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comments6.xml" ContentType="application/vnd.openxmlformats-officedocument.spreadsheetml.comments+xml"/>
  <Override PartName="/xl/pivotTables/pivotTable2.xml" ContentType="application/vnd.openxmlformats-officedocument.spreadsheetml.pivotTable+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bookViews>
    <workbookView xWindow="9210" yWindow="-15" windowWidth="4485" windowHeight="11925" tabRatio="821" firstSheet="6" activeTab="7"/>
  </bookViews>
  <sheets>
    <sheet name="NEW Persistence Tables 13-26" sheetId="19" r:id="rId1"/>
    <sheet name="OLD 13-26" sheetId="30" r:id="rId2"/>
    <sheet name="NEW Progress Tables 27-41" sheetId="17" r:id="rId3"/>
    <sheet name="OLD 27-41" sheetId="31" r:id="rId4"/>
    <sheet name="10- &amp; 6-yr Grad Tables 42-43" sheetId="18" r:id="rId5"/>
    <sheet name="Old 42-43" sheetId="32" r:id="rId6"/>
    <sheet name="Pivot Table 4-Year Insts." sheetId="24" r:id="rId7"/>
    <sheet name="Pivot Table 2-Year Insts." sheetId="26" r:id="rId8"/>
    <sheet name="Progression Data" sheetId="27" r:id="rId9"/>
    <sheet name="Formats P01" sheetId="28" r:id="rId10"/>
    <sheet name="Formats P02" sheetId="29" r:id="rId11"/>
  </sheets>
  <definedNames>
    <definedName name="_xlnm._FilterDatabase" localSheetId="8" hidden="1">'Progression Data'!#REF!</definedName>
    <definedName name="APPHEAD" localSheetId="1">#REF!</definedName>
    <definedName name="APPHEAD" localSheetId="3">#REF!</definedName>
    <definedName name="APPHEAD" localSheetId="5">#REF!</definedName>
    <definedName name="APPHEAD">#REF!</definedName>
    <definedName name="CHHEAD" localSheetId="1">#REF!</definedName>
    <definedName name="CHHEAD" localSheetId="3">#REF!</definedName>
    <definedName name="CHHEAD" localSheetId="5">#REF!</definedName>
    <definedName name="CHHEAD">#REF!</definedName>
    <definedName name="PAGE_17" localSheetId="1">#REF!</definedName>
    <definedName name="PAGE_17" localSheetId="3">#REF!</definedName>
    <definedName name="PAGE_17" localSheetId="5">#REF!</definedName>
    <definedName name="PAGE_17">#REF!</definedName>
    <definedName name="PAGE1" localSheetId="1">#REF!</definedName>
    <definedName name="PAGE1" localSheetId="3">#REF!</definedName>
    <definedName name="PAGE1" localSheetId="5">#REF!</definedName>
    <definedName name="PAGE1">#REF!</definedName>
    <definedName name="PAGE10" localSheetId="1">#REF!</definedName>
    <definedName name="PAGE10" localSheetId="3">#REF!</definedName>
    <definedName name="PAGE10" localSheetId="5">#REF!</definedName>
    <definedName name="PAGE10">#REF!</definedName>
    <definedName name="PAGE11" localSheetId="1">#REF!</definedName>
    <definedName name="PAGE11" localSheetId="3">#REF!</definedName>
    <definedName name="PAGE11" localSheetId="5">#REF!</definedName>
    <definedName name="PAGE11">#REF!</definedName>
    <definedName name="PAGE12" localSheetId="1">#REF!</definedName>
    <definedName name="PAGE12" localSheetId="3">#REF!</definedName>
    <definedName name="PAGE12" localSheetId="5">#REF!</definedName>
    <definedName name="PAGE12">#REF!</definedName>
    <definedName name="PAGE13" localSheetId="1">#REF!</definedName>
    <definedName name="PAGE13" localSheetId="3">#REF!</definedName>
    <definedName name="PAGE13" localSheetId="5">#REF!</definedName>
    <definedName name="PAGE13">#REF!</definedName>
    <definedName name="PAGE14" localSheetId="1">#REF!</definedName>
    <definedName name="PAGE14" localSheetId="3">#REF!</definedName>
    <definedName name="PAGE14" localSheetId="5">#REF!</definedName>
    <definedName name="PAGE14">#REF!</definedName>
    <definedName name="PAGE15" localSheetId="1">#REF!</definedName>
    <definedName name="PAGE15" localSheetId="3">#REF!</definedName>
    <definedName name="PAGE15" localSheetId="5">#REF!</definedName>
    <definedName name="PAGE15">#REF!</definedName>
    <definedName name="PAGE16" localSheetId="1">#REF!</definedName>
    <definedName name="PAGE16" localSheetId="3">#REF!</definedName>
    <definedName name="PAGE16" localSheetId="5">#REF!</definedName>
    <definedName name="PAGE16">#REF!</definedName>
    <definedName name="PAGE17" localSheetId="1">#REF!</definedName>
    <definedName name="PAGE17" localSheetId="3">#REF!</definedName>
    <definedName name="PAGE17" localSheetId="5">#REF!</definedName>
    <definedName name="PAGE17">#REF!</definedName>
    <definedName name="PAGE18" localSheetId="1">#REF!</definedName>
    <definedName name="PAGE18" localSheetId="3">#REF!</definedName>
    <definedName name="PAGE18" localSheetId="5">#REF!</definedName>
    <definedName name="PAGE18">#REF!</definedName>
    <definedName name="PAGE19" localSheetId="1">#REF!</definedName>
    <definedName name="PAGE19" localSheetId="3">#REF!</definedName>
    <definedName name="PAGE19" localSheetId="5">#REF!</definedName>
    <definedName name="PAGE19">#REF!</definedName>
    <definedName name="PAGE2" localSheetId="1">#REF!</definedName>
    <definedName name="PAGE2" localSheetId="3">#REF!</definedName>
    <definedName name="PAGE2" localSheetId="5">#REF!</definedName>
    <definedName name="PAGE2">#REF!</definedName>
    <definedName name="PAGE20" localSheetId="1">#REF!</definedName>
    <definedName name="PAGE20" localSheetId="3">#REF!</definedName>
    <definedName name="PAGE20" localSheetId="5">#REF!</definedName>
    <definedName name="PAGE20">#REF!</definedName>
    <definedName name="PAGE3" localSheetId="1">#REF!</definedName>
    <definedName name="PAGE3" localSheetId="3">#REF!</definedName>
    <definedName name="PAGE3" localSheetId="5">#REF!</definedName>
    <definedName name="PAGE3">#REF!</definedName>
    <definedName name="PAGE4" localSheetId="1">#REF!</definedName>
    <definedName name="PAGE4" localSheetId="3">#REF!</definedName>
    <definedName name="PAGE4" localSheetId="5">#REF!</definedName>
    <definedName name="PAGE4">#REF!</definedName>
    <definedName name="PAGE5" localSheetId="1">#REF!</definedName>
    <definedName name="PAGE5" localSheetId="3">#REF!</definedName>
    <definedName name="PAGE5" localSheetId="5">#REF!</definedName>
    <definedName name="PAGE5">#REF!</definedName>
    <definedName name="PAGE6" localSheetId="1">#REF!</definedName>
    <definedName name="PAGE6" localSheetId="3">#REF!</definedName>
    <definedName name="PAGE6" localSheetId="5">#REF!</definedName>
    <definedName name="PAGE6">#REF!</definedName>
    <definedName name="PAGE7" localSheetId="1">#REF!</definedName>
    <definedName name="PAGE7" localSheetId="3">#REF!</definedName>
    <definedName name="PAGE7" localSheetId="5">#REF!</definedName>
    <definedName name="PAGE7">#REF!</definedName>
    <definedName name="PAGE8" localSheetId="1">#REF!</definedName>
    <definedName name="PAGE8" localSheetId="3">#REF!</definedName>
    <definedName name="PAGE8" localSheetId="5">#REF!</definedName>
    <definedName name="PAGE8">#REF!</definedName>
    <definedName name="PAGE9" localSheetId="1">#REF!</definedName>
    <definedName name="PAGE9" localSheetId="3">#REF!</definedName>
    <definedName name="PAGE9" localSheetId="5">#REF!</definedName>
    <definedName name="PAGE9">#REF!</definedName>
    <definedName name="PART1" localSheetId="1">#REF!</definedName>
    <definedName name="PART1" localSheetId="3">#REF!</definedName>
    <definedName name="PART1" localSheetId="5">#REF!</definedName>
    <definedName name="PART1">#REF!</definedName>
    <definedName name="PART2" localSheetId="1">#REF!</definedName>
    <definedName name="PART2" localSheetId="3">#REF!</definedName>
    <definedName name="PART2" localSheetId="5">#REF!</definedName>
    <definedName name="PART2">#REF!</definedName>
    <definedName name="PART3" localSheetId="1">#REF!</definedName>
    <definedName name="PART3" localSheetId="3">#REF!</definedName>
    <definedName name="PART3" localSheetId="5">#REF!</definedName>
    <definedName name="PART3">#REF!</definedName>
    <definedName name="PART4A" localSheetId="1">#REF!</definedName>
    <definedName name="PART4A" localSheetId="3">#REF!</definedName>
    <definedName name="PART4A" localSheetId="5">#REF!</definedName>
    <definedName name="PART4A">#REF!</definedName>
    <definedName name="PART4B" localSheetId="1">#REF!</definedName>
    <definedName name="PART4B" localSheetId="3">#REF!</definedName>
    <definedName name="PART4B" localSheetId="5">#REF!</definedName>
    <definedName name="PART4B">#REF!</definedName>
    <definedName name="PART5" localSheetId="1">#REF!</definedName>
    <definedName name="PART5" localSheetId="3">#REF!</definedName>
    <definedName name="PART5" localSheetId="5">#REF!</definedName>
    <definedName name="PART5">#REF!</definedName>
    <definedName name="PART6A" localSheetId="1">#REF!</definedName>
    <definedName name="PART6A" localSheetId="3">#REF!</definedName>
    <definedName name="PART6A" localSheetId="5">#REF!</definedName>
    <definedName name="PART6A">#REF!</definedName>
    <definedName name="PART6B" localSheetId="1">#REF!</definedName>
    <definedName name="PART6B" localSheetId="3">#REF!</definedName>
    <definedName name="PART6B" localSheetId="5">#REF!</definedName>
    <definedName name="PART6B">#REF!</definedName>
    <definedName name="PART6C" localSheetId="1">#REF!</definedName>
    <definedName name="PART6C" localSheetId="3">#REF!</definedName>
    <definedName name="PART6C" localSheetId="5">#REF!</definedName>
    <definedName name="PART6C">#REF!</definedName>
    <definedName name="PART7B" localSheetId="1">#REF!</definedName>
    <definedName name="PART7B" localSheetId="3">#REF!</definedName>
    <definedName name="PART7B" localSheetId="5">#REF!</definedName>
    <definedName name="PART7B">#REF!</definedName>
    <definedName name="PART7C" localSheetId="1">#REF!</definedName>
    <definedName name="PART7C" localSheetId="3">#REF!</definedName>
    <definedName name="PART7C" localSheetId="5">#REF!</definedName>
    <definedName name="PART7C">#REF!</definedName>
    <definedName name="PART8" localSheetId="1">#REF!</definedName>
    <definedName name="PART8" localSheetId="3">#REF!</definedName>
    <definedName name="PART8" localSheetId="5">#REF!</definedName>
    <definedName name="PART8">#REF!</definedName>
    <definedName name="_xlnm.Print_Area" localSheetId="4">'10- &amp; 6-yr Grad Tables 42-43'!$A$1:$I$63</definedName>
    <definedName name="_xlnm.Print_Area" localSheetId="0">'NEW Persistence Tables 13-26'!$A$1:$M$242,'NEW Persistence Tables 13-26'!$A$274:$N$457</definedName>
    <definedName name="_xlnm.Print_Area" localSheetId="2">'NEW Progress Tables 27-41'!$A$1:$N$466</definedName>
    <definedName name="_xlnm.Print_Area" localSheetId="1">'OLD 13-26'!$A$1:$M$242,'OLD 13-26'!$A$274:$N$457</definedName>
    <definedName name="_xlnm.Print_Area" localSheetId="3">'OLD 27-41'!$A$1:$N$466</definedName>
    <definedName name="_xlnm.Print_Area" localSheetId="5">'Old 42-43'!$A$1:$I$64</definedName>
    <definedName name="_xlnm.Print_Area" localSheetId="7">'Pivot Table 2-Year Insts.'!$A$1:$Z$612</definedName>
    <definedName name="_xlnm.Print_Area" localSheetId="6">'Pivot Table 4-Year Insts.'!$A$1:$X$676</definedName>
    <definedName name="_xlnm.Print_Area" localSheetId="8">'Progression Data'!#REF!</definedName>
    <definedName name="_xlnm.Print_Area">#REF!</definedName>
    <definedName name="_xlnm.Print_Titles" localSheetId="7">'Pivot Table 2-Year Insts.'!$1:$4</definedName>
    <definedName name="_xlnm.Print_Titles" localSheetId="6">'Pivot Table 4-Year Insts.'!$1:$4</definedName>
    <definedName name="RATIONALE" localSheetId="1">#REF!</definedName>
    <definedName name="RATIONALE" localSheetId="3">#REF!</definedName>
    <definedName name="RATIONALE" localSheetId="5">#REF!</definedName>
    <definedName name="RATIONALE">#REF!</definedName>
    <definedName name="RATIONALE2" localSheetId="1">#REF!</definedName>
    <definedName name="RATIONALE2" localSheetId="3">#REF!</definedName>
    <definedName name="RATIONALE2" localSheetId="5">#REF!</definedName>
    <definedName name="RATIONALE2">#REF!</definedName>
    <definedName name="SALHEAD" localSheetId="1">#REF!</definedName>
    <definedName name="SALHEAD" localSheetId="3">#REF!</definedName>
    <definedName name="SALHEAD" localSheetId="5">#REF!</definedName>
    <definedName name="SALHEAD">#REF!</definedName>
  </definedNames>
  <calcPr calcId="125725"/>
  <pivotCaches>
    <pivotCache cacheId="0" r:id="rId12"/>
    <pivotCache cacheId="1" r:id="rId13"/>
  </pivotCaches>
</workbook>
</file>

<file path=xl/calcChain.xml><?xml version="1.0" encoding="utf-8"?>
<calcChain xmlns="http://schemas.openxmlformats.org/spreadsheetml/2006/main">
  <c r="U377" i="24"/>
  <c r="DR38" i="27"/>
  <c r="M650" i="26" l="1"/>
  <c r="M649"/>
  <c r="M648"/>
  <c r="M647"/>
  <c r="M646"/>
  <c r="M645"/>
  <c r="M644"/>
  <c r="M643"/>
  <c r="M642"/>
  <c r="M641"/>
  <c r="M640"/>
  <c r="M639"/>
  <c r="M638"/>
  <c r="M637"/>
  <c r="M636"/>
  <c r="M635"/>
  <c r="M634"/>
  <c r="M633"/>
  <c r="M632"/>
  <c r="M631"/>
  <c r="M630"/>
  <c r="M629"/>
  <c r="M628"/>
  <c r="M627"/>
  <c r="M626"/>
  <c r="M625"/>
  <c r="M624"/>
  <c r="M623"/>
  <c r="M622"/>
  <c r="M621"/>
  <c r="M620"/>
  <c r="M619"/>
  <c r="M612"/>
  <c r="M611"/>
  <c r="M610"/>
  <c r="M609"/>
  <c r="M608"/>
  <c r="M607"/>
  <c r="M606"/>
  <c r="M605"/>
  <c r="M604"/>
  <c r="M603"/>
  <c r="M602"/>
  <c r="M601"/>
  <c r="M600"/>
  <c r="M599"/>
  <c r="M598"/>
  <c r="M597"/>
  <c r="M596"/>
  <c r="M595"/>
  <c r="M594"/>
  <c r="M593"/>
  <c r="M592"/>
  <c r="M591"/>
  <c r="M590"/>
  <c r="M589"/>
  <c r="M588"/>
  <c r="M587"/>
  <c r="M586"/>
  <c r="M585"/>
  <c r="M584"/>
  <c r="M583"/>
  <c r="M574"/>
  <c r="M573"/>
  <c r="M572"/>
  <c r="M571"/>
  <c r="M570"/>
  <c r="M569"/>
  <c r="M568"/>
  <c r="M567"/>
  <c r="M566"/>
  <c r="M565"/>
  <c r="M564"/>
  <c r="M563"/>
  <c r="M562"/>
  <c r="M561"/>
  <c r="M560"/>
  <c r="M559"/>
  <c r="M558"/>
  <c r="M557"/>
  <c r="M556"/>
  <c r="M555"/>
  <c r="M554"/>
  <c r="M553"/>
  <c r="M552"/>
  <c r="M551"/>
  <c r="M550"/>
  <c r="M549"/>
  <c r="M548"/>
  <c r="M547"/>
  <c r="M546"/>
  <c r="M545"/>
  <c r="M536"/>
  <c r="M535"/>
  <c r="M534"/>
  <c r="M533"/>
  <c r="M532"/>
  <c r="M531"/>
  <c r="M530"/>
  <c r="M529"/>
  <c r="M528"/>
  <c r="M527"/>
  <c r="M526"/>
  <c r="M525"/>
  <c r="M524"/>
  <c r="M523"/>
  <c r="M522"/>
  <c r="M521"/>
  <c r="M520"/>
  <c r="M519"/>
  <c r="M518"/>
  <c r="M517"/>
  <c r="M516"/>
  <c r="M515"/>
  <c r="M514"/>
  <c r="M513"/>
  <c r="M512"/>
  <c r="M511"/>
  <c r="M510"/>
  <c r="M509"/>
  <c r="M508"/>
  <c r="M507"/>
  <c r="M498"/>
  <c r="M497"/>
  <c r="M496"/>
  <c r="M495"/>
  <c r="M494"/>
  <c r="M493"/>
  <c r="M492"/>
  <c r="M491"/>
  <c r="M490"/>
  <c r="M489"/>
  <c r="M488"/>
  <c r="M487"/>
  <c r="M486"/>
  <c r="M485"/>
  <c r="M484"/>
  <c r="M483"/>
  <c r="M482"/>
  <c r="M481"/>
  <c r="M480"/>
  <c r="M479"/>
  <c r="M478"/>
  <c r="M477"/>
  <c r="M476"/>
  <c r="M475"/>
  <c r="M474"/>
  <c r="M473"/>
  <c r="M472"/>
  <c r="M471"/>
  <c r="M470"/>
  <c r="M469"/>
  <c r="M460"/>
  <c r="M459"/>
  <c r="M458"/>
  <c r="M457"/>
  <c r="M456"/>
  <c r="M455"/>
  <c r="M454"/>
  <c r="M453"/>
  <c r="M452"/>
  <c r="M451"/>
  <c r="M450"/>
  <c r="M449"/>
  <c r="M448"/>
  <c r="M447"/>
  <c r="M446"/>
  <c r="M445"/>
  <c r="M444"/>
  <c r="M443"/>
  <c r="M442"/>
  <c r="M441"/>
  <c r="M440"/>
  <c r="M439"/>
  <c r="M438"/>
  <c r="M437"/>
  <c r="M436"/>
  <c r="M435"/>
  <c r="M434"/>
  <c r="M433"/>
  <c r="M432"/>
  <c r="M431"/>
  <c r="M422"/>
  <c r="M421"/>
  <c r="M420"/>
  <c r="M419"/>
  <c r="M418"/>
  <c r="M417"/>
  <c r="M416"/>
  <c r="M415"/>
  <c r="M414"/>
  <c r="M413"/>
  <c r="M412"/>
  <c r="M411"/>
  <c r="M410"/>
  <c r="M409"/>
  <c r="M408"/>
  <c r="M407"/>
  <c r="M406"/>
  <c r="M405"/>
  <c r="M404"/>
  <c r="M403"/>
  <c r="M402"/>
  <c r="M401"/>
  <c r="M400"/>
  <c r="M399"/>
  <c r="M398"/>
  <c r="M397"/>
  <c r="M396"/>
  <c r="M395"/>
  <c r="M394"/>
  <c r="M393"/>
  <c r="M384"/>
  <c r="M383"/>
  <c r="M382"/>
  <c r="M381"/>
  <c r="M380"/>
  <c r="M379"/>
  <c r="M378"/>
  <c r="M377"/>
  <c r="M376"/>
  <c r="M375"/>
  <c r="M374"/>
  <c r="M373"/>
  <c r="M372"/>
  <c r="M371"/>
  <c r="M370"/>
  <c r="M369"/>
  <c r="M368"/>
  <c r="M367"/>
  <c r="M366"/>
  <c r="M365"/>
  <c r="M364"/>
  <c r="M363"/>
  <c r="M362"/>
  <c r="M361"/>
  <c r="M360"/>
  <c r="M359"/>
  <c r="M358"/>
  <c r="M357"/>
  <c r="M356"/>
  <c r="M355"/>
  <c r="M346"/>
  <c r="M345"/>
  <c r="M344"/>
  <c r="M343"/>
  <c r="M342"/>
  <c r="M341"/>
  <c r="M340"/>
  <c r="M339"/>
  <c r="M338"/>
  <c r="M337"/>
  <c r="M336"/>
  <c r="M335"/>
  <c r="M334"/>
  <c r="M333"/>
  <c r="M332"/>
  <c r="M331"/>
  <c r="M330"/>
  <c r="M329"/>
  <c r="M328"/>
  <c r="M327"/>
  <c r="M326"/>
  <c r="M325"/>
  <c r="M324"/>
  <c r="M323"/>
  <c r="M322"/>
  <c r="M321"/>
  <c r="M320"/>
  <c r="M319"/>
  <c r="M318"/>
  <c r="M317"/>
  <c r="M308"/>
  <c r="M307"/>
  <c r="M306"/>
  <c r="M305"/>
  <c r="M304"/>
  <c r="M303"/>
  <c r="M302"/>
  <c r="M301"/>
  <c r="M300"/>
  <c r="M299"/>
  <c r="M298"/>
  <c r="M297"/>
  <c r="M296"/>
  <c r="M295"/>
  <c r="M294"/>
  <c r="M293"/>
  <c r="M292"/>
  <c r="M291"/>
  <c r="M290"/>
  <c r="M289"/>
  <c r="M288"/>
  <c r="M287"/>
  <c r="M286"/>
  <c r="M285"/>
  <c r="M284"/>
  <c r="M283"/>
  <c r="M282"/>
  <c r="M281"/>
  <c r="M280"/>
  <c r="M279"/>
  <c r="M270"/>
  <c r="M269"/>
  <c r="M268"/>
  <c r="M267"/>
  <c r="M266"/>
  <c r="M265"/>
  <c r="M264"/>
  <c r="M263"/>
  <c r="M262"/>
  <c r="M261"/>
  <c r="M260"/>
  <c r="M259"/>
  <c r="M258"/>
  <c r="M257"/>
  <c r="M256"/>
  <c r="M255"/>
  <c r="M254"/>
  <c r="M253"/>
  <c r="M252"/>
  <c r="M251"/>
  <c r="M250"/>
  <c r="M249"/>
  <c r="M248"/>
  <c r="M247"/>
  <c r="M246"/>
  <c r="M245"/>
  <c r="M244"/>
  <c r="M243"/>
  <c r="M242"/>
  <c r="M241"/>
  <c r="M232"/>
  <c r="M231"/>
  <c r="M230"/>
  <c r="M229"/>
  <c r="M228"/>
  <c r="M227"/>
  <c r="M226"/>
  <c r="M225"/>
  <c r="M224"/>
  <c r="M223"/>
  <c r="M222"/>
  <c r="M221"/>
  <c r="M220"/>
  <c r="M219"/>
  <c r="M218"/>
  <c r="M217"/>
  <c r="M216"/>
  <c r="M215"/>
  <c r="M214"/>
  <c r="M213"/>
  <c r="M212"/>
  <c r="M211"/>
  <c r="M210"/>
  <c r="M209"/>
  <c r="M208"/>
  <c r="M207"/>
  <c r="M206"/>
  <c r="M205"/>
  <c r="M204"/>
  <c r="M203"/>
  <c r="M194"/>
  <c r="M193"/>
  <c r="M192"/>
  <c r="M191"/>
  <c r="M190"/>
  <c r="M189"/>
  <c r="M188"/>
  <c r="M187"/>
  <c r="M186"/>
  <c r="M185"/>
  <c r="M184"/>
  <c r="M183"/>
  <c r="M182"/>
  <c r="M181"/>
  <c r="M180"/>
  <c r="M179"/>
  <c r="M178"/>
  <c r="M177"/>
  <c r="M176"/>
  <c r="M175"/>
  <c r="M174"/>
  <c r="M173"/>
  <c r="M172"/>
  <c r="M171"/>
  <c r="M170"/>
  <c r="M169"/>
  <c r="M168"/>
  <c r="M167"/>
  <c r="M166"/>
  <c r="M165"/>
  <c r="M156"/>
  <c r="M155"/>
  <c r="M154"/>
  <c r="M153"/>
  <c r="M152"/>
  <c r="M151"/>
  <c r="M150"/>
  <c r="M149"/>
  <c r="M148"/>
  <c r="M147"/>
  <c r="M146"/>
  <c r="M145"/>
  <c r="M144"/>
  <c r="M143"/>
  <c r="M142"/>
  <c r="M141"/>
  <c r="M140"/>
  <c r="M139"/>
  <c r="M138"/>
  <c r="M137"/>
  <c r="M136"/>
  <c r="M135"/>
  <c r="M134"/>
  <c r="M133"/>
  <c r="M132"/>
  <c r="M131"/>
  <c r="M130"/>
  <c r="M129"/>
  <c r="M128"/>
  <c r="M127"/>
  <c r="M118"/>
  <c r="M117"/>
  <c r="M116"/>
  <c r="M115"/>
  <c r="M114"/>
  <c r="M113"/>
  <c r="M112"/>
  <c r="M111"/>
  <c r="M110"/>
  <c r="M109"/>
  <c r="M108"/>
  <c r="M107"/>
  <c r="M106"/>
  <c r="M105"/>
  <c r="M104"/>
  <c r="M103"/>
  <c r="M102"/>
  <c r="M101"/>
  <c r="M100"/>
  <c r="M99"/>
  <c r="M98"/>
  <c r="M97"/>
  <c r="M96"/>
  <c r="M95"/>
  <c r="M94"/>
  <c r="M93"/>
  <c r="M92"/>
  <c r="M91"/>
  <c r="M90"/>
  <c r="M89"/>
  <c r="M80"/>
  <c r="M79"/>
  <c r="M78"/>
  <c r="M77"/>
  <c r="M76"/>
  <c r="M75"/>
  <c r="M74"/>
  <c r="M73"/>
  <c r="M72"/>
  <c r="M71"/>
  <c r="M70"/>
  <c r="M69"/>
  <c r="M68"/>
  <c r="M67"/>
  <c r="M66"/>
  <c r="M65"/>
  <c r="M64"/>
  <c r="M63"/>
  <c r="M62"/>
  <c r="M61"/>
  <c r="M60"/>
  <c r="M59"/>
  <c r="M58"/>
  <c r="M57"/>
  <c r="M56"/>
  <c r="M55"/>
  <c r="M54"/>
  <c r="M53"/>
  <c r="M52"/>
  <c r="M51"/>
  <c r="M42"/>
  <c r="M41"/>
  <c r="M40"/>
  <c r="M39"/>
  <c r="M38"/>
  <c r="M37"/>
  <c r="M36"/>
  <c r="M35"/>
  <c r="M34"/>
  <c r="M33"/>
  <c r="M32"/>
  <c r="M31"/>
  <c r="M30"/>
  <c r="M29"/>
  <c r="M28"/>
  <c r="M27"/>
  <c r="M26"/>
  <c r="M25"/>
  <c r="M24"/>
  <c r="M23"/>
  <c r="M22"/>
  <c r="M21"/>
  <c r="M20"/>
  <c r="M19"/>
  <c r="M18"/>
  <c r="M17"/>
  <c r="M16"/>
  <c r="M15"/>
  <c r="M14"/>
  <c r="M13"/>
  <c r="CP76" i="27" l="1"/>
  <c r="CQ76"/>
  <c r="CR76"/>
  <c r="CP77"/>
  <c r="CQ77"/>
  <c r="CR77"/>
  <c r="CP78"/>
  <c r="CQ78"/>
  <c r="CR78"/>
  <c r="CP79"/>
  <c r="CQ79"/>
  <c r="CR79"/>
  <c r="CP80"/>
  <c r="CQ80"/>
  <c r="CR80"/>
  <c r="EM80"/>
  <c r="EL80"/>
  <c r="EJ80"/>
  <c r="EI80"/>
  <c r="EG80"/>
  <c r="EF80"/>
  <c r="EH80" s="1"/>
  <c r="ED80"/>
  <c r="EC80"/>
  <c r="EE80" s="1"/>
  <c r="EA80"/>
  <c r="DZ80"/>
  <c r="EB80" s="1"/>
  <c r="DX80"/>
  <c r="DW80"/>
  <c r="DY80" s="1"/>
  <c r="CW80"/>
  <c r="DF80" s="1"/>
  <c r="CV80"/>
  <c r="DE80" s="1"/>
  <c r="CU80"/>
  <c r="DR80" s="1"/>
  <c r="CT80"/>
  <c r="DQ80" s="1"/>
  <c r="CS80"/>
  <c r="DP80" s="1"/>
  <c r="AU80"/>
  <c r="BD80" s="1"/>
  <c r="AT80"/>
  <c r="BC80" s="1"/>
  <c r="AS80"/>
  <c r="BB80" s="1"/>
  <c r="AR80"/>
  <c r="AQ80"/>
  <c r="AP80"/>
  <c r="BP80" s="1"/>
  <c r="AO80"/>
  <c r="BO80" s="1"/>
  <c r="AN80"/>
  <c r="BN80" s="1"/>
  <c r="AM80"/>
  <c r="AL80"/>
  <c r="AK80"/>
  <c r="AJ80"/>
  <c r="EM79"/>
  <c r="EL79"/>
  <c r="EJ79"/>
  <c r="EI79"/>
  <c r="EG79"/>
  <c r="EF79"/>
  <c r="ED79"/>
  <c r="EC79"/>
  <c r="EA79"/>
  <c r="DZ79"/>
  <c r="DX79"/>
  <c r="DW79"/>
  <c r="CW79"/>
  <c r="DF79" s="1"/>
  <c r="CV79"/>
  <c r="DE79" s="1"/>
  <c r="CU79"/>
  <c r="DR79" s="1"/>
  <c r="CT79"/>
  <c r="DQ79" s="1"/>
  <c r="CS79"/>
  <c r="DP79" s="1"/>
  <c r="AU79"/>
  <c r="BD79" s="1"/>
  <c r="AT79"/>
  <c r="BC79" s="1"/>
  <c r="AS79"/>
  <c r="BB79" s="1"/>
  <c r="AR79"/>
  <c r="AQ79"/>
  <c r="AP79"/>
  <c r="BP79" s="1"/>
  <c r="AO79"/>
  <c r="BO79" s="1"/>
  <c r="AN79"/>
  <c r="BN79" s="1"/>
  <c r="AM79"/>
  <c r="AL79"/>
  <c r="AK79"/>
  <c r="AJ79"/>
  <c r="EM78"/>
  <c r="EL78"/>
  <c r="EJ78"/>
  <c r="EI78"/>
  <c r="EG78"/>
  <c r="EF78"/>
  <c r="ED78"/>
  <c r="EC78"/>
  <c r="EA78"/>
  <c r="DZ78"/>
  <c r="DX78"/>
  <c r="DW78"/>
  <c r="CW78"/>
  <c r="DF78" s="1"/>
  <c r="CV78"/>
  <c r="DE78" s="1"/>
  <c r="CU78"/>
  <c r="DR78" s="1"/>
  <c r="CT78"/>
  <c r="DQ78" s="1"/>
  <c r="CS78"/>
  <c r="DP78" s="1"/>
  <c r="BB78"/>
  <c r="AU78"/>
  <c r="BD78" s="1"/>
  <c r="AT78"/>
  <c r="BC78" s="1"/>
  <c r="AS78"/>
  <c r="AR78"/>
  <c r="AQ78"/>
  <c r="AP78"/>
  <c r="BP78" s="1"/>
  <c r="AO78"/>
  <c r="BO78" s="1"/>
  <c r="AN78"/>
  <c r="BN78" s="1"/>
  <c r="AM78"/>
  <c r="AL78"/>
  <c r="AK78"/>
  <c r="AJ78"/>
  <c r="EM77"/>
  <c r="EL77"/>
  <c r="EN77" s="1"/>
  <c r="EJ77"/>
  <c r="EI77"/>
  <c r="EK77" s="1"/>
  <c r="EG77"/>
  <c r="EF77"/>
  <c r="EH77" s="1"/>
  <c r="ED77"/>
  <c r="EC77"/>
  <c r="EE77" s="1"/>
  <c r="EA77"/>
  <c r="DZ77"/>
  <c r="DX77"/>
  <c r="DW77"/>
  <c r="CW77"/>
  <c r="DF77" s="1"/>
  <c r="CV77"/>
  <c r="DE77" s="1"/>
  <c r="CU77"/>
  <c r="DR77" s="1"/>
  <c r="CT77"/>
  <c r="DQ77" s="1"/>
  <c r="CS77"/>
  <c r="DP77" s="1"/>
  <c r="AU77"/>
  <c r="BD77" s="1"/>
  <c r="AT77"/>
  <c r="BC77" s="1"/>
  <c r="AS77"/>
  <c r="BB77" s="1"/>
  <c r="AR77"/>
  <c r="AQ77"/>
  <c r="AP77"/>
  <c r="BP77" s="1"/>
  <c r="AO77"/>
  <c r="BO77" s="1"/>
  <c r="AN77"/>
  <c r="BN77" s="1"/>
  <c r="AM77"/>
  <c r="AL77"/>
  <c r="AK77"/>
  <c r="AJ77"/>
  <c r="EM76"/>
  <c r="EL76"/>
  <c r="EJ76"/>
  <c r="EI76"/>
  <c r="EG76"/>
  <c r="EF76"/>
  <c r="ED76"/>
  <c r="EC76"/>
  <c r="EA76"/>
  <c r="DZ76"/>
  <c r="DX76"/>
  <c r="DW76"/>
  <c r="DD76"/>
  <c r="CW76"/>
  <c r="DF76" s="1"/>
  <c r="CV76"/>
  <c r="DE76" s="1"/>
  <c r="CU76"/>
  <c r="DR76" s="1"/>
  <c r="CT76"/>
  <c r="DQ76" s="1"/>
  <c r="CS76"/>
  <c r="DP76" s="1"/>
  <c r="AU76"/>
  <c r="BD76" s="1"/>
  <c r="AT76"/>
  <c r="BC76" s="1"/>
  <c r="AS76"/>
  <c r="BB76" s="1"/>
  <c r="AR76"/>
  <c r="AQ76"/>
  <c r="AP76"/>
  <c r="BP76" s="1"/>
  <c r="AO76"/>
  <c r="BO76" s="1"/>
  <c r="AN76"/>
  <c r="BN76" s="1"/>
  <c r="AM76"/>
  <c r="AL76"/>
  <c r="AK76"/>
  <c r="AJ76"/>
  <c r="S749" i="24"/>
  <c r="R749"/>
  <c r="Q749"/>
  <c r="P749"/>
  <c r="O749"/>
  <c r="N749"/>
  <c r="M749"/>
  <c r="S748"/>
  <c r="R748"/>
  <c r="Q748"/>
  <c r="P748"/>
  <c r="O748"/>
  <c r="N748"/>
  <c r="M748"/>
  <c r="N747"/>
  <c r="O747"/>
  <c r="P747"/>
  <c r="Q747"/>
  <c r="R747"/>
  <c r="S747"/>
  <c r="M747"/>
  <c r="N746"/>
  <c r="O746"/>
  <c r="P746"/>
  <c r="Q746"/>
  <c r="Q750" s="1"/>
  <c r="R746"/>
  <c r="S746"/>
  <c r="S750" s="1"/>
  <c r="M746"/>
  <c r="R750"/>
  <c r="P750"/>
  <c r="O750"/>
  <c r="N750"/>
  <c r="M750"/>
  <c r="Q671" i="26"/>
  <c r="R671"/>
  <c r="S671"/>
  <c r="T671"/>
  <c r="P671"/>
  <c r="Q670"/>
  <c r="R670"/>
  <c r="S670"/>
  <c r="T670"/>
  <c r="P670"/>
  <c r="Q669"/>
  <c r="R669"/>
  <c r="S669"/>
  <c r="T669"/>
  <c r="P669"/>
  <c r="Q668"/>
  <c r="R668"/>
  <c r="S668"/>
  <c r="T668"/>
  <c r="P668"/>
  <c r="Q667"/>
  <c r="R667"/>
  <c r="S667"/>
  <c r="T667"/>
  <c r="P667"/>
  <c r="Q666"/>
  <c r="R666"/>
  <c r="S666"/>
  <c r="T666"/>
  <c r="P666"/>
  <c r="S672" l="1"/>
  <c r="S673" s="1"/>
  <c r="E42" i="32" s="1"/>
  <c r="P672" i="26"/>
  <c r="P673" s="1"/>
  <c r="Q672"/>
  <c r="Q673" s="1"/>
  <c r="C42" i="32" s="1"/>
  <c r="B42"/>
  <c r="DY79" i="27"/>
  <c r="EB79"/>
  <c r="EE79"/>
  <c r="EH79"/>
  <c r="EK79"/>
  <c r="EN79"/>
  <c r="DY76"/>
  <c r="EB76"/>
  <c r="EE76"/>
  <c r="EH76"/>
  <c r="EK76"/>
  <c r="EN76"/>
  <c r="DD79"/>
  <c r="DD77"/>
  <c r="DY77"/>
  <c r="EB77"/>
  <c r="DD78"/>
  <c r="DY78"/>
  <c r="EB78"/>
  <c r="EE78"/>
  <c r="EH78"/>
  <c r="EK78"/>
  <c r="EN78"/>
  <c r="DD80"/>
  <c r="EK80"/>
  <c r="EN80"/>
  <c r="N751" i="24"/>
  <c r="C9" i="32" s="1"/>
  <c r="P751" i="24"/>
  <c r="E9" i="32" s="1"/>
  <c r="M751" i="24"/>
  <c r="B9" i="32" s="1"/>
  <c r="O751" i="24"/>
  <c r="D9" i="32" s="1"/>
  <c r="Q751" i="24"/>
  <c r="F9" i="32" s="1"/>
  <c r="S751" i="24"/>
  <c r="H9" i="32" s="1"/>
  <c r="R751" i="24"/>
  <c r="G9" i="32" s="1"/>
  <c r="R672" i="26"/>
  <c r="R673" s="1"/>
  <c r="D42" i="32" s="1"/>
  <c r="T672" i="26"/>
  <c r="T673" s="1"/>
  <c r="F42" i="32" s="1"/>
  <c r="T661" i="26"/>
  <c r="S661"/>
  <c r="R661"/>
  <c r="Q661"/>
  <c r="P661"/>
  <c r="T660"/>
  <c r="S660"/>
  <c r="R660"/>
  <c r="Q660"/>
  <c r="P660"/>
  <c r="T659"/>
  <c r="S659"/>
  <c r="R659"/>
  <c r="Q659"/>
  <c r="P659"/>
  <c r="T658"/>
  <c r="S658"/>
  <c r="R658"/>
  <c r="Q658"/>
  <c r="P658"/>
  <c r="Q657"/>
  <c r="R657"/>
  <c r="S657"/>
  <c r="T657"/>
  <c r="P657"/>
  <c r="Q656"/>
  <c r="R656"/>
  <c r="S656"/>
  <c r="T656"/>
  <c r="P656"/>
  <c r="N741" i="24"/>
  <c r="O741"/>
  <c r="P741"/>
  <c r="Q741"/>
  <c r="R741"/>
  <c r="S741"/>
  <c r="M741"/>
  <c r="N740"/>
  <c r="O740"/>
  <c r="P740"/>
  <c r="Q740"/>
  <c r="R740"/>
  <c r="S740"/>
  <c r="M740"/>
  <c r="N739"/>
  <c r="O739"/>
  <c r="P739"/>
  <c r="Q739"/>
  <c r="R739"/>
  <c r="S739"/>
  <c r="M739"/>
  <c r="N738"/>
  <c r="O738"/>
  <c r="O742" s="1"/>
  <c r="P738"/>
  <c r="Q738"/>
  <c r="Q742" s="1"/>
  <c r="Q743" s="1"/>
  <c r="R738"/>
  <c r="S738"/>
  <c r="M738"/>
  <c r="R742"/>
  <c r="R743" s="1"/>
  <c r="P742"/>
  <c r="N742"/>
  <c r="N743" s="1"/>
  <c r="P662" i="26" l="1"/>
  <c r="O743" i="24"/>
  <c r="P743"/>
  <c r="M742"/>
  <c r="M743" s="1"/>
  <c r="S742"/>
  <c r="S743" s="1"/>
  <c r="H9" i="18" s="1"/>
  <c r="G9"/>
  <c r="F9"/>
  <c r="E9"/>
  <c r="B9"/>
  <c r="C9"/>
  <c r="D9"/>
  <c r="J447" i="30" l="1"/>
  <c r="H447"/>
  <c r="J417"/>
  <c r="H417"/>
  <c r="J386"/>
  <c r="H386"/>
  <c r="J447" i="19"/>
  <c r="H447"/>
  <c r="J417"/>
  <c r="H417"/>
  <c r="J386"/>
  <c r="H386"/>
  <c r="DW393" i="27"/>
  <c r="DX393"/>
  <c r="DY393" s="1"/>
  <c r="DZ393"/>
  <c r="EA393"/>
  <c r="EB393" s="1"/>
  <c r="EC393"/>
  <c r="ED393"/>
  <c r="EF393"/>
  <c r="EG393"/>
  <c r="EH393" s="1"/>
  <c r="EI393"/>
  <c r="EJ393"/>
  <c r="EL393"/>
  <c r="EM393"/>
  <c r="EN393" s="1"/>
  <c r="DW394"/>
  <c r="DX394"/>
  <c r="DZ394"/>
  <c r="EA394"/>
  <c r="EC394"/>
  <c r="ED394"/>
  <c r="EF394"/>
  <c r="EG394"/>
  <c r="EH394" s="1"/>
  <c r="EI394"/>
  <c r="EJ394"/>
  <c r="EL394"/>
  <c r="EM394"/>
  <c r="DW395"/>
  <c r="DX395"/>
  <c r="DZ395"/>
  <c r="EA395"/>
  <c r="EC395"/>
  <c r="ED395"/>
  <c r="EF395"/>
  <c r="EG395"/>
  <c r="EI395"/>
  <c r="EJ395"/>
  <c r="EL395"/>
  <c r="EM395"/>
  <c r="EN395"/>
  <c r="DW396"/>
  <c r="DX396"/>
  <c r="DY396" s="1"/>
  <c r="DZ396"/>
  <c r="EA396"/>
  <c r="EB396" s="1"/>
  <c r="EC396"/>
  <c r="ED396"/>
  <c r="EF396"/>
  <c r="EG396"/>
  <c r="EH396" s="1"/>
  <c r="EI396"/>
  <c r="EJ396"/>
  <c r="EL396"/>
  <c r="EM396"/>
  <c r="DW397"/>
  <c r="DX397"/>
  <c r="DZ397"/>
  <c r="EA397"/>
  <c r="EB397" s="1"/>
  <c r="EC397"/>
  <c r="ED397"/>
  <c r="EF397"/>
  <c r="EG397"/>
  <c r="EI397"/>
  <c r="EJ397"/>
  <c r="EL397"/>
  <c r="EM397"/>
  <c r="DW398"/>
  <c r="DX398"/>
  <c r="DZ398"/>
  <c r="EA398"/>
  <c r="EC398"/>
  <c r="ED398"/>
  <c r="EF398"/>
  <c r="EG398"/>
  <c r="EH398"/>
  <c r="EI398"/>
  <c r="EJ398"/>
  <c r="EK398" s="1"/>
  <c r="EL398"/>
  <c r="EM398"/>
  <c r="EN398" s="1"/>
  <c r="DW399"/>
  <c r="DX399"/>
  <c r="DZ399"/>
  <c r="EA399"/>
  <c r="EB399" s="1"/>
  <c r="EC399"/>
  <c r="ED399"/>
  <c r="EF399"/>
  <c r="EG399"/>
  <c r="EI399"/>
  <c r="EJ399"/>
  <c r="EL399"/>
  <c r="EM399"/>
  <c r="EN399" s="1"/>
  <c r="DW400"/>
  <c r="DX400"/>
  <c r="DZ400"/>
  <c r="EA400"/>
  <c r="EC400"/>
  <c r="ED400"/>
  <c r="EF400"/>
  <c r="EG400"/>
  <c r="EI400"/>
  <c r="EJ400"/>
  <c r="EL400"/>
  <c r="EM400"/>
  <c r="DW401"/>
  <c r="DX401"/>
  <c r="DZ401"/>
  <c r="EA401"/>
  <c r="EB401"/>
  <c r="EC401"/>
  <c r="ED401"/>
  <c r="EE401" s="1"/>
  <c r="EF401"/>
  <c r="EG401"/>
  <c r="EH401" s="1"/>
  <c r="EI401"/>
  <c r="EJ401"/>
  <c r="EL401"/>
  <c r="EM401"/>
  <c r="EN401" s="1"/>
  <c r="DW402"/>
  <c r="DX402"/>
  <c r="DZ402"/>
  <c r="EA402"/>
  <c r="EC402"/>
  <c r="ED402"/>
  <c r="EF402"/>
  <c r="EG402"/>
  <c r="EH402" s="1"/>
  <c r="EI402"/>
  <c r="EJ402"/>
  <c r="EL402"/>
  <c r="EM402"/>
  <c r="DW403"/>
  <c r="DX403"/>
  <c r="DZ403"/>
  <c r="EA403"/>
  <c r="EC403"/>
  <c r="ED403"/>
  <c r="EF403"/>
  <c r="EG403"/>
  <c r="EI403"/>
  <c r="EJ403"/>
  <c r="EL403"/>
  <c r="EM403"/>
  <c r="EN403"/>
  <c r="DW404"/>
  <c r="DX404"/>
  <c r="DY404" s="1"/>
  <c r="DZ404"/>
  <c r="EA404"/>
  <c r="EB404" s="1"/>
  <c r="EC404"/>
  <c r="ED404"/>
  <c r="EF404"/>
  <c r="EG404"/>
  <c r="EH404" s="1"/>
  <c r="EI404"/>
  <c r="EJ404"/>
  <c r="EL404"/>
  <c r="EM404"/>
  <c r="DW405"/>
  <c r="DX405"/>
  <c r="DZ405"/>
  <c r="EA405"/>
  <c r="EB405" s="1"/>
  <c r="EC405"/>
  <c r="ED405"/>
  <c r="EF405"/>
  <c r="EG405"/>
  <c r="EI405"/>
  <c r="EJ405"/>
  <c r="EL405"/>
  <c r="EM405"/>
  <c r="DW406"/>
  <c r="DX406"/>
  <c r="DZ406"/>
  <c r="EA406"/>
  <c r="EC406"/>
  <c r="ED406"/>
  <c r="EF406"/>
  <c r="EG406"/>
  <c r="EH406"/>
  <c r="EI406"/>
  <c r="EJ406"/>
  <c r="EK406" s="1"/>
  <c r="EL406"/>
  <c r="EM406"/>
  <c r="EN406" s="1"/>
  <c r="DW407"/>
  <c r="DX407"/>
  <c r="DZ407"/>
  <c r="EA407"/>
  <c r="EB407" s="1"/>
  <c r="EC407"/>
  <c r="ED407"/>
  <c r="EF407"/>
  <c r="EG407"/>
  <c r="EI407"/>
  <c r="EJ407"/>
  <c r="EL407"/>
  <c r="EM407"/>
  <c r="EN407" s="1"/>
  <c r="DW408"/>
  <c r="DX408"/>
  <c r="DZ408"/>
  <c r="EA408"/>
  <c r="EC408"/>
  <c r="ED408"/>
  <c r="EF408"/>
  <c r="EG408"/>
  <c r="EI408"/>
  <c r="EJ408"/>
  <c r="EL408"/>
  <c r="EM408"/>
  <c r="DW409"/>
  <c r="DX409"/>
  <c r="DZ409"/>
  <c r="EA409"/>
  <c r="EB409"/>
  <c r="EC409"/>
  <c r="ED409"/>
  <c r="EE409" s="1"/>
  <c r="EF409"/>
  <c r="EG409"/>
  <c r="EH409" s="1"/>
  <c r="EI409"/>
  <c r="EJ409"/>
  <c r="EL409"/>
  <c r="EM409"/>
  <c r="EN409" s="1"/>
  <c r="DW410"/>
  <c r="DX410"/>
  <c r="DZ410"/>
  <c r="EA410"/>
  <c r="EC410"/>
  <c r="ED410"/>
  <c r="EF410"/>
  <c r="EG410"/>
  <c r="EH410" s="1"/>
  <c r="EI410"/>
  <c r="EJ410"/>
  <c r="EL410"/>
  <c r="EM410"/>
  <c r="DW411"/>
  <c r="DX411"/>
  <c r="DZ411"/>
  <c r="EA411"/>
  <c r="EC411"/>
  <c r="ED411"/>
  <c r="EF411"/>
  <c r="EG411"/>
  <c r="EI411"/>
  <c r="EJ411"/>
  <c r="EL411"/>
  <c r="EM411"/>
  <c r="EN411"/>
  <c r="DW412"/>
  <c r="DX412"/>
  <c r="DY412" s="1"/>
  <c r="DZ412"/>
  <c r="EA412"/>
  <c r="EB412" s="1"/>
  <c r="EC412"/>
  <c r="ED412"/>
  <c r="EF412"/>
  <c r="EG412"/>
  <c r="EH412" s="1"/>
  <c r="EI412"/>
  <c r="EJ412"/>
  <c r="EL412"/>
  <c r="EM412"/>
  <c r="DW413"/>
  <c r="DX413"/>
  <c r="DZ413"/>
  <c r="EA413"/>
  <c r="EB413" s="1"/>
  <c r="EC413"/>
  <c r="ED413"/>
  <c r="EF413"/>
  <c r="EG413"/>
  <c r="EI413"/>
  <c r="EJ413"/>
  <c r="EL413"/>
  <c r="EM413"/>
  <c r="DW414"/>
  <c r="DX414"/>
  <c r="DZ414"/>
  <c r="EA414"/>
  <c r="EC414"/>
  <c r="ED414"/>
  <c r="EF414"/>
  <c r="EG414"/>
  <c r="EH414"/>
  <c r="EI414"/>
  <c r="EJ414"/>
  <c r="EK414" s="1"/>
  <c r="EL414"/>
  <c r="EM414"/>
  <c r="EN414" s="1"/>
  <c r="DW415"/>
  <c r="DX415"/>
  <c r="DZ415"/>
  <c r="EA415"/>
  <c r="EB415" s="1"/>
  <c r="EC415"/>
  <c r="ED415"/>
  <c r="EF415"/>
  <c r="EG415"/>
  <c r="EI415"/>
  <c r="EJ415"/>
  <c r="EL415"/>
  <c r="EM415"/>
  <c r="EN415" s="1"/>
  <c r="DW416"/>
  <c r="DX416"/>
  <c r="DZ416"/>
  <c r="EA416"/>
  <c r="EC416"/>
  <c r="ED416"/>
  <c r="EF416"/>
  <c r="EG416"/>
  <c r="EI416"/>
  <c r="EJ416"/>
  <c r="EL416"/>
  <c r="EM416"/>
  <c r="DW417"/>
  <c r="DX417"/>
  <c r="DZ417"/>
  <c r="EA417"/>
  <c r="EB417"/>
  <c r="EC417"/>
  <c r="ED417"/>
  <c r="EE417" s="1"/>
  <c r="EF417"/>
  <c r="EG417"/>
  <c r="EH417" s="1"/>
  <c r="EI417"/>
  <c r="EJ417"/>
  <c r="EL417"/>
  <c r="EM417"/>
  <c r="EN417" s="1"/>
  <c r="DW418"/>
  <c r="DX418"/>
  <c r="DZ418"/>
  <c r="EA418"/>
  <c r="EC418"/>
  <c r="ED418"/>
  <c r="EF418"/>
  <c r="EG418"/>
  <c r="EH418" s="1"/>
  <c r="EI418"/>
  <c r="EJ418"/>
  <c r="EL418"/>
  <c r="EM418"/>
  <c r="DW419"/>
  <c r="DX419"/>
  <c r="DZ419"/>
  <c r="EA419"/>
  <c r="EC419"/>
  <c r="ED419"/>
  <c r="EF419"/>
  <c r="EG419"/>
  <c r="EI419"/>
  <c r="EJ419"/>
  <c r="EL419"/>
  <c r="EM419"/>
  <c r="EN419"/>
  <c r="DW420"/>
  <c r="DX420"/>
  <c r="DY420" s="1"/>
  <c r="DZ420"/>
  <c r="EA420"/>
  <c r="EB420" s="1"/>
  <c r="EC420"/>
  <c r="ED420"/>
  <c r="EF420"/>
  <c r="EG420"/>
  <c r="EH420" s="1"/>
  <c r="EI420"/>
  <c r="EJ420"/>
  <c r="EL420"/>
  <c r="EM420"/>
  <c r="DW421"/>
  <c r="DX421"/>
  <c r="DZ421"/>
  <c r="EA421"/>
  <c r="EB421" s="1"/>
  <c r="EC421"/>
  <c r="ED421"/>
  <c r="EF421"/>
  <c r="EG421"/>
  <c r="EI421"/>
  <c r="EJ421"/>
  <c r="EL421"/>
  <c r="EM421"/>
  <c r="DW422"/>
  <c r="DX422"/>
  <c r="DZ422"/>
  <c r="EA422"/>
  <c r="EC422"/>
  <c r="ED422"/>
  <c r="EF422"/>
  <c r="EG422"/>
  <c r="EH422"/>
  <c r="EI422"/>
  <c r="EJ422"/>
  <c r="EK422" s="1"/>
  <c r="EL422"/>
  <c r="EM422"/>
  <c r="EN422" s="1"/>
  <c r="DW423"/>
  <c r="DX423"/>
  <c r="DZ423"/>
  <c r="EA423"/>
  <c r="EB423" s="1"/>
  <c r="EC423"/>
  <c r="ED423"/>
  <c r="EF423"/>
  <c r="EG423"/>
  <c r="EI423"/>
  <c r="EJ423"/>
  <c r="EL423"/>
  <c r="EM423"/>
  <c r="DW424"/>
  <c r="DX424"/>
  <c r="DZ424"/>
  <c r="EA424"/>
  <c r="EB424" s="1"/>
  <c r="EC424"/>
  <c r="ED424"/>
  <c r="EF424"/>
  <c r="EG424"/>
  <c r="EI424"/>
  <c r="EJ424"/>
  <c r="EL424"/>
  <c r="EM424"/>
  <c r="DW305"/>
  <c r="DX305"/>
  <c r="DZ305"/>
  <c r="EA305"/>
  <c r="EC305"/>
  <c r="ED305"/>
  <c r="EE305"/>
  <c r="EF305"/>
  <c r="EG305"/>
  <c r="EH305" s="1"/>
  <c r="EI305"/>
  <c r="EJ305"/>
  <c r="EK305" s="1"/>
  <c r="EL305"/>
  <c r="EM305"/>
  <c r="DW306"/>
  <c r="DX306"/>
  <c r="DY306" s="1"/>
  <c r="DZ306"/>
  <c r="EA306"/>
  <c r="EC306"/>
  <c r="ED306"/>
  <c r="EF306"/>
  <c r="EG306"/>
  <c r="EI306"/>
  <c r="EJ306"/>
  <c r="EK306" s="1"/>
  <c r="EL306"/>
  <c r="EM306"/>
  <c r="DW307"/>
  <c r="DX307"/>
  <c r="DZ307"/>
  <c r="EA307"/>
  <c r="EC307"/>
  <c r="ED307"/>
  <c r="EF307"/>
  <c r="EG307"/>
  <c r="EI307"/>
  <c r="EJ307"/>
  <c r="EL307"/>
  <c r="EM307"/>
  <c r="DW308"/>
  <c r="DX308"/>
  <c r="DY308"/>
  <c r="DZ308"/>
  <c r="EA308"/>
  <c r="EB308" s="1"/>
  <c r="EC308"/>
  <c r="ED308"/>
  <c r="EE308" s="1"/>
  <c r="EF308"/>
  <c r="EG308"/>
  <c r="EI308"/>
  <c r="EJ308"/>
  <c r="EK308" s="1"/>
  <c r="EL308"/>
  <c r="EM308"/>
  <c r="DW309"/>
  <c r="DX309"/>
  <c r="DZ309"/>
  <c r="EA309"/>
  <c r="EC309"/>
  <c r="ED309"/>
  <c r="EE309" s="1"/>
  <c r="EF309"/>
  <c r="EG309"/>
  <c r="EI309"/>
  <c r="EJ309"/>
  <c r="EL309"/>
  <c r="EM309"/>
  <c r="DW310"/>
  <c r="DX310"/>
  <c r="DZ310"/>
  <c r="EA310"/>
  <c r="EC310"/>
  <c r="ED310"/>
  <c r="EF310"/>
  <c r="EG310"/>
  <c r="EI310"/>
  <c r="EJ310"/>
  <c r="EK310"/>
  <c r="EL310"/>
  <c r="EM310"/>
  <c r="EN310" s="1"/>
  <c r="DW311"/>
  <c r="DX311"/>
  <c r="DY311" s="1"/>
  <c r="DZ311"/>
  <c r="EA311"/>
  <c r="EC311"/>
  <c r="ED311"/>
  <c r="EE311" s="1"/>
  <c r="EF311"/>
  <c r="EG311"/>
  <c r="EI311"/>
  <c r="EJ311"/>
  <c r="EL311"/>
  <c r="EM311"/>
  <c r="DW312"/>
  <c r="DX312"/>
  <c r="DY312" s="1"/>
  <c r="DZ312"/>
  <c r="EA312"/>
  <c r="EC312"/>
  <c r="ED312"/>
  <c r="EF312"/>
  <c r="EG312"/>
  <c r="EI312"/>
  <c r="EJ312"/>
  <c r="EL312"/>
  <c r="EM312"/>
  <c r="DW313"/>
  <c r="DX313"/>
  <c r="DZ313"/>
  <c r="EA313"/>
  <c r="EC313"/>
  <c r="ED313"/>
  <c r="EE313"/>
  <c r="EF313"/>
  <c r="EG313"/>
  <c r="EH313" s="1"/>
  <c r="EI313"/>
  <c r="EJ313"/>
  <c r="EK313" s="1"/>
  <c r="EL313"/>
  <c r="EM313"/>
  <c r="DW314"/>
  <c r="DX314"/>
  <c r="DY314" s="1"/>
  <c r="DZ314"/>
  <c r="EA314"/>
  <c r="EC314"/>
  <c r="ED314"/>
  <c r="EF314"/>
  <c r="EG314"/>
  <c r="EI314"/>
  <c r="EJ314"/>
  <c r="EK314" s="1"/>
  <c r="EL314"/>
  <c r="EM314"/>
  <c r="DW315"/>
  <c r="DX315"/>
  <c r="DZ315"/>
  <c r="EA315"/>
  <c r="EC315"/>
  <c r="ED315"/>
  <c r="EF315"/>
  <c r="EG315"/>
  <c r="EI315"/>
  <c r="EJ315"/>
  <c r="EL315"/>
  <c r="EM315"/>
  <c r="DW316"/>
  <c r="DY316" s="1"/>
  <c r="DX316"/>
  <c r="DZ316"/>
  <c r="EA316"/>
  <c r="EC316"/>
  <c r="ED316"/>
  <c r="EF316"/>
  <c r="EG316"/>
  <c r="EI316"/>
  <c r="EJ316"/>
  <c r="EL316"/>
  <c r="EM316"/>
  <c r="DW317"/>
  <c r="DX317"/>
  <c r="DZ317"/>
  <c r="EA317"/>
  <c r="EC317"/>
  <c r="EE317" s="1"/>
  <c r="ED317"/>
  <c r="EF317"/>
  <c r="EG317"/>
  <c r="EI317"/>
  <c r="EJ317"/>
  <c r="EL317"/>
  <c r="EM317"/>
  <c r="DW318"/>
  <c r="DX318"/>
  <c r="DZ318"/>
  <c r="EA318"/>
  <c r="EC318"/>
  <c r="ED318"/>
  <c r="EF318"/>
  <c r="EG318"/>
  <c r="EI318"/>
  <c r="EK318" s="1"/>
  <c r="EJ318"/>
  <c r="EL318"/>
  <c r="EM318"/>
  <c r="DW319"/>
  <c r="DX319"/>
  <c r="DZ319"/>
  <c r="EA319"/>
  <c r="EC319"/>
  <c r="EE319" s="1"/>
  <c r="ED319"/>
  <c r="EF319"/>
  <c r="EG319"/>
  <c r="EI319"/>
  <c r="EJ319"/>
  <c r="EL319"/>
  <c r="EM319"/>
  <c r="DW320"/>
  <c r="DY320" s="1"/>
  <c r="DX320"/>
  <c r="DZ320"/>
  <c r="EA320"/>
  <c r="EC320"/>
  <c r="ED320"/>
  <c r="EF320"/>
  <c r="EG320"/>
  <c r="EI320"/>
  <c r="EJ320"/>
  <c r="EL320"/>
  <c r="EM320"/>
  <c r="DW321"/>
  <c r="DX321"/>
  <c r="DZ321"/>
  <c r="EA321"/>
  <c r="EC321"/>
  <c r="ED321"/>
  <c r="EF321"/>
  <c r="EG321"/>
  <c r="EI321"/>
  <c r="EK321" s="1"/>
  <c r="EJ321"/>
  <c r="EL321"/>
  <c r="EM321"/>
  <c r="DW322"/>
  <c r="DY322" s="1"/>
  <c r="DX322"/>
  <c r="DZ322"/>
  <c r="EA322"/>
  <c r="EC322"/>
  <c r="EE322" s="1"/>
  <c r="ED322"/>
  <c r="EF322"/>
  <c r="EG322"/>
  <c r="EI322"/>
  <c r="EK322" s="1"/>
  <c r="EJ322"/>
  <c r="EL322"/>
  <c r="EM322"/>
  <c r="DW323"/>
  <c r="DX323"/>
  <c r="DY323"/>
  <c r="DZ323"/>
  <c r="EA323"/>
  <c r="EB323" s="1"/>
  <c r="EC323"/>
  <c r="ED323"/>
  <c r="EE323" s="1"/>
  <c r="EF323"/>
  <c r="EG323"/>
  <c r="EI323"/>
  <c r="EJ323"/>
  <c r="EL323"/>
  <c r="EM323"/>
  <c r="EN323" s="1"/>
  <c r="DW324"/>
  <c r="DX324"/>
  <c r="DY324" s="1"/>
  <c r="DZ324"/>
  <c r="EA324"/>
  <c r="EC324"/>
  <c r="ED324"/>
  <c r="EE324" s="1"/>
  <c r="EF324"/>
  <c r="EG324"/>
  <c r="EI324"/>
  <c r="EJ324"/>
  <c r="EL324"/>
  <c r="EM324"/>
  <c r="DY321" l="1"/>
  <c r="EE320"/>
  <c r="EB320"/>
  <c r="DY318"/>
  <c r="EK317"/>
  <c r="EH317"/>
  <c r="EK316"/>
  <c r="EE316"/>
  <c r="EB316"/>
  <c r="EE315"/>
  <c r="DY315"/>
  <c r="EN314"/>
  <c r="EK312"/>
  <c r="EE312"/>
  <c r="EB312"/>
  <c r="DY310"/>
  <c r="EK309"/>
  <c r="EH309"/>
  <c r="EE307"/>
  <c r="DY307"/>
  <c r="EN306"/>
  <c r="EN424"/>
  <c r="EH424"/>
  <c r="EE424"/>
  <c r="EN423"/>
  <c r="EN421"/>
  <c r="EH421"/>
  <c r="EE421"/>
  <c r="EB419"/>
  <c r="EN418"/>
  <c r="EK418"/>
  <c r="EH416"/>
  <c r="EB416"/>
  <c r="DY416"/>
  <c r="EN413"/>
  <c r="EH413"/>
  <c r="EE413"/>
  <c r="EB411"/>
  <c r="EN410"/>
  <c r="EK410"/>
  <c r="EH408"/>
  <c r="EB408"/>
  <c r="DY408"/>
  <c r="EN405"/>
  <c r="EH405"/>
  <c r="EE405"/>
  <c r="EB403"/>
  <c r="EN402"/>
  <c r="EK402"/>
  <c r="EH400"/>
  <c r="EB400"/>
  <c r="DY400"/>
  <c r="EN397"/>
  <c r="EH397"/>
  <c r="EE397"/>
  <c r="EB395"/>
  <c r="EN394"/>
  <c r="EK394"/>
  <c r="EE393"/>
  <c r="EN324"/>
  <c r="EH324"/>
  <c r="EK323"/>
  <c r="EE321"/>
  <c r="EB321"/>
  <c r="EK320"/>
  <c r="EK319"/>
  <c r="EH319"/>
  <c r="DY319"/>
  <c r="EN318"/>
  <c r="EE318"/>
  <c r="EB318"/>
  <c r="DY317"/>
  <c r="EN316"/>
  <c r="EK315"/>
  <c r="EH315"/>
  <c r="EE314"/>
  <c r="EB314"/>
  <c r="DY313"/>
  <c r="EN312"/>
  <c r="EK311"/>
  <c r="EH311"/>
  <c r="EE310"/>
  <c r="EB310"/>
  <c r="DY309"/>
  <c r="EN308"/>
  <c r="EK307"/>
  <c r="EH307"/>
  <c r="EE306"/>
  <c r="EB306"/>
  <c r="DY305"/>
  <c r="EH423"/>
  <c r="EE423"/>
  <c r="EB422"/>
  <c r="DY422"/>
  <c r="EN420"/>
  <c r="EK420"/>
  <c r="EH419"/>
  <c r="EE419"/>
  <c r="EB418"/>
  <c r="DY418"/>
  <c r="EN416"/>
  <c r="EK416"/>
  <c r="EH415"/>
  <c r="EE415"/>
  <c r="EB414"/>
  <c r="DY414"/>
  <c r="EN412"/>
  <c r="EK412"/>
  <c r="EH411"/>
  <c r="EE411"/>
  <c r="EB410"/>
  <c r="DY410"/>
  <c r="EN408"/>
  <c r="EK408"/>
  <c r="EH407"/>
  <c r="EE407"/>
  <c r="EB406"/>
  <c r="DY406"/>
  <c r="EN404"/>
  <c r="EK404"/>
  <c r="EH403"/>
  <c r="EE403"/>
  <c r="EB402"/>
  <c r="DY402"/>
  <c r="EN400"/>
  <c r="EK400"/>
  <c r="EH399"/>
  <c r="EE399"/>
  <c r="EB398"/>
  <c r="DY398"/>
  <c r="EN396"/>
  <c r="EK396"/>
  <c r="EH395"/>
  <c r="EE395"/>
  <c r="EB394"/>
  <c r="DY394"/>
  <c r="EK324"/>
  <c r="EB324"/>
  <c r="EH323"/>
  <c r="EN322"/>
  <c r="EH322"/>
  <c r="EB322"/>
  <c r="EN321"/>
  <c r="EH321"/>
  <c r="EN320"/>
  <c r="EH320"/>
  <c r="EN319"/>
  <c r="EB319"/>
  <c r="EH318"/>
  <c r="EN317"/>
  <c r="EB317"/>
  <c r="EH316"/>
  <c r="EN315"/>
  <c r="EB315"/>
  <c r="EH314"/>
  <c r="EN313"/>
  <c r="EB313"/>
  <c r="EH312"/>
  <c r="EN311"/>
  <c r="EB311"/>
  <c r="EH310"/>
  <c r="EN309"/>
  <c r="EB309"/>
  <c r="EH308"/>
  <c r="EN307"/>
  <c r="EB307"/>
  <c r="EH306"/>
  <c r="EN305"/>
  <c r="EB305"/>
  <c r="EK424"/>
  <c r="DY424"/>
  <c r="EK423"/>
  <c r="DY423"/>
  <c r="EE422"/>
  <c r="EK421"/>
  <c r="DY421"/>
  <c r="EE420"/>
  <c r="EK419"/>
  <c r="DY419"/>
  <c r="EE418"/>
  <c r="EK417"/>
  <c r="DY417"/>
  <c r="EE416"/>
  <c r="EK415"/>
  <c r="DY415"/>
  <c r="EE414"/>
  <c r="EK413"/>
  <c r="DY413"/>
  <c r="EE412"/>
  <c r="EK411"/>
  <c r="DY411"/>
  <c r="EE410"/>
  <c r="EK409"/>
  <c r="DY409"/>
  <c r="EE408"/>
  <c r="EK407"/>
  <c r="DY407"/>
  <c r="EE406"/>
  <c r="EK405"/>
  <c r="DY405"/>
  <c r="EE404"/>
  <c r="EK403"/>
  <c r="DY403"/>
  <c r="EE402"/>
  <c r="EK401"/>
  <c r="DY401"/>
  <c r="EE400"/>
  <c r="EK399"/>
  <c r="DY399"/>
  <c r="EE398"/>
  <c r="EK397"/>
  <c r="DY397"/>
  <c r="EE396"/>
  <c r="EK395"/>
  <c r="DY395"/>
  <c r="EE394"/>
  <c r="EK393"/>
  <c r="AJ305"/>
  <c r="AK305"/>
  <c r="AL305"/>
  <c r="AM305"/>
  <c r="AN305"/>
  <c r="BN305" s="1"/>
  <c r="AO305"/>
  <c r="BO305" s="1"/>
  <c r="AP305"/>
  <c r="BP305" s="1"/>
  <c r="AQ305"/>
  <c r="AR305"/>
  <c r="AS305"/>
  <c r="BB305" s="1"/>
  <c r="AT305"/>
  <c r="BC305" s="1"/>
  <c r="AU305"/>
  <c r="BD305" s="1"/>
  <c r="AJ306"/>
  <c r="AK306"/>
  <c r="AL306"/>
  <c r="AM306"/>
  <c r="AN306"/>
  <c r="BN306" s="1"/>
  <c r="AO306"/>
  <c r="BO306" s="1"/>
  <c r="AP306"/>
  <c r="BP306" s="1"/>
  <c r="AQ306"/>
  <c r="AR306"/>
  <c r="AS306"/>
  <c r="BB306" s="1"/>
  <c r="AT306"/>
  <c r="BC306" s="1"/>
  <c r="AU306"/>
  <c r="BD306" s="1"/>
  <c r="AJ307"/>
  <c r="AK307"/>
  <c r="AL307"/>
  <c r="AM307"/>
  <c r="AN307"/>
  <c r="BN307" s="1"/>
  <c r="AO307"/>
  <c r="BO307" s="1"/>
  <c r="AP307"/>
  <c r="BP307" s="1"/>
  <c r="AQ307"/>
  <c r="AR307"/>
  <c r="AS307"/>
  <c r="BB307" s="1"/>
  <c r="AT307"/>
  <c r="BC307" s="1"/>
  <c r="AU307"/>
  <c r="BD307" s="1"/>
  <c r="AJ308"/>
  <c r="AK308"/>
  <c r="AL308"/>
  <c r="AM308"/>
  <c r="AN308"/>
  <c r="BN308" s="1"/>
  <c r="AO308"/>
  <c r="BO308" s="1"/>
  <c r="AP308"/>
  <c r="BP308" s="1"/>
  <c r="AQ308"/>
  <c r="AR308"/>
  <c r="AS308"/>
  <c r="BB308" s="1"/>
  <c r="AT308"/>
  <c r="BC308" s="1"/>
  <c r="AU308"/>
  <c r="BD308" s="1"/>
  <c r="AJ309"/>
  <c r="AK309"/>
  <c r="AL309"/>
  <c r="AM309"/>
  <c r="AN309"/>
  <c r="BN309" s="1"/>
  <c r="AO309"/>
  <c r="BO309" s="1"/>
  <c r="AP309"/>
  <c r="BP309" s="1"/>
  <c r="AQ309"/>
  <c r="AR309"/>
  <c r="AS309"/>
  <c r="BB309" s="1"/>
  <c r="AT309"/>
  <c r="BC309" s="1"/>
  <c r="AU309"/>
  <c r="BD309" s="1"/>
  <c r="AJ310"/>
  <c r="AK310"/>
  <c r="AL310"/>
  <c r="AM310"/>
  <c r="AN310"/>
  <c r="BN310" s="1"/>
  <c r="AO310"/>
  <c r="BO310" s="1"/>
  <c r="AP310"/>
  <c r="BP310" s="1"/>
  <c r="AQ310"/>
  <c r="AR310"/>
  <c r="AS310"/>
  <c r="BB310" s="1"/>
  <c r="AT310"/>
  <c r="BC310" s="1"/>
  <c r="AU310"/>
  <c r="BD310" s="1"/>
  <c r="AJ311"/>
  <c r="AK311"/>
  <c r="AL311"/>
  <c r="AM311"/>
  <c r="AN311"/>
  <c r="BN311" s="1"/>
  <c r="AO311"/>
  <c r="BO311" s="1"/>
  <c r="AP311"/>
  <c r="BP311" s="1"/>
  <c r="AQ311"/>
  <c r="AR311"/>
  <c r="AS311"/>
  <c r="BB311" s="1"/>
  <c r="AT311"/>
  <c r="BC311" s="1"/>
  <c r="AU311"/>
  <c r="BD311" s="1"/>
  <c r="AJ312"/>
  <c r="AK312"/>
  <c r="AL312"/>
  <c r="AM312"/>
  <c r="AN312"/>
  <c r="BN312" s="1"/>
  <c r="AO312"/>
  <c r="BO312" s="1"/>
  <c r="AP312"/>
  <c r="BP312" s="1"/>
  <c r="AQ312"/>
  <c r="AR312"/>
  <c r="AS312"/>
  <c r="BB312" s="1"/>
  <c r="AT312"/>
  <c r="BC312" s="1"/>
  <c r="AU312"/>
  <c r="BD312" s="1"/>
  <c r="AJ313"/>
  <c r="AK313"/>
  <c r="AL313"/>
  <c r="AM313"/>
  <c r="AN313"/>
  <c r="BN313" s="1"/>
  <c r="AO313"/>
  <c r="BO313" s="1"/>
  <c r="AP313"/>
  <c r="BP313" s="1"/>
  <c r="AQ313"/>
  <c r="AR313"/>
  <c r="AS313"/>
  <c r="BB313" s="1"/>
  <c r="AT313"/>
  <c r="BC313" s="1"/>
  <c r="AU313"/>
  <c r="BD313" s="1"/>
  <c r="AJ314"/>
  <c r="AK314"/>
  <c r="AL314"/>
  <c r="AM314"/>
  <c r="AN314"/>
  <c r="BN314" s="1"/>
  <c r="AO314"/>
  <c r="BO314" s="1"/>
  <c r="AP314"/>
  <c r="BP314" s="1"/>
  <c r="AQ314"/>
  <c r="AR314"/>
  <c r="AS314"/>
  <c r="BB314" s="1"/>
  <c r="AT314"/>
  <c r="BC314" s="1"/>
  <c r="AU314"/>
  <c r="BD314" s="1"/>
  <c r="AJ315"/>
  <c r="AK315"/>
  <c r="AL315"/>
  <c r="AM315"/>
  <c r="AN315"/>
  <c r="BN315" s="1"/>
  <c r="AO315"/>
  <c r="BO315" s="1"/>
  <c r="AP315"/>
  <c r="BP315" s="1"/>
  <c r="AQ315"/>
  <c r="AR315"/>
  <c r="AS315"/>
  <c r="BB315" s="1"/>
  <c r="AT315"/>
  <c r="BC315" s="1"/>
  <c r="AU315"/>
  <c r="BD315" s="1"/>
  <c r="AJ316"/>
  <c r="AK316"/>
  <c r="AL316"/>
  <c r="AM316"/>
  <c r="AN316"/>
  <c r="BN316" s="1"/>
  <c r="AO316"/>
  <c r="BO316" s="1"/>
  <c r="AP316"/>
  <c r="BP316" s="1"/>
  <c r="AQ316"/>
  <c r="AR316"/>
  <c r="AS316"/>
  <c r="BB316" s="1"/>
  <c r="AT316"/>
  <c r="BC316" s="1"/>
  <c r="AU316"/>
  <c r="BD316" s="1"/>
  <c r="AJ317"/>
  <c r="AK317"/>
  <c r="AL317"/>
  <c r="AM317"/>
  <c r="AN317"/>
  <c r="BN317" s="1"/>
  <c r="AO317"/>
  <c r="BO317" s="1"/>
  <c r="AP317"/>
  <c r="BP317" s="1"/>
  <c r="AQ317"/>
  <c r="AR317"/>
  <c r="AS317"/>
  <c r="BB317" s="1"/>
  <c r="AT317"/>
  <c r="BC317" s="1"/>
  <c r="AU317"/>
  <c r="BD317" s="1"/>
  <c r="AJ318"/>
  <c r="AK318"/>
  <c r="AL318"/>
  <c r="AM318"/>
  <c r="AN318"/>
  <c r="BN318" s="1"/>
  <c r="AO318"/>
  <c r="BO318" s="1"/>
  <c r="AP318"/>
  <c r="BP318" s="1"/>
  <c r="AQ318"/>
  <c r="AR318"/>
  <c r="AS318"/>
  <c r="BB318" s="1"/>
  <c r="AT318"/>
  <c r="BC318" s="1"/>
  <c r="AU318"/>
  <c r="BD318" s="1"/>
  <c r="AJ319"/>
  <c r="AK319"/>
  <c r="AL319"/>
  <c r="AM319"/>
  <c r="AN319"/>
  <c r="BN319" s="1"/>
  <c r="AO319"/>
  <c r="BO319" s="1"/>
  <c r="AP319"/>
  <c r="BP319" s="1"/>
  <c r="AQ319"/>
  <c r="AR319"/>
  <c r="AS319"/>
  <c r="BB319" s="1"/>
  <c r="AT319"/>
  <c r="BC319" s="1"/>
  <c r="AU319"/>
  <c r="BD319" s="1"/>
  <c r="AJ320"/>
  <c r="AK320"/>
  <c r="AL320"/>
  <c r="AM320"/>
  <c r="AN320"/>
  <c r="AO320"/>
  <c r="AP320"/>
  <c r="AQ320"/>
  <c r="AR320"/>
  <c r="AS320"/>
  <c r="AT320"/>
  <c r="AU320"/>
  <c r="AJ321"/>
  <c r="AK321"/>
  <c r="AL321"/>
  <c r="AM321"/>
  <c r="AN321"/>
  <c r="BN321" s="1"/>
  <c r="AO321"/>
  <c r="AP321"/>
  <c r="BP321" s="1"/>
  <c r="AQ321"/>
  <c r="AR321"/>
  <c r="AS321"/>
  <c r="AT321"/>
  <c r="AU321"/>
  <c r="AJ322"/>
  <c r="AK322"/>
  <c r="AL322"/>
  <c r="AM322"/>
  <c r="AN322"/>
  <c r="AO322"/>
  <c r="AP322"/>
  <c r="AQ322"/>
  <c r="AR322"/>
  <c r="AS322"/>
  <c r="AT322"/>
  <c r="AU322"/>
  <c r="BN320"/>
  <c r="BO320"/>
  <c r="BP320"/>
  <c r="BO321"/>
  <c r="BN322"/>
  <c r="BO322"/>
  <c r="BP322"/>
  <c r="CR305"/>
  <c r="CS305"/>
  <c r="CT305"/>
  <c r="CU305"/>
  <c r="DD305" s="1"/>
  <c r="CV305"/>
  <c r="CW305"/>
  <c r="DF305" s="1"/>
  <c r="CR306"/>
  <c r="CS306"/>
  <c r="CT306"/>
  <c r="CU306"/>
  <c r="CV306"/>
  <c r="CW306"/>
  <c r="CR307"/>
  <c r="CS307"/>
  <c r="CT307"/>
  <c r="CU307"/>
  <c r="DD307" s="1"/>
  <c r="CV307"/>
  <c r="CW307"/>
  <c r="DF307" s="1"/>
  <c r="CR308"/>
  <c r="CS308"/>
  <c r="CT308"/>
  <c r="CU308"/>
  <c r="CV308"/>
  <c r="CW308"/>
  <c r="CR309"/>
  <c r="CS309"/>
  <c r="CT309"/>
  <c r="CU309"/>
  <c r="DD309" s="1"/>
  <c r="CV309"/>
  <c r="CW309"/>
  <c r="DF309" s="1"/>
  <c r="CR310"/>
  <c r="CS310"/>
  <c r="CT310"/>
  <c r="CU310"/>
  <c r="CV310"/>
  <c r="CW310"/>
  <c r="CR311"/>
  <c r="CS311"/>
  <c r="CT311"/>
  <c r="CU311"/>
  <c r="DD311" s="1"/>
  <c r="CV311"/>
  <c r="CW311"/>
  <c r="DF311" s="1"/>
  <c r="CR312"/>
  <c r="CS312"/>
  <c r="CT312"/>
  <c r="CU312"/>
  <c r="CV312"/>
  <c r="CW312"/>
  <c r="CR313"/>
  <c r="CS313"/>
  <c r="CT313"/>
  <c r="CU313"/>
  <c r="DD313" s="1"/>
  <c r="CV313"/>
  <c r="CW313"/>
  <c r="DF313" s="1"/>
  <c r="CR314"/>
  <c r="CS314"/>
  <c r="CT314"/>
  <c r="CU314"/>
  <c r="CV314"/>
  <c r="CW314"/>
  <c r="CR315"/>
  <c r="CS315"/>
  <c r="CT315"/>
  <c r="CU315"/>
  <c r="DD315" s="1"/>
  <c r="CV315"/>
  <c r="CW315"/>
  <c r="DF315" s="1"/>
  <c r="CR316"/>
  <c r="CS316"/>
  <c r="DP316" s="1"/>
  <c r="CT316"/>
  <c r="CU316"/>
  <c r="DR316" s="1"/>
  <c r="CV316"/>
  <c r="CW316"/>
  <c r="CR317"/>
  <c r="CS317"/>
  <c r="CT317"/>
  <c r="CU317"/>
  <c r="DD317" s="1"/>
  <c r="CV317"/>
  <c r="CW317"/>
  <c r="DF317" s="1"/>
  <c r="CR318"/>
  <c r="CS318"/>
  <c r="DP318" s="1"/>
  <c r="CT318"/>
  <c r="CU318"/>
  <c r="DR318" s="1"/>
  <c r="CV318"/>
  <c r="CW318"/>
  <c r="CR319"/>
  <c r="CS319"/>
  <c r="CT319"/>
  <c r="CU319"/>
  <c r="DD319" s="1"/>
  <c r="CV319"/>
  <c r="CW319"/>
  <c r="DF319" s="1"/>
  <c r="CR320"/>
  <c r="CS320"/>
  <c r="DP320" s="1"/>
  <c r="CT320"/>
  <c r="CU320"/>
  <c r="DR320" s="1"/>
  <c r="CV320"/>
  <c r="CW320"/>
  <c r="DE305"/>
  <c r="DD306"/>
  <c r="DE306"/>
  <c r="DF306"/>
  <c r="DE307"/>
  <c r="DD308"/>
  <c r="DE308"/>
  <c r="DF308"/>
  <c r="DE309"/>
  <c r="DD310"/>
  <c r="DE310"/>
  <c r="DF310"/>
  <c r="DE311"/>
  <c r="DD312"/>
  <c r="DE312"/>
  <c r="DF312"/>
  <c r="DE313"/>
  <c r="DD314"/>
  <c r="DE314"/>
  <c r="DF314"/>
  <c r="DE315"/>
  <c r="DD316"/>
  <c r="DE316"/>
  <c r="DF316"/>
  <c r="DE317"/>
  <c r="DD318"/>
  <c r="DE318"/>
  <c r="DF318"/>
  <c r="DE319"/>
  <c r="DD320"/>
  <c r="DE320"/>
  <c r="DF320"/>
  <c r="DP305"/>
  <c r="DQ305"/>
  <c r="DR305"/>
  <c r="DP306"/>
  <c r="DQ306"/>
  <c r="DR306"/>
  <c r="DP307"/>
  <c r="DQ307"/>
  <c r="DR307"/>
  <c r="DP308"/>
  <c r="DQ308"/>
  <c r="DR308"/>
  <c r="DP309"/>
  <c r="DQ309"/>
  <c r="DR309"/>
  <c r="DP310"/>
  <c r="DQ310"/>
  <c r="DR310"/>
  <c r="DP311"/>
  <c r="DQ311"/>
  <c r="DR311"/>
  <c r="DP312"/>
  <c r="DQ312"/>
  <c r="DR312"/>
  <c r="DP313"/>
  <c r="DQ313"/>
  <c r="DR313"/>
  <c r="DP314"/>
  <c r="DQ314"/>
  <c r="DR314"/>
  <c r="DP315"/>
  <c r="DQ315"/>
  <c r="DR315"/>
  <c r="DQ316"/>
  <c r="DP317"/>
  <c r="DQ317"/>
  <c r="DR317"/>
  <c r="DQ318"/>
  <c r="DP319"/>
  <c r="DQ319"/>
  <c r="DR319"/>
  <c r="DQ320"/>
  <c r="CP392"/>
  <c r="CQ392"/>
  <c r="CR392"/>
  <c r="CS392"/>
  <c r="DP392" s="1"/>
  <c r="CT392"/>
  <c r="DQ392" s="1"/>
  <c r="CU392"/>
  <c r="DD392" s="1"/>
  <c r="CV392"/>
  <c r="DE392" s="1"/>
  <c r="CW392"/>
  <c r="DF392" s="1"/>
  <c r="CP393"/>
  <c r="CQ393"/>
  <c r="CR393"/>
  <c r="CS393"/>
  <c r="DP393" s="1"/>
  <c r="CT393"/>
  <c r="DQ393" s="1"/>
  <c r="CU393"/>
  <c r="DR393" s="1"/>
  <c r="CV393"/>
  <c r="DE393" s="1"/>
  <c r="CW393"/>
  <c r="DF393" s="1"/>
  <c r="CP394"/>
  <c r="CQ394"/>
  <c r="CR394"/>
  <c r="CS394"/>
  <c r="DP394" s="1"/>
  <c r="CT394"/>
  <c r="DQ394" s="1"/>
  <c r="CU394"/>
  <c r="DD394" s="1"/>
  <c r="CV394"/>
  <c r="DE394" s="1"/>
  <c r="CW394"/>
  <c r="DF394" s="1"/>
  <c r="CP395"/>
  <c r="CQ395"/>
  <c r="CR395"/>
  <c r="CS395"/>
  <c r="DP395" s="1"/>
  <c r="CT395"/>
  <c r="DQ395" s="1"/>
  <c r="CU395"/>
  <c r="DR395" s="1"/>
  <c r="CV395"/>
  <c r="DE395" s="1"/>
  <c r="CW395"/>
  <c r="DF395" s="1"/>
  <c r="CP396"/>
  <c r="CQ396"/>
  <c r="CR396"/>
  <c r="CS396"/>
  <c r="DP396" s="1"/>
  <c r="CT396"/>
  <c r="DQ396" s="1"/>
  <c r="CU396"/>
  <c r="DD396" s="1"/>
  <c r="CV396"/>
  <c r="DE396" s="1"/>
  <c r="CW396"/>
  <c r="DF396" s="1"/>
  <c r="CP397"/>
  <c r="CQ397"/>
  <c r="CR397"/>
  <c r="CS397"/>
  <c r="DP397" s="1"/>
  <c r="CT397"/>
  <c r="DQ397" s="1"/>
  <c r="CU397"/>
  <c r="DR397" s="1"/>
  <c r="CV397"/>
  <c r="DE397" s="1"/>
  <c r="CW397"/>
  <c r="DF397" s="1"/>
  <c r="CP398"/>
  <c r="CQ398"/>
  <c r="CR398"/>
  <c r="CS398"/>
  <c r="DP398" s="1"/>
  <c r="CT398"/>
  <c r="DQ398" s="1"/>
  <c r="CU398"/>
  <c r="DR398" s="1"/>
  <c r="CV398"/>
  <c r="DE398" s="1"/>
  <c r="CW398"/>
  <c r="DF398" s="1"/>
  <c r="CP399"/>
  <c r="CQ399"/>
  <c r="CR399"/>
  <c r="CS399"/>
  <c r="DP399" s="1"/>
  <c r="CT399"/>
  <c r="DQ399" s="1"/>
  <c r="CU399"/>
  <c r="DR399" s="1"/>
  <c r="CV399"/>
  <c r="DE399" s="1"/>
  <c r="CW399"/>
  <c r="DF399" s="1"/>
  <c r="CP400"/>
  <c r="CQ400"/>
  <c r="CR400"/>
  <c r="CS400"/>
  <c r="DP400" s="1"/>
  <c r="CT400"/>
  <c r="DQ400" s="1"/>
  <c r="CU400"/>
  <c r="DR400" s="1"/>
  <c r="CV400"/>
  <c r="DE400" s="1"/>
  <c r="CW400"/>
  <c r="DF400" s="1"/>
  <c r="CP401"/>
  <c r="CQ401"/>
  <c r="CR401"/>
  <c r="CS401"/>
  <c r="DP401" s="1"/>
  <c r="CT401"/>
  <c r="DQ401" s="1"/>
  <c r="CU401"/>
  <c r="DR401" s="1"/>
  <c r="CV401"/>
  <c r="DE401" s="1"/>
  <c r="CW401"/>
  <c r="DF401" s="1"/>
  <c r="CP402"/>
  <c r="CQ402"/>
  <c r="CR402"/>
  <c r="CS402"/>
  <c r="DP402" s="1"/>
  <c r="CT402"/>
  <c r="DQ402" s="1"/>
  <c r="CU402"/>
  <c r="DR402" s="1"/>
  <c r="CV402"/>
  <c r="DE402" s="1"/>
  <c r="CW402"/>
  <c r="DF402" s="1"/>
  <c r="CP403"/>
  <c r="CQ403"/>
  <c r="CR403"/>
  <c r="CS403"/>
  <c r="DP403" s="1"/>
  <c r="CT403"/>
  <c r="DQ403" s="1"/>
  <c r="CU403"/>
  <c r="DR403" s="1"/>
  <c r="CV403"/>
  <c r="DE403" s="1"/>
  <c r="CW403"/>
  <c r="DF403" s="1"/>
  <c r="CP404"/>
  <c r="CQ404"/>
  <c r="CR404"/>
  <c r="CS404"/>
  <c r="DP404" s="1"/>
  <c r="CT404"/>
  <c r="DQ404" s="1"/>
  <c r="CU404"/>
  <c r="DR404" s="1"/>
  <c r="CV404"/>
  <c r="DE404" s="1"/>
  <c r="CW404"/>
  <c r="DF404" s="1"/>
  <c r="CP405"/>
  <c r="CQ405"/>
  <c r="CR405"/>
  <c r="CS405"/>
  <c r="DP405" s="1"/>
  <c r="CT405"/>
  <c r="DQ405" s="1"/>
  <c r="CU405"/>
  <c r="DR405" s="1"/>
  <c r="CV405"/>
  <c r="DE405" s="1"/>
  <c r="CW405"/>
  <c r="DF405" s="1"/>
  <c r="CP406"/>
  <c r="CQ406"/>
  <c r="CR406"/>
  <c r="CS406"/>
  <c r="DP406" s="1"/>
  <c r="CT406"/>
  <c r="DQ406" s="1"/>
  <c r="CU406"/>
  <c r="DR406" s="1"/>
  <c r="CV406"/>
  <c r="DE406" s="1"/>
  <c r="CW406"/>
  <c r="DF406" s="1"/>
  <c r="CP407"/>
  <c r="CQ407"/>
  <c r="CR407"/>
  <c r="CS407"/>
  <c r="DP407" s="1"/>
  <c r="CT407"/>
  <c r="DQ407" s="1"/>
  <c r="CU407"/>
  <c r="DR407" s="1"/>
  <c r="CV407"/>
  <c r="DE407" s="1"/>
  <c r="CW407"/>
  <c r="DF407" s="1"/>
  <c r="CP408"/>
  <c r="CQ408"/>
  <c r="CR408"/>
  <c r="CS408"/>
  <c r="DP408" s="1"/>
  <c r="CT408"/>
  <c r="DQ408" s="1"/>
  <c r="CU408"/>
  <c r="DR408" s="1"/>
  <c r="CV408"/>
  <c r="DE408" s="1"/>
  <c r="CW408"/>
  <c r="DF408" s="1"/>
  <c r="CP409"/>
  <c r="CQ409"/>
  <c r="CR409"/>
  <c r="CS409"/>
  <c r="DP409" s="1"/>
  <c r="CT409"/>
  <c r="DQ409" s="1"/>
  <c r="CU409"/>
  <c r="DR409" s="1"/>
  <c r="CV409"/>
  <c r="DE409" s="1"/>
  <c r="CW409"/>
  <c r="DF409" s="1"/>
  <c r="CP410"/>
  <c r="CQ410"/>
  <c r="CR410"/>
  <c r="CS410"/>
  <c r="DP410" s="1"/>
  <c r="CT410"/>
  <c r="DQ410" s="1"/>
  <c r="CU410"/>
  <c r="DR410" s="1"/>
  <c r="CV410"/>
  <c r="DE410" s="1"/>
  <c r="CW410"/>
  <c r="DF410" s="1"/>
  <c r="CP411"/>
  <c r="CQ411"/>
  <c r="CR411"/>
  <c r="CS411"/>
  <c r="DP411" s="1"/>
  <c r="CT411"/>
  <c r="DQ411" s="1"/>
  <c r="CU411"/>
  <c r="DR411" s="1"/>
  <c r="CV411"/>
  <c r="DE411" s="1"/>
  <c r="CW411"/>
  <c r="DF411" s="1"/>
  <c r="CP412"/>
  <c r="CQ412"/>
  <c r="CR412"/>
  <c r="CS412"/>
  <c r="DP412" s="1"/>
  <c r="CT412"/>
  <c r="DQ412" s="1"/>
  <c r="CU412"/>
  <c r="DR412" s="1"/>
  <c r="CV412"/>
  <c r="DE412" s="1"/>
  <c r="CW412"/>
  <c r="DF412" s="1"/>
  <c r="CP413"/>
  <c r="CQ413"/>
  <c r="CR413"/>
  <c r="CS413"/>
  <c r="DP413" s="1"/>
  <c r="CT413"/>
  <c r="DQ413" s="1"/>
  <c r="CU413"/>
  <c r="DR413" s="1"/>
  <c r="CV413"/>
  <c r="DE413" s="1"/>
  <c r="CW413"/>
  <c r="DF413" s="1"/>
  <c r="CP414"/>
  <c r="CQ414"/>
  <c r="CR414"/>
  <c r="CS414"/>
  <c r="DP414" s="1"/>
  <c r="CT414"/>
  <c r="DQ414" s="1"/>
  <c r="CU414"/>
  <c r="DR414" s="1"/>
  <c r="CV414"/>
  <c r="DE414" s="1"/>
  <c r="CW414"/>
  <c r="DF414" s="1"/>
  <c r="CP415"/>
  <c r="CQ415"/>
  <c r="CR415"/>
  <c r="CS415"/>
  <c r="DP415" s="1"/>
  <c r="CT415"/>
  <c r="DQ415" s="1"/>
  <c r="CU415"/>
  <c r="DD415" s="1"/>
  <c r="CV415"/>
  <c r="DE415" s="1"/>
  <c r="CW415"/>
  <c r="DF415" s="1"/>
  <c r="CP416"/>
  <c r="CQ416"/>
  <c r="CR416"/>
  <c r="CS416"/>
  <c r="DP416" s="1"/>
  <c r="CT416"/>
  <c r="DQ416" s="1"/>
  <c r="CU416"/>
  <c r="DR416" s="1"/>
  <c r="CV416"/>
  <c r="DE416" s="1"/>
  <c r="CW416"/>
  <c r="DF416" s="1"/>
  <c r="CP417"/>
  <c r="CQ417"/>
  <c r="CR417"/>
  <c r="CS417"/>
  <c r="DP417" s="1"/>
  <c r="CT417"/>
  <c r="DQ417" s="1"/>
  <c r="CU417"/>
  <c r="DD417" s="1"/>
  <c r="CV417"/>
  <c r="DE417" s="1"/>
  <c r="CW417"/>
  <c r="DF417" s="1"/>
  <c r="CP418"/>
  <c r="CQ418"/>
  <c r="CR418"/>
  <c r="CS418"/>
  <c r="DP418" s="1"/>
  <c r="CT418"/>
  <c r="DQ418" s="1"/>
  <c r="CU418"/>
  <c r="DR418" s="1"/>
  <c r="CV418"/>
  <c r="DE418" s="1"/>
  <c r="CW418"/>
  <c r="DF418" s="1"/>
  <c r="CP419"/>
  <c r="CQ419"/>
  <c r="CR419"/>
  <c r="CS419"/>
  <c r="DP419" s="1"/>
  <c r="CT419"/>
  <c r="DQ419" s="1"/>
  <c r="CU419"/>
  <c r="DD419" s="1"/>
  <c r="CV419"/>
  <c r="DE419" s="1"/>
  <c r="CW419"/>
  <c r="DF419" s="1"/>
  <c r="CP420"/>
  <c r="CQ420"/>
  <c r="CR420"/>
  <c r="CS420"/>
  <c r="DP420" s="1"/>
  <c r="CT420"/>
  <c r="DQ420" s="1"/>
  <c r="CU420"/>
  <c r="DR420" s="1"/>
  <c r="CV420"/>
  <c r="DE420" s="1"/>
  <c r="CW420"/>
  <c r="DF420" s="1"/>
  <c r="CP421"/>
  <c r="CQ421"/>
  <c r="CR421"/>
  <c r="CS421"/>
  <c r="DP421" s="1"/>
  <c r="CT421"/>
  <c r="DQ421" s="1"/>
  <c r="CU421"/>
  <c r="DD421" s="1"/>
  <c r="CV421"/>
  <c r="DE421" s="1"/>
  <c r="CW421"/>
  <c r="DF421" s="1"/>
  <c r="CP422"/>
  <c r="CQ422"/>
  <c r="CR422"/>
  <c r="CS422"/>
  <c r="DP422" s="1"/>
  <c r="CT422"/>
  <c r="DQ422" s="1"/>
  <c r="CU422"/>
  <c r="DR422" s="1"/>
  <c r="CV422"/>
  <c r="DE422" s="1"/>
  <c r="CW422"/>
  <c r="DF422" s="1"/>
  <c r="BB393"/>
  <c r="BB397"/>
  <c r="AJ393"/>
  <c r="AK393"/>
  <c r="AL393"/>
  <c r="AM393"/>
  <c r="AN393"/>
  <c r="BN393" s="1"/>
  <c r="AO393"/>
  <c r="BO393" s="1"/>
  <c r="AP393"/>
  <c r="BP393" s="1"/>
  <c r="AQ393"/>
  <c r="AR393"/>
  <c r="AS393"/>
  <c r="AT393"/>
  <c r="BC393" s="1"/>
  <c r="AU393"/>
  <c r="BD393" s="1"/>
  <c r="AJ394"/>
  <c r="AK394"/>
  <c r="AL394"/>
  <c r="AM394"/>
  <c r="AN394"/>
  <c r="BN394" s="1"/>
  <c r="AO394"/>
  <c r="BO394" s="1"/>
  <c r="AP394"/>
  <c r="BP394" s="1"/>
  <c r="AQ394"/>
  <c r="AR394"/>
  <c r="AS394"/>
  <c r="BB394" s="1"/>
  <c r="AT394"/>
  <c r="BC394" s="1"/>
  <c r="AU394"/>
  <c r="BD394" s="1"/>
  <c r="AJ395"/>
  <c r="AK395"/>
  <c r="AL395"/>
  <c r="AM395"/>
  <c r="AN395"/>
  <c r="BN395" s="1"/>
  <c r="AO395"/>
  <c r="BO395" s="1"/>
  <c r="AP395"/>
  <c r="BP395" s="1"/>
  <c r="AQ395"/>
  <c r="AR395"/>
  <c r="AS395"/>
  <c r="BB395" s="1"/>
  <c r="AT395"/>
  <c r="BC395" s="1"/>
  <c r="AU395"/>
  <c r="BD395" s="1"/>
  <c r="AJ396"/>
  <c r="AK396"/>
  <c r="AL396"/>
  <c r="AM396"/>
  <c r="AN396"/>
  <c r="BN396" s="1"/>
  <c r="AO396"/>
  <c r="BO396" s="1"/>
  <c r="AP396"/>
  <c r="BP396" s="1"/>
  <c r="AQ396"/>
  <c r="AR396"/>
  <c r="AS396"/>
  <c r="BB396" s="1"/>
  <c r="AT396"/>
  <c r="BC396" s="1"/>
  <c r="AU396"/>
  <c r="BD396" s="1"/>
  <c r="AJ397"/>
  <c r="AK397"/>
  <c r="AL397"/>
  <c r="AM397"/>
  <c r="AN397"/>
  <c r="BN397" s="1"/>
  <c r="AO397"/>
  <c r="BO397" s="1"/>
  <c r="AP397"/>
  <c r="BP397" s="1"/>
  <c r="AQ397"/>
  <c r="AR397"/>
  <c r="AS397"/>
  <c r="AT397"/>
  <c r="BC397" s="1"/>
  <c r="AU397"/>
  <c r="BD397" s="1"/>
  <c r="AJ398"/>
  <c r="AK398"/>
  <c r="AL398"/>
  <c r="AM398"/>
  <c r="AN398"/>
  <c r="BN398" s="1"/>
  <c r="AO398"/>
  <c r="BO398" s="1"/>
  <c r="AP398"/>
  <c r="BP398" s="1"/>
  <c r="AQ398"/>
  <c r="AR398"/>
  <c r="AS398"/>
  <c r="BB398" s="1"/>
  <c r="AT398"/>
  <c r="BC398" s="1"/>
  <c r="AU398"/>
  <c r="BD398" s="1"/>
  <c r="AJ399"/>
  <c r="AK399"/>
  <c r="AL399"/>
  <c r="AM399"/>
  <c r="AN399"/>
  <c r="BN399" s="1"/>
  <c r="AO399"/>
  <c r="BO399" s="1"/>
  <c r="AP399"/>
  <c r="BP399" s="1"/>
  <c r="AQ399"/>
  <c r="AR399"/>
  <c r="AS399"/>
  <c r="BB399" s="1"/>
  <c r="AT399"/>
  <c r="BC399" s="1"/>
  <c r="AU399"/>
  <c r="BD399" s="1"/>
  <c r="AJ400"/>
  <c r="AK400"/>
  <c r="AL400"/>
  <c r="AM400"/>
  <c r="AN400"/>
  <c r="BN400" s="1"/>
  <c r="AO400"/>
  <c r="BO400" s="1"/>
  <c r="AP400"/>
  <c r="BP400" s="1"/>
  <c r="AQ400"/>
  <c r="AR400"/>
  <c r="AS400"/>
  <c r="BB400" s="1"/>
  <c r="AT400"/>
  <c r="BC400" s="1"/>
  <c r="AU400"/>
  <c r="BD400" s="1"/>
  <c r="AJ401"/>
  <c r="AK401"/>
  <c r="AL401"/>
  <c r="AM401"/>
  <c r="AN401"/>
  <c r="BN401" s="1"/>
  <c r="AO401"/>
  <c r="BO401" s="1"/>
  <c r="AP401"/>
  <c r="BP401" s="1"/>
  <c r="AQ401"/>
  <c r="AR401"/>
  <c r="AS401"/>
  <c r="BB401" s="1"/>
  <c r="AT401"/>
  <c r="BC401" s="1"/>
  <c r="AU401"/>
  <c r="BD401" s="1"/>
  <c r="AJ402"/>
  <c r="AK402"/>
  <c r="AL402"/>
  <c r="AM402"/>
  <c r="AN402"/>
  <c r="BN402" s="1"/>
  <c r="AO402"/>
  <c r="BO402" s="1"/>
  <c r="AP402"/>
  <c r="BP402" s="1"/>
  <c r="AQ402"/>
  <c r="AR402"/>
  <c r="AS402"/>
  <c r="BB402" s="1"/>
  <c r="AT402"/>
  <c r="BC402" s="1"/>
  <c r="AU402"/>
  <c r="BD402" s="1"/>
  <c r="AJ403"/>
  <c r="AK403"/>
  <c r="AL403"/>
  <c r="AM403"/>
  <c r="AN403"/>
  <c r="BN403" s="1"/>
  <c r="AO403"/>
  <c r="BO403" s="1"/>
  <c r="AP403"/>
  <c r="BP403" s="1"/>
  <c r="AQ403"/>
  <c r="AR403"/>
  <c r="AS403"/>
  <c r="BB403" s="1"/>
  <c r="AT403"/>
  <c r="BC403" s="1"/>
  <c r="AU403"/>
  <c r="BD403" s="1"/>
  <c r="AJ404"/>
  <c r="AK404"/>
  <c r="AL404"/>
  <c r="AM404"/>
  <c r="AN404"/>
  <c r="BN404" s="1"/>
  <c r="AO404"/>
  <c r="BO404" s="1"/>
  <c r="AP404"/>
  <c r="BP404" s="1"/>
  <c r="AQ404"/>
  <c r="AR404"/>
  <c r="AS404"/>
  <c r="BB404" s="1"/>
  <c r="AT404"/>
  <c r="BC404" s="1"/>
  <c r="AU404"/>
  <c r="BD404" s="1"/>
  <c r="AJ405"/>
  <c r="AK405"/>
  <c r="AL405"/>
  <c r="AM405"/>
  <c r="AN405"/>
  <c r="BN405" s="1"/>
  <c r="AO405"/>
  <c r="BO405" s="1"/>
  <c r="AP405"/>
  <c r="BP405" s="1"/>
  <c r="AQ405"/>
  <c r="AR405"/>
  <c r="AS405"/>
  <c r="BB405" s="1"/>
  <c r="AT405"/>
  <c r="BC405" s="1"/>
  <c r="AU405"/>
  <c r="BD405" s="1"/>
  <c r="AJ406"/>
  <c r="AK406"/>
  <c r="AL406"/>
  <c r="AM406"/>
  <c r="AN406"/>
  <c r="BN406" s="1"/>
  <c r="AO406"/>
  <c r="BO406" s="1"/>
  <c r="AP406"/>
  <c r="BP406" s="1"/>
  <c r="AQ406"/>
  <c r="AR406"/>
  <c r="AS406"/>
  <c r="BB406" s="1"/>
  <c r="AT406"/>
  <c r="BC406" s="1"/>
  <c r="AU406"/>
  <c r="BD406" s="1"/>
  <c r="AJ407"/>
  <c r="AK407"/>
  <c r="AL407"/>
  <c r="AM407"/>
  <c r="AN407"/>
  <c r="BN407" s="1"/>
  <c r="AO407"/>
  <c r="BO407" s="1"/>
  <c r="AP407"/>
  <c r="BP407" s="1"/>
  <c r="AQ407"/>
  <c r="AR407"/>
  <c r="AS407"/>
  <c r="BB407" s="1"/>
  <c r="AT407"/>
  <c r="BC407" s="1"/>
  <c r="AU407"/>
  <c r="BD407" s="1"/>
  <c r="AJ408"/>
  <c r="AK408"/>
  <c r="AL408"/>
  <c r="AM408"/>
  <c r="AN408"/>
  <c r="BN408" s="1"/>
  <c r="AO408"/>
  <c r="BO408" s="1"/>
  <c r="AP408"/>
  <c r="BP408" s="1"/>
  <c r="AQ408"/>
  <c r="AR408"/>
  <c r="AS408"/>
  <c r="BB408" s="1"/>
  <c r="AT408"/>
  <c r="BC408" s="1"/>
  <c r="AU408"/>
  <c r="BD408" s="1"/>
  <c r="AJ409"/>
  <c r="AK409"/>
  <c r="AL409"/>
  <c r="AM409"/>
  <c r="AN409"/>
  <c r="BN409" s="1"/>
  <c r="AO409"/>
  <c r="BO409" s="1"/>
  <c r="AP409"/>
  <c r="BP409" s="1"/>
  <c r="AQ409"/>
  <c r="AR409"/>
  <c r="AS409"/>
  <c r="BB409" s="1"/>
  <c r="AT409"/>
  <c r="BC409" s="1"/>
  <c r="AU409"/>
  <c r="BD409" s="1"/>
  <c r="AJ410"/>
  <c r="AK410"/>
  <c r="AL410"/>
  <c r="AM410"/>
  <c r="AN410"/>
  <c r="BN410" s="1"/>
  <c r="AO410"/>
  <c r="BO410" s="1"/>
  <c r="AP410"/>
  <c r="BP410" s="1"/>
  <c r="AQ410"/>
  <c r="AR410"/>
  <c r="AS410"/>
  <c r="BB410" s="1"/>
  <c r="AT410"/>
  <c r="BC410" s="1"/>
  <c r="AU410"/>
  <c r="BD410" s="1"/>
  <c r="AJ411"/>
  <c r="AK411"/>
  <c r="AL411"/>
  <c r="AM411"/>
  <c r="AN411"/>
  <c r="BN411" s="1"/>
  <c r="AO411"/>
  <c r="BO411" s="1"/>
  <c r="AP411"/>
  <c r="BP411" s="1"/>
  <c r="AQ411"/>
  <c r="AR411"/>
  <c r="AS411"/>
  <c r="BB411" s="1"/>
  <c r="AT411"/>
  <c r="BC411" s="1"/>
  <c r="AU411"/>
  <c r="BD411" s="1"/>
  <c r="AJ412"/>
  <c r="AK412"/>
  <c r="AL412"/>
  <c r="AM412"/>
  <c r="AN412"/>
  <c r="BN412" s="1"/>
  <c r="AO412"/>
  <c r="BO412" s="1"/>
  <c r="AP412"/>
  <c r="BP412" s="1"/>
  <c r="AQ412"/>
  <c r="AR412"/>
  <c r="AS412"/>
  <c r="BB412" s="1"/>
  <c r="AT412"/>
  <c r="BC412" s="1"/>
  <c r="AU412"/>
  <c r="BD412" s="1"/>
  <c r="AJ413"/>
  <c r="AK413"/>
  <c r="AL413"/>
  <c r="AM413"/>
  <c r="AN413"/>
  <c r="BN413" s="1"/>
  <c r="AO413"/>
  <c r="BO413" s="1"/>
  <c r="AP413"/>
  <c r="BP413" s="1"/>
  <c r="AQ413"/>
  <c r="AR413"/>
  <c r="AS413"/>
  <c r="BB413" s="1"/>
  <c r="AT413"/>
  <c r="BC413" s="1"/>
  <c r="AU413"/>
  <c r="BD413" s="1"/>
  <c r="AJ414"/>
  <c r="AK414"/>
  <c r="AL414"/>
  <c r="AM414"/>
  <c r="AN414"/>
  <c r="BN414" s="1"/>
  <c r="AO414"/>
  <c r="BO414" s="1"/>
  <c r="AP414"/>
  <c r="BP414" s="1"/>
  <c r="AQ414"/>
  <c r="AR414"/>
  <c r="AS414"/>
  <c r="BB414" s="1"/>
  <c r="AT414"/>
  <c r="BC414" s="1"/>
  <c r="AU414"/>
  <c r="BD414" s="1"/>
  <c r="AJ415"/>
  <c r="AK415"/>
  <c r="AL415"/>
  <c r="AM415"/>
  <c r="AN415"/>
  <c r="BN415" s="1"/>
  <c r="AO415"/>
  <c r="BO415" s="1"/>
  <c r="AP415"/>
  <c r="BP415" s="1"/>
  <c r="AQ415"/>
  <c r="AR415"/>
  <c r="AS415"/>
  <c r="BB415" s="1"/>
  <c r="AT415"/>
  <c r="BC415" s="1"/>
  <c r="AU415"/>
  <c r="BD415" s="1"/>
  <c r="AJ416"/>
  <c r="AK416"/>
  <c r="AL416"/>
  <c r="AM416"/>
  <c r="AN416"/>
  <c r="BN416" s="1"/>
  <c r="AO416"/>
  <c r="BO416" s="1"/>
  <c r="AP416"/>
  <c r="BP416" s="1"/>
  <c r="AQ416"/>
  <c r="AR416"/>
  <c r="AS416"/>
  <c r="BB416" s="1"/>
  <c r="AT416"/>
  <c r="BC416" s="1"/>
  <c r="AU416"/>
  <c r="BD416" s="1"/>
  <c r="AJ417"/>
  <c r="AK417"/>
  <c r="AL417"/>
  <c r="AM417"/>
  <c r="AN417"/>
  <c r="BN417" s="1"/>
  <c r="AO417"/>
  <c r="BO417" s="1"/>
  <c r="AP417"/>
  <c r="BP417" s="1"/>
  <c r="AQ417"/>
  <c r="AR417"/>
  <c r="AS417"/>
  <c r="BB417" s="1"/>
  <c r="AT417"/>
  <c r="BC417" s="1"/>
  <c r="AU417"/>
  <c r="BD417" s="1"/>
  <c r="AJ418"/>
  <c r="AK418"/>
  <c r="AL418"/>
  <c r="AM418"/>
  <c r="AN418"/>
  <c r="BN418" s="1"/>
  <c r="AO418"/>
  <c r="BO418" s="1"/>
  <c r="AP418"/>
  <c r="BP418" s="1"/>
  <c r="AQ418"/>
  <c r="AR418"/>
  <c r="AS418"/>
  <c r="BB418" s="1"/>
  <c r="AT418"/>
  <c r="BC418" s="1"/>
  <c r="AU418"/>
  <c r="BD418" s="1"/>
  <c r="AJ419"/>
  <c r="AK419"/>
  <c r="AL419"/>
  <c r="AM419"/>
  <c r="AN419"/>
  <c r="BN419" s="1"/>
  <c r="AO419"/>
  <c r="BO419" s="1"/>
  <c r="AP419"/>
  <c r="BP419" s="1"/>
  <c r="AQ419"/>
  <c r="AR419"/>
  <c r="AS419"/>
  <c r="BB419" s="1"/>
  <c r="AT419"/>
  <c r="BC419" s="1"/>
  <c r="AU419"/>
  <c r="BD419" s="1"/>
  <c r="AJ420"/>
  <c r="AK420"/>
  <c r="AL420"/>
  <c r="AM420"/>
  <c r="AN420"/>
  <c r="BN420" s="1"/>
  <c r="AO420"/>
  <c r="BO420" s="1"/>
  <c r="AP420"/>
  <c r="BP420" s="1"/>
  <c r="AQ420"/>
  <c r="AR420"/>
  <c r="AS420"/>
  <c r="BB420" s="1"/>
  <c r="AT420"/>
  <c r="BC420" s="1"/>
  <c r="AU420"/>
  <c r="BD420" s="1"/>
  <c r="DD413" l="1"/>
  <c r="DD411"/>
  <c r="DD409"/>
  <c r="DD407"/>
  <c r="DD405"/>
  <c r="DD403"/>
  <c r="DD401"/>
  <c r="DD399"/>
  <c r="DD397"/>
  <c r="DD395"/>
  <c r="DD393"/>
  <c r="DR396"/>
  <c r="DR394"/>
  <c r="DR392"/>
  <c r="DD422"/>
  <c r="DD420"/>
  <c r="DD418"/>
  <c r="DD416"/>
  <c r="DD414"/>
  <c r="DD412"/>
  <c r="DD410"/>
  <c r="DD408"/>
  <c r="DD406"/>
  <c r="DD404"/>
  <c r="DD402"/>
  <c r="DD400"/>
  <c r="DD398"/>
  <c r="DR421"/>
  <c r="DR419"/>
  <c r="DR417"/>
  <c r="DR415"/>
  <c r="Q735" i="24"/>
  <c r="P735"/>
  <c r="O735"/>
  <c r="N735"/>
  <c r="M735"/>
  <c r="L735"/>
  <c r="K735"/>
  <c r="Q734"/>
  <c r="P734"/>
  <c r="O734"/>
  <c r="N734"/>
  <c r="M734"/>
  <c r="L734"/>
  <c r="K734"/>
  <c r="Q733"/>
  <c r="P733"/>
  <c r="O733"/>
  <c r="N733"/>
  <c r="M733"/>
  <c r="L733"/>
  <c r="K733"/>
  <c r="Q732"/>
  <c r="L8" i="17" s="1"/>
  <c r="P732" i="24"/>
  <c r="L194" i="17" s="1"/>
  <c r="O732" i="24"/>
  <c r="L163" i="17" s="1"/>
  <c r="N732" i="24"/>
  <c r="L132" i="17" s="1"/>
  <c r="M732" i="24"/>
  <c r="L101" i="17" s="1"/>
  <c r="L732" i="24"/>
  <c r="L70" i="17" s="1"/>
  <c r="K732" i="24"/>
  <c r="L39" i="17" s="1"/>
  <c r="Q731" i="24"/>
  <c r="P731"/>
  <c r="L194" i="31" s="1"/>
  <c r="O731" i="24"/>
  <c r="L163" i="31" s="1"/>
  <c r="N731" i="24"/>
  <c r="L132" i="31" s="1"/>
  <c r="M731" i="24"/>
  <c r="L101" i="31" s="1"/>
  <c r="L731" i="24"/>
  <c r="L70" i="31" s="1"/>
  <c r="K731" i="24"/>
  <c r="L39" i="31" s="1"/>
  <c r="Q730" i="24"/>
  <c r="P730"/>
  <c r="O730"/>
  <c r="N730"/>
  <c r="M730"/>
  <c r="L730"/>
  <c r="K730"/>
  <c r="Q729"/>
  <c r="J8" i="17" s="1"/>
  <c r="P729" i="24"/>
  <c r="J194" i="17" s="1"/>
  <c r="O729" i="24"/>
  <c r="J163" i="17" s="1"/>
  <c r="N729" i="24"/>
  <c r="J132" i="17" s="1"/>
  <c r="M729" i="24"/>
  <c r="J101" i="17" s="1"/>
  <c r="L729" i="24"/>
  <c r="J70" i="17" s="1"/>
  <c r="K729" i="24"/>
  <c r="J39" i="17" s="1"/>
  <c r="Q728" i="24"/>
  <c r="P728"/>
  <c r="J194" i="31" s="1"/>
  <c r="O728" i="24"/>
  <c r="J163" i="31" s="1"/>
  <c r="N728" i="24"/>
  <c r="J132" i="31" s="1"/>
  <c r="M728" i="24"/>
  <c r="J101" i="31" s="1"/>
  <c r="L728" i="24"/>
  <c r="J70" i="31" s="1"/>
  <c r="K728" i="24"/>
  <c r="J39" i="31" s="1"/>
  <c r="Q727" i="24"/>
  <c r="P727"/>
  <c r="O727"/>
  <c r="N727"/>
  <c r="M727"/>
  <c r="L727"/>
  <c r="K727"/>
  <c r="Q726"/>
  <c r="H8" i="17" s="1"/>
  <c r="P726" i="24"/>
  <c r="H194" i="17" s="1"/>
  <c r="O726" i="24"/>
  <c r="H163" i="17" s="1"/>
  <c r="N726" i="24"/>
  <c r="H132" i="17" s="1"/>
  <c r="M726" i="24"/>
  <c r="H101" i="17" s="1"/>
  <c r="L726" i="24"/>
  <c r="H70" i="17" s="1"/>
  <c r="K726" i="24"/>
  <c r="H39" i="17" s="1"/>
  <c r="Q725" i="24"/>
  <c r="P725"/>
  <c r="H194" i="31" s="1"/>
  <c r="O725" i="24"/>
  <c r="H163" i="31" s="1"/>
  <c r="N725" i="24"/>
  <c r="H132" i="31" s="1"/>
  <c r="M725" i="24"/>
  <c r="H101" i="31" s="1"/>
  <c r="L725" i="24"/>
  <c r="H70" i="31" s="1"/>
  <c r="K725" i="24"/>
  <c r="H39" i="31" s="1"/>
  <c r="Q724" i="24"/>
  <c r="P724"/>
  <c r="O724"/>
  <c r="N724"/>
  <c r="M724"/>
  <c r="L724"/>
  <c r="K724"/>
  <c r="Q723"/>
  <c r="P723"/>
  <c r="O723"/>
  <c r="N723"/>
  <c r="M723"/>
  <c r="L723"/>
  <c r="K723"/>
  <c r="Q722"/>
  <c r="P722"/>
  <c r="O722"/>
  <c r="N722"/>
  <c r="M722"/>
  <c r="L722"/>
  <c r="K722"/>
  <c r="Q721"/>
  <c r="AF721" s="1"/>
  <c r="P721"/>
  <c r="O721"/>
  <c r="AD721" s="1"/>
  <c r="N721"/>
  <c r="M721"/>
  <c r="AB721" s="1"/>
  <c r="L721"/>
  <c r="K721"/>
  <c r="Z721" s="1"/>
  <c r="Q720"/>
  <c r="J8" i="19" s="1"/>
  <c r="P720" i="24"/>
  <c r="J188" i="19" s="1"/>
  <c r="O720" i="24"/>
  <c r="J158" i="19" s="1"/>
  <c r="N720" i="24"/>
  <c r="J128" i="19" s="1"/>
  <c r="M720" i="24"/>
  <c r="J98" i="19" s="1"/>
  <c r="L720" i="24"/>
  <c r="J68" i="19" s="1"/>
  <c r="K720" i="24"/>
  <c r="J38" i="19" s="1"/>
  <c r="Q719" i="24"/>
  <c r="P719"/>
  <c r="J188" i="30" s="1"/>
  <c r="O719" i="24"/>
  <c r="J158" i="30" s="1"/>
  <c r="N719" i="24"/>
  <c r="J128" i="30" s="1"/>
  <c r="M719" i="24"/>
  <c r="J98" i="30" s="1"/>
  <c r="L719" i="24"/>
  <c r="J68" i="30" s="1"/>
  <c r="K719" i="24"/>
  <c r="J38" i="30" s="1"/>
  <c r="Q718" i="24"/>
  <c r="P718"/>
  <c r="O718"/>
  <c r="N718"/>
  <c r="M718"/>
  <c r="L718"/>
  <c r="K718"/>
  <c r="Q717"/>
  <c r="H8" i="19" s="1"/>
  <c r="P717" i="24"/>
  <c r="H188" i="19" s="1"/>
  <c r="O717" i="24"/>
  <c r="H158" i="19" s="1"/>
  <c r="N717" i="24"/>
  <c r="H128" i="19" s="1"/>
  <c r="M717" i="24"/>
  <c r="H98" i="19" s="1"/>
  <c r="L717" i="24"/>
  <c r="H68" i="19" s="1"/>
  <c r="K717" i="24"/>
  <c r="H38" i="19" s="1"/>
  <c r="Q716" i="24"/>
  <c r="P716"/>
  <c r="H188" i="30" s="1"/>
  <c r="O716" i="24"/>
  <c r="H158" i="30" s="1"/>
  <c r="N716" i="24"/>
  <c r="H128" i="30" s="1"/>
  <c r="M716" i="24"/>
  <c r="H98" i="30" s="1"/>
  <c r="L716" i="24"/>
  <c r="H68" i="30" s="1"/>
  <c r="K716" i="24"/>
  <c r="H38" i="30" s="1"/>
  <c r="Q715" i="24"/>
  <c r="P715"/>
  <c r="O715"/>
  <c r="N715"/>
  <c r="M715"/>
  <c r="L715"/>
  <c r="K715"/>
  <c r="Q714"/>
  <c r="F8" i="19" s="1"/>
  <c r="P714" i="24"/>
  <c r="F188" i="19" s="1"/>
  <c r="O714" i="24"/>
  <c r="F158" i="19" s="1"/>
  <c r="N714" i="24"/>
  <c r="M714"/>
  <c r="F98" i="19" s="1"/>
  <c r="L714" i="24"/>
  <c r="K714"/>
  <c r="F38" i="19" s="1"/>
  <c r="Q713" i="24"/>
  <c r="P713"/>
  <c r="F188" i="30" s="1"/>
  <c r="O713" i="24"/>
  <c r="N713"/>
  <c r="F128" i="30" s="1"/>
  <c r="M713" i="24"/>
  <c r="L713"/>
  <c r="K713"/>
  <c r="Q712"/>
  <c r="P712"/>
  <c r="O712"/>
  <c r="N712"/>
  <c r="M712"/>
  <c r="L712"/>
  <c r="K712"/>
  <c r="Q711"/>
  <c r="B8" i="19" s="1"/>
  <c r="P711" i="24"/>
  <c r="B188" i="19" s="1"/>
  <c r="O711" i="24"/>
  <c r="B158" i="19" s="1"/>
  <c r="N711" i="24"/>
  <c r="B128" i="19" s="1"/>
  <c r="M711" i="24"/>
  <c r="B98" i="19" s="1"/>
  <c r="L711" i="24"/>
  <c r="B68" i="19" s="1"/>
  <c r="K711" i="24"/>
  <c r="B38" i="19" s="1"/>
  <c r="Q710" i="24"/>
  <c r="B8" i="30" s="1"/>
  <c r="P710" i="24"/>
  <c r="B188" i="30" s="1"/>
  <c r="O710" i="24"/>
  <c r="B158" i="30" s="1"/>
  <c r="N710" i="24"/>
  <c r="B128" i="30" s="1"/>
  <c r="M710" i="24"/>
  <c r="B98" i="30" s="1"/>
  <c r="L710" i="24"/>
  <c r="B68" i="30" s="1"/>
  <c r="K710" i="24"/>
  <c r="B38" i="30" s="1"/>
  <c r="Q709" i="24"/>
  <c r="P709"/>
  <c r="O709"/>
  <c r="N709"/>
  <c r="M709"/>
  <c r="L709"/>
  <c r="K709"/>
  <c r="Q708"/>
  <c r="P708"/>
  <c r="O708"/>
  <c r="N708"/>
  <c r="M708"/>
  <c r="L708"/>
  <c r="K708"/>
  <c r="Q707"/>
  <c r="P707"/>
  <c r="O707"/>
  <c r="N707"/>
  <c r="M707"/>
  <c r="L707"/>
  <c r="K707"/>
  <c r="Q706"/>
  <c r="B8" i="17" s="1"/>
  <c r="P706" i="24"/>
  <c r="B194" i="17" s="1"/>
  <c r="O706" i="24"/>
  <c r="B163" i="17" s="1"/>
  <c r="N706" i="24"/>
  <c r="B132" i="17" s="1"/>
  <c r="M706" i="24"/>
  <c r="B101" i="17" s="1"/>
  <c r="L706" i="24"/>
  <c r="B70" i="17" s="1"/>
  <c r="K706" i="24"/>
  <c r="B39" i="17" s="1"/>
  <c r="Q705" i="24"/>
  <c r="B8" i="31" s="1"/>
  <c r="P705" i="24"/>
  <c r="B194" i="31" s="1"/>
  <c r="O705" i="24"/>
  <c r="B163" i="31" s="1"/>
  <c r="N705" i="24"/>
  <c r="B132" i="31" s="1"/>
  <c r="M705" i="24"/>
  <c r="B101" i="31" s="1"/>
  <c r="L705" i="24"/>
  <c r="B70" i="31" s="1"/>
  <c r="K705" i="24"/>
  <c r="B39" i="31" s="1"/>
  <c r="Q692" i="24"/>
  <c r="H29" i="18" s="1"/>
  <c r="P692" i="24"/>
  <c r="G29" i="18" s="1"/>
  <c r="O692" i="24"/>
  <c r="F29" i="18" s="1"/>
  <c r="N692" i="24"/>
  <c r="E29" i="18" s="1"/>
  <c r="M692" i="24"/>
  <c r="D29" i="18" s="1"/>
  <c r="L692" i="24"/>
  <c r="C29" i="18" s="1"/>
  <c r="K692" i="24"/>
  <c r="B29" i="18" s="1"/>
  <c r="Q691" i="24"/>
  <c r="H29" i="32" s="1"/>
  <c r="P691" i="24"/>
  <c r="G29" i="32" s="1"/>
  <c r="O691" i="24"/>
  <c r="F29" i="32" s="1"/>
  <c r="N691" i="24"/>
  <c r="E29" i="32" s="1"/>
  <c r="M691" i="24"/>
  <c r="D29" i="32" s="1"/>
  <c r="L691" i="24"/>
  <c r="C29" i="32" s="1"/>
  <c r="K691" i="24"/>
  <c r="B29" i="32" s="1"/>
  <c r="Q690" i="24"/>
  <c r="P690"/>
  <c r="O690"/>
  <c r="N690"/>
  <c r="M690"/>
  <c r="L690"/>
  <c r="K690"/>
  <c r="Q689"/>
  <c r="L28" i="17" s="1"/>
  <c r="P689" i="24"/>
  <c r="L214" i="17" s="1"/>
  <c r="O689" i="24"/>
  <c r="L183" i="17" s="1"/>
  <c r="N689" i="24"/>
  <c r="L152" i="17" s="1"/>
  <c r="M689" i="24"/>
  <c r="L121" i="17" s="1"/>
  <c r="L689" i="24"/>
  <c r="L90" i="17" s="1"/>
  <c r="K689" i="24"/>
  <c r="L59" i="17" s="1"/>
  <c r="Q688" i="24"/>
  <c r="P688"/>
  <c r="L214" i="31" s="1"/>
  <c r="O688" i="24"/>
  <c r="L183" i="31" s="1"/>
  <c r="N688" i="24"/>
  <c r="L152" i="31" s="1"/>
  <c r="M688" i="24"/>
  <c r="L121" i="31" s="1"/>
  <c r="L688" i="24"/>
  <c r="L90" i="31" s="1"/>
  <c r="K688" i="24"/>
  <c r="L59" i="31" s="1"/>
  <c r="Q687" i="24"/>
  <c r="P687"/>
  <c r="O687"/>
  <c r="N687"/>
  <c r="M687"/>
  <c r="L687"/>
  <c r="K687"/>
  <c r="Q686"/>
  <c r="J28" i="17" s="1"/>
  <c r="P686" i="24"/>
  <c r="J214" i="17" s="1"/>
  <c r="O686" i="24"/>
  <c r="J183" i="17" s="1"/>
  <c r="N686" i="24"/>
  <c r="J152" i="17" s="1"/>
  <c r="M686" i="24"/>
  <c r="J121" i="17" s="1"/>
  <c r="L686" i="24"/>
  <c r="J90" i="17" s="1"/>
  <c r="K686" i="24"/>
  <c r="J59" i="17" s="1"/>
  <c r="Q685" i="24"/>
  <c r="P685"/>
  <c r="J214" i="31" s="1"/>
  <c r="O685" i="24"/>
  <c r="J183" i="31" s="1"/>
  <c r="N685" i="24"/>
  <c r="J152" i="31" s="1"/>
  <c r="M685" i="24"/>
  <c r="J121" i="31" s="1"/>
  <c r="L685" i="24"/>
  <c r="J90" i="31" s="1"/>
  <c r="K685" i="24"/>
  <c r="J59" i="31" s="1"/>
  <c r="Q684" i="24"/>
  <c r="P684"/>
  <c r="O684"/>
  <c r="N684"/>
  <c r="M684"/>
  <c r="L684"/>
  <c r="K684"/>
  <c r="Q683"/>
  <c r="H28" i="17" s="1"/>
  <c r="P683" i="24"/>
  <c r="H214" i="17" s="1"/>
  <c r="O683" i="24"/>
  <c r="H183" i="17" s="1"/>
  <c r="N683" i="24"/>
  <c r="H152" i="17" s="1"/>
  <c r="M683" i="24"/>
  <c r="H121" i="17" s="1"/>
  <c r="L683" i="24"/>
  <c r="H90" i="17" s="1"/>
  <c r="K683" i="24"/>
  <c r="H59" i="17" s="1"/>
  <c r="Q682" i="24"/>
  <c r="P682"/>
  <c r="H214" i="31" s="1"/>
  <c r="O682" i="24"/>
  <c r="H183" i="31" s="1"/>
  <c r="N682" i="24"/>
  <c r="H152" i="31" s="1"/>
  <c r="M682" i="24"/>
  <c r="H121" i="31" s="1"/>
  <c r="L682" i="24"/>
  <c r="H90" i="31" s="1"/>
  <c r="K682" i="24"/>
  <c r="H59" i="31" s="1"/>
  <c r="Q681" i="24"/>
  <c r="P681"/>
  <c r="O681"/>
  <c r="N681"/>
  <c r="M681"/>
  <c r="L681"/>
  <c r="K681"/>
  <c r="Q680"/>
  <c r="P680"/>
  <c r="F214" i="17" s="1"/>
  <c r="O680" i="24"/>
  <c r="N680"/>
  <c r="F152" i="17" s="1"/>
  <c r="D152" s="1"/>
  <c r="M680" i="24"/>
  <c r="L680"/>
  <c r="F90" i="17" s="1"/>
  <c r="D90" s="1"/>
  <c r="K680" i="24"/>
  <c r="Q679"/>
  <c r="P679"/>
  <c r="O679"/>
  <c r="F183" i="31" s="1"/>
  <c r="D183" s="1"/>
  <c r="N679" i="24"/>
  <c r="M679"/>
  <c r="F121" i="31" s="1"/>
  <c r="L679" i="24"/>
  <c r="K679"/>
  <c r="F59" i="31" s="1"/>
  <c r="D59" s="1"/>
  <c r="Q678" i="24"/>
  <c r="P678"/>
  <c r="O678"/>
  <c r="N678"/>
  <c r="M678"/>
  <c r="L678"/>
  <c r="K678"/>
  <c r="Q677"/>
  <c r="J28" i="19" s="1"/>
  <c r="P677" i="24"/>
  <c r="J208" i="19" s="1"/>
  <c r="O677" i="24"/>
  <c r="J178" i="19" s="1"/>
  <c r="N677" i="24"/>
  <c r="J148" i="19" s="1"/>
  <c r="M677" i="24"/>
  <c r="J118" i="19" s="1"/>
  <c r="L677" i="24"/>
  <c r="J88" i="19" s="1"/>
  <c r="K677" i="24"/>
  <c r="J58" i="19" s="1"/>
  <c r="Q676" i="24"/>
  <c r="P676"/>
  <c r="J208" i="30" s="1"/>
  <c r="O676" i="24"/>
  <c r="J178" i="30" s="1"/>
  <c r="N676" i="24"/>
  <c r="J148" i="30" s="1"/>
  <c r="M676" i="24"/>
  <c r="J118" i="30" s="1"/>
  <c r="L676" i="24"/>
  <c r="J88" i="30" s="1"/>
  <c r="K676" i="24"/>
  <c r="J58" i="30" s="1"/>
  <c r="Q675" i="24"/>
  <c r="P675"/>
  <c r="O675"/>
  <c r="N675"/>
  <c r="M675"/>
  <c r="L675"/>
  <c r="K675"/>
  <c r="Q674"/>
  <c r="H28" i="19" s="1"/>
  <c r="P674" i="24"/>
  <c r="H208" i="19" s="1"/>
  <c r="O674" i="24"/>
  <c r="H178" i="19" s="1"/>
  <c r="N674" i="24"/>
  <c r="H148" i="19" s="1"/>
  <c r="M674" i="24"/>
  <c r="H118" i="19" s="1"/>
  <c r="L674" i="24"/>
  <c r="H88" i="19" s="1"/>
  <c r="K674" i="24"/>
  <c r="H58" i="19" s="1"/>
  <c r="Q673" i="24"/>
  <c r="P673"/>
  <c r="H208" i="30" s="1"/>
  <c r="O673" i="24"/>
  <c r="H178" i="30" s="1"/>
  <c r="N673" i="24"/>
  <c r="H148" i="30" s="1"/>
  <c r="M673" i="24"/>
  <c r="H118" i="30" s="1"/>
  <c r="L673" i="24"/>
  <c r="H88" i="30" s="1"/>
  <c r="K673" i="24"/>
  <c r="H58" i="30" s="1"/>
  <c r="Q672" i="24"/>
  <c r="P672"/>
  <c r="O672"/>
  <c r="N672"/>
  <c r="M672"/>
  <c r="L672"/>
  <c r="K672"/>
  <c r="Q671"/>
  <c r="F28" i="19" s="1"/>
  <c r="P671" i="24"/>
  <c r="O671"/>
  <c r="F178" i="19" s="1"/>
  <c r="N671" i="24"/>
  <c r="M671"/>
  <c r="F118" i="19" s="1"/>
  <c r="L671" i="24"/>
  <c r="K671"/>
  <c r="F58" i="19" s="1"/>
  <c r="Q670" i="24"/>
  <c r="P670"/>
  <c r="F208" i="30" s="1"/>
  <c r="O670" i="24"/>
  <c r="N670"/>
  <c r="F148" i="30" s="1"/>
  <c r="M670" i="24"/>
  <c r="L670"/>
  <c r="F88" i="30" s="1"/>
  <c r="K670" i="24"/>
  <c r="Q669"/>
  <c r="P669"/>
  <c r="O669"/>
  <c r="N669"/>
  <c r="M669"/>
  <c r="L669"/>
  <c r="K669"/>
  <c r="Q668"/>
  <c r="B28" i="19" s="1"/>
  <c r="P668" i="24"/>
  <c r="B208" i="19" s="1"/>
  <c r="O668" i="24"/>
  <c r="B178" i="19" s="1"/>
  <c r="N668" i="24"/>
  <c r="B148" i="19" s="1"/>
  <c r="M668" i="24"/>
  <c r="B118" i="19" s="1"/>
  <c r="L668" i="24"/>
  <c r="B88" i="19" s="1"/>
  <c r="K668" i="24"/>
  <c r="B58" i="19" s="1"/>
  <c r="Q667" i="24"/>
  <c r="B28" i="30" s="1"/>
  <c r="P667" i="24"/>
  <c r="B208" i="30" s="1"/>
  <c r="O667" i="24"/>
  <c r="B178" i="30" s="1"/>
  <c r="N667" i="24"/>
  <c r="B148" i="30" s="1"/>
  <c r="M667" i="24"/>
  <c r="B118" i="30" s="1"/>
  <c r="L667" i="24"/>
  <c r="B88" i="30" s="1"/>
  <c r="K667" i="24"/>
  <c r="B58" i="30" s="1"/>
  <c r="Q666" i="24"/>
  <c r="P666"/>
  <c r="O666"/>
  <c r="N666"/>
  <c r="M666"/>
  <c r="L666"/>
  <c r="K666"/>
  <c r="Q665"/>
  <c r="P665"/>
  <c r="O665"/>
  <c r="N665"/>
  <c r="M665"/>
  <c r="L665"/>
  <c r="K665"/>
  <c r="Q664"/>
  <c r="P664"/>
  <c r="O664"/>
  <c r="N664"/>
  <c r="M664"/>
  <c r="L664"/>
  <c r="K664"/>
  <c r="Q663"/>
  <c r="B28" i="17" s="1"/>
  <c r="P663" i="24"/>
  <c r="B214" i="17" s="1"/>
  <c r="O663" i="24"/>
  <c r="B183" i="17" s="1"/>
  <c r="N663" i="24"/>
  <c r="B152" i="17" s="1"/>
  <c r="M663" i="24"/>
  <c r="B121" i="17" s="1"/>
  <c r="L663" i="24"/>
  <c r="B90" i="17" s="1"/>
  <c r="K663" i="24"/>
  <c r="B59" i="17" s="1"/>
  <c r="Q662" i="24"/>
  <c r="B28" i="31" s="1"/>
  <c r="P662" i="24"/>
  <c r="B214" i="31" s="1"/>
  <c r="O662" i="24"/>
  <c r="B183" i="31" s="1"/>
  <c r="N662" i="24"/>
  <c r="B152" i="31" s="1"/>
  <c r="M662" i="24"/>
  <c r="B121" i="31" s="1"/>
  <c r="L662" i="24"/>
  <c r="B90" i="31" s="1"/>
  <c r="K662" i="24"/>
  <c r="B59" i="31" s="1"/>
  <c r="Q649" i="24"/>
  <c r="H28" i="18" s="1"/>
  <c r="P649" i="24"/>
  <c r="G28" i="18" s="1"/>
  <c r="O649" i="24"/>
  <c r="F28" i="18" s="1"/>
  <c r="N649" i="24"/>
  <c r="E28" i="18" s="1"/>
  <c r="M649" i="24"/>
  <c r="D28" i="18" s="1"/>
  <c r="L649" i="24"/>
  <c r="C28" i="18" s="1"/>
  <c r="K649" i="24"/>
  <c r="B28" i="18" s="1"/>
  <c r="Q648" i="24"/>
  <c r="H28" i="32" s="1"/>
  <c r="P648" i="24"/>
  <c r="G28" i="32" s="1"/>
  <c r="O648" i="24"/>
  <c r="F28" i="32" s="1"/>
  <c r="N648" i="24"/>
  <c r="E28" i="32" s="1"/>
  <c r="M648" i="24"/>
  <c r="D28" i="32" s="1"/>
  <c r="L648" i="24"/>
  <c r="C28" i="32" s="1"/>
  <c r="K648" i="24"/>
  <c r="B28" i="32" s="1"/>
  <c r="Q647" i="24"/>
  <c r="P647"/>
  <c r="O647"/>
  <c r="N647"/>
  <c r="M647"/>
  <c r="L647"/>
  <c r="K647"/>
  <c r="Q646"/>
  <c r="L27" i="17" s="1"/>
  <c r="P646" i="24"/>
  <c r="L213" i="17" s="1"/>
  <c r="O646" i="24"/>
  <c r="L182" i="17" s="1"/>
  <c r="N646" i="24"/>
  <c r="L151" i="17" s="1"/>
  <c r="M646" i="24"/>
  <c r="L120" i="17" s="1"/>
  <c r="L646" i="24"/>
  <c r="L89" i="17" s="1"/>
  <c r="K646" i="24"/>
  <c r="L58" i="17" s="1"/>
  <c r="Q645" i="24"/>
  <c r="P645"/>
  <c r="L213" i="31" s="1"/>
  <c r="O645" i="24"/>
  <c r="L182" i="31" s="1"/>
  <c r="N645" i="24"/>
  <c r="L151" i="31" s="1"/>
  <c r="M645" i="24"/>
  <c r="L120" i="31" s="1"/>
  <c r="L645" i="24"/>
  <c r="L89" i="31" s="1"/>
  <c r="K645" i="24"/>
  <c r="L58" i="31" s="1"/>
  <c r="Q644" i="24"/>
  <c r="P644"/>
  <c r="O644"/>
  <c r="N644"/>
  <c r="M644"/>
  <c r="L644"/>
  <c r="K644"/>
  <c r="Q643"/>
  <c r="J27" i="17" s="1"/>
  <c r="P643" i="24"/>
  <c r="J213" i="17" s="1"/>
  <c r="O643" i="24"/>
  <c r="J182" i="17" s="1"/>
  <c r="N643" i="24"/>
  <c r="J151" i="17" s="1"/>
  <c r="M643" i="24"/>
  <c r="J120" i="17" s="1"/>
  <c r="L643" i="24"/>
  <c r="J89" i="17" s="1"/>
  <c r="K643" i="24"/>
  <c r="J58" i="17" s="1"/>
  <c r="Q642" i="24"/>
  <c r="P642"/>
  <c r="J213" i="31" s="1"/>
  <c r="O642" i="24"/>
  <c r="J182" i="31" s="1"/>
  <c r="N642" i="24"/>
  <c r="J151" i="31" s="1"/>
  <c r="M642" i="24"/>
  <c r="J120" i="31" s="1"/>
  <c r="L642" i="24"/>
  <c r="J89" i="31" s="1"/>
  <c r="K642" i="24"/>
  <c r="J58" i="31" s="1"/>
  <c r="Q641" i="24"/>
  <c r="P641"/>
  <c r="O641"/>
  <c r="N641"/>
  <c r="M641"/>
  <c r="L641"/>
  <c r="K641"/>
  <c r="Q640"/>
  <c r="H27" i="17" s="1"/>
  <c r="P640" i="24"/>
  <c r="H213" i="17" s="1"/>
  <c r="O640" i="24"/>
  <c r="H182" i="17" s="1"/>
  <c r="N640" i="24"/>
  <c r="H151" i="17" s="1"/>
  <c r="M640" i="24"/>
  <c r="H120" i="17" s="1"/>
  <c r="L640" i="24"/>
  <c r="H89" i="17" s="1"/>
  <c r="K640" i="24"/>
  <c r="H58" i="17" s="1"/>
  <c r="Q639" i="24"/>
  <c r="P639"/>
  <c r="H213" i="31" s="1"/>
  <c r="O639" i="24"/>
  <c r="H182" i="31" s="1"/>
  <c r="N639" i="24"/>
  <c r="H151" i="31" s="1"/>
  <c r="M639" i="24"/>
  <c r="H120" i="31" s="1"/>
  <c r="L639" i="24"/>
  <c r="H89" i="31" s="1"/>
  <c r="K639" i="24"/>
  <c r="H58" i="31" s="1"/>
  <c r="Q638" i="24"/>
  <c r="P638"/>
  <c r="O638"/>
  <c r="N638"/>
  <c r="M638"/>
  <c r="L638"/>
  <c r="K638"/>
  <c r="Q637"/>
  <c r="F27" i="17" s="1"/>
  <c r="P637" i="24"/>
  <c r="F213" i="17" s="1"/>
  <c r="O637" i="24"/>
  <c r="F182" i="17" s="1"/>
  <c r="D182" s="1"/>
  <c r="N637" i="24"/>
  <c r="F151" i="17" s="1"/>
  <c r="M637" i="24"/>
  <c r="F120" i="17" s="1"/>
  <c r="D120" s="1"/>
  <c r="L637" i="24"/>
  <c r="F89" i="17" s="1"/>
  <c r="K637" i="24"/>
  <c r="F58" i="17" s="1"/>
  <c r="D58" s="1"/>
  <c r="Q636" i="24"/>
  <c r="P636"/>
  <c r="F213" i="31" s="1"/>
  <c r="D213" s="1"/>
  <c r="O636" i="24"/>
  <c r="F182" i="31" s="1"/>
  <c r="N636" i="24"/>
  <c r="F151" i="31" s="1"/>
  <c r="D151" s="1"/>
  <c r="M636" i="24"/>
  <c r="F120" i="31" s="1"/>
  <c r="L636" i="24"/>
  <c r="F89" i="31" s="1"/>
  <c r="K636" i="24"/>
  <c r="F58" i="31" s="1"/>
  <c r="Q635" i="24"/>
  <c r="P635"/>
  <c r="O635"/>
  <c r="N635"/>
  <c r="M635"/>
  <c r="L635"/>
  <c r="K635"/>
  <c r="Q634"/>
  <c r="J27" i="19" s="1"/>
  <c r="P634" i="24"/>
  <c r="J207" i="19" s="1"/>
  <c r="O634" i="24"/>
  <c r="J177" i="19" s="1"/>
  <c r="N634" i="24"/>
  <c r="J147" i="19" s="1"/>
  <c r="M634" i="24"/>
  <c r="J117" i="19" s="1"/>
  <c r="L634" i="24"/>
  <c r="J87" i="19" s="1"/>
  <c r="K634" i="24"/>
  <c r="J57" i="19" s="1"/>
  <c r="Q633" i="24"/>
  <c r="P633"/>
  <c r="J207" i="30" s="1"/>
  <c r="O633" i="24"/>
  <c r="J177" i="30" s="1"/>
  <c r="N633" i="24"/>
  <c r="J147" i="30" s="1"/>
  <c r="M633" i="24"/>
  <c r="J117" i="30" s="1"/>
  <c r="L633" i="24"/>
  <c r="J87" i="30" s="1"/>
  <c r="K633" i="24"/>
  <c r="J57" i="30" s="1"/>
  <c r="Q632" i="24"/>
  <c r="P632"/>
  <c r="O632"/>
  <c r="N632"/>
  <c r="M632"/>
  <c r="L632"/>
  <c r="K632"/>
  <c r="Q631"/>
  <c r="H27" i="19" s="1"/>
  <c r="P631" i="24"/>
  <c r="H207" i="19" s="1"/>
  <c r="O631" i="24"/>
  <c r="H177" i="19" s="1"/>
  <c r="N631" i="24"/>
  <c r="H147" i="19" s="1"/>
  <c r="M631" i="24"/>
  <c r="H117" i="19" s="1"/>
  <c r="L631" i="24"/>
  <c r="H87" i="19" s="1"/>
  <c r="K631" i="24"/>
  <c r="H57" i="19" s="1"/>
  <c r="Q630" i="24"/>
  <c r="P630"/>
  <c r="H207" i="30" s="1"/>
  <c r="O630" i="24"/>
  <c r="H177" i="30" s="1"/>
  <c r="N630" i="24"/>
  <c r="H147" i="30" s="1"/>
  <c r="M630" i="24"/>
  <c r="H117" i="30" s="1"/>
  <c r="L630" i="24"/>
  <c r="H87" i="30" s="1"/>
  <c r="K630" i="24"/>
  <c r="H57" i="30" s="1"/>
  <c r="Q629" i="24"/>
  <c r="P629"/>
  <c r="O629"/>
  <c r="N629"/>
  <c r="M629"/>
  <c r="L629"/>
  <c r="K629"/>
  <c r="Q628"/>
  <c r="F27" i="19" s="1"/>
  <c r="P628" i="24"/>
  <c r="O628"/>
  <c r="F177" i="19" s="1"/>
  <c r="N628" i="24"/>
  <c r="M628"/>
  <c r="F117" i="19" s="1"/>
  <c r="L628" i="24"/>
  <c r="K628"/>
  <c r="F57" i="19" s="1"/>
  <c r="Q627" i="24"/>
  <c r="P627"/>
  <c r="O627"/>
  <c r="F177" i="30" s="1"/>
  <c r="N627" i="24"/>
  <c r="M627"/>
  <c r="F117" i="30" s="1"/>
  <c r="L627" i="24"/>
  <c r="K627"/>
  <c r="F57" i="30" s="1"/>
  <c r="Q626" i="24"/>
  <c r="P626"/>
  <c r="O626"/>
  <c r="N626"/>
  <c r="M626"/>
  <c r="L626"/>
  <c r="K626"/>
  <c r="Q625"/>
  <c r="B27" i="19" s="1"/>
  <c r="P625" i="24"/>
  <c r="B207" i="19" s="1"/>
  <c r="O625" i="24"/>
  <c r="B177" i="19" s="1"/>
  <c r="N625" i="24"/>
  <c r="B147" i="19" s="1"/>
  <c r="M625" i="24"/>
  <c r="B117" i="19" s="1"/>
  <c r="L625" i="24"/>
  <c r="B87" i="19" s="1"/>
  <c r="K625" i="24"/>
  <c r="B57" i="19" s="1"/>
  <c r="Q624" i="24"/>
  <c r="B27" i="30" s="1"/>
  <c r="P624" i="24"/>
  <c r="B207" i="30" s="1"/>
  <c r="O624" i="24"/>
  <c r="B177" i="30" s="1"/>
  <c r="N624" i="24"/>
  <c r="B147" i="30" s="1"/>
  <c r="M624" i="24"/>
  <c r="B117" i="30" s="1"/>
  <c r="L624" i="24"/>
  <c r="B87" i="30" s="1"/>
  <c r="K624" i="24"/>
  <c r="B57" i="30" s="1"/>
  <c r="Q623" i="24"/>
  <c r="P623"/>
  <c r="O623"/>
  <c r="N623"/>
  <c r="M623"/>
  <c r="L623"/>
  <c r="K623"/>
  <c r="Q622"/>
  <c r="P622"/>
  <c r="O622"/>
  <c r="N622"/>
  <c r="M622"/>
  <c r="L622"/>
  <c r="K622"/>
  <c r="Q621"/>
  <c r="P621"/>
  <c r="O621"/>
  <c r="N621"/>
  <c r="M621"/>
  <c r="L621"/>
  <c r="K621"/>
  <c r="Q620"/>
  <c r="B27" i="17" s="1"/>
  <c r="P620" i="24"/>
  <c r="B213" i="17" s="1"/>
  <c r="O620" i="24"/>
  <c r="B182" i="17" s="1"/>
  <c r="N620" i="24"/>
  <c r="B151" i="17" s="1"/>
  <c r="M620" i="24"/>
  <c r="B120" i="17" s="1"/>
  <c r="L620" i="24"/>
  <c r="B89" i="17" s="1"/>
  <c r="K620" i="24"/>
  <c r="B58" i="17" s="1"/>
  <c r="Q619" i="24"/>
  <c r="B27" i="31" s="1"/>
  <c r="P619" i="24"/>
  <c r="B213" i="31" s="1"/>
  <c r="O619" i="24"/>
  <c r="B182" i="31" s="1"/>
  <c r="N619" i="24"/>
  <c r="B151" i="31" s="1"/>
  <c r="M619" i="24"/>
  <c r="B120" i="31" s="1"/>
  <c r="L619" i="24"/>
  <c r="B89" i="31" s="1"/>
  <c r="K619" i="24"/>
  <c r="B58" i="31" s="1"/>
  <c r="Q606" i="24"/>
  <c r="H27" i="18" s="1"/>
  <c r="P606" i="24"/>
  <c r="G27" i="18" s="1"/>
  <c r="O606" i="24"/>
  <c r="F27" i="18" s="1"/>
  <c r="N606" i="24"/>
  <c r="E27" i="18" s="1"/>
  <c r="M606" i="24"/>
  <c r="D27" i="18" s="1"/>
  <c r="L606" i="24"/>
  <c r="C27" i="18" s="1"/>
  <c r="K606" i="24"/>
  <c r="B27" i="18" s="1"/>
  <c r="Q605" i="24"/>
  <c r="H27" i="32" s="1"/>
  <c r="P605" i="24"/>
  <c r="G27" i="32" s="1"/>
  <c r="O605" i="24"/>
  <c r="F27" i="32" s="1"/>
  <c r="N605" i="24"/>
  <c r="E27" i="32" s="1"/>
  <c r="M605" i="24"/>
  <c r="D27" i="32" s="1"/>
  <c r="L605" i="24"/>
  <c r="C27" i="32" s="1"/>
  <c r="K605" i="24"/>
  <c r="B27" i="32" s="1"/>
  <c r="Q604" i="24"/>
  <c r="P604"/>
  <c r="O604"/>
  <c r="N604"/>
  <c r="M604"/>
  <c r="L604"/>
  <c r="K604"/>
  <c r="Q603"/>
  <c r="L26" i="17" s="1"/>
  <c r="P603" i="24"/>
  <c r="L212" i="17" s="1"/>
  <c r="O603" i="24"/>
  <c r="L181" i="17" s="1"/>
  <c r="N603" i="24"/>
  <c r="L150" i="17" s="1"/>
  <c r="M603" i="24"/>
  <c r="L119" i="17" s="1"/>
  <c r="L603" i="24"/>
  <c r="L88" i="17" s="1"/>
  <c r="K603" i="24"/>
  <c r="L57" i="17" s="1"/>
  <c r="Q602" i="24"/>
  <c r="P602"/>
  <c r="L212" i="31" s="1"/>
  <c r="O602" i="24"/>
  <c r="L181" i="31" s="1"/>
  <c r="N602" i="24"/>
  <c r="L150" i="31" s="1"/>
  <c r="M602" i="24"/>
  <c r="L119" i="31" s="1"/>
  <c r="L602" i="24"/>
  <c r="L88" i="31" s="1"/>
  <c r="K602" i="24"/>
  <c r="L57" i="31" s="1"/>
  <c r="Q601" i="24"/>
  <c r="P601"/>
  <c r="O601"/>
  <c r="N601"/>
  <c r="M601"/>
  <c r="L601"/>
  <c r="K601"/>
  <c r="Q600"/>
  <c r="J26" i="17" s="1"/>
  <c r="P600" i="24"/>
  <c r="J212" i="17" s="1"/>
  <c r="O600" i="24"/>
  <c r="J181" i="17" s="1"/>
  <c r="N600" i="24"/>
  <c r="J150" i="17" s="1"/>
  <c r="M600" i="24"/>
  <c r="J119" i="17" s="1"/>
  <c r="L600" i="24"/>
  <c r="J88" i="17" s="1"/>
  <c r="K600" i="24"/>
  <c r="J57" i="17" s="1"/>
  <c r="Q599" i="24"/>
  <c r="P599"/>
  <c r="J212" i="31" s="1"/>
  <c r="O599" i="24"/>
  <c r="J181" i="31" s="1"/>
  <c r="N599" i="24"/>
  <c r="J150" i="31" s="1"/>
  <c r="M599" i="24"/>
  <c r="J119" i="31" s="1"/>
  <c r="L599" i="24"/>
  <c r="J88" i="31" s="1"/>
  <c r="K599" i="24"/>
  <c r="J57" i="31" s="1"/>
  <c r="Q598" i="24"/>
  <c r="P598"/>
  <c r="O598"/>
  <c r="N598"/>
  <c r="M598"/>
  <c r="L598"/>
  <c r="K598"/>
  <c r="Q597"/>
  <c r="H26" i="17" s="1"/>
  <c r="P597" i="24"/>
  <c r="H212" i="17" s="1"/>
  <c r="O597" i="24"/>
  <c r="H181" i="17" s="1"/>
  <c r="N597" i="24"/>
  <c r="H150" i="17" s="1"/>
  <c r="M597" i="24"/>
  <c r="H119" i="17" s="1"/>
  <c r="L597" i="24"/>
  <c r="H88" i="17" s="1"/>
  <c r="K597" i="24"/>
  <c r="H57" i="17" s="1"/>
  <c r="Q596" i="24"/>
  <c r="P596"/>
  <c r="H212" i="31" s="1"/>
  <c r="O596" i="24"/>
  <c r="H181" i="31" s="1"/>
  <c r="N596" i="24"/>
  <c r="H150" i="31" s="1"/>
  <c r="M596" i="24"/>
  <c r="H119" i="31" s="1"/>
  <c r="L596" i="24"/>
  <c r="H88" i="31" s="1"/>
  <c r="K596" i="24"/>
  <c r="H57" i="31" s="1"/>
  <c r="Q595" i="24"/>
  <c r="P595"/>
  <c r="O595"/>
  <c r="N595"/>
  <c r="M595"/>
  <c r="L595"/>
  <c r="K595"/>
  <c r="Q594"/>
  <c r="F26" i="17" s="1"/>
  <c r="P594" i="24"/>
  <c r="F212" i="17" s="1"/>
  <c r="O594" i="24"/>
  <c r="F181" i="17" s="1"/>
  <c r="N594" i="24"/>
  <c r="F150" i="17" s="1"/>
  <c r="D150" s="1"/>
  <c r="M594" i="24"/>
  <c r="F119" i="17" s="1"/>
  <c r="L594" i="24"/>
  <c r="F88" i="17" s="1"/>
  <c r="D88" s="1"/>
  <c r="K594" i="24"/>
  <c r="F57" i="17" s="1"/>
  <c r="Q593" i="24"/>
  <c r="P593"/>
  <c r="F212" i="31" s="1"/>
  <c r="O593" i="24"/>
  <c r="F181" i="31" s="1"/>
  <c r="D181" s="1"/>
  <c r="N593" i="24"/>
  <c r="F150" i="31" s="1"/>
  <c r="M593" i="24"/>
  <c r="F119" i="31" s="1"/>
  <c r="L593" i="24"/>
  <c r="F88" i="31" s="1"/>
  <c r="K593" i="24"/>
  <c r="F57" i="31" s="1"/>
  <c r="D57" s="1"/>
  <c r="Q592" i="24"/>
  <c r="P592"/>
  <c r="O592"/>
  <c r="N592"/>
  <c r="M592"/>
  <c r="L592"/>
  <c r="K592"/>
  <c r="Q591"/>
  <c r="J26" i="19" s="1"/>
  <c r="P591" i="24"/>
  <c r="J206" i="19" s="1"/>
  <c r="O591" i="24"/>
  <c r="J176" i="19" s="1"/>
  <c r="N591" i="24"/>
  <c r="J146" i="19" s="1"/>
  <c r="M591" i="24"/>
  <c r="J116" i="19" s="1"/>
  <c r="L591" i="24"/>
  <c r="J86" i="19" s="1"/>
  <c r="K591" i="24"/>
  <c r="J56" i="19" s="1"/>
  <c r="Q590" i="24"/>
  <c r="P590"/>
  <c r="J206" i="30" s="1"/>
  <c r="O590" i="24"/>
  <c r="J176" i="30" s="1"/>
  <c r="N590" i="24"/>
  <c r="J146" i="30" s="1"/>
  <c r="M590" i="24"/>
  <c r="J116" i="30" s="1"/>
  <c r="L590" i="24"/>
  <c r="J86" i="30" s="1"/>
  <c r="K590" i="24"/>
  <c r="J56" i="30" s="1"/>
  <c r="Q589" i="24"/>
  <c r="P589"/>
  <c r="O589"/>
  <c r="N589"/>
  <c r="M589"/>
  <c r="L589"/>
  <c r="K589"/>
  <c r="Q588"/>
  <c r="H26" i="19" s="1"/>
  <c r="P588" i="24"/>
  <c r="H206" i="19" s="1"/>
  <c r="O588" i="24"/>
  <c r="H176" i="19" s="1"/>
  <c r="N588" i="24"/>
  <c r="H146" i="19" s="1"/>
  <c r="M588" i="24"/>
  <c r="H116" i="19" s="1"/>
  <c r="L588" i="24"/>
  <c r="H86" i="19" s="1"/>
  <c r="K588" i="24"/>
  <c r="H56" i="19" s="1"/>
  <c r="Q587" i="24"/>
  <c r="P587"/>
  <c r="H206" i="30" s="1"/>
  <c r="O587" i="24"/>
  <c r="H176" i="30" s="1"/>
  <c r="N587" i="24"/>
  <c r="H146" i="30" s="1"/>
  <c r="M587" i="24"/>
  <c r="H116" i="30" s="1"/>
  <c r="L587" i="24"/>
  <c r="H86" i="30" s="1"/>
  <c r="K587" i="24"/>
  <c r="H56" i="30" s="1"/>
  <c r="Q586" i="24"/>
  <c r="P586"/>
  <c r="O586"/>
  <c r="N586"/>
  <c r="M586"/>
  <c r="L586"/>
  <c r="K586"/>
  <c r="Q585"/>
  <c r="F26" i="19" s="1"/>
  <c r="P585" i="24"/>
  <c r="F206" i="19" s="1"/>
  <c r="O585" i="24"/>
  <c r="F176" i="19" s="1"/>
  <c r="N585" i="24"/>
  <c r="F146" i="19" s="1"/>
  <c r="M585" i="24"/>
  <c r="F116" i="19" s="1"/>
  <c r="L585" i="24"/>
  <c r="F86" i="19" s="1"/>
  <c r="K585" i="24"/>
  <c r="F56" i="19" s="1"/>
  <c r="Q584" i="24"/>
  <c r="P584"/>
  <c r="O584"/>
  <c r="F176" i="30" s="1"/>
  <c r="N584" i="24"/>
  <c r="M584"/>
  <c r="F116" i="30" s="1"/>
  <c r="L584" i="24"/>
  <c r="K584"/>
  <c r="F56" i="30" s="1"/>
  <c r="Q583" i="24"/>
  <c r="P583"/>
  <c r="O583"/>
  <c r="N583"/>
  <c r="M583"/>
  <c r="L583"/>
  <c r="K583"/>
  <c r="Q582"/>
  <c r="B26" i="19" s="1"/>
  <c r="P582" i="24"/>
  <c r="B206" i="19" s="1"/>
  <c r="O582" i="24"/>
  <c r="B176" i="19" s="1"/>
  <c r="N582" i="24"/>
  <c r="B146" i="19" s="1"/>
  <c r="M582" i="24"/>
  <c r="B116" i="19" s="1"/>
  <c r="L582" i="24"/>
  <c r="B86" i="19" s="1"/>
  <c r="K582" i="24"/>
  <c r="B56" i="19" s="1"/>
  <c r="Q581" i="24"/>
  <c r="B26" i="30" s="1"/>
  <c r="P581" i="24"/>
  <c r="B206" i="30" s="1"/>
  <c r="O581" i="24"/>
  <c r="B176" i="30" s="1"/>
  <c r="N581" i="24"/>
  <c r="B146" i="30" s="1"/>
  <c r="M581" i="24"/>
  <c r="B116" i="30" s="1"/>
  <c r="L581" i="24"/>
  <c r="B86" i="30" s="1"/>
  <c r="K581" i="24"/>
  <c r="B56" i="30" s="1"/>
  <c r="Q580" i="24"/>
  <c r="P580"/>
  <c r="O580"/>
  <c r="N580"/>
  <c r="M580"/>
  <c r="L580"/>
  <c r="K580"/>
  <c r="Q579"/>
  <c r="P579"/>
  <c r="O579"/>
  <c r="N579"/>
  <c r="M579"/>
  <c r="L579"/>
  <c r="K579"/>
  <c r="Q578"/>
  <c r="P578"/>
  <c r="O578"/>
  <c r="N578"/>
  <c r="M578"/>
  <c r="L578"/>
  <c r="K578"/>
  <c r="Q577"/>
  <c r="B26" i="17" s="1"/>
  <c r="P577" i="24"/>
  <c r="B212" i="17" s="1"/>
  <c r="O577" i="24"/>
  <c r="B181" i="17" s="1"/>
  <c r="N577" i="24"/>
  <c r="B150" i="17" s="1"/>
  <c r="M577" i="24"/>
  <c r="B119" i="17" s="1"/>
  <c r="L577" i="24"/>
  <c r="B88" i="17" s="1"/>
  <c r="K577" i="24"/>
  <c r="B57" i="17" s="1"/>
  <c r="Q576" i="24"/>
  <c r="B26" i="31" s="1"/>
  <c r="P576" i="24"/>
  <c r="B212" i="31" s="1"/>
  <c r="O576" i="24"/>
  <c r="B181" i="31" s="1"/>
  <c r="N576" i="24"/>
  <c r="B150" i="31" s="1"/>
  <c r="M576" i="24"/>
  <c r="B119" i="31" s="1"/>
  <c r="L576" i="24"/>
  <c r="B88" i="31" s="1"/>
  <c r="K576" i="24"/>
  <c r="B57" i="31" s="1"/>
  <c r="Q563" i="24"/>
  <c r="H26" i="18" s="1"/>
  <c r="P563" i="24"/>
  <c r="G26" i="18" s="1"/>
  <c r="O563" i="24"/>
  <c r="F26" i="18" s="1"/>
  <c r="N563" i="24"/>
  <c r="E26" i="18" s="1"/>
  <c r="M563" i="24"/>
  <c r="D26" i="18" s="1"/>
  <c r="L563" i="24"/>
  <c r="C26" i="18" s="1"/>
  <c r="K563" i="24"/>
  <c r="B26" i="18" s="1"/>
  <c r="Q562" i="24"/>
  <c r="H26" i="32" s="1"/>
  <c r="P562" i="24"/>
  <c r="G26" i="32" s="1"/>
  <c r="O562" i="24"/>
  <c r="F26" i="32" s="1"/>
  <c r="N562" i="24"/>
  <c r="E26" i="32" s="1"/>
  <c r="M562" i="24"/>
  <c r="D26" i="32" s="1"/>
  <c r="L562" i="24"/>
  <c r="C26" i="32" s="1"/>
  <c r="K562" i="24"/>
  <c r="B26" i="32" s="1"/>
  <c r="Q561" i="24"/>
  <c r="P561"/>
  <c r="O561"/>
  <c r="N561"/>
  <c r="M561"/>
  <c r="L561"/>
  <c r="K561"/>
  <c r="Q560"/>
  <c r="L25" i="17" s="1"/>
  <c r="P560" i="24"/>
  <c r="L211" i="17" s="1"/>
  <c r="O560" i="24"/>
  <c r="L180" i="17" s="1"/>
  <c r="N560" i="24"/>
  <c r="L149" i="17" s="1"/>
  <c r="M560" i="24"/>
  <c r="L118" i="17" s="1"/>
  <c r="L560" i="24"/>
  <c r="L87" i="17" s="1"/>
  <c r="K560" i="24"/>
  <c r="L56" i="17" s="1"/>
  <c r="Q559" i="24"/>
  <c r="P559"/>
  <c r="L211" i="31" s="1"/>
  <c r="O559" i="24"/>
  <c r="L180" i="31" s="1"/>
  <c r="N559" i="24"/>
  <c r="L149" i="31" s="1"/>
  <c r="M559" i="24"/>
  <c r="L118" i="31" s="1"/>
  <c r="L559" i="24"/>
  <c r="L87" i="31" s="1"/>
  <c r="K559" i="24"/>
  <c r="L56" i="31" s="1"/>
  <c r="Q558" i="24"/>
  <c r="P558"/>
  <c r="O558"/>
  <c r="N558"/>
  <c r="M558"/>
  <c r="L558"/>
  <c r="K558"/>
  <c r="Q557"/>
  <c r="J25" i="17" s="1"/>
  <c r="P557" i="24"/>
  <c r="J211" i="17" s="1"/>
  <c r="O557" i="24"/>
  <c r="J180" i="17" s="1"/>
  <c r="N557" i="24"/>
  <c r="J149" i="17" s="1"/>
  <c r="M557" i="24"/>
  <c r="J118" i="17" s="1"/>
  <c r="L557" i="24"/>
  <c r="J87" i="17" s="1"/>
  <c r="K557" i="24"/>
  <c r="J56" i="17" s="1"/>
  <c r="Q556" i="24"/>
  <c r="P556"/>
  <c r="J211" i="31" s="1"/>
  <c r="O556" i="24"/>
  <c r="J180" i="31" s="1"/>
  <c r="N556" i="24"/>
  <c r="J149" i="31" s="1"/>
  <c r="M556" i="24"/>
  <c r="J118" i="31" s="1"/>
  <c r="L556" i="24"/>
  <c r="J87" i="31" s="1"/>
  <c r="K556" i="24"/>
  <c r="J56" i="31" s="1"/>
  <c r="Q555" i="24"/>
  <c r="P555"/>
  <c r="O555"/>
  <c r="N555"/>
  <c r="M555"/>
  <c r="L555"/>
  <c r="K555"/>
  <c r="Q554"/>
  <c r="H25" i="17" s="1"/>
  <c r="P554" i="24"/>
  <c r="H211" i="17" s="1"/>
  <c r="O554" i="24"/>
  <c r="H180" i="17" s="1"/>
  <c r="N554" i="24"/>
  <c r="H149" i="17" s="1"/>
  <c r="M554" i="24"/>
  <c r="H118" i="17" s="1"/>
  <c r="L554" i="24"/>
  <c r="H87" i="17" s="1"/>
  <c r="K554" i="24"/>
  <c r="H56" i="17" s="1"/>
  <c r="Q553" i="24"/>
  <c r="P553"/>
  <c r="H211" i="31" s="1"/>
  <c r="O553" i="24"/>
  <c r="H180" i="31" s="1"/>
  <c r="N553" i="24"/>
  <c r="H149" i="31" s="1"/>
  <c r="M553" i="24"/>
  <c r="H118" i="31" s="1"/>
  <c r="L553" i="24"/>
  <c r="H87" i="31" s="1"/>
  <c r="K553" i="24"/>
  <c r="H56" i="31" s="1"/>
  <c r="Q552" i="24"/>
  <c r="P552"/>
  <c r="O552"/>
  <c r="N552"/>
  <c r="M552"/>
  <c r="L552"/>
  <c r="K552"/>
  <c r="Q551"/>
  <c r="F25" i="17" s="1"/>
  <c r="P551" i="24"/>
  <c r="F211" i="17" s="1"/>
  <c r="O551" i="24"/>
  <c r="F180" i="17" s="1"/>
  <c r="N551" i="24"/>
  <c r="F149" i="17" s="1"/>
  <c r="M551" i="24"/>
  <c r="F118" i="17" s="1"/>
  <c r="L551" i="24"/>
  <c r="F87" i="17" s="1"/>
  <c r="K551" i="24"/>
  <c r="F56" i="17" s="1"/>
  <c r="Q550" i="24"/>
  <c r="P550"/>
  <c r="F211" i="31" s="1"/>
  <c r="D211" s="1"/>
  <c r="O550" i="24"/>
  <c r="F180" i="31" s="1"/>
  <c r="N550" i="24"/>
  <c r="F149" i="31" s="1"/>
  <c r="D149" s="1"/>
  <c r="M550" i="24"/>
  <c r="F118" i="31" s="1"/>
  <c r="L550" i="24"/>
  <c r="F87" i="31" s="1"/>
  <c r="K550" i="24"/>
  <c r="F56" i="31" s="1"/>
  <c r="Q549" i="24"/>
  <c r="P549"/>
  <c r="O549"/>
  <c r="N549"/>
  <c r="M549"/>
  <c r="L549"/>
  <c r="K549"/>
  <c r="Q548"/>
  <c r="J25" i="19" s="1"/>
  <c r="P548" i="24"/>
  <c r="J205" i="19" s="1"/>
  <c r="O548" i="24"/>
  <c r="J175" i="19" s="1"/>
  <c r="N548" i="24"/>
  <c r="J145" i="19" s="1"/>
  <c r="M548" i="24"/>
  <c r="J115" i="19" s="1"/>
  <c r="L548" i="24"/>
  <c r="J85" i="19" s="1"/>
  <c r="K548" i="24"/>
  <c r="J55" i="19" s="1"/>
  <c r="Q547" i="24"/>
  <c r="P547"/>
  <c r="J205" i="30" s="1"/>
  <c r="O547" i="24"/>
  <c r="J175" i="30" s="1"/>
  <c r="N547" i="24"/>
  <c r="J145" i="30" s="1"/>
  <c r="M547" i="24"/>
  <c r="J115" i="30" s="1"/>
  <c r="L547" i="24"/>
  <c r="J85" i="30" s="1"/>
  <c r="K547" i="24"/>
  <c r="J55" i="30" s="1"/>
  <c r="Q546" i="24"/>
  <c r="P546"/>
  <c r="O546"/>
  <c r="N546"/>
  <c r="M546"/>
  <c r="L546"/>
  <c r="K546"/>
  <c r="Q545"/>
  <c r="H25" i="19" s="1"/>
  <c r="P545" i="24"/>
  <c r="H205" i="19" s="1"/>
  <c r="O545" i="24"/>
  <c r="H175" i="19" s="1"/>
  <c r="N545" i="24"/>
  <c r="H145" i="19" s="1"/>
  <c r="M545" i="24"/>
  <c r="H115" i="19" s="1"/>
  <c r="L545" i="24"/>
  <c r="H85" i="19" s="1"/>
  <c r="K545" i="24"/>
  <c r="H55" i="19" s="1"/>
  <c r="Q544" i="24"/>
  <c r="P544"/>
  <c r="H205" i="30" s="1"/>
  <c r="O544" i="24"/>
  <c r="H175" i="30" s="1"/>
  <c r="N544" i="24"/>
  <c r="H145" i="30" s="1"/>
  <c r="M544" i="24"/>
  <c r="H115" i="30" s="1"/>
  <c r="L544" i="24"/>
  <c r="H85" i="30" s="1"/>
  <c r="K544" i="24"/>
  <c r="H55" i="30" s="1"/>
  <c r="Q543" i="24"/>
  <c r="P543"/>
  <c r="O543"/>
  <c r="N543"/>
  <c r="M543"/>
  <c r="L543"/>
  <c r="K543"/>
  <c r="Q542"/>
  <c r="F25" i="19" s="1"/>
  <c r="P542" i="24"/>
  <c r="O542"/>
  <c r="F175" i="19" s="1"/>
  <c r="N542" i="24"/>
  <c r="M542"/>
  <c r="F115" i="19" s="1"/>
  <c r="L542" i="24"/>
  <c r="K542"/>
  <c r="F55" i="19" s="1"/>
  <c r="Q541" i="24"/>
  <c r="P541"/>
  <c r="F205" i="30" s="1"/>
  <c r="O541" i="24"/>
  <c r="N541"/>
  <c r="F145" i="30" s="1"/>
  <c r="M541" i="24"/>
  <c r="L541"/>
  <c r="F85" i="30" s="1"/>
  <c r="K541" i="24"/>
  <c r="Q540"/>
  <c r="P540"/>
  <c r="O540"/>
  <c r="N540"/>
  <c r="M540"/>
  <c r="L540"/>
  <c r="K540"/>
  <c r="Q539"/>
  <c r="B25" i="19" s="1"/>
  <c r="P539" i="24"/>
  <c r="B205" i="19" s="1"/>
  <c r="O539" i="24"/>
  <c r="B175" i="19" s="1"/>
  <c r="N539" i="24"/>
  <c r="B145" i="19" s="1"/>
  <c r="M539" i="24"/>
  <c r="B115" i="19" s="1"/>
  <c r="L539" i="24"/>
  <c r="B85" i="19" s="1"/>
  <c r="K539" i="24"/>
  <c r="B55" i="19" s="1"/>
  <c r="Q538" i="24"/>
  <c r="B25" i="30" s="1"/>
  <c r="P538" i="24"/>
  <c r="B205" i="30" s="1"/>
  <c r="O538" i="24"/>
  <c r="B175" i="30" s="1"/>
  <c r="N538" i="24"/>
  <c r="B145" i="30" s="1"/>
  <c r="M538" i="24"/>
  <c r="B115" i="30" s="1"/>
  <c r="L538" i="24"/>
  <c r="B85" i="30" s="1"/>
  <c r="K538" i="24"/>
  <c r="B55" i="30" s="1"/>
  <c r="Q537" i="24"/>
  <c r="P537"/>
  <c r="O537"/>
  <c r="N537"/>
  <c r="M537"/>
  <c r="L537"/>
  <c r="K537"/>
  <c r="Q536"/>
  <c r="P536"/>
  <c r="O536"/>
  <c r="N536"/>
  <c r="M536"/>
  <c r="L536"/>
  <c r="K536"/>
  <c r="Q535"/>
  <c r="P535"/>
  <c r="O535"/>
  <c r="N535"/>
  <c r="M535"/>
  <c r="L535"/>
  <c r="K535"/>
  <c r="Q534"/>
  <c r="B25" i="17" s="1"/>
  <c r="P534" i="24"/>
  <c r="B211" i="17" s="1"/>
  <c r="O534" i="24"/>
  <c r="B180" i="17" s="1"/>
  <c r="N534" i="24"/>
  <c r="B149" i="17" s="1"/>
  <c r="M534" i="24"/>
  <c r="B118" i="17" s="1"/>
  <c r="L534" i="24"/>
  <c r="B87" i="17" s="1"/>
  <c r="K534" i="24"/>
  <c r="B56" i="17" s="1"/>
  <c r="Q533" i="24"/>
  <c r="B25" i="31" s="1"/>
  <c r="P533" i="24"/>
  <c r="B211" i="31" s="1"/>
  <c r="O533" i="24"/>
  <c r="B180" i="31" s="1"/>
  <c r="N533" i="24"/>
  <c r="B149" i="31" s="1"/>
  <c r="M533" i="24"/>
  <c r="B118" i="31" s="1"/>
  <c r="L533" i="24"/>
  <c r="B87" i="31" s="1"/>
  <c r="K533" i="24"/>
  <c r="B56" i="31" s="1"/>
  <c r="Q520" i="24"/>
  <c r="H24" i="18" s="1"/>
  <c r="P520" i="24"/>
  <c r="G24" i="18" s="1"/>
  <c r="O520" i="24"/>
  <c r="F24" i="18" s="1"/>
  <c r="N520" i="24"/>
  <c r="E24" i="18" s="1"/>
  <c r="M520" i="24"/>
  <c r="D24" i="18" s="1"/>
  <c r="L520" i="24"/>
  <c r="C24" i="18" s="1"/>
  <c r="K520" i="24"/>
  <c r="B24" i="18" s="1"/>
  <c r="Q519" i="24"/>
  <c r="H24" i="32" s="1"/>
  <c r="P519" i="24"/>
  <c r="G24" i="32" s="1"/>
  <c r="O519" i="24"/>
  <c r="F24" i="32" s="1"/>
  <c r="N519" i="24"/>
  <c r="E24" i="32" s="1"/>
  <c r="M519" i="24"/>
  <c r="D24" i="32" s="1"/>
  <c r="L519" i="24"/>
  <c r="C24" i="32" s="1"/>
  <c r="K519" i="24"/>
  <c r="B24" i="32" s="1"/>
  <c r="Q518" i="24"/>
  <c r="P518"/>
  <c r="O518"/>
  <c r="N518"/>
  <c r="M518"/>
  <c r="L518"/>
  <c r="K518"/>
  <c r="Q517"/>
  <c r="L23" i="17" s="1"/>
  <c r="P517" i="24"/>
  <c r="L209" i="17" s="1"/>
  <c r="O517" i="24"/>
  <c r="L178" i="17" s="1"/>
  <c r="N517" i="24"/>
  <c r="L147" i="17" s="1"/>
  <c r="M517" i="24"/>
  <c r="L116" i="17" s="1"/>
  <c r="L517" i="24"/>
  <c r="L85" i="17" s="1"/>
  <c r="K517" i="24"/>
  <c r="L54" i="17" s="1"/>
  <c r="Q516" i="24"/>
  <c r="P516"/>
  <c r="L209" i="31" s="1"/>
  <c r="O516" i="24"/>
  <c r="L178" i="31" s="1"/>
  <c r="N516" i="24"/>
  <c r="L147" i="31" s="1"/>
  <c r="M516" i="24"/>
  <c r="L116" i="31" s="1"/>
  <c r="L516" i="24"/>
  <c r="L85" i="31" s="1"/>
  <c r="K516" i="24"/>
  <c r="L54" i="31" s="1"/>
  <c r="Q515" i="24"/>
  <c r="P515"/>
  <c r="O515"/>
  <c r="N515"/>
  <c r="M515"/>
  <c r="L515"/>
  <c r="K515"/>
  <c r="Q514"/>
  <c r="J23" i="17" s="1"/>
  <c r="P514" i="24"/>
  <c r="J209" i="17" s="1"/>
  <c r="O514" i="24"/>
  <c r="J178" i="17" s="1"/>
  <c r="N514" i="24"/>
  <c r="J147" i="17" s="1"/>
  <c r="M514" i="24"/>
  <c r="J116" i="17" s="1"/>
  <c r="L514" i="24"/>
  <c r="J85" i="17" s="1"/>
  <c r="K514" i="24"/>
  <c r="J54" i="17" s="1"/>
  <c r="Q513" i="24"/>
  <c r="P513"/>
  <c r="J209" i="31" s="1"/>
  <c r="O513" i="24"/>
  <c r="J178" i="31" s="1"/>
  <c r="N513" i="24"/>
  <c r="J147" i="31" s="1"/>
  <c r="M513" i="24"/>
  <c r="J116" i="31" s="1"/>
  <c r="L513" i="24"/>
  <c r="J85" i="31" s="1"/>
  <c r="K513" i="24"/>
  <c r="J54" i="31" s="1"/>
  <c r="Q512" i="24"/>
  <c r="P512"/>
  <c r="O512"/>
  <c r="N512"/>
  <c r="M512"/>
  <c r="L512"/>
  <c r="K512"/>
  <c r="Q511"/>
  <c r="H23" i="17" s="1"/>
  <c r="P511" i="24"/>
  <c r="H209" i="17" s="1"/>
  <c r="O511" i="24"/>
  <c r="H178" i="17" s="1"/>
  <c r="N511" i="24"/>
  <c r="H147" i="17" s="1"/>
  <c r="M511" i="24"/>
  <c r="H116" i="17" s="1"/>
  <c r="L511" i="24"/>
  <c r="H85" i="17" s="1"/>
  <c r="K511" i="24"/>
  <c r="H54" i="17" s="1"/>
  <c r="Q510" i="24"/>
  <c r="P510"/>
  <c r="H209" i="31" s="1"/>
  <c r="O510" i="24"/>
  <c r="H178" i="31" s="1"/>
  <c r="N510" i="24"/>
  <c r="H147" i="31" s="1"/>
  <c r="M510" i="24"/>
  <c r="H116" i="31" s="1"/>
  <c r="L510" i="24"/>
  <c r="H85" i="31" s="1"/>
  <c r="K510" i="24"/>
  <c r="H54" i="31" s="1"/>
  <c r="Q509" i="24"/>
  <c r="P509"/>
  <c r="O509"/>
  <c r="N509"/>
  <c r="M509"/>
  <c r="L509"/>
  <c r="K509"/>
  <c r="Q508"/>
  <c r="F23" i="17" s="1"/>
  <c r="P508" i="24"/>
  <c r="F209" i="17" s="1"/>
  <c r="O508" i="24"/>
  <c r="F178" i="17" s="1"/>
  <c r="N508" i="24"/>
  <c r="F147" i="17" s="1"/>
  <c r="M508" i="24"/>
  <c r="F116" i="17" s="1"/>
  <c r="L508" i="24"/>
  <c r="F85" i="17" s="1"/>
  <c r="K508" i="24"/>
  <c r="F54" i="17" s="1"/>
  <c r="Q507" i="24"/>
  <c r="P507"/>
  <c r="F209" i="31" s="1"/>
  <c r="O507" i="24"/>
  <c r="F178" i="31" s="1"/>
  <c r="N507" i="24"/>
  <c r="F147" i="31" s="1"/>
  <c r="M507" i="24"/>
  <c r="F116" i="31" s="1"/>
  <c r="L507" i="24"/>
  <c r="F85" i="31" s="1"/>
  <c r="K507" i="24"/>
  <c r="F54" i="31" s="1"/>
  <c r="Q506" i="24"/>
  <c r="P506"/>
  <c r="O506"/>
  <c r="N506"/>
  <c r="M506"/>
  <c r="L506"/>
  <c r="K506"/>
  <c r="Q505"/>
  <c r="J23" i="19" s="1"/>
  <c r="P505" i="24"/>
  <c r="J203" i="19" s="1"/>
  <c r="O505" i="24"/>
  <c r="J173" i="19" s="1"/>
  <c r="N505" i="24"/>
  <c r="J143" i="19" s="1"/>
  <c r="M505" i="24"/>
  <c r="J113" i="19" s="1"/>
  <c r="L505" i="24"/>
  <c r="J83" i="19" s="1"/>
  <c r="K505" i="24"/>
  <c r="J53" i="19" s="1"/>
  <c r="Q504" i="24"/>
  <c r="P504"/>
  <c r="J203" i="30" s="1"/>
  <c r="O504" i="24"/>
  <c r="J173" i="30" s="1"/>
  <c r="N504" i="24"/>
  <c r="J143" i="30" s="1"/>
  <c r="M504" i="24"/>
  <c r="J113" i="30" s="1"/>
  <c r="L504" i="24"/>
  <c r="J83" i="30" s="1"/>
  <c r="K504" i="24"/>
  <c r="J53" i="30" s="1"/>
  <c r="Q503" i="24"/>
  <c r="P503"/>
  <c r="O503"/>
  <c r="N503"/>
  <c r="M503"/>
  <c r="L503"/>
  <c r="K503"/>
  <c r="Q502"/>
  <c r="H23" i="19" s="1"/>
  <c r="P502" i="24"/>
  <c r="H203" i="19" s="1"/>
  <c r="O502" i="24"/>
  <c r="H173" i="19" s="1"/>
  <c r="N502" i="24"/>
  <c r="H143" i="19" s="1"/>
  <c r="M502" i="24"/>
  <c r="H113" i="19" s="1"/>
  <c r="L502" i="24"/>
  <c r="H83" i="19" s="1"/>
  <c r="K502" i="24"/>
  <c r="H53" i="19" s="1"/>
  <c r="Q501" i="24"/>
  <c r="P501"/>
  <c r="H203" i="30" s="1"/>
  <c r="O501" i="24"/>
  <c r="H173" i="30" s="1"/>
  <c r="N501" i="24"/>
  <c r="H143" i="30" s="1"/>
  <c r="M501" i="24"/>
  <c r="H113" i="30" s="1"/>
  <c r="L501" i="24"/>
  <c r="H83" i="30" s="1"/>
  <c r="K501" i="24"/>
  <c r="H53" i="30" s="1"/>
  <c r="Q500" i="24"/>
  <c r="P500"/>
  <c r="O500"/>
  <c r="N500"/>
  <c r="M500"/>
  <c r="L500"/>
  <c r="K500"/>
  <c r="Q499"/>
  <c r="P499"/>
  <c r="F203" i="19" s="1"/>
  <c r="O499" i="24"/>
  <c r="N499"/>
  <c r="F143" i="19" s="1"/>
  <c r="M499" i="24"/>
  <c r="L499"/>
  <c r="F83" i="19" s="1"/>
  <c r="K499" i="24"/>
  <c r="Q498"/>
  <c r="P498"/>
  <c r="O498"/>
  <c r="F173" i="30" s="1"/>
  <c r="N498" i="24"/>
  <c r="M498"/>
  <c r="F113" i="30" s="1"/>
  <c r="L498" i="24"/>
  <c r="K498"/>
  <c r="F53" i="30" s="1"/>
  <c r="Q497" i="24"/>
  <c r="P497"/>
  <c r="O497"/>
  <c r="N497"/>
  <c r="M497"/>
  <c r="L497"/>
  <c r="K497"/>
  <c r="Q496"/>
  <c r="B23" i="19" s="1"/>
  <c r="P496" i="24"/>
  <c r="B203" i="19" s="1"/>
  <c r="O496" i="24"/>
  <c r="B173" i="19" s="1"/>
  <c r="N496" i="24"/>
  <c r="B143" i="19" s="1"/>
  <c r="M496" i="24"/>
  <c r="B113" i="19" s="1"/>
  <c r="L496" i="24"/>
  <c r="B83" i="19" s="1"/>
  <c r="K496" i="24"/>
  <c r="B53" i="19" s="1"/>
  <c r="Q495" i="24"/>
  <c r="B23" i="30" s="1"/>
  <c r="P495" i="24"/>
  <c r="B203" i="30" s="1"/>
  <c r="O495" i="24"/>
  <c r="B173" i="30" s="1"/>
  <c r="N495" i="24"/>
  <c r="B143" i="30" s="1"/>
  <c r="M495" i="24"/>
  <c r="B113" i="30" s="1"/>
  <c r="L495" i="24"/>
  <c r="B83" i="30" s="1"/>
  <c r="K495" i="24"/>
  <c r="B53" i="30" s="1"/>
  <c r="Q494" i="24"/>
  <c r="P494"/>
  <c r="O494"/>
  <c r="N494"/>
  <c r="M494"/>
  <c r="L494"/>
  <c r="K494"/>
  <c r="Q493"/>
  <c r="P493"/>
  <c r="O493"/>
  <c r="N493"/>
  <c r="M493"/>
  <c r="L493"/>
  <c r="K493"/>
  <c r="Q492"/>
  <c r="P492"/>
  <c r="O492"/>
  <c r="N492"/>
  <c r="M492"/>
  <c r="L492"/>
  <c r="K492"/>
  <c r="Q491"/>
  <c r="B23" i="17" s="1"/>
  <c r="P491" i="24"/>
  <c r="B209" i="17" s="1"/>
  <c r="O491" i="24"/>
  <c r="B178" i="17" s="1"/>
  <c r="N491" i="24"/>
  <c r="B147" i="17" s="1"/>
  <c r="M491" i="24"/>
  <c r="B116" i="17" s="1"/>
  <c r="L491" i="24"/>
  <c r="B85" i="17" s="1"/>
  <c r="K491" i="24"/>
  <c r="B54" i="17" s="1"/>
  <c r="Q490" i="24"/>
  <c r="B23" i="31" s="1"/>
  <c r="P490" i="24"/>
  <c r="B209" i="31" s="1"/>
  <c r="O490" i="24"/>
  <c r="B178" i="31" s="1"/>
  <c r="N490" i="24"/>
  <c r="B147" i="31" s="1"/>
  <c r="M490" i="24"/>
  <c r="B116" i="31" s="1"/>
  <c r="L490" i="24"/>
  <c r="B85" i="31" s="1"/>
  <c r="K490" i="24"/>
  <c r="B54" i="31" s="1"/>
  <c r="Q477" i="24"/>
  <c r="H23" i="18" s="1"/>
  <c r="P477" i="24"/>
  <c r="G23" i="18" s="1"/>
  <c r="O477" i="24"/>
  <c r="F23" i="18" s="1"/>
  <c r="N477" i="24"/>
  <c r="E23" i="18" s="1"/>
  <c r="M477" i="24"/>
  <c r="D23" i="18" s="1"/>
  <c r="L477" i="24"/>
  <c r="C23" i="18" s="1"/>
  <c r="K477" i="24"/>
  <c r="B23" i="18" s="1"/>
  <c r="Q476" i="24"/>
  <c r="H23" i="32" s="1"/>
  <c r="P476" i="24"/>
  <c r="G23" i="32" s="1"/>
  <c r="O476" i="24"/>
  <c r="F23" i="32" s="1"/>
  <c r="N476" i="24"/>
  <c r="E23" i="32" s="1"/>
  <c r="M476" i="24"/>
  <c r="D23" i="32" s="1"/>
  <c r="L476" i="24"/>
  <c r="C23" i="32" s="1"/>
  <c r="K476" i="24"/>
  <c r="B23" i="32" s="1"/>
  <c r="Q475" i="24"/>
  <c r="P475"/>
  <c r="O475"/>
  <c r="N475"/>
  <c r="M475"/>
  <c r="L475"/>
  <c r="K475"/>
  <c r="Q474"/>
  <c r="L22" i="17" s="1"/>
  <c r="P474" i="24"/>
  <c r="L208" i="17" s="1"/>
  <c r="O474" i="24"/>
  <c r="L177" i="17" s="1"/>
  <c r="N474" i="24"/>
  <c r="L146" i="17" s="1"/>
  <c r="M474" i="24"/>
  <c r="L115" i="17" s="1"/>
  <c r="L474" i="24"/>
  <c r="L84" i="17" s="1"/>
  <c r="K474" i="24"/>
  <c r="L53" i="17" s="1"/>
  <c r="Q473" i="24"/>
  <c r="P473"/>
  <c r="L208" i="31" s="1"/>
  <c r="O473" i="24"/>
  <c r="L177" i="31" s="1"/>
  <c r="N473" i="24"/>
  <c r="L146" i="31" s="1"/>
  <c r="M473" i="24"/>
  <c r="L115" i="31" s="1"/>
  <c r="L473" i="24"/>
  <c r="L84" i="31" s="1"/>
  <c r="K473" i="24"/>
  <c r="L53" i="31" s="1"/>
  <c r="Q472" i="24"/>
  <c r="P472"/>
  <c r="O472"/>
  <c r="N472"/>
  <c r="M472"/>
  <c r="L472"/>
  <c r="K472"/>
  <c r="Q471"/>
  <c r="J22" i="17" s="1"/>
  <c r="P471" i="24"/>
  <c r="J208" i="17" s="1"/>
  <c r="O471" i="24"/>
  <c r="J177" i="17" s="1"/>
  <c r="N471" i="24"/>
  <c r="J146" i="17" s="1"/>
  <c r="M471" i="24"/>
  <c r="J115" i="17" s="1"/>
  <c r="L471" i="24"/>
  <c r="J84" i="17" s="1"/>
  <c r="K471" i="24"/>
  <c r="J53" i="17" s="1"/>
  <c r="Q470" i="24"/>
  <c r="P470"/>
  <c r="J208" i="31" s="1"/>
  <c r="O470" i="24"/>
  <c r="J177" i="31" s="1"/>
  <c r="N470" i="24"/>
  <c r="J146" i="31" s="1"/>
  <c r="M470" i="24"/>
  <c r="J115" i="31" s="1"/>
  <c r="L470" i="24"/>
  <c r="J84" i="31" s="1"/>
  <c r="K470" i="24"/>
  <c r="J53" i="31" s="1"/>
  <c r="Q469" i="24"/>
  <c r="P469"/>
  <c r="O469"/>
  <c r="N469"/>
  <c r="M469"/>
  <c r="L469"/>
  <c r="K469"/>
  <c r="Q468"/>
  <c r="H22" i="17" s="1"/>
  <c r="P468" i="24"/>
  <c r="H208" i="17" s="1"/>
  <c r="O468" i="24"/>
  <c r="H177" i="17" s="1"/>
  <c r="N468" i="24"/>
  <c r="H146" i="17" s="1"/>
  <c r="M468" i="24"/>
  <c r="H115" i="17" s="1"/>
  <c r="L468" i="24"/>
  <c r="H84" i="17" s="1"/>
  <c r="K468" i="24"/>
  <c r="H53" i="17" s="1"/>
  <c r="Q467" i="24"/>
  <c r="P467"/>
  <c r="H208" i="31" s="1"/>
  <c r="O467" i="24"/>
  <c r="H177" i="31" s="1"/>
  <c r="N467" i="24"/>
  <c r="H146" i="31" s="1"/>
  <c r="M467" i="24"/>
  <c r="H115" i="31" s="1"/>
  <c r="L467" i="24"/>
  <c r="H84" i="31" s="1"/>
  <c r="K467" i="24"/>
  <c r="H53" i="31" s="1"/>
  <c r="Q466" i="24"/>
  <c r="P466"/>
  <c r="O466"/>
  <c r="N466"/>
  <c r="M466"/>
  <c r="L466"/>
  <c r="K466"/>
  <c r="Q465"/>
  <c r="P465"/>
  <c r="F208" i="17" s="1"/>
  <c r="O465" i="24"/>
  <c r="N465"/>
  <c r="F146" i="17" s="1"/>
  <c r="M465" i="24"/>
  <c r="L465"/>
  <c r="F84" i="17" s="1"/>
  <c r="K465" i="24"/>
  <c r="Q464"/>
  <c r="P464"/>
  <c r="F208" i="31" s="1"/>
  <c r="O464" i="24"/>
  <c r="F177" i="31" s="1"/>
  <c r="N464" i="24"/>
  <c r="F146" i="31" s="1"/>
  <c r="M464" i="24"/>
  <c r="F115" i="31" s="1"/>
  <c r="L464" i="24"/>
  <c r="F84" i="31" s="1"/>
  <c r="K464" i="24"/>
  <c r="F53" i="31" s="1"/>
  <c r="Q463" i="24"/>
  <c r="P463"/>
  <c r="O463"/>
  <c r="N463"/>
  <c r="M463"/>
  <c r="L463"/>
  <c r="K463"/>
  <c r="Q462"/>
  <c r="J22" i="19" s="1"/>
  <c r="P462" i="24"/>
  <c r="J202" i="19" s="1"/>
  <c r="O462" i="24"/>
  <c r="J172" i="19" s="1"/>
  <c r="N462" i="24"/>
  <c r="J142" i="19" s="1"/>
  <c r="M462" i="24"/>
  <c r="J112" i="19" s="1"/>
  <c r="L462" i="24"/>
  <c r="J82" i="19" s="1"/>
  <c r="K462" i="24"/>
  <c r="J52" i="19" s="1"/>
  <c r="Q461" i="24"/>
  <c r="P461"/>
  <c r="J202" i="30" s="1"/>
  <c r="O461" i="24"/>
  <c r="J172" i="30" s="1"/>
  <c r="N461" i="24"/>
  <c r="J142" i="30" s="1"/>
  <c r="M461" i="24"/>
  <c r="J112" i="30" s="1"/>
  <c r="L461" i="24"/>
  <c r="J82" i="30" s="1"/>
  <c r="K461" i="24"/>
  <c r="J52" i="30" s="1"/>
  <c r="Q460" i="24"/>
  <c r="P460"/>
  <c r="O460"/>
  <c r="N460"/>
  <c r="M460"/>
  <c r="L460"/>
  <c r="K460"/>
  <c r="Q459"/>
  <c r="H22" i="19" s="1"/>
  <c r="P459" i="24"/>
  <c r="H202" i="19" s="1"/>
  <c r="O459" i="24"/>
  <c r="H172" i="19" s="1"/>
  <c r="N459" i="24"/>
  <c r="H142" i="19" s="1"/>
  <c r="M459" i="24"/>
  <c r="H112" i="19" s="1"/>
  <c r="L459" i="24"/>
  <c r="H82" i="19" s="1"/>
  <c r="K459" i="24"/>
  <c r="H52" i="19" s="1"/>
  <c r="Q458" i="24"/>
  <c r="P458"/>
  <c r="H202" i="30" s="1"/>
  <c r="O458" i="24"/>
  <c r="H172" i="30" s="1"/>
  <c r="N458" i="24"/>
  <c r="H142" i="30" s="1"/>
  <c r="M458" i="24"/>
  <c r="H112" i="30" s="1"/>
  <c r="L458" i="24"/>
  <c r="H82" i="30" s="1"/>
  <c r="K458" i="24"/>
  <c r="H52" i="30" s="1"/>
  <c r="Q457" i="24"/>
  <c r="P457"/>
  <c r="O457"/>
  <c r="N457"/>
  <c r="M457"/>
  <c r="L457"/>
  <c r="K457"/>
  <c r="Q456"/>
  <c r="F22" i="19" s="1"/>
  <c r="P456" i="24"/>
  <c r="O456"/>
  <c r="F172" i="19" s="1"/>
  <c r="N456" i="24"/>
  <c r="M456"/>
  <c r="F112" i="19" s="1"/>
  <c r="L456" i="24"/>
  <c r="K456"/>
  <c r="F52" i="19" s="1"/>
  <c r="Q455" i="24"/>
  <c r="P455"/>
  <c r="F202" i="30" s="1"/>
  <c r="O455" i="24"/>
  <c r="N455"/>
  <c r="F142" i="30" s="1"/>
  <c r="M455" i="24"/>
  <c r="L455"/>
  <c r="F82" i="30" s="1"/>
  <c r="K455" i="24"/>
  <c r="Q454"/>
  <c r="P454"/>
  <c r="O454"/>
  <c r="N454"/>
  <c r="M454"/>
  <c r="L454"/>
  <c r="K454"/>
  <c r="Q453"/>
  <c r="B22" i="19" s="1"/>
  <c r="P453" i="24"/>
  <c r="B202" i="19" s="1"/>
  <c r="O453" i="24"/>
  <c r="B172" i="19" s="1"/>
  <c r="N453" i="24"/>
  <c r="B142" i="19" s="1"/>
  <c r="M453" i="24"/>
  <c r="B112" i="19" s="1"/>
  <c r="L453" i="24"/>
  <c r="B82" i="19" s="1"/>
  <c r="K453" i="24"/>
  <c r="B52" i="19" s="1"/>
  <c r="Q452" i="24"/>
  <c r="B22" i="30" s="1"/>
  <c r="P452" i="24"/>
  <c r="B202" i="30" s="1"/>
  <c r="O452" i="24"/>
  <c r="B172" i="30" s="1"/>
  <c r="N452" i="24"/>
  <c r="B142" i="30" s="1"/>
  <c r="M452" i="24"/>
  <c r="B112" i="30" s="1"/>
  <c r="L452" i="24"/>
  <c r="B82" i="30" s="1"/>
  <c r="K452" i="24"/>
  <c r="B52" i="30" s="1"/>
  <c r="Q451" i="24"/>
  <c r="P451"/>
  <c r="O451"/>
  <c r="N451"/>
  <c r="M451"/>
  <c r="L451"/>
  <c r="K451"/>
  <c r="Q450"/>
  <c r="P450"/>
  <c r="O450"/>
  <c r="N450"/>
  <c r="M450"/>
  <c r="L450"/>
  <c r="K450"/>
  <c r="Q449"/>
  <c r="P449"/>
  <c r="O449"/>
  <c r="N449"/>
  <c r="M449"/>
  <c r="L449"/>
  <c r="K449"/>
  <c r="Q448"/>
  <c r="B22" i="17" s="1"/>
  <c r="P448" i="24"/>
  <c r="B208" i="17" s="1"/>
  <c r="O448" i="24"/>
  <c r="B177" i="17" s="1"/>
  <c r="N448" i="24"/>
  <c r="B146" i="17" s="1"/>
  <c r="M448" i="24"/>
  <c r="B115" i="17" s="1"/>
  <c r="L448" i="24"/>
  <c r="B84" i="17" s="1"/>
  <c r="K448" i="24"/>
  <c r="B53" i="17" s="1"/>
  <c r="Q447" i="24"/>
  <c r="B22" i="31" s="1"/>
  <c r="P447" i="24"/>
  <c r="B208" i="31" s="1"/>
  <c r="O447" i="24"/>
  <c r="B177" i="31" s="1"/>
  <c r="N447" i="24"/>
  <c r="B146" i="31" s="1"/>
  <c r="M447" i="24"/>
  <c r="B115" i="31" s="1"/>
  <c r="L447" i="24"/>
  <c r="B84" i="31" s="1"/>
  <c r="K447" i="24"/>
  <c r="B53" i="31" s="1"/>
  <c r="Q434" i="24"/>
  <c r="H22" i="18" s="1"/>
  <c r="P434" i="24"/>
  <c r="G22" i="18" s="1"/>
  <c r="O434" i="24"/>
  <c r="F22" i="18" s="1"/>
  <c r="N434" i="24"/>
  <c r="E22" i="18" s="1"/>
  <c r="M434" i="24"/>
  <c r="D22" i="18" s="1"/>
  <c r="L434" i="24"/>
  <c r="C22" i="18" s="1"/>
  <c r="K434" i="24"/>
  <c r="B22" i="18" s="1"/>
  <c r="Q433" i="24"/>
  <c r="H22" i="32" s="1"/>
  <c r="P433" i="24"/>
  <c r="G22" i="32" s="1"/>
  <c r="O433" i="24"/>
  <c r="F22" i="32" s="1"/>
  <c r="N433" i="24"/>
  <c r="E22" i="32" s="1"/>
  <c r="M433" i="24"/>
  <c r="D22" i="32" s="1"/>
  <c r="L433" i="24"/>
  <c r="C22" i="32" s="1"/>
  <c r="K433" i="24"/>
  <c r="B22" i="32" s="1"/>
  <c r="Q432" i="24"/>
  <c r="P432"/>
  <c r="O432"/>
  <c r="N432"/>
  <c r="M432"/>
  <c r="L432"/>
  <c r="K432"/>
  <c r="Q431"/>
  <c r="L21" i="17" s="1"/>
  <c r="P431" i="24"/>
  <c r="L207" i="17" s="1"/>
  <c r="O431" i="24"/>
  <c r="L176" i="17" s="1"/>
  <c r="N431" i="24"/>
  <c r="L145" i="17" s="1"/>
  <c r="M431" i="24"/>
  <c r="L114" i="17" s="1"/>
  <c r="L431" i="24"/>
  <c r="L83" i="17" s="1"/>
  <c r="K431" i="24"/>
  <c r="L52" i="17" s="1"/>
  <c r="Q430" i="24"/>
  <c r="P430"/>
  <c r="L207" i="31" s="1"/>
  <c r="O430" i="24"/>
  <c r="L176" i="31" s="1"/>
  <c r="N430" i="24"/>
  <c r="L145" i="31" s="1"/>
  <c r="M430" i="24"/>
  <c r="L114" i="31" s="1"/>
  <c r="L430" i="24"/>
  <c r="L83" i="31" s="1"/>
  <c r="K430" i="24"/>
  <c r="L52" i="31" s="1"/>
  <c r="Q429" i="24"/>
  <c r="P429"/>
  <c r="O429"/>
  <c r="N429"/>
  <c r="M429"/>
  <c r="L429"/>
  <c r="K429"/>
  <c r="Q428"/>
  <c r="J21" i="17" s="1"/>
  <c r="P428" i="24"/>
  <c r="J207" i="17" s="1"/>
  <c r="O428" i="24"/>
  <c r="J176" i="17" s="1"/>
  <c r="N428" i="24"/>
  <c r="J145" i="17" s="1"/>
  <c r="M428" i="24"/>
  <c r="J114" i="17" s="1"/>
  <c r="L428" i="24"/>
  <c r="J83" i="17" s="1"/>
  <c r="K428" i="24"/>
  <c r="J52" i="17" s="1"/>
  <c r="Q427" i="24"/>
  <c r="P427"/>
  <c r="J207" i="31" s="1"/>
  <c r="O427" i="24"/>
  <c r="J176" i="31" s="1"/>
  <c r="N427" i="24"/>
  <c r="J145" i="31" s="1"/>
  <c r="M427" i="24"/>
  <c r="J114" i="31" s="1"/>
  <c r="L427" i="24"/>
  <c r="J83" i="31" s="1"/>
  <c r="K427" i="24"/>
  <c r="J52" i="31" s="1"/>
  <c r="Q426" i="24"/>
  <c r="P426"/>
  <c r="O426"/>
  <c r="N426"/>
  <c r="M426"/>
  <c r="L426"/>
  <c r="K426"/>
  <c r="Q425"/>
  <c r="H21" i="17" s="1"/>
  <c r="P425" i="24"/>
  <c r="H207" i="17" s="1"/>
  <c r="O425" i="24"/>
  <c r="H176" i="17" s="1"/>
  <c r="N425" i="24"/>
  <c r="H145" i="17" s="1"/>
  <c r="M425" i="24"/>
  <c r="H114" i="17" s="1"/>
  <c r="L425" i="24"/>
  <c r="H83" i="17" s="1"/>
  <c r="K425" i="24"/>
  <c r="H52" i="17" s="1"/>
  <c r="Q424" i="24"/>
  <c r="P424"/>
  <c r="H207" i="31" s="1"/>
  <c r="O424" i="24"/>
  <c r="H176" i="31" s="1"/>
  <c r="N424" i="24"/>
  <c r="H145" i="31" s="1"/>
  <c r="M424" i="24"/>
  <c r="H114" i="31" s="1"/>
  <c r="L424" i="24"/>
  <c r="H83" i="31" s="1"/>
  <c r="K424" i="24"/>
  <c r="H52" i="31" s="1"/>
  <c r="Q423" i="24"/>
  <c r="P423"/>
  <c r="O423"/>
  <c r="N423"/>
  <c r="M423"/>
  <c r="L423"/>
  <c r="K423"/>
  <c r="Q422"/>
  <c r="F21" i="17" s="1"/>
  <c r="P422" i="24"/>
  <c r="O422"/>
  <c r="F176" i="17" s="1"/>
  <c r="N422" i="24"/>
  <c r="M422"/>
  <c r="F114" i="17" s="1"/>
  <c r="L422" i="24"/>
  <c r="K422"/>
  <c r="F52" i="17" s="1"/>
  <c r="Q421" i="24"/>
  <c r="P421"/>
  <c r="F207" i="31" s="1"/>
  <c r="O421" i="24"/>
  <c r="F176" i="31" s="1"/>
  <c r="N421" i="24"/>
  <c r="F145" i="31" s="1"/>
  <c r="M421" i="24"/>
  <c r="F114" i="31" s="1"/>
  <c r="L421" i="24"/>
  <c r="F83" i="31" s="1"/>
  <c r="K421" i="24"/>
  <c r="F52" i="31" s="1"/>
  <c r="Q420" i="24"/>
  <c r="P420"/>
  <c r="O420"/>
  <c r="N420"/>
  <c r="M420"/>
  <c r="L420"/>
  <c r="K420"/>
  <c r="Q419"/>
  <c r="P419"/>
  <c r="O419"/>
  <c r="N419"/>
  <c r="M419"/>
  <c r="L419"/>
  <c r="K419"/>
  <c r="Q418"/>
  <c r="Q21" i="19" s="1"/>
  <c r="P418" i="24"/>
  <c r="O418"/>
  <c r="N418"/>
  <c r="M418"/>
  <c r="L418"/>
  <c r="K418"/>
  <c r="Q417"/>
  <c r="P417"/>
  <c r="O417"/>
  <c r="N417"/>
  <c r="M417"/>
  <c r="L417"/>
  <c r="K417"/>
  <c r="Q416"/>
  <c r="P416"/>
  <c r="O416"/>
  <c r="N416"/>
  <c r="M416"/>
  <c r="L416"/>
  <c r="K416"/>
  <c r="Q415"/>
  <c r="P21" i="19" s="1"/>
  <c r="P415" i="24"/>
  <c r="O415"/>
  <c r="N415"/>
  <c r="M415"/>
  <c r="L415"/>
  <c r="K415"/>
  <c r="Q414"/>
  <c r="P414"/>
  <c r="O414"/>
  <c r="N414"/>
  <c r="M414"/>
  <c r="L414"/>
  <c r="K414"/>
  <c r="Q413"/>
  <c r="P413"/>
  <c r="O413"/>
  <c r="N413"/>
  <c r="M413"/>
  <c r="L413"/>
  <c r="K413"/>
  <c r="Q412"/>
  <c r="O21" i="19" s="1"/>
  <c r="P412" i="24"/>
  <c r="O412"/>
  <c r="N412"/>
  <c r="M412"/>
  <c r="L412"/>
  <c r="K412"/>
  <c r="Q411"/>
  <c r="P411"/>
  <c r="O411"/>
  <c r="N411"/>
  <c r="M411"/>
  <c r="L411"/>
  <c r="K411"/>
  <c r="Q410"/>
  <c r="P410"/>
  <c r="O410"/>
  <c r="N410"/>
  <c r="M410"/>
  <c r="L410"/>
  <c r="K410"/>
  <c r="Q409"/>
  <c r="P409"/>
  <c r="O409"/>
  <c r="N409"/>
  <c r="M409"/>
  <c r="L409"/>
  <c r="K409"/>
  <c r="Q408"/>
  <c r="P408"/>
  <c r="O408"/>
  <c r="N408"/>
  <c r="M408"/>
  <c r="L408"/>
  <c r="K408"/>
  <c r="Q407"/>
  <c r="P407"/>
  <c r="O407"/>
  <c r="N407"/>
  <c r="M407"/>
  <c r="L407"/>
  <c r="K407"/>
  <c r="Q406"/>
  <c r="P406"/>
  <c r="O406"/>
  <c r="N406"/>
  <c r="M406"/>
  <c r="L406"/>
  <c r="K406"/>
  <c r="Q405"/>
  <c r="B21" i="17" s="1"/>
  <c r="P405" i="24"/>
  <c r="B207" i="17" s="1"/>
  <c r="O405" i="24"/>
  <c r="B176" i="17" s="1"/>
  <c r="N405" i="24"/>
  <c r="B145" i="17" s="1"/>
  <c r="M405" i="24"/>
  <c r="B114" i="17" s="1"/>
  <c r="L405" i="24"/>
  <c r="B83" i="17" s="1"/>
  <c r="K405" i="24"/>
  <c r="B52" i="17" s="1"/>
  <c r="Q404" i="24"/>
  <c r="B21" i="31" s="1"/>
  <c r="P404" i="24"/>
  <c r="B207" i="31" s="1"/>
  <c r="O404" i="24"/>
  <c r="B176" i="31" s="1"/>
  <c r="N404" i="24"/>
  <c r="B145" i="31" s="1"/>
  <c r="M404" i="24"/>
  <c r="B114" i="31" s="1"/>
  <c r="L404" i="24"/>
  <c r="B83" i="31" s="1"/>
  <c r="K404" i="24"/>
  <c r="B52" i="31" s="1"/>
  <c r="Q391" i="24"/>
  <c r="H21" i="18" s="1"/>
  <c r="P391" i="24"/>
  <c r="G21" i="18" s="1"/>
  <c r="O391" i="24"/>
  <c r="F21" i="18" s="1"/>
  <c r="N391" i="24"/>
  <c r="E21" i="18" s="1"/>
  <c r="M391" i="24"/>
  <c r="D21" i="18" s="1"/>
  <c r="L391" i="24"/>
  <c r="C21" i="18" s="1"/>
  <c r="K391" i="24"/>
  <c r="B21" i="18" s="1"/>
  <c r="Q390" i="24"/>
  <c r="H21" i="32" s="1"/>
  <c r="P390" i="24"/>
  <c r="G21" i="32" s="1"/>
  <c r="O390" i="24"/>
  <c r="F21" i="32" s="1"/>
  <c r="N390" i="24"/>
  <c r="E21" i="32" s="1"/>
  <c r="M390" i="24"/>
  <c r="D21" i="32" s="1"/>
  <c r="L390" i="24"/>
  <c r="C21" i="32" s="1"/>
  <c r="K390" i="24"/>
  <c r="B21" i="32" s="1"/>
  <c r="Q389" i="24"/>
  <c r="P389"/>
  <c r="O389"/>
  <c r="N389"/>
  <c r="M389"/>
  <c r="L389"/>
  <c r="K389"/>
  <c r="Q388"/>
  <c r="L20" i="17" s="1"/>
  <c r="P388" i="24"/>
  <c r="L206" i="17" s="1"/>
  <c r="O388" i="24"/>
  <c r="L175" i="17" s="1"/>
  <c r="N388" i="24"/>
  <c r="L144" i="17" s="1"/>
  <c r="M388" i="24"/>
  <c r="L113" i="17" s="1"/>
  <c r="L388" i="24"/>
  <c r="L82" i="17" s="1"/>
  <c r="K388" i="24"/>
  <c r="L51" i="17" s="1"/>
  <c r="Q387" i="24"/>
  <c r="P387"/>
  <c r="L206" i="31" s="1"/>
  <c r="O387" i="24"/>
  <c r="L175" i="31" s="1"/>
  <c r="N387" i="24"/>
  <c r="L144" i="31" s="1"/>
  <c r="M387" i="24"/>
  <c r="L113" i="31" s="1"/>
  <c r="L387" i="24"/>
  <c r="L82" i="31" s="1"/>
  <c r="K387" i="24"/>
  <c r="L51" i="31" s="1"/>
  <c r="Q386" i="24"/>
  <c r="P386"/>
  <c r="O386"/>
  <c r="N386"/>
  <c r="M386"/>
  <c r="L386"/>
  <c r="K386"/>
  <c r="Q385"/>
  <c r="J20" i="17" s="1"/>
  <c r="P385" i="24"/>
  <c r="J206" i="17" s="1"/>
  <c r="O385" i="24"/>
  <c r="J175" i="17" s="1"/>
  <c r="N385" i="24"/>
  <c r="J144" i="17" s="1"/>
  <c r="M385" i="24"/>
  <c r="J113" i="17" s="1"/>
  <c r="L385" i="24"/>
  <c r="J82" i="17" s="1"/>
  <c r="K385" i="24"/>
  <c r="J51" i="17" s="1"/>
  <c r="Q384" i="24"/>
  <c r="P384"/>
  <c r="J206" i="31" s="1"/>
  <c r="O384" i="24"/>
  <c r="J175" i="31" s="1"/>
  <c r="N384" i="24"/>
  <c r="J144" i="31" s="1"/>
  <c r="M384" i="24"/>
  <c r="J113" i="31" s="1"/>
  <c r="L384" i="24"/>
  <c r="J82" i="31" s="1"/>
  <c r="K384" i="24"/>
  <c r="J51" i="31" s="1"/>
  <c r="Q383" i="24"/>
  <c r="P383"/>
  <c r="O383"/>
  <c r="N383"/>
  <c r="M383"/>
  <c r="L383"/>
  <c r="K383"/>
  <c r="Q382"/>
  <c r="H20" i="17" s="1"/>
  <c r="P382" i="24"/>
  <c r="H206" i="17" s="1"/>
  <c r="O382" i="24"/>
  <c r="H175" i="17" s="1"/>
  <c r="N382" i="24"/>
  <c r="H144" i="17" s="1"/>
  <c r="M382" i="24"/>
  <c r="H113" i="17" s="1"/>
  <c r="L382" i="24"/>
  <c r="H82" i="17" s="1"/>
  <c r="K382" i="24"/>
  <c r="H51" i="17" s="1"/>
  <c r="Q381" i="24"/>
  <c r="P381"/>
  <c r="H206" i="31" s="1"/>
  <c r="O381" i="24"/>
  <c r="H175" i="31" s="1"/>
  <c r="N381" i="24"/>
  <c r="H144" i="31" s="1"/>
  <c r="M381" i="24"/>
  <c r="H113" i="31" s="1"/>
  <c r="L381" i="24"/>
  <c r="H82" i="31" s="1"/>
  <c r="K381" i="24"/>
  <c r="H51" i="31" s="1"/>
  <c r="Q380" i="24"/>
  <c r="P380"/>
  <c r="O380"/>
  <c r="N380"/>
  <c r="M380"/>
  <c r="L380"/>
  <c r="K380"/>
  <c r="Q379"/>
  <c r="P379"/>
  <c r="F206" i="17" s="1"/>
  <c r="O379" i="24"/>
  <c r="N379"/>
  <c r="F144" i="17" s="1"/>
  <c r="M379" i="24"/>
  <c r="L379"/>
  <c r="F82" i="17" s="1"/>
  <c r="K379" i="24"/>
  <c r="Q378"/>
  <c r="P378"/>
  <c r="F206" i="31" s="1"/>
  <c r="O378" i="24"/>
  <c r="F175" i="31" s="1"/>
  <c r="D175" s="1"/>
  <c r="N378" i="24"/>
  <c r="F144" i="31" s="1"/>
  <c r="M378" i="24"/>
  <c r="F113" i="31" s="1"/>
  <c r="D113" s="1"/>
  <c r="L378" i="24"/>
  <c r="F82" i="31" s="1"/>
  <c r="K378" i="24"/>
  <c r="F51" i="31" s="1"/>
  <c r="Q377" i="24"/>
  <c r="P377"/>
  <c r="O377"/>
  <c r="N377"/>
  <c r="M377"/>
  <c r="L377"/>
  <c r="K377"/>
  <c r="Q376"/>
  <c r="J20" i="19" s="1"/>
  <c r="P376" i="24"/>
  <c r="J200" i="19" s="1"/>
  <c r="O376" i="24"/>
  <c r="J170" i="19" s="1"/>
  <c r="N376" i="24"/>
  <c r="J140" i="19" s="1"/>
  <c r="M376" i="24"/>
  <c r="J110" i="19" s="1"/>
  <c r="L376" i="24"/>
  <c r="J80" i="19" s="1"/>
  <c r="K376" i="24"/>
  <c r="J50" i="19" s="1"/>
  <c r="Q375" i="24"/>
  <c r="P375"/>
  <c r="J200" i="30" s="1"/>
  <c r="O375" i="24"/>
  <c r="J170" i="30" s="1"/>
  <c r="N375" i="24"/>
  <c r="J140" i="30" s="1"/>
  <c r="M375" i="24"/>
  <c r="J110" i="30" s="1"/>
  <c r="L375" i="24"/>
  <c r="J80" i="30" s="1"/>
  <c r="K375" i="24"/>
  <c r="J50" i="30" s="1"/>
  <c r="Q374" i="24"/>
  <c r="P374"/>
  <c r="O374"/>
  <c r="N374"/>
  <c r="M374"/>
  <c r="L374"/>
  <c r="K374"/>
  <c r="Q373"/>
  <c r="H20" i="19" s="1"/>
  <c r="P373" i="24"/>
  <c r="H200" i="19" s="1"/>
  <c r="O373" i="24"/>
  <c r="H170" i="19" s="1"/>
  <c r="N373" i="24"/>
  <c r="H140" i="19" s="1"/>
  <c r="M373" i="24"/>
  <c r="H110" i="19" s="1"/>
  <c r="L373" i="24"/>
  <c r="H80" i="19" s="1"/>
  <c r="K373" i="24"/>
  <c r="H50" i="19" s="1"/>
  <c r="Q372" i="24"/>
  <c r="P372"/>
  <c r="H200" i="30" s="1"/>
  <c r="O372" i="24"/>
  <c r="H170" i="30" s="1"/>
  <c r="N372" i="24"/>
  <c r="H140" i="30" s="1"/>
  <c r="M372" i="24"/>
  <c r="H110" i="30" s="1"/>
  <c r="L372" i="24"/>
  <c r="H80" i="30" s="1"/>
  <c r="K372" i="24"/>
  <c r="H50" i="30" s="1"/>
  <c r="Q371" i="24"/>
  <c r="P371"/>
  <c r="O371"/>
  <c r="N371"/>
  <c r="M371"/>
  <c r="L371"/>
  <c r="K371"/>
  <c r="Q370"/>
  <c r="F20" i="19" s="1"/>
  <c r="P370" i="24"/>
  <c r="F200" i="19" s="1"/>
  <c r="O370" i="24"/>
  <c r="F170" i="19" s="1"/>
  <c r="N370" i="24"/>
  <c r="F140" i="19" s="1"/>
  <c r="M370" i="24"/>
  <c r="F110" i="19" s="1"/>
  <c r="L370" i="24"/>
  <c r="F80" i="19" s="1"/>
  <c r="K370" i="24"/>
  <c r="F50" i="19" s="1"/>
  <c r="Q369" i="24"/>
  <c r="P369"/>
  <c r="F200" i="30" s="1"/>
  <c r="O369" i="24"/>
  <c r="F170" i="30" s="1"/>
  <c r="N369" i="24"/>
  <c r="F140" i="30" s="1"/>
  <c r="M369" i="24"/>
  <c r="F110" i="30" s="1"/>
  <c r="L369" i="24"/>
  <c r="F80" i="30" s="1"/>
  <c r="K369" i="24"/>
  <c r="F50" i="30" s="1"/>
  <c r="Q368" i="24"/>
  <c r="P368"/>
  <c r="O368"/>
  <c r="N368"/>
  <c r="M368"/>
  <c r="L368"/>
  <c r="K368"/>
  <c r="Q367"/>
  <c r="B20" i="19" s="1"/>
  <c r="P367" i="24"/>
  <c r="B200" i="19" s="1"/>
  <c r="O367" i="24"/>
  <c r="B170" i="19" s="1"/>
  <c r="N367" i="24"/>
  <c r="B140" i="19" s="1"/>
  <c r="M367" i="24"/>
  <c r="B110" i="19" s="1"/>
  <c r="L367" i="24"/>
  <c r="B80" i="19" s="1"/>
  <c r="K367" i="24"/>
  <c r="B50" i="19" s="1"/>
  <c r="Q366" i="24"/>
  <c r="B20" i="30" s="1"/>
  <c r="P366" i="24"/>
  <c r="B200" i="30" s="1"/>
  <c r="O366" i="24"/>
  <c r="B170" i="30" s="1"/>
  <c r="N366" i="24"/>
  <c r="B140" i="30" s="1"/>
  <c r="M366" i="24"/>
  <c r="B110" i="30" s="1"/>
  <c r="L366" i="24"/>
  <c r="B80" i="30" s="1"/>
  <c r="K366" i="24"/>
  <c r="B50" i="30" s="1"/>
  <c r="Q365" i="24"/>
  <c r="P365"/>
  <c r="O365"/>
  <c r="N365"/>
  <c r="M365"/>
  <c r="L365"/>
  <c r="K365"/>
  <c r="Q364"/>
  <c r="P364"/>
  <c r="O364"/>
  <c r="N364"/>
  <c r="M364"/>
  <c r="L364"/>
  <c r="K364"/>
  <c r="Q363"/>
  <c r="P363"/>
  <c r="O363"/>
  <c r="N363"/>
  <c r="M363"/>
  <c r="L363"/>
  <c r="K363"/>
  <c r="Q362"/>
  <c r="B20" i="17" s="1"/>
  <c r="P362" i="24"/>
  <c r="B206" i="17" s="1"/>
  <c r="O362" i="24"/>
  <c r="B175" i="17" s="1"/>
  <c r="N362" i="24"/>
  <c r="B144" i="17" s="1"/>
  <c r="M362" i="24"/>
  <c r="B113" i="17" s="1"/>
  <c r="L362" i="24"/>
  <c r="B82" i="17" s="1"/>
  <c r="K362" i="24"/>
  <c r="B51" i="17" s="1"/>
  <c r="Q361" i="24"/>
  <c r="B20" i="31" s="1"/>
  <c r="P361" i="24"/>
  <c r="B206" i="31" s="1"/>
  <c r="O361" i="24"/>
  <c r="B175" i="31" s="1"/>
  <c r="N361" i="24"/>
  <c r="B144" i="31" s="1"/>
  <c r="M361" i="24"/>
  <c r="B113" i="31" s="1"/>
  <c r="L361" i="24"/>
  <c r="B82" i="31" s="1"/>
  <c r="K361" i="24"/>
  <c r="B51" i="31" s="1"/>
  <c r="Q348" i="24"/>
  <c r="H19" i="18" s="1"/>
  <c r="P348" i="24"/>
  <c r="G19" i="18" s="1"/>
  <c r="O348" i="24"/>
  <c r="F19" i="18" s="1"/>
  <c r="N348" i="24"/>
  <c r="E19" i="18" s="1"/>
  <c r="M348" i="24"/>
  <c r="D19" i="18" s="1"/>
  <c r="L348" i="24"/>
  <c r="C19" i="18" s="1"/>
  <c r="K348" i="24"/>
  <c r="B19" i="18" s="1"/>
  <c r="Q347" i="24"/>
  <c r="H19" i="32" s="1"/>
  <c r="P347" i="24"/>
  <c r="G19" i="32" s="1"/>
  <c r="O347" i="24"/>
  <c r="F19" i="32" s="1"/>
  <c r="N347" i="24"/>
  <c r="E19" i="32" s="1"/>
  <c r="M347" i="24"/>
  <c r="D19" i="32" s="1"/>
  <c r="L347" i="24"/>
  <c r="C19" i="32" s="1"/>
  <c r="K347" i="24"/>
  <c r="B19" i="32" s="1"/>
  <c r="Q346" i="24"/>
  <c r="P346"/>
  <c r="O346"/>
  <c r="N346"/>
  <c r="M346"/>
  <c r="L346"/>
  <c r="K346"/>
  <c r="Q345"/>
  <c r="L18" i="17" s="1"/>
  <c r="P345" i="24"/>
  <c r="L204" i="17" s="1"/>
  <c r="O345" i="24"/>
  <c r="L173" i="17" s="1"/>
  <c r="N345" i="24"/>
  <c r="L142" i="17" s="1"/>
  <c r="M345" i="24"/>
  <c r="L111" i="17" s="1"/>
  <c r="L345" i="24"/>
  <c r="L80" i="17" s="1"/>
  <c r="K345" i="24"/>
  <c r="L49" i="17" s="1"/>
  <c r="Q344" i="24"/>
  <c r="P344"/>
  <c r="L204" i="31" s="1"/>
  <c r="O344" i="24"/>
  <c r="L173" i="31" s="1"/>
  <c r="N344" i="24"/>
  <c r="L142" i="31" s="1"/>
  <c r="M344" i="24"/>
  <c r="L111" i="31" s="1"/>
  <c r="L344" i="24"/>
  <c r="L80" i="31" s="1"/>
  <c r="K344" i="24"/>
  <c r="L49" i="31" s="1"/>
  <c r="Q343" i="24"/>
  <c r="P343"/>
  <c r="O343"/>
  <c r="N343"/>
  <c r="M343"/>
  <c r="L343"/>
  <c r="K343"/>
  <c r="Q342"/>
  <c r="J18" i="17" s="1"/>
  <c r="P342" i="24"/>
  <c r="J204" i="17" s="1"/>
  <c r="O342" i="24"/>
  <c r="J173" i="17" s="1"/>
  <c r="N342" i="24"/>
  <c r="J142" i="17" s="1"/>
  <c r="M342" i="24"/>
  <c r="J111" i="17" s="1"/>
  <c r="L342" i="24"/>
  <c r="J80" i="17" s="1"/>
  <c r="K342" i="24"/>
  <c r="J49" i="17" s="1"/>
  <c r="Q341" i="24"/>
  <c r="P341"/>
  <c r="J204" i="31" s="1"/>
  <c r="O341" i="24"/>
  <c r="J173" i="31" s="1"/>
  <c r="N341" i="24"/>
  <c r="J142" i="31" s="1"/>
  <c r="M341" i="24"/>
  <c r="J111" i="31" s="1"/>
  <c r="L341" i="24"/>
  <c r="J80" i="31" s="1"/>
  <c r="K341" i="24"/>
  <c r="J49" i="31" s="1"/>
  <c r="Q340" i="24"/>
  <c r="P340"/>
  <c r="O340"/>
  <c r="N340"/>
  <c r="M340"/>
  <c r="L340"/>
  <c r="K340"/>
  <c r="Q339"/>
  <c r="H18" i="17" s="1"/>
  <c r="P339" i="24"/>
  <c r="H204" i="17" s="1"/>
  <c r="O339" i="24"/>
  <c r="H173" i="17" s="1"/>
  <c r="N339" i="24"/>
  <c r="H142" i="17" s="1"/>
  <c r="M339" i="24"/>
  <c r="H111" i="17" s="1"/>
  <c r="L339" i="24"/>
  <c r="H80" i="17" s="1"/>
  <c r="K339" i="24"/>
  <c r="H49" i="17" s="1"/>
  <c r="Q338" i="24"/>
  <c r="P338"/>
  <c r="H204" i="31" s="1"/>
  <c r="O338" i="24"/>
  <c r="H173" i="31" s="1"/>
  <c r="N338" i="24"/>
  <c r="H142" i="31" s="1"/>
  <c r="M338" i="24"/>
  <c r="H111" i="31" s="1"/>
  <c r="L338" i="24"/>
  <c r="H80" i="31" s="1"/>
  <c r="K338" i="24"/>
  <c r="H49" i="31" s="1"/>
  <c r="Q337" i="24"/>
  <c r="P337"/>
  <c r="O337"/>
  <c r="N337"/>
  <c r="M337"/>
  <c r="L337"/>
  <c r="K337"/>
  <c r="Q336"/>
  <c r="F18" i="17" s="1"/>
  <c r="P336" i="24"/>
  <c r="O336"/>
  <c r="F173" i="17" s="1"/>
  <c r="N336" i="24"/>
  <c r="M336"/>
  <c r="F111" i="17" s="1"/>
  <c r="L336" i="24"/>
  <c r="K336"/>
  <c r="F49" i="17" s="1"/>
  <c r="Q335" i="24"/>
  <c r="P335"/>
  <c r="F204" i="31" s="1"/>
  <c r="D204" s="1"/>
  <c r="O335" i="24"/>
  <c r="F173" i="31" s="1"/>
  <c r="N335" i="24"/>
  <c r="F142" i="31" s="1"/>
  <c r="D142" s="1"/>
  <c r="M335" i="24"/>
  <c r="F111" i="31" s="1"/>
  <c r="L335" i="24"/>
  <c r="F80" i="31" s="1"/>
  <c r="D80" s="1"/>
  <c r="K335" i="24"/>
  <c r="F49" i="31" s="1"/>
  <c r="Q334" i="24"/>
  <c r="P334"/>
  <c r="O334"/>
  <c r="N334"/>
  <c r="M334"/>
  <c r="L334"/>
  <c r="K334"/>
  <c r="Q333"/>
  <c r="J18" i="19" s="1"/>
  <c r="P333" i="24"/>
  <c r="J198" i="19" s="1"/>
  <c r="O333" i="24"/>
  <c r="J168" i="19" s="1"/>
  <c r="N333" i="24"/>
  <c r="J138" i="19" s="1"/>
  <c r="M333" i="24"/>
  <c r="J108" i="19" s="1"/>
  <c r="L333" i="24"/>
  <c r="J78" i="19" s="1"/>
  <c r="K333" i="24"/>
  <c r="J48" i="19" s="1"/>
  <c r="Q332" i="24"/>
  <c r="P332"/>
  <c r="J198" i="30" s="1"/>
  <c r="O332" i="24"/>
  <c r="J168" i="30" s="1"/>
  <c r="N332" i="24"/>
  <c r="J138" i="30" s="1"/>
  <c r="M332" i="24"/>
  <c r="J108" i="30" s="1"/>
  <c r="L332" i="24"/>
  <c r="J78" i="30" s="1"/>
  <c r="K332" i="24"/>
  <c r="J48" i="30" s="1"/>
  <c r="Q331" i="24"/>
  <c r="P331"/>
  <c r="O331"/>
  <c r="N331"/>
  <c r="M331"/>
  <c r="L331"/>
  <c r="K331"/>
  <c r="Q330"/>
  <c r="H18" i="19" s="1"/>
  <c r="P330" i="24"/>
  <c r="H198" i="19" s="1"/>
  <c r="O330" i="24"/>
  <c r="H168" i="19" s="1"/>
  <c r="N330" i="24"/>
  <c r="H138" i="19" s="1"/>
  <c r="M330" i="24"/>
  <c r="H108" i="19" s="1"/>
  <c r="L330" i="24"/>
  <c r="H78" i="19" s="1"/>
  <c r="K330" i="24"/>
  <c r="H48" i="19" s="1"/>
  <c r="Q329" i="24"/>
  <c r="P329"/>
  <c r="H198" i="30" s="1"/>
  <c r="O329" i="24"/>
  <c r="H168" i="30" s="1"/>
  <c r="N329" i="24"/>
  <c r="H138" i="30" s="1"/>
  <c r="M329" i="24"/>
  <c r="H108" i="30" s="1"/>
  <c r="L329" i="24"/>
  <c r="H78" i="30" s="1"/>
  <c r="K329" i="24"/>
  <c r="H48" i="30" s="1"/>
  <c r="Q328" i="24"/>
  <c r="P328"/>
  <c r="O328"/>
  <c r="N328"/>
  <c r="M328"/>
  <c r="L328"/>
  <c r="K328"/>
  <c r="Q327"/>
  <c r="F18" i="19" s="1"/>
  <c r="P327" i="24"/>
  <c r="O327"/>
  <c r="F168" i="19" s="1"/>
  <c r="N327" i="24"/>
  <c r="M327"/>
  <c r="F108" i="19" s="1"/>
  <c r="L327" i="24"/>
  <c r="K327"/>
  <c r="F48" i="19" s="1"/>
  <c r="Q326" i="24"/>
  <c r="P326"/>
  <c r="F198" i="30" s="1"/>
  <c r="O326" i="24"/>
  <c r="N326"/>
  <c r="F138" i="30" s="1"/>
  <c r="M326" i="24"/>
  <c r="L326"/>
  <c r="F78" i="30" s="1"/>
  <c r="K326" i="24"/>
  <c r="Q325"/>
  <c r="P325"/>
  <c r="O325"/>
  <c r="N325"/>
  <c r="M325"/>
  <c r="L325"/>
  <c r="K325"/>
  <c r="Q324"/>
  <c r="B18" i="19" s="1"/>
  <c r="P324" i="24"/>
  <c r="B198" i="19" s="1"/>
  <c r="O324" i="24"/>
  <c r="B168" i="19" s="1"/>
  <c r="N324" i="24"/>
  <c r="B138" i="19" s="1"/>
  <c r="M324" i="24"/>
  <c r="B108" i="19" s="1"/>
  <c r="L324" i="24"/>
  <c r="B78" i="19" s="1"/>
  <c r="K324" i="24"/>
  <c r="B48" i="19" s="1"/>
  <c r="Q323" i="24"/>
  <c r="B18" i="30" s="1"/>
  <c r="P323" i="24"/>
  <c r="B198" i="30" s="1"/>
  <c r="O323" i="24"/>
  <c r="B168" i="30" s="1"/>
  <c r="N323" i="24"/>
  <c r="B138" i="30" s="1"/>
  <c r="M323" i="24"/>
  <c r="B108" i="30" s="1"/>
  <c r="L323" i="24"/>
  <c r="B78" i="30" s="1"/>
  <c r="K323" i="24"/>
  <c r="B48" i="30" s="1"/>
  <c r="Q322" i="24"/>
  <c r="P322"/>
  <c r="O322"/>
  <c r="N322"/>
  <c r="M322"/>
  <c r="L322"/>
  <c r="K322"/>
  <c r="Q321"/>
  <c r="P321"/>
  <c r="O321"/>
  <c r="N321"/>
  <c r="M321"/>
  <c r="L321"/>
  <c r="K321"/>
  <c r="Q320"/>
  <c r="P320"/>
  <c r="O320"/>
  <c r="N320"/>
  <c r="M320"/>
  <c r="L320"/>
  <c r="K320"/>
  <c r="Q319"/>
  <c r="B18" i="17" s="1"/>
  <c r="P319" i="24"/>
  <c r="B204" i="17" s="1"/>
  <c r="O319" i="24"/>
  <c r="B173" i="17" s="1"/>
  <c r="N319" i="24"/>
  <c r="B142" i="17" s="1"/>
  <c r="M319" i="24"/>
  <c r="B111" i="17" s="1"/>
  <c r="L319" i="24"/>
  <c r="B80" i="17" s="1"/>
  <c r="K319" i="24"/>
  <c r="B49" i="17" s="1"/>
  <c r="Q318" i="24"/>
  <c r="B18" i="31" s="1"/>
  <c r="P318" i="24"/>
  <c r="B204" i="31" s="1"/>
  <c r="O318" i="24"/>
  <c r="B173" i="31" s="1"/>
  <c r="N318" i="24"/>
  <c r="B142" i="31" s="1"/>
  <c r="M318" i="24"/>
  <c r="B111" i="31" s="1"/>
  <c r="L318" i="24"/>
  <c r="B80" i="31" s="1"/>
  <c r="K318" i="24"/>
  <c r="B49" i="31" s="1"/>
  <c r="Q305" i="24"/>
  <c r="H18" i="18" s="1"/>
  <c r="P305" i="24"/>
  <c r="G18" i="18" s="1"/>
  <c r="O305" i="24"/>
  <c r="F18" i="18" s="1"/>
  <c r="N305" i="24"/>
  <c r="E18" i="18" s="1"/>
  <c r="M305" i="24"/>
  <c r="D18" i="18" s="1"/>
  <c r="L305" i="24"/>
  <c r="C18" i="18" s="1"/>
  <c r="K305" i="24"/>
  <c r="B18" i="18" s="1"/>
  <c r="Q304" i="24"/>
  <c r="H18" i="32" s="1"/>
  <c r="P304" i="24"/>
  <c r="G18" i="32" s="1"/>
  <c r="O304" i="24"/>
  <c r="F18" i="32" s="1"/>
  <c r="N304" i="24"/>
  <c r="E18" i="32" s="1"/>
  <c r="M304" i="24"/>
  <c r="D18" i="32" s="1"/>
  <c r="L304" i="24"/>
  <c r="C18" i="32" s="1"/>
  <c r="K304" i="24"/>
  <c r="B18" i="32" s="1"/>
  <c r="Q303" i="24"/>
  <c r="P303"/>
  <c r="O303"/>
  <c r="N303"/>
  <c r="M303"/>
  <c r="L303"/>
  <c r="K303"/>
  <c r="Q302"/>
  <c r="L17" i="17" s="1"/>
  <c r="P302" i="24"/>
  <c r="L203" i="17" s="1"/>
  <c r="O302" i="24"/>
  <c r="L172" i="17" s="1"/>
  <c r="N302" i="24"/>
  <c r="L141" i="17" s="1"/>
  <c r="M302" i="24"/>
  <c r="L110" i="17" s="1"/>
  <c r="L302" i="24"/>
  <c r="L79" i="17" s="1"/>
  <c r="K302" i="24"/>
  <c r="L48" i="17" s="1"/>
  <c r="Q301" i="24"/>
  <c r="P301"/>
  <c r="L203" i="31" s="1"/>
  <c r="O301" i="24"/>
  <c r="L172" i="31" s="1"/>
  <c r="N301" i="24"/>
  <c r="L141" i="31" s="1"/>
  <c r="M301" i="24"/>
  <c r="L110" i="31" s="1"/>
  <c r="L301" i="24"/>
  <c r="L79" i="31" s="1"/>
  <c r="K301" i="24"/>
  <c r="L48" i="31" s="1"/>
  <c r="Q300" i="24"/>
  <c r="P300"/>
  <c r="O300"/>
  <c r="N300"/>
  <c r="M300"/>
  <c r="L300"/>
  <c r="K300"/>
  <c r="Q299"/>
  <c r="J17" i="17" s="1"/>
  <c r="P299" i="24"/>
  <c r="J203" i="17" s="1"/>
  <c r="O299" i="24"/>
  <c r="J172" i="17" s="1"/>
  <c r="N299" i="24"/>
  <c r="J141" i="17" s="1"/>
  <c r="M299" i="24"/>
  <c r="J110" i="17" s="1"/>
  <c r="L299" i="24"/>
  <c r="J79" i="17" s="1"/>
  <c r="K299" i="24"/>
  <c r="J48" i="17" s="1"/>
  <c r="Q298" i="24"/>
  <c r="P298"/>
  <c r="J203" i="31" s="1"/>
  <c r="O298" i="24"/>
  <c r="J172" i="31" s="1"/>
  <c r="N298" i="24"/>
  <c r="J141" i="31" s="1"/>
  <c r="M298" i="24"/>
  <c r="J110" i="31" s="1"/>
  <c r="L298" i="24"/>
  <c r="J79" i="31" s="1"/>
  <c r="K298" i="24"/>
  <c r="J48" i="31" s="1"/>
  <c r="Q297" i="24"/>
  <c r="P297"/>
  <c r="O297"/>
  <c r="N297"/>
  <c r="M297"/>
  <c r="L297"/>
  <c r="K297"/>
  <c r="Q296"/>
  <c r="H17" i="17" s="1"/>
  <c r="P296" i="24"/>
  <c r="H203" i="17" s="1"/>
  <c r="O296" i="24"/>
  <c r="H172" i="17" s="1"/>
  <c r="N296" i="24"/>
  <c r="H141" i="17" s="1"/>
  <c r="M296" i="24"/>
  <c r="H110" i="17" s="1"/>
  <c r="L296" i="24"/>
  <c r="H79" i="17" s="1"/>
  <c r="K296" i="24"/>
  <c r="H48" i="17" s="1"/>
  <c r="Q295" i="24"/>
  <c r="P295"/>
  <c r="H203" i="31" s="1"/>
  <c r="O295" i="24"/>
  <c r="H172" i="31" s="1"/>
  <c r="N295" i="24"/>
  <c r="H141" i="31" s="1"/>
  <c r="D141" s="1"/>
  <c r="M295" i="24"/>
  <c r="H110" i="31" s="1"/>
  <c r="L295" i="24"/>
  <c r="H79" i="31" s="1"/>
  <c r="D79" s="1"/>
  <c r="K295" i="24"/>
  <c r="H48" i="31" s="1"/>
  <c r="Q294" i="24"/>
  <c r="P294"/>
  <c r="O294"/>
  <c r="N294"/>
  <c r="M294"/>
  <c r="L294"/>
  <c r="K294"/>
  <c r="Q293"/>
  <c r="F17" i="17" s="1"/>
  <c r="P293" i="24"/>
  <c r="O293"/>
  <c r="F172" i="17" s="1"/>
  <c r="N293" i="24"/>
  <c r="M293"/>
  <c r="F110" i="17" s="1"/>
  <c r="L293" i="24"/>
  <c r="K293"/>
  <c r="F48" i="17" s="1"/>
  <c r="Q292" i="24"/>
  <c r="P292"/>
  <c r="F203" i="31" s="1"/>
  <c r="O292" i="24"/>
  <c r="F172" i="31" s="1"/>
  <c r="D172" s="1"/>
  <c r="N292" i="24"/>
  <c r="F141" i="31" s="1"/>
  <c r="M292" i="24"/>
  <c r="F110" i="31" s="1"/>
  <c r="D110" s="1"/>
  <c r="L292" i="24"/>
  <c r="F79" i="31" s="1"/>
  <c r="K292" i="24"/>
  <c r="F48" i="31" s="1"/>
  <c r="Q291" i="24"/>
  <c r="P291"/>
  <c r="O291"/>
  <c r="N291"/>
  <c r="M291"/>
  <c r="L291"/>
  <c r="K291"/>
  <c r="Q290"/>
  <c r="P290"/>
  <c r="O290"/>
  <c r="N290"/>
  <c r="M290"/>
  <c r="L290"/>
  <c r="K290"/>
  <c r="Q289"/>
  <c r="Q17" i="19" s="1"/>
  <c r="P289" i="24"/>
  <c r="O289"/>
  <c r="N289"/>
  <c r="M289"/>
  <c r="L289"/>
  <c r="K289"/>
  <c r="Q288"/>
  <c r="P288"/>
  <c r="O288"/>
  <c r="N288"/>
  <c r="M288"/>
  <c r="L288"/>
  <c r="K288"/>
  <c r="Q287"/>
  <c r="P287"/>
  <c r="O287"/>
  <c r="N287"/>
  <c r="M287"/>
  <c r="L287"/>
  <c r="K287"/>
  <c r="Q286"/>
  <c r="P17" i="19" s="1"/>
  <c r="P286" i="24"/>
  <c r="O286"/>
  <c r="N286"/>
  <c r="M286"/>
  <c r="L286"/>
  <c r="K286"/>
  <c r="Q285"/>
  <c r="P285"/>
  <c r="O285"/>
  <c r="N285"/>
  <c r="M285"/>
  <c r="L285"/>
  <c r="K285"/>
  <c r="Q284"/>
  <c r="P284"/>
  <c r="O284"/>
  <c r="N284"/>
  <c r="M284"/>
  <c r="L284"/>
  <c r="K284"/>
  <c r="R284" s="1"/>
  <c r="Q283"/>
  <c r="P283"/>
  <c r="O283"/>
  <c r="N283"/>
  <c r="M283"/>
  <c r="L283"/>
  <c r="K283"/>
  <c r="Q282"/>
  <c r="P282"/>
  <c r="O282"/>
  <c r="N282"/>
  <c r="M282"/>
  <c r="L282"/>
  <c r="K282"/>
  <c r="Q281"/>
  <c r="B17" i="19" s="1"/>
  <c r="P281" i="24"/>
  <c r="B197" i="19" s="1"/>
  <c r="O281" i="24"/>
  <c r="B167" i="19" s="1"/>
  <c r="N281" i="24"/>
  <c r="B137" i="19" s="1"/>
  <c r="M281" i="24"/>
  <c r="B107" i="19" s="1"/>
  <c r="L281" i="24"/>
  <c r="B77" i="19" s="1"/>
  <c r="K281" i="24"/>
  <c r="B47" i="19" s="1"/>
  <c r="Q280" i="24"/>
  <c r="B17" i="30" s="1"/>
  <c r="P280" i="24"/>
  <c r="B197" i="30" s="1"/>
  <c r="O280" i="24"/>
  <c r="B167" i="30" s="1"/>
  <c r="N280" i="24"/>
  <c r="B137" i="30" s="1"/>
  <c r="M280" i="24"/>
  <c r="B107" i="30" s="1"/>
  <c r="L280" i="24"/>
  <c r="B77" i="30" s="1"/>
  <c r="K280" i="24"/>
  <c r="B47" i="30" s="1"/>
  <c r="Q279" i="24"/>
  <c r="P279"/>
  <c r="O279"/>
  <c r="N279"/>
  <c r="M279"/>
  <c r="L279"/>
  <c r="K279"/>
  <c r="Q278"/>
  <c r="P278"/>
  <c r="O278"/>
  <c r="N278"/>
  <c r="M278"/>
  <c r="L278"/>
  <c r="K278"/>
  <c r="Q277"/>
  <c r="P277"/>
  <c r="O277"/>
  <c r="N277"/>
  <c r="M277"/>
  <c r="L277"/>
  <c r="K277"/>
  <c r="Q276"/>
  <c r="B17" i="17" s="1"/>
  <c r="P276" i="24"/>
  <c r="B203" i="17" s="1"/>
  <c r="O276" i="24"/>
  <c r="B172" i="17" s="1"/>
  <c r="N276" i="24"/>
  <c r="B141" i="17" s="1"/>
  <c r="M276" i="24"/>
  <c r="B110" i="17" s="1"/>
  <c r="L276" i="24"/>
  <c r="B79" i="17" s="1"/>
  <c r="K276" i="24"/>
  <c r="B48" i="17" s="1"/>
  <c r="Q275" i="24"/>
  <c r="B17" i="31" s="1"/>
  <c r="P275" i="24"/>
  <c r="B203" i="31" s="1"/>
  <c r="O275" i="24"/>
  <c r="B172" i="31" s="1"/>
  <c r="N275" i="24"/>
  <c r="B141" i="31" s="1"/>
  <c r="M275" i="24"/>
  <c r="B110" i="31" s="1"/>
  <c r="L275" i="24"/>
  <c r="B79" i="31" s="1"/>
  <c r="K275" i="24"/>
  <c r="B48" i="31" s="1"/>
  <c r="Q262" i="24"/>
  <c r="H17" i="18" s="1"/>
  <c r="P262" i="24"/>
  <c r="G17" i="18" s="1"/>
  <c r="O262" i="24"/>
  <c r="F17" i="18" s="1"/>
  <c r="N262" i="24"/>
  <c r="E17" i="18" s="1"/>
  <c r="M262" i="24"/>
  <c r="D17" i="18" s="1"/>
  <c r="L262" i="24"/>
  <c r="C17" i="18" s="1"/>
  <c r="K262" i="24"/>
  <c r="B17" i="18" s="1"/>
  <c r="Q261" i="24"/>
  <c r="H17" i="32" s="1"/>
  <c r="P261" i="24"/>
  <c r="G17" i="32" s="1"/>
  <c r="O261" i="24"/>
  <c r="F17" i="32" s="1"/>
  <c r="N261" i="24"/>
  <c r="E17" i="32" s="1"/>
  <c r="M261" i="24"/>
  <c r="D17" i="32" s="1"/>
  <c r="L261" i="24"/>
  <c r="C17" i="32" s="1"/>
  <c r="K261" i="24"/>
  <c r="B17" i="32" s="1"/>
  <c r="Q260" i="24"/>
  <c r="P260"/>
  <c r="O260"/>
  <c r="N260"/>
  <c r="M260"/>
  <c r="L260"/>
  <c r="K260"/>
  <c r="Q259"/>
  <c r="L16" i="17" s="1"/>
  <c r="P259" i="24"/>
  <c r="L202" i="17" s="1"/>
  <c r="O259" i="24"/>
  <c r="L171" i="17" s="1"/>
  <c r="N259" i="24"/>
  <c r="L140" i="17" s="1"/>
  <c r="M259" i="24"/>
  <c r="L109" i="17" s="1"/>
  <c r="L259" i="24"/>
  <c r="L78" i="17" s="1"/>
  <c r="K259" i="24"/>
  <c r="L47" i="17" s="1"/>
  <c r="Q258" i="24"/>
  <c r="P258"/>
  <c r="L202" i="31" s="1"/>
  <c r="O258" i="24"/>
  <c r="L171" i="31" s="1"/>
  <c r="N258" i="24"/>
  <c r="L140" i="31" s="1"/>
  <c r="M258" i="24"/>
  <c r="L109" i="31" s="1"/>
  <c r="L258" i="24"/>
  <c r="L78" i="31" s="1"/>
  <c r="K258" i="24"/>
  <c r="L47" i="31" s="1"/>
  <c r="Q257" i="24"/>
  <c r="P257"/>
  <c r="O257"/>
  <c r="N257"/>
  <c r="M257"/>
  <c r="L257"/>
  <c r="K257"/>
  <c r="Q256"/>
  <c r="J16" i="17" s="1"/>
  <c r="P256" i="24"/>
  <c r="J202" i="17" s="1"/>
  <c r="O256" i="24"/>
  <c r="J171" i="17" s="1"/>
  <c r="N256" i="24"/>
  <c r="J140" i="17" s="1"/>
  <c r="M256" i="24"/>
  <c r="J109" i="17" s="1"/>
  <c r="L256" i="24"/>
  <c r="J78" i="17" s="1"/>
  <c r="K256" i="24"/>
  <c r="J47" i="17" s="1"/>
  <c r="Q255" i="24"/>
  <c r="P255"/>
  <c r="J202" i="31" s="1"/>
  <c r="O255" i="24"/>
  <c r="J171" i="31" s="1"/>
  <c r="N255" i="24"/>
  <c r="J140" i="31" s="1"/>
  <c r="M255" i="24"/>
  <c r="J109" i="31" s="1"/>
  <c r="L255" i="24"/>
  <c r="J78" i="31" s="1"/>
  <c r="K255" i="24"/>
  <c r="J47" i="31" s="1"/>
  <c r="Q254" i="24"/>
  <c r="P254"/>
  <c r="O254"/>
  <c r="N254"/>
  <c r="M254"/>
  <c r="L254"/>
  <c r="K254"/>
  <c r="Q253"/>
  <c r="H16" i="17" s="1"/>
  <c r="P253" i="24"/>
  <c r="H202" i="17" s="1"/>
  <c r="O253" i="24"/>
  <c r="H171" i="17" s="1"/>
  <c r="N253" i="24"/>
  <c r="H140" i="17" s="1"/>
  <c r="M253" i="24"/>
  <c r="H109" i="17" s="1"/>
  <c r="L253" i="24"/>
  <c r="H78" i="17" s="1"/>
  <c r="K253" i="24"/>
  <c r="H47" i="17" s="1"/>
  <c r="Q252" i="24"/>
  <c r="P252"/>
  <c r="H202" i="31" s="1"/>
  <c r="O252" i="24"/>
  <c r="H171" i="31" s="1"/>
  <c r="N252" i="24"/>
  <c r="H140" i="31" s="1"/>
  <c r="M252" i="24"/>
  <c r="H109" i="31" s="1"/>
  <c r="D109" s="1"/>
  <c r="L252" i="24"/>
  <c r="H78" i="31" s="1"/>
  <c r="K252" i="24"/>
  <c r="H47" i="31" s="1"/>
  <c r="Q251" i="24"/>
  <c r="P251"/>
  <c r="O251"/>
  <c r="N251"/>
  <c r="M251"/>
  <c r="L251"/>
  <c r="K251"/>
  <c r="Q250"/>
  <c r="F16" i="17" s="1"/>
  <c r="P250" i="24"/>
  <c r="F202" i="17" s="1"/>
  <c r="O250" i="24"/>
  <c r="F171" i="17" s="1"/>
  <c r="N250" i="24"/>
  <c r="F140" i="17" s="1"/>
  <c r="M250" i="24"/>
  <c r="F109" i="17" s="1"/>
  <c r="L250" i="24"/>
  <c r="F78" i="17" s="1"/>
  <c r="K250" i="24"/>
  <c r="F47" i="17" s="1"/>
  <c r="Q249" i="24"/>
  <c r="P249"/>
  <c r="F202" i="31" s="1"/>
  <c r="D202" s="1"/>
  <c r="O249" i="24"/>
  <c r="F171" i="31" s="1"/>
  <c r="N249" i="24"/>
  <c r="F140" i="31" s="1"/>
  <c r="D140" s="1"/>
  <c r="M249" i="24"/>
  <c r="F109" i="31" s="1"/>
  <c r="L249" i="24"/>
  <c r="F78" i="31" s="1"/>
  <c r="D78" s="1"/>
  <c r="K249" i="24"/>
  <c r="F47" i="31" s="1"/>
  <c r="Q248" i="24"/>
  <c r="P248"/>
  <c r="O248"/>
  <c r="N248"/>
  <c r="M248"/>
  <c r="L248"/>
  <c r="K248"/>
  <c r="Q247"/>
  <c r="J16" i="19" s="1"/>
  <c r="P247" i="24"/>
  <c r="J196" i="19" s="1"/>
  <c r="O247" i="24"/>
  <c r="J166" i="19" s="1"/>
  <c r="N247" i="24"/>
  <c r="J136" i="19" s="1"/>
  <c r="M247" i="24"/>
  <c r="J106" i="19" s="1"/>
  <c r="L247" i="24"/>
  <c r="J76" i="19" s="1"/>
  <c r="K247" i="24"/>
  <c r="J46" i="19" s="1"/>
  <c r="Q246" i="24"/>
  <c r="Q16" i="19" s="1"/>
  <c r="P246" i="24"/>
  <c r="O246"/>
  <c r="N246"/>
  <c r="M246"/>
  <c r="L246"/>
  <c r="K246"/>
  <c r="Q245"/>
  <c r="J16" i="30" s="1"/>
  <c r="P245" i="24"/>
  <c r="J196" i="30" s="1"/>
  <c r="O245" i="24"/>
  <c r="J166" i="30" s="1"/>
  <c r="N245" i="24"/>
  <c r="J136" i="30" s="1"/>
  <c r="M245" i="24"/>
  <c r="J106" i="30" s="1"/>
  <c r="L245" i="24"/>
  <c r="J76" i="30" s="1"/>
  <c r="K245" i="24"/>
  <c r="J46" i="30" s="1"/>
  <c r="Q244" i="24"/>
  <c r="H16" i="19" s="1"/>
  <c r="P244" i="24"/>
  <c r="H196" i="19" s="1"/>
  <c r="O244" i="24"/>
  <c r="H166" i="19" s="1"/>
  <c r="N244" i="24"/>
  <c r="H136" i="19" s="1"/>
  <c r="M244" i="24"/>
  <c r="H106" i="19" s="1"/>
  <c r="L244" i="24"/>
  <c r="H76" i="19" s="1"/>
  <c r="K244" i="24"/>
  <c r="H46" i="19" s="1"/>
  <c r="Q243" i="24"/>
  <c r="P243"/>
  <c r="H196" i="30" s="1"/>
  <c r="O243" i="24"/>
  <c r="H166" i="30" s="1"/>
  <c r="N243" i="24"/>
  <c r="H136" i="30" s="1"/>
  <c r="M243" i="24"/>
  <c r="H106" i="30" s="1"/>
  <c r="L243" i="24"/>
  <c r="H76" i="30" s="1"/>
  <c r="K243" i="24"/>
  <c r="H46" i="30" s="1"/>
  <c r="Q242" i="24"/>
  <c r="P242"/>
  <c r="O242"/>
  <c r="N242"/>
  <c r="M242"/>
  <c r="L242"/>
  <c r="K242"/>
  <c r="Q241"/>
  <c r="F16" i="19" s="1"/>
  <c r="P241" i="24"/>
  <c r="F196" i="19" s="1"/>
  <c r="O241" i="24"/>
  <c r="N241"/>
  <c r="F136" i="19" s="1"/>
  <c r="M241" i="24"/>
  <c r="L241"/>
  <c r="F76" i="19" s="1"/>
  <c r="K241" i="24"/>
  <c r="Q240"/>
  <c r="P240"/>
  <c r="O240"/>
  <c r="F166" i="30" s="1"/>
  <c r="N240" i="24"/>
  <c r="M240"/>
  <c r="F106" i="30" s="1"/>
  <c r="L240" i="24"/>
  <c r="K240"/>
  <c r="F46" i="30" s="1"/>
  <c r="Q239" i="24"/>
  <c r="P239"/>
  <c r="O239"/>
  <c r="N239"/>
  <c r="M239"/>
  <c r="L239"/>
  <c r="K239"/>
  <c r="Q238"/>
  <c r="B16" i="19" s="1"/>
  <c r="P238" i="24"/>
  <c r="B196" i="19" s="1"/>
  <c r="O238" i="24"/>
  <c r="B166" i="19" s="1"/>
  <c r="N238" i="24"/>
  <c r="B136" i="19" s="1"/>
  <c r="M238" i="24"/>
  <c r="B106" i="19" s="1"/>
  <c r="L238" i="24"/>
  <c r="B76" i="19" s="1"/>
  <c r="K238" i="24"/>
  <c r="B46" i="19" s="1"/>
  <c r="Q237" i="24"/>
  <c r="B16" i="30" s="1"/>
  <c r="P237" i="24"/>
  <c r="B196" i="30" s="1"/>
  <c r="O237" i="24"/>
  <c r="B166" i="30" s="1"/>
  <c r="N237" i="24"/>
  <c r="B136" i="30" s="1"/>
  <c r="M237" i="24"/>
  <c r="B106" i="30" s="1"/>
  <c r="L237" i="24"/>
  <c r="B76" i="30" s="1"/>
  <c r="K237" i="24"/>
  <c r="B46" i="30" s="1"/>
  <c r="Q236" i="24"/>
  <c r="P236"/>
  <c r="O236"/>
  <c r="N236"/>
  <c r="M236"/>
  <c r="L236"/>
  <c r="K236"/>
  <c r="Q235"/>
  <c r="P235"/>
  <c r="O235"/>
  <c r="N235"/>
  <c r="M235"/>
  <c r="L235"/>
  <c r="K235"/>
  <c r="Q234"/>
  <c r="P234"/>
  <c r="O234"/>
  <c r="N234"/>
  <c r="M234"/>
  <c r="L234"/>
  <c r="K234"/>
  <c r="Q233"/>
  <c r="B16" i="17" s="1"/>
  <c r="P233" i="24"/>
  <c r="B202" i="17" s="1"/>
  <c r="O233" i="24"/>
  <c r="B171" i="17" s="1"/>
  <c r="N233" i="24"/>
  <c r="B140" i="17" s="1"/>
  <c r="M233" i="24"/>
  <c r="B109" i="17" s="1"/>
  <c r="L233" i="24"/>
  <c r="B78" i="17" s="1"/>
  <c r="K233" i="24"/>
  <c r="B47" i="17" s="1"/>
  <c r="Q232" i="24"/>
  <c r="B16" i="31" s="1"/>
  <c r="P232" i="24"/>
  <c r="B202" i="31" s="1"/>
  <c r="O232" i="24"/>
  <c r="B171" i="31" s="1"/>
  <c r="N232" i="24"/>
  <c r="B140" i="31" s="1"/>
  <c r="M232" i="24"/>
  <c r="B109" i="31" s="1"/>
  <c r="L232" i="24"/>
  <c r="B78" i="31" s="1"/>
  <c r="K232" i="24"/>
  <c r="B47" i="31" s="1"/>
  <c r="Q219" i="24"/>
  <c r="H16" i="18" s="1"/>
  <c r="P219" i="24"/>
  <c r="G16" i="18" s="1"/>
  <c r="O219" i="24"/>
  <c r="F16" i="18" s="1"/>
  <c r="N219" i="24"/>
  <c r="E16" i="18" s="1"/>
  <c r="M219" i="24"/>
  <c r="D16" i="18" s="1"/>
  <c r="L219" i="24"/>
  <c r="C16" i="18" s="1"/>
  <c r="K219" i="24"/>
  <c r="B16" i="18" s="1"/>
  <c r="Q218" i="24"/>
  <c r="H16" i="32" s="1"/>
  <c r="P218" i="24"/>
  <c r="G16" i="32" s="1"/>
  <c r="O218" i="24"/>
  <c r="F16" i="32" s="1"/>
  <c r="N218" i="24"/>
  <c r="E16" i="32" s="1"/>
  <c r="M218" i="24"/>
  <c r="D16" i="32" s="1"/>
  <c r="L218" i="24"/>
  <c r="C16" i="32" s="1"/>
  <c r="K218" i="24"/>
  <c r="B16" i="32" s="1"/>
  <c r="Q217" i="24"/>
  <c r="P217"/>
  <c r="O217"/>
  <c r="N217"/>
  <c r="M217"/>
  <c r="L217"/>
  <c r="K217"/>
  <c r="Q216"/>
  <c r="L15" i="17" s="1"/>
  <c r="P216" i="24"/>
  <c r="L201" i="17" s="1"/>
  <c r="O216" i="24"/>
  <c r="L170" i="17" s="1"/>
  <c r="N216" i="24"/>
  <c r="L139" i="17" s="1"/>
  <c r="M216" i="24"/>
  <c r="L108" i="17" s="1"/>
  <c r="L216" i="24"/>
  <c r="L77" i="17" s="1"/>
  <c r="K216" i="24"/>
  <c r="L46" i="17" s="1"/>
  <c r="Q215" i="24"/>
  <c r="P215"/>
  <c r="L201" i="31" s="1"/>
  <c r="O215" i="24"/>
  <c r="L170" i="31" s="1"/>
  <c r="N215" i="24"/>
  <c r="L139" i="31" s="1"/>
  <c r="M215" i="24"/>
  <c r="L108" i="31" s="1"/>
  <c r="L215" i="24"/>
  <c r="L77" i="31" s="1"/>
  <c r="K215" i="24"/>
  <c r="L46" i="31" s="1"/>
  <c r="Q214" i="24"/>
  <c r="P214"/>
  <c r="O214"/>
  <c r="N214"/>
  <c r="M214"/>
  <c r="L214"/>
  <c r="K214"/>
  <c r="Q213"/>
  <c r="J15" i="17" s="1"/>
  <c r="P213" i="24"/>
  <c r="J201" i="17" s="1"/>
  <c r="O213" i="24"/>
  <c r="J170" i="17" s="1"/>
  <c r="N213" i="24"/>
  <c r="J139" i="17" s="1"/>
  <c r="M213" i="24"/>
  <c r="J108" i="17" s="1"/>
  <c r="L213" i="24"/>
  <c r="J77" i="17" s="1"/>
  <c r="K213" i="24"/>
  <c r="J46" i="17" s="1"/>
  <c r="Q212" i="24"/>
  <c r="P212"/>
  <c r="J201" i="31" s="1"/>
  <c r="O212" i="24"/>
  <c r="J170" i="31" s="1"/>
  <c r="N212" i="24"/>
  <c r="J139" i="31" s="1"/>
  <c r="M212" i="24"/>
  <c r="J108" i="31" s="1"/>
  <c r="L212" i="24"/>
  <c r="J77" i="31" s="1"/>
  <c r="K212" i="24"/>
  <c r="J46" i="31" s="1"/>
  <c r="Q211" i="24"/>
  <c r="P211"/>
  <c r="O211"/>
  <c r="N211"/>
  <c r="M211"/>
  <c r="L211"/>
  <c r="K211"/>
  <c r="Q210"/>
  <c r="H15" i="17" s="1"/>
  <c r="P210" i="24"/>
  <c r="H201" i="17" s="1"/>
  <c r="O210" i="24"/>
  <c r="H170" i="17" s="1"/>
  <c r="N210" i="24"/>
  <c r="H139" i="17" s="1"/>
  <c r="M210" i="24"/>
  <c r="H108" i="17" s="1"/>
  <c r="L210" i="24"/>
  <c r="H77" i="17" s="1"/>
  <c r="K210" i="24"/>
  <c r="H46" i="17" s="1"/>
  <c r="Q209" i="24"/>
  <c r="P209"/>
  <c r="H201" i="31" s="1"/>
  <c r="O209" i="24"/>
  <c r="H170" i="31" s="1"/>
  <c r="N209" i="24"/>
  <c r="H139" i="31" s="1"/>
  <c r="D139" s="1"/>
  <c r="M209" i="24"/>
  <c r="H108" i="31" s="1"/>
  <c r="L209" i="24"/>
  <c r="H77" i="31" s="1"/>
  <c r="D77" s="1"/>
  <c r="K209" i="24"/>
  <c r="H46" i="31" s="1"/>
  <c r="Q208" i="24"/>
  <c r="P208"/>
  <c r="O208"/>
  <c r="N208"/>
  <c r="M208"/>
  <c r="L208"/>
  <c r="K208"/>
  <c r="Q207"/>
  <c r="F15" i="17" s="1"/>
  <c r="P207" i="24"/>
  <c r="F201" i="17" s="1"/>
  <c r="O207" i="24"/>
  <c r="F170" i="17" s="1"/>
  <c r="N207" i="24"/>
  <c r="F139" i="17" s="1"/>
  <c r="M207" i="24"/>
  <c r="F108" i="17" s="1"/>
  <c r="L207" i="24"/>
  <c r="F77" i="17" s="1"/>
  <c r="K207" i="24"/>
  <c r="F46" i="17" s="1"/>
  <c r="Q206" i="24"/>
  <c r="P206"/>
  <c r="F201" i="31" s="1"/>
  <c r="O206" i="24"/>
  <c r="F170" i="31" s="1"/>
  <c r="D170" s="1"/>
  <c r="N206" i="24"/>
  <c r="F139" i="31" s="1"/>
  <c r="M206" i="24"/>
  <c r="F108" i="31" s="1"/>
  <c r="D108" s="1"/>
  <c r="L206" i="24"/>
  <c r="F77" i="31" s="1"/>
  <c r="K206" i="24"/>
  <c r="F46" i="31" s="1"/>
  <c r="Q205" i="24"/>
  <c r="P205"/>
  <c r="O205"/>
  <c r="N205"/>
  <c r="M205"/>
  <c r="L205"/>
  <c r="K205"/>
  <c r="Q204"/>
  <c r="J15" i="19" s="1"/>
  <c r="P204" i="24"/>
  <c r="J195" i="19" s="1"/>
  <c r="O204" i="24"/>
  <c r="J165" i="19" s="1"/>
  <c r="N204" i="24"/>
  <c r="J135" i="19" s="1"/>
  <c r="M204" i="24"/>
  <c r="J105" i="19" s="1"/>
  <c r="L204" i="24"/>
  <c r="J75" i="19" s="1"/>
  <c r="K204" i="24"/>
  <c r="J45" i="19" s="1"/>
  <c r="Q203" i="24"/>
  <c r="P203"/>
  <c r="J195" i="30" s="1"/>
  <c r="O203" i="24"/>
  <c r="J165" i="30" s="1"/>
  <c r="N203" i="24"/>
  <c r="J135" i="30" s="1"/>
  <c r="M203" i="24"/>
  <c r="J105" i="30" s="1"/>
  <c r="L203" i="24"/>
  <c r="J75" i="30" s="1"/>
  <c r="K203" i="24"/>
  <c r="J45" i="30" s="1"/>
  <c r="Q202" i="24"/>
  <c r="P202"/>
  <c r="O202"/>
  <c r="N202"/>
  <c r="M202"/>
  <c r="L202"/>
  <c r="K202"/>
  <c r="Q201"/>
  <c r="H15" i="19" s="1"/>
  <c r="P201" i="24"/>
  <c r="H195" i="19" s="1"/>
  <c r="O201" i="24"/>
  <c r="H165" i="19" s="1"/>
  <c r="N201" i="24"/>
  <c r="H135" i="19" s="1"/>
  <c r="M201" i="24"/>
  <c r="H105" i="19" s="1"/>
  <c r="L201" i="24"/>
  <c r="H75" i="19" s="1"/>
  <c r="K201" i="24"/>
  <c r="H45" i="19" s="1"/>
  <c r="Q200" i="24"/>
  <c r="P200"/>
  <c r="H195" i="30" s="1"/>
  <c r="O200" i="24"/>
  <c r="H165" i="30" s="1"/>
  <c r="N200" i="24"/>
  <c r="H135" i="30" s="1"/>
  <c r="M200" i="24"/>
  <c r="H105" i="30" s="1"/>
  <c r="L200" i="24"/>
  <c r="H75" i="30" s="1"/>
  <c r="K200" i="24"/>
  <c r="H45" i="30" s="1"/>
  <c r="Q199" i="24"/>
  <c r="P199"/>
  <c r="O199"/>
  <c r="N199"/>
  <c r="M199"/>
  <c r="L199"/>
  <c r="K199"/>
  <c r="Q198"/>
  <c r="P198"/>
  <c r="O198"/>
  <c r="F165" i="19" s="1"/>
  <c r="N198" i="24"/>
  <c r="M198"/>
  <c r="F105" i="19" s="1"/>
  <c r="L198" i="24"/>
  <c r="K198"/>
  <c r="F45" i="19" s="1"/>
  <c r="Q197" i="24"/>
  <c r="P197"/>
  <c r="F195" i="30" s="1"/>
  <c r="O197" i="24"/>
  <c r="N197"/>
  <c r="F135" i="30" s="1"/>
  <c r="M197" i="24"/>
  <c r="L197"/>
  <c r="F75" i="30" s="1"/>
  <c r="K197" i="24"/>
  <c r="Q196"/>
  <c r="P196"/>
  <c r="O196"/>
  <c r="N196"/>
  <c r="M196"/>
  <c r="L196"/>
  <c r="K196"/>
  <c r="Q195"/>
  <c r="B15" i="19" s="1"/>
  <c r="P195" i="24"/>
  <c r="B195" i="19" s="1"/>
  <c r="O195" i="24"/>
  <c r="B165" i="19" s="1"/>
  <c r="N195" i="24"/>
  <c r="B135" i="19" s="1"/>
  <c r="M195" i="24"/>
  <c r="B105" i="19" s="1"/>
  <c r="L195" i="24"/>
  <c r="B75" i="19" s="1"/>
  <c r="K195" i="24"/>
  <c r="B45" i="19" s="1"/>
  <c r="Q194" i="24"/>
  <c r="B15" i="30" s="1"/>
  <c r="P194" i="24"/>
  <c r="B195" i="30" s="1"/>
  <c r="O194" i="24"/>
  <c r="B165" i="30" s="1"/>
  <c r="N194" i="24"/>
  <c r="B135" i="30" s="1"/>
  <c r="M194" i="24"/>
  <c r="B105" i="30" s="1"/>
  <c r="L194" i="24"/>
  <c r="B75" i="30" s="1"/>
  <c r="K194" i="24"/>
  <c r="B45" i="30" s="1"/>
  <c r="Q193" i="24"/>
  <c r="P193"/>
  <c r="O193"/>
  <c r="N193"/>
  <c r="M193"/>
  <c r="L193"/>
  <c r="K193"/>
  <c r="Q192"/>
  <c r="P192"/>
  <c r="O192"/>
  <c r="N192"/>
  <c r="M192"/>
  <c r="L192"/>
  <c r="K192"/>
  <c r="Q191"/>
  <c r="P191"/>
  <c r="O191"/>
  <c r="N191"/>
  <c r="M191"/>
  <c r="L191"/>
  <c r="K191"/>
  <c r="Q190"/>
  <c r="B15" i="17" s="1"/>
  <c r="P190" i="24"/>
  <c r="B201" i="17" s="1"/>
  <c r="O190" i="24"/>
  <c r="B170" i="17" s="1"/>
  <c r="N190" i="24"/>
  <c r="B139" i="17" s="1"/>
  <c r="M190" i="24"/>
  <c r="B108" i="17" s="1"/>
  <c r="L190" i="24"/>
  <c r="B77" i="17" s="1"/>
  <c r="K190" i="24"/>
  <c r="B46" i="17" s="1"/>
  <c r="Q189" i="24"/>
  <c r="B15" i="31" s="1"/>
  <c r="P189" i="24"/>
  <c r="B201" i="31" s="1"/>
  <c r="O189" i="24"/>
  <c r="B170" i="31" s="1"/>
  <c r="N189" i="24"/>
  <c r="B139" i="31" s="1"/>
  <c r="M189" i="24"/>
  <c r="B108" i="31" s="1"/>
  <c r="L189" i="24"/>
  <c r="B77" i="31" s="1"/>
  <c r="K189" i="24"/>
  <c r="B46" i="31" s="1"/>
  <c r="Q176" i="24"/>
  <c r="H14" i="18" s="1"/>
  <c r="P176" i="24"/>
  <c r="G14" i="18" s="1"/>
  <c r="O176" i="24"/>
  <c r="F14" i="18" s="1"/>
  <c r="N176" i="24"/>
  <c r="E14" i="18" s="1"/>
  <c r="M176" i="24"/>
  <c r="D14" i="18" s="1"/>
  <c r="L176" i="24"/>
  <c r="C14" i="18" s="1"/>
  <c r="K176" i="24"/>
  <c r="B14" i="18" s="1"/>
  <c r="Q175" i="24"/>
  <c r="H14" i="32" s="1"/>
  <c r="P175" i="24"/>
  <c r="G14" i="32" s="1"/>
  <c r="O175" i="24"/>
  <c r="F14" i="32" s="1"/>
  <c r="N175" i="24"/>
  <c r="E14" i="32" s="1"/>
  <c r="M175" i="24"/>
  <c r="D14" i="32" s="1"/>
  <c r="L175" i="24"/>
  <c r="C14" i="32" s="1"/>
  <c r="K175" i="24"/>
  <c r="B14" i="32" s="1"/>
  <c r="Q174" i="24"/>
  <c r="P174"/>
  <c r="O174"/>
  <c r="N174"/>
  <c r="M174"/>
  <c r="L174"/>
  <c r="K174"/>
  <c r="Q173"/>
  <c r="L13" i="17" s="1"/>
  <c r="P173" i="24"/>
  <c r="L199" i="17" s="1"/>
  <c r="O173" i="24"/>
  <c r="L168" i="17" s="1"/>
  <c r="N173" i="24"/>
  <c r="L137" i="17" s="1"/>
  <c r="M173" i="24"/>
  <c r="L106" i="17" s="1"/>
  <c r="L173" i="24"/>
  <c r="L75" i="17" s="1"/>
  <c r="K173" i="24"/>
  <c r="L44" i="17" s="1"/>
  <c r="Q172" i="24"/>
  <c r="P172"/>
  <c r="L199" i="31" s="1"/>
  <c r="O172" i="24"/>
  <c r="L168" i="31" s="1"/>
  <c r="N172" i="24"/>
  <c r="L137" i="31" s="1"/>
  <c r="M172" i="24"/>
  <c r="L106" i="31" s="1"/>
  <c r="L172" i="24"/>
  <c r="L75" i="31" s="1"/>
  <c r="K172" i="24"/>
  <c r="L44" i="31" s="1"/>
  <c r="Q171" i="24"/>
  <c r="P171"/>
  <c r="O171"/>
  <c r="N171"/>
  <c r="M171"/>
  <c r="L171"/>
  <c r="K171"/>
  <c r="Q170"/>
  <c r="J13" i="17" s="1"/>
  <c r="P170" i="24"/>
  <c r="J199" i="17" s="1"/>
  <c r="O170" i="24"/>
  <c r="J168" i="17" s="1"/>
  <c r="N170" i="24"/>
  <c r="J137" i="17" s="1"/>
  <c r="M170" i="24"/>
  <c r="J106" i="17" s="1"/>
  <c r="L170" i="24"/>
  <c r="J75" i="17" s="1"/>
  <c r="K170" i="24"/>
  <c r="J44" i="17" s="1"/>
  <c r="Q169" i="24"/>
  <c r="P169"/>
  <c r="J199" i="31" s="1"/>
  <c r="O169" i="24"/>
  <c r="J168" i="31" s="1"/>
  <c r="N169" i="24"/>
  <c r="J137" i="31" s="1"/>
  <c r="M169" i="24"/>
  <c r="J106" i="31" s="1"/>
  <c r="L169" i="24"/>
  <c r="J75" i="31" s="1"/>
  <c r="K169" i="24"/>
  <c r="J44" i="31" s="1"/>
  <c r="Q168" i="24"/>
  <c r="P168"/>
  <c r="O168"/>
  <c r="N168"/>
  <c r="M168"/>
  <c r="L168"/>
  <c r="K168"/>
  <c r="Q167"/>
  <c r="H13" i="17" s="1"/>
  <c r="P167" i="24"/>
  <c r="H199" i="17" s="1"/>
  <c r="O167" i="24"/>
  <c r="H168" i="17" s="1"/>
  <c r="N167" i="24"/>
  <c r="H137" i="17" s="1"/>
  <c r="M167" i="24"/>
  <c r="H106" i="17" s="1"/>
  <c r="L167" i="24"/>
  <c r="H75" i="17" s="1"/>
  <c r="K167" i="24"/>
  <c r="H44" i="17" s="1"/>
  <c r="Q166" i="24"/>
  <c r="P166"/>
  <c r="H199" i="31" s="1"/>
  <c r="O166" i="24"/>
  <c r="H168" i="31" s="1"/>
  <c r="N166" i="24"/>
  <c r="H137" i="31" s="1"/>
  <c r="M166" i="24"/>
  <c r="H106" i="31" s="1"/>
  <c r="D106" s="1"/>
  <c r="L166" i="24"/>
  <c r="H75" i="31" s="1"/>
  <c r="K166" i="24"/>
  <c r="H44" i="31" s="1"/>
  <c r="Q165" i="24"/>
  <c r="P165"/>
  <c r="O165"/>
  <c r="N165"/>
  <c r="M165"/>
  <c r="L165"/>
  <c r="K165"/>
  <c r="Q164"/>
  <c r="F13" i="17" s="1"/>
  <c r="P164" i="24"/>
  <c r="F199" i="17" s="1"/>
  <c r="O164" i="24"/>
  <c r="F168" i="17" s="1"/>
  <c r="N164" i="24"/>
  <c r="F137" i="17" s="1"/>
  <c r="M164" i="24"/>
  <c r="F106" i="17" s="1"/>
  <c r="L164" i="24"/>
  <c r="F75" i="17" s="1"/>
  <c r="K164" i="24"/>
  <c r="F44" i="17" s="1"/>
  <c r="Q163" i="24"/>
  <c r="P163"/>
  <c r="F199" i="31" s="1"/>
  <c r="D199" s="1"/>
  <c r="O163" i="24"/>
  <c r="F168" i="31" s="1"/>
  <c r="N163" i="24"/>
  <c r="F137" i="31" s="1"/>
  <c r="D137" s="1"/>
  <c r="M163" i="24"/>
  <c r="F106" i="31" s="1"/>
  <c r="L163" i="24"/>
  <c r="F75" i="31" s="1"/>
  <c r="D75" s="1"/>
  <c r="K163" i="24"/>
  <c r="F44" i="31" s="1"/>
  <c r="Q162" i="24"/>
  <c r="P162"/>
  <c r="O162"/>
  <c r="N162"/>
  <c r="M162"/>
  <c r="L162"/>
  <c r="K162"/>
  <c r="Q161"/>
  <c r="J13" i="19" s="1"/>
  <c r="P161" i="24"/>
  <c r="J193" i="19" s="1"/>
  <c r="O161" i="24"/>
  <c r="J163" i="19" s="1"/>
  <c r="N161" i="24"/>
  <c r="J133" i="19" s="1"/>
  <c r="M161" i="24"/>
  <c r="J103" i="19" s="1"/>
  <c r="L161" i="24"/>
  <c r="J73" i="19" s="1"/>
  <c r="K161" i="24"/>
  <c r="J43" i="19" s="1"/>
  <c r="Q160" i="24"/>
  <c r="P160"/>
  <c r="J193" i="30" s="1"/>
  <c r="O160" i="24"/>
  <c r="J163" i="30" s="1"/>
  <c r="N160" i="24"/>
  <c r="J133" i="30" s="1"/>
  <c r="M160" i="24"/>
  <c r="J103" i="30" s="1"/>
  <c r="L160" i="24"/>
  <c r="J73" i="30" s="1"/>
  <c r="K160" i="24"/>
  <c r="J43" i="30" s="1"/>
  <c r="Q159" i="24"/>
  <c r="P159"/>
  <c r="O159"/>
  <c r="N159"/>
  <c r="M159"/>
  <c r="L159"/>
  <c r="K159"/>
  <c r="Q158"/>
  <c r="H13" i="19" s="1"/>
  <c r="P158" i="24"/>
  <c r="H193" i="19" s="1"/>
  <c r="O158" i="24"/>
  <c r="H163" i="19" s="1"/>
  <c r="N158" i="24"/>
  <c r="H133" i="19" s="1"/>
  <c r="M158" i="24"/>
  <c r="H103" i="19" s="1"/>
  <c r="L158" i="24"/>
  <c r="H73" i="19" s="1"/>
  <c r="K158" i="24"/>
  <c r="H43" i="19" s="1"/>
  <c r="Q157" i="24"/>
  <c r="P157"/>
  <c r="H193" i="30" s="1"/>
  <c r="O157" i="24"/>
  <c r="H163" i="30" s="1"/>
  <c r="N157" i="24"/>
  <c r="H133" i="30" s="1"/>
  <c r="M157" i="24"/>
  <c r="H103" i="30" s="1"/>
  <c r="L157" i="24"/>
  <c r="H73" i="30" s="1"/>
  <c r="K157" i="24"/>
  <c r="H43" i="30" s="1"/>
  <c r="Q156" i="24"/>
  <c r="P156"/>
  <c r="O156"/>
  <c r="N156"/>
  <c r="M156"/>
  <c r="L156"/>
  <c r="K156"/>
  <c r="Q155"/>
  <c r="F13" i="19" s="1"/>
  <c r="P155" i="24"/>
  <c r="F193" i="19" s="1"/>
  <c r="O155" i="24"/>
  <c r="F163" i="19" s="1"/>
  <c r="N155" i="24"/>
  <c r="F133" i="19" s="1"/>
  <c r="M155" i="24"/>
  <c r="L155"/>
  <c r="F73" i="19" s="1"/>
  <c r="K155" i="24"/>
  <c r="Q154"/>
  <c r="P154"/>
  <c r="O154"/>
  <c r="F163" i="30" s="1"/>
  <c r="N154" i="24"/>
  <c r="M154"/>
  <c r="F103" i="30" s="1"/>
  <c r="L154" i="24"/>
  <c r="K154"/>
  <c r="F43" i="30" s="1"/>
  <c r="Q153" i="24"/>
  <c r="P153"/>
  <c r="O153"/>
  <c r="N153"/>
  <c r="M153"/>
  <c r="L153"/>
  <c r="K153"/>
  <c r="Q152"/>
  <c r="B13" i="19" s="1"/>
  <c r="P152" i="24"/>
  <c r="B193" i="19" s="1"/>
  <c r="O152" i="24"/>
  <c r="B163" i="19" s="1"/>
  <c r="N152" i="24"/>
  <c r="B133" i="19" s="1"/>
  <c r="M152" i="24"/>
  <c r="B103" i="19" s="1"/>
  <c r="L152" i="24"/>
  <c r="B73" i="19" s="1"/>
  <c r="K152" i="24"/>
  <c r="B43" i="19" s="1"/>
  <c r="Q151" i="24"/>
  <c r="B13" i="30" s="1"/>
  <c r="P151" i="24"/>
  <c r="B193" i="30" s="1"/>
  <c r="O151" i="24"/>
  <c r="B163" i="30" s="1"/>
  <c r="N151" i="24"/>
  <c r="B133" i="30" s="1"/>
  <c r="M151" i="24"/>
  <c r="B103" i="30" s="1"/>
  <c r="L151" i="24"/>
  <c r="B73" i="30" s="1"/>
  <c r="K151" i="24"/>
  <c r="B43" i="30" s="1"/>
  <c r="Q150" i="24"/>
  <c r="P150"/>
  <c r="O150"/>
  <c r="N150"/>
  <c r="M150"/>
  <c r="L150"/>
  <c r="K150"/>
  <c r="Q149"/>
  <c r="P149"/>
  <c r="O149"/>
  <c r="N149"/>
  <c r="M149"/>
  <c r="L149"/>
  <c r="K149"/>
  <c r="Q148"/>
  <c r="P148"/>
  <c r="O148"/>
  <c r="N148"/>
  <c r="M148"/>
  <c r="L148"/>
  <c r="K148"/>
  <c r="Q147"/>
  <c r="B13" i="17" s="1"/>
  <c r="P147" i="24"/>
  <c r="B199" i="17" s="1"/>
  <c r="O147" i="24"/>
  <c r="B168" i="17" s="1"/>
  <c r="N147" i="24"/>
  <c r="B137" i="17" s="1"/>
  <c r="M147" i="24"/>
  <c r="B106" i="17" s="1"/>
  <c r="L147" i="24"/>
  <c r="B75" i="17" s="1"/>
  <c r="K147" i="24"/>
  <c r="B44" i="17" s="1"/>
  <c r="Q146" i="24"/>
  <c r="B13" i="31" s="1"/>
  <c r="P146" i="24"/>
  <c r="B199" i="31" s="1"/>
  <c r="O146" i="24"/>
  <c r="B168" i="31" s="1"/>
  <c r="N146" i="24"/>
  <c r="B137" i="31" s="1"/>
  <c r="M146" i="24"/>
  <c r="B106" i="31" s="1"/>
  <c r="L146" i="24"/>
  <c r="B75" i="31" s="1"/>
  <c r="K146" i="24"/>
  <c r="B44" i="31" s="1"/>
  <c r="Q133" i="24"/>
  <c r="H13" i="18" s="1"/>
  <c r="P133" i="24"/>
  <c r="G13" i="18" s="1"/>
  <c r="O133" i="24"/>
  <c r="F13" i="18" s="1"/>
  <c r="N133" i="24"/>
  <c r="E13" i="18" s="1"/>
  <c r="M133" i="24"/>
  <c r="D13" i="18" s="1"/>
  <c r="L133" i="24"/>
  <c r="C13" i="18" s="1"/>
  <c r="K133" i="24"/>
  <c r="B13" i="18" s="1"/>
  <c r="Q132" i="24"/>
  <c r="H13" i="32" s="1"/>
  <c r="P132" i="24"/>
  <c r="G13" i="32" s="1"/>
  <c r="O132" i="24"/>
  <c r="F13" i="32" s="1"/>
  <c r="N132" i="24"/>
  <c r="E13" i="32" s="1"/>
  <c r="M132" i="24"/>
  <c r="D13" i="32" s="1"/>
  <c r="L132" i="24"/>
  <c r="C13" i="32" s="1"/>
  <c r="K132" i="24"/>
  <c r="B13" i="32" s="1"/>
  <c r="Q131" i="24"/>
  <c r="P131"/>
  <c r="O131"/>
  <c r="N131"/>
  <c r="M131"/>
  <c r="L131"/>
  <c r="K131"/>
  <c r="Q130"/>
  <c r="L12" i="17" s="1"/>
  <c r="P130" i="24"/>
  <c r="L198" i="17" s="1"/>
  <c r="O130" i="24"/>
  <c r="L167" i="17" s="1"/>
  <c r="N130" i="24"/>
  <c r="L136" i="17" s="1"/>
  <c r="M130" i="24"/>
  <c r="L105" i="17" s="1"/>
  <c r="L130" i="24"/>
  <c r="L74" i="17" s="1"/>
  <c r="K130" i="24"/>
  <c r="L43" i="17" s="1"/>
  <c r="Q129" i="24"/>
  <c r="P129"/>
  <c r="L198" i="31" s="1"/>
  <c r="O129" i="24"/>
  <c r="L167" i="31" s="1"/>
  <c r="N129" i="24"/>
  <c r="L136" i="31" s="1"/>
  <c r="M129" i="24"/>
  <c r="L105" i="31" s="1"/>
  <c r="L129" i="24"/>
  <c r="L74" i="31" s="1"/>
  <c r="K129" i="24"/>
  <c r="L43" i="31" s="1"/>
  <c r="Q128" i="24"/>
  <c r="P128"/>
  <c r="O128"/>
  <c r="N128"/>
  <c r="M128"/>
  <c r="L128"/>
  <c r="K128"/>
  <c r="Q127"/>
  <c r="J12" i="17" s="1"/>
  <c r="P127" i="24"/>
  <c r="J198" i="17" s="1"/>
  <c r="O127" i="24"/>
  <c r="J167" i="17" s="1"/>
  <c r="N127" i="24"/>
  <c r="J136" i="17" s="1"/>
  <c r="M127" i="24"/>
  <c r="J105" i="17" s="1"/>
  <c r="L127" i="24"/>
  <c r="J74" i="17" s="1"/>
  <c r="K127" i="24"/>
  <c r="J43" i="17" s="1"/>
  <c r="Q126" i="24"/>
  <c r="P126"/>
  <c r="J198" i="31" s="1"/>
  <c r="O126" i="24"/>
  <c r="J167" i="31" s="1"/>
  <c r="N126" i="24"/>
  <c r="J136" i="31" s="1"/>
  <c r="M126" i="24"/>
  <c r="J105" i="31" s="1"/>
  <c r="L126" i="24"/>
  <c r="J74" i="31" s="1"/>
  <c r="K126" i="24"/>
  <c r="J43" i="31" s="1"/>
  <c r="Q125" i="24"/>
  <c r="P125"/>
  <c r="O125"/>
  <c r="N125"/>
  <c r="M125"/>
  <c r="L125"/>
  <c r="K125"/>
  <c r="Q124"/>
  <c r="H12" i="17" s="1"/>
  <c r="P124" i="24"/>
  <c r="H198" i="17" s="1"/>
  <c r="O124" i="24"/>
  <c r="H167" i="17" s="1"/>
  <c r="N124" i="24"/>
  <c r="H136" i="17" s="1"/>
  <c r="M124" i="24"/>
  <c r="H105" i="17" s="1"/>
  <c r="L124" i="24"/>
  <c r="H74" i="17" s="1"/>
  <c r="K124" i="24"/>
  <c r="H43" i="17" s="1"/>
  <c r="Q123" i="24"/>
  <c r="P123"/>
  <c r="H198" i="31" s="1"/>
  <c r="O123" i="24"/>
  <c r="H167" i="31" s="1"/>
  <c r="N123" i="24"/>
  <c r="H136" i="31" s="1"/>
  <c r="D136" s="1"/>
  <c r="M123" i="24"/>
  <c r="H105" i="31" s="1"/>
  <c r="L123" i="24"/>
  <c r="H74" i="31" s="1"/>
  <c r="D74" s="1"/>
  <c r="K123" i="24"/>
  <c r="H43" i="31" s="1"/>
  <c r="Q122" i="24"/>
  <c r="P122"/>
  <c r="O122"/>
  <c r="N122"/>
  <c r="M122"/>
  <c r="L122"/>
  <c r="K122"/>
  <c r="Q121"/>
  <c r="F12" i="17" s="1"/>
  <c r="P121" i="24"/>
  <c r="F198" i="17" s="1"/>
  <c r="O121" i="24"/>
  <c r="N121"/>
  <c r="F136" i="17" s="1"/>
  <c r="M121" i="24"/>
  <c r="F105" i="17" s="1"/>
  <c r="L121" i="24"/>
  <c r="F74" i="17" s="1"/>
  <c r="K121" i="24"/>
  <c r="Q120"/>
  <c r="P120"/>
  <c r="F198" i="31" s="1"/>
  <c r="O120" i="24"/>
  <c r="F167" i="31" s="1"/>
  <c r="D167" s="1"/>
  <c r="N120" i="24"/>
  <c r="F136" i="31" s="1"/>
  <c r="M120" i="24"/>
  <c r="F105" i="31" s="1"/>
  <c r="D105" s="1"/>
  <c r="L120" i="24"/>
  <c r="F74" i="31" s="1"/>
  <c r="K120" i="24"/>
  <c r="F43" i="31" s="1"/>
  <c r="Q119" i="24"/>
  <c r="P119"/>
  <c r="O119"/>
  <c r="N119"/>
  <c r="M119"/>
  <c r="L119"/>
  <c r="K119"/>
  <c r="Q118"/>
  <c r="P118"/>
  <c r="J192" i="19" s="1"/>
  <c r="O118" i="24"/>
  <c r="J162" i="19" s="1"/>
  <c r="N118" i="24"/>
  <c r="J132" i="19" s="1"/>
  <c r="M118" i="24"/>
  <c r="J102" i="19" s="1"/>
  <c r="L118" i="24"/>
  <c r="J72" i="19" s="1"/>
  <c r="K118" i="24"/>
  <c r="J42" i="19" s="1"/>
  <c r="Q117" i="24"/>
  <c r="J12" i="30" s="1"/>
  <c r="P117" i="24"/>
  <c r="J192" i="30" s="1"/>
  <c r="O117" i="24"/>
  <c r="J162" i="30" s="1"/>
  <c r="N117" i="24"/>
  <c r="J132" i="30" s="1"/>
  <c r="M117" i="24"/>
  <c r="J102" i="30" s="1"/>
  <c r="L117" i="24"/>
  <c r="J72" i="30" s="1"/>
  <c r="K117" i="24"/>
  <c r="J42" i="30" s="1"/>
  <c r="Q116" i="24"/>
  <c r="P116"/>
  <c r="O116"/>
  <c r="N116"/>
  <c r="M116"/>
  <c r="L116"/>
  <c r="K116"/>
  <c r="Q115"/>
  <c r="H12" i="19" s="1"/>
  <c r="P115" i="24"/>
  <c r="H192" i="19" s="1"/>
  <c r="O115" i="24"/>
  <c r="H162" i="19" s="1"/>
  <c r="N115" i="24"/>
  <c r="H132" i="19" s="1"/>
  <c r="M115" i="24"/>
  <c r="H102" i="19" s="1"/>
  <c r="L115" i="24"/>
  <c r="H72" i="19" s="1"/>
  <c r="K115" i="24"/>
  <c r="H42" i="19" s="1"/>
  <c r="Q114" i="24"/>
  <c r="P114"/>
  <c r="H192" i="30" s="1"/>
  <c r="O114" i="24"/>
  <c r="H162" i="30" s="1"/>
  <c r="N114" i="24"/>
  <c r="H132" i="30" s="1"/>
  <c r="M114" i="24"/>
  <c r="H102" i="30" s="1"/>
  <c r="L114" i="24"/>
  <c r="H72" i="30" s="1"/>
  <c r="K114" i="24"/>
  <c r="H42" i="30" s="1"/>
  <c r="Q113" i="24"/>
  <c r="P113"/>
  <c r="O113"/>
  <c r="N113"/>
  <c r="M113"/>
  <c r="L113"/>
  <c r="K113"/>
  <c r="Q112"/>
  <c r="P112"/>
  <c r="F192" i="19" s="1"/>
  <c r="O112" i="24"/>
  <c r="F162" i="19" s="1"/>
  <c r="N112" i="24"/>
  <c r="M112"/>
  <c r="F102" i="19" s="1"/>
  <c r="L112" i="24"/>
  <c r="F72" i="19" s="1"/>
  <c r="K112" i="24"/>
  <c r="F42" i="19" s="1"/>
  <c r="Q111" i="24"/>
  <c r="P111"/>
  <c r="O111"/>
  <c r="N111"/>
  <c r="M111"/>
  <c r="F102" i="30" s="1"/>
  <c r="L111" i="24"/>
  <c r="K111"/>
  <c r="F42" i="30" s="1"/>
  <c r="Q110" i="24"/>
  <c r="P110"/>
  <c r="O110"/>
  <c r="N110"/>
  <c r="M110"/>
  <c r="L110"/>
  <c r="K110"/>
  <c r="Q109"/>
  <c r="B12" i="19" s="1"/>
  <c r="P109" i="24"/>
  <c r="B192" i="19" s="1"/>
  <c r="O109" i="24"/>
  <c r="B162" i="19" s="1"/>
  <c r="N109" i="24"/>
  <c r="B132" i="19" s="1"/>
  <c r="M109" i="24"/>
  <c r="B102" i="19" s="1"/>
  <c r="L109" i="24"/>
  <c r="B72" i="19" s="1"/>
  <c r="K109" i="24"/>
  <c r="B42" i="19" s="1"/>
  <c r="Q108" i="24"/>
  <c r="B12" i="30" s="1"/>
  <c r="P108" i="24"/>
  <c r="B192" i="30" s="1"/>
  <c r="O108" i="24"/>
  <c r="B162" i="30" s="1"/>
  <c r="N108" i="24"/>
  <c r="B132" i="30" s="1"/>
  <c r="M108" i="24"/>
  <c r="B102" i="30" s="1"/>
  <c r="L108" i="24"/>
  <c r="B72" i="30" s="1"/>
  <c r="K108" i="24"/>
  <c r="B42" i="30" s="1"/>
  <c r="Q107" i="24"/>
  <c r="P107"/>
  <c r="O107"/>
  <c r="N107"/>
  <c r="M107"/>
  <c r="L107"/>
  <c r="K107"/>
  <c r="Q106"/>
  <c r="P106"/>
  <c r="O106"/>
  <c r="N106"/>
  <c r="M106"/>
  <c r="L106"/>
  <c r="K106"/>
  <c r="Q105"/>
  <c r="P105"/>
  <c r="O105"/>
  <c r="N105"/>
  <c r="M105"/>
  <c r="L105"/>
  <c r="K105"/>
  <c r="Q104"/>
  <c r="B12" i="17" s="1"/>
  <c r="P104" i="24"/>
  <c r="B198" i="17" s="1"/>
  <c r="O104" i="24"/>
  <c r="B167" i="17" s="1"/>
  <c r="N104" i="24"/>
  <c r="B136" i="17" s="1"/>
  <c r="M104" i="24"/>
  <c r="B105" i="17" s="1"/>
  <c r="L104" i="24"/>
  <c r="B74" i="17" s="1"/>
  <c r="K104" i="24"/>
  <c r="B43" i="17" s="1"/>
  <c r="Q103" i="24"/>
  <c r="B12" i="31" s="1"/>
  <c r="P103" i="24"/>
  <c r="B198" i="31" s="1"/>
  <c r="O103" i="24"/>
  <c r="B167" i="31" s="1"/>
  <c r="N103" i="24"/>
  <c r="B136" i="31" s="1"/>
  <c r="M103" i="24"/>
  <c r="B105" i="31" s="1"/>
  <c r="L103" i="24"/>
  <c r="B74" i="31" s="1"/>
  <c r="K103" i="24"/>
  <c r="B43" i="31" s="1"/>
  <c r="Q90" i="24"/>
  <c r="H12" i="18" s="1"/>
  <c r="P90" i="24"/>
  <c r="G12" i="18" s="1"/>
  <c r="O90" i="24"/>
  <c r="F12" i="18" s="1"/>
  <c r="N90" i="24"/>
  <c r="E12" i="18" s="1"/>
  <c r="M90" i="24"/>
  <c r="D12" i="18" s="1"/>
  <c r="L90" i="24"/>
  <c r="C12" i="18" s="1"/>
  <c r="K90" i="24"/>
  <c r="B12" i="18" s="1"/>
  <c r="Q89" i="24"/>
  <c r="H12" i="32" s="1"/>
  <c r="P89" i="24"/>
  <c r="G12" i="32" s="1"/>
  <c r="O89" i="24"/>
  <c r="F12" i="32" s="1"/>
  <c r="N89" i="24"/>
  <c r="E12" i="32" s="1"/>
  <c r="M89" i="24"/>
  <c r="D12" i="32" s="1"/>
  <c r="L89" i="24"/>
  <c r="C12" i="32" s="1"/>
  <c r="K89" i="24"/>
  <c r="B12" i="32" s="1"/>
  <c r="Q88" i="24"/>
  <c r="P88"/>
  <c r="O88"/>
  <c r="N88"/>
  <c r="M88"/>
  <c r="L88"/>
  <c r="K88"/>
  <c r="Q87"/>
  <c r="L11" i="17" s="1"/>
  <c r="P87" i="24"/>
  <c r="L197" i="17" s="1"/>
  <c r="O87" i="24"/>
  <c r="L166" i="17" s="1"/>
  <c r="N87" i="24"/>
  <c r="L135" i="17" s="1"/>
  <c r="M87" i="24"/>
  <c r="L104" i="17" s="1"/>
  <c r="L87" i="24"/>
  <c r="L73" i="17" s="1"/>
  <c r="K87" i="24"/>
  <c r="L42" i="17" s="1"/>
  <c r="Q86" i="24"/>
  <c r="P86"/>
  <c r="L197" i="31" s="1"/>
  <c r="O86" i="24"/>
  <c r="L166" i="31" s="1"/>
  <c r="N86" i="24"/>
  <c r="L135" i="31" s="1"/>
  <c r="M86" i="24"/>
  <c r="L104" i="31" s="1"/>
  <c r="L86" i="24"/>
  <c r="L73" i="31" s="1"/>
  <c r="K86" i="24"/>
  <c r="L42" i="31" s="1"/>
  <c r="Q85" i="24"/>
  <c r="P85"/>
  <c r="O85"/>
  <c r="N85"/>
  <c r="M85"/>
  <c r="L85"/>
  <c r="K85"/>
  <c r="Q84"/>
  <c r="J11" i="17" s="1"/>
  <c r="P84" i="24"/>
  <c r="J197" i="17" s="1"/>
  <c r="O84" i="24"/>
  <c r="J166" i="17" s="1"/>
  <c r="N84" i="24"/>
  <c r="J135" i="17" s="1"/>
  <c r="M84" i="24"/>
  <c r="J104" i="17" s="1"/>
  <c r="L84" i="24"/>
  <c r="J73" i="17" s="1"/>
  <c r="K84" i="24"/>
  <c r="J42" i="17" s="1"/>
  <c r="Q83" i="24"/>
  <c r="P83"/>
  <c r="J197" i="31" s="1"/>
  <c r="O83" i="24"/>
  <c r="J166" i="31" s="1"/>
  <c r="N83" i="24"/>
  <c r="J135" i="31" s="1"/>
  <c r="M83" i="24"/>
  <c r="J104" i="31" s="1"/>
  <c r="L83" i="24"/>
  <c r="J73" i="31" s="1"/>
  <c r="K83" i="24"/>
  <c r="J42" i="31" s="1"/>
  <c r="Q82" i="24"/>
  <c r="P82"/>
  <c r="O82"/>
  <c r="N82"/>
  <c r="M82"/>
  <c r="L82"/>
  <c r="K82"/>
  <c r="Q81"/>
  <c r="H11" i="17" s="1"/>
  <c r="P81" i="24"/>
  <c r="H197" i="17" s="1"/>
  <c r="O81" i="24"/>
  <c r="H166" i="17" s="1"/>
  <c r="N81" i="24"/>
  <c r="H135" i="17" s="1"/>
  <c r="M81" i="24"/>
  <c r="H104" i="17" s="1"/>
  <c r="L81" i="24"/>
  <c r="H73" i="17" s="1"/>
  <c r="K81" i="24"/>
  <c r="H42" i="17" s="1"/>
  <c r="Q80" i="24"/>
  <c r="P80"/>
  <c r="H197" i="31" s="1"/>
  <c r="O80" i="24"/>
  <c r="H166" i="31" s="1"/>
  <c r="N80" i="24"/>
  <c r="H135" i="31" s="1"/>
  <c r="M80" i="24"/>
  <c r="H104" i="31" s="1"/>
  <c r="D104" s="1"/>
  <c r="L80" i="24"/>
  <c r="H73" i="31" s="1"/>
  <c r="K80" i="24"/>
  <c r="H42" i="31" s="1"/>
  <c r="Q79" i="24"/>
  <c r="P79"/>
  <c r="O79"/>
  <c r="N79"/>
  <c r="M79"/>
  <c r="L79"/>
  <c r="K79"/>
  <c r="Q78"/>
  <c r="P78"/>
  <c r="F197" i="17" s="1"/>
  <c r="O78" i="24"/>
  <c r="N78"/>
  <c r="F135" i="17" s="1"/>
  <c r="M78" i="24"/>
  <c r="L78"/>
  <c r="F73" i="17" s="1"/>
  <c r="K78" i="24"/>
  <c r="Q77"/>
  <c r="P77"/>
  <c r="F197" i="31" s="1"/>
  <c r="D197" s="1"/>
  <c r="O77" i="24"/>
  <c r="F166" i="31" s="1"/>
  <c r="N77" i="24"/>
  <c r="F135" i="31" s="1"/>
  <c r="D135" s="1"/>
  <c r="M77" i="24"/>
  <c r="F104" i="31" s="1"/>
  <c r="L77" i="24"/>
  <c r="F73" i="31" s="1"/>
  <c r="D73" s="1"/>
  <c r="K77" i="24"/>
  <c r="F42" i="31" s="1"/>
  <c r="Q76" i="24"/>
  <c r="P76"/>
  <c r="O76"/>
  <c r="V76" s="1"/>
  <c r="N76"/>
  <c r="M76"/>
  <c r="T76" s="1"/>
  <c r="L76"/>
  <c r="K76"/>
  <c r="R76" s="1"/>
  <c r="Q75"/>
  <c r="J11" i="19" s="1"/>
  <c r="P75" i="24"/>
  <c r="J191" i="19" s="1"/>
  <c r="O75" i="24"/>
  <c r="J161" i="19" s="1"/>
  <c r="N75" i="24"/>
  <c r="J131" i="19" s="1"/>
  <c r="M75" i="24"/>
  <c r="J101" i="19" s="1"/>
  <c r="L75" i="24"/>
  <c r="J71" i="19" s="1"/>
  <c r="K75" i="24"/>
  <c r="J41" i="19" s="1"/>
  <c r="Q74" i="24"/>
  <c r="P74"/>
  <c r="J191" i="30" s="1"/>
  <c r="O74" i="24"/>
  <c r="J161" i="30" s="1"/>
  <c r="N74" i="24"/>
  <c r="J131" i="30" s="1"/>
  <c r="M74" i="24"/>
  <c r="J101" i="30" s="1"/>
  <c r="L74" i="24"/>
  <c r="J71" i="30" s="1"/>
  <c r="K74" i="24"/>
  <c r="J41" i="30" s="1"/>
  <c r="Q73" i="24"/>
  <c r="P73"/>
  <c r="O73"/>
  <c r="N73"/>
  <c r="M73"/>
  <c r="L73"/>
  <c r="K73"/>
  <c r="Q72"/>
  <c r="H11" i="19" s="1"/>
  <c r="P72" i="24"/>
  <c r="H191" i="19" s="1"/>
  <c r="O72" i="24"/>
  <c r="H161" i="19" s="1"/>
  <c r="N72" i="24"/>
  <c r="H131" i="19" s="1"/>
  <c r="M72" i="24"/>
  <c r="H101" i="19" s="1"/>
  <c r="L72" i="24"/>
  <c r="H71" i="19" s="1"/>
  <c r="K72" i="24"/>
  <c r="H41" i="19" s="1"/>
  <c r="Q71" i="24"/>
  <c r="P71"/>
  <c r="H191" i="30" s="1"/>
  <c r="O71" i="24"/>
  <c r="H161" i="30" s="1"/>
  <c r="N71" i="24"/>
  <c r="H131" i="30" s="1"/>
  <c r="M71" i="24"/>
  <c r="H101" i="30" s="1"/>
  <c r="L71" i="24"/>
  <c r="H71" i="30" s="1"/>
  <c r="K71" i="24"/>
  <c r="H41" i="30" s="1"/>
  <c r="Q70" i="24"/>
  <c r="P70"/>
  <c r="O70"/>
  <c r="N70"/>
  <c r="M70"/>
  <c r="L70"/>
  <c r="K70"/>
  <c r="Q69"/>
  <c r="P69"/>
  <c r="O69"/>
  <c r="F161" i="19" s="1"/>
  <c r="N69" i="24"/>
  <c r="M69"/>
  <c r="F101" i="19" s="1"/>
  <c r="L69" i="24"/>
  <c r="K69"/>
  <c r="F41" i="19" s="1"/>
  <c r="Q68" i="24"/>
  <c r="P68"/>
  <c r="F191" i="30" s="1"/>
  <c r="O68" i="24"/>
  <c r="N68"/>
  <c r="F131" i="30" s="1"/>
  <c r="M68" i="24"/>
  <c r="L68"/>
  <c r="F71" i="30" s="1"/>
  <c r="K68" i="24"/>
  <c r="Q67"/>
  <c r="P67"/>
  <c r="O67"/>
  <c r="N67"/>
  <c r="U67" s="1"/>
  <c r="M67"/>
  <c r="L67"/>
  <c r="S67" s="1"/>
  <c r="K67"/>
  <c r="Q66"/>
  <c r="B11" i="19" s="1"/>
  <c r="P66" i="24"/>
  <c r="B191" i="19" s="1"/>
  <c r="O66" i="24"/>
  <c r="B161" i="19" s="1"/>
  <c r="N66" i="24"/>
  <c r="B131" i="19" s="1"/>
  <c r="M66" i="24"/>
  <c r="B101" i="19" s="1"/>
  <c r="L66" i="24"/>
  <c r="B71" i="19" s="1"/>
  <c r="K66" i="24"/>
  <c r="B41" i="19" s="1"/>
  <c r="Q65" i="24"/>
  <c r="B11" i="30" s="1"/>
  <c r="P65" i="24"/>
  <c r="B191" i="30" s="1"/>
  <c r="O65" i="24"/>
  <c r="B161" i="30" s="1"/>
  <c r="N65" i="24"/>
  <c r="B131" i="30" s="1"/>
  <c r="M65" i="24"/>
  <c r="B101" i="30" s="1"/>
  <c r="L65" i="24"/>
  <c r="B71" i="30" s="1"/>
  <c r="K65" i="24"/>
  <c r="B41" i="30" s="1"/>
  <c r="Q64" i="24"/>
  <c r="P64"/>
  <c r="O64"/>
  <c r="N64"/>
  <c r="M64"/>
  <c r="L64"/>
  <c r="K64"/>
  <c r="Q63"/>
  <c r="P63"/>
  <c r="O63"/>
  <c r="N63"/>
  <c r="M63"/>
  <c r="L63"/>
  <c r="K63"/>
  <c r="Q62"/>
  <c r="P62"/>
  <c r="O62"/>
  <c r="N62"/>
  <c r="M62"/>
  <c r="L62"/>
  <c r="K62"/>
  <c r="Q61"/>
  <c r="B11" i="17" s="1"/>
  <c r="P61" i="24"/>
  <c r="B197" i="17" s="1"/>
  <c r="O61" i="24"/>
  <c r="B166" i="17" s="1"/>
  <c r="N61" i="24"/>
  <c r="B135" i="17" s="1"/>
  <c r="M61" i="24"/>
  <c r="B104" i="17" s="1"/>
  <c r="L61" i="24"/>
  <c r="B73" i="17" s="1"/>
  <c r="K61" i="24"/>
  <c r="B42" i="17" s="1"/>
  <c r="Q60" i="24"/>
  <c r="B11" i="31" s="1"/>
  <c r="P60" i="24"/>
  <c r="B197" i="31" s="1"/>
  <c r="O60" i="24"/>
  <c r="B166" i="31" s="1"/>
  <c r="N60" i="24"/>
  <c r="B135" i="31" s="1"/>
  <c r="M60" i="24"/>
  <c r="B104" i="31" s="1"/>
  <c r="L60" i="24"/>
  <c r="B73" i="31" s="1"/>
  <c r="K60" i="24"/>
  <c r="B42" i="31" s="1"/>
  <c r="K35" i="24"/>
  <c r="F41" i="17" s="1"/>
  <c r="L35" i="24"/>
  <c r="F72" i="17" s="1"/>
  <c r="M35" i="24"/>
  <c r="F103" i="17" s="1"/>
  <c r="N35" i="24"/>
  <c r="F134" i="17" s="1"/>
  <c r="O35" i="24"/>
  <c r="F165" i="17" s="1"/>
  <c r="P35" i="24"/>
  <c r="F196" i="17" s="1"/>
  <c r="Q35" i="24"/>
  <c r="F10" i="17" s="1"/>
  <c r="K47" i="24"/>
  <c r="B11" i="18" s="1"/>
  <c r="L47" i="24"/>
  <c r="C11" i="18" s="1"/>
  <c r="M47" i="24"/>
  <c r="D11" i="18" s="1"/>
  <c r="N47" i="24"/>
  <c r="E11" i="18" s="1"/>
  <c r="O47" i="24"/>
  <c r="F11" i="18" s="1"/>
  <c r="P47" i="24"/>
  <c r="G11" i="18" s="1"/>
  <c r="Q47" i="24"/>
  <c r="H11" i="18" s="1"/>
  <c r="K44" i="24"/>
  <c r="L41" i="17" s="1"/>
  <c r="L44" i="24"/>
  <c r="L72" i="17" s="1"/>
  <c r="M44" i="24"/>
  <c r="L103" i="17" s="1"/>
  <c r="N44" i="24"/>
  <c r="L134" i="17" s="1"/>
  <c r="O44" i="24"/>
  <c r="L165" i="17" s="1"/>
  <c r="P44" i="24"/>
  <c r="L196" i="17" s="1"/>
  <c r="Q44" i="24"/>
  <c r="L10" i="17" s="1"/>
  <c r="K41" i="24"/>
  <c r="J41" i="17" s="1"/>
  <c r="L41" i="24"/>
  <c r="J72" i="17" s="1"/>
  <c r="M41" i="24"/>
  <c r="J103" i="17" s="1"/>
  <c r="N41" i="24"/>
  <c r="J134" i="17" s="1"/>
  <c r="O41" i="24"/>
  <c r="J165" i="17" s="1"/>
  <c r="P41" i="24"/>
  <c r="J196" i="17" s="1"/>
  <c r="Q41" i="24"/>
  <c r="J10" i="17" s="1"/>
  <c r="K38" i="24"/>
  <c r="H41" i="17" s="1"/>
  <c r="L38" i="24"/>
  <c r="H72" i="17" s="1"/>
  <c r="M38" i="24"/>
  <c r="H103" i="17" s="1"/>
  <c r="N38" i="24"/>
  <c r="H134" i="17" s="1"/>
  <c r="O38" i="24"/>
  <c r="H165" i="17" s="1"/>
  <c r="P38" i="24"/>
  <c r="H196" i="17" s="1"/>
  <c r="Q38" i="24"/>
  <c r="H10" i="17" s="1"/>
  <c r="K32" i="24"/>
  <c r="J40" i="19" s="1"/>
  <c r="L32" i="24"/>
  <c r="J70" i="19" s="1"/>
  <c r="M32" i="24"/>
  <c r="J100" i="19" s="1"/>
  <c r="N32" i="24"/>
  <c r="J130" i="19" s="1"/>
  <c r="O32" i="24"/>
  <c r="J160" i="19" s="1"/>
  <c r="P32" i="24"/>
  <c r="J190" i="19" s="1"/>
  <c r="Q32" i="24"/>
  <c r="J10" i="19" s="1"/>
  <c r="K29" i="24"/>
  <c r="L29"/>
  <c r="H70" i="19" s="1"/>
  <c r="M29" i="24"/>
  <c r="N29"/>
  <c r="H130" i="19" s="1"/>
  <c r="O29" i="24"/>
  <c r="P29"/>
  <c r="H190" i="19" s="1"/>
  <c r="Q29" i="24"/>
  <c r="H10" i="19" s="1"/>
  <c r="K26" i="24"/>
  <c r="F40" i="19" s="1"/>
  <c r="L26" i="24"/>
  <c r="M26"/>
  <c r="F100" i="19" s="1"/>
  <c r="N26" i="24"/>
  <c r="O26"/>
  <c r="F160" i="19" s="1"/>
  <c r="P26" i="24"/>
  <c r="Q26"/>
  <c r="F10" i="19" s="1"/>
  <c r="Q23" i="24"/>
  <c r="B10" i="19" s="1"/>
  <c r="P23" i="24"/>
  <c r="B190" i="19" s="1"/>
  <c r="O23" i="24"/>
  <c r="B160" i="19" s="1"/>
  <c r="N23" i="24"/>
  <c r="B130" i="19" s="1"/>
  <c r="M23" i="24"/>
  <c r="B100" i="19" s="1"/>
  <c r="L23" i="24"/>
  <c r="B70" i="19" s="1"/>
  <c r="K23" i="24"/>
  <c r="B40" i="19" s="1"/>
  <c r="D74" i="17" l="1"/>
  <c r="D136"/>
  <c r="D198"/>
  <c r="D44"/>
  <c r="D106"/>
  <c r="D168"/>
  <c r="D77"/>
  <c r="D139"/>
  <c r="D201"/>
  <c r="D47"/>
  <c r="D109"/>
  <c r="D171"/>
  <c r="D49"/>
  <c r="D111"/>
  <c r="D173"/>
  <c r="D82"/>
  <c r="D111" i="31"/>
  <c r="D144" i="17"/>
  <c r="D206"/>
  <c r="D83" i="31"/>
  <c r="D145"/>
  <c r="D207"/>
  <c r="D52" i="17"/>
  <c r="D114"/>
  <c r="D176"/>
  <c r="D115" i="31"/>
  <c r="D82"/>
  <c r="D144"/>
  <c r="D114"/>
  <c r="D177"/>
  <c r="D84" i="17"/>
  <c r="D146"/>
  <c r="D208"/>
  <c r="D84" i="31"/>
  <c r="D146"/>
  <c r="D85"/>
  <c r="D147"/>
  <c r="D209"/>
  <c r="D54" i="17"/>
  <c r="D116"/>
  <c r="D178"/>
  <c r="D116" i="31"/>
  <c r="D118"/>
  <c r="D180"/>
  <c r="D87" i="17"/>
  <c r="D149"/>
  <c r="D211"/>
  <c r="R678" i="24"/>
  <c r="T678"/>
  <c r="V678"/>
  <c r="X678"/>
  <c r="Z712"/>
  <c r="AA721"/>
  <c r="AC721"/>
  <c r="AE721"/>
  <c r="D88" i="31"/>
  <c r="D150"/>
  <c r="D212"/>
  <c r="D57" i="17"/>
  <c r="D119"/>
  <c r="D181"/>
  <c r="D120" i="31"/>
  <c r="D182"/>
  <c r="D89" i="17"/>
  <c r="Q25"/>
  <c r="H25" i="31"/>
  <c r="S25" i="17"/>
  <c r="L25" i="31"/>
  <c r="P26" i="17"/>
  <c r="F26" i="31"/>
  <c r="R26" i="17"/>
  <c r="J26" i="31"/>
  <c r="Q27" i="17"/>
  <c r="H27" i="31"/>
  <c r="S27" i="17"/>
  <c r="L27" i="31"/>
  <c r="P28" i="17"/>
  <c r="F28" i="31"/>
  <c r="R28" i="17"/>
  <c r="J28" i="31"/>
  <c r="AA722" i="24"/>
  <c r="F70" i="31"/>
  <c r="D70" s="1"/>
  <c r="AC722" i="24"/>
  <c r="F132" i="31"/>
  <c r="D132" s="1"/>
  <c r="AE722" i="24"/>
  <c r="F194" i="31"/>
  <c r="D194" s="1"/>
  <c r="D42"/>
  <c r="D166"/>
  <c r="D198"/>
  <c r="D43"/>
  <c r="D44"/>
  <c r="D168"/>
  <c r="D201"/>
  <c r="D46"/>
  <c r="D47"/>
  <c r="D171"/>
  <c r="D203"/>
  <c r="D48"/>
  <c r="D49"/>
  <c r="D173"/>
  <c r="D206"/>
  <c r="D51"/>
  <c r="D52"/>
  <c r="D176"/>
  <c r="D208"/>
  <c r="D53"/>
  <c r="D54"/>
  <c r="D178"/>
  <c r="D56"/>
  <c r="D58"/>
  <c r="P25" i="17"/>
  <c r="F25" i="31"/>
  <c r="R25" i="17"/>
  <c r="J25" i="31"/>
  <c r="Q26" i="17"/>
  <c r="H26" i="31"/>
  <c r="S26" i="17"/>
  <c r="L26" i="31"/>
  <c r="P27" i="17"/>
  <c r="F27" i="31"/>
  <c r="R27" i="17"/>
  <c r="J27" i="31"/>
  <c r="S679" i="24"/>
  <c r="F90" i="31"/>
  <c r="D90" s="1"/>
  <c r="U679" i="24"/>
  <c r="F152" i="31"/>
  <c r="D152" s="1"/>
  <c r="W679" i="24"/>
  <c r="F214" i="31"/>
  <c r="D214" s="1"/>
  <c r="Q28" i="17"/>
  <c r="H28" i="31"/>
  <c r="S28" i="17"/>
  <c r="L28" i="31"/>
  <c r="Z722" i="24"/>
  <c r="F39" i="31"/>
  <c r="D39" s="1"/>
  <c r="AB722" i="24"/>
  <c r="F101" i="31"/>
  <c r="D101" s="1"/>
  <c r="AD722" i="24"/>
  <c r="F163" i="31"/>
  <c r="D163" s="1"/>
  <c r="D87"/>
  <c r="D119"/>
  <c r="D89"/>
  <c r="D121"/>
  <c r="D212" i="17"/>
  <c r="D214"/>
  <c r="D56"/>
  <c r="D151"/>
  <c r="D118"/>
  <c r="D180"/>
  <c r="D213"/>
  <c r="D73"/>
  <c r="D135"/>
  <c r="D197"/>
  <c r="Z119" i="24"/>
  <c r="AB119"/>
  <c r="AD119"/>
  <c r="AF119"/>
  <c r="AA120"/>
  <c r="AC120"/>
  <c r="AE120"/>
  <c r="D105" i="17"/>
  <c r="Z153" i="24"/>
  <c r="AB153"/>
  <c r="D75" i="17"/>
  <c r="D137"/>
  <c r="D199"/>
  <c r="S282" i="24"/>
  <c r="U282"/>
  <c r="W282"/>
  <c r="R283"/>
  <c r="T283"/>
  <c r="V283"/>
  <c r="D48" i="17"/>
  <c r="D110"/>
  <c r="D172"/>
  <c r="V335" i="24"/>
  <c r="D85" i="17"/>
  <c r="R78" i="24"/>
  <c r="F42" i="17"/>
  <c r="D42" s="1"/>
  <c r="T78" i="24"/>
  <c r="F104" i="17"/>
  <c r="D104" s="1"/>
  <c r="V78" i="24"/>
  <c r="F166" i="17"/>
  <c r="D166" s="1"/>
  <c r="X78" i="24"/>
  <c r="F11" i="17"/>
  <c r="H11" i="31"/>
  <c r="Q11" i="17"/>
  <c r="L11" i="31"/>
  <c r="S11" i="17"/>
  <c r="R121" i="24"/>
  <c r="F43" i="17"/>
  <c r="D43" s="1"/>
  <c r="V121" i="24"/>
  <c r="F167" i="17"/>
  <c r="D167" s="1"/>
  <c r="H12" i="31"/>
  <c r="Q12" i="17"/>
  <c r="L12" i="31"/>
  <c r="S12" i="17"/>
  <c r="F13" i="31"/>
  <c r="P13" i="17"/>
  <c r="J13" i="31"/>
  <c r="R13" i="17"/>
  <c r="H15" i="31"/>
  <c r="Q15" i="17"/>
  <c r="L15" i="31"/>
  <c r="S15" i="17"/>
  <c r="F16" i="31"/>
  <c r="P16" i="17"/>
  <c r="J16" i="31"/>
  <c r="R16" i="17"/>
  <c r="AF292" i="24"/>
  <c r="F17" i="31"/>
  <c r="P17" i="17"/>
  <c r="AA293" i="24"/>
  <c r="F79" i="17"/>
  <c r="D79" s="1"/>
  <c r="AC293" i="24"/>
  <c r="F141" i="17"/>
  <c r="D141" s="1"/>
  <c r="AE293" i="24"/>
  <c r="F203" i="17"/>
  <c r="D203" s="1"/>
  <c r="J17" i="31"/>
  <c r="R17" i="17"/>
  <c r="AA336" i="24"/>
  <c r="F80" i="17"/>
  <c r="D80" s="1"/>
  <c r="AC336" i="24"/>
  <c r="F142" i="17"/>
  <c r="D142" s="1"/>
  <c r="AE336" i="24"/>
  <c r="F204" i="17"/>
  <c r="D204" s="1"/>
  <c r="J18" i="31"/>
  <c r="R18" i="17"/>
  <c r="R379" i="24"/>
  <c r="F51" i="17"/>
  <c r="D51" s="1"/>
  <c r="T379" i="24"/>
  <c r="F113" i="17"/>
  <c r="D113" s="1"/>
  <c r="V379" i="24"/>
  <c r="F175" i="17"/>
  <c r="D175" s="1"/>
  <c r="X379" i="24"/>
  <c r="F20" i="17"/>
  <c r="H20" i="31"/>
  <c r="Q20" i="17"/>
  <c r="L20" i="31"/>
  <c r="S20" i="17"/>
  <c r="AF421" i="24"/>
  <c r="F21" i="31"/>
  <c r="P21" i="17"/>
  <c r="AA422" i="24"/>
  <c r="F83" i="17"/>
  <c r="D83" s="1"/>
  <c r="AC422" i="24"/>
  <c r="F145" i="17"/>
  <c r="D145" s="1"/>
  <c r="AE422" i="24"/>
  <c r="F207" i="17"/>
  <c r="D207" s="1"/>
  <c r="J21" i="31"/>
  <c r="R21" i="17"/>
  <c r="R465" i="24"/>
  <c r="F53" i="17"/>
  <c r="D53" s="1"/>
  <c r="T465" i="24"/>
  <c r="F115" i="17"/>
  <c r="D115" s="1"/>
  <c r="V465" i="24"/>
  <c r="F177" i="17"/>
  <c r="D177" s="1"/>
  <c r="X465" i="24"/>
  <c r="F22" i="17"/>
  <c r="H22" i="31"/>
  <c r="Q22" i="17"/>
  <c r="L22" i="31"/>
  <c r="S22" i="17"/>
  <c r="F23" i="31"/>
  <c r="P23" i="17"/>
  <c r="J23" i="31"/>
  <c r="R23" i="17"/>
  <c r="Z723" i="24"/>
  <c r="F39" i="17"/>
  <c r="D39" s="1"/>
  <c r="AB723" i="24"/>
  <c r="F101" i="17"/>
  <c r="D101" s="1"/>
  <c r="AD723" i="24"/>
  <c r="F163" i="17"/>
  <c r="D163" s="1"/>
  <c r="H8" i="31"/>
  <c r="Q8" i="17"/>
  <c r="L8" i="31"/>
  <c r="S8" i="17"/>
  <c r="D196"/>
  <c r="D134"/>
  <c r="D72"/>
  <c r="W67" i="24"/>
  <c r="X76"/>
  <c r="S77"/>
  <c r="U77"/>
  <c r="W77"/>
  <c r="R111"/>
  <c r="AD153"/>
  <c r="AF153"/>
  <c r="Z205"/>
  <c r="AB205"/>
  <c r="AD205"/>
  <c r="AF205"/>
  <c r="AA206"/>
  <c r="AC206"/>
  <c r="AE206"/>
  <c r="D46" i="17"/>
  <c r="D108"/>
  <c r="D170"/>
  <c r="R239" i="24"/>
  <c r="T239"/>
  <c r="V239"/>
  <c r="X239"/>
  <c r="AA248"/>
  <c r="AC248"/>
  <c r="AE248"/>
  <c r="Z249"/>
  <c r="AB249"/>
  <c r="AD249"/>
  <c r="D78" i="17"/>
  <c r="D140"/>
  <c r="D202"/>
  <c r="Z292" i="24"/>
  <c r="AB292"/>
  <c r="AD292"/>
  <c r="S325"/>
  <c r="U325"/>
  <c r="W325"/>
  <c r="R334"/>
  <c r="T334"/>
  <c r="V334"/>
  <c r="X334"/>
  <c r="S335"/>
  <c r="U335"/>
  <c r="W335"/>
  <c r="S378"/>
  <c r="U378"/>
  <c r="W378"/>
  <c r="Z411"/>
  <c r="AB411"/>
  <c r="AD411"/>
  <c r="AF411"/>
  <c r="AA412"/>
  <c r="AC412"/>
  <c r="AE412"/>
  <c r="AA420"/>
  <c r="AC420"/>
  <c r="AE420"/>
  <c r="Z421"/>
  <c r="AB421"/>
  <c r="AD421"/>
  <c r="S454"/>
  <c r="U454"/>
  <c r="W454"/>
  <c r="R463"/>
  <c r="T463"/>
  <c r="V463"/>
  <c r="X463"/>
  <c r="S464"/>
  <c r="U464"/>
  <c r="W464"/>
  <c r="Z497"/>
  <c r="AB497"/>
  <c r="AD497"/>
  <c r="AF497"/>
  <c r="D147" i="17"/>
  <c r="D209"/>
  <c r="F11" i="31"/>
  <c r="P11" i="17"/>
  <c r="J11" i="31"/>
  <c r="R11" i="17"/>
  <c r="F12" i="31"/>
  <c r="P12" i="17"/>
  <c r="J12" i="31"/>
  <c r="R12" i="17"/>
  <c r="H13" i="31"/>
  <c r="Q13" i="17"/>
  <c r="L13" i="31"/>
  <c r="S13" i="17"/>
  <c r="F15" i="31"/>
  <c r="P15" i="17"/>
  <c r="J15" i="31"/>
  <c r="R15" i="17"/>
  <c r="H16" i="31"/>
  <c r="Q16" i="17"/>
  <c r="L16" i="31"/>
  <c r="S16" i="17"/>
  <c r="H17" i="31"/>
  <c r="Q17" i="17"/>
  <c r="L17" i="31"/>
  <c r="S17" i="17"/>
  <c r="F18" i="31"/>
  <c r="P18" i="17"/>
  <c r="H18" i="31"/>
  <c r="Q18" i="17"/>
  <c r="L18" i="31"/>
  <c r="S18" i="17"/>
  <c r="F20" i="31"/>
  <c r="P20" i="17"/>
  <c r="J20" i="31"/>
  <c r="R20" i="17"/>
  <c r="H21" i="31"/>
  <c r="Q21" i="17"/>
  <c r="L21" i="31"/>
  <c r="S21" i="17"/>
  <c r="F22" i="31"/>
  <c r="P22" i="17"/>
  <c r="J22" i="31"/>
  <c r="R22" i="17"/>
  <c r="H23" i="31"/>
  <c r="Q23" i="17"/>
  <c r="L23" i="31"/>
  <c r="S23" i="17"/>
  <c r="R680" i="24"/>
  <c r="F59" i="17"/>
  <c r="D59" s="1"/>
  <c r="T680" i="24"/>
  <c r="F121" i="17"/>
  <c r="D121" s="1"/>
  <c r="V680" i="24"/>
  <c r="F183" i="17"/>
  <c r="D183" s="1"/>
  <c r="X680" i="24"/>
  <c r="F28" i="17"/>
  <c r="AF722" i="24"/>
  <c r="F8" i="31"/>
  <c r="P8" i="17"/>
  <c r="AA723" i="24"/>
  <c r="F70" i="17"/>
  <c r="D70" s="1"/>
  <c r="AC723" i="24"/>
  <c r="F132" i="17"/>
  <c r="D132" s="1"/>
  <c r="AE723" i="24"/>
  <c r="F194" i="17"/>
  <c r="D194" s="1"/>
  <c r="J8" i="31"/>
  <c r="R8" i="17"/>
  <c r="D165"/>
  <c r="D103"/>
  <c r="D41"/>
  <c r="AF723" i="24"/>
  <c r="F8" i="17"/>
  <c r="AB712" i="24"/>
  <c r="AD712"/>
  <c r="AF712"/>
  <c r="R68"/>
  <c r="F41" i="30"/>
  <c r="T68" i="24"/>
  <c r="F101" i="30"/>
  <c r="V68" i="24"/>
  <c r="F161" i="30"/>
  <c r="X68" i="24"/>
  <c r="F11" i="30"/>
  <c r="O11" i="19"/>
  <c r="S69" i="24"/>
  <c r="F71" i="19"/>
  <c r="U69" i="24"/>
  <c r="F131" i="19"/>
  <c r="W69" i="24"/>
  <c r="F191" i="19"/>
  <c r="J11" i="30"/>
  <c r="Q11" i="19"/>
  <c r="AA111" i="24"/>
  <c r="F72" i="30"/>
  <c r="AC111" i="24"/>
  <c r="F132" i="30"/>
  <c r="AE111" i="24"/>
  <c r="F192" i="30"/>
  <c r="L72" i="19"/>
  <c r="D72"/>
  <c r="U112" i="24"/>
  <c r="F132" i="19"/>
  <c r="L192"/>
  <c r="D192"/>
  <c r="AA154" i="24"/>
  <c r="F73" i="30"/>
  <c r="AC154" i="24"/>
  <c r="F133" i="30"/>
  <c r="AE154" i="24"/>
  <c r="F193" i="30"/>
  <c r="Z155" i="24"/>
  <c r="F43" i="19"/>
  <c r="AB155" i="24"/>
  <c r="F103" i="19"/>
  <c r="D163"/>
  <c r="L163"/>
  <c r="H13" i="30"/>
  <c r="P13" i="19"/>
  <c r="Z197" i="24"/>
  <c r="F45" i="30"/>
  <c r="AB197" i="24"/>
  <c r="F105" i="30"/>
  <c r="AD197" i="24"/>
  <c r="F165" i="30"/>
  <c r="AF197" i="24"/>
  <c r="F15" i="30"/>
  <c r="O15" i="19"/>
  <c r="AA198" i="24"/>
  <c r="F75" i="19"/>
  <c r="AC198" i="24"/>
  <c r="F135" i="19"/>
  <c r="AE198" i="24"/>
  <c r="F195" i="19"/>
  <c r="J15" i="30"/>
  <c r="Q15" i="19"/>
  <c r="AA240" i="24"/>
  <c r="F76" i="30"/>
  <c r="AC240" i="24"/>
  <c r="F136" i="30"/>
  <c r="AE240" i="24"/>
  <c r="F196" i="30"/>
  <c r="Z241" i="24"/>
  <c r="F46" i="19"/>
  <c r="AB241" i="24"/>
  <c r="F106" i="19"/>
  <c r="V241" i="24"/>
  <c r="F166" i="19"/>
  <c r="H16" i="30"/>
  <c r="P16" i="19"/>
  <c r="X283" i="24"/>
  <c r="O17" i="19"/>
  <c r="S284" i="24"/>
  <c r="F77" i="30"/>
  <c r="F77" i="19"/>
  <c r="U284" i="24"/>
  <c r="F137" i="30"/>
  <c r="F137" i="19"/>
  <c r="W284" i="24"/>
  <c r="F197" i="30"/>
  <c r="F197" i="19"/>
  <c r="H77" i="30"/>
  <c r="H77" i="19"/>
  <c r="H137" i="30"/>
  <c r="H137" i="19"/>
  <c r="H197" i="30"/>
  <c r="H197" i="19"/>
  <c r="J47" i="30"/>
  <c r="J47" i="19"/>
  <c r="J107" i="30"/>
  <c r="J107" i="19"/>
  <c r="J167" i="30"/>
  <c r="J167" i="19"/>
  <c r="J17" i="30"/>
  <c r="J17" i="19"/>
  <c r="R326" i="24"/>
  <c r="F48" i="30"/>
  <c r="T326" i="24"/>
  <c r="F108" i="30"/>
  <c r="V326" i="24"/>
  <c r="F168" i="30"/>
  <c r="X326" i="24"/>
  <c r="F18" i="30"/>
  <c r="O18" i="19"/>
  <c r="S327" i="24"/>
  <c r="F78" i="19"/>
  <c r="U327" i="24"/>
  <c r="F138" i="19"/>
  <c r="W327" i="24"/>
  <c r="F198" i="19"/>
  <c r="J18" i="30"/>
  <c r="Q18" i="19"/>
  <c r="D50" i="30"/>
  <c r="L50"/>
  <c r="D110"/>
  <c r="L110"/>
  <c r="D170"/>
  <c r="L170"/>
  <c r="F20"/>
  <c r="O20" i="19"/>
  <c r="L80"/>
  <c r="D80"/>
  <c r="L140"/>
  <c r="D140"/>
  <c r="L200"/>
  <c r="D200"/>
  <c r="J20" i="30"/>
  <c r="Q20" i="19"/>
  <c r="B81" i="30"/>
  <c r="B81" i="19"/>
  <c r="B141" i="30"/>
  <c r="B141" i="19"/>
  <c r="B201" i="30"/>
  <c r="B201" i="19"/>
  <c r="Z413" i="24"/>
  <c r="F51" i="30"/>
  <c r="F51" i="19"/>
  <c r="AB413" i="24"/>
  <c r="F111" i="30"/>
  <c r="F111" i="19"/>
  <c r="AD413" i="24"/>
  <c r="F171" i="30"/>
  <c r="F171" i="19"/>
  <c r="AF413" i="24"/>
  <c r="F21" i="30"/>
  <c r="F21" i="19"/>
  <c r="H81" i="30"/>
  <c r="H81" i="19"/>
  <c r="H141" i="30"/>
  <c r="H141" i="19"/>
  <c r="H201" i="30"/>
  <c r="H201" i="19"/>
  <c r="J51" i="30"/>
  <c r="J51" i="19"/>
  <c r="J111" i="30"/>
  <c r="J111" i="19"/>
  <c r="J171" i="30"/>
  <c r="J171" i="19"/>
  <c r="J21" i="30"/>
  <c r="J21" i="19"/>
  <c r="R455" i="24"/>
  <c r="F52" i="30"/>
  <c r="T455" i="24"/>
  <c r="F112" i="30"/>
  <c r="V455" i="24"/>
  <c r="F172" i="30"/>
  <c r="X455" i="24"/>
  <c r="F22" i="30"/>
  <c r="O22" i="19"/>
  <c r="S456" i="24"/>
  <c r="F82" i="19"/>
  <c r="U456" i="24"/>
  <c r="F142" i="19"/>
  <c r="W456" i="24"/>
  <c r="F202" i="19"/>
  <c r="J22" i="30"/>
  <c r="Q22" i="19"/>
  <c r="AA498" i="24"/>
  <c r="F83" i="30"/>
  <c r="AC498" i="24"/>
  <c r="F143" i="30"/>
  <c r="AE498" i="24"/>
  <c r="F203" i="30"/>
  <c r="Z499" i="24"/>
  <c r="F53" i="19"/>
  <c r="AB499" i="24"/>
  <c r="F113" i="19"/>
  <c r="AD499" i="24"/>
  <c r="F173" i="19"/>
  <c r="AF499" i="24"/>
  <c r="F23" i="19"/>
  <c r="H23" i="30"/>
  <c r="P23" i="19"/>
  <c r="Z541" i="24"/>
  <c r="F55" i="30"/>
  <c r="AB541" i="24"/>
  <c r="F115" i="30"/>
  <c r="AD541" i="24"/>
  <c r="F175" i="30"/>
  <c r="AF541" i="24"/>
  <c r="F25" i="30"/>
  <c r="O25" i="19"/>
  <c r="AA542" i="24"/>
  <c r="F85" i="19"/>
  <c r="AC542" i="24"/>
  <c r="F145" i="19"/>
  <c r="AE542" i="24"/>
  <c r="F205" i="19"/>
  <c r="J25" i="30"/>
  <c r="Q25" i="19"/>
  <c r="AA584" i="24"/>
  <c r="F86" i="30"/>
  <c r="AC584" i="24"/>
  <c r="F146" i="30"/>
  <c r="AE584" i="24"/>
  <c r="F206" i="30"/>
  <c r="L86" i="19"/>
  <c r="D86"/>
  <c r="L146"/>
  <c r="D146"/>
  <c r="L206"/>
  <c r="D206"/>
  <c r="J26" i="30"/>
  <c r="Q26" i="19"/>
  <c r="AA627" i="24"/>
  <c r="F87" i="30"/>
  <c r="AC627" i="24"/>
  <c r="F147" i="30"/>
  <c r="AE627" i="24"/>
  <c r="F207" i="30"/>
  <c r="AA628" i="24"/>
  <c r="F87" i="19"/>
  <c r="AC628" i="24"/>
  <c r="F147" i="19"/>
  <c r="AE628" i="24"/>
  <c r="F207" i="19"/>
  <c r="J27" i="30"/>
  <c r="Q27" i="19"/>
  <c r="D88" i="30"/>
  <c r="L88"/>
  <c r="D148"/>
  <c r="L148"/>
  <c r="D208"/>
  <c r="L208"/>
  <c r="D58" i="19"/>
  <c r="L58"/>
  <c r="L118"/>
  <c r="D118"/>
  <c r="D178"/>
  <c r="L178"/>
  <c r="H28" i="30"/>
  <c r="P28" i="19"/>
  <c r="Z713" i="24"/>
  <c r="F38" i="30"/>
  <c r="AB713" i="24"/>
  <c r="F98" i="30"/>
  <c r="AD713" i="24"/>
  <c r="F158" i="30"/>
  <c r="AF713" i="24"/>
  <c r="F8" i="30"/>
  <c r="O8" i="19"/>
  <c r="AA714" i="24"/>
  <c r="F68" i="19"/>
  <c r="AC714" i="24"/>
  <c r="F128" i="19"/>
  <c r="L188"/>
  <c r="D188"/>
  <c r="J8" i="30"/>
  <c r="Q8" i="19"/>
  <c r="AA506" i="24"/>
  <c r="AC506"/>
  <c r="AE506"/>
  <c r="Z507"/>
  <c r="AB507"/>
  <c r="AD507"/>
  <c r="AF507"/>
  <c r="AA508"/>
  <c r="AC508"/>
  <c r="AE508"/>
  <c r="AA540"/>
  <c r="AC540"/>
  <c r="AE540"/>
  <c r="Z549"/>
  <c r="AB549"/>
  <c r="AD549"/>
  <c r="AF549"/>
  <c r="AA550"/>
  <c r="AC550"/>
  <c r="AE550"/>
  <c r="Z551"/>
  <c r="AB551"/>
  <c r="AD551"/>
  <c r="AF551"/>
  <c r="Z583"/>
  <c r="AB583"/>
  <c r="AD583"/>
  <c r="AF583"/>
  <c r="R584"/>
  <c r="Z592"/>
  <c r="AB592"/>
  <c r="AD592"/>
  <c r="AF592"/>
  <c r="AA593"/>
  <c r="AC593"/>
  <c r="AE593"/>
  <c r="Z594"/>
  <c r="AB594"/>
  <c r="AD594"/>
  <c r="AF594"/>
  <c r="Z626"/>
  <c r="AB626"/>
  <c r="AD626"/>
  <c r="AF626"/>
  <c r="V627"/>
  <c r="V637"/>
  <c r="AA712"/>
  <c r="AC712"/>
  <c r="AE712"/>
  <c r="W26"/>
  <c r="F190" i="19"/>
  <c r="AC26" i="24"/>
  <c r="F130" i="19"/>
  <c r="S26" i="24"/>
  <c r="F70" i="19"/>
  <c r="AD26" i="24"/>
  <c r="H160" i="19"/>
  <c r="L160" s="1"/>
  <c r="AB26" i="24"/>
  <c r="H100" i="19"/>
  <c r="L100" s="1"/>
  <c r="Z26" i="24"/>
  <c r="H40" i="19"/>
  <c r="L40" s="1"/>
  <c r="D71" i="30"/>
  <c r="L71"/>
  <c r="D131"/>
  <c r="L131"/>
  <c r="D191"/>
  <c r="L191"/>
  <c r="D41" i="19"/>
  <c r="L41"/>
  <c r="D101"/>
  <c r="L101"/>
  <c r="D161"/>
  <c r="L161"/>
  <c r="H11" i="30"/>
  <c r="P11" i="19"/>
  <c r="D42" i="30"/>
  <c r="L42"/>
  <c r="D102"/>
  <c r="L102"/>
  <c r="V111" i="24"/>
  <c r="F162" i="30"/>
  <c r="F12"/>
  <c r="O12" i="19"/>
  <c r="D42"/>
  <c r="L42"/>
  <c r="D102"/>
  <c r="L102"/>
  <c r="D162"/>
  <c r="L162"/>
  <c r="H12" i="30"/>
  <c r="P12" i="19"/>
  <c r="J12"/>
  <c r="Q12"/>
  <c r="D43" i="30"/>
  <c r="L43"/>
  <c r="D103"/>
  <c r="L103"/>
  <c r="D163"/>
  <c r="L163"/>
  <c r="F13"/>
  <c r="O13" i="19"/>
  <c r="L73"/>
  <c r="D73"/>
  <c r="L133"/>
  <c r="D133"/>
  <c r="L193"/>
  <c r="D193"/>
  <c r="J13" i="30"/>
  <c r="Q13" i="19"/>
  <c r="D75" i="30"/>
  <c r="L75"/>
  <c r="D135"/>
  <c r="L135"/>
  <c r="D195"/>
  <c r="L195"/>
  <c r="D45" i="19"/>
  <c r="L45"/>
  <c r="D105"/>
  <c r="L105"/>
  <c r="D165"/>
  <c r="L165"/>
  <c r="H15" i="30"/>
  <c r="P15" i="19"/>
  <c r="D46" i="30"/>
  <c r="L46"/>
  <c r="D106"/>
  <c r="L106"/>
  <c r="D166"/>
  <c r="L166"/>
  <c r="F16"/>
  <c r="O16" i="19"/>
  <c r="L76"/>
  <c r="D76"/>
  <c r="L136"/>
  <c r="D136"/>
  <c r="L196"/>
  <c r="D196"/>
  <c r="F47" i="30"/>
  <c r="F47" i="19"/>
  <c r="F107" i="30"/>
  <c r="F107" i="19"/>
  <c r="V284" i="24"/>
  <c r="F167" i="30"/>
  <c r="F167" i="19"/>
  <c r="F17" i="30"/>
  <c r="F17" i="19"/>
  <c r="H47" i="30"/>
  <c r="H47" i="19"/>
  <c r="H107" i="30"/>
  <c r="H107" i="19"/>
  <c r="H167" i="30"/>
  <c r="H167" i="19"/>
  <c r="H17" i="30"/>
  <c r="H17" i="19"/>
  <c r="J77" i="30"/>
  <c r="J77" i="19"/>
  <c r="J137" i="30"/>
  <c r="J137" i="19"/>
  <c r="J197" i="30"/>
  <c r="J197" i="19"/>
  <c r="D78" i="30"/>
  <c r="L78"/>
  <c r="D138"/>
  <c r="L138"/>
  <c r="D198"/>
  <c r="L198"/>
  <c r="D48" i="19"/>
  <c r="L48"/>
  <c r="D108"/>
  <c r="L108"/>
  <c r="D168"/>
  <c r="L168"/>
  <c r="H18" i="30"/>
  <c r="P18" i="19"/>
  <c r="D80" i="30"/>
  <c r="L80"/>
  <c r="D140"/>
  <c r="L140"/>
  <c r="D200"/>
  <c r="L200"/>
  <c r="D50" i="19"/>
  <c r="L50"/>
  <c r="D110"/>
  <c r="L110"/>
  <c r="D170"/>
  <c r="L170"/>
  <c r="H20" i="30"/>
  <c r="P20" i="19"/>
  <c r="B51" i="30"/>
  <c r="B51" i="19"/>
  <c r="B111" i="30"/>
  <c r="B111" i="19"/>
  <c r="B171" i="30"/>
  <c r="B171" i="19"/>
  <c r="B21" i="30"/>
  <c r="B21" i="19"/>
  <c r="F81" i="30"/>
  <c r="F81" i="19"/>
  <c r="F141" i="30"/>
  <c r="F141" i="19"/>
  <c r="F201" i="30"/>
  <c r="F201" i="19"/>
  <c r="H51" i="30"/>
  <c r="H51" i="19"/>
  <c r="H111" i="30"/>
  <c r="H111" i="19"/>
  <c r="H171" i="30"/>
  <c r="H171" i="19"/>
  <c r="H21" i="30"/>
  <c r="L21" s="1"/>
  <c r="H21" i="19"/>
  <c r="J81" i="30"/>
  <c r="J81" i="19"/>
  <c r="J141" i="30"/>
  <c r="J141" i="19"/>
  <c r="J201" i="30"/>
  <c r="J201" i="19"/>
  <c r="D82" i="30"/>
  <c r="L82"/>
  <c r="D142"/>
  <c r="L142"/>
  <c r="D202"/>
  <c r="L202"/>
  <c r="D52" i="19"/>
  <c r="L52"/>
  <c r="D112"/>
  <c r="L112"/>
  <c r="D172"/>
  <c r="L172"/>
  <c r="H22" i="30"/>
  <c r="P22" i="19"/>
  <c r="D53" i="30"/>
  <c r="L53"/>
  <c r="D113"/>
  <c r="L113"/>
  <c r="D173"/>
  <c r="L173"/>
  <c r="F23"/>
  <c r="O23" i="19"/>
  <c r="L83"/>
  <c r="D83"/>
  <c r="L143"/>
  <c r="D143"/>
  <c r="L203"/>
  <c r="D203"/>
  <c r="J23" i="30"/>
  <c r="Q23" i="19"/>
  <c r="D85" i="30"/>
  <c r="L85"/>
  <c r="D145"/>
  <c r="L145"/>
  <c r="D205"/>
  <c r="L205"/>
  <c r="D55" i="19"/>
  <c r="L55"/>
  <c r="D115"/>
  <c r="L115"/>
  <c r="D175"/>
  <c r="L175"/>
  <c r="H25" i="30"/>
  <c r="P25" i="19"/>
  <c r="D56" i="30"/>
  <c r="L56"/>
  <c r="D116"/>
  <c r="L116"/>
  <c r="D176"/>
  <c r="L176"/>
  <c r="F26"/>
  <c r="O26" i="19"/>
  <c r="D56"/>
  <c r="L56"/>
  <c r="L116"/>
  <c r="D116"/>
  <c r="D176"/>
  <c r="L176"/>
  <c r="H26" i="30"/>
  <c r="P26" i="19"/>
  <c r="D57" i="30"/>
  <c r="L57"/>
  <c r="D117"/>
  <c r="L117"/>
  <c r="D177"/>
  <c r="L177"/>
  <c r="F27"/>
  <c r="O27" i="19"/>
  <c r="D57"/>
  <c r="L57"/>
  <c r="L117"/>
  <c r="D117"/>
  <c r="D177"/>
  <c r="L177"/>
  <c r="H27" i="30"/>
  <c r="P27" i="19"/>
  <c r="Z670" i="24"/>
  <c r="F58" i="30"/>
  <c r="AB670" i="24"/>
  <c r="F118" i="30"/>
  <c r="AD670" i="24"/>
  <c r="F178" i="30"/>
  <c r="AF670" i="24"/>
  <c r="F28" i="30"/>
  <c r="O28" i="19"/>
  <c r="AA671" i="24"/>
  <c r="F88" i="19"/>
  <c r="AC671" i="24"/>
  <c r="F148" i="19"/>
  <c r="AE671" i="24"/>
  <c r="F208" i="19"/>
  <c r="J28" i="30"/>
  <c r="Q28" i="19"/>
  <c r="AA713" i="24"/>
  <c r="F68" i="30"/>
  <c r="D128"/>
  <c r="L128"/>
  <c r="D188"/>
  <c r="L188"/>
  <c r="D38" i="19"/>
  <c r="L38"/>
  <c r="D98"/>
  <c r="L98"/>
  <c r="D158"/>
  <c r="L158"/>
  <c r="H8" i="30"/>
  <c r="P8" i="19"/>
  <c r="AF35" i="24"/>
  <c r="V35"/>
  <c r="AB35"/>
  <c r="R35"/>
  <c r="V67"/>
  <c r="V26"/>
  <c r="T26"/>
  <c r="R26"/>
  <c r="AE35"/>
  <c r="AC35"/>
  <c r="AA35"/>
  <c r="AA68"/>
  <c r="AC68"/>
  <c r="AE68"/>
  <c r="Z112"/>
  <c r="AB112"/>
  <c r="AD112"/>
  <c r="S153"/>
  <c r="U153"/>
  <c r="W153"/>
  <c r="R154"/>
  <c r="T154"/>
  <c r="V154"/>
  <c r="X154"/>
  <c r="S155"/>
  <c r="U155"/>
  <c r="W155"/>
  <c r="R162"/>
  <c r="T162"/>
  <c r="V162"/>
  <c r="X162"/>
  <c r="S163"/>
  <c r="U163"/>
  <c r="W163"/>
  <c r="R164"/>
  <c r="T164"/>
  <c r="V164"/>
  <c r="X164"/>
  <c r="Z196"/>
  <c r="AB196"/>
  <c r="AD196"/>
  <c r="AF196"/>
  <c r="AA207"/>
  <c r="AC207"/>
  <c r="AE207"/>
  <c r="AA239"/>
  <c r="AC239"/>
  <c r="AE239"/>
  <c r="R291"/>
  <c r="T291"/>
  <c r="V291"/>
  <c r="X291"/>
  <c r="Z368"/>
  <c r="AB368"/>
  <c r="AD368"/>
  <c r="AF368"/>
  <c r="AA369"/>
  <c r="AC369"/>
  <c r="AE369"/>
  <c r="R370"/>
  <c r="V370"/>
  <c r="AA377"/>
  <c r="AC377"/>
  <c r="AE377"/>
  <c r="Z585"/>
  <c r="AB585"/>
  <c r="AD585"/>
  <c r="AF585"/>
  <c r="AA635"/>
  <c r="AC635"/>
  <c r="AE635"/>
  <c r="Z636"/>
  <c r="AB636"/>
  <c r="AD636"/>
  <c r="AF636"/>
  <c r="AA637"/>
  <c r="AC637"/>
  <c r="AE637"/>
  <c r="Z669"/>
  <c r="AB669"/>
  <c r="AD669"/>
  <c r="AF669"/>
  <c r="AE714"/>
  <c r="AF69"/>
  <c r="F11" i="19"/>
  <c r="AF26" i="24"/>
  <c r="U26"/>
  <c r="AE26"/>
  <c r="AA26"/>
  <c r="X26"/>
  <c r="X35"/>
  <c r="T35"/>
  <c r="Z67"/>
  <c r="AB67"/>
  <c r="AD67"/>
  <c r="AF67"/>
  <c r="Z69"/>
  <c r="AB69"/>
  <c r="AD69"/>
  <c r="AA76"/>
  <c r="AC76"/>
  <c r="AE76"/>
  <c r="Z77"/>
  <c r="AB77"/>
  <c r="AD77"/>
  <c r="AF77"/>
  <c r="AA78"/>
  <c r="AC78"/>
  <c r="AE78"/>
  <c r="AA110"/>
  <c r="AC110"/>
  <c r="AE110"/>
  <c r="Z111"/>
  <c r="AA119"/>
  <c r="AC119"/>
  <c r="AE119"/>
  <c r="Z120"/>
  <c r="AB120"/>
  <c r="AD120"/>
  <c r="AF120"/>
  <c r="AA121"/>
  <c r="AC121"/>
  <c r="AE121"/>
  <c r="AF112"/>
  <c r="F12" i="19"/>
  <c r="AD35" i="24"/>
  <c r="Z35"/>
  <c r="W35"/>
  <c r="U35"/>
  <c r="S35"/>
  <c r="U68"/>
  <c r="AF155"/>
  <c r="AF198"/>
  <c r="F15" i="19"/>
  <c r="AF714" i="24"/>
  <c r="AD155"/>
  <c r="AA162"/>
  <c r="AC162"/>
  <c r="AE162"/>
  <c r="Z163"/>
  <c r="AB163"/>
  <c r="AD163"/>
  <c r="AF163"/>
  <c r="AA164"/>
  <c r="AC164"/>
  <c r="AA196"/>
  <c r="AC196"/>
  <c r="AE196"/>
  <c r="U196"/>
  <c r="AA197"/>
  <c r="AC197"/>
  <c r="AE197"/>
  <c r="Z198"/>
  <c r="AB198"/>
  <c r="AD198"/>
  <c r="AA205"/>
  <c r="AC205"/>
  <c r="AE205"/>
  <c r="R205"/>
  <c r="Z206"/>
  <c r="AB206"/>
  <c r="AD206"/>
  <c r="AF206"/>
  <c r="Z207"/>
  <c r="AB207"/>
  <c r="AD207"/>
  <c r="AF207"/>
  <c r="Z240"/>
  <c r="AB240"/>
  <c r="AD240"/>
  <c r="AF240"/>
  <c r="S241"/>
  <c r="U241"/>
  <c r="W241"/>
  <c r="R241"/>
  <c r="R248"/>
  <c r="T248"/>
  <c r="V248"/>
  <c r="X248"/>
  <c r="S249"/>
  <c r="U249"/>
  <c r="W249"/>
  <c r="R250"/>
  <c r="T250"/>
  <c r="V250"/>
  <c r="X250"/>
  <c r="Z282"/>
  <c r="AB282"/>
  <c r="AD282"/>
  <c r="AF282"/>
  <c r="AA283"/>
  <c r="AC283"/>
  <c r="AE283"/>
  <c r="AA291"/>
  <c r="AC291"/>
  <c r="AE291"/>
  <c r="U291"/>
  <c r="S292"/>
  <c r="U292"/>
  <c r="W292"/>
  <c r="R293"/>
  <c r="T293"/>
  <c r="V293"/>
  <c r="X293"/>
  <c r="Z325"/>
  <c r="AB325"/>
  <c r="AD325"/>
  <c r="AF325"/>
  <c r="AA326"/>
  <c r="AC326"/>
  <c r="AE326"/>
  <c r="Z327"/>
  <c r="AB327"/>
  <c r="AD327"/>
  <c r="AF327"/>
  <c r="AA334"/>
  <c r="AC334"/>
  <c r="AE334"/>
  <c r="Z335"/>
  <c r="AB335"/>
  <c r="AD335"/>
  <c r="AF335"/>
  <c r="R336"/>
  <c r="T336"/>
  <c r="V336"/>
  <c r="X336"/>
  <c r="S368"/>
  <c r="U368"/>
  <c r="W368"/>
  <c r="R369"/>
  <c r="T369"/>
  <c r="V369"/>
  <c r="X369"/>
  <c r="S370"/>
  <c r="U370"/>
  <c r="W370"/>
  <c r="R377"/>
  <c r="T377"/>
  <c r="V377"/>
  <c r="X377"/>
  <c r="Z378"/>
  <c r="AB378"/>
  <c r="AD378"/>
  <c r="AF378"/>
  <c r="AA379"/>
  <c r="AC379"/>
  <c r="AE379"/>
  <c r="S411"/>
  <c r="U411"/>
  <c r="W411"/>
  <c r="R412"/>
  <c r="T412"/>
  <c r="V412"/>
  <c r="X412"/>
  <c r="S413"/>
  <c r="U413"/>
  <c r="W413"/>
  <c r="R420"/>
  <c r="T420"/>
  <c r="V420"/>
  <c r="X420"/>
  <c r="S421"/>
  <c r="U421"/>
  <c r="W421"/>
  <c r="R422"/>
  <c r="T422"/>
  <c r="V422"/>
  <c r="X422"/>
  <c r="Z454"/>
  <c r="AB454"/>
  <c r="AD454"/>
  <c r="AA463"/>
  <c r="AC463"/>
  <c r="AE463"/>
  <c r="AA497"/>
  <c r="AC497"/>
  <c r="AE497"/>
  <c r="Z498"/>
  <c r="AB498"/>
  <c r="AD498"/>
  <c r="AF498"/>
  <c r="AA499"/>
  <c r="AC499"/>
  <c r="AE499"/>
  <c r="Z506"/>
  <c r="AB506"/>
  <c r="AD506"/>
  <c r="AF506"/>
  <c r="AA507"/>
  <c r="AC507"/>
  <c r="AE507"/>
  <c r="Z508"/>
  <c r="AB508"/>
  <c r="AD508"/>
  <c r="AF508"/>
  <c r="Z540"/>
  <c r="AB540"/>
  <c r="AD540"/>
  <c r="AF540"/>
  <c r="AA541"/>
  <c r="AC541"/>
  <c r="AE541"/>
  <c r="Z542"/>
  <c r="AB542"/>
  <c r="AD542"/>
  <c r="AF542"/>
  <c r="AA549"/>
  <c r="AC549"/>
  <c r="AE549"/>
  <c r="Z550"/>
  <c r="AB550"/>
  <c r="AD550"/>
  <c r="AF550"/>
  <c r="AA551"/>
  <c r="AC551"/>
  <c r="AE551"/>
  <c r="AA583"/>
  <c r="AC583"/>
  <c r="AE583"/>
  <c r="Z584"/>
  <c r="AB584"/>
  <c r="AD584"/>
  <c r="AF584"/>
  <c r="V584"/>
  <c r="AA585"/>
  <c r="AC585"/>
  <c r="AE585"/>
  <c r="U585"/>
  <c r="AA592"/>
  <c r="AC592"/>
  <c r="AE592"/>
  <c r="Z593"/>
  <c r="AB593"/>
  <c r="AD593"/>
  <c r="AF593"/>
  <c r="AA594"/>
  <c r="AC594"/>
  <c r="AE594"/>
  <c r="R594"/>
  <c r="AA626"/>
  <c r="AC626"/>
  <c r="AE626"/>
  <c r="Z627"/>
  <c r="AB627"/>
  <c r="AD627"/>
  <c r="AF627"/>
  <c r="Z628"/>
  <c r="AB628"/>
  <c r="AD628"/>
  <c r="AF628"/>
  <c r="Z635"/>
  <c r="AB635"/>
  <c r="AD635"/>
  <c r="AF635"/>
  <c r="AA636"/>
  <c r="AC636"/>
  <c r="AE636"/>
  <c r="Z637"/>
  <c r="AB637"/>
  <c r="AD637"/>
  <c r="AF637"/>
  <c r="AA669"/>
  <c r="AC669"/>
  <c r="AE669"/>
  <c r="U669"/>
  <c r="AA670"/>
  <c r="AC670"/>
  <c r="AE670"/>
  <c r="Z671"/>
  <c r="AB671"/>
  <c r="AD671"/>
  <c r="AF671"/>
  <c r="AA678"/>
  <c r="AC678"/>
  <c r="AE678"/>
  <c r="Z679"/>
  <c r="AB679"/>
  <c r="AD679"/>
  <c r="AF679"/>
  <c r="AA680"/>
  <c r="AC680"/>
  <c r="AE680"/>
  <c r="U712"/>
  <c r="AC713"/>
  <c r="AE713"/>
  <c r="Z714"/>
  <c r="AB714"/>
  <c r="AD714"/>
  <c r="R721"/>
  <c r="V205"/>
  <c r="U206"/>
  <c r="U239"/>
  <c r="U336"/>
  <c r="V594"/>
  <c r="U628"/>
  <c r="V721"/>
  <c r="U722"/>
  <c r="T713"/>
  <c r="X713"/>
  <c r="S714"/>
  <c r="W714"/>
  <c r="T723"/>
  <c r="X723"/>
  <c r="S712"/>
  <c r="W712"/>
  <c r="R713"/>
  <c r="V713"/>
  <c r="U714"/>
  <c r="T721"/>
  <c r="X721"/>
  <c r="S722"/>
  <c r="W722"/>
  <c r="R723"/>
  <c r="V723"/>
  <c r="S669"/>
  <c r="W669"/>
  <c r="R670"/>
  <c r="V670"/>
  <c r="U671"/>
  <c r="T670"/>
  <c r="X670"/>
  <c r="S671"/>
  <c r="W671"/>
  <c r="S626"/>
  <c r="W626"/>
  <c r="R627"/>
  <c r="T635"/>
  <c r="X635"/>
  <c r="S636"/>
  <c r="W636"/>
  <c r="R637"/>
  <c r="U626"/>
  <c r="T627"/>
  <c r="X627"/>
  <c r="S628"/>
  <c r="W628"/>
  <c r="R635"/>
  <c r="V635"/>
  <c r="U636"/>
  <c r="T637"/>
  <c r="X637"/>
  <c r="S583"/>
  <c r="W583"/>
  <c r="T592"/>
  <c r="X592"/>
  <c r="S593"/>
  <c r="W593"/>
  <c r="U583"/>
  <c r="T584"/>
  <c r="X584"/>
  <c r="S585"/>
  <c r="W585"/>
  <c r="R592"/>
  <c r="V592"/>
  <c r="U593"/>
  <c r="T594"/>
  <c r="X594"/>
  <c r="S540"/>
  <c r="W540"/>
  <c r="R541"/>
  <c r="V541"/>
  <c r="U542"/>
  <c r="T549"/>
  <c r="X549"/>
  <c r="S550"/>
  <c r="W550"/>
  <c r="R551"/>
  <c r="V551"/>
  <c r="U540"/>
  <c r="T541"/>
  <c r="X541"/>
  <c r="S542"/>
  <c r="W542"/>
  <c r="R549"/>
  <c r="V549"/>
  <c r="U550"/>
  <c r="T551"/>
  <c r="X551"/>
  <c r="S497"/>
  <c r="W497"/>
  <c r="R498"/>
  <c r="V498"/>
  <c r="U499"/>
  <c r="T506"/>
  <c r="X506"/>
  <c r="S507"/>
  <c r="W507"/>
  <c r="R508"/>
  <c r="V508"/>
  <c r="U497"/>
  <c r="T498"/>
  <c r="X498"/>
  <c r="S499"/>
  <c r="W499"/>
  <c r="R506"/>
  <c r="V506"/>
  <c r="U507"/>
  <c r="T508"/>
  <c r="X508"/>
  <c r="AF454"/>
  <c r="AA455"/>
  <c r="AC455"/>
  <c r="AE455"/>
  <c r="Z456"/>
  <c r="AB456"/>
  <c r="AD456"/>
  <c r="AF456"/>
  <c r="Z464"/>
  <c r="AB464"/>
  <c r="AD464"/>
  <c r="AF464"/>
  <c r="AA465"/>
  <c r="AC465"/>
  <c r="AE465"/>
  <c r="R368"/>
  <c r="V368"/>
  <c r="U369"/>
  <c r="Z370"/>
  <c r="AB370"/>
  <c r="AD370"/>
  <c r="AF370"/>
  <c r="T370"/>
  <c r="X370"/>
  <c r="S377"/>
  <c r="W377"/>
  <c r="R378"/>
  <c r="V378"/>
  <c r="U379"/>
  <c r="T368"/>
  <c r="X368"/>
  <c r="S369"/>
  <c r="W369"/>
  <c r="T378"/>
  <c r="X378"/>
  <c r="S379"/>
  <c r="W379"/>
  <c r="R325"/>
  <c r="V325"/>
  <c r="U326"/>
  <c r="T327"/>
  <c r="X327"/>
  <c r="S334"/>
  <c r="W334"/>
  <c r="R335"/>
  <c r="T325"/>
  <c r="X325"/>
  <c r="S326"/>
  <c r="W326"/>
  <c r="R327"/>
  <c r="V327"/>
  <c r="U334"/>
  <c r="T335"/>
  <c r="X335"/>
  <c r="S336"/>
  <c r="W336"/>
  <c r="R282"/>
  <c r="V282"/>
  <c r="U283"/>
  <c r="Z284"/>
  <c r="AB284"/>
  <c r="AD284"/>
  <c r="AF284"/>
  <c r="T284"/>
  <c r="X284"/>
  <c r="S291"/>
  <c r="W291"/>
  <c r="R292"/>
  <c r="V292"/>
  <c r="U293"/>
  <c r="T282"/>
  <c r="X282"/>
  <c r="S283"/>
  <c r="W283"/>
  <c r="T292"/>
  <c r="X292"/>
  <c r="S293"/>
  <c r="W293"/>
  <c r="S239"/>
  <c r="W239"/>
  <c r="R240"/>
  <c r="V240"/>
  <c r="AD241"/>
  <c r="AF241"/>
  <c r="T241"/>
  <c r="X241"/>
  <c r="AF249"/>
  <c r="AA250"/>
  <c r="AC250"/>
  <c r="AE250"/>
  <c r="T240"/>
  <c r="X240"/>
  <c r="S196"/>
  <c r="W196"/>
  <c r="R197"/>
  <c r="V197"/>
  <c r="U198"/>
  <c r="T205"/>
  <c r="X205"/>
  <c r="S206"/>
  <c r="W206"/>
  <c r="R207"/>
  <c r="V207"/>
  <c r="T197"/>
  <c r="X197"/>
  <c r="S198"/>
  <c r="W198"/>
  <c r="T207"/>
  <c r="X207"/>
  <c r="AE164"/>
  <c r="Z110"/>
  <c r="AB110"/>
  <c r="AD110"/>
  <c r="AF110"/>
  <c r="U110"/>
  <c r="AB111"/>
  <c r="AD111"/>
  <c r="AF111"/>
  <c r="T111"/>
  <c r="X111"/>
  <c r="AA112"/>
  <c r="AC112"/>
  <c r="AE112"/>
  <c r="S112"/>
  <c r="W112"/>
  <c r="R119"/>
  <c r="V119"/>
  <c r="U120"/>
  <c r="Z121"/>
  <c r="AB121"/>
  <c r="AD121"/>
  <c r="AF121"/>
  <c r="T121"/>
  <c r="X121"/>
  <c r="S110"/>
  <c r="W110"/>
  <c r="T119"/>
  <c r="X119"/>
  <c r="S120"/>
  <c r="W120"/>
  <c r="T67"/>
  <c r="X67"/>
  <c r="S68"/>
  <c r="W68"/>
  <c r="R69"/>
  <c r="V69"/>
  <c r="R67"/>
  <c r="T69"/>
  <c r="X69"/>
  <c r="R712"/>
  <c r="T712"/>
  <c r="V712"/>
  <c r="X712"/>
  <c r="S713"/>
  <c r="U713"/>
  <c r="W713"/>
  <c r="R714"/>
  <c r="T714"/>
  <c r="V714"/>
  <c r="X714"/>
  <c r="S721"/>
  <c r="U721"/>
  <c r="W721"/>
  <c r="R722"/>
  <c r="T722"/>
  <c r="V722"/>
  <c r="X722"/>
  <c r="S723"/>
  <c r="U723"/>
  <c r="W723"/>
  <c r="R669"/>
  <c r="T669"/>
  <c r="V669"/>
  <c r="X669"/>
  <c r="S670"/>
  <c r="U670"/>
  <c r="W670"/>
  <c r="R671"/>
  <c r="T671"/>
  <c r="V671"/>
  <c r="X671"/>
  <c r="S678"/>
  <c r="U678"/>
  <c r="W678"/>
  <c r="Z678"/>
  <c r="AB678"/>
  <c r="AD678"/>
  <c r="AF678"/>
  <c r="R679"/>
  <c r="T679"/>
  <c r="V679"/>
  <c r="X679"/>
  <c r="AA679"/>
  <c r="AC679"/>
  <c r="AE679"/>
  <c r="S680"/>
  <c r="U680"/>
  <c r="W680"/>
  <c r="Z680"/>
  <c r="AB680"/>
  <c r="AD680"/>
  <c r="AF680"/>
  <c r="R626"/>
  <c r="T626"/>
  <c r="V626"/>
  <c r="X626"/>
  <c r="S627"/>
  <c r="U627"/>
  <c r="W627"/>
  <c r="R628"/>
  <c r="T628"/>
  <c r="V628"/>
  <c r="X628"/>
  <c r="S635"/>
  <c r="U635"/>
  <c r="W635"/>
  <c r="R636"/>
  <c r="T636"/>
  <c r="V636"/>
  <c r="X636"/>
  <c r="S637"/>
  <c r="U637"/>
  <c r="W637"/>
  <c r="R583"/>
  <c r="T583"/>
  <c r="V583"/>
  <c r="X583"/>
  <c r="S584"/>
  <c r="U584"/>
  <c r="W584"/>
  <c r="R585"/>
  <c r="T585"/>
  <c r="V585"/>
  <c r="X585"/>
  <c r="S592"/>
  <c r="U592"/>
  <c r="W592"/>
  <c r="R593"/>
  <c r="T593"/>
  <c r="V593"/>
  <c r="X593"/>
  <c r="S594"/>
  <c r="U594"/>
  <c r="W594"/>
  <c r="R540"/>
  <c r="T540"/>
  <c r="V540"/>
  <c r="X540"/>
  <c r="S541"/>
  <c r="U541"/>
  <c r="W541"/>
  <c r="R542"/>
  <c r="T542"/>
  <c r="V542"/>
  <c r="X542"/>
  <c r="S549"/>
  <c r="U549"/>
  <c r="W549"/>
  <c r="R550"/>
  <c r="T550"/>
  <c r="V550"/>
  <c r="X550"/>
  <c r="S551"/>
  <c r="U551"/>
  <c r="W551"/>
  <c r="R497"/>
  <c r="T497"/>
  <c r="V497"/>
  <c r="X497"/>
  <c r="S498"/>
  <c r="U498"/>
  <c r="W498"/>
  <c r="R499"/>
  <c r="T499"/>
  <c r="V499"/>
  <c r="X499"/>
  <c r="S506"/>
  <c r="U506"/>
  <c r="W506"/>
  <c r="R507"/>
  <c r="T507"/>
  <c r="V507"/>
  <c r="X507"/>
  <c r="S508"/>
  <c r="U508"/>
  <c r="W508"/>
  <c r="R454"/>
  <c r="T454"/>
  <c r="V454"/>
  <c r="X454"/>
  <c r="AA454"/>
  <c r="AC454"/>
  <c r="AE454"/>
  <c r="S455"/>
  <c r="U455"/>
  <c r="W455"/>
  <c r="Z455"/>
  <c r="AB455"/>
  <c r="AD455"/>
  <c r="AF455"/>
  <c r="R456"/>
  <c r="T456"/>
  <c r="V456"/>
  <c r="X456"/>
  <c r="AA456"/>
  <c r="AC456"/>
  <c r="AE456"/>
  <c r="S463"/>
  <c r="U463"/>
  <c r="W463"/>
  <c r="Z463"/>
  <c r="AB463"/>
  <c r="AD463"/>
  <c r="AF463"/>
  <c r="R464"/>
  <c r="T464"/>
  <c r="V464"/>
  <c r="X464"/>
  <c r="AA464"/>
  <c r="AC464"/>
  <c r="AE464"/>
  <c r="S465"/>
  <c r="U465"/>
  <c r="W465"/>
  <c r="Z465"/>
  <c r="AB465"/>
  <c r="AD465"/>
  <c r="AF465"/>
  <c r="R411"/>
  <c r="T411"/>
  <c r="V411"/>
  <c r="X411"/>
  <c r="AA411"/>
  <c r="AC411"/>
  <c r="AE411"/>
  <c r="S412"/>
  <c r="U412"/>
  <c r="W412"/>
  <c r="Z412"/>
  <c r="AB412"/>
  <c r="AD412"/>
  <c r="AF412"/>
  <c r="R413"/>
  <c r="T413"/>
  <c r="V413"/>
  <c r="X413"/>
  <c r="AA413"/>
  <c r="AC413"/>
  <c r="AE413"/>
  <c r="S420"/>
  <c r="U420"/>
  <c r="W420"/>
  <c r="Z420"/>
  <c r="AB420"/>
  <c r="AD420"/>
  <c r="AF420"/>
  <c r="R421"/>
  <c r="T421"/>
  <c r="V421"/>
  <c r="X421"/>
  <c r="AA421"/>
  <c r="AC421"/>
  <c r="AE421"/>
  <c r="S422"/>
  <c r="U422"/>
  <c r="W422"/>
  <c r="Z422"/>
  <c r="AB422"/>
  <c r="AD422"/>
  <c r="AF422"/>
  <c r="AA368"/>
  <c r="AC368"/>
  <c r="AE368"/>
  <c r="Z369"/>
  <c r="AB369"/>
  <c r="AD369"/>
  <c r="AF369"/>
  <c r="AA370"/>
  <c r="AC370"/>
  <c r="AE370"/>
  <c r="Z377"/>
  <c r="AB377"/>
  <c r="AD377"/>
  <c r="AF377"/>
  <c r="AA378"/>
  <c r="AC378"/>
  <c r="AE378"/>
  <c r="Z379"/>
  <c r="AB379"/>
  <c r="AD379"/>
  <c r="AF379"/>
  <c r="AA325"/>
  <c r="AC325"/>
  <c r="AE325"/>
  <c r="Z326"/>
  <c r="AB326"/>
  <c r="AD326"/>
  <c r="AF326"/>
  <c r="AA327"/>
  <c r="AC327"/>
  <c r="AE327"/>
  <c r="Z334"/>
  <c r="AB334"/>
  <c r="AD334"/>
  <c r="AF334"/>
  <c r="AA335"/>
  <c r="AC335"/>
  <c r="AE335"/>
  <c r="Z336"/>
  <c r="AB336"/>
  <c r="AD336"/>
  <c r="AF336"/>
  <c r="AA282"/>
  <c r="AC282"/>
  <c r="AE282"/>
  <c r="Z283"/>
  <c r="AB283"/>
  <c r="AD283"/>
  <c r="AF283"/>
  <c r="AA284"/>
  <c r="AC284"/>
  <c r="AE284"/>
  <c r="Z291"/>
  <c r="AB291"/>
  <c r="AD291"/>
  <c r="AF291"/>
  <c r="AA292"/>
  <c r="AC292"/>
  <c r="AE292"/>
  <c r="Z293"/>
  <c r="AB293"/>
  <c r="AD293"/>
  <c r="AF293"/>
  <c r="Z239"/>
  <c r="AB239"/>
  <c r="AD239"/>
  <c r="AF239"/>
  <c r="S240"/>
  <c r="U240"/>
  <c r="W240"/>
  <c r="AA241"/>
  <c r="AC241"/>
  <c r="AE241"/>
  <c r="S248"/>
  <c r="U248"/>
  <c r="W248"/>
  <c r="Z248"/>
  <c r="AB248"/>
  <c r="AD248"/>
  <c r="AF248"/>
  <c r="R249"/>
  <c r="T249"/>
  <c r="V249"/>
  <c r="X249"/>
  <c r="AA249"/>
  <c r="AC249"/>
  <c r="AE249"/>
  <c r="S250"/>
  <c r="U250"/>
  <c r="W250"/>
  <c r="Z250"/>
  <c r="AB250"/>
  <c r="AD250"/>
  <c r="AF250"/>
  <c r="R196"/>
  <c r="T196"/>
  <c r="V196"/>
  <c r="X196"/>
  <c r="S197"/>
  <c r="U197"/>
  <c r="W197"/>
  <c r="R198"/>
  <c r="T198"/>
  <c r="V198"/>
  <c r="X198"/>
  <c r="S205"/>
  <c r="U205"/>
  <c r="W205"/>
  <c r="R206"/>
  <c r="T206"/>
  <c r="V206"/>
  <c r="X206"/>
  <c r="S207"/>
  <c r="U207"/>
  <c r="W207"/>
  <c r="R153"/>
  <c r="T153"/>
  <c r="V153"/>
  <c r="X153"/>
  <c r="AA153"/>
  <c r="AC153"/>
  <c r="AE153"/>
  <c r="S154"/>
  <c r="U154"/>
  <c r="W154"/>
  <c r="Z154"/>
  <c r="AB154"/>
  <c r="AD154"/>
  <c r="AF154"/>
  <c r="R155"/>
  <c r="T155"/>
  <c r="V155"/>
  <c r="X155"/>
  <c r="AA155"/>
  <c r="AC155"/>
  <c r="AE155"/>
  <c r="S162"/>
  <c r="U162"/>
  <c r="W162"/>
  <c r="Z162"/>
  <c r="AB162"/>
  <c r="AD162"/>
  <c r="AF162"/>
  <c r="R163"/>
  <c r="T163"/>
  <c r="V163"/>
  <c r="X163"/>
  <c r="AA163"/>
  <c r="AC163"/>
  <c r="AE163"/>
  <c r="S164"/>
  <c r="U164"/>
  <c r="W164"/>
  <c r="Z164"/>
  <c r="AB164"/>
  <c r="AD164"/>
  <c r="AF164"/>
  <c r="R110"/>
  <c r="T110"/>
  <c r="V110"/>
  <c r="X110"/>
  <c r="S111"/>
  <c r="U111"/>
  <c r="W111"/>
  <c r="R112"/>
  <c r="T112"/>
  <c r="V112"/>
  <c r="X112"/>
  <c r="S119"/>
  <c r="U119"/>
  <c r="W119"/>
  <c r="R120"/>
  <c r="T120"/>
  <c r="V120"/>
  <c r="X120"/>
  <c r="S121"/>
  <c r="U121"/>
  <c r="W121"/>
  <c r="AA67"/>
  <c r="AC67"/>
  <c r="AE67"/>
  <c r="Z68"/>
  <c r="AB68"/>
  <c r="AD68"/>
  <c r="AF68"/>
  <c r="AA69"/>
  <c r="AC69"/>
  <c r="AE69"/>
  <c r="S76"/>
  <c r="U76"/>
  <c r="W76"/>
  <c r="Z76"/>
  <c r="AB76"/>
  <c r="AD76"/>
  <c r="AF76"/>
  <c r="R77"/>
  <c r="T77"/>
  <c r="V77"/>
  <c r="X77"/>
  <c r="AA77"/>
  <c r="AC77"/>
  <c r="AE77"/>
  <c r="S78"/>
  <c r="U78"/>
  <c r="W78"/>
  <c r="Z78"/>
  <c r="AB78"/>
  <c r="AD78"/>
  <c r="AF78"/>
  <c r="D28" i="30" l="1"/>
  <c r="L28"/>
  <c r="D178"/>
  <c r="L178"/>
  <c r="D118"/>
  <c r="L118"/>
  <c r="D58"/>
  <c r="L58"/>
  <c r="L201" i="19"/>
  <c r="D201"/>
  <c r="L141"/>
  <c r="D141"/>
  <c r="L81"/>
  <c r="D81"/>
  <c r="D167"/>
  <c r="L167"/>
  <c r="D107" i="30"/>
  <c r="L107"/>
  <c r="D47"/>
  <c r="L47"/>
  <c r="D16"/>
  <c r="L16"/>
  <c r="L13"/>
  <c r="D13"/>
  <c r="D12"/>
  <c r="L12"/>
  <c r="D128" i="19"/>
  <c r="L128"/>
  <c r="L68"/>
  <c r="D68"/>
  <c r="D25" i="30"/>
  <c r="L25"/>
  <c r="D175"/>
  <c r="L175"/>
  <c r="D115"/>
  <c r="L115"/>
  <c r="D55"/>
  <c r="L55"/>
  <c r="D173" i="19"/>
  <c r="L173"/>
  <c r="D113"/>
  <c r="L113"/>
  <c r="D53"/>
  <c r="L53"/>
  <c r="D203" i="30"/>
  <c r="L203"/>
  <c r="D143"/>
  <c r="L143"/>
  <c r="D83"/>
  <c r="L83"/>
  <c r="L202" i="19"/>
  <c r="D202"/>
  <c r="L142"/>
  <c r="D142"/>
  <c r="L82"/>
  <c r="D82"/>
  <c r="D171"/>
  <c r="L171"/>
  <c r="D111" i="30"/>
  <c r="L111"/>
  <c r="D51" i="19"/>
  <c r="L51"/>
  <c r="D20" i="30"/>
  <c r="L20"/>
  <c r="L18"/>
  <c r="D18"/>
  <c r="D168"/>
  <c r="L168"/>
  <c r="D108"/>
  <c r="L108"/>
  <c r="D48"/>
  <c r="L48"/>
  <c r="L197" i="19"/>
  <c r="D197"/>
  <c r="D137" i="30"/>
  <c r="L137"/>
  <c r="L77" i="19"/>
  <c r="D77"/>
  <c r="D15" i="30"/>
  <c r="L15"/>
  <c r="D165"/>
  <c r="L165"/>
  <c r="D105"/>
  <c r="L105"/>
  <c r="D45"/>
  <c r="L45"/>
  <c r="D103" i="19"/>
  <c r="L103"/>
  <c r="D43"/>
  <c r="L43"/>
  <c r="D193" i="30"/>
  <c r="L193"/>
  <c r="D133"/>
  <c r="L133"/>
  <c r="D73"/>
  <c r="L73"/>
  <c r="L132" i="19"/>
  <c r="D132"/>
  <c r="D192" i="30"/>
  <c r="L192"/>
  <c r="D132"/>
  <c r="L132"/>
  <c r="D72"/>
  <c r="L72"/>
  <c r="L191" i="19"/>
  <c r="D191"/>
  <c r="D131"/>
  <c r="L131"/>
  <c r="L71"/>
  <c r="D71"/>
  <c r="D40"/>
  <c r="D160"/>
  <c r="D21" i="30"/>
  <c r="D100" i="19"/>
  <c r="D68" i="30"/>
  <c r="L68"/>
  <c r="L208" i="19"/>
  <c r="D208"/>
  <c r="L148"/>
  <c r="D148"/>
  <c r="L88"/>
  <c r="D88"/>
  <c r="D27" i="30"/>
  <c r="L27"/>
  <c r="L26"/>
  <c r="D26"/>
  <c r="D23"/>
  <c r="L23"/>
  <c r="D201"/>
  <c r="L201"/>
  <c r="D141"/>
  <c r="L141"/>
  <c r="D81"/>
  <c r="L81"/>
  <c r="D17"/>
  <c r="L17"/>
  <c r="D167"/>
  <c r="L167"/>
  <c r="D107" i="19"/>
  <c r="L107"/>
  <c r="D47"/>
  <c r="L47"/>
  <c r="D162" i="30"/>
  <c r="L162"/>
  <c r="D70" i="19"/>
  <c r="L70"/>
  <c r="D130"/>
  <c r="L130"/>
  <c r="L190"/>
  <c r="D190"/>
  <c r="D8" i="30"/>
  <c r="L8"/>
  <c r="D158"/>
  <c r="L158"/>
  <c r="D98"/>
  <c r="L98"/>
  <c r="D38"/>
  <c r="L38"/>
  <c r="L207" i="19"/>
  <c r="D207"/>
  <c r="L147"/>
  <c r="D147"/>
  <c r="L87"/>
  <c r="D87"/>
  <c r="D207" i="30"/>
  <c r="L207"/>
  <c r="D147"/>
  <c r="L147"/>
  <c r="D87"/>
  <c r="L87"/>
  <c r="D206"/>
  <c r="L206"/>
  <c r="D146"/>
  <c r="L146"/>
  <c r="D86"/>
  <c r="L86"/>
  <c r="L205" i="19"/>
  <c r="D205"/>
  <c r="L145"/>
  <c r="D145"/>
  <c r="L85"/>
  <c r="D85"/>
  <c r="D22" i="30"/>
  <c r="L22"/>
  <c r="D172"/>
  <c r="L172"/>
  <c r="D112"/>
  <c r="L112"/>
  <c r="D52"/>
  <c r="L52"/>
  <c r="D171"/>
  <c r="L171"/>
  <c r="D111" i="19"/>
  <c r="L111"/>
  <c r="D51" i="30"/>
  <c r="L51"/>
  <c r="L198" i="19"/>
  <c r="D198"/>
  <c r="L138"/>
  <c r="D138"/>
  <c r="L78"/>
  <c r="D78"/>
  <c r="D197" i="30"/>
  <c r="L197"/>
  <c r="L137" i="19"/>
  <c r="D137"/>
  <c r="D77" i="30"/>
  <c r="L77"/>
  <c r="D166" i="19"/>
  <c r="L166"/>
  <c r="D106"/>
  <c r="L106"/>
  <c r="D46"/>
  <c r="L46"/>
  <c r="D196" i="30"/>
  <c r="L196"/>
  <c r="D136"/>
  <c r="L136"/>
  <c r="D76"/>
  <c r="L76"/>
  <c r="L195" i="19"/>
  <c r="D195"/>
  <c r="L135"/>
  <c r="D135"/>
  <c r="L75"/>
  <c r="D75"/>
  <c r="D11" i="30"/>
  <c r="L11"/>
  <c r="D161"/>
  <c r="L161"/>
  <c r="D101"/>
  <c r="L101"/>
  <c r="D41"/>
  <c r="L41"/>
  <c r="U650" i="26"/>
  <c r="T650"/>
  <c r="S650"/>
  <c r="R650"/>
  <c r="Q650"/>
  <c r="P650"/>
  <c r="O650"/>
  <c r="N650"/>
  <c r="U649"/>
  <c r="T649"/>
  <c r="S649"/>
  <c r="R649"/>
  <c r="Q649"/>
  <c r="P649"/>
  <c r="O649"/>
  <c r="N649"/>
  <c r="U648"/>
  <c r="T648"/>
  <c r="S648"/>
  <c r="R648"/>
  <c r="Q648"/>
  <c r="P648"/>
  <c r="O648"/>
  <c r="N648"/>
  <c r="U647"/>
  <c r="T647"/>
  <c r="S647"/>
  <c r="R647"/>
  <c r="Q647"/>
  <c r="P647"/>
  <c r="O647"/>
  <c r="N647"/>
  <c r="U646"/>
  <c r="T646"/>
  <c r="S646"/>
  <c r="L443" i="31" s="1"/>
  <c r="R646" i="26"/>
  <c r="L412" i="31" s="1"/>
  <c r="Q646" i="26"/>
  <c r="P646"/>
  <c r="L350" i="31" s="1"/>
  <c r="O646" i="26"/>
  <c r="L319" i="31" s="1"/>
  <c r="N646" i="26"/>
  <c r="L288" i="31" s="1"/>
  <c r="L257"/>
  <c r="U645" i="26"/>
  <c r="T645"/>
  <c r="S645"/>
  <c r="R645"/>
  <c r="Q645"/>
  <c r="P645"/>
  <c r="O645"/>
  <c r="N645"/>
  <c r="U644"/>
  <c r="T644"/>
  <c r="S644"/>
  <c r="R644"/>
  <c r="Q644"/>
  <c r="P644"/>
  <c r="O644"/>
  <c r="N644"/>
  <c r="U643"/>
  <c r="T643"/>
  <c r="S643"/>
  <c r="J443" i="31" s="1"/>
  <c r="R643" i="26"/>
  <c r="J412" i="31" s="1"/>
  <c r="Q643" i="26"/>
  <c r="P643"/>
  <c r="J350" i="31" s="1"/>
  <c r="O643" i="26"/>
  <c r="J319" i="31" s="1"/>
  <c r="N643" i="26"/>
  <c r="J288" i="31" s="1"/>
  <c r="J257"/>
  <c r="U642" i="26"/>
  <c r="T642"/>
  <c r="S642"/>
  <c r="R642"/>
  <c r="Q642"/>
  <c r="P642"/>
  <c r="O642"/>
  <c r="N642"/>
  <c r="U641"/>
  <c r="T641"/>
  <c r="S641"/>
  <c r="R641"/>
  <c r="Q641"/>
  <c r="P641"/>
  <c r="O641"/>
  <c r="N641"/>
  <c r="U640"/>
  <c r="T640"/>
  <c r="S640"/>
  <c r="H443" i="31" s="1"/>
  <c r="R640" i="26"/>
  <c r="H412" i="31" s="1"/>
  <c r="Q640" i="26"/>
  <c r="P640"/>
  <c r="H350" i="31" s="1"/>
  <c r="O640" i="26"/>
  <c r="H319" i="31" s="1"/>
  <c r="N640" i="26"/>
  <c r="H288" i="31" s="1"/>
  <c r="H257"/>
  <c r="U639" i="26"/>
  <c r="T639"/>
  <c r="S639"/>
  <c r="R639"/>
  <c r="Q639"/>
  <c r="P639"/>
  <c r="O639"/>
  <c r="N639"/>
  <c r="U638"/>
  <c r="T638"/>
  <c r="S638"/>
  <c r="R638"/>
  <c r="Q638"/>
  <c r="P638"/>
  <c r="O638"/>
  <c r="N638"/>
  <c r="F288" i="17" s="1"/>
  <c r="U637" i="26"/>
  <c r="T637"/>
  <c r="S637"/>
  <c r="F443" i="31" s="1"/>
  <c r="R637" i="26"/>
  <c r="F412" i="31" s="1"/>
  <c r="Q637" i="26"/>
  <c r="F226" i="31" s="1"/>
  <c r="P637" i="26"/>
  <c r="F350" i="31" s="1"/>
  <c r="O637" i="26"/>
  <c r="F319" i="31" s="1"/>
  <c r="N637" i="26"/>
  <c r="F288" i="31" s="1"/>
  <c r="F257"/>
  <c r="U636" i="26"/>
  <c r="T636"/>
  <c r="S636"/>
  <c r="R636"/>
  <c r="Q636"/>
  <c r="P636"/>
  <c r="O636"/>
  <c r="N636"/>
  <c r="U635"/>
  <c r="T635"/>
  <c r="S635"/>
  <c r="R635"/>
  <c r="Q635"/>
  <c r="P635"/>
  <c r="O635"/>
  <c r="N635"/>
  <c r="U634"/>
  <c r="J374" i="30" s="1"/>
  <c r="T634" i="26"/>
  <c r="S634"/>
  <c r="J435" i="30" s="1"/>
  <c r="R634" i="26"/>
  <c r="J405" i="30" s="1"/>
  <c r="Q634" i="26"/>
  <c r="J219" i="30" s="1"/>
  <c r="P634" i="26"/>
  <c r="J343" i="30" s="1"/>
  <c r="O634" i="26"/>
  <c r="J312" i="30" s="1"/>
  <c r="N634" i="26"/>
  <c r="J281" i="30" s="1"/>
  <c r="J250"/>
  <c r="U633" i="26"/>
  <c r="T633"/>
  <c r="S633"/>
  <c r="R633"/>
  <c r="Q633"/>
  <c r="P633"/>
  <c r="O633"/>
  <c r="N633"/>
  <c r="U632"/>
  <c r="T632"/>
  <c r="S632"/>
  <c r="R632"/>
  <c r="Q632"/>
  <c r="P632"/>
  <c r="O632"/>
  <c r="N632"/>
  <c r="U631"/>
  <c r="H374" i="30" s="1"/>
  <c r="T631" i="26"/>
  <c r="S631"/>
  <c r="H435" i="30" s="1"/>
  <c r="R631" i="26"/>
  <c r="H405" i="30" s="1"/>
  <c r="Q631" i="26"/>
  <c r="H219" i="30" s="1"/>
  <c r="P631" i="26"/>
  <c r="H343" i="30" s="1"/>
  <c r="O631" i="26"/>
  <c r="H312" i="30" s="1"/>
  <c r="N631" i="26"/>
  <c r="H281" i="30" s="1"/>
  <c r="H250"/>
  <c r="U630" i="26"/>
  <c r="T630"/>
  <c r="S630"/>
  <c r="R630"/>
  <c r="Q630"/>
  <c r="P630"/>
  <c r="O630"/>
  <c r="N630"/>
  <c r="U629"/>
  <c r="T629"/>
  <c r="S629"/>
  <c r="R629"/>
  <c r="Q629"/>
  <c r="P629"/>
  <c r="O629"/>
  <c r="N629"/>
  <c r="U628"/>
  <c r="F374" i="30" s="1"/>
  <c r="T628" i="26"/>
  <c r="S628"/>
  <c r="F435" i="30" s="1"/>
  <c r="R628" i="26"/>
  <c r="F405" i="30" s="1"/>
  <c r="Q628" i="26"/>
  <c r="P628"/>
  <c r="F343" i="30" s="1"/>
  <c r="O628" i="26"/>
  <c r="F312" i="30" s="1"/>
  <c r="N628" i="26"/>
  <c r="F281" i="30" s="1"/>
  <c r="F250"/>
  <c r="U627" i="26"/>
  <c r="T627"/>
  <c r="S627"/>
  <c r="R627"/>
  <c r="Q627"/>
  <c r="P627"/>
  <c r="O627"/>
  <c r="N627"/>
  <c r="U626"/>
  <c r="T626"/>
  <c r="S626"/>
  <c r="R626"/>
  <c r="Q626"/>
  <c r="P626"/>
  <c r="O626"/>
  <c r="N626"/>
  <c r="U625"/>
  <c r="B374" i="30" s="1"/>
  <c r="T625" i="26"/>
  <c r="S625"/>
  <c r="B435" i="30" s="1"/>
  <c r="R625" i="26"/>
  <c r="B405" i="30" s="1"/>
  <c r="Q625" i="26"/>
  <c r="B219" i="30" s="1"/>
  <c r="P625" i="26"/>
  <c r="B343" i="30" s="1"/>
  <c r="O625" i="26"/>
  <c r="B312" i="30" s="1"/>
  <c r="N625" i="26"/>
  <c r="B281" i="30" s="1"/>
  <c r="B250"/>
  <c r="U624" i="26"/>
  <c r="T624"/>
  <c r="S624"/>
  <c r="R624"/>
  <c r="Q624"/>
  <c r="P624"/>
  <c r="O624"/>
  <c r="N624"/>
  <c r="U623"/>
  <c r="B381" i="31" s="1"/>
  <c r="T623" i="26"/>
  <c r="S623"/>
  <c r="B443" i="31" s="1"/>
  <c r="R623" i="26"/>
  <c r="B412" i="31" s="1"/>
  <c r="Q623" i="26"/>
  <c r="B226" i="31" s="1"/>
  <c r="P623" i="26"/>
  <c r="B350" i="31" s="1"/>
  <c r="O623" i="26"/>
  <c r="B319" i="31" s="1"/>
  <c r="N623" i="26"/>
  <c r="B288" i="31" s="1"/>
  <c r="B257"/>
  <c r="U622" i="26"/>
  <c r="T622"/>
  <c r="S622"/>
  <c r="R622"/>
  <c r="Q622"/>
  <c r="P622"/>
  <c r="O622"/>
  <c r="N622"/>
  <c r="U621"/>
  <c r="T621"/>
  <c r="S621"/>
  <c r="R621"/>
  <c r="Q621"/>
  <c r="P621"/>
  <c r="O621"/>
  <c r="N621"/>
  <c r="U612"/>
  <c r="T612"/>
  <c r="S612"/>
  <c r="R612"/>
  <c r="Q612"/>
  <c r="P612"/>
  <c r="O612"/>
  <c r="N612"/>
  <c r="U611"/>
  <c r="T611"/>
  <c r="S611"/>
  <c r="R611"/>
  <c r="Q611"/>
  <c r="P611"/>
  <c r="O611"/>
  <c r="N611"/>
  <c r="U610"/>
  <c r="T610"/>
  <c r="S610"/>
  <c r="R610"/>
  <c r="Q610"/>
  <c r="P610"/>
  <c r="O610"/>
  <c r="N610"/>
  <c r="U609"/>
  <c r="T609"/>
  <c r="S609"/>
  <c r="R609"/>
  <c r="Q609"/>
  <c r="P609"/>
  <c r="O609"/>
  <c r="N609"/>
  <c r="U608"/>
  <c r="T608"/>
  <c r="S608"/>
  <c r="L463" i="31" s="1"/>
  <c r="R608" i="26"/>
  <c r="L432" i="31" s="1"/>
  <c r="Q608" i="26"/>
  <c r="P608"/>
  <c r="L370" i="31" s="1"/>
  <c r="O608" i="26"/>
  <c r="L339" i="31" s="1"/>
  <c r="N608" i="26"/>
  <c r="L308" i="31" s="1"/>
  <c r="L277"/>
  <c r="U607" i="26"/>
  <c r="T607"/>
  <c r="S607"/>
  <c r="R607"/>
  <c r="Q607"/>
  <c r="P607"/>
  <c r="O607"/>
  <c r="N607"/>
  <c r="U606"/>
  <c r="T606"/>
  <c r="S606"/>
  <c r="R606"/>
  <c r="Q606"/>
  <c r="P606"/>
  <c r="O606"/>
  <c r="N606"/>
  <c r="U605"/>
  <c r="T605"/>
  <c r="S605"/>
  <c r="J463" i="31" s="1"/>
  <c r="R605" i="26"/>
  <c r="J432" i="31" s="1"/>
  <c r="Q605" i="26"/>
  <c r="P605"/>
  <c r="J370" i="31" s="1"/>
  <c r="O605" i="26"/>
  <c r="J339" i="31" s="1"/>
  <c r="N605" i="26"/>
  <c r="J308" i="31" s="1"/>
  <c r="J277"/>
  <c r="U604" i="26"/>
  <c r="T604"/>
  <c r="S604"/>
  <c r="R604"/>
  <c r="Q604"/>
  <c r="P604"/>
  <c r="O604"/>
  <c r="N604"/>
  <c r="U603"/>
  <c r="T603"/>
  <c r="S603"/>
  <c r="R603"/>
  <c r="Q603"/>
  <c r="P603"/>
  <c r="O603"/>
  <c r="N603"/>
  <c r="U602"/>
  <c r="T602"/>
  <c r="S602"/>
  <c r="H463" i="31" s="1"/>
  <c r="R602" i="26"/>
  <c r="H432" i="31" s="1"/>
  <c r="Q602" i="26"/>
  <c r="P602"/>
  <c r="H370" i="31" s="1"/>
  <c r="O602" i="26"/>
  <c r="H339" i="31" s="1"/>
  <c r="N602" i="26"/>
  <c r="H308" i="31" s="1"/>
  <c r="H277"/>
  <c r="U601" i="26"/>
  <c r="T601"/>
  <c r="S601"/>
  <c r="R601"/>
  <c r="Q601"/>
  <c r="P601"/>
  <c r="O601"/>
  <c r="N601"/>
  <c r="U600"/>
  <c r="T600"/>
  <c r="S600"/>
  <c r="R600"/>
  <c r="Q600"/>
  <c r="P600"/>
  <c r="O600"/>
  <c r="F339" i="17" s="1"/>
  <c r="N600" i="26"/>
  <c r="U599"/>
  <c r="T599"/>
  <c r="S599"/>
  <c r="F463" i="31" s="1"/>
  <c r="R599" i="26"/>
  <c r="F432" i="31" s="1"/>
  <c r="Q599" i="26"/>
  <c r="F246" i="31" s="1"/>
  <c r="P599" i="26"/>
  <c r="F370" i="31" s="1"/>
  <c r="O599" i="26"/>
  <c r="F339" i="31" s="1"/>
  <c r="N599" i="26"/>
  <c r="F308" i="31" s="1"/>
  <c r="F277"/>
  <c r="U598" i="26"/>
  <c r="T598"/>
  <c r="S598"/>
  <c r="R598"/>
  <c r="Q598"/>
  <c r="P598"/>
  <c r="O598"/>
  <c r="N598"/>
  <c r="U597"/>
  <c r="T597"/>
  <c r="S597"/>
  <c r="R597"/>
  <c r="Q597"/>
  <c r="P597"/>
  <c r="O597"/>
  <c r="N597"/>
  <c r="U596"/>
  <c r="J394" i="30" s="1"/>
  <c r="T596" i="26"/>
  <c r="S596"/>
  <c r="J455" i="30" s="1"/>
  <c r="R596" i="26"/>
  <c r="J425" i="30" s="1"/>
  <c r="Q596" i="26"/>
  <c r="J239" i="30" s="1"/>
  <c r="P596" i="26"/>
  <c r="J363" i="30" s="1"/>
  <c r="O596" i="26"/>
  <c r="J332" i="30" s="1"/>
  <c r="N596" i="26"/>
  <c r="J301" i="30" s="1"/>
  <c r="J270"/>
  <c r="U595" i="26"/>
  <c r="T595"/>
  <c r="S595"/>
  <c r="R595"/>
  <c r="Q595"/>
  <c r="P595"/>
  <c r="O595"/>
  <c r="N595"/>
  <c r="U594"/>
  <c r="T594"/>
  <c r="S594"/>
  <c r="R594"/>
  <c r="Q594"/>
  <c r="P594"/>
  <c r="O594"/>
  <c r="N594"/>
  <c r="U593"/>
  <c r="H394" i="30" s="1"/>
  <c r="T593" i="26"/>
  <c r="S593"/>
  <c r="H455" i="30" s="1"/>
  <c r="R593" i="26"/>
  <c r="H425" i="30" s="1"/>
  <c r="Q593" i="26"/>
  <c r="H239" i="30" s="1"/>
  <c r="P593" i="26"/>
  <c r="H363" i="30" s="1"/>
  <c r="O593" i="26"/>
  <c r="H332" i="30" s="1"/>
  <c r="N593" i="26"/>
  <c r="H301" i="30" s="1"/>
  <c r="H270"/>
  <c r="U592" i="26"/>
  <c r="T592"/>
  <c r="S592"/>
  <c r="R592"/>
  <c r="Q592"/>
  <c r="P592"/>
  <c r="O592"/>
  <c r="N592"/>
  <c r="U591"/>
  <c r="T591"/>
  <c r="S591"/>
  <c r="R591"/>
  <c r="Q591"/>
  <c r="P591"/>
  <c r="O591"/>
  <c r="N591"/>
  <c r="U590"/>
  <c r="F394" i="30" s="1"/>
  <c r="T590" i="26"/>
  <c r="S590"/>
  <c r="F455" i="30" s="1"/>
  <c r="R590" i="26"/>
  <c r="F425" i="30" s="1"/>
  <c r="Q590" i="26"/>
  <c r="F239" i="30" s="1"/>
  <c r="P590" i="26"/>
  <c r="F363" i="30" s="1"/>
  <c r="O590" i="26"/>
  <c r="F332" i="30" s="1"/>
  <c r="N590" i="26"/>
  <c r="F301" i="30" s="1"/>
  <c r="F270"/>
  <c r="U589" i="26"/>
  <c r="T589"/>
  <c r="S589"/>
  <c r="R589"/>
  <c r="Q589"/>
  <c r="P589"/>
  <c r="O589"/>
  <c r="N589"/>
  <c r="U588"/>
  <c r="T588"/>
  <c r="S588"/>
  <c r="R588"/>
  <c r="Q588"/>
  <c r="P588"/>
  <c r="O588"/>
  <c r="N588"/>
  <c r="U587"/>
  <c r="B394" i="30" s="1"/>
  <c r="T587" i="26"/>
  <c r="S587"/>
  <c r="B455" i="30" s="1"/>
  <c r="R587" i="26"/>
  <c r="B425" i="30" s="1"/>
  <c r="Q587" i="26"/>
  <c r="B239" i="30" s="1"/>
  <c r="P587" i="26"/>
  <c r="B363" i="30" s="1"/>
  <c r="O587" i="26"/>
  <c r="B332" i="30" s="1"/>
  <c r="N587" i="26"/>
  <c r="B301" i="30" s="1"/>
  <c r="B270"/>
  <c r="U586" i="26"/>
  <c r="T586"/>
  <c r="S586"/>
  <c r="R586"/>
  <c r="Q586"/>
  <c r="P586"/>
  <c r="O586"/>
  <c r="N586"/>
  <c r="U585"/>
  <c r="B401" i="31" s="1"/>
  <c r="T585" i="26"/>
  <c r="S585"/>
  <c r="B463" i="31" s="1"/>
  <c r="R585" i="26"/>
  <c r="B432" i="31" s="1"/>
  <c r="Q585" i="26"/>
  <c r="B246" i="31" s="1"/>
  <c r="P585" i="26"/>
  <c r="B370" i="31" s="1"/>
  <c r="O585" i="26"/>
  <c r="B339" i="31" s="1"/>
  <c r="N585" i="26"/>
  <c r="B308" i="31" s="1"/>
  <c r="B277"/>
  <c r="U584" i="26"/>
  <c r="T584"/>
  <c r="S584"/>
  <c r="R584"/>
  <c r="Q584"/>
  <c r="P584"/>
  <c r="O584"/>
  <c r="N584"/>
  <c r="U583"/>
  <c r="T583"/>
  <c r="S583"/>
  <c r="R583"/>
  <c r="Q583"/>
  <c r="P583"/>
  <c r="O583"/>
  <c r="N583"/>
  <c r="U574"/>
  <c r="T574"/>
  <c r="S574"/>
  <c r="R574"/>
  <c r="Q574"/>
  <c r="P574"/>
  <c r="O574"/>
  <c r="N574"/>
  <c r="U573"/>
  <c r="T573"/>
  <c r="S573"/>
  <c r="R573"/>
  <c r="Q573"/>
  <c r="P573"/>
  <c r="O573"/>
  <c r="N573"/>
  <c r="U572"/>
  <c r="T572"/>
  <c r="S572"/>
  <c r="R572"/>
  <c r="Q572"/>
  <c r="P572"/>
  <c r="O572"/>
  <c r="N572"/>
  <c r="U571"/>
  <c r="T571"/>
  <c r="S571"/>
  <c r="R571"/>
  <c r="Q571"/>
  <c r="P571"/>
  <c r="O571"/>
  <c r="N571"/>
  <c r="U570"/>
  <c r="T570"/>
  <c r="S570"/>
  <c r="L462" i="31" s="1"/>
  <c r="R570" i="26"/>
  <c r="L431" i="31" s="1"/>
  <c r="Q570" i="26"/>
  <c r="P570"/>
  <c r="L369" i="31" s="1"/>
  <c r="O570" i="26"/>
  <c r="L338" i="31" s="1"/>
  <c r="N570" i="26"/>
  <c r="L307" i="31" s="1"/>
  <c r="L276"/>
  <c r="U569" i="26"/>
  <c r="T569"/>
  <c r="S569"/>
  <c r="R569"/>
  <c r="Q569"/>
  <c r="P569"/>
  <c r="O569"/>
  <c r="N569"/>
  <c r="U568"/>
  <c r="T568"/>
  <c r="S568"/>
  <c r="R568"/>
  <c r="Q568"/>
  <c r="P568"/>
  <c r="O568"/>
  <c r="N568"/>
  <c r="U567"/>
  <c r="T567"/>
  <c r="S567"/>
  <c r="J462" i="31" s="1"/>
  <c r="R567" i="26"/>
  <c r="J431" i="31" s="1"/>
  <c r="Q567" i="26"/>
  <c r="P567"/>
  <c r="J369" i="31" s="1"/>
  <c r="O567" i="26"/>
  <c r="J338" i="31" s="1"/>
  <c r="N567" i="26"/>
  <c r="J307" i="31" s="1"/>
  <c r="J276"/>
  <c r="U566" i="26"/>
  <c r="T566"/>
  <c r="S566"/>
  <c r="R566"/>
  <c r="Q566"/>
  <c r="P566"/>
  <c r="O566"/>
  <c r="N566"/>
  <c r="U565"/>
  <c r="T565"/>
  <c r="S565"/>
  <c r="R565"/>
  <c r="Q565"/>
  <c r="P565"/>
  <c r="O565"/>
  <c r="N565"/>
  <c r="U564"/>
  <c r="T564"/>
  <c r="S564"/>
  <c r="H462" i="31" s="1"/>
  <c r="R564" i="26"/>
  <c r="H431" i="31" s="1"/>
  <c r="Q564" i="26"/>
  <c r="P564"/>
  <c r="H369" i="31" s="1"/>
  <c r="O564" i="26"/>
  <c r="H338" i="31" s="1"/>
  <c r="N564" i="26"/>
  <c r="H307" i="31" s="1"/>
  <c r="H276"/>
  <c r="U563" i="26"/>
  <c r="T563"/>
  <c r="S563"/>
  <c r="R563"/>
  <c r="Q563"/>
  <c r="P563"/>
  <c r="O563"/>
  <c r="N563"/>
  <c r="U562"/>
  <c r="T562"/>
  <c r="S562"/>
  <c r="F462" i="17" s="1"/>
  <c r="R562" i="26"/>
  <c r="Q562"/>
  <c r="F245" i="17" s="1"/>
  <c r="P562" i="26"/>
  <c r="O562"/>
  <c r="N562"/>
  <c r="F276" i="17"/>
  <c r="U561" i="26"/>
  <c r="T561"/>
  <c r="S561"/>
  <c r="F462" i="31" s="1"/>
  <c r="R561" i="26"/>
  <c r="F431" i="31" s="1"/>
  <c r="Q561" i="26"/>
  <c r="F245" i="31" s="1"/>
  <c r="P561" i="26"/>
  <c r="F369" i="31" s="1"/>
  <c r="O561" i="26"/>
  <c r="F338" i="31" s="1"/>
  <c r="N561" i="26"/>
  <c r="F307" i="31" s="1"/>
  <c r="F276"/>
  <c r="U560" i="26"/>
  <c r="T560"/>
  <c r="S560"/>
  <c r="R560"/>
  <c r="Q560"/>
  <c r="P560"/>
  <c r="O560"/>
  <c r="N560"/>
  <c r="U559"/>
  <c r="T559"/>
  <c r="S559"/>
  <c r="R559"/>
  <c r="Q559"/>
  <c r="P559"/>
  <c r="O559"/>
  <c r="N559"/>
  <c r="U558"/>
  <c r="J393" i="30" s="1"/>
  <c r="T558" i="26"/>
  <c r="S558"/>
  <c r="J454" i="30" s="1"/>
  <c r="R558" i="26"/>
  <c r="J424" i="30" s="1"/>
  <c r="Q558" i="26"/>
  <c r="J238" i="30" s="1"/>
  <c r="P558" i="26"/>
  <c r="J362" i="30" s="1"/>
  <c r="O558" i="26"/>
  <c r="J331" i="30" s="1"/>
  <c r="N558" i="26"/>
  <c r="J300" i="30" s="1"/>
  <c r="J269"/>
  <c r="U557" i="26"/>
  <c r="T557"/>
  <c r="S557"/>
  <c r="R557"/>
  <c r="Q557"/>
  <c r="P557"/>
  <c r="O557"/>
  <c r="N557"/>
  <c r="U556"/>
  <c r="T556"/>
  <c r="S556"/>
  <c r="R556"/>
  <c r="Q556"/>
  <c r="P556"/>
  <c r="O556"/>
  <c r="N556"/>
  <c r="U555"/>
  <c r="H393" i="30" s="1"/>
  <c r="T555" i="26"/>
  <c r="S555"/>
  <c r="H454" i="30" s="1"/>
  <c r="R555" i="26"/>
  <c r="H424" i="30" s="1"/>
  <c r="Q555" i="26"/>
  <c r="H238" i="30" s="1"/>
  <c r="P555" i="26"/>
  <c r="H362" i="30" s="1"/>
  <c r="O555" i="26"/>
  <c r="H331" i="30" s="1"/>
  <c r="N555" i="26"/>
  <c r="H300" i="30" s="1"/>
  <c r="H269"/>
  <c r="U554" i="26"/>
  <c r="T554"/>
  <c r="S554"/>
  <c r="R554"/>
  <c r="Q554"/>
  <c r="P554"/>
  <c r="O554"/>
  <c r="N554"/>
  <c r="U553"/>
  <c r="T553"/>
  <c r="S553"/>
  <c r="R553"/>
  <c r="Q553"/>
  <c r="P553"/>
  <c r="O553"/>
  <c r="N553"/>
  <c r="U552"/>
  <c r="F393" i="30" s="1"/>
  <c r="T552" i="26"/>
  <c r="S552"/>
  <c r="F454" i="30" s="1"/>
  <c r="R552" i="26"/>
  <c r="F424" i="30" s="1"/>
  <c r="Q552" i="26"/>
  <c r="P552"/>
  <c r="F362" i="30" s="1"/>
  <c r="O552" i="26"/>
  <c r="F331" i="30" s="1"/>
  <c r="N552" i="26"/>
  <c r="F300" i="30" s="1"/>
  <c r="F269"/>
  <c r="U551" i="26"/>
  <c r="T551"/>
  <c r="S551"/>
  <c r="R551"/>
  <c r="Q551"/>
  <c r="P551"/>
  <c r="O551"/>
  <c r="N551"/>
  <c r="U550"/>
  <c r="T550"/>
  <c r="S550"/>
  <c r="R550"/>
  <c r="Q550"/>
  <c r="P550"/>
  <c r="O550"/>
  <c r="N550"/>
  <c r="U549"/>
  <c r="B393" i="30" s="1"/>
  <c r="T549" i="26"/>
  <c r="S549"/>
  <c r="B454" i="30" s="1"/>
  <c r="R549" i="26"/>
  <c r="B424" i="30" s="1"/>
  <c r="Q549" i="26"/>
  <c r="B238" i="30" s="1"/>
  <c r="P549" i="26"/>
  <c r="B362" i="30" s="1"/>
  <c r="O549" i="26"/>
  <c r="B331" i="30" s="1"/>
  <c r="N549" i="26"/>
  <c r="B300" i="30" s="1"/>
  <c r="B269"/>
  <c r="U548" i="26"/>
  <c r="T548"/>
  <c r="S548"/>
  <c r="R548"/>
  <c r="Q548"/>
  <c r="P548"/>
  <c r="O548"/>
  <c r="N548"/>
  <c r="U547"/>
  <c r="T547"/>
  <c r="S547"/>
  <c r="R547"/>
  <c r="Q547"/>
  <c r="B245" i="31" s="1"/>
  <c r="P547" i="26"/>
  <c r="B369" i="31" s="1"/>
  <c r="O547" i="26"/>
  <c r="B338" i="31" s="1"/>
  <c r="N547" i="26"/>
  <c r="B307" i="31" s="1"/>
  <c r="B276"/>
  <c r="U546" i="26"/>
  <c r="B400" i="31" s="1"/>
  <c r="T546" i="26"/>
  <c r="S546"/>
  <c r="B462" i="31" s="1"/>
  <c r="R546" i="26"/>
  <c r="B431" i="31" s="1"/>
  <c r="Q546" i="26"/>
  <c r="P546"/>
  <c r="O546"/>
  <c r="N546"/>
  <c r="U545"/>
  <c r="T545"/>
  <c r="S545"/>
  <c r="R545"/>
  <c r="Q545"/>
  <c r="P545"/>
  <c r="O545"/>
  <c r="N545"/>
  <c r="U536"/>
  <c r="T536"/>
  <c r="S536"/>
  <c r="R536"/>
  <c r="Q536"/>
  <c r="P536"/>
  <c r="O536"/>
  <c r="N536"/>
  <c r="U535"/>
  <c r="T535"/>
  <c r="S535"/>
  <c r="R535"/>
  <c r="Q535"/>
  <c r="P535"/>
  <c r="O535"/>
  <c r="N535"/>
  <c r="U534"/>
  <c r="T534"/>
  <c r="S534"/>
  <c r="R534"/>
  <c r="Q534"/>
  <c r="P534"/>
  <c r="O534"/>
  <c r="N534"/>
  <c r="U533"/>
  <c r="T533"/>
  <c r="S533"/>
  <c r="R533"/>
  <c r="Q533"/>
  <c r="P533"/>
  <c r="O533"/>
  <c r="N533"/>
  <c r="U532"/>
  <c r="T532"/>
  <c r="S532"/>
  <c r="L461" i="31" s="1"/>
  <c r="R532" i="26"/>
  <c r="L430" i="31" s="1"/>
  <c r="Q532" i="26"/>
  <c r="P532"/>
  <c r="L368" i="31" s="1"/>
  <c r="O532" i="26"/>
  <c r="L337" i="31" s="1"/>
  <c r="N532" i="26"/>
  <c r="L306" i="31" s="1"/>
  <c r="L275"/>
  <c r="U531" i="26"/>
  <c r="T531"/>
  <c r="S531"/>
  <c r="R531"/>
  <c r="Q531"/>
  <c r="P531"/>
  <c r="O531"/>
  <c r="N531"/>
  <c r="U530"/>
  <c r="T530"/>
  <c r="S530"/>
  <c r="R530"/>
  <c r="Q530"/>
  <c r="P530"/>
  <c r="O530"/>
  <c r="N530"/>
  <c r="U529"/>
  <c r="T529"/>
  <c r="S529"/>
  <c r="J461" i="31" s="1"/>
  <c r="R529" i="26"/>
  <c r="J430" i="31" s="1"/>
  <c r="Q529" i="26"/>
  <c r="P529"/>
  <c r="J368" i="31" s="1"/>
  <c r="O529" i="26"/>
  <c r="J337" i="31" s="1"/>
  <c r="N529" i="26"/>
  <c r="J306" i="31" s="1"/>
  <c r="J275"/>
  <c r="U528" i="26"/>
  <c r="T528"/>
  <c r="S528"/>
  <c r="R528"/>
  <c r="Q528"/>
  <c r="P528"/>
  <c r="O528"/>
  <c r="N528"/>
  <c r="U527"/>
  <c r="T527"/>
  <c r="S527"/>
  <c r="R527"/>
  <c r="Q527"/>
  <c r="P527"/>
  <c r="O527"/>
  <c r="N527"/>
  <c r="U526"/>
  <c r="T526"/>
  <c r="S526"/>
  <c r="H461" i="31" s="1"/>
  <c r="R526" i="26"/>
  <c r="H430" i="31" s="1"/>
  <c r="Q526" i="26"/>
  <c r="P526"/>
  <c r="H368" i="31" s="1"/>
  <c r="O526" i="26"/>
  <c r="H337" i="31" s="1"/>
  <c r="N526" i="26"/>
  <c r="H306" i="31" s="1"/>
  <c r="H275"/>
  <c r="U525" i="26"/>
  <c r="T525"/>
  <c r="S525"/>
  <c r="R525"/>
  <c r="Q525"/>
  <c r="P525"/>
  <c r="O525"/>
  <c r="N525"/>
  <c r="U524"/>
  <c r="F399" i="17" s="1"/>
  <c r="T524" i="26"/>
  <c r="S524"/>
  <c r="R524"/>
  <c r="Q524"/>
  <c r="P524"/>
  <c r="O524"/>
  <c r="F337" i="17" s="1"/>
  <c r="N524" i="26"/>
  <c r="U523"/>
  <c r="T523"/>
  <c r="S523"/>
  <c r="F461" i="31" s="1"/>
  <c r="R523" i="26"/>
  <c r="F430" i="31" s="1"/>
  <c r="Q523" i="26"/>
  <c r="F244" i="31" s="1"/>
  <c r="P523" i="26"/>
  <c r="F368" i="31" s="1"/>
  <c r="O523" i="26"/>
  <c r="F337" i="31" s="1"/>
  <c r="N523" i="26"/>
  <c r="F306" i="31" s="1"/>
  <c r="F275"/>
  <c r="U522" i="26"/>
  <c r="T522"/>
  <c r="S522"/>
  <c r="R522"/>
  <c r="Q522"/>
  <c r="P522"/>
  <c r="O522"/>
  <c r="N522"/>
  <c r="U521"/>
  <c r="T521"/>
  <c r="S521"/>
  <c r="R521"/>
  <c r="Q521"/>
  <c r="P521"/>
  <c r="O521"/>
  <c r="N521"/>
  <c r="U520"/>
  <c r="J392" i="30" s="1"/>
  <c r="T520" i="26"/>
  <c r="S520"/>
  <c r="J453" i="30" s="1"/>
  <c r="R520" i="26"/>
  <c r="J423" i="30" s="1"/>
  <c r="Q520" i="26"/>
  <c r="J237" i="30" s="1"/>
  <c r="P520" i="26"/>
  <c r="J361" i="30" s="1"/>
  <c r="O520" i="26"/>
  <c r="J330" i="30" s="1"/>
  <c r="N520" i="26"/>
  <c r="J299" i="30" s="1"/>
  <c r="J268"/>
  <c r="U519" i="26"/>
  <c r="T519"/>
  <c r="S519"/>
  <c r="R519"/>
  <c r="Q519"/>
  <c r="P519"/>
  <c r="O519"/>
  <c r="N519"/>
  <c r="U518"/>
  <c r="T518"/>
  <c r="S518"/>
  <c r="R518"/>
  <c r="Q518"/>
  <c r="P518"/>
  <c r="O518"/>
  <c r="N518"/>
  <c r="U517"/>
  <c r="H392" i="30" s="1"/>
  <c r="T517" i="26"/>
  <c r="S517"/>
  <c r="H453" i="30" s="1"/>
  <c r="R517" i="26"/>
  <c r="H423" i="30" s="1"/>
  <c r="Q517" i="26"/>
  <c r="H237" i="30" s="1"/>
  <c r="P517" i="26"/>
  <c r="H361" i="30" s="1"/>
  <c r="O517" i="26"/>
  <c r="H330" i="30" s="1"/>
  <c r="N517" i="26"/>
  <c r="H299" i="30" s="1"/>
  <c r="H268"/>
  <c r="U516" i="26"/>
  <c r="T516"/>
  <c r="S516"/>
  <c r="R516"/>
  <c r="Q516"/>
  <c r="P516"/>
  <c r="O516"/>
  <c r="N516"/>
  <c r="U515"/>
  <c r="T515"/>
  <c r="S515"/>
  <c r="R515"/>
  <c r="Q515"/>
  <c r="P515"/>
  <c r="O515"/>
  <c r="N515"/>
  <c r="U514"/>
  <c r="F392" i="30" s="1"/>
  <c r="T514" i="26"/>
  <c r="S514"/>
  <c r="F453" i="30" s="1"/>
  <c r="R514" i="26"/>
  <c r="F423" i="30" s="1"/>
  <c r="Q514" i="26"/>
  <c r="F237" i="30" s="1"/>
  <c r="P514" i="26"/>
  <c r="F361" i="30" s="1"/>
  <c r="O514" i="26"/>
  <c r="F330" i="30" s="1"/>
  <c r="N514" i="26"/>
  <c r="F299" i="30" s="1"/>
  <c r="F268"/>
  <c r="U513" i="26"/>
  <c r="T513"/>
  <c r="S513"/>
  <c r="R513"/>
  <c r="Q513"/>
  <c r="P513"/>
  <c r="O513"/>
  <c r="N513"/>
  <c r="U512"/>
  <c r="T512"/>
  <c r="S512"/>
  <c r="R512"/>
  <c r="Q512"/>
  <c r="P512"/>
  <c r="O512"/>
  <c r="N512"/>
  <c r="U511"/>
  <c r="B392" i="30" s="1"/>
  <c r="T511" i="26"/>
  <c r="S511"/>
  <c r="B453" i="30" s="1"/>
  <c r="R511" i="26"/>
  <c r="B423" i="30" s="1"/>
  <c r="Q511" i="26"/>
  <c r="B237" i="30" s="1"/>
  <c r="P511" i="26"/>
  <c r="B361" i="30" s="1"/>
  <c r="O511" i="26"/>
  <c r="B330" i="30" s="1"/>
  <c r="N511" i="26"/>
  <c r="B299" i="30" s="1"/>
  <c r="B268"/>
  <c r="U510" i="26"/>
  <c r="T510"/>
  <c r="S510"/>
  <c r="R510"/>
  <c r="Q510"/>
  <c r="P510"/>
  <c r="O510"/>
  <c r="N510"/>
  <c r="U509"/>
  <c r="B399" i="31" s="1"/>
  <c r="T509" i="26"/>
  <c r="S509"/>
  <c r="B461" i="31" s="1"/>
  <c r="R509" i="26"/>
  <c r="B430" i="31" s="1"/>
  <c r="Q509" i="26"/>
  <c r="B244" i="31" s="1"/>
  <c r="P509" i="26"/>
  <c r="B368" i="31" s="1"/>
  <c r="O509" i="26"/>
  <c r="B337" i="31" s="1"/>
  <c r="N509" i="26"/>
  <c r="B306" i="31" s="1"/>
  <c r="B275"/>
  <c r="U508" i="26"/>
  <c r="T508"/>
  <c r="S508"/>
  <c r="R508"/>
  <c r="Q508"/>
  <c r="P508"/>
  <c r="O508"/>
  <c r="N508"/>
  <c r="U507"/>
  <c r="T507"/>
  <c r="S507"/>
  <c r="R507"/>
  <c r="Q507"/>
  <c r="P507"/>
  <c r="O507"/>
  <c r="N507"/>
  <c r="U498"/>
  <c r="T498"/>
  <c r="S498"/>
  <c r="R498"/>
  <c r="Q498"/>
  <c r="P498"/>
  <c r="O498"/>
  <c r="N498"/>
  <c r="U497"/>
  <c r="T497"/>
  <c r="S497"/>
  <c r="R497"/>
  <c r="Q497"/>
  <c r="P497"/>
  <c r="O497"/>
  <c r="N497"/>
  <c r="U496"/>
  <c r="T496"/>
  <c r="S496"/>
  <c r="R496"/>
  <c r="Q496"/>
  <c r="P496"/>
  <c r="O496"/>
  <c r="N496"/>
  <c r="U495"/>
  <c r="T495"/>
  <c r="S495"/>
  <c r="R495"/>
  <c r="Q495"/>
  <c r="P495"/>
  <c r="O495"/>
  <c r="N495"/>
  <c r="U494"/>
  <c r="T494"/>
  <c r="S494"/>
  <c r="L460" i="31" s="1"/>
  <c r="R494" i="26"/>
  <c r="L429" i="31" s="1"/>
  <c r="Q494" i="26"/>
  <c r="P494"/>
  <c r="L367" i="31" s="1"/>
  <c r="O494" i="26"/>
  <c r="L336" i="31" s="1"/>
  <c r="N494" i="26"/>
  <c r="L305" i="31" s="1"/>
  <c r="L274"/>
  <c r="U493" i="26"/>
  <c r="T493"/>
  <c r="S493"/>
  <c r="R493"/>
  <c r="Q493"/>
  <c r="P493"/>
  <c r="O493"/>
  <c r="N493"/>
  <c r="U492"/>
  <c r="T492"/>
  <c r="S492"/>
  <c r="R492"/>
  <c r="Q492"/>
  <c r="P492"/>
  <c r="O492"/>
  <c r="N492"/>
  <c r="U491"/>
  <c r="T491"/>
  <c r="S491"/>
  <c r="J460" i="31" s="1"/>
  <c r="R491" i="26"/>
  <c r="J429" i="31" s="1"/>
  <c r="Q491" i="26"/>
  <c r="P491"/>
  <c r="J367" i="31" s="1"/>
  <c r="O491" i="26"/>
  <c r="J336" i="31" s="1"/>
  <c r="N491" i="26"/>
  <c r="J305" i="31" s="1"/>
  <c r="J274"/>
  <c r="U490" i="26"/>
  <c r="T490"/>
  <c r="S490"/>
  <c r="R490"/>
  <c r="Q490"/>
  <c r="P490"/>
  <c r="O490"/>
  <c r="N490"/>
  <c r="U489"/>
  <c r="T489"/>
  <c r="S489"/>
  <c r="R489"/>
  <c r="Q489"/>
  <c r="P489"/>
  <c r="O489"/>
  <c r="N489"/>
  <c r="U488"/>
  <c r="T488"/>
  <c r="S488"/>
  <c r="H460" i="31" s="1"/>
  <c r="R488" i="26"/>
  <c r="H429" i="31" s="1"/>
  <c r="Q488" i="26"/>
  <c r="P488"/>
  <c r="H367" i="31" s="1"/>
  <c r="O488" i="26"/>
  <c r="H336" i="31" s="1"/>
  <c r="N488" i="26"/>
  <c r="H305" i="31" s="1"/>
  <c r="H274"/>
  <c r="U487" i="26"/>
  <c r="T487"/>
  <c r="S487"/>
  <c r="R487"/>
  <c r="Q487"/>
  <c r="P487"/>
  <c r="O487"/>
  <c r="N487"/>
  <c r="U486"/>
  <c r="T486"/>
  <c r="S486"/>
  <c r="R486"/>
  <c r="Q486"/>
  <c r="P486"/>
  <c r="O486"/>
  <c r="N486"/>
  <c r="F305" i="17" s="1"/>
  <c r="U485" i="26"/>
  <c r="T485"/>
  <c r="S485"/>
  <c r="F460" i="31" s="1"/>
  <c r="R485" i="26"/>
  <c r="F429" i="31" s="1"/>
  <c r="Q485" i="26"/>
  <c r="P485"/>
  <c r="F367" i="31" s="1"/>
  <c r="O485" i="26"/>
  <c r="F336" i="31" s="1"/>
  <c r="N485" i="26"/>
  <c r="F305" i="31" s="1"/>
  <c r="F274"/>
  <c r="U484" i="26"/>
  <c r="T484"/>
  <c r="S484"/>
  <c r="R484"/>
  <c r="Q484"/>
  <c r="P484"/>
  <c r="O484"/>
  <c r="N484"/>
  <c r="U483"/>
  <c r="T483"/>
  <c r="S483"/>
  <c r="R483"/>
  <c r="Q483"/>
  <c r="P483"/>
  <c r="O483"/>
  <c r="N483"/>
  <c r="U482"/>
  <c r="J391" i="30" s="1"/>
  <c r="T482" i="26"/>
  <c r="S482"/>
  <c r="J452" i="30" s="1"/>
  <c r="R482" i="26"/>
  <c r="J422" i="30" s="1"/>
  <c r="Q482" i="26"/>
  <c r="J236" i="30" s="1"/>
  <c r="P482" i="26"/>
  <c r="J360" i="30" s="1"/>
  <c r="O482" i="26"/>
  <c r="J329" i="30" s="1"/>
  <c r="N482" i="26"/>
  <c r="J298" i="30" s="1"/>
  <c r="J267"/>
  <c r="U481" i="26"/>
  <c r="T481"/>
  <c r="S481"/>
  <c r="R481"/>
  <c r="Q481"/>
  <c r="P481"/>
  <c r="O481"/>
  <c r="N481"/>
  <c r="U480"/>
  <c r="T480"/>
  <c r="S480"/>
  <c r="R480"/>
  <c r="Q480"/>
  <c r="P480"/>
  <c r="O480"/>
  <c r="N480"/>
  <c r="U479"/>
  <c r="H391" i="30" s="1"/>
  <c r="T479" i="26"/>
  <c r="S479"/>
  <c r="H452" i="30" s="1"/>
  <c r="R479" i="26"/>
  <c r="H422" i="30" s="1"/>
  <c r="Q479" i="26"/>
  <c r="H236" i="30" s="1"/>
  <c r="P479" i="26"/>
  <c r="H360" i="30" s="1"/>
  <c r="O479" i="26"/>
  <c r="H329" i="30" s="1"/>
  <c r="N479" i="26"/>
  <c r="H298" i="30" s="1"/>
  <c r="H267"/>
  <c r="U478" i="26"/>
  <c r="T478"/>
  <c r="S478"/>
  <c r="R478"/>
  <c r="Q478"/>
  <c r="P478"/>
  <c r="O478"/>
  <c r="N478"/>
  <c r="U477"/>
  <c r="T477"/>
  <c r="S477"/>
  <c r="R477"/>
  <c r="Q477"/>
  <c r="P477"/>
  <c r="O477"/>
  <c r="N477"/>
  <c r="U476"/>
  <c r="F391" i="30" s="1"/>
  <c r="T476" i="26"/>
  <c r="S476"/>
  <c r="F452" i="30" s="1"/>
  <c r="R476" i="26"/>
  <c r="F422" i="30" s="1"/>
  <c r="Q476" i="26"/>
  <c r="F236" i="30" s="1"/>
  <c r="P476" i="26"/>
  <c r="F360" i="30" s="1"/>
  <c r="O476" i="26"/>
  <c r="F329" i="30" s="1"/>
  <c r="N476" i="26"/>
  <c r="F298" i="30" s="1"/>
  <c r="F267"/>
  <c r="U475" i="26"/>
  <c r="T475"/>
  <c r="S475"/>
  <c r="R475"/>
  <c r="Q475"/>
  <c r="P475"/>
  <c r="O475"/>
  <c r="N475"/>
  <c r="U474"/>
  <c r="T474"/>
  <c r="S474"/>
  <c r="R474"/>
  <c r="Q474"/>
  <c r="P474"/>
  <c r="O474"/>
  <c r="N474"/>
  <c r="U473"/>
  <c r="B391" i="30" s="1"/>
  <c r="T473" i="26"/>
  <c r="S473"/>
  <c r="B452" i="30" s="1"/>
  <c r="R473" i="26"/>
  <c r="B422" i="30" s="1"/>
  <c r="Q473" i="26"/>
  <c r="B236" i="30" s="1"/>
  <c r="P473" i="26"/>
  <c r="B360" i="30" s="1"/>
  <c r="O473" i="26"/>
  <c r="B329" i="30" s="1"/>
  <c r="N473" i="26"/>
  <c r="B298" i="30" s="1"/>
  <c r="B267"/>
  <c r="U472" i="26"/>
  <c r="T472"/>
  <c r="S472"/>
  <c r="R472"/>
  <c r="Q472"/>
  <c r="P472"/>
  <c r="O472"/>
  <c r="N472"/>
  <c r="U471"/>
  <c r="B398" i="31" s="1"/>
  <c r="T471" i="26"/>
  <c r="S471"/>
  <c r="B460" i="31" s="1"/>
  <c r="R471" i="26"/>
  <c r="B429" i="31" s="1"/>
  <c r="Q471" i="26"/>
  <c r="B243" i="31" s="1"/>
  <c r="P471" i="26"/>
  <c r="B367" i="31" s="1"/>
  <c r="O471" i="26"/>
  <c r="B336" i="31" s="1"/>
  <c r="N471" i="26"/>
  <c r="B305" i="31" s="1"/>
  <c r="B274"/>
  <c r="U470" i="26"/>
  <c r="T470"/>
  <c r="S470"/>
  <c r="R470"/>
  <c r="Q470"/>
  <c r="P470"/>
  <c r="O470"/>
  <c r="N470"/>
  <c r="U469"/>
  <c r="T469"/>
  <c r="S469"/>
  <c r="R469"/>
  <c r="Q469"/>
  <c r="P469"/>
  <c r="O469"/>
  <c r="N469"/>
  <c r="U460"/>
  <c r="T460"/>
  <c r="S460"/>
  <c r="R460"/>
  <c r="Q460"/>
  <c r="P460"/>
  <c r="O460"/>
  <c r="N460"/>
  <c r="U459"/>
  <c r="T459"/>
  <c r="S459"/>
  <c r="R459"/>
  <c r="Q459"/>
  <c r="P459"/>
  <c r="O459"/>
  <c r="N459"/>
  <c r="U458"/>
  <c r="T458"/>
  <c r="S458"/>
  <c r="R458"/>
  <c r="Q458"/>
  <c r="P458"/>
  <c r="O458"/>
  <c r="N458"/>
  <c r="U457"/>
  <c r="T457"/>
  <c r="S457"/>
  <c r="R457"/>
  <c r="Q457"/>
  <c r="P457"/>
  <c r="O457"/>
  <c r="N457"/>
  <c r="U456"/>
  <c r="T456"/>
  <c r="S456"/>
  <c r="L458" i="31" s="1"/>
  <c r="R456" i="26"/>
  <c r="L427" i="31" s="1"/>
  <c r="Q456" i="26"/>
  <c r="P456"/>
  <c r="L365" i="31" s="1"/>
  <c r="O456" i="26"/>
  <c r="L334" i="31" s="1"/>
  <c r="N456" i="26"/>
  <c r="L303" i="31" s="1"/>
  <c r="L272"/>
  <c r="U455" i="26"/>
  <c r="T455"/>
  <c r="S455"/>
  <c r="R455"/>
  <c r="Q455"/>
  <c r="P455"/>
  <c r="O455"/>
  <c r="N455"/>
  <c r="U454"/>
  <c r="T454"/>
  <c r="S454"/>
  <c r="R454"/>
  <c r="Q454"/>
  <c r="P454"/>
  <c r="O454"/>
  <c r="N454"/>
  <c r="U453"/>
  <c r="T453"/>
  <c r="S453"/>
  <c r="J458" i="31" s="1"/>
  <c r="R453" i="26"/>
  <c r="J427" i="31" s="1"/>
  <c r="Q453" i="26"/>
  <c r="P453"/>
  <c r="J365" i="31" s="1"/>
  <c r="O453" i="26"/>
  <c r="J334" i="31" s="1"/>
  <c r="N453" i="26"/>
  <c r="J303" i="31" s="1"/>
  <c r="J272"/>
  <c r="U452" i="26"/>
  <c r="T452"/>
  <c r="S452"/>
  <c r="R452"/>
  <c r="Q452"/>
  <c r="P452"/>
  <c r="O452"/>
  <c r="N452"/>
  <c r="U451"/>
  <c r="T451"/>
  <c r="S451"/>
  <c r="R451"/>
  <c r="Q451"/>
  <c r="P451"/>
  <c r="O451"/>
  <c r="N451"/>
  <c r="U450"/>
  <c r="T450"/>
  <c r="S450"/>
  <c r="H458" i="31" s="1"/>
  <c r="R450" i="26"/>
  <c r="H427" i="31" s="1"/>
  <c r="Q450" i="26"/>
  <c r="P450"/>
  <c r="H365" i="31" s="1"/>
  <c r="O450" i="26"/>
  <c r="H334" i="31" s="1"/>
  <c r="N450" i="26"/>
  <c r="H303" i="31" s="1"/>
  <c r="H272"/>
  <c r="U449" i="26"/>
  <c r="T449"/>
  <c r="S449"/>
  <c r="R449"/>
  <c r="Q449"/>
  <c r="P449"/>
  <c r="O449"/>
  <c r="N449"/>
  <c r="U448"/>
  <c r="T448"/>
  <c r="S448"/>
  <c r="R448"/>
  <c r="F427" i="17" s="1"/>
  <c r="Q448" i="26"/>
  <c r="P448"/>
  <c r="F365" i="17" s="1"/>
  <c r="O448" i="26"/>
  <c r="N448"/>
  <c r="U447"/>
  <c r="T447"/>
  <c r="S447"/>
  <c r="F458" i="31" s="1"/>
  <c r="R447" i="26"/>
  <c r="F427" i="31" s="1"/>
  <c r="Q447" i="26"/>
  <c r="F241" i="31" s="1"/>
  <c r="P447" i="26"/>
  <c r="F365" i="31" s="1"/>
  <c r="O447" i="26"/>
  <c r="F334" i="31" s="1"/>
  <c r="N447" i="26"/>
  <c r="F303" i="31" s="1"/>
  <c r="F272"/>
  <c r="U446" i="26"/>
  <c r="T446"/>
  <c r="S446"/>
  <c r="R446"/>
  <c r="Q446"/>
  <c r="P446"/>
  <c r="O446"/>
  <c r="N446"/>
  <c r="U445"/>
  <c r="T445"/>
  <c r="S445"/>
  <c r="R445"/>
  <c r="Q445"/>
  <c r="P445"/>
  <c r="O445"/>
  <c r="N445"/>
  <c r="U444"/>
  <c r="J389" i="30" s="1"/>
  <c r="T444" i="26"/>
  <c r="S444"/>
  <c r="J450" i="30" s="1"/>
  <c r="R444" i="26"/>
  <c r="J420" i="30" s="1"/>
  <c r="Q444" i="26"/>
  <c r="J234" i="30" s="1"/>
  <c r="P444" i="26"/>
  <c r="J358" i="30" s="1"/>
  <c r="O444" i="26"/>
  <c r="J327" i="30" s="1"/>
  <c r="N444" i="26"/>
  <c r="J296" i="30" s="1"/>
  <c r="J265"/>
  <c r="U443" i="26"/>
  <c r="T443"/>
  <c r="S443"/>
  <c r="R443"/>
  <c r="Q443"/>
  <c r="P443"/>
  <c r="O443"/>
  <c r="N443"/>
  <c r="U442"/>
  <c r="T442"/>
  <c r="S442"/>
  <c r="R442"/>
  <c r="Q442"/>
  <c r="P442"/>
  <c r="O442"/>
  <c r="N442"/>
  <c r="U441"/>
  <c r="H389" i="30" s="1"/>
  <c r="T441" i="26"/>
  <c r="S441"/>
  <c r="H450" i="30" s="1"/>
  <c r="R441" i="26"/>
  <c r="H420" i="30" s="1"/>
  <c r="Q441" i="26"/>
  <c r="H234" i="30" s="1"/>
  <c r="P441" i="26"/>
  <c r="H358" i="30" s="1"/>
  <c r="O441" i="26"/>
  <c r="H327" i="30" s="1"/>
  <c r="N441" i="26"/>
  <c r="H296" i="30" s="1"/>
  <c r="H265"/>
  <c r="U440" i="26"/>
  <c r="T440"/>
  <c r="S440"/>
  <c r="R440"/>
  <c r="Q440"/>
  <c r="P440"/>
  <c r="O440"/>
  <c r="N440"/>
  <c r="U439"/>
  <c r="T439"/>
  <c r="S439"/>
  <c r="R439"/>
  <c r="Q439"/>
  <c r="P439"/>
  <c r="O439"/>
  <c r="N439"/>
  <c r="U438"/>
  <c r="F389" i="30" s="1"/>
  <c r="T438" i="26"/>
  <c r="S438"/>
  <c r="F450" i="30" s="1"/>
  <c r="R438" i="26"/>
  <c r="F420" i="30" s="1"/>
  <c r="Q438" i="26"/>
  <c r="F234" i="30" s="1"/>
  <c r="P438" i="26"/>
  <c r="F358" i="30" s="1"/>
  <c r="O438" i="26"/>
  <c r="F327" i="30" s="1"/>
  <c r="N438" i="26"/>
  <c r="F296" i="30" s="1"/>
  <c r="F265"/>
  <c r="U437" i="26"/>
  <c r="T437"/>
  <c r="S437"/>
  <c r="R437"/>
  <c r="Q437"/>
  <c r="P437"/>
  <c r="O437"/>
  <c r="N437"/>
  <c r="U436"/>
  <c r="T436"/>
  <c r="S436"/>
  <c r="R436"/>
  <c r="Q436"/>
  <c r="P436"/>
  <c r="O436"/>
  <c r="N436"/>
  <c r="U435"/>
  <c r="B389" i="30" s="1"/>
  <c r="T435" i="26"/>
  <c r="S435"/>
  <c r="B450" i="30" s="1"/>
  <c r="R435" i="26"/>
  <c r="B420" i="30" s="1"/>
  <c r="Q435" i="26"/>
  <c r="B234" i="30" s="1"/>
  <c r="P435" i="26"/>
  <c r="B358" i="30" s="1"/>
  <c r="O435" i="26"/>
  <c r="B327" i="30" s="1"/>
  <c r="N435" i="26"/>
  <c r="B296" i="30" s="1"/>
  <c r="B265"/>
  <c r="U434" i="26"/>
  <c r="T434"/>
  <c r="S434"/>
  <c r="R434"/>
  <c r="Q434"/>
  <c r="P434"/>
  <c r="O434"/>
  <c r="N434"/>
  <c r="U433"/>
  <c r="B396" i="31" s="1"/>
  <c r="T433" i="26"/>
  <c r="S433"/>
  <c r="B458" i="31" s="1"/>
  <c r="R433" i="26"/>
  <c r="B427" i="31" s="1"/>
  <c r="Q433" i="26"/>
  <c r="B241" i="31" s="1"/>
  <c r="P433" i="26"/>
  <c r="B365" i="31" s="1"/>
  <c r="O433" i="26"/>
  <c r="B334" i="31" s="1"/>
  <c r="N433" i="26"/>
  <c r="B303" i="31" s="1"/>
  <c r="B272"/>
  <c r="U432" i="26"/>
  <c r="T432"/>
  <c r="S432"/>
  <c r="R432"/>
  <c r="Q432"/>
  <c r="P432"/>
  <c r="O432"/>
  <c r="N432"/>
  <c r="U431"/>
  <c r="T431"/>
  <c r="S431"/>
  <c r="R431"/>
  <c r="Q431"/>
  <c r="P431"/>
  <c r="O431"/>
  <c r="N431"/>
  <c r="U422"/>
  <c r="T422"/>
  <c r="S422"/>
  <c r="R422"/>
  <c r="Q422"/>
  <c r="P422"/>
  <c r="O422"/>
  <c r="N422"/>
  <c r="U421"/>
  <c r="T421"/>
  <c r="S421"/>
  <c r="R421"/>
  <c r="Q421"/>
  <c r="P421"/>
  <c r="O421"/>
  <c r="N421"/>
  <c r="U420"/>
  <c r="T420"/>
  <c r="S420"/>
  <c r="R420"/>
  <c r="Q420"/>
  <c r="P420"/>
  <c r="O420"/>
  <c r="N420"/>
  <c r="U419"/>
  <c r="T419"/>
  <c r="S419"/>
  <c r="R419"/>
  <c r="Q419"/>
  <c r="P419"/>
  <c r="O419"/>
  <c r="N419"/>
  <c r="U418"/>
  <c r="T418"/>
  <c r="S418"/>
  <c r="L457" i="31" s="1"/>
  <c r="R418" i="26"/>
  <c r="L426" i="31" s="1"/>
  <c r="Q418" i="26"/>
  <c r="P418"/>
  <c r="L364" i="31" s="1"/>
  <c r="O418" i="26"/>
  <c r="L333" i="31" s="1"/>
  <c r="N418" i="26"/>
  <c r="L302" i="31" s="1"/>
  <c r="L271"/>
  <c r="U417" i="26"/>
  <c r="T417"/>
  <c r="S417"/>
  <c r="R417"/>
  <c r="Q417"/>
  <c r="P417"/>
  <c r="O417"/>
  <c r="N417"/>
  <c r="U416"/>
  <c r="T416"/>
  <c r="S416"/>
  <c r="R416"/>
  <c r="Q416"/>
  <c r="P416"/>
  <c r="O416"/>
  <c r="N416"/>
  <c r="H302" i="17" s="1"/>
  <c r="U415" i="26"/>
  <c r="T415"/>
  <c r="S415"/>
  <c r="J457" i="31" s="1"/>
  <c r="R415" i="26"/>
  <c r="J426" i="31" s="1"/>
  <c r="Q415" i="26"/>
  <c r="P415"/>
  <c r="J364" i="31" s="1"/>
  <c r="O415" i="26"/>
  <c r="J333" i="31" s="1"/>
  <c r="N415" i="26"/>
  <c r="J302" i="31" s="1"/>
  <c r="J271"/>
  <c r="U414" i="26"/>
  <c r="T414"/>
  <c r="S414"/>
  <c r="R414"/>
  <c r="Q414"/>
  <c r="P414"/>
  <c r="O414"/>
  <c r="N414"/>
  <c r="U413"/>
  <c r="T413"/>
  <c r="S413"/>
  <c r="R413"/>
  <c r="Q413"/>
  <c r="P413"/>
  <c r="O413"/>
  <c r="N413"/>
  <c r="U412"/>
  <c r="T412"/>
  <c r="S412"/>
  <c r="H457" i="31" s="1"/>
  <c r="R412" i="26"/>
  <c r="H426" i="31" s="1"/>
  <c r="Q412" i="26"/>
  <c r="P412"/>
  <c r="H364" i="31" s="1"/>
  <c r="O412" i="26"/>
  <c r="H333" i="31" s="1"/>
  <c r="N412" i="26"/>
  <c r="H302" i="31" s="1"/>
  <c r="H271"/>
  <c r="U411" i="26"/>
  <c r="T411"/>
  <c r="S411"/>
  <c r="R411"/>
  <c r="Q411"/>
  <c r="P411"/>
  <c r="O411"/>
  <c r="N411"/>
  <c r="U410"/>
  <c r="T410"/>
  <c r="S410"/>
  <c r="R410"/>
  <c r="Q410"/>
  <c r="P410"/>
  <c r="O410"/>
  <c r="N410"/>
  <c r="U409"/>
  <c r="T409"/>
  <c r="S409"/>
  <c r="F457" i="31" s="1"/>
  <c r="R409" i="26"/>
  <c r="F426" i="31" s="1"/>
  <c r="Q409" i="26"/>
  <c r="F240" i="31" s="1"/>
  <c r="P409" i="26"/>
  <c r="F364" i="31" s="1"/>
  <c r="O409" i="26"/>
  <c r="F333" i="31" s="1"/>
  <c r="N409" i="26"/>
  <c r="F302" i="31" s="1"/>
  <c r="F271"/>
  <c r="U408" i="26"/>
  <c r="T408"/>
  <c r="S408"/>
  <c r="R408"/>
  <c r="Q408"/>
  <c r="P408"/>
  <c r="O408"/>
  <c r="N408"/>
  <c r="U407"/>
  <c r="T407"/>
  <c r="S407"/>
  <c r="R407"/>
  <c r="Q407"/>
  <c r="P407"/>
  <c r="O407"/>
  <c r="N407"/>
  <c r="U406"/>
  <c r="J388" i="30" s="1"/>
  <c r="T406" i="26"/>
  <c r="S406"/>
  <c r="J449" i="30" s="1"/>
  <c r="R406" i="26"/>
  <c r="J419" i="30" s="1"/>
  <c r="Q406" i="26"/>
  <c r="J233" i="30" s="1"/>
  <c r="P406" i="26"/>
  <c r="J357" i="30" s="1"/>
  <c r="O406" i="26"/>
  <c r="J326" i="30" s="1"/>
  <c r="N406" i="26"/>
  <c r="J295" i="30" s="1"/>
  <c r="J264"/>
  <c r="U405" i="26"/>
  <c r="T405"/>
  <c r="S405"/>
  <c r="R405"/>
  <c r="Q405"/>
  <c r="P405"/>
  <c r="O405"/>
  <c r="N405"/>
  <c r="U404"/>
  <c r="T404"/>
  <c r="S404"/>
  <c r="R404"/>
  <c r="Q404"/>
  <c r="P404"/>
  <c r="O404"/>
  <c r="N404"/>
  <c r="U403"/>
  <c r="H388" i="30" s="1"/>
  <c r="T403" i="26"/>
  <c r="S403"/>
  <c r="H449" i="30" s="1"/>
  <c r="R403" i="26"/>
  <c r="H419" i="30" s="1"/>
  <c r="Q403" i="26"/>
  <c r="H233" i="30" s="1"/>
  <c r="P403" i="26"/>
  <c r="H357" i="30" s="1"/>
  <c r="O403" i="26"/>
  <c r="H326" i="30" s="1"/>
  <c r="N403" i="26"/>
  <c r="H295" i="30" s="1"/>
  <c r="H264"/>
  <c r="U402" i="26"/>
  <c r="T402"/>
  <c r="S402"/>
  <c r="R402"/>
  <c r="Q402"/>
  <c r="P402"/>
  <c r="O402"/>
  <c r="N402"/>
  <c r="U401"/>
  <c r="T401"/>
  <c r="S401"/>
  <c r="R401"/>
  <c r="Q401"/>
  <c r="P401"/>
  <c r="O401"/>
  <c r="N401"/>
  <c r="U400"/>
  <c r="F388" i="30" s="1"/>
  <c r="T400" i="26"/>
  <c r="S400"/>
  <c r="F449" i="30" s="1"/>
  <c r="R400" i="26"/>
  <c r="F419" i="30" s="1"/>
  <c r="Q400" i="26"/>
  <c r="F233" i="30" s="1"/>
  <c r="P400" i="26"/>
  <c r="F357" i="30" s="1"/>
  <c r="O400" i="26"/>
  <c r="F326" i="30" s="1"/>
  <c r="N400" i="26"/>
  <c r="F295" i="30" s="1"/>
  <c r="F264"/>
  <c r="U399" i="26"/>
  <c r="T399"/>
  <c r="S399"/>
  <c r="R399"/>
  <c r="Q399"/>
  <c r="P399"/>
  <c r="O399"/>
  <c r="N399"/>
  <c r="U398"/>
  <c r="T398"/>
  <c r="S398"/>
  <c r="R398"/>
  <c r="Q398"/>
  <c r="P398"/>
  <c r="O398"/>
  <c r="N398"/>
  <c r="U397"/>
  <c r="B388" i="30" s="1"/>
  <c r="T397" i="26"/>
  <c r="S397"/>
  <c r="B449" i="30" s="1"/>
  <c r="R397" i="26"/>
  <c r="B419" i="30" s="1"/>
  <c r="Q397" i="26"/>
  <c r="B233" i="30" s="1"/>
  <c r="P397" i="26"/>
  <c r="B357" i="30" s="1"/>
  <c r="O397" i="26"/>
  <c r="B326" i="30" s="1"/>
  <c r="N397" i="26"/>
  <c r="B295" i="30" s="1"/>
  <c r="B264"/>
  <c r="U396" i="26"/>
  <c r="T396"/>
  <c r="S396"/>
  <c r="R396"/>
  <c r="Q396"/>
  <c r="P396"/>
  <c r="O396"/>
  <c r="N396"/>
  <c r="U395"/>
  <c r="B395" i="31" s="1"/>
  <c r="T395" i="26"/>
  <c r="S395"/>
  <c r="B457" i="31" s="1"/>
  <c r="R395" i="26"/>
  <c r="B426" i="31" s="1"/>
  <c r="Q395" i="26"/>
  <c r="B240" i="31" s="1"/>
  <c r="P395" i="26"/>
  <c r="B364" i="31" s="1"/>
  <c r="O395" i="26"/>
  <c r="B333" i="31" s="1"/>
  <c r="N395" i="26"/>
  <c r="B302" i="31" s="1"/>
  <c r="B271"/>
  <c r="U394" i="26"/>
  <c r="T394"/>
  <c r="S394"/>
  <c r="R394"/>
  <c r="Q394"/>
  <c r="P394"/>
  <c r="O394"/>
  <c r="N394"/>
  <c r="U393"/>
  <c r="T393"/>
  <c r="S393"/>
  <c r="R393"/>
  <c r="Q393"/>
  <c r="P393"/>
  <c r="O393"/>
  <c r="N393"/>
  <c r="U384"/>
  <c r="T384"/>
  <c r="S384"/>
  <c r="R384"/>
  <c r="Q384"/>
  <c r="P384"/>
  <c r="O384"/>
  <c r="N384"/>
  <c r="U383"/>
  <c r="T383"/>
  <c r="S383"/>
  <c r="R383"/>
  <c r="Q383"/>
  <c r="P383"/>
  <c r="O383"/>
  <c r="N383"/>
  <c r="U382"/>
  <c r="T382"/>
  <c r="S382"/>
  <c r="R382"/>
  <c r="Q382"/>
  <c r="P382"/>
  <c r="O382"/>
  <c r="N382"/>
  <c r="U381"/>
  <c r="T381"/>
  <c r="S381"/>
  <c r="R381"/>
  <c r="Q381"/>
  <c r="P381"/>
  <c r="O381"/>
  <c r="N381"/>
  <c r="U380"/>
  <c r="T380"/>
  <c r="S380"/>
  <c r="L456" i="31" s="1"/>
  <c r="R380" i="26"/>
  <c r="L425" i="31" s="1"/>
  <c r="Q380" i="26"/>
  <c r="P380"/>
  <c r="L363" i="31" s="1"/>
  <c r="O380" i="26"/>
  <c r="L332" i="31" s="1"/>
  <c r="N380" i="26"/>
  <c r="L301" i="31" s="1"/>
  <c r="L270"/>
  <c r="U379" i="26"/>
  <c r="T379"/>
  <c r="S379"/>
  <c r="R379"/>
  <c r="Q379"/>
  <c r="P379"/>
  <c r="O379"/>
  <c r="N379"/>
  <c r="U378"/>
  <c r="T378"/>
  <c r="S378"/>
  <c r="R378"/>
  <c r="Q378"/>
  <c r="P378"/>
  <c r="O378"/>
  <c r="N378"/>
  <c r="U377"/>
  <c r="T377"/>
  <c r="S377"/>
  <c r="J456" i="31" s="1"/>
  <c r="R377" i="26"/>
  <c r="J425" i="31" s="1"/>
  <c r="Q377" i="26"/>
  <c r="P377"/>
  <c r="J363" i="31" s="1"/>
  <c r="O377" i="26"/>
  <c r="J332" i="31" s="1"/>
  <c r="N377" i="26"/>
  <c r="J301" i="31" s="1"/>
  <c r="J270"/>
  <c r="U376" i="26"/>
  <c r="T376"/>
  <c r="S376"/>
  <c r="R376"/>
  <c r="Q376"/>
  <c r="P376"/>
  <c r="O376"/>
  <c r="N376"/>
  <c r="U375"/>
  <c r="T375"/>
  <c r="S375"/>
  <c r="R375"/>
  <c r="Q375"/>
  <c r="P375"/>
  <c r="O375"/>
  <c r="N375"/>
  <c r="U374"/>
  <c r="T374"/>
  <c r="S374"/>
  <c r="H456" i="31" s="1"/>
  <c r="R374" i="26"/>
  <c r="H425" i="31" s="1"/>
  <c r="Q374" i="26"/>
  <c r="P374"/>
  <c r="H363" i="31" s="1"/>
  <c r="O374" i="26"/>
  <c r="H332" i="31" s="1"/>
  <c r="N374" i="26"/>
  <c r="H301" i="31" s="1"/>
  <c r="H270"/>
  <c r="U373" i="26"/>
  <c r="T373"/>
  <c r="S373"/>
  <c r="R373"/>
  <c r="Q373"/>
  <c r="P373"/>
  <c r="O373"/>
  <c r="N373"/>
  <c r="U372"/>
  <c r="T372"/>
  <c r="S372"/>
  <c r="R372"/>
  <c r="F425" i="17" s="1"/>
  <c r="Q372" i="26"/>
  <c r="P372"/>
  <c r="O372"/>
  <c r="N372"/>
  <c r="F301" i="17" s="1"/>
  <c r="U371" i="26"/>
  <c r="T371"/>
  <c r="S371"/>
  <c r="F456" i="31" s="1"/>
  <c r="R371" i="26"/>
  <c r="F425" i="31" s="1"/>
  <c r="Q371" i="26"/>
  <c r="F239" i="31" s="1"/>
  <c r="P371" i="26"/>
  <c r="F363" i="31" s="1"/>
  <c r="O371" i="26"/>
  <c r="F332" i="31" s="1"/>
  <c r="N371" i="26"/>
  <c r="F301" i="31" s="1"/>
  <c r="F270"/>
  <c r="U370" i="26"/>
  <c r="T370"/>
  <c r="S370"/>
  <c r="R370"/>
  <c r="Q370"/>
  <c r="P370"/>
  <c r="O370"/>
  <c r="N370"/>
  <c r="U369"/>
  <c r="T369"/>
  <c r="S369"/>
  <c r="R369"/>
  <c r="Q369"/>
  <c r="P369"/>
  <c r="O369"/>
  <c r="N369"/>
  <c r="U368"/>
  <c r="J387" i="30" s="1"/>
  <c r="T368" i="26"/>
  <c r="S368"/>
  <c r="J448" i="30" s="1"/>
  <c r="R368" i="26"/>
  <c r="J418" i="30" s="1"/>
  <c r="Q368" i="26"/>
  <c r="J232" i="30" s="1"/>
  <c r="P368" i="26"/>
  <c r="J356" i="30" s="1"/>
  <c r="O368" i="26"/>
  <c r="J325" i="30" s="1"/>
  <c r="N368" i="26"/>
  <c r="J294" i="30" s="1"/>
  <c r="J263"/>
  <c r="U367" i="26"/>
  <c r="T367"/>
  <c r="S367"/>
  <c r="R367"/>
  <c r="Q367"/>
  <c r="P367"/>
  <c r="O367"/>
  <c r="N367"/>
  <c r="U366"/>
  <c r="T366"/>
  <c r="S366"/>
  <c r="R366"/>
  <c r="Q366"/>
  <c r="P366"/>
  <c r="O366"/>
  <c r="N366"/>
  <c r="U365"/>
  <c r="H387" i="30" s="1"/>
  <c r="T365" i="26"/>
  <c r="S365"/>
  <c r="H448" i="30" s="1"/>
  <c r="R365" i="26"/>
  <c r="H418" i="30" s="1"/>
  <c r="Q365" i="26"/>
  <c r="H232" i="30" s="1"/>
  <c r="P365" i="26"/>
  <c r="H356" i="30" s="1"/>
  <c r="O365" i="26"/>
  <c r="H325" i="30" s="1"/>
  <c r="N365" i="26"/>
  <c r="H294" i="30" s="1"/>
  <c r="H263"/>
  <c r="U364" i="26"/>
  <c r="T364"/>
  <c r="S364"/>
  <c r="R364"/>
  <c r="Q364"/>
  <c r="P364"/>
  <c r="O364"/>
  <c r="N364"/>
  <c r="U363"/>
  <c r="T363"/>
  <c r="S363"/>
  <c r="R363"/>
  <c r="Q363"/>
  <c r="P363"/>
  <c r="O363"/>
  <c r="N363"/>
  <c r="U362"/>
  <c r="F387" i="30" s="1"/>
  <c r="T362" i="26"/>
  <c r="S362"/>
  <c r="F448" i="30" s="1"/>
  <c r="R362" i="26"/>
  <c r="F418" i="30" s="1"/>
  <c r="Q362" i="26"/>
  <c r="F232" i="30" s="1"/>
  <c r="P362" i="26"/>
  <c r="F356" i="30" s="1"/>
  <c r="O362" i="26"/>
  <c r="F325" i="30" s="1"/>
  <c r="N362" i="26"/>
  <c r="F294" i="30" s="1"/>
  <c r="F263"/>
  <c r="U361" i="26"/>
  <c r="T361"/>
  <c r="S361"/>
  <c r="R361"/>
  <c r="Q361"/>
  <c r="P361"/>
  <c r="O361"/>
  <c r="N361"/>
  <c r="U360"/>
  <c r="T360"/>
  <c r="S360"/>
  <c r="R360"/>
  <c r="Q360"/>
  <c r="P360"/>
  <c r="O360"/>
  <c r="N360"/>
  <c r="U359"/>
  <c r="B387" i="30" s="1"/>
  <c r="T359" i="26"/>
  <c r="S359"/>
  <c r="B448" i="30" s="1"/>
  <c r="R359" i="26"/>
  <c r="B418" i="30" s="1"/>
  <c r="Q359" i="26"/>
  <c r="B232" i="30" s="1"/>
  <c r="P359" i="26"/>
  <c r="B356" i="30" s="1"/>
  <c r="O359" i="26"/>
  <c r="B325" i="30" s="1"/>
  <c r="N359" i="26"/>
  <c r="B294" i="30" s="1"/>
  <c r="B263"/>
  <c r="U358" i="26"/>
  <c r="T358"/>
  <c r="S358"/>
  <c r="R358"/>
  <c r="Q358"/>
  <c r="P358"/>
  <c r="O358"/>
  <c r="N358"/>
  <c r="U357"/>
  <c r="B394" i="31" s="1"/>
  <c r="T357" i="26"/>
  <c r="S357"/>
  <c r="B456" i="31" s="1"/>
  <c r="R357" i="26"/>
  <c r="B425" i="31" s="1"/>
  <c r="Q357" i="26"/>
  <c r="B239" i="31" s="1"/>
  <c r="P357" i="26"/>
  <c r="B363" i="31" s="1"/>
  <c r="O357" i="26"/>
  <c r="B332" i="31" s="1"/>
  <c r="N357" i="26"/>
  <c r="B301" i="31" s="1"/>
  <c r="B270"/>
  <c r="U356" i="26"/>
  <c r="T356"/>
  <c r="S356"/>
  <c r="R356"/>
  <c r="Q356"/>
  <c r="P356"/>
  <c r="O356"/>
  <c r="N356"/>
  <c r="U355"/>
  <c r="T355"/>
  <c r="S355"/>
  <c r="R355"/>
  <c r="Q355"/>
  <c r="P355"/>
  <c r="O355"/>
  <c r="N355"/>
  <c r="U346"/>
  <c r="T346"/>
  <c r="S346"/>
  <c r="R346"/>
  <c r="Q346"/>
  <c r="P346"/>
  <c r="O346"/>
  <c r="N346"/>
  <c r="U345"/>
  <c r="T345"/>
  <c r="S345"/>
  <c r="R345"/>
  <c r="Q345"/>
  <c r="P345"/>
  <c r="O345"/>
  <c r="N345"/>
  <c r="U344"/>
  <c r="T344"/>
  <c r="S344"/>
  <c r="R344"/>
  <c r="Q344"/>
  <c r="P344"/>
  <c r="O344"/>
  <c r="N344"/>
  <c r="U343"/>
  <c r="S393" i="17" s="1"/>
  <c r="T343" i="26"/>
  <c r="S343"/>
  <c r="R343"/>
  <c r="Q343"/>
  <c r="P343"/>
  <c r="O343"/>
  <c r="N343"/>
  <c r="U342"/>
  <c r="T342"/>
  <c r="S342"/>
  <c r="R342"/>
  <c r="Q342"/>
  <c r="P342"/>
  <c r="L362" i="31" s="1"/>
  <c r="O342" i="26"/>
  <c r="L331" i="31" s="1"/>
  <c r="N342" i="26"/>
  <c r="L300" i="31" s="1"/>
  <c r="L269"/>
  <c r="U341" i="26"/>
  <c r="T341"/>
  <c r="S341"/>
  <c r="R341"/>
  <c r="Q341"/>
  <c r="P341"/>
  <c r="O341"/>
  <c r="N341"/>
  <c r="U340"/>
  <c r="T340"/>
  <c r="S340"/>
  <c r="R340"/>
  <c r="Q340"/>
  <c r="P340"/>
  <c r="O340"/>
  <c r="N340"/>
  <c r="U339"/>
  <c r="J393" i="31" s="1"/>
  <c r="T339" i="26"/>
  <c r="S339"/>
  <c r="J455" i="31" s="1"/>
  <c r="R339" i="26"/>
  <c r="J424" i="31" s="1"/>
  <c r="Q339" i="26"/>
  <c r="P339"/>
  <c r="J362" i="31" s="1"/>
  <c r="O339" i="26"/>
  <c r="J331" i="31" s="1"/>
  <c r="N339" i="26"/>
  <c r="J300" i="31" s="1"/>
  <c r="J269"/>
  <c r="U338" i="26"/>
  <c r="T338"/>
  <c r="S338"/>
  <c r="R338"/>
  <c r="Q338"/>
  <c r="P338"/>
  <c r="O338"/>
  <c r="N338"/>
  <c r="U337"/>
  <c r="T337"/>
  <c r="S337"/>
  <c r="R337"/>
  <c r="Q337"/>
  <c r="P337"/>
  <c r="O337"/>
  <c r="N337"/>
  <c r="U336"/>
  <c r="T336"/>
  <c r="S336"/>
  <c r="H455" i="31" s="1"/>
  <c r="R336" i="26"/>
  <c r="H424" i="31" s="1"/>
  <c r="Q336" i="26"/>
  <c r="P336"/>
  <c r="H362" i="31" s="1"/>
  <c r="O336" i="26"/>
  <c r="H331" i="31" s="1"/>
  <c r="N336" i="26"/>
  <c r="H300" i="31" s="1"/>
  <c r="H269"/>
  <c r="U335" i="26"/>
  <c r="T335"/>
  <c r="S335"/>
  <c r="R335"/>
  <c r="Q335"/>
  <c r="P335"/>
  <c r="O335"/>
  <c r="N335"/>
  <c r="U334"/>
  <c r="T334"/>
  <c r="S334"/>
  <c r="R334"/>
  <c r="F424" i="17" s="1"/>
  <c r="Q334" i="26"/>
  <c r="P334"/>
  <c r="O334"/>
  <c r="N334"/>
  <c r="U333"/>
  <c r="T333"/>
  <c r="S333"/>
  <c r="F455" i="31" s="1"/>
  <c r="R333" i="26"/>
  <c r="F424" i="31" s="1"/>
  <c r="Q333" i="26"/>
  <c r="F238" i="31" s="1"/>
  <c r="P333" i="26"/>
  <c r="F362" i="31" s="1"/>
  <c r="O333" i="26"/>
  <c r="F331" i="31" s="1"/>
  <c r="N333" i="26"/>
  <c r="F300" i="31" s="1"/>
  <c r="F269"/>
  <c r="U332" i="26"/>
  <c r="T332"/>
  <c r="S332"/>
  <c r="R332"/>
  <c r="Q332"/>
  <c r="P332"/>
  <c r="O332"/>
  <c r="N332"/>
  <c r="U331"/>
  <c r="T331"/>
  <c r="S331"/>
  <c r="R331"/>
  <c r="Q331"/>
  <c r="P331"/>
  <c r="O331"/>
  <c r="N331"/>
  <c r="U330"/>
  <c r="T330"/>
  <c r="S330"/>
  <c r="R330"/>
  <c r="Q330"/>
  <c r="J231" i="30" s="1"/>
  <c r="P330" i="26"/>
  <c r="J355" i="30" s="1"/>
  <c r="O330" i="26"/>
  <c r="J324" i="30" s="1"/>
  <c r="N330" i="26"/>
  <c r="J293" i="30" s="1"/>
  <c r="J262"/>
  <c r="U329" i="26"/>
  <c r="T329"/>
  <c r="S329"/>
  <c r="R329"/>
  <c r="Q329"/>
  <c r="P329"/>
  <c r="O329"/>
  <c r="N329"/>
  <c r="U328"/>
  <c r="T328"/>
  <c r="S328"/>
  <c r="R328"/>
  <c r="Q328"/>
  <c r="P328"/>
  <c r="O328"/>
  <c r="N328"/>
  <c r="U327"/>
  <c r="T327"/>
  <c r="S327"/>
  <c r="R327"/>
  <c r="Q327"/>
  <c r="H231" i="30" s="1"/>
  <c r="P327" i="26"/>
  <c r="H355" i="30" s="1"/>
  <c r="O327" i="26"/>
  <c r="H324" i="30" s="1"/>
  <c r="N327" i="26"/>
  <c r="H293" i="30" s="1"/>
  <c r="H262"/>
  <c r="U326" i="26"/>
  <c r="T326"/>
  <c r="S326"/>
  <c r="R326"/>
  <c r="Q326"/>
  <c r="P326"/>
  <c r="O326"/>
  <c r="N326"/>
  <c r="U325"/>
  <c r="T325"/>
  <c r="S325"/>
  <c r="R325"/>
  <c r="Q325"/>
  <c r="P325"/>
  <c r="O325"/>
  <c r="N325"/>
  <c r="U324"/>
  <c r="T324"/>
  <c r="S324"/>
  <c r="R324"/>
  <c r="Q324"/>
  <c r="F231" i="30" s="1"/>
  <c r="P324" i="26"/>
  <c r="F355" i="30" s="1"/>
  <c r="O324" i="26"/>
  <c r="F324" i="30" s="1"/>
  <c r="N324" i="26"/>
  <c r="F293" i="30" s="1"/>
  <c r="F262"/>
  <c r="U323" i="26"/>
  <c r="T323"/>
  <c r="S323"/>
  <c r="R323"/>
  <c r="Q323"/>
  <c r="P323"/>
  <c r="O323"/>
  <c r="N323"/>
  <c r="U322"/>
  <c r="T322"/>
  <c r="S322"/>
  <c r="R322"/>
  <c r="Q322"/>
  <c r="P322"/>
  <c r="O322"/>
  <c r="N322"/>
  <c r="U321"/>
  <c r="B386" i="30" s="1"/>
  <c r="T321" i="26"/>
  <c r="S321"/>
  <c r="B447" i="30" s="1"/>
  <c r="R321" i="26"/>
  <c r="B417" i="30" s="1"/>
  <c r="Q321" i="26"/>
  <c r="B231" i="30" s="1"/>
  <c r="P321" i="26"/>
  <c r="B355" i="30" s="1"/>
  <c r="O321" i="26"/>
  <c r="B324" i="30" s="1"/>
  <c r="N321" i="26"/>
  <c r="B293" i="30" s="1"/>
  <c r="B262"/>
  <c r="U320" i="26"/>
  <c r="T320"/>
  <c r="S320"/>
  <c r="R320"/>
  <c r="Q320"/>
  <c r="P320"/>
  <c r="B362" i="17" s="1"/>
  <c r="O320" i="26"/>
  <c r="N320"/>
  <c r="U319"/>
  <c r="B393" i="31" s="1"/>
  <c r="T319" i="26"/>
  <c r="S319"/>
  <c r="B455" i="31" s="1"/>
  <c r="R319" i="26"/>
  <c r="B424" i="31" s="1"/>
  <c r="Q319" i="26"/>
  <c r="B238" i="31" s="1"/>
  <c r="P319" i="26"/>
  <c r="B362" i="31" s="1"/>
  <c r="O319" i="26"/>
  <c r="B331" i="31" s="1"/>
  <c r="N319" i="26"/>
  <c r="B300" i="31" s="1"/>
  <c r="B269"/>
  <c r="U318" i="26"/>
  <c r="T318"/>
  <c r="S318"/>
  <c r="R318"/>
  <c r="Q318"/>
  <c r="P318"/>
  <c r="O318"/>
  <c r="N318"/>
  <c r="U317"/>
  <c r="T317"/>
  <c r="S317"/>
  <c r="R317"/>
  <c r="Q317"/>
  <c r="P317"/>
  <c r="O317"/>
  <c r="N317"/>
  <c r="U308"/>
  <c r="T308"/>
  <c r="S308"/>
  <c r="R308"/>
  <c r="Q308"/>
  <c r="P308"/>
  <c r="O308"/>
  <c r="N308"/>
  <c r="U307"/>
  <c r="T307"/>
  <c r="S307"/>
  <c r="R307"/>
  <c r="Q307"/>
  <c r="P307"/>
  <c r="O307"/>
  <c r="N307"/>
  <c r="U306"/>
  <c r="T306"/>
  <c r="S306"/>
  <c r="R306"/>
  <c r="Q306"/>
  <c r="P306"/>
  <c r="O306"/>
  <c r="N306"/>
  <c r="U305"/>
  <c r="T305"/>
  <c r="S305"/>
  <c r="R305"/>
  <c r="Q305"/>
  <c r="P305"/>
  <c r="O305"/>
  <c r="N305"/>
  <c r="U304"/>
  <c r="T304"/>
  <c r="S304"/>
  <c r="L453" i="31" s="1"/>
  <c r="R304" i="26"/>
  <c r="L422" i="31" s="1"/>
  <c r="Q304" i="26"/>
  <c r="P304"/>
  <c r="L360" i="31" s="1"/>
  <c r="O304" i="26"/>
  <c r="L329" i="31" s="1"/>
  <c r="N304" i="26"/>
  <c r="L298" i="31" s="1"/>
  <c r="L267"/>
  <c r="U303" i="26"/>
  <c r="T303"/>
  <c r="S303"/>
  <c r="R303"/>
  <c r="Q303"/>
  <c r="P303"/>
  <c r="O303"/>
  <c r="N303"/>
  <c r="U302"/>
  <c r="T302"/>
  <c r="S302"/>
  <c r="R302"/>
  <c r="Q302"/>
  <c r="P302"/>
  <c r="O302"/>
  <c r="N302"/>
  <c r="U301"/>
  <c r="T301"/>
  <c r="S301"/>
  <c r="J453" i="31" s="1"/>
  <c r="R301" i="26"/>
  <c r="J422" i="31" s="1"/>
  <c r="Q301" i="26"/>
  <c r="P301"/>
  <c r="J360" i="31" s="1"/>
  <c r="O301" i="26"/>
  <c r="J329" i="31" s="1"/>
  <c r="N301" i="26"/>
  <c r="J298" i="31" s="1"/>
  <c r="J267"/>
  <c r="U300" i="26"/>
  <c r="T300"/>
  <c r="S300"/>
  <c r="R300"/>
  <c r="Q300"/>
  <c r="P300"/>
  <c r="O300"/>
  <c r="N300"/>
  <c r="U299"/>
  <c r="T299"/>
  <c r="S299"/>
  <c r="R299"/>
  <c r="Q299"/>
  <c r="P299"/>
  <c r="O299"/>
  <c r="N299"/>
  <c r="U298"/>
  <c r="T298"/>
  <c r="S298"/>
  <c r="H453" i="31" s="1"/>
  <c r="R298" i="26"/>
  <c r="H422" i="31" s="1"/>
  <c r="Q298" i="26"/>
  <c r="P298"/>
  <c r="H360" i="31" s="1"/>
  <c r="O298" i="26"/>
  <c r="H329" i="31" s="1"/>
  <c r="N298" i="26"/>
  <c r="H298" i="31" s="1"/>
  <c r="H267"/>
  <c r="U297" i="26"/>
  <c r="T297"/>
  <c r="S297"/>
  <c r="R297"/>
  <c r="Q297"/>
  <c r="P297"/>
  <c r="O297"/>
  <c r="N297"/>
  <c r="U296"/>
  <c r="T296"/>
  <c r="S296"/>
  <c r="R296"/>
  <c r="Q296"/>
  <c r="P296"/>
  <c r="O296"/>
  <c r="N296"/>
  <c r="F298" i="17" s="1"/>
  <c r="U295" i="26"/>
  <c r="T295"/>
  <c r="S295"/>
  <c r="F453" i="31" s="1"/>
  <c r="R295" i="26"/>
  <c r="F422" i="31" s="1"/>
  <c r="Q295" i="26"/>
  <c r="F236" i="31" s="1"/>
  <c r="P295" i="26"/>
  <c r="F360" i="31" s="1"/>
  <c r="O295" i="26"/>
  <c r="F329" i="31" s="1"/>
  <c r="N295" i="26"/>
  <c r="F298" i="31" s="1"/>
  <c r="F267"/>
  <c r="U294" i="26"/>
  <c r="T294"/>
  <c r="S294"/>
  <c r="R294"/>
  <c r="Q294"/>
  <c r="P294"/>
  <c r="O294"/>
  <c r="N294"/>
  <c r="U293"/>
  <c r="T293"/>
  <c r="S293"/>
  <c r="R293"/>
  <c r="Q293"/>
  <c r="P293"/>
  <c r="O293"/>
  <c r="N293"/>
  <c r="U292"/>
  <c r="J384" i="30" s="1"/>
  <c r="T292" i="26"/>
  <c r="S292"/>
  <c r="J445" i="30" s="1"/>
  <c r="R292" i="26"/>
  <c r="J415" i="30" s="1"/>
  <c r="Q292" i="26"/>
  <c r="J229" i="30" s="1"/>
  <c r="P292" i="26"/>
  <c r="J353" i="30" s="1"/>
  <c r="O292" i="26"/>
  <c r="J322" i="30" s="1"/>
  <c r="N292" i="26"/>
  <c r="J291" i="30" s="1"/>
  <c r="J260"/>
  <c r="U291" i="26"/>
  <c r="T291"/>
  <c r="S291"/>
  <c r="R291"/>
  <c r="Q291"/>
  <c r="P291"/>
  <c r="O291"/>
  <c r="N291"/>
  <c r="U290"/>
  <c r="T290"/>
  <c r="S290"/>
  <c r="R290"/>
  <c r="Q290"/>
  <c r="P290"/>
  <c r="O290"/>
  <c r="N290"/>
  <c r="U289"/>
  <c r="H384" i="30" s="1"/>
  <c r="T289" i="26"/>
  <c r="S289"/>
  <c r="H445" i="30" s="1"/>
  <c r="R289" i="26"/>
  <c r="H415" i="30" s="1"/>
  <c r="Q289" i="26"/>
  <c r="H229" i="30" s="1"/>
  <c r="P289" i="26"/>
  <c r="H353" i="30" s="1"/>
  <c r="O289" i="26"/>
  <c r="H322" i="30" s="1"/>
  <c r="N289" i="26"/>
  <c r="H291" i="30" s="1"/>
  <c r="H260"/>
  <c r="U288" i="26"/>
  <c r="T288"/>
  <c r="S288"/>
  <c r="R288"/>
  <c r="Q288"/>
  <c r="P288"/>
  <c r="O288"/>
  <c r="N288"/>
  <c r="U287"/>
  <c r="T287"/>
  <c r="S287"/>
  <c r="R287"/>
  <c r="Q287"/>
  <c r="P287"/>
  <c r="O287"/>
  <c r="N287"/>
  <c r="U286"/>
  <c r="F384" i="30" s="1"/>
  <c r="T286" i="26"/>
  <c r="S286"/>
  <c r="F445" i="30" s="1"/>
  <c r="R286" i="26"/>
  <c r="F415" i="30" s="1"/>
  <c r="Q286" i="26"/>
  <c r="F229" i="30" s="1"/>
  <c r="P286" i="26"/>
  <c r="F353" i="30" s="1"/>
  <c r="O286" i="26"/>
  <c r="F322" i="30" s="1"/>
  <c r="N286" i="26"/>
  <c r="F291" i="30" s="1"/>
  <c r="F260"/>
  <c r="U285" i="26"/>
  <c r="T285"/>
  <c r="S285"/>
  <c r="R285"/>
  <c r="Q285"/>
  <c r="P285"/>
  <c r="O285"/>
  <c r="N285"/>
  <c r="U284"/>
  <c r="T284"/>
  <c r="S284"/>
  <c r="R284"/>
  <c r="Q284"/>
  <c r="P284"/>
  <c r="O284"/>
  <c r="N284"/>
  <c r="U283"/>
  <c r="B384" i="30" s="1"/>
  <c r="T283" i="26"/>
  <c r="S283"/>
  <c r="B445" i="30" s="1"/>
  <c r="R283" i="26"/>
  <c r="B415" i="30" s="1"/>
  <c r="Q283" i="26"/>
  <c r="B229" i="30" s="1"/>
  <c r="P283" i="26"/>
  <c r="B353" i="30" s="1"/>
  <c r="O283" i="26"/>
  <c r="B322" i="30" s="1"/>
  <c r="N283" i="26"/>
  <c r="B291" i="30" s="1"/>
  <c r="B260"/>
  <c r="U282" i="26"/>
  <c r="T282"/>
  <c r="S282"/>
  <c r="R282"/>
  <c r="Q282"/>
  <c r="P282"/>
  <c r="O282"/>
  <c r="N282"/>
  <c r="U281"/>
  <c r="B391" i="31" s="1"/>
  <c r="T281" i="26"/>
  <c r="S281"/>
  <c r="B453" i="31" s="1"/>
  <c r="R281" i="26"/>
  <c r="B422" i="31" s="1"/>
  <c r="Q281" i="26"/>
  <c r="B236" i="31" s="1"/>
  <c r="P281" i="26"/>
  <c r="B360" i="31" s="1"/>
  <c r="O281" i="26"/>
  <c r="B329" i="31" s="1"/>
  <c r="N281" i="26"/>
  <c r="B298" i="31" s="1"/>
  <c r="B267"/>
  <c r="U280" i="26"/>
  <c r="T280"/>
  <c r="S280"/>
  <c r="R280"/>
  <c r="Q280"/>
  <c r="P280"/>
  <c r="O280"/>
  <c r="N280"/>
  <c r="U279"/>
  <c r="T279"/>
  <c r="S279"/>
  <c r="R279"/>
  <c r="Q279"/>
  <c r="P279"/>
  <c r="O279"/>
  <c r="N279"/>
  <c r="U270"/>
  <c r="T270"/>
  <c r="S270"/>
  <c r="R270"/>
  <c r="Q270"/>
  <c r="P270"/>
  <c r="O270"/>
  <c r="N270"/>
  <c r="U269"/>
  <c r="T269"/>
  <c r="S269"/>
  <c r="R269"/>
  <c r="Q269"/>
  <c r="P269"/>
  <c r="O269"/>
  <c r="N269"/>
  <c r="U268"/>
  <c r="T268"/>
  <c r="S268"/>
  <c r="R268"/>
  <c r="Q268"/>
  <c r="P268"/>
  <c r="O268"/>
  <c r="N268"/>
  <c r="U267"/>
  <c r="T267"/>
  <c r="S267"/>
  <c r="R267"/>
  <c r="Q267"/>
  <c r="P267"/>
  <c r="O267"/>
  <c r="N267"/>
  <c r="U266"/>
  <c r="T266"/>
  <c r="S266"/>
  <c r="L452" i="31" s="1"/>
  <c r="R266" i="26"/>
  <c r="L421" i="31" s="1"/>
  <c r="Q266" i="26"/>
  <c r="P266"/>
  <c r="L359" i="31" s="1"/>
  <c r="O266" i="26"/>
  <c r="L328" i="31" s="1"/>
  <c r="N266" i="26"/>
  <c r="L297" i="31" s="1"/>
  <c r="L266"/>
  <c r="U265" i="26"/>
  <c r="T265"/>
  <c r="S265"/>
  <c r="R265"/>
  <c r="Q265"/>
  <c r="P265"/>
  <c r="O265"/>
  <c r="N265"/>
  <c r="U264"/>
  <c r="T264"/>
  <c r="S264"/>
  <c r="R264"/>
  <c r="Q264"/>
  <c r="P264"/>
  <c r="O264"/>
  <c r="N264"/>
  <c r="U263"/>
  <c r="T263"/>
  <c r="S263"/>
  <c r="J452" i="31" s="1"/>
  <c r="R263" i="26"/>
  <c r="J421" i="31" s="1"/>
  <c r="Q263" i="26"/>
  <c r="P263"/>
  <c r="J359" i="31" s="1"/>
  <c r="O263" i="26"/>
  <c r="J328" i="31" s="1"/>
  <c r="N263" i="26"/>
  <c r="J297" i="31" s="1"/>
  <c r="J266"/>
  <c r="U262" i="26"/>
  <c r="T262"/>
  <c r="S262"/>
  <c r="R262"/>
  <c r="Q262"/>
  <c r="P262"/>
  <c r="O262"/>
  <c r="N262"/>
  <c r="U261"/>
  <c r="T261"/>
  <c r="S261"/>
  <c r="R261"/>
  <c r="Q261"/>
  <c r="P261"/>
  <c r="O261"/>
  <c r="N261"/>
  <c r="U260"/>
  <c r="T260"/>
  <c r="S260"/>
  <c r="H452" i="31" s="1"/>
  <c r="R260" i="26"/>
  <c r="H421" i="31" s="1"/>
  <c r="Q260" i="26"/>
  <c r="P260"/>
  <c r="H359" i="31" s="1"/>
  <c r="O260" i="26"/>
  <c r="H328" i="31" s="1"/>
  <c r="N260" i="26"/>
  <c r="H297" i="31" s="1"/>
  <c r="H266"/>
  <c r="U259" i="26"/>
  <c r="T259"/>
  <c r="S259"/>
  <c r="R259"/>
  <c r="Q259"/>
  <c r="P259"/>
  <c r="O259"/>
  <c r="N259"/>
  <c r="U258"/>
  <c r="T258"/>
  <c r="S258"/>
  <c r="R258"/>
  <c r="F421" i="17" s="1"/>
  <c r="Q258" i="26"/>
  <c r="P258"/>
  <c r="F359" i="17" s="1"/>
  <c r="O258" i="26"/>
  <c r="N258"/>
  <c r="U257"/>
  <c r="T257"/>
  <c r="S257"/>
  <c r="F452" i="31" s="1"/>
  <c r="R257" i="26"/>
  <c r="F421" i="31" s="1"/>
  <c r="Q257" i="26"/>
  <c r="F235" i="31" s="1"/>
  <c r="P257" i="26"/>
  <c r="F359" i="31" s="1"/>
  <c r="O257" i="26"/>
  <c r="F328" i="31" s="1"/>
  <c r="N257" i="26"/>
  <c r="F297" i="31" s="1"/>
  <c r="F266"/>
  <c r="U256" i="26"/>
  <c r="T256"/>
  <c r="S256"/>
  <c r="R256"/>
  <c r="Q256"/>
  <c r="P256"/>
  <c r="O256"/>
  <c r="N256"/>
  <c r="U255"/>
  <c r="T255"/>
  <c r="S255"/>
  <c r="R255"/>
  <c r="Q255"/>
  <c r="P255"/>
  <c r="O255"/>
  <c r="N255"/>
  <c r="U254"/>
  <c r="J383" i="30" s="1"/>
  <c r="T254" i="26"/>
  <c r="S254"/>
  <c r="J444" i="30" s="1"/>
  <c r="R254" i="26"/>
  <c r="J414" i="30" s="1"/>
  <c r="Q254" i="26"/>
  <c r="J228" i="30" s="1"/>
  <c r="P254" i="26"/>
  <c r="J352" i="30" s="1"/>
  <c r="O254" i="26"/>
  <c r="J321" i="30" s="1"/>
  <c r="N254" i="26"/>
  <c r="J290" i="30" s="1"/>
  <c r="J259"/>
  <c r="U253" i="26"/>
  <c r="T253"/>
  <c r="S253"/>
  <c r="R253"/>
  <c r="Q253"/>
  <c r="P253"/>
  <c r="O253"/>
  <c r="N253"/>
  <c r="U252"/>
  <c r="T252"/>
  <c r="S252"/>
  <c r="R252"/>
  <c r="Q252"/>
  <c r="P252"/>
  <c r="O252"/>
  <c r="N252"/>
  <c r="U251"/>
  <c r="H383" i="30" s="1"/>
  <c r="T251" i="26"/>
  <c r="S251"/>
  <c r="H444" i="30" s="1"/>
  <c r="R251" i="26"/>
  <c r="H414" i="30" s="1"/>
  <c r="Q251" i="26"/>
  <c r="H228" i="30" s="1"/>
  <c r="P251" i="26"/>
  <c r="H352" i="30" s="1"/>
  <c r="O251" i="26"/>
  <c r="H321" i="30" s="1"/>
  <c r="N251" i="26"/>
  <c r="H290" i="30" s="1"/>
  <c r="H259"/>
  <c r="U250" i="26"/>
  <c r="T250"/>
  <c r="S250"/>
  <c r="R250"/>
  <c r="Q250"/>
  <c r="P250"/>
  <c r="O250"/>
  <c r="N250"/>
  <c r="U249"/>
  <c r="T249"/>
  <c r="S249"/>
  <c r="R249"/>
  <c r="Q249"/>
  <c r="P249"/>
  <c r="O249"/>
  <c r="N249"/>
  <c r="U248"/>
  <c r="F383" i="30" s="1"/>
  <c r="T248" i="26"/>
  <c r="S248"/>
  <c r="F444" i="30" s="1"/>
  <c r="R248" i="26"/>
  <c r="F414" i="30" s="1"/>
  <c r="Q248" i="26"/>
  <c r="P248"/>
  <c r="F352" i="30" s="1"/>
  <c r="O248" i="26"/>
  <c r="F321" i="30" s="1"/>
  <c r="N248" i="26"/>
  <c r="F290" i="30" s="1"/>
  <c r="F259"/>
  <c r="U247" i="26"/>
  <c r="T247"/>
  <c r="S247"/>
  <c r="R247"/>
  <c r="Q247"/>
  <c r="P247"/>
  <c r="O247"/>
  <c r="N247"/>
  <c r="AG247"/>
  <c r="U246"/>
  <c r="T246"/>
  <c r="S246"/>
  <c r="R246"/>
  <c r="Q246"/>
  <c r="P246"/>
  <c r="O246"/>
  <c r="N246"/>
  <c r="U245"/>
  <c r="B383" i="30" s="1"/>
  <c r="T245" i="26"/>
  <c r="S245"/>
  <c r="B444" i="30" s="1"/>
  <c r="R245" i="26"/>
  <c r="B414" i="30" s="1"/>
  <c r="Q245" i="26"/>
  <c r="B228" i="30" s="1"/>
  <c r="P245" i="26"/>
  <c r="B352" i="30" s="1"/>
  <c r="O245" i="26"/>
  <c r="B321" i="30" s="1"/>
  <c r="N245" i="26"/>
  <c r="B290" i="30" s="1"/>
  <c r="B259"/>
  <c r="U244" i="26"/>
  <c r="T244"/>
  <c r="S244"/>
  <c r="R244"/>
  <c r="Q244"/>
  <c r="P244"/>
  <c r="O244"/>
  <c r="N244"/>
  <c r="U243"/>
  <c r="B390" i="31" s="1"/>
  <c r="T243" i="26"/>
  <c r="S243"/>
  <c r="B452" i="31" s="1"/>
  <c r="R243" i="26"/>
  <c r="B421" i="31" s="1"/>
  <c r="Q243" i="26"/>
  <c r="B235" i="31" s="1"/>
  <c r="P243" i="26"/>
  <c r="B359" i="31" s="1"/>
  <c r="O243" i="26"/>
  <c r="B328" i="31" s="1"/>
  <c r="N243" i="26"/>
  <c r="B297" i="31" s="1"/>
  <c r="B266"/>
  <c r="U242" i="26"/>
  <c r="T242"/>
  <c r="S242"/>
  <c r="R242"/>
  <c r="Q242"/>
  <c r="P242"/>
  <c r="O242"/>
  <c r="N242"/>
  <c r="U241"/>
  <c r="T241"/>
  <c r="S241"/>
  <c r="R241"/>
  <c r="Q241"/>
  <c r="P241"/>
  <c r="O241"/>
  <c r="N241"/>
  <c r="U232"/>
  <c r="T232"/>
  <c r="S232"/>
  <c r="R232"/>
  <c r="Q232"/>
  <c r="P232"/>
  <c r="O232"/>
  <c r="N232"/>
  <c r="U231"/>
  <c r="T231"/>
  <c r="S231"/>
  <c r="R231"/>
  <c r="Q231"/>
  <c r="P231"/>
  <c r="O231"/>
  <c r="N231"/>
  <c r="U230"/>
  <c r="T230"/>
  <c r="S230"/>
  <c r="R230"/>
  <c r="Q230"/>
  <c r="P230"/>
  <c r="O230"/>
  <c r="N230"/>
  <c r="U229"/>
  <c r="T229"/>
  <c r="S229"/>
  <c r="R229"/>
  <c r="Q229"/>
  <c r="P229"/>
  <c r="O229"/>
  <c r="N229"/>
  <c r="U228"/>
  <c r="T228"/>
  <c r="S228"/>
  <c r="L451" i="31" s="1"/>
  <c r="R228" i="26"/>
  <c r="L420" i="31" s="1"/>
  <c r="Q228" i="26"/>
  <c r="P228"/>
  <c r="L358" i="31" s="1"/>
  <c r="O228" i="26"/>
  <c r="L327" i="31" s="1"/>
  <c r="N228" i="26"/>
  <c r="L296" i="31" s="1"/>
  <c r="L265"/>
  <c r="U227" i="26"/>
  <c r="T227"/>
  <c r="S227"/>
  <c r="R227"/>
  <c r="Q227"/>
  <c r="P227"/>
  <c r="O227"/>
  <c r="N227"/>
  <c r="U226"/>
  <c r="T226"/>
  <c r="S226"/>
  <c r="R226"/>
  <c r="Q226"/>
  <c r="P226"/>
  <c r="O226"/>
  <c r="N226"/>
  <c r="U225"/>
  <c r="T225"/>
  <c r="S225"/>
  <c r="J451" i="31" s="1"/>
  <c r="R225" i="26"/>
  <c r="J420" i="31" s="1"/>
  <c r="Q225" i="26"/>
  <c r="P225"/>
  <c r="J358" i="31" s="1"/>
  <c r="O225" i="26"/>
  <c r="J327" i="31" s="1"/>
  <c r="N225" i="26"/>
  <c r="J296" i="31" s="1"/>
  <c r="J265"/>
  <c r="U224" i="26"/>
  <c r="T224"/>
  <c r="S224"/>
  <c r="R224"/>
  <c r="Q224"/>
  <c r="P224"/>
  <c r="O224"/>
  <c r="N224"/>
  <c r="U223"/>
  <c r="T223"/>
  <c r="S223"/>
  <c r="R223"/>
  <c r="Q223"/>
  <c r="P223"/>
  <c r="O223"/>
  <c r="N223"/>
  <c r="U222"/>
  <c r="T222"/>
  <c r="S222"/>
  <c r="H451" i="31" s="1"/>
  <c r="R222" i="26"/>
  <c r="H420" i="31" s="1"/>
  <c r="Q222" i="26"/>
  <c r="P222"/>
  <c r="H358" i="31" s="1"/>
  <c r="O222" i="26"/>
  <c r="H327" i="31" s="1"/>
  <c r="N222" i="26"/>
  <c r="H296" i="31" s="1"/>
  <c r="H265"/>
  <c r="U221" i="26"/>
  <c r="T221"/>
  <c r="S221"/>
  <c r="R221"/>
  <c r="Q221"/>
  <c r="P221"/>
  <c r="O221"/>
  <c r="N221"/>
  <c r="U220"/>
  <c r="T220"/>
  <c r="S220"/>
  <c r="R220"/>
  <c r="Q220"/>
  <c r="P220"/>
  <c r="O220"/>
  <c r="N220"/>
  <c r="F296" i="17" s="1"/>
  <c r="U219" i="26"/>
  <c r="T219"/>
  <c r="S219"/>
  <c r="R219"/>
  <c r="F420" i="31" s="1"/>
  <c r="Q219" i="26"/>
  <c r="P219"/>
  <c r="F358" i="31" s="1"/>
  <c r="O219" i="26"/>
  <c r="N219"/>
  <c r="F296" i="31" s="1"/>
  <c r="U218" i="26"/>
  <c r="T218"/>
  <c r="S218"/>
  <c r="R218"/>
  <c r="Q218"/>
  <c r="P218"/>
  <c r="O218"/>
  <c r="N218"/>
  <c r="U217"/>
  <c r="T217"/>
  <c r="S217"/>
  <c r="R217"/>
  <c r="Q217"/>
  <c r="P217"/>
  <c r="O217"/>
  <c r="N217"/>
  <c r="U216"/>
  <c r="J382" i="30" s="1"/>
  <c r="T216" i="26"/>
  <c r="S216"/>
  <c r="J443" i="30" s="1"/>
  <c r="R216" i="26"/>
  <c r="J413" i="30" s="1"/>
  <c r="Q216" i="26"/>
  <c r="J227" i="30" s="1"/>
  <c r="P216" i="26"/>
  <c r="J351" i="30" s="1"/>
  <c r="O216" i="26"/>
  <c r="J320" i="30" s="1"/>
  <c r="N216" i="26"/>
  <c r="J289" i="30" s="1"/>
  <c r="J258"/>
  <c r="U215" i="26"/>
  <c r="T215"/>
  <c r="S215"/>
  <c r="R215"/>
  <c r="Q215"/>
  <c r="P215"/>
  <c r="O215"/>
  <c r="N215"/>
  <c r="U214"/>
  <c r="T214"/>
  <c r="S214"/>
  <c r="R214"/>
  <c r="Q214"/>
  <c r="P214"/>
  <c r="O214"/>
  <c r="N214"/>
  <c r="U213"/>
  <c r="H382" i="30" s="1"/>
  <c r="T213" i="26"/>
  <c r="S213"/>
  <c r="H443" i="30" s="1"/>
  <c r="R213" i="26"/>
  <c r="H413" i="30" s="1"/>
  <c r="Q213" i="26"/>
  <c r="H227" i="30" s="1"/>
  <c r="P213" i="26"/>
  <c r="H351" i="30" s="1"/>
  <c r="O213" i="26"/>
  <c r="H320" i="30" s="1"/>
  <c r="N213" i="26"/>
  <c r="H289" i="30" s="1"/>
  <c r="H258"/>
  <c r="U212" i="26"/>
  <c r="T212"/>
  <c r="S212"/>
  <c r="R212"/>
  <c r="Q212"/>
  <c r="P212"/>
  <c r="O212"/>
  <c r="N212"/>
  <c r="U211"/>
  <c r="T211"/>
  <c r="S211"/>
  <c r="R211"/>
  <c r="Q211"/>
  <c r="P211"/>
  <c r="O211"/>
  <c r="N211"/>
  <c r="U210"/>
  <c r="F382" i="30" s="1"/>
  <c r="T210" i="26"/>
  <c r="S210"/>
  <c r="F443" i="30" s="1"/>
  <c r="R210" i="26"/>
  <c r="F413" i="30" s="1"/>
  <c r="Q210" i="26"/>
  <c r="P210"/>
  <c r="F351" i="30" s="1"/>
  <c r="O210" i="26"/>
  <c r="F320" i="30" s="1"/>
  <c r="N210" i="26"/>
  <c r="F289" i="30" s="1"/>
  <c r="F258"/>
  <c r="U209" i="26"/>
  <c r="T209"/>
  <c r="S209"/>
  <c r="R209"/>
  <c r="Q209"/>
  <c r="P209"/>
  <c r="O209"/>
  <c r="N209"/>
  <c r="AG209"/>
  <c r="U208"/>
  <c r="T208"/>
  <c r="S208"/>
  <c r="R208"/>
  <c r="Q208"/>
  <c r="P208"/>
  <c r="O208"/>
  <c r="N208"/>
  <c r="U207"/>
  <c r="B382" i="30" s="1"/>
  <c r="T207" i="26"/>
  <c r="S207"/>
  <c r="B443" i="30" s="1"/>
  <c r="R207" i="26"/>
  <c r="B413" i="30" s="1"/>
  <c r="Q207" i="26"/>
  <c r="B227" i="30" s="1"/>
  <c r="P207" i="26"/>
  <c r="B351" i="30" s="1"/>
  <c r="O207" i="26"/>
  <c r="B320" i="30" s="1"/>
  <c r="N207" i="26"/>
  <c r="B289" i="30" s="1"/>
  <c r="B258"/>
  <c r="U206" i="26"/>
  <c r="T206"/>
  <c r="S206"/>
  <c r="R206"/>
  <c r="Q206"/>
  <c r="P206"/>
  <c r="O206"/>
  <c r="N206"/>
  <c r="U205"/>
  <c r="B389" i="31" s="1"/>
  <c r="T205" i="26"/>
  <c r="S205"/>
  <c r="B451" i="31" s="1"/>
  <c r="R205" i="26"/>
  <c r="B420" i="31" s="1"/>
  <c r="Q205" i="26"/>
  <c r="B234" i="31" s="1"/>
  <c r="P205" i="26"/>
  <c r="B358" i="31" s="1"/>
  <c r="O205" i="26"/>
  <c r="B327" i="31" s="1"/>
  <c r="N205" i="26"/>
  <c r="B296" i="31" s="1"/>
  <c r="B265"/>
  <c r="U204" i="26"/>
  <c r="T204"/>
  <c r="S204"/>
  <c r="R204"/>
  <c r="Q204"/>
  <c r="P204"/>
  <c r="O204"/>
  <c r="N204"/>
  <c r="U203"/>
  <c r="T203"/>
  <c r="S203"/>
  <c r="R203"/>
  <c r="Q203"/>
  <c r="P203"/>
  <c r="O203"/>
  <c r="N203"/>
  <c r="U194"/>
  <c r="T194"/>
  <c r="S194"/>
  <c r="R194"/>
  <c r="Q194"/>
  <c r="P194"/>
  <c r="O194"/>
  <c r="N194"/>
  <c r="U193"/>
  <c r="T193"/>
  <c r="S193"/>
  <c r="R193"/>
  <c r="Q193"/>
  <c r="P193"/>
  <c r="O193"/>
  <c r="N193"/>
  <c r="U192"/>
  <c r="T192"/>
  <c r="S192"/>
  <c r="R192"/>
  <c r="Q192"/>
  <c r="P192"/>
  <c r="O192"/>
  <c r="N192"/>
  <c r="U191"/>
  <c r="T191"/>
  <c r="S191"/>
  <c r="R191"/>
  <c r="Q191"/>
  <c r="P191"/>
  <c r="O191"/>
  <c r="N191"/>
  <c r="U190"/>
  <c r="T190"/>
  <c r="S190"/>
  <c r="L450" i="31" s="1"/>
  <c r="R190" i="26"/>
  <c r="L419" i="31" s="1"/>
  <c r="Q190" i="26"/>
  <c r="P190"/>
  <c r="L357" i="31" s="1"/>
  <c r="O190" i="26"/>
  <c r="L326" i="31" s="1"/>
  <c r="N190" i="26"/>
  <c r="L295" i="31" s="1"/>
  <c r="L264"/>
  <c r="U189" i="26"/>
  <c r="T189"/>
  <c r="S189"/>
  <c r="R189"/>
  <c r="Q189"/>
  <c r="P189"/>
  <c r="O189"/>
  <c r="N189"/>
  <c r="U188"/>
  <c r="T188"/>
  <c r="S188"/>
  <c r="R188"/>
  <c r="Q188"/>
  <c r="P188"/>
  <c r="O188"/>
  <c r="N188"/>
  <c r="U187"/>
  <c r="T187"/>
  <c r="S187"/>
  <c r="J450" i="31" s="1"/>
  <c r="R187" i="26"/>
  <c r="J419" i="31" s="1"/>
  <c r="Q187" i="26"/>
  <c r="P187"/>
  <c r="J357" i="31" s="1"/>
  <c r="O187" i="26"/>
  <c r="J326" i="31" s="1"/>
  <c r="N187" i="26"/>
  <c r="J295" i="31" s="1"/>
  <c r="J264"/>
  <c r="U186" i="26"/>
  <c r="T186"/>
  <c r="S186"/>
  <c r="R186"/>
  <c r="Q186"/>
  <c r="P186"/>
  <c r="O186"/>
  <c r="N186"/>
  <c r="U185"/>
  <c r="T185"/>
  <c r="S185"/>
  <c r="R185"/>
  <c r="Q185"/>
  <c r="P185"/>
  <c r="O185"/>
  <c r="N185"/>
  <c r="U184"/>
  <c r="T184"/>
  <c r="S184"/>
  <c r="H450" i="31" s="1"/>
  <c r="R184" i="26"/>
  <c r="H419" i="31" s="1"/>
  <c r="Q184" i="26"/>
  <c r="P184"/>
  <c r="H357" i="31" s="1"/>
  <c r="O184" i="26"/>
  <c r="H326" i="31" s="1"/>
  <c r="N184" i="26"/>
  <c r="H295" i="31" s="1"/>
  <c r="H264"/>
  <c r="U183" i="26"/>
  <c r="T183"/>
  <c r="S183"/>
  <c r="R183"/>
  <c r="Q183"/>
  <c r="P183"/>
  <c r="O183"/>
  <c r="N183"/>
  <c r="U182"/>
  <c r="T182"/>
  <c r="S182"/>
  <c r="R182"/>
  <c r="F419" i="17" s="1"/>
  <c r="Q182" i="26"/>
  <c r="P182"/>
  <c r="F357" i="17" s="1"/>
  <c r="O182" i="26"/>
  <c r="N182"/>
  <c r="U181"/>
  <c r="T181"/>
  <c r="S181"/>
  <c r="R181"/>
  <c r="F419" i="31" s="1"/>
  <c r="Q181" i="26"/>
  <c r="P181"/>
  <c r="F357" i="31" s="1"/>
  <c r="O181" i="26"/>
  <c r="N181"/>
  <c r="F295" i="31" s="1"/>
  <c r="U180" i="26"/>
  <c r="T180"/>
  <c r="S180"/>
  <c r="R180"/>
  <c r="Q180"/>
  <c r="P180"/>
  <c r="O180"/>
  <c r="N180"/>
  <c r="U179"/>
  <c r="T179"/>
  <c r="S179"/>
  <c r="R179"/>
  <c r="Q179"/>
  <c r="P179"/>
  <c r="O179"/>
  <c r="N179"/>
  <c r="U178"/>
  <c r="J381" i="30" s="1"/>
  <c r="T178" i="26"/>
  <c r="S178"/>
  <c r="J442" i="30" s="1"/>
  <c r="R178" i="26"/>
  <c r="J412" i="30" s="1"/>
  <c r="Q178" i="26"/>
  <c r="J226" i="30" s="1"/>
  <c r="P178" i="26"/>
  <c r="J350" i="30" s="1"/>
  <c r="O178" i="26"/>
  <c r="J319" i="30" s="1"/>
  <c r="N178" i="26"/>
  <c r="J288" i="30" s="1"/>
  <c r="J257"/>
  <c r="U177" i="26"/>
  <c r="T177"/>
  <c r="S177"/>
  <c r="R177"/>
  <c r="Q177"/>
  <c r="P177"/>
  <c r="O177"/>
  <c r="N177"/>
  <c r="U176"/>
  <c r="T176"/>
  <c r="S176"/>
  <c r="R176"/>
  <c r="Q176"/>
  <c r="P176"/>
  <c r="O176"/>
  <c r="N176"/>
  <c r="U175"/>
  <c r="H381" i="30" s="1"/>
  <c r="T175" i="26"/>
  <c r="S175"/>
  <c r="H442" i="30" s="1"/>
  <c r="R175" i="26"/>
  <c r="H412" i="30" s="1"/>
  <c r="Q175" i="26"/>
  <c r="H226" i="30" s="1"/>
  <c r="P175" i="26"/>
  <c r="H350" i="30" s="1"/>
  <c r="O175" i="26"/>
  <c r="H319" i="30" s="1"/>
  <c r="N175" i="26"/>
  <c r="H288" i="30" s="1"/>
  <c r="H257"/>
  <c r="U174" i="26"/>
  <c r="T174"/>
  <c r="S174"/>
  <c r="R174"/>
  <c r="Q174"/>
  <c r="P174"/>
  <c r="O174"/>
  <c r="N174"/>
  <c r="U173"/>
  <c r="T173"/>
  <c r="S173"/>
  <c r="R173"/>
  <c r="Q173"/>
  <c r="P173"/>
  <c r="O173"/>
  <c r="N173"/>
  <c r="U172"/>
  <c r="F381" i="30" s="1"/>
  <c r="T172" i="26"/>
  <c r="S172"/>
  <c r="F442" i="30" s="1"/>
  <c r="R172" i="26"/>
  <c r="F412" i="30" s="1"/>
  <c r="Q172" i="26"/>
  <c r="P172"/>
  <c r="F350" i="30" s="1"/>
  <c r="O172" i="26"/>
  <c r="F319" i="30" s="1"/>
  <c r="N172" i="26"/>
  <c r="F288" i="30" s="1"/>
  <c r="F257"/>
  <c r="U171" i="26"/>
  <c r="T171"/>
  <c r="S171"/>
  <c r="R171"/>
  <c r="Q171"/>
  <c r="P171"/>
  <c r="O171"/>
  <c r="N171"/>
  <c r="AG171"/>
  <c r="U170"/>
  <c r="T170"/>
  <c r="S170"/>
  <c r="R170"/>
  <c r="Q170"/>
  <c r="P170"/>
  <c r="O170"/>
  <c r="N170"/>
  <c r="U169"/>
  <c r="B381" i="30" s="1"/>
  <c r="T169" i="26"/>
  <c r="S169"/>
  <c r="B442" i="30" s="1"/>
  <c r="R169" i="26"/>
  <c r="B412" i="30" s="1"/>
  <c r="Q169" i="26"/>
  <c r="B226" i="30" s="1"/>
  <c r="P169" i="26"/>
  <c r="B350" i="30" s="1"/>
  <c r="O169" i="26"/>
  <c r="B319" i="30" s="1"/>
  <c r="N169" i="26"/>
  <c r="B288" i="30" s="1"/>
  <c r="B257"/>
  <c r="U168" i="26"/>
  <c r="T168"/>
  <c r="S168"/>
  <c r="R168"/>
  <c r="Q168"/>
  <c r="P168"/>
  <c r="O168"/>
  <c r="N168"/>
  <c r="U167"/>
  <c r="B388" i="31" s="1"/>
  <c r="T167" i="26"/>
  <c r="S167"/>
  <c r="B450" i="31" s="1"/>
  <c r="R167" i="26"/>
  <c r="B419" i="31" s="1"/>
  <c r="Q167" i="26"/>
  <c r="B233" i="31" s="1"/>
  <c r="P167" i="26"/>
  <c r="B357" i="31" s="1"/>
  <c r="O167" i="26"/>
  <c r="B326" i="31" s="1"/>
  <c r="N167" i="26"/>
  <c r="B295" i="31" s="1"/>
  <c r="B264"/>
  <c r="U166" i="26"/>
  <c r="T166"/>
  <c r="S166"/>
  <c r="R166"/>
  <c r="Q166"/>
  <c r="P166"/>
  <c r="O166"/>
  <c r="N166"/>
  <c r="U165"/>
  <c r="T165"/>
  <c r="S165"/>
  <c r="R165"/>
  <c r="Q165"/>
  <c r="P165"/>
  <c r="O165"/>
  <c r="N165"/>
  <c r="U156"/>
  <c r="T156"/>
  <c r="S156"/>
  <c r="R156"/>
  <c r="Q156"/>
  <c r="P156"/>
  <c r="O156"/>
  <c r="N156"/>
  <c r="U155"/>
  <c r="T155"/>
  <c r="S155"/>
  <c r="R155"/>
  <c r="Q155"/>
  <c r="P155"/>
  <c r="O155"/>
  <c r="N155"/>
  <c r="U154"/>
  <c r="T154"/>
  <c r="S154"/>
  <c r="R154"/>
  <c r="Q154"/>
  <c r="P154"/>
  <c r="O154"/>
  <c r="N154"/>
  <c r="U153"/>
  <c r="T153"/>
  <c r="S153"/>
  <c r="R153"/>
  <c r="Q153"/>
  <c r="P153"/>
  <c r="O153"/>
  <c r="N153"/>
  <c r="U152"/>
  <c r="T152"/>
  <c r="S152"/>
  <c r="L448" i="31" s="1"/>
  <c r="R152" i="26"/>
  <c r="L417" i="31" s="1"/>
  <c r="Q152" i="26"/>
  <c r="P152"/>
  <c r="L355" i="31" s="1"/>
  <c r="O152" i="26"/>
  <c r="L324" i="31" s="1"/>
  <c r="N152" i="26"/>
  <c r="L293" i="31" s="1"/>
  <c r="L262"/>
  <c r="U151" i="26"/>
  <c r="T151"/>
  <c r="S151"/>
  <c r="R151"/>
  <c r="Q151"/>
  <c r="P151"/>
  <c r="O151"/>
  <c r="N151"/>
  <c r="U150"/>
  <c r="T150"/>
  <c r="S150"/>
  <c r="R150"/>
  <c r="Q150"/>
  <c r="P150"/>
  <c r="O150"/>
  <c r="N150"/>
  <c r="U149"/>
  <c r="T149"/>
  <c r="S149"/>
  <c r="J448" i="31" s="1"/>
  <c r="R149" i="26"/>
  <c r="J417" i="31" s="1"/>
  <c r="Q149" i="26"/>
  <c r="P149"/>
  <c r="J355" i="31" s="1"/>
  <c r="O149" i="26"/>
  <c r="J324" i="31" s="1"/>
  <c r="N149" i="26"/>
  <c r="J293" i="31" s="1"/>
  <c r="J262"/>
  <c r="U148" i="26"/>
  <c r="T148"/>
  <c r="S148"/>
  <c r="R148"/>
  <c r="Q148"/>
  <c r="P148"/>
  <c r="O148"/>
  <c r="N148"/>
  <c r="U147"/>
  <c r="T147"/>
  <c r="S147"/>
  <c r="R147"/>
  <c r="Q147"/>
  <c r="P147"/>
  <c r="O147"/>
  <c r="N147"/>
  <c r="U146"/>
  <c r="T146"/>
  <c r="S146"/>
  <c r="H448" i="31" s="1"/>
  <c r="R146" i="26"/>
  <c r="H417" i="31" s="1"/>
  <c r="Q146" i="26"/>
  <c r="P146"/>
  <c r="H355" i="31" s="1"/>
  <c r="O146" i="26"/>
  <c r="H324" i="31" s="1"/>
  <c r="N146" i="26"/>
  <c r="H293" i="31" s="1"/>
  <c r="H262"/>
  <c r="U145" i="26"/>
  <c r="T145"/>
  <c r="S145"/>
  <c r="R145"/>
  <c r="Q145"/>
  <c r="P145"/>
  <c r="O145"/>
  <c r="N145"/>
  <c r="U144"/>
  <c r="T144"/>
  <c r="S144"/>
  <c r="R144"/>
  <c r="Q144"/>
  <c r="P144"/>
  <c r="O144"/>
  <c r="N144"/>
  <c r="F293" i="17" s="1"/>
  <c r="U143" i="26"/>
  <c r="T143"/>
  <c r="S143"/>
  <c r="R143"/>
  <c r="F417" i="31" s="1"/>
  <c r="Q143" i="26"/>
  <c r="P143"/>
  <c r="F355" i="31" s="1"/>
  <c r="O143" i="26"/>
  <c r="N143"/>
  <c r="F293" i="31" s="1"/>
  <c r="U142" i="26"/>
  <c r="T142"/>
  <c r="S142"/>
  <c r="R142"/>
  <c r="Q142"/>
  <c r="P142"/>
  <c r="O142"/>
  <c r="N142"/>
  <c r="U141"/>
  <c r="T141"/>
  <c r="S141"/>
  <c r="R141"/>
  <c r="Q141"/>
  <c r="P141"/>
  <c r="O141"/>
  <c r="N141"/>
  <c r="U140"/>
  <c r="J379" i="30" s="1"/>
  <c r="T140" i="26"/>
  <c r="S140"/>
  <c r="J440" i="30" s="1"/>
  <c r="R140" i="26"/>
  <c r="J410" i="30" s="1"/>
  <c r="Q140" i="26"/>
  <c r="J224" i="30" s="1"/>
  <c r="P140" i="26"/>
  <c r="J348" i="30" s="1"/>
  <c r="O140" i="26"/>
  <c r="J317" i="30" s="1"/>
  <c r="N140" i="26"/>
  <c r="J286" i="30" s="1"/>
  <c r="J255"/>
  <c r="U139" i="26"/>
  <c r="T139"/>
  <c r="S139"/>
  <c r="R139"/>
  <c r="Q139"/>
  <c r="P139"/>
  <c r="O139"/>
  <c r="N139"/>
  <c r="U138"/>
  <c r="T138"/>
  <c r="S138"/>
  <c r="R138"/>
  <c r="Q138"/>
  <c r="P138"/>
  <c r="O138"/>
  <c r="N138"/>
  <c r="U137"/>
  <c r="H379" i="30" s="1"/>
  <c r="T137" i="26"/>
  <c r="S137"/>
  <c r="H440" i="30" s="1"/>
  <c r="R137" i="26"/>
  <c r="H410" i="30" s="1"/>
  <c r="Q137" i="26"/>
  <c r="H224" i="30" s="1"/>
  <c r="P137" i="26"/>
  <c r="H348" i="30" s="1"/>
  <c r="O137" i="26"/>
  <c r="H317" i="30" s="1"/>
  <c r="N137" i="26"/>
  <c r="H286" i="30" s="1"/>
  <c r="H255"/>
  <c r="U136" i="26"/>
  <c r="T136"/>
  <c r="S136"/>
  <c r="R136"/>
  <c r="Q136"/>
  <c r="P136"/>
  <c r="O136"/>
  <c r="N136"/>
  <c r="U135"/>
  <c r="T135"/>
  <c r="S135"/>
  <c r="R135"/>
  <c r="Q135"/>
  <c r="P135"/>
  <c r="O135"/>
  <c r="N135"/>
  <c r="U134"/>
  <c r="F379" i="30" s="1"/>
  <c r="T134" i="26"/>
  <c r="S134"/>
  <c r="F440" i="30" s="1"/>
  <c r="R134" i="26"/>
  <c r="F410" i="30" s="1"/>
  <c r="Q134" i="26"/>
  <c r="P134"/>
  <c r="F348" i="30" s="1"/>
  <c r="O134" i="26"/>
  <c r="F317" i="30" s="1"/>
  <c r="N134" i="26"/>
  <c r="F286" i="30" s="1"/>
  <c r="F255"/>
  <c r="U133" i="26"/>
  <c r="T133"/>
  <c r="S133"/>
  <c r="R133"/>
  <c r="Q133"/>
  <c r="P133"/>
  <c r="O133"/>
  <c r="N133"/>
  <c r="AG133"/>
  <c r="U132"/>
  <c r="T132"/>
  <c r="S132"/>
  <c r="R132"/>
  <c r="Q132"/>
  <c r="P132"/>
  <c r="O132"/>
  <c r="N132"/>
  <c r="U131"/>
  <c r="B379" i="30" s="1"/>
  <c r="T131" i="26"/>
  <c r="S131"/>
  <c r="B440" i="30" s="1"/>
  <c r="R131" i="26"/>
  <c r="B410" i="30" s="1"/>
  <c r="Q131" i="26"/>
  <c r="B224" i="30" s="1"/>
  <c r="P131" i="26"/>
  <c r="B348" i="30" s="1"/>
  <c r="O131" i="26"/>
  <c r="B317" i="30" s="1"/>
  <c r="N131" i="26"/>
  <c r="B286" i="30" s="1"/>
  <c r="B255"/>
  <c r="U130" i="26"/>
  <c r="T130"/>
  <c r="S130"/>
  <c r="R130"/>
  <c r="Q130"/>
  <c r="P130"/>
  <c r="O130"/>
  <c r="N130"/>
  <c r="U129"/>
  <c r="B386" i="31" s="1"/>
  <c r="T129" i="26"/>
  <c r="S129"/>
  <c r="B448" i="31" s="1"/>
  <c r="R129" i="26"/>
  <c r="B417" i="31" s="1"/>
  <c r="Q129" i="26"/>
  <c r="B231" i="31" s="1"/>
  <c r="P129" i="26"/>
  <c r="B355" i="31" s="1"/>
  <c r="O129" i="26"/>
  <c r="B324" i="31" s="1"/>
  <c r="N129" i="26"/>
  <c r="B293" i="31" s="1"/>
  <c r="B262"/>
  <c r="U128" i="26"/>
  <c r="T128"/>
  <c r="S128"/>
  <c r="R128"/>
  <c r="Q128"/>
  <c r="P128"/>
  <c r="O128"/>
  <c r="N128"/>
  <c r="U127"/>
  <c r="T127"/>
  <c r="S127"/>
  <c r="R127"/>
  <c r="Q127"/>
  <c r="P127"/>
  <c r="O127"/>
  <c r="N127"/>
  <c r="U118"/>
  <c r="T118"/>
  <c r="S118"/>
  <c r="R118"/>
  <c r="Q118"/>
  <c r="P118"/>
  <c r="O118"/>
  <c r="N118"/>
  <c r="U117"/>
  <c r="T117"/>
  <c r="S117"/>
  <c r="R117"/>
  <c r="Q117"/>
  <c r="P117"/>
  <c r="O117"/>
  <c r="N117"/>
  <c r="U116"/>
  <c r="T116"/>
  <c r="S116"/>
  <c r="R116"/>
  <c r="Q116"/>
  <c r="P116"/>
  <c r="O116"/>
  <c r="N116"/>
  <c r="U115"/>
  <c r="T115"/>
  <c r="S115"/>
  <c r="R115"/>
  <c r="Q115"/>
  <c r="P115"/>
  <c r="O115"/>
  <c r="N115"/>
  <c r="U114"/>
  <c r="T114"/>
  <c r="S114"/>
  <c r="L447" i="31" s="1"/>
  <c r="R114" i="26"/>
  <c r="L416" i="31" s="1"/>
  <c r="Q114" i="26"/>
  <c r="L230" i="31" s="1"/>
  <c r="P114" i="26"/>
  <c r="L354" i="31" s="1"/>
  <c r="O114" i="26"/>
  <c r="L323" i="31" s="1"/>
  <c r="N114" i="26"/>
  <c r="L292" i="31" s="1"/>
  <c r="L261"/>
  <c r="U113" i="26"/>
  <c r="T113"/>
  <c r="S113"/>
  <c r="R113"/>
  <c r="Q113"/>
  <c r="P113"/>
  <c r="O113"/>
  <c r="N113"/>
  <c r="U112"/>
  <c r="T112"/>
  <c r="S112"/>
  <c r="R112"/>
  <c r="Q112"/>
  <c r="P112"/>
  <c r="O112"/>
  <c r="N112"/>
  <c r="U111"/>
  <c r="T111"/>
  <c r="S111"/>
  <c r="J447" i="31" s="1"/>
  <c r="R111" i="26"/>
  <c r="J416" i="31" s="1"/>
  <c r="Q111" i="26"/>
  <c r="P111"/>
  <c r="J354" i="31" s="1"/>
  <c r="O111" i="26"/>
  <c r="J323" i="31" s="1"/>
  <c r="N111" i="26"/>
  <c r="J292" i="31" s="1"/>
  <c r="J261"/>
  <c r="U110" i="26"/>
  <c r="T110"/>
  <c r="S110"/>
  <c r="R110"/>
  <c r="Q110"/>
  <c r="P110"/>
  <c r="O110"/>
  <c r="N110"/>
  <c r="U109"/>
  <c r="T109"/>
  <c r="S109"/>
  <c r="R109"/>
  <c r="Q109"/>
  <c r="P109"/>
  <c r="O109"/>
  <c r="N109"/>
  <c r="U108"/>
  <c r="T108"/>
  <c r="S108"/>
  <c r="H447" i="31" s="1"/>
  <c r="R108" i="26"/>
  <c r="H416" i="31" s="1"/>
  <c r="Q108" i="26"/>
  <c r="P108"/>
  <c r="H354" i="31" s="1"/>
  <c r="O108" i="26"/>
  <c r="H323" i="31" s="1"/>
  <c r="N108" i="26"/>
  <c r="H292" i="31" s="1"/>
  <c r="H261"/>
  <c r="U107" i="26"/>
  <c r="T107"/>
  <c r="S107"/>
  <c r="R107"/>
  <c r="Q107"/>
  <c r="P107"/>
  <c r="O107"/>
  <c r="N107"/>
  <c r="U106"/>
  <c r="T106"/>
  <c r="S106"/>
  <c r="R106"/>
  <c r="F416" i="17" s="1"/>
  <c r="Q106" i="26"/>
  <c r="P106"/>
  <c r="F354" i="17" s="1"/>
  <c r="O106" i="26"/>
  <c r="N106"/>
  <c r="U105"/>
  <c r="T105"/>
  <c r="S105"/>
  <c r="R105"/>
  <c r="F416" i="31" s="1"/>
  <c r="Q105" i="26"/>
  <c r="P105"/>
  <c r="F354" i="31" s="1"/>
  <c r="O105" i="26"/>
  <c r="N105"/>
  <c r="F292" i="31" s="1"/>
  <c r="U104" i="26"/>
  <c r="T104"/>
  <c r="S104"/>
  <c r="R104"/>
  <c r="Q104"/>
  <c r="P104"/>
  <c r="O104"/>
  <c r="N104"/>
  <c r="U103"/>
  <c r="T103"/>
  <c r="S103"/>
  <c r="R103"/>
  <c r="Q103"/>
  <c r="P103"/>
  <c r="O103"/>
  <c r="N103"/>
  <c r="U102"/>
  <c r="J378" i="30" s="1"/>
  <c r="T102" i="26"/>
  <c r="S102"/>
  <c r="J439" i="30" s="1"/>
  <c r="R102" i="26"/>
  <c r="J409" i="30" s="1"/>
  <c r="Q102" i="26"/>
  <c r="J223" i="30" s="1"/>
  <c r="P102" i="26"/>
  <c r="J347" i="30" s="1"/>
  <c r="O102" i="26"/>
  <c r="J316" i="30" s="1"/>
  <c r="N102" i="26"/>
  <c r="J285" i="30" s="1"/>
  <c r="J254"/>
  <c r="U101" i="26"/>
  <c r="T101"/>
  <c r="S101"/>
  <c r="R101"/>
  <c r="Q101"/>
  <c r="P101"/>
  <c r="O101"/>
  <c r="N101"/>
  <c r="U100"/>
  <c r="T100"/>
  <c r="S100"/>
  <c r="R100"/>
  <c r="Q100"/>
  <c r="P100"/>
  <c r="O100"/>
  <c r="N100"/>
  <c r="U99"/>
  <c r="H378" i="30" s="1"/>
  <c r="T99" i="26"/>
  <c r="S99"/>
  <c r="H439" i="30" s="1"/>
  <c r="R99" i="26"/>
  <c r="H409" i="30" s="1"/>
  <c r="Q99" i="26"/>
  <c r="H223" i="30" s="1"/>
  <c r="P99" i="26"/>
  <c r="H347" i="30" s="1"/>
  <c r="O99" i="26"/>
  <c r="H316" i="30" s="1"/>
  <c r="N99" i="26"/>
  <c r="H285" i="30" s="1"/>
  <c r="H254"/>
  <c r="U98" i="26"/>
  <c r="T98"/>
  <c r="S98"/>
  <c r="R98"/>
  <c r="Q98"/>
  <c r="P98"/>
  <c r="O98"/>
  <c r="N98"/>
  <c r="U97"/>
  <c r="T97"/>
  <c r="S97"/>
  <c r="R97"/>
  <c r="Q97"/>
  <c r="P97"/>
  <c r="O97"/>
  <c r="N97"/>
  <c r="U96"/>
  <c r="F378" i="30" s="1"/>
  <c r="T96" i="26"/>
  <c r="S96"/>
  <c r="F439" i="30" s="1"/>
  <c r="R96" i="26"/>
  <c r="F409" i="30" s="1"/>
  <c r="Q96" i="26"/>
  <c r="P96"/>
  <c r="F347" i="30" s="1"/>
  <c r="O96" i="26"/>
  <c r="F316" i="30" s="1"/>
  <c r="N96" i="26"/>
  <c r="F285" i="30" s="1"/>
  <c r="F254"/>
  <c r="U95" i="26"/>
  <c r="T95"/>
  <c r="S95"/>
  <c r="R95"/>
  <c r="Q95"/>
  <c r="P95"/>
  <c r="O95"/>
  <c r="N95"/>
  <c r="AG95"/>
  <c r="U94"/>
  <c r="T94"/>
  <c r="S94"/>
  <c r="R94"/>
  <c r="Q94"/>
  <c r="P94"/>
  <c r="O94"/>
  <c r="N94"/>
  <c r="U93"/>
  <c r="B378" i="30" s="1"/>
  <c r="T93" i="26"/>
  <c r="S93"/>
  <c r="B439" i="30" s="1"/>
  <c r="R93" i="26"/>
  <c r="B409" i="30" s="1"/>
  <c r="Q93" i="26"/>
  <c r="B223" i="30" s="1"/>
  <c r="P93" i="26"/>
  <c r="B347" i="30" s="1"/>
  <c r="O93" i="26"/>
  <c r="B316" i="30" s="1"/>
  <c r="N93" i="26"/>
  <c r="B285" i="30" s="1"/>
  <c r="B254"/>
  <c r="U92" i="26"/>
  <c r="T92"/>
  <c r="S92"/>
  <c r="R92"/>
  <c r="Q92"/>
  <c r="P92"/>
  <c r="O92"/>
  <c r="N92"/>
  <c r="U91"/>
  <c r="B385" i="31" s="1"/>
  <c r="T91" i="26"/>
  <c r="S91"/>
  <c r="B447" i="31" s="1"/>
  <c r="R91" i="26"/>
  <c r="B416" i="31" s="1"/>
  <c r="Q91" i="26"/>
  <c r="B230" i="31" s="1"/>
  <c r="P91" i="26"/>
  <c r="B354" i="31" s="1"/>
  <c r="O91" i="26"/>
  <c r="B323" i="31" s="1"/>
  <c r="N91" i="26"/>
  <c r="B292" i="31" s="1"/>
  <c r="B261"/>
  <c r="U90" i="26"/>
  <c r="T90"/>
  <c r="S90"/>
  <c r="R90"/>
  <c r="Q90"/>
  <c r="P90"/>
  <c r="O90"/>
  <c r="N90"/>
  <c r="U89"/>
  <c r="T89"/>
  <c r="S89"/>
  <c r="R89"/>
  <c r="Q89"/>
  <c r="P89"/>
  <c r="O89"/>
  <c r="N89"/>
  <c r="U80"/>
  <c r="T80"/>
  <c r="S80"/>
  <c r="R80"/>
  <c r="Q80"/>
  <c r="P80"/>
  <c r="O80"/>
  <c r="N80"/>
  <c r="U79"/>
  <c r="T79"/>
  <c r="S79"/>
  <c r="R79"/>
  <c r="Q79"/>
  <c r="P79"/>
  <c r="O79"/>
  <c r="N79"/>
  <c r="U78"/>
  <c r="T78"/>
  <c r="S78"/>
  <c r="R78"/>
  <c r="Q78"/>
  <c r="P78"/>
  <c r="O78"/>
  <c r="N78"/>
  <c r="U77"/>
  <c r="T77"/>
  <c r="S77"/>
  <c r="R77"/>
  <c r="Q77"/>
  <c r="P77"/>
  <c r="O77"/>
  <c r="N77"/>
  <c r="U76"/>
  <c r="T76"/>
  <c r="S76"/>
  <c r="L446" i="31" s="1"/>
  <c r="R76" i="26"/>
  <c r="L415" i="31" s="1"/>
  <c r="Q76" i="26"/>
  <c r="P76"/>
  <c r="L353" i="31" s="1"/>
  <c r="O76" i="26"/>
  <c r="L322" i="31" s="1"/>
  <c r="N76" i="26"/>
  <c r="L291" i="31" s="1"/>
  <c r="L260"/>
  <c r="U75" i="26"/>
  <c r="T75"/>
  <c r="S75"/>
  <c r="R75"/>
  <c r="Q75"/>
  <c r="P75"/>
  <c r="O75"/>
  <c r="N75"/>
  <c r="U74"/>
  <c r="T74"/>
  <c r="S74"/>
  <c r="R74"/>
  <c r="Q74"/>
  <c r="P74"/>
  <c r="O74"/>
  <c r="N74"/>
  <c r="U73"/>
  <c r="T73"/>
  <c r="S73"/>
  <c r="J446" i="31" s="1"/>
  <c r="R73" i="26"/>
  <c r="J415" i="31" s="1"/>
  <c r="Q73" i="26"/>
  <c r="P73"/>
  <c r="J353" i="31" s="1"/>
  <c r="O73" i="26"/>
  <c r="J322" i="31" s="1"/>
  <c r="N73" i="26"/>
  <c r="J291" i="31" s="1"/>
  <c r="J260"/>
  <c r="U72" i="26"/>
  <c r="T72"/>
  <c r="S72"/>
  <c r="R72"/>
  <c r="Q72"/>
  <c r="P72"/>
  <c r="O72"/>
  <c r="N72"/>
  <c r="U71"/>
  <c r="T71"/>
  <c r="S71"/>
  <c r="R71"/>
  <c r="Q71"/>
  <c r="P71"/>
  <c r="O71"/>
  <c r="N71"/>
  <c r="U70"/>
  <c r="T70"/>
  <c r="S70"/>
  <c r="H446" i="31" s="1"/>
  <c r="R70" i="26"/>
  <c r="H415" i="31" s="1"/>
  <c r="Q70" i="26"/>
  <c r="P70"/>
  <c r="H353" i="31" s="1"/>
  <c r="O70" i="26"/>
  <c r="H322" i="31" s="1"/>
  <c r="N70" i="26"/>
  <c r="H291" i="31" s="1"/>
  <c r="H260"/>
  <c r="U69" i="26"/>
  <c r="T69"/>
  <c r="S69"/>
  <c r="R69"/>
  <c r="Q69"/>
  <c r="P69"/>
  <c r="O69"/>
  <c r="N69"/>
  <c r="U68"/>
  <c r="T68"/>
  <c r="S68"/>
  <c r="R68"/>
  <c r="Q68"/>
  <c r="P68"/>
  <c r="O68"/>
  <c r="N68"/>
  <c r="F291" i="17" s="1"/>
  <c r="U67" i="26"/>
  <c r="T67"/>
  <c r="S67"/>
  <c r="R67"/>
  <c r="F415" i="31" s="1"/>
  <c r="Q67" i="26"/>
  <c r="P67"/>
  <c r="F353" i="31" s="1"/>
  <c r="O67" i="26"/>
  <c r="N67"/>
  <c r="F291" i="31" s="1"/>
  <c r="U66" i="26"/>
  <c r="T66"/>
  <c r="S66"/>
  <c r="R66"/>
  <c r="Q66"/>
  <c r="P66"/>
  <c r="O66"/>
  <c r="N66"/>
  <c r="U65"/>
  <c r="T65"/>
  <c r="S65"/>
  <c r="R65"/>
  <c r="Q65"/>
  <c r="P65"/>
  <c r="O65"/>
  <c r="N65"/>
  <c r="U64"/>
  <c r="J377" i="30" s="1"/>
  <c r="T64" i="26"/>
  <c r="S64"/>
  <c r="J438" i="30" s="1"/>
  <c r="R64" i="26"/>
  <c r="J408" i="30" s="1"/>
  <c r="Q64" i="26"/>
  <c r="J222" i="30" s="1"/>
  <c r="P64" i="26"/>
  <c r="J346" i="30" s="1"/>
  <c r="O64" i="26"/>
  <c r="J315" i="30" s="1"/>
  <c r="N64" i="26"/>
  <c r="J284" i="30" s="1"/>
  <c r="J253"/>
  <c r="U63" i="26"/>
  <c r="T63"/>
  <c r="S63"/>
  <c r="R63"/>
  <c r="Q63"/>
  <c r="P63"/>
  <c r="O63"/>
  <c r="N63"/>
  <c r="U62"/>
  <c r="T62"/>
  <c r="S62"/>
  <c r="R62"/>
  <c r="Q62"/>
  <c r="P62"/>
  <c r="O62"/>
  <c r="N62"/>
  <c r="U61"/>
  <c r="H377" i="30" s="1"/>
  <c r="T61" i="26"/>
  <c r="S61"/>
  <c r="H438" i="30" s="1"/>
  <c r="R61" i="26"/>
  <c r="H408" i="30" s="1"/>
  <c r="Q61" i="26"/>
  <c r="H222" i="30" s="1"/>
  <c r="P61" i="26"/>
  <c r="H346" i="30" s="1"/>
  <c r="O61" i="26"/>
  <c r="H315" i="30" s="1"/>
  <c r="N61" i="26"/>
  <c r="H284" i="30" s="1"/>
  <c r="H253"/>
  <c r="U60" i="26"/>
  <c r="T60"/>
  <c r="S60"/>
  <c r="R60"/>
  <c r="Q60"/>
  <c r="P60"/>
  <c r="O60"/>
  <c r="N60"/>
  <c r="U59"/>
  <c r="T59"/>
  <c r="S59"/>
  <c r="R59"/>
  <c r="Q59"/>
  <c r="P59"/>
  <c r="O59"/>
  <c r="N59"/>
  <c r="U58"/>
  <c r="F377" i="30" s="1"/>
  <c r="T58" i="26"/>
  <c r="S58"/>
  <c r="F438" i="30" s="1"/>
  <c r="R58" i="26"/>
  <c r="F408" i="30" s="1"/>
  <c r="Q58" i="26"/>
  <c r="P58"/>
  <c r="F346" i="30" s="1"/>
  <c r="O58" i="26"/>
  <c r="F315" i="30" s="1"/>
  <c r="N58" i="26"/>
  <c r="F284" i="30" s="1"/>
  <c r="F253"/>
  <c r="U57" i="26"/>
  <c r="T57"/>
  <c r="S57"/>
  <c r="R57"/>
  <c r="Q57"/>
  <c r="P57"/>
  <c r="O57"/>
  <c r="N57"/>
  <c r="AG57"/>
  <c r="U56"/>
  <c r="T56"/>
  <c r="S56"/>
  <c r="R56"/>
  <c r="Q56"/>
  <c r="P56"/>
  <c r="O56"/>
  <c r="N56"/>
  <c r="U55"/>
  <c r="B377" i="30" s="1"/>
  <c r="T55" i="26"/>
  <c r="S55"/>
  <c r="B438" i="30" s="1"/>
  <c r="R55" i="26"/>
  <c r="B408" i="30" s="1"/>
  <c r="Q55" i="26"/>
  <c r="B222" i="30" s="1"/>
  <c r="P55" i="26"/>
  <c r="B346" i="30" s="1"/>
  <c r="O55" i="26"/>
  <c r="B315" i="30" s="1"/>
  <c r="N55" i="26"/>
  <c r="B284" i="30" s="1"/>
  <c r="B253"/>
  <c r="U54" i="26"/>
  <c r="T54"/>
  <c r="S54"/>
  <c r="R54"/>
  <c r="Q54"/>
  <c r="P54"/>
  <c r="O54"/>
  <c r="N54"/>
  <c r="U53"/>
  <c r="B384" i="31" s="1"/>
  <c r="T53" i="26"/>
  <c r="S53"/>
  <c r="B446" i="31" s="1"/>
  <c r="R53" i="26"/>
  <c r="B415" i="31" s="1"/>
  <c r="Q53" i="26"/>
  <c r="B229" i="31" s="1"/>
  <c r="P53" i="26"/>
  <c r="B353" i="31" s="1"/>
  <c r="O53" i="26"/>
  <c r="B322" i="31" s="1"/>
  <c r="N53" i="26"/>
  <c r="B291" i="31" s="1"/>
  <c r="B260"/>
  <c r="U52" i="26"/>
  <c r="T52"/>
  <c r="S52"/>
  <c r="R52"/>
  <c r="Q52"/>
  <c r="P52"/>
  <c r="O52"/>
  <c r="N52"/>
  <c r="U51"/>
  <c r="T51"/>
  <c r="S51"/>
  <c r="R51"/>
  <c r="Q51"/>
  <c r="P51"/>
  <c r="O51"/>
  <c r="N51"/>
  <c r="U42"/>
  <c r="T42"/>
  <c r="S42"/>
  <c r="R42"/>
  <c r="Q42"/>
  <c r="P42"/>
  <c r="O42"/>
  <c r="N42"/>
  <c r="U41"/>
  <c r="T41"/>
  <c r="S41"/>
  <c r="R41"/>
  <c r="Q41"/>
  <c r="P41"/>
  <c r="O41"/>
  <c r="N41"/>
  <c r="U40"/>
  <c r="T40"/>
  <c r="S40"/>
  <c r="R40"/>
  <c r="Q40"/>
  <c r="P40"/>
  <c r="O40"/>
  <c r="N40"/>
  <c r="U39"/>
  <c r="T39"/>
  <c r="S39"/>
  <c r="R39"/>
  <c r="Q39"/>
  <c r="P39"/>
  <c r="O39"/>
  <c r="N39"/>
  <c r="U38"/>
  <c r="T38"/>
  <c r="S38"/>
  <c r="L445" i="31" s="1"/>
  <c r="R38" i="26"/>
  <c r="L414" i="31" s="1"/>
  <c r="Q38" i="26"/>
  <c r="P38"/>
  <c r="L352" i="31" s="1"/>
  <c r="O38" i="26"/>
  <c r="L321" i="31" s="1"/>
  <c r="N38" i="26"/>
  <c r="L290" i="31" s="1"/>
  <c r="L259"/>
  <c r="U37" i="26"/>
  <c r="T37"/>
  <c r="S37"/>
  <c r="R37"/>
  <c r="Q37"/>
  <c r="P37"/>
  <c r="O37"/>
  <c r="N37"/>
  <c r="U36"/>
  <c r="T36"/>
  <c r="S36"/>
  <c r="R36"/>
  <c r="Q36"/>
  <c r="P36"/>
  <c r="O36"/>
  <c r="N36"/>
  <c r="U35"/>
  <c r="T35"/>
  <c r="S35"/>
  <c r="J445" i="31" s="1"/>
  <c r="R35" i="26"/>
  <c r="J414" i="31" s="1"/>
  <c r="Q35" i="26"/>
  <c r="P35"/>
  <c r="J352" i="31" s="1"/>
  <c r="O35" i="26"/>
  <c r="J321" i="31" s="1"/>
  <c r="N35" i="26"/>
  <c r="J290" i="31" s="1"/>
  <c r="J259"/>
  <c r="U34" i="26"/>
  <c r="T34"/>
  <c r="S34"/>
  <c r="R34"/>
  <c r="Q34"/>
  <c r="P34"/>
  <c r="O34"/>
  <c r="N34"/>
  <c r="U33"/>
  <c r="T33"/>
  <c r="S33"/>
  <c r="R33"/>
  <c r="Q33"/>
  <c r="P33"/>
  <c r="O33"/>
  <c r="N33"/>
  <c r="U32"/>
  <c r="T32"/>
  <c r="S32"/>
  <c r="H445" i="31" s="1"/>
  <c r="R32" i="26"/>
  <c r="H414" i="31" s="1"/>
  <c r="Q32" i="26"/>
  <c r="P32"/>
  <c r="H352" i="31" s="1"/>
  <c r="O32" i="26"/>
  <c r="H321" i="31" s="1"/>
  <c r="N32" i="26"/>
  <c r="H290" i="31" s="1"/>
  <c r="H259"/>
  <c r="U31" i="26"/>
  <c r="T31"/>
  <c r="S31"/>
  <c r="R31"/>
  <c r="Q31"/>
  <c r="P31"/>
  <c r="O31"/>
  <c r="N31"/>
  <c r="U30"/>
  <c r="T30"/>
  <c r="S30"/>
  <c r="R30"/>
  <c r="Q30"/>
  <c r="P30"/>
  <c r="O30"/>
  <c r="N30"/>
  <c r="U29"/>
  <c r="F383" i="31" s="1"/>
  <c r="T29" i="26"/>
  <c r="S29"/>
  <c r="F445" i="31" s="1"/>
  <c r="R29" i="26"/>
  <c r="F414" i="31" s="1"/>
  <c r="Q29" i="26"/>
  <c r="F228" i="31" s="1"/>
  <c r="P29" i="26"/>
  <c r="F352" i="31" s="1"/>
  <c r="O29" i="26"/>
  <c r="F321" i="31" s="1"/>
  <c r="N29" i="26"/>
  <c r="F290" i="31" s="1"/>
  <c r="F259"/>
  <c r="U27" i="26"/>
  <c r="T27"/>
  <c r="S27"/>
  <c r="R27"/>
  <c r="Q27"/>
  <c r="P27"/>
  <c r="O27"/>
  <c r="N27"/>
  <c r="U26"/>
  <c r="J376" i="30" s="1"/>
  <c r="T26" i="26"/>
  <c r="S26"/>
  <c r="J437" i="30" s="1"/>
  <c r="R26" i="26"/>
  <c r="J407" i="30" s="1"/>
  <c r="Q26" i="26"/>
  <c r="J221" i="30" s="1"/>
  <c r="P26" i="26"/>
  <c r="J345" i="30" s="1"/>
  <c r="O26" i="26"/>
  <c r="J314" i="30" s="1"/>
  <c r="N26" i="26"/>
  <c r="J283" i="30" s="1"/>
  <c r="J252"/>
  <c r="U24" i="26"/>
  <c r="T24"/>
  <c r="S24"/>
  <c r="R24"/>
  <c r="Q24"/>
  <c r="P24"/>
  <c r="O24"/>
  <c r="N24"/>
  <c r="U23"/>
  <c r="H376" i="30" s="1"/>
  <c r="T23" i="26"/>
  <c r="S23"/>
  <c r="H437" i="30" s="1"/>
  <c r="R23" i="26"/>
  <c r="H407" i="30" s="1"/>
  <c r="Q23" i="26"/>
  <c r="H221" i="30" s="1"/>
  <c r="P23" i="26"/>
  <c r="H345" i="30" s="1"/>
  <c r="O23" i="26"/>
  <c r="H314" i="30" s="1"/>
  <c r="N23" i="26"/>
  <c r="H283" i="30" s="1"/>
  <c r="H252"/>
  <c r="U21" i="26"/>
  <c r="T21"/>
  <c r="S21"/>
  <c r="R21"/>
  <c r="Q21"/>
  <c r="P21"/>
  <c r="O21"/>
  <c r="N21"/>
  <c r="U20"/>
  <c r="F376" i="30" s="1"/>
  <c r="T20" i="26"/>
  <c r="S20"/>
  <c r="F437" i="30" s="1"/>
  <c r="R20" i="26"/>
  <c r="F407" i="30" s="1"/>
  <c r="Q20" i="26"/>
  <c r="P20"/>
  <c r="F345" i="30" s="1"/>
  <c r="O20" i="26"/>
  <c r="F314" i="30" s="1"/>
  <c r="N20" i="26"/>
  <c r="F283" i="30" s="1"/>
  <c r="F252"/>
  <c r="U17" i="26"/>
  <c r="B376" i="30" s="1"/>
  <c r="T17" i="26"/>
  <c r="S17"/>
  <c r="B437" i="30" s="1"/>
  <c r="R17" i="26"/>
  <c r="B407" i="30" s="1"/>
  <c r="Q17" i="26"/>
  <c r="B221" i="30" s="1"/>
  <c r="P17" i="26"/>
  <c r="B345" i="30" s="1"/>
  <c r="O17" i="26"/>
  <c r="B314" i="30" s="1"/>
  <c r="N17" i="26"/>
  <c r="B283" i="30" s="1"/>
  <c r="B252"/>
  <c r="U16" i="26"/>
  <c r="T16"/>
  <c r="S16"/>
  <c r="R16"/>
  <c r="Q16"/>
  <c r="P16"/>
  <c r="O16"/>
  <c r="N16"/>
  <c r="U15"/>
  <c r="B383" i="31" s="1"/>
  <c r="T15" i="26"/>
  <c r="S15"/>
  <c r="B445" i="31" s="1"/>
  <c r="R15" i="26"/>
  <c r="B414" i="31" s="1"/>
  <c r="Q15" i="26"/>
  <c r="B228" i="31" s="1"/>
  <c r="P15" i="26"/>
  <c r="B352" i="31" s="1"/>
  <c r="O15" i="26"/>
  <c r="B321" i="31" s="1"/>
  <c r="N15" i="26"/>
  <c r="B290" i="31" s="1"/>
  <c r="B259"/>
  <c r="U14" i="26"/>
  <c r="T14"/>
  <c r="S14"/>
  <c r="R14"/>
  <c r="Q14"/>
  <c r="P14"/>
  <c r="O14"/>
  <c r="N14"/>
  <c r="U13"/>
  <c r="T13"/>
  <c r="S13"/>
  <c r="R13"/>
  <c r="Q13"/>
  <c r="P13"/>
  <c r="O13"/>
  <c r="N13"/>
  <c r="U18"/>
  <c r="T18"/>
  <c r="S18"/>
  <c r="R18"/>
  <c r="Q18"/>
  <c r="P18"/>
  <c r="O18"/>
  <c r="N18"/>
  <c r="N19"/>
  <c r="N22"/>
  <c r="N25"/>
  <c r="N28"/>
  <c r="D288" i="31" l="1"/>
  <c r="D338"/>
  <c r="D462"/>
  <c r="D350"/>
  <c r="AH104" i="26"/>
  <c r="AJ104"/>
  <c r="AL104"/>
  <c r="AN104"/>
  <c r="D298" i="30"/>
  <c r="D360"/>
  <c r="D300"/>
  <c r="D332" i="31"/>
  <c r="AI95" i="26"/>
  <c r="AK95"/>
  <c r="AM95"/>
  <c r="D285" i="30"/>
  <c r="D347"/>
  <c r="D409"/>
  <c r="AN96" i="26"/>
  <c r="AI171"/>
  <c r="AK171"/>
  <c r="AM171"/>
  <c r="D288" i="30"/>
  <c r="D350"/>
  <c r="D412"/>
  <c r="AN172" i="26"/>
  <c r="AH180"/>
  <c r="AJ180"/>
  <c r="AL180"/>
  <c r="AN180"/>
  <c r="AN182"/>
  <c r="AI247"/>
  <c r="AK247"/>
  <c r="AM247"/>
  <c r="D290" i="30"/>
  <c r="D352"/>
  <c r="D414"/>
  <c r="D328" i="31"/>
  <c r="D452"/>
  <c r="D331"/>
  <c r="D455"/>
  <c r="D295" i="30"/>
  <c r="D357"/>
  <c r="D419"/>
  <c r="D333" i="31"/>
  <c r="D457"/>
  <c r="D422" i="30"/>
  <c r="D336" i="31"/>
  <c r="D460"/>
  <c r="D362" i="30"/>
  <c r="D424"/>
  <c r="D301"/>
  <c r="D363"/>
  <c r="D425"/>
  <c r="D339" i="31"/>
  <c r="D463"/>
  <c r="D250" i="30"/>
  <c r="D312"/>
  <c r="D435"/>
  <c r="D283"/>
  <c r="D345"/>
  <c r="D407"/>
  <c r="N259" i="31"/>
  <c r="D321"/>
  <c r="D445"/>
  <c r="AI57" i="26"/>
  <c r="AK57"/>
  <c r="AM57"/>
  <c r="D284" i="30"/>
  <c r="D346"/>
  <c r="D408"/>
  <c r="AN58" i="26"/>
  <c r="AH66"/>
  <c r="AJ66"/>
  <c r="AL66"/>
  <c r="AN66"/>
  <c r="AN68"/>
  <c r="AI133"/>
  <c r="AK133"/>
  <c r="AM133"/>
  <c r="D286" i="30"/>
  <c r="D348"/>
  <c r="D410"/>
  <c r="AN134" i="26"/>
  <c r="AH142"/>
  <c r="AJ142"/>
  <c r="AL142"/>
  <c r="AN142"/>
  <c r="AN144"/>
  <c r="AI209"/>
  <c r="AK209"/>
  <c r="AM209"/>
  <c r="D289" i="30"/>
  <c r="D351"/>
  <c r="D413"/>
  <c r="AN210" i="26"/>
  <c r="AH218"/>
  <c r="AJ218"/>
  <c r="AL218"/>
  <c r="AN218"/>
  <c r="AN220"/>
  <c r="D329" i="31"/>
  <c r="D453"/>
  <c r="D294" i="30"/>
  <c r="D356"/>
  <c r="D418"/>
  <c r="D456" i="31"/>
  <c r="D296" i="30"/>
  <c r="D358"/>
  <c r="D420"/>
  <c r="D334" i="31"/>
  <c r="D458"/>
  <c r="D299" i="30"/>
  <c r="D361"/>
  <c r="D252"/>
  <c r="D314"/>
  <c r="D437"/>
  <c r="D290" i="31"/>
  <c r="D352"/>
  <c r="D414"/>
  <c r="AN106" i="26"/>
  <c r="D417" i="31"/>
  <c r="D422"/>
  <c r="D423" i="30"/>
  <c r="D337" i="31"/>
  <c r="D461"/>
  <c r="D319"/>
  <c r="D301"/>
  <c r="D363"/>
  <c r="D302"/>
  <c r="D364"/>
  <c r="D426"/>
  <c r="D303"/>
  <c r="D365"/>
  <c r="D427"/>
  <c r="D305"/>
  <c r="D367"/>
  <c r="D429"/>
  <c r="D306"/>
  <c r="D368"/>
  <c r="D430"/>
  <c r="D307"/>
  <c r="D369"/>
  <c r="D431"/>
  <c r="D308"/>
  <c r="D370"/>
  <c r="D432"/>
  <c r="D443"/>
  <c r="Q228" i="17"/>
  <c r="H228" i="31"/>
  <c r="Q383" i="17"/>
  <c r="H383" i="31"/>
  <c r="S228" i="17"/>
  <c r="L228" i="31"/>
  <c r="S383" i="17"/>
  <c r="L383" i="31"/>
  <c r="B44" i="32"/>
  <c r="B43" i="18"/>
  <c r="D44" i="32"/>
  <c r="D43" i="18"/>
  <c r="F44" i="32"/>
  <c r="F43" i="18"/>
  <c r="Q229" i="17"/>
  <c r="H229" i="31"/>
  <c r="Q384" i="17"/>
  <c r="H384" i="31"/>
  <c r="S229" i="17"/>
  <c r="L229" i="31"/>
  <c r="S384" i="17"/>
  <c r="L384" i="31"/>
  <c r="B45" i="32"/>
  <c r="B44" i="18"/>
  <c r="D45" i="32"/>
  <c r="D44" i="18"/>
  <c r="F45" i="32"/>
  <c r="F44" i="18"/>
  <c r="Q230" i="17"/>
  <c r="H230" i="31"/>
  <c r="Q385" i="17"/>
  <c r="H385" i="31"/>
  <c r="S385" i="17"/>
  <c r="L385" i="31"/>
  <c r="B46" i="32"/>
  <c r="B45" i="18"/>
  <c r="D45"/>
  <c r="D46" i="32"/>
  <c r="F46"/>
  <c r="F45" i="18"/>
  <c r="Q231" i="17"/>
  <c r="H231" i="31"/>
  <c r="Q386" i="17"/>
  <c r="H386" i="31"/>
  <c r="S231" i="17"/>
  <c r="L231" i="31"/>
  <c r="S386" i="17"/>
  <c r="L386" i="31"/>
  <c r="B47" i="32"/>
  <c r="B46" i="18"/>
  <c r="D47" i="32"/>
  <c r="D46" i="18"/>
  <c r="F47" i="32"/>
  <c r="F46" i="18"/>
  <c r="Q233" i="17"/>
  <c r="H233" i="31"/>
  <c r="Q388" i="17"/>
  <c r="H388" i="31"/>
  <c r="S233" i="17"/>
  <c r="L233" i="31"/>
  <c r="S388" i="17"/>
  <c r="L388" i="31"/>
  <c r="B49" i="32"/>
  <c r="B48" i="18"/>
  <c r="D49" i="32"/>
  <c r="D48" i="18"/>
  <c r="F49" i="32"/>
  <c r="F48" i="18"/>
  <c r="Q234" i="17"/>
  <c r="H234" i="31"/>
  <c r="Q389" i="17"/>
  <c r="H389" i="31"/>
  <c r="S234" i="17"/>
  <c r="L234" i="31"/>
  <c r="S389" i="17"/>
  <c r="L389" i="31"/>
  <c r="B50" i="32"/>
  <c r="B49" i="18"/>
  <c r="D50" i="32"/>
  <c r="D49" i="18"/>
  <c r="F50" i="32"/>
  <c r="F49" i="18"/>
  <c r="Q235" i="17"/>
  <c r="H235" i="31"/>
  <c r="Q390" i="17"/>
  <c r="H390" i="31"/>
  <c r="S235" i="17"/>
  <c r="L235" i="31"/>
  <c r="S390" i="17"/>
  <c r="L390" i="31"/>
  <c r="B51" i="32"/>
  <c r="B50" i="18"/>
  <c r="D51" i="32"/>
  <c r="D50" i="18"/>
  <c r="F51" i="32"/>
  <c r="F50" i="18"/>
  <c r="Q236" i="17"/>
  <c r="H236" i="31"/>
  <c r="Q391" i="17"/>
  <c r="H391" i="31"/>
  <c r="S236" i="17"/>
  <c r="L236" i="31"/>
  <c r="S391" i="17"/>
  <c r="L391" i="31"/>
  <c r="B52" i="32"/>
  <c r="B51" i="18"/>
  <c r="D52" i="32"/>
  <c r="D51" i="18"/>
  <c r="F52" i="32"/>
  <c r="F51" i="18"/>
  <c r="F447" i="30"/>
  <c r="D447" s="1"/>
  <c r="L455" i="31"/>
  <c r="F386" i="30"/>
  <c r="L393" i="31"/>
  <c r="Q238" i="17"/>
  <c r="H238" i="31"/>
  <c r="Q393" i="17"/>
  <c r="H393" i="31"/>
  <c r="S238" i="17"/>
  <c r="L238" i="31"/>
  <c r="B54" i="32"/>
  <c r="B53" i="18"/>
  <c r="D54" i="32"/>
  <c r="D53" i="18"/>
  <c r="F54" i="32"/>
  <c r="F53" i="18"/>
  <c r="Q239" i="17"/>
  <c r="H239" i="31"/>
  <c r="Q394" i="17"/>
  <c r="H394" i="31"/>
  <c r="S239" i="17"/>
  <c r="L239" i="31"/>
  <c r="S394" i="17"/>
  <c r="L394" i="31"/>
  <c r="B55" i="32"/>
  <c r="B54" i="18"/>
  <c r="D55" i="32"/>
  <c r="D54" i="18"/>
  <c r="F55" i="32"/>
  <c r="F54" i="18"/>
  <c r="Q240" i="17"/>
  <c r="H240" i="31"/>
  <c r="Q395" i="17"/>
  <c r="H395" i="31"/>
  <c r="S240" i="17"/>
  <c r="L240" i="31"/>
  <c r="S395" i="17"/>
  <c r="L395" i="31"/>
  <c r="B56" i="32"/>
  <c r="B55" i="18"/>
  <c r="D56" i="32"/>
  <c r="D55" i="18"/>
  <c r="F56" i="32"/>
  <c r="F55" i="18"/>
  <c r="Q241" i="17"/>
  <c r="H241" i="31"/>
  <c r="Q396" i="17"/>
  <c r="H396" i="31"/>
  <c r="S241" i="17"/>
  <c r="L241" i="31"/>
  <c r="S396" i="17"/>
  <c r="L396" i="31"/>
  <c r="B57" i="32"/>
  <c r="B56" i="18"/>
  <c r="D57" i="32"/>
  <c r="D56" i="18"/>
  <c r="F57" i="32"/>
  <c r="F56" i="18"/>
  <c r="Q243" i="17"/>
  <c r="H243" i="31"/>
  <c r="Q398" i="17"/>
  <c r="H398" i="31"/>
  <c r="S243" i="17"/>
  <c r="L243" i="31"/>
  <c r="S398" i="17"/>
  <c r="L398" i="31"/>
  <c r="B59" i="32"/>
  <c r="B58" i="18"/>
  <c r="D59" i="32"/>
  <c r="D58" i="18"/>
  <c r="F59" i="32"/>
  <c r="F58" i="18"/>
  <c r="Q244" i="17"/>
  <c r="H244" i="31"/>
  <c r="Q399" i="17"/>
  <c r="H399" i="31"/>
  <c r="S244" i="17"/>
  <c r="L244" i="31"/>
  <c r="S399" i="17"/>
  <c r="L399" i="31"/>
  <c r="B60" i="32"/>
  <c r="B59" i="18"/>
  <c r="D60" i="32"/>
  <c r="D59" i="18"/>
  <c r="F60" i="32"/>
  <c r="F59" i="18"/>
  <c r="Q245" i="17"/>
  <c r="H245" i="31"/>
  <c r="Q400" i="17"/>
  <c r="H400" i="31"/>
  <c r="S245" i="17"/>
  <c r="L245" i="31"/>
  <c r="S400" i="17"/>
  <c r="L400" i="31"/>
  <c r="B61" i="32"/>
  <c r="B60" i="18"/>
  <c r="D61" i="32"/>
  <c r="D60" i="18"/>
  <c r="F61" i="32"/>
  <c r="F60" i="18"/>
  <c r="Q246" i="17"/>
  <c r="H246" i="31"/>
  <c r="Q401" i="17"/>
  <c r="H401" i="31"/>
  <c r="S246" i="17"/>
  <c r="L246" i="31"/>
  <c r="S401" i="17"/>
  <c r="L401" i="31"/>
  <c r="C62" i="32"/>
  <c r="C61" i="18"/>
  <c r="E62" i="32"/>
  <c r="E61" i="18"/>
  <c r="D257" i="31"/>
  <c r="N257"/>
  <c r="AD637" i="26"/>
  <c r="F381" i="31"/>
  <c r="R226" i="17"/>
  <c r="J226" i="31"/>
  <c r="R381" i="17"/>
  <c r="J381" i="31"/>
  <c r="B62" i="32"/>
  <c r="B61" i="18"/>
  <c r="D259" i="31"/>
  <c r="D291"/>
  <c r="D353"/>
  <c r="D415"/>
  <c r="D292"/>
  <c r="D354"/>
  <c r="D416"/>
  <c r="D293"/>
  <c r="D355"/>
  <c r="D295"/>
  <c r="D357"/>
  <c r="D419"/>
  <c r="D296"/>
  <c r="D358"/>
  <c r="D420"/>
  <c r="D297"/>
  <c r="D359"/>
  <c r="D421"/>
  <c r="D298"/>
  <c r="D360"/>
  <c r="D300"/>
  <c r="D362"/>
  <c r="D424"/>
  <c r="D425"/>
  <c r="D412"/>
  <c r="R228" i="17"/>
  <c r="J228" i="31"/>
  <c r="R383" i="17"/>
  <c r="J383" i="31"/>
  <c r="C44" i="32"/>
  <c r="C43" i="18"/>
  <c r="E44" i="32"/>
  <c r="E43" i="18"/>
  <c r="AG67" i="26"/>
  <c r="F260" i="31"/>
  <c r="AI67" i="26"/>
  <c r="F322" i="31"/>
  <c r="D322" s="1"/>
  <c r="AK67" i="26"/>
  <c r="F229" i="31"/>
  <c r="AM67" i="26"/>
  <c r="F446" i="31"/>
  <c r="D446" s="1"/>
  <c r="P384" i="17"/>
  <c r="F384" i="31"/>
  <c r="R229" i="17"/>
  <c r="J229" i="31"/>
  <c r="R384" i="17"/>
  <c r="J384" i="31"/>
  <c r="C45" i="32"/>
  <c r="C44" i="18"/>
  <c r="E45" i="32"/>
  <c r="E44" i="18"/>
  <c r="AG105" i="26"/>
  <c r="F261" i="31"/>
  <c r="N261" s="1"/>
  <c r="AI105" i="26"/>
  <c r="F323" i="31"/>
  <c r="D323" s="1"/>
  <c r="AK105" i="26"/>
  <c r="F230" i="31"/>
  <c r="AM105" i="26"/>
  <c r="F447" i="31"/>
  <c r="D447" s="1"/>
  <c r="P385" i="17"/>
  <c r="F385" i="31"/>
  <c r="R230" i="17"/>
  <c r="J230" i="31"/>
  <c r="R385" i="17"/>
  <c r="J385" i="31"/>
  <c r="C46" i="32"/>
  <c r="C45" i="18"/>
  <c r="E45"/>
  <c r="E46" i="32"/>
  <c r="AG143" i="26"/>
  <c r="F262" i="31"/>
  <c r="AI143" i="26"/>
  <c r="F324" i="31"/>
  <c r="D324" s="1"/>
  <c r="AK143" i="26"/>
  <c r="F231" i="31"/>
  <c r="AM143" i="26"/>
  <c r="F448" i="31"/>
  <c r="D448" s="1"/>
  <c r="P386" i="17"/>
  <c r="F386" i="31"/>
  <c r="R231" i="17"/>
  <c r="J231" i="31"/>
  <c r="R386" i="17"/>
  <c r="J386" i="31"/>
  <c r="C47" i="32"/>
  <c r="C46" i="18"/>
  <c r="E47" i="32"/>
  <c r="E46" i="18"/>
  <c r="AG181" i="26"/>
  <c r="F264" i="31"/>
  <c r="AI181" i="26"/>
  <c r="F326" i="31"/>
  <c r="D326" s="1"/>
  <c r="AK181" i="26"/>
  <c r="F233" i="31"/>
  <c r="AM181" i="26"/>
  <c r="F450" i="31"/>
  <c r="D450" s="1"/>
  <c r="P388" i="17"/>
  <c r="F388" i="31"/>
  <c r="R233" i="17"/>
  <c r="J233" i="31"/>
  <c r="R388" i="17"/>
  <c r="J388" i="31"/>
  <c r="C49" i="32"/>
  <c r="C48" i="18"/>
  <c r="E49" i="32"/>
  <c r="E48" i="18"/>
  <c r="AG219" i="26"/>
  <c r="F265" i="31"/>
  <c r="AI219" i="26"/>
  <c r="F327" i="31"/>
  <c r="D327" s="1"/>
  <c r="AK219" i="26"/>
  <c r="F234" i="31"/>
  <c r="AM219" i="26"/>
  <c r="F451" i="31"/>
  <c r="D451" s="1"/>
  <c r="P389" i="17"/>
  <c r="F389" i="31"/>
  <c r="R234" i="17"/>
  <c r="J234" i="31"/>
  <c r="R389" i="17"/>
  <c r="J389" i="31"/>
  <c r="C50" i="32"/>
  <c r="C49" i="18"/>
  <c r="E50" i="32"/>
  <c r="E49" i="18"/>
  <c r="D266" i="31"/>
  <c r="N266"/>
  <c r="P390" i="17"/>
  <c r="F390" i="31"/>
  <c r="R235" i="17"/>
  <c r="J235" i="31"/>
  <c r="R390" i="17"/>
  <c r="J390" i="31"/>
  <c r="C51" i="32"/>
  <c r="C50" i="18"/>
  <c r="E51" i="32"/>
  <c r="E50" i="18"/>
  <c r="D267" i="31"/>
  <c r="N267"/>
  <c r="P391" i="17"/>
  <c r="F391" i="31"/>
  <c r="R236" i="17"/>
  <c r="J236" i="31"/>
  <c r="R391" i="17"/>
  <c r="J391" i="31"/>
  <c r="C52" i="32"/>
  <c r="C51" i="18"/>
  <c r="E52" i="32"/>
  <c r="E51" i="18"/>
  <c r="F417" i="30"/>
  <c r="D417" s="1"/>
  <c r="L424" i="31"/>
  <c r="D269"/>
  <c r="N269"/>
  <c r="P393" i="17"/>
  <c r="F393" i="31"/>
  <c r="R238" i="17"/>
  <c r="J238" i="31"/>
  <c r="C54" i="32"/>
  <c r="C53" i="18"/>
  <c r="E54" i="32"/>
  <c r="E53" i="18"/>
  <c r="D270" i="31"/>
  <c r="N270"/>
  <c r="P394" i="17"/>
  <c r="F394" i="31"/>
  <c r="R239" i="17"/>
  <c r="J239" i="31"/>
  <c r="R394" i="17"/>
  <c r="J394" i="31"/>
  <c r="C55" i="32"/>
  <c r="C54" i="18"/>
  <c r="E55" i="32"/>
  <c r="E54" i="18"/>
  <c r="D271" i="31"/>
  <c r="N271"/>
  <c r="P395" i="17"/>
  <c r="F395" i="31"/>
  <c r="R240" i="17"/>
  <c r="J240" i="31"/>
  <c r="R395" i="17"/>
  <c r="J395" i="31"/>
  <c r="C56" i="32"/>
  <c r="C55" i="18"/>
  <c r="E56" i="32"/>
  <c r="E55" i="18"/>
  <c r="D272" i="31"/>
  <c r="N272"/>
  <c r="P396" i="17"/>
  <c r="F396" i="31"/>
  <c r="R241" i="17"/>
  <c r="J241" i="31"/>
  <c r="R396" i="17"/>
  <c r="J396" i="31"/>
  <c r="C57" i="32"/>
  <c r="C56" i="18"/>
  <c r="E57" i="32"/>
  <c r="E56" i="18"/>
  <c r="D274" i="31"/>
  <c r="N274"/>
  <c r="P243" i="17"/>
  <c r="F243" i="31"/>
  <c r="P398" i="17"/>
  <c r="F398" i="31"/>
  <c r="R243" i="17"/>
  <c r="J243" i="31"/>
  <c r="R398" i="17"/>
  <c r="J398" i="31"/>
  <c r="C59" i="32"/>
  <c r="C58" i="18"/>
  <c r="E59" i="32"/>
  <c r="E58" i="18"/>
  <c r="D275" i="31"/>
  <c r="N275"/>
  <c r="P399" i="17"/>
  <c r="F399" i="31"/>
  <c r="R244" i="17"/>
  <c r="J244" i="31"/>
  <c r="R399" i="17"/>
  <c r="J399" i="31"/>
  <c r="C60" i="32"/>
  <c r="C59" i="18"/>
  <c r="E60" i="32"/>
  <c r="E59" i="18"/>
  <c r="D276" i="31"/>
  <c r="N276"/>
  <c r="P400" i="17"/>
  <c r="F400" i="31"/>
  <c r="R245" i="17"/>
  <c r="J245" i="31"/>
  <c r="R400" i="17"/>
  <c r="J400" i="31"/>
  <c r="C61" i="32"/>
  <c r="C60" i="18"/>
  <c r="E61" i="32"/>
  <c r="E60" i="18"/>
  <c r="D277" i="31"/>
  <c r="N277"/>
  <c r="P401" i="17"/>
  <c r="F401" i="31"/>
  <c r="R246" i="17"/>
  <c r="J246" i="31"/>
  <c r="R401" i="17"/>
  <c r="J401" i="31"/>
  <c r="D62" i="32"/>
  <c r="D61" i="18"/>
  <c r="F62" i="32"/>
  <c r="F61" i="18"/>
  <c r="Q226" i="17"/>
  <c r="H226" i="31"/>
  <c r="Q381" i="17"/>
  <c r="H381" i="31"/>
  <c r="S226" i="17"/>
  <c r="L226" i="31"/>
  <c r="S381" i="17"/>
  <c r="L381" i="31"/>
  <c r="D257" i="30"/>
  <c r="D319"/>
  <c r="D442"/>
  <c r="D258"/>
  <c r="D320"/>
  <c r="D443"/>
  <c r="D259"/>
  <c r="D321"/>
  <c r="D444"/>
  <c r="D260"/>
  <c r="D322"/>
  <c r="D445"/>
  <c r="D262"/>
  <c r="D324"/>
  <c r="D263"/>
  <c r="D325"/>
  <c r="D448"/>
  <c r="D264"/>
  <c r="D326"/>
  <c r="D449"/>
  <c r="D265"/>
  <c r="D327"/>
  <c r="D450"/>
  <c r="D267"/>
  <c r="D329"/>
  <c r="D452"/>
  <c r="D268"/>
  <c r="D330"/>
  <c r="D453"/>
  <c r="D269"/>
  <c r="D331"/>
  <c r="D454"/>
  <c r="D270"/>
  <c r="D332"/>
  <c r="D455"/>
  <c r="D281"/>
  <c r="D343"/>
  <c r="D405"/>
  <c r="O222" i="19"/>
  <c r="F222" i="30"/>
  <c r="O223" i="19"/>
  <c r="F223" i="30"/>
  <c r="O224" i="19"/>
  <c r="F224" i="30"/>
  <c r="O226" i="19"/>
  <c r="F226" i="30"/>
  <c r="O227" i="19"/>
  <c r="F227" i="30"/>
  <c r="O228" i="19"/>
  <c r="F228" i="30"/>
  <c r="O238" i="19"/>
  <c r="F238" i="30"/>
  <c r="D253"/>
  <c r="D315"/>
  <c r="D438"/>
  <c r="D254"/>
  <c r="D316"/>
  <c r="D439"/>
  <c r="D255"/>
  <c r="D317"/>
  <c r="D440"/>
  <c r="O221" i="19"/>
  <c r="F221" i="30"/>
  <c r="O219" i="19"/>
  <c r="F219" i="30"/>
  <c r="AN248" i="26"/>
  <c r="AH256"/>
  <c r="AJ256"/>
  <c r="AL256"/>
  <c r="AN256"/>
  <c r="AG257"/>
  <c r="AI257"/>
  <c r="AK257"/>
  <c r="AM257"/>
  <c r="AN258"/>
  <c r="AG285"/>
  <c r="AI285"/>
  <c r="AK285"/>
  <c r="AM285"/>
  <c r="D291" i="30"/>
  <c r="D353"/>
  <c r="D415"/>
  <c r="AN286" i="26"/>
  <c r="D293" i="30"/>
  <c r="D355"/>
  <c r="B314" i="19"/>
  <c r="B437"/>
  <c r="F345"/>
  <c r="H345"/>
  <c r="J345"/>
  <c r="B283"/>
  <c r="B345"/>
  <c r="B407"/>
  <c r="F252"/>
  <c r="F314"/>
  <c r="F221"/>
  <c r="F437"/>
  <c r="F376"/>
  <c r="H252"/>
  <c r="H314"/>
  <c r="H221"/>
  <c r="H437"/>
  <c r="H376"/>
  <c r="J252"/>
  <c r="J314"/>
  <c r="B252"/>
  <c r="B221"/>
  <c r="B376"/>
  <c r="F283"/>
  <c r="F407"/>
  <c r="H283"/>
  <c r="H407"/>
  <c r="J283"/>
  <c r="J407"/>
  <c r="B284"/>
  <c r="B346"/>
  <c r="B408"/>
  <c r="J221"/>
  <c r="J437"/>
  <c r="J376"/>
  <c r="B253"/>
  <c r="B315"/>
  <c r="B222"/>
  <c r="B438"/>
  <c r="B377"/>
  <c r="F284"/>
  <c r="F346"/>
  <c r="F408"/>
  <c r="H253"/>
  <c r="H315"/>
  <c r="H222"/>
  <c r="H438"/>
  <c r="H377"/>
  <c r="J284"/>
  <c r="J346"/>
  <c r="J408"/>
  <c r="B254"/>
  <c r="B316"/>
  <c r="B223"/>
  <c r="B439"/>
  <c r="B378"/>
  <c r="F285"/>
  <c r="F347"/>
  <c r="F409"/>
  <c r="H254"/>
  <c r="H316"/>
  <c r="H223"/>
  <c r="H439"/>
  <c r="H378"/>
  <c r="J285"/>
  <c r="J347"/>
  <c r="J409"/>
  <c r="B255"/>
  <c r="B317"/>
  <c r="B224"/>
  <c r="B440"/>
  <c r="B379"/>
  <c r="F286"/>
  <c r="F348"/>
  <c r="F410"/>
  <c r="H255"/>
  <c r="H317"/>
  <c r="H224"/>
  <c r="H440"/>
  <c r="H379"/>
  <c r="J286"/>
  <c r="J348"/>
  <c r="J410"/>
  <c r="B257"/>
  <c r="B319"/>
  <c r="B226"/>
  <c r="B442"/>
  <c r="B381"/>
  <c r="F288"/>
  <c r="F350"/>
  <c r="F412"/>
  <c r="H257"/>
  <c r="H319"/>
  <c r="H226"/>
  <c r="H442"/>
  <c r="H381"/>
  <c r="J288"/>
  <c r="J350"/>
  <c r="J412"/>
  <c r="B258"/>
  <c r="B320"/>
  <c r="B227"/>
  <c r="B443"/>
  <c r="B382"/>
  <c r="F289"/>
  <c r="F351"/>
  <c r="F413"/>
  <c r="H258"/>
  <c r="H320"/>
  <c r="H227"/>
  <c r="H443"/>
  <c r="H382"/>
  <c r="J289"/>
  <c r="J351"/>
  <c r="J413"/>
  <c r="B259"/>
  <c r="B321"/>
  <c r="B228"/>
  <c r="B444"/>
  <c r="B383"/>
  <c r="F290"/>
  <c r="F352"/>
  <c r="F414"/>
  <c r="H259"/>
  <c r="H321"/>
  <c r="H228"/>
  <c r="H444"/>
  <c r="H383"/>
  <c r="J290"/>
  <c r="J352"/>
  <c r="J414"/>
  <c r="B260"/>
  <c r="B322"/>
  <c r="B229"/>
  <c r="B445"/>
  <c r="B384"/>
  <c r="F291"/>
  <c r="F353"/>
  <c r="F415"/>
  <c r="H260"/>
  <c r="H322"/>
  <c r="H229"/>
  <c r="H445"/>
  <c r="H384"/>
  <c r="J291"/>
  <c r="J353"/>
  <c r="J415"/>
  <c r="B262"/>
  <c r="B324"/>
  <c r="B231"/>
  <c r="B447"/>
  <c r="B386"/>
  <c r="F293"/>
  <c r="F355"/>
  <c r="F417"/>
  <c r="D417" s="1"/>
  <c r="H262"/>
  <c r="H324"/>
  <c r="H231"/>
  <c r="J293"/>
  <c r="J355"/>
  <c r="B263"/>
  <c r="B325"/>
  <c r="B232"/>
  <c r="B448"/>
  <c r="B387"/>
  <c r="F294"/>
  <c r="F356"/>
  <c r="F418"/>
  <c r="H263"/>
  <c r="H325"/>
  <c r="H232"/>
  <c r="H448"/>
  <c r="H387"/>
  <c r="J294"/>
  <c r="J356"/>
  <c r="J418"/>
  <c r="B264"/>
  <c r="B326"/>
  <c r="B233"/>
  <c r="B449"/>
  <c r="B388"/>
  <c r="F295"/>
  <c r="F357"/>
  <c r="F419"/>
  <c r="H264"/>
  <c r="H326"/>
  <c r="H233"/>
  <c r="H449"/>
  <c r="H388"/>
  <c r="J295"/>
  <c r="J357"/>
  <c r="J419"/>
  <c r="B265"/>
  <c r="B327"/>
  <c r="B234"/>
  <c r="B450"/>
  <c r="B389"/>
  <c r="F296"/>
  <c r="F358"/>
  <c r="F420"/>
  <c r="H265"/>
  <c r="H327"/>
  <c r="H234"/>
  <c r="H450"/>
  <c r="H389"/>
  <c r="J296"/>
  <c r="J358"/>
  <c r="J420"/>
  <c r="B267"/>
  <c r="B329"/>
  <c r="B236"/>
  <c r="B452"/>
  <c r="B391"/>
  <c r="F298"/>
  <c r="F360"/>
  <c r="F422"/>
  <c r="H267"/>
  <c r="H329"/>
  <c r="H236"/>
  <c r="H452"/>
  <c r="H391"/>
  <c r="J298"/>
  <c r="J360"/>
  <c r="J422"/>
  <c r="B268"/>
  <c r="B330"/>
  <c r="B237"/>
  <c r="B453"/>
  <c r="B392"/>
  <c r="F299"/>
  <c r="F361"/>
  <c r="F423"/>
  <c r="H268"/>
  <c r="H330"/>
  <c r="H237"/>
  <c r="H453"/>
  <c r="H392"/>
  <c r="J299"/>
  <c r="J361"/>
  <c r="J423"/>
  <c r="B269"/>
  <c r="B331"/>
  <c r="B238"/>
  <c r="B454"/>
  <c r="B393"/>
  <c r="F300"/>
  <c r="F362"/>
  <c r="F424"/>
  <c r="H269"/>
  <c r="H331"/>
  <c r="H238"/>
  <c r="H454"/>
  <c r="H393"/>
  <c r="J300"/>
  <c r="J362"/>
  <c r="J424"/>
  <c r="B270"/>
  <c r="B332"/>
  <c r="B239"/>
  <c r="B455"/>
  <c r="B394"/>
  <c r="F301"/>
  <c r="F363"/>
  <c r="F425"/>
  <c r="H270"/>
  <c r="H332"/>
  <c r="H239"/>
  <c r="H455"/>
  <c r="H394"/>
  <c r="J301"/>
  <c r="J363"/>
  <c r="J425"/>
  <c r="B281"/>
  <c r="B343"/>
  <c r="B405"/>
  <c r="F250"/>
  <c r="F312"/>
  <c r="F219"/>
  <c r="F435"/>
  <c r="F374"/>
  <c r="H281"/>
  <c r="H343"/>
  <c r="H405"/>
  <c r="J250"/>
  <c r="J312"/>
  <c r="J219"/>
  <c r="J435"/>
  <c r="J374"/>
  <c r="AG59" i="26"/>
  <c r="F253" i="19"/>
  <c r="D253" s="1"/>
  <c r="F315"/>
  <c r="D315" s="1"/>
  <c r="F222"/>
  <c r="F438"/>
  <c r="D438" s="1"/>
  <c r="D377" i="30"/>
  <c r="F377" i="19"/>
  <c r="H284"/>
  <c r="H346"/>
  <c r="H408"/>
  <c r="J253"/>
  <c r="J315"/>
  <c r="J222"/>
  <c r="J438"/>
  <c r="J377"/>
  <c r="B285"/>
  <c r="B347"/>
  <c r="B409"/>
  <c r="AG97" i="26"/>
  <c r="F254" i="19"/>
  <c r="D254" s="1"/>
  <c r="AI97" i="26"/>
  <c r="F316" i="19"/>
  <c r="AK97" i="26"/>
  <c r="D223" i="30"/>
  <c r="F223" i="19"/>
  <c r="AM97" i="26"/>
  <c r="F439" i="19"/>
  <c r="D439" s="1"/>
  <c r="F378"/>
  <c r="L285" i="30"/>
  <c r="H285" i="19"/>
  <c r="L347" i="30"/>
  <c r="H347" i="19"/>
  <c r="L409" i="30"/>
  <c r="H409" i="19"/>
  <c r="J254"/>
  <c r="J316"/>
  <c r="J223"/>
  <c r="J439"/>
  <c r="J378"/>
  <c r="B286"/>
  <c r="B348"/>
  <c r="B410"/>
  <c r="AG135" i="26"/>
  <c r="F255" i="19"/>
  <c r="D255" s="1"/>
  <c r="AI135" i="26"/>
  <c r="F317" i="19"/>
  <c r="AK135" i="26"/>
  <c r="F224" i="19"/>
  <c r="AM135" i="26"/>
  <c r="F440" i="19"/>
  <c r="D379" i="30"/>
  <c r="F379" i="19"/>
  <c r="H286"/>
  <c r="H348"/>
  <c r="H410"/>
  <c r="J255"/>
  <c r="J317"/>
  <c r="J224"/>
  <c r="J440"/>
  <c r="J379"/>
  <c r="B288"/>
  <c r="B350"/>
  <c r="B412"/>
  <c r="AG173" i="26"/>
  <c r="F257" i="19"/>
  <c r="AI173" i="26"/>
  <c r="F319" i="19"/>
  <c r="D319" s="1"/>
  <c r="AK173" i="26"/>
  <c r="F226" i="19"/>
  <c r="D226" i="30"/>
  <c r="AM173" i="26"/>
  <c r="F442" i="19"/>
  <c r="D442" s="1"/>
  <c r="F381"/>
  <c r="L288" i="30"/>
  <c r="H288" i="19"/>
  <c r="L350" i="30"/>
  <c r="H350" i="19"/>
  <c r="L412" i="30"/>
  <c r="H412" i="19"/>
  <c r="J257"/>
  <c r="J319"/>
  <c r="J226"/>
  <c r="J442"/>
  <c r="J381"/>
  <c r="B289"/>
  <c r="B351"/>
  <c r="B413"/>
  <c r="AG211" i="26"/>
  <c r="F258" i="19"/>
  <c r="D258" s="1"/>
  <c r="AI211" i="26"/>
  <c r="F320" i="19"/>
  <c r="D320" s="1"/>
  <c r="AK211" i="26"/>
  <c r="F227" i="19"/>
  <c r="AM211" i="26"/>
  <c r="F443" i="19"/>
  <c r="D443" s="1"/>
  <c r="D382" i="30"/>
  <c r="F382" i="19"/>
  <c r="H289"/>
  <c r="H351"/>
  <c r="H413"/>
  <c r="J258"/>
  <c r="J320"/>
  <c r="J227"/>
  <c r="J443"/>
  <c r="J382"/>
  <c r="B290"/>
  <c r="B352"/>
  <c r="B414"/>
  <c r="AG249" i="26"/>
  <c r="F259" i="19"/>
  <c r="D259" s="1"/>
  <c r="AI249" i="26"/>
  <c r="F321" i="19"/>
  <c r="D321" s="1"/>
  <c r="AK249" i="26"/>
  <c r="D228" i="30"/>
  <c r="F228" i="19"/>
  <c r="AM249" i="26"/>
  <c r="F444" i="19"/>
  <c r="D444" s="1"/>
  <c r="F383"/>
  <c r="L290" i="30"/>
  <c r="H290" i="19"/>
  <c r="L352" i="30"/>
  <c r="H352" i="19"/>
  <c r="L414" i="30"/>
  <c r="H414" i="19"/>
  <c r="J259"/>
  <c r="J321"/>
  <c r="J228"/>
  <c r="J444"/>
  <c r="J383"/>
  <c r="B291"/>
  <c r="B353"/>
  <c r="B415"/>
  <c r="AG287" i="26"/>
  <c r="F260" i="19"/>
  <c r="D260" s="1"/>
  <c r="AI287" i="26"/>
  <c r="F322" i="19"/>
  <c r="D322" s="1"/>
  <c r="AK287" i="26"/>
  <c r="F229" i="19"/>
  <c r="AM287" i="26"/>
  <c r="F445" i="19"/>
  <c r="D445" s="1"/>
  <c r="D384" i="30"/>
  <c r="F384" i="19"/>
  <c r="H291"/>
  <c r="H353"/>
  <c r="H415"/>
  <c r="J260"/>
  <c r="J322"/>
  <c r="J229"/>
  <c r="J445"/>
  <c r="J384"/>
  <c r="B293"/>
  <c r="B355"/>
  <c r="B417"/>
  <c r="AG325" i="26"/>
  <c r="F262" i="19"/>
  <c r="D262" s="1"/>
  <c r="AI325" i="26"/>
  <c r="F324" i="19"/>
  <c r="D324" s="1"/>
  <c r="AK325" i="26"/>
  <c r="F231" i="19"/>
  <c r="D231" i="30"/>
  <c r="AM325" i="26"/>
  <c r="F447" i="19"/>
  <c r="D447" s="1"/>
  <c r="F386"/>
  <c r="L293" i="30"/>
  <c r="H293" i="19"/>
  <c r="L355" i="30"/>
  <c r="H355" i="19"/>
  <c r="J262"/>
  <c r="J324"/>
  <c r="J231"/>
  <c r="B294"/>
  <c r="B356"/>
  <c r="B418"/>
  <c r="AG363" i="26"/>
  <c r="F263" i="19"/>
  <c r="D263" s="1"/>
  <c r="AI363" i="26"/>
  <c r="F325" i="19"/>
  <c r="AK363" i="26"/>
  <c r="F232" i="19"/>
  <c r="AM363" i="26"/>
  <c r="F448" i="19"/>
  <c r="D387" i="30"/>
  <c r="F387" i="19"/>
  <c r="H294"/>
  <c r="H356"/>
  <c r="H418"/>
  <c r="J263"/>
  <c r="J325"/>
  <c r="J232"/>
  <c r="J448"/>
  <c r="J387"/>
  <c r="B295"/>
  <c r="B357"/>
  <c r="B419"/>
  <c r="AG401" i="26"/>
  <c r="F264" i="19"/>
  <c r="D264" s="1"/>
  <c r="AI401" i="26"/>
  <c r="F326" i="19"/>
  <c r="D326" s="1"/>
  <c r="AK401" i="26"/>
  <c r="D233" i="30"/>
  <c r="F233" i="19"/>
  <c r="AM401" i="26"/>
  <c r="F449" i="19"/>
  <c r="F388"/>
  <c r="L295" i="30"/>
  <c r="H295" i="19"/>
  <c r="L357" i="30"/>
  <c r="H357" i="19"/>
  <c r="L419" i="30"/>
  <c r="H419" i="19"/>
  <c r="J264"/>
  <c r="J326"/>
  <c r="J233"/>
  <c r="J449"/>
  <c r="J388"/>
  <c r="B296"/>
  <c r="B358"/>
  <c r="B420"/>
  <c r="F265"/>
  <c r="D265" s="1"/>
  <c r="F327"/>
  <c r="D327" s="1"/>
  <c r="F234"/>
  <c r="F450"/>
  <c r="D450" s="1"/>
  <c r="D389" i="30"/>
  <c r="F389" i="19"/>
  <c r="H296"/>
  <c r="H358"/>
  <c r="H420"/>
  <c r="J265"/>
  <c r="J327"/>
  <c r="J234"/>
  <c r="J450"/>
  <c r="J389"/>
  <c r="B298"/>
  <c r="B360"/>
  <c r="B422"/>
  <c r="F267"/>
  <c r="D267" s="1"/>
  <c r="F329"/>
  <c r="D329" s="1"/>
  <c r="F236"/>
  <c r="D236" i="30"/>
  <c r="F452" i="19"/>
  <c r="D452" s="1"/>
  <c r="F391"/>
  <c r="L298" i="30"/>
  <c r="H298" i="19"/>
  <c r="L360" i="30"/>
  <c r="H360" i="19"/>
  <c r="L422" i="30"/>
  <c r="H422" i="19"/>
  <c r="J267"/>
  <c r="J329"/>
  <c r="J236"/>
  <c r="J452"/>
  <c r="J391"/>
  <c r="B299"/>
  <c r="B361"/>
  <c r="B423"/>
  <c r="F268"/>
  <c r="D268" s="1"/>
  <c r="F330"/>
  <c r="D330" s="1"/>
  <c r="F237"/>
  <c r="F453"/>
  <c r="D453" s="1"/>
  <c r="D392" i="30"/>
  <c r="F392" i="19"/>
  <c r="H299"/>
  <c r="H361"/>
  <c r="H423"/>
  <c r="J268"/>
  <c r="J330"/>
  <c r="J237"/>
  <c r="J453"/>
  <c r="J392"/>
  <c r="B300"/>
  <c r="B362"/>
  <c r="B424"/>
  <c r="F269"/>
  <c r="D269" s="1"/>
  <c r="F331"/>
  <c r="D331" s="1"/>
  <c r="D238" i="30"/>
  <c r="F238" i="19"/>
  <c r="F454"/>
  <c r="D454" s="1"/>
  <c r="F393"/>
  <c r="L300" i="30"/>
  <c r="H300" i="19"/>
  <c r="L362" i="30"/>
  <c r="H362" i="19"/>
  <c r="L424" i="30"/>
  <c r="H424" i="19"/>
  <c r="J269"/>
  <c r="J331"/>
  <c r="J238"/>
  <c r="J454"/>
  <c r="J393"/>
  <c r="B301"/>
  <c r="B363"/>
  <c r="B425"/>
  <c r="F270"/>
  <c r="D270" s="1"/>
  <c r="F332"/>
  <c r="D332" s="1"/>
  <c r="F239"/>
  <c r="F455"/>
  <c r="D455" s="1"/>
  <c r="D394" i="30"/>
  <c r="F394" i="19"/>
  <c r="H301"/>
  <c r="H363"/>
  <c r="H425"/>
  <c r="J270"/>
  <c r="J332"/>
  <c r="J239"/>
  <c r="J455"/>
  <c r="J394"/>
  <c r="B250"/>
  <c r="B312"/>
  <c r="B219"/>
  <c r="B435"/>
  <c r="B374"/>
  <c r="F281"/>
  <c r="D281" s="1"/>
  <c r="F343"/>
  <c r="D343" s="1"/>
  <c r="F405"/>
  <c r="D405" s="1"/>
  <c r="L250" i="30"/>
  <c r="H250" i="19"/>
  <c r="L312" i="30"/>
  <c r="H312" i="19"/>
  <c r="H219"/>
  <c r="L435" i="30"/>
  <c r="H435" i="19"/>
  <c r="L374" i="30"/>
  <c r="H374" i="19"/>
  <c r="J281"/>
  <c r="J343"/>
  <c r="J405"/>
  <c r="AH294" i="26"/>
  <c r="AJ294"/>
  <c r="AL294"/>
  <c r="AN294"/>
  <c r="AG295"/>
  <c r="AI295"/>
  <c r="AK295"/>
  <c r="AM295"/>
  <c r="AN296"/>
  <c r="AG323"/>
  <c r="AI323"/>
  <c r="AK323"/>
  <c r="AM323"/>
  <c r="AN324"/>
  <c r="AH332"/>
  <c r="AJ332"/>
  <c r="AL332"/>
  <c r="AN332"/>
  <c r="AG333"/>
  <c r="AI333"/>
  <c r="AK333"/>
  <c r="AM333"/>
  <c r="AN334"/>
  <c r="AG361"/>
  <c r="AI361"/>
  <c r="AK361"/>
  <c r="AM361"/>
  <c r="AN362"/>
  <c r="AH370"/>
  <c r="AJ370"/>
  <c r="AL370"/>
  <c r="AN370"/>
  <c r="AG371"/>
  <c r="AI371"/>
  <c r="AK371"/>
  <c r="AM371"/>
  <c r="AN372"/>
  <c r="AG399"/>
  <c r="AI399"/>
  <c r="AK399"/>
  <c r="AM399"/>
  <c r="AH408"/>
  <c r="AL408"/>
  <c r="AG409"/>
  <c r="AI409"/>
  <c r="AK409"/>
  <c r="AM409"/>
  <c r="AG437"/>
  <c r="AI437"/>
  <c r="AK437"/>
  <c r="AM437"/>
  <c r="AG439"/>
  <c r="AI439"/>
  <c r="AK439"/>
  <c r="AH446"/>
  <c r="AJ446"/>
  <c r="AL446"/>
  <c r="AN446"/>
  <c r="AG447"/>
  <c r="AI447"/>
  <c r="AG475"/>
  <c r="AI475"/>
  <c r="AH484"/>
  <c r="AJ484"/>
  <c r="AI513"/>
  <c r="AM513"/>
  <c r="AD513"/>
  <c r="AG515"/>
  <c r="AI515"/>
  <c r="AK515"/>
  <c r="AM515"/>
  <c r="AH522"/>
  <c r="AJ522"/>
  <c r="AL522"/>
  <c r="AN522"/>
  <c r="AG523"/>
  <c r="AI523"/>
  <c r="AK523"/>
  <c r="AM523"/>
  <c r="AN524"/>
  <c r="AG551"/>
  <c r="AI551"/>
  <c r="AK551"/>
  <c r="AM551"/>
  <c r="AN552"/>
  <c r="AG553"/>
  <c r="AI553"/>
  <c r="AK553"/>
  <c r="AM553"/>
  <c r="AM561"/>
  <c r="AN562"/>
  <c r="AD66"/>
  <c r="AH67"/>
  <c r="AJ67"/>
  <c r="AL67"/>
  <c r="AN67"/>
  <c r="AH95"/>
  <c r="AJ95"/>
  <c r="AL95"/>
  <c r="AN95"/>
  <c r="AH97"/>
  <c r="AJ97"/>
  <c r="AL97"/>
  <c r="AN97"/>
  <c r="AG104"/>
  <c r="AI104"/>
  <c r="AK104"/>
  <c r="AM104"/>
  <c r="AH105"/>
  <c r="AJ105"/>
  <c r="AL105"/>
  <c r="AN105"/>
  <c r="AH133"/>
  <c r="AJ133"/>
  <c r="AN133"/>
  <c r="AH135"/>
  <c r="AJ135"/>
  <c r="AL135"/>
  <c r="AN135"/>
  <c r="AG142"/>
  <c r="AI142"/>
  <c r="AK142"/>
  <c r="AM142"/>
  <c r="AH143"/>
  <c r="AJ143"/>
  <c r="AL143"/>
  <c r="AN143"/>
  <c r="AD180"/>
  <c r="AH181"/>
  <c r="AJ181"/>
  <c r="AL181"/>
  <c r="AN181"/>
  <c r="AH209"/>
  <c r="AJ209"/>
  <c r="AL209"/>
  <c r="AN209"/>
  <c r="AH211"/>
  <c r="AJ211"/>
  <c r="AL211"/>
  <c r="AN211"/>
  <c r="AG218"/>
  <c r="AI218"/>
  <c r="AK218"/>
  <c r="AM218"/>
  <c r="AH219"/>
  <c r="AJ219"/>
  <c r="AL219"/>
  <c r="AN219"/>
  <c r="AH247"/>
  <c r="AJ247"/>
  <c r="AL247"/>
  <c r="AN247"/>
  <c r="AH249"/>
  <c r="AJ249"/>
  <c r="AL249"/>
  <c r="AN249"/>
  <c r="AG256"/>
  <c r="AI256"/>
  <c r="AK256"/>
  <c r="AM256"/>
  <c r="AH257"/>
  <c r="AJ257"/>
  <c r="AL257"/>
  <c r="AN257"/>
  <c r="AH285"/>
  <c r="AJ285"/>
  <c r="AL285"/>
  <c r="AN285"/>
  <c r="AH287"/>
  <c r="AJ287"/>
  <c r="AL287"/>
  <c r="AN287"/>
  <c r="AG294"/>
  <c r="AI294"/>
  <c r="AK294"/>
  <c r="AM294"/>
  <c r="AH295"/>
  <c r="AJ295"/>
  <c r="AL295"/>
  <c r="AN295"/>
  <c r="AD332"/>
  <c r="AD370"/>
  <c r="AD408"/>
  <c r="AH439"/>
  <c r="AJ439"/>
  <c r="AL439"/>
  <c r="AN439"/>
  <c r="AG446"/>
  <c r="AI446"/>
  <c r="AK446"/>
  <c r="AM446"/>
  <c r="AH447"/>
  <c r="AJ447"/>
  <c r="AL447"/>
  <c r="AN447"/>
  <c r="AH475"/>
  <c r="AJ475"/>
  <c r="AL475"/>
  <c r="AN475"/>
  <c r="AH477"/>
  <c r="AJ477"/>
  <c r="AL477"/>
  <c r="AN477"/>
  <c r="AG484"/>
  <c r="AI484"/>
  <c r="AK484"/>
  <c r="AM484"/>
  <c r="AH485"/>
  <c r="AJ485"/>
  <c r="AL485"/>
  <c r="AN485"/>
  <c r="AD522"/>
  <c r="AD560"/>
  <c r="AM598"/>
  <c r="AD627"/>
  <c r="AD629"/>
  <c r="W28"/>
  <c r="AH28"/>
  <c r="B259" i="17"/>
  <c r="B228"/>
  <c r="B383"/>
  <c r="X20" i="26"/>
  <c r="AI20"/>
  <c r="Z20"/>
  <c r="AK20"/>
  <c r="AD20"/>
  <c r="O376" i="19"/>
  <c r="Y21" i="26"/>
  <c r="AJ21"/>
  <c r="AC21"/>
  <c r="AN21"/>
  <c r="X29"/>
  <c r="AI29"/>
  <c r="AB29"/>
  <c r="AM29"/>
  <c r="W30"/>
  <c r="AH30"/>
  <c r="F290" i="17"/>
  <c r="AA30" i="26"/>
  <c r="AL30"/>
  <c r="F414" i="17"/>
  <c r="H290"/>
  <c r="J290"/>
  <c r="J414"/>
  <c r="L290"/>
  <c r="L414"/>
  <c r="B290"/>
  <c r="B352"/>
  <c r="B414"/>
  <c r="W20" i="26"/>
  <c r="AH20"/>
  <c r="Y20"/>
  <c r="AJ20"/>
  <c r="AA20"/>
  <c r="AL20"/>
  <c r="AC20"/>
  <c r="AN20"/>
  <c r="V21"/>
  <c r="AG21"/>
  <c r="X21"/>
  <c r="AI21"/>
  <c r="Z21"/>
  <c r="AK21"/>
  <c r="AB21"/>
  <c r="AM21"/>
  <c r="AD21"/>
  <c r="W29"/>
  <c r="AH29"/>
  <c r="Y29"/>
  <c r="AJ29"/>
  <c r="AA29"/>
  <c r="AL29"/>
  <c r="AC29"/>
  <c r="AN29"/>
  <c r="V30"/>
  <c r="AG30"/>
  <c r="F259" i="17"/>
  <c r="X30" i="26"/>
  <c r="F321" i="17"/>
  <c r="AI30" i="26"/>
  <c r="Z30"/>
  <c r="AK30"/>
  <c r="F228" i="17"/>
  <c r="AB30" i="26"/>
  <c r="AM30"/>
  <c r="F445" i="17"/>
  <c r="AD30" i="26"/>
  <c r="F383" i="17"/>
  <c r="H259"/>
  <c r="H321"/>
  <c r="H228"/>
  <c r="H445"/>
  <c r="H383"/>
  <c r="J259"/>
  <c r="J321"/>
  <c r="J228"/>
  <c r="J445"/>
  <c r="J383"/>
  <c r="L259"/>
  <c r="L321"/>
  <c r="L228"/>
  <c r="L445"/>
  <c r="L383"/>
  <c r="B260"/>
  <c r="B322"/>
  <c r="B229"/>
  <c r="B446"/>
  <c r="B384"/>
  <c r="W57" i="26"/>
  <c r="AH57"/>
  <c r="Y57"/>
  <c r="AJ57"/>
  <c r="AA57"/>
  <c r="AL57"/>
  <c r="AC57"/>
  <c r="AN57"/>
  <c r="V58"/>
  <c r="AG58"/>
  <c r="X58"/>
  <c r="AI58"/>
  <c r="Z58"/>
  <c r="AK58"/>
  <c r="AB58"/>
  <c r="AM58"/>
  <c r="AD58"/>
  <c r="O377" i="19"/>
  <c r="W59" i="26"/>
  <c r="AH59"/>
  <c r="Y59"/>
  <c r="AJ59"/>
  <c r="AA59"/>
  <c r="AL59"/>
  <c r="AC59"/>
  <c r="AN59"/>
  <c r="Q222" i="19"/>
  <c r="Q377"/>
  <c r="V66" i="26"/>
  <c r="AG66"/>
  <c r="X66"/>
  <c r="AI66"/>
  <c r="Z66"/>
  <c r="AK66"/>
  <c r="AB66"/>
  <c r="AM66"/>
  <c r="V68"/>
  <c r="AG68"/>
  <c r="F260" i="17"/>
  <c r="AH19" i="26"/>
  <c r="B321" i="17"/>
  <c r="B445"/>
  <c r="V20" i="26"/>
  <c r="AG20"/>
  <c r="AB20"/>
  <c r="AM20"/>
  <c r="W21"/>
  <c r="AH21"/>
  <c r="AA21"/>
  <c r="AL21"/>
  <c r="P221" i="19"/>
  <c r="P376"/>
  <c r="Q221"/>
  <c r="Q376"/>
  <c r="V29" i="26"/>
  <c r="AG29"/>
  <c r="Z29"/>
  <c r="AK29"/>
  <c r="P228" i="17"/>
  <c r="AD29" i="26"/>
  <c r="P383" i="17"/>
  <c r="Y30" i="26"/>
  <c r="AJ30"/>
  <c r="F352" i="17"/>
  <c r="AC30" i="26"/>
  <c r="AN30"/>
  <c r="H352" i="17"/>
  <c r="H414"/>
  <c r="J352"/>
  <c r="L352"/>
  <c r="B291"/>
  <c r="B353"/>
  <c r="B415"/>
  <c r="AH58" i="26"/>
  <c r="AJ58"/>
  <c r="AL58"/>
  <c r="AI59"/>
  <c r="AK59"/>
  <c r="AM59"/>
  <c r="P222" i="19"/>
  <c r="P377"/>
  <c r="X68" i="26"/>
  <c r="AI68"/>
  <c r="Z68"/>
  <c r="AK68"/>
  <c r="AB68"/>
  <c r="AM68"/>
  <c r="AD68"/>
  <c r="AG96"/>
  <c r="AI96"/>
  <c r="AK96"/>
  <c r="AM96"/>
  <c r="AG106"/>
  <c r="AI106"/>
  <c r="AK106"/>
  <c r="AM106"/>
  <c r="N385" i="31"/>
  <c r="D385"/>
  <c r="AA133" i="26"/>
  <c r="AL133"/>
  <c r="V134"/>
  <c r="AG134"/>
  <c r="X134"/>
  <c r="AI134"/>
  <c r="AK134"/>
  <c r="AM134"/>
  <c r="AG144"/>
  <c r="AI144"/>
  <c r="AK144"/>
  <c r="AM144"/>
  <c r="D386" i="31"/>
  <c r="N386"/>
  <c r="W171" i="26"/>
  <c r="AH171"/>
  <c r="Y171"/>
  <c r="AJ171"/>
  <c r="AA171"/>
  <c r="AL171"/>
  <c r="AC171"/>
  <c r="AN171"/>
  <c r="V172"/>
  <c r="AG172"/>
  <c r="X172"/>
  <c r="AI172"/>
  <c r="Z172"/>
  <c r="AK172"/>
  <c r="AB172"/>
  <c r="AM172"/>
  <c r="AD172"/>
  <c r="W173"/>
  <c r="AH173"/>
  <c r="Y173"/>
  <c r="AJ173"/>
  <c r="AA173"/>
  <c r="AL173"/>
  <c r="AC173"/>
  <c r="AN173"/>
  <c r="V180"/>
  <c r="AG180"/>
  <c r="X180"/>
  <c r="AI180"/>
  <c r="Z180"/>
  <c r="AK180"/>
  <c r="AB180"/>
  <c r="AM180"/>
  <c r="AG182"/>
  <c r="AI182"/>
  <c r="AK182"/>
  <c r="AM182"/>
  <c r="N388" i="31"/>
  <c r="D388"/>
  <c r="AG210" i="26"/>
  <c r="AI210"/>
  <c r="AK210"/>
  <c r="AM210"/>
  <c r="AG220"/>
  <c r="AI220"/>
  <c r="AK220"/>
  <c r="AM220"/>
  <c r="N389" i="31"/>
  <c r="D389"/>
  <c r="AG248" i="26"/>
  <c r="AI248"/>
  <c r="AK248"/>
  <c r="AM248"/>
  <c r="AG258"/>
  <c r="AI258"/>
  <c r="AK258"/>
  <c r="AM258"/>
  <c r="N390" i="31"/>
  <c r="D390"/>
  <c r="AG286" i="26"/>
  <c r="AI286"/>
  <c r="AK286"/>
  <c r="AM286"/>
  <c r="AG296"/>
  <c r="AI296"/>
  <c r="AK296"/>
  <c r="AM296"/>
  <c r="D391" i="31"/>
  <c r="N391"/>
  <c r="W323" i="26"/>
  <c r="AH323"/>
  <c r="Y323"/>
  <c r="AJ323"/>
  <c r="AA323"/>
  <c r="AL323"/>
  <c r="AC323"/>
  <c r="AN323"/>
  <c r="V324"/>
  <c r="AG324"/>
  <c r="X324"/>
  <c r="AI324"/>
  <c r="Z324"/>
  <c r="AK324"/>
  <c r="AB324"/>
  <c r="AM324"/>
  <c r="AD324"/>
  <c r="W325"/>
  <c r="AH325"/>
  <c r="Y325"/>
  <c r="AJ325"/>
  <c r="AA325"/>
  <c r="AL325"/>
  <c r="AC325"/>
  <c r="AN325"/>
  <c r="V332"/>
  <c r="AG332"/>
  <c r="X332"/>
  <c r="AI332"/>
  <c r="Z332"/>
  <c r="AK332"/>
  <c r="AB332"/>
  <c r="AM332"/>
  <c r="W333"/>
  <c r="AH333"/>
  <c r="Y333"/>
  <c r="AJ333"/>
  <c r="AA333"/>
  <c r="AL333"/>
  <c r="AC333"/>
  <c r="AN333"/>
  <c r="V334"/>
  <c r="AG334"/>
  <c r="X334"/>
  <c r="AI334"/>
  <c r="Z334"/>
  <c r="AK334"/>
  <c r="AB334"/>
  <c r="AM334"/>
  <c r="AD334"/>
  <c r="W361"/>
  <c r="AH361"/>
  <c r="Y361"/>
  <c r="AJ361"/>
  <c r="AA361"/>
  <c r="AL361"/>
  <c r="AC361"/>
  <c r="AN361"/>
  <c r="V362"/>
  <c r="AG362"/>
  <c r="X362"/>
  <c r="AI362"/>
  <c r="Z362"/>
  <c r="AK362"/>
  <c r="AB362"/>
  <c r="AM362"/>
  <c r="AD362"/>
  <c r="W363"/>
  <c r="AH363"/>
  <c r="Y363"/>
  <c r="AJ363"/>
  <c r="AA363"/>
  <c r="AL363"/>
  <c r="AC363"/>
  <c r="AN363"/>
  <c r="V370"/>
  <c r="AG370"/>
  <c r="X370"/>
  <c r="AI370"/>
  <c r="Z370"/>
  <c r="AK370"/>
  <c r="AB370"/>
  <c r="AM370"/>
  <c r="W371"/>
  <c r="AH371"/>
  <c r="Y371"/>
  <c r="AJ371"/>
  <c r="AA371"/>
  <c r="AL371"/>
  <c r="AC371"/>
  <c r="AN371"/>
  <c r="V372"/>
  <c r="AG372"/>
  <c r="X372"/>
  <c r="AI372"/>
  <c r="Z372"/>
  <c r="AK372"/>
  <c r="AB372"/>
  <c r="AM372"/>
  <c r="AD372"/>
  <c r="W399"/>
  <c r="AH399"/>
  <c r="Y399"/>
  <c r="AJ399"/>
  <c r="AA399"/>
  <c r="AL399"/>
  <c r="AC399"/>
  <c r="AN399"/>
  <c r="V400"/>
  <c r="AG400"/>
  <c r="X400"/>
  <c r="AI400"/>
  <c r="Z400"/>
  <c r="AK400"/>
  <c r="AB400"/>
  <c r="AM400"/>
  <c r="AD400"/>
  <c r="W401"/>
  <c r="AH401"/>
  <c r="Y401"/>
  <c r="AJ401"/>
  <c r="AA401"/>
  <c r="AL401"/>
  <c r="AC401"/>
  <c r="AN401"/>
  <c r="V408"/>
  <c r="AG408"/>
  <c r="X408"/>
  <c r="AI408"/>
  <c r="Z408"/>
  <c r="AK408"/>
  <c r="AB408"/>
  <c r="AM408"/>
  <c r="W409"/>
  <c r="AH409"/>
  <c r="Y409"/>
  <c r="AJ409"/>
  <c r="AA409"/>
  <c r="AL409"/>
  <c r="AC409"/>
  <c r="AN409"/>
  <c r="V410"/>
  <c r="AG410"/>
  <c r="X410"/>
  <c r="AI410"/>
  <c r="Z410"/>
  <c r="AK410"/>
  <c r="AB410"/>
  <c r="AM410"/>
  <c r="AD410"/>
  <c r="W437"/>
  <c r="AH437"/>
  <c r="Y437"/>
  <c r="AJ437"/>
  <c r="AA437"/>
  <c r="AL437"/>
  <c r="AC437"/>
  <c r="AN437"/>
  <c r="AG438"/>
  <c r="AI438"/>
  <c r="AK438"/>
  <c r="AM438"/>
  <c r="AG448"/>
  <c r="AI448"/>
  <c r="AK448"/>
  <c r="AM448"/>
  <c r="D396" i="31"/>
  <c r="N396"/>
  <c r="AG476" i="26"/>
  <c r="AI476"/>
  <c r="AK476"/>
  <c r="AM476"/>
  <c r="AG486"/>
  <c r="AI486"/>
  <c r="AK486"/>
  <c r="AM486"/>
  <c r="N398" i="31"/>
  <c r="D398"/>
  <c r="W513" i="26"/>
  <c r="AH513"/>
  <c r="Y513"/>
  <c r="AJ513"/>
  <c r="AA513"/>
  <c r="AL513"/>
  <c r="AC513"/>
  <c r="AN513"/>
  <c r="V514"/>
  <c r="AG514"/>
  <c r="X514"/>
  <c r="AI514"/>
  <c r="Z514"/>
  <c r="AK514"/>
  <c r="AB514"/>
  <c r="AM514"/>
  <c r="AH524"/>
  <c r="AJ524"/>
  <c r="AL524"/>
  <c r="AH552"/>
  <c r="AJ552"/>
  <c r="AL552"/>
  <c r="W560"/>
  <c r="AH560"/>
  <c r="Y560"/>
  <c r="AJ560"/>
  <c r="AA560"/>
  <c r="AL560"/>
  <c r="AC560"/>
  <c r="AN560"/>
  <c r="V561"/>
  <c r="AG561"/>
  <c r="X561"/>
  <c r="AI561"/>
  <c r="Z561"/>
  <c r="AK561"/>
  <c r="AH562"/>
  <c r="AJ562"/>
  <c r="AL562"/>
  <c r="V589"/>
  <c r="AG589"/>
  <c r="X589"/>
  <c r="AI589"/>
  <c r="Z589"/>
  <c r="AK589"/>
  <c r="AB589"/>
  <c r="AM589"/>
  <c r="W590"/>
  <c r="AH590"/>
  <c r="Y590"/>
  <c r="AJ590"/>
  <c r="AA590"/>
  <c r="AL590"/>
  <c r="AC590"/>
  <c r="AN590"/>
  <c r="V591"/>
  <c r="AG591"/>
  <c r="X591"/>
  <c r="AI591"/>
  <c r="W598"/>
  <c r="AH598"/>
  <c r="Y598"/>
  <c r="AJ598"/>
  <c r="AA598"/>
  <c r="AL598"/>
  <c r="AC598"/>
  <c r="AN598"/>
  <c r="V599"/>
  <c r="AG599"/>
  <c r="AH600"/>
  <c r="AJ600"/>
  <c r="AL600"/>
  <c r="W627"/>
  <c r="AH627"/>
  <c r="Y627"/>
  <c r="AJ627"/>
  <c r="AA627"/>
  <c r="AL627"/>
  <c r="AG628"/>
  <c r="AI628"/>
  <c r="AK628"/>
  <c r="AM628"/>
  <c r="V636"/>
  <c r="AG636"/>
  <c r="X636"/>
  <c r="AI636"/>
  <c r="Z636"/>
  <c r="AK636"/>
  <c r="AB636"/>
  <c r="AM636"/>
  <c r="W637"/>
  <c r="AH637"/>
  <c r="Y637"/>
  <c r="AJ637"/>
  <c r="AA637"/>
  <c r="AL637"/>
  <c r="AC637"/>
  <c r="AN637"/>
  <c r="V638"/>
  <c r="AG638"/>
  <c r="X638"/>
  <c r="AI638"/>
  <c r="Z638"/>
  <c r="AK638"/>
  <c r="AB638"/>
  <c r="AM638"/>
  <c r="D381" i="31"/>
  <c r="N381"/>
  <c r="AD589" i="26"/>
  <c r="AK591"/>
  <c r="AM591"/>
  <c r="AI599"/>
  <c r="AK599"/>
  <c r="AM599"/>
  <c r="AN600"/>
  <c r="AN627"/>
  <c r="AH629"/>
  <c r="AJ629"/>
  <c r="AL629"/>
  <c r="AN629"/>
  <c r="AD636"/>
  <c r="P219" i="19"/>
  <c r="Q223"/>
  <c r="P224"/>
  <c r="Q226"/>
  <c r="P227"/>
  <c r="Q228"/>
  <c r="P229"/>
  <c r="O231"/>
  <c r="Q231"/>
  <c r="P232"/>
  <c r="O233"/>
  <c r="Q233"/>
  <c r="P234"/>
  <c r="O236"/>
  <c r="Q236"/>
  <c r="P237"/>
  <c r="Q238"/>
  <c r="P239"/>
  <c r="P374"/>
  <c r="O378"/>
  <c r="Q378"/>
  <c r="P379"/>
  <c r="O381"/>
  <c r="Q381"/>
  <c r="P382"/>
  <c r="O383"/>
  <c r="Q383"/>
  <c r="P384"/>
  <c r="O386"/>
  <c r="O387"/>
  <c r="Q387"/>
  <c r="P388"/>
  <c r="O389"/>
  <c r="Q389"/>
  <c r="P391"/>
  <c r="O392"/>
  <c r="Q393"/>
  <c r="P394"/>
  <c r="B226" i="17"/>
  <c r="H226"/>
  <c r="L226"/>
  <c r="H229"/>
  <c r="L229"/>
  <c r="F230"/>
  <c r="J230"/>
  <c r="P230"/>
  <c r="B231"/>
  <c r="H231"/>
  <c r="L231"/>
  <c r="F233"/>
  <c r="J233"/>
  <c r="P233"/>
  <c r="B234"/>
  <c r="H234"/>
  <c r="L234"/>
  <c r="F235"/>
  <c r="J235"/>
  <c r="P235"/>
  <c r="B236"/>
  <c r="H236"/>
  <c r="L236"/>
  <c r="F238"/>
  <c r="J238"/>
  <c r="P238"/>
  <c r="B239"/>
  <c r="H239"/>
  <c r="L239"/>
  <c r="F240"/>
  <c r="J240"/>
  <c r="P240"/>
  <c r="B241"/>
  <c r="J241"/>
  <c r="H241"/>
  <c r="F243"/>
  <c r="J243"/>
  <c r="B244"/>
  <c r="H244"/>
  <c r="L244"/>
  <c r="J245"/>
  <c r="P245"/>
  <c r="B246"/>
  <c r="H246"/>
  <c r="L246"/>
  <c r="F257"/>
  <c r="J257"/>
  <c r="J260"/>
  <c r="B261"/>
  <c r="H261"/>
  <c r="L261"/>
  <c r="F262"/>
  <c r="J262"/>
  <c r="B264"/>
  <c r="H264"/>
  <c r="L264"/>
  <c r="F265"/>
  <c r="J265"/>
  <c r="B266"/>
  <c r="H266"/>
  <c r="L266"/>
  <c r="F267"/>
  <c r="J267"/>
  <c r="B269"/>
  <c r="H269"/>
  <c r="L269"/>
  <c r="F270"/>
  <c r="J270"/>
  <c r="B271"/>
  <c r="H271"/>
  <c r="L271"/>
  <c r="F272"/>
  <c r="J272"/>
  <c r="B274"/>
  <c r="H274"/>
  <c r="B275"/>
  <c r="H275"/>
  <c r="L275"/>
  <c r="J276"/>
  <c r="B277"/>
  <c r="H277"/>
  <c r="L277"/>
  <c r="J288"/>
  <c r="J291"/>
  <c r="B292"/>
  <c r="H292"/>
  <c r="L292"/>
  <c r="J293"/>
  <c r="B295"/>
  <c r="H295"/>
  <c r="L295"/>
  <c r="J296"/>
  <c r="B297"/>
  <c r="H297"/>
  <c r="L297"/>
  <c r="J298"/>
  <c r="B300"/>
  <c r="H300"/>
  <c r="L300"/>
  <c r="J301"/>
  <c r="B302"/>
  <c r="B303"/>
  <c r="H303"/>
  <c r="L303"/>
  <c r="J305"/>
  <c r="B306"/>
  <c r="H306"/>
  <c r="L306"/>
  <c r="F307"/>
  <c r="J307"/>
  <c r="B308"/>
  <c r="H308"/>
  <c r="L308"/>
  <c r="F319"/>
  <c r="J319"/>
  <c r="F322"/>
  <c r="J322"/>
  <c r="B323"/>
  <c r="H323"/>
  <c r="L323"/>
  <c r="F324"/>
  <c r="J324"/>
  <c r="B326"/>
  <c r="H326"/>
  <c r="L326"/>
  <c r="F327"/>
  <c r="J327"/>
  <c r="B328"/>
  <c r="H328"/>
  <c r="L328"/>
  <c r="F329"/>
  <c r="J329"/>
  <c r="B331"/>
  <c r="H331"/>
  <c r="L331"/>
  <c r="F332"/>
  <c r="J332"/>
  <c r="B333"/>
  <c r="H333"/>
  <c r="L333"/>
  <c r="F334"/>
  <c r="J334"/>
  <c r="B336"/>
  <c r="H336"/>
  <c r="L336"/>
  <c r="J337"/>
  <c r="B338"/>
  <c r="H338"/>
  <c r="L338"/>
  <c r="J339"/>
  <c r="B350"/>
  <c r="H350"/>
  <c r="L350"/>
  <c r="H353"/>
  <c r="L353"/>
  <c r="J354"/>
  <c r="B355"/>
  <c r="H355"/>
  <c r="L355"/>
  <c r="J357"/>
  <c r="B358"/>
  <c r="H358"/>
  <c r="L358"/>
  <c r="J359"/>
  <c r="B360"/>
  <c r="H360"/>
  <c r="L360"/>
  <c r="H362"/>
  <c r="L362"/>
  <c r="L363"/>
  <c r="H363"/>
  <c r="B364"/>
  <c r="H364"/>
  <c r="L364"/>
  <c r="J365"/>
  <c r="B367"/>
  <c r="H367"/>
  <c r="L367"/>
  <c r="F368"/>
  <c r="J368"/>
  <c r="B369"/>
  <c r="H369"/>
  <c r="L369"/>
  <c r="F370"/>
  <c r="J370"/>
  <c r="B381"/>
  <c r="H381"/>
  <c r="L381"/>
  <c r="H384"/>
  <c r="L384"/>
  <c r="F385"/>
  <c r="J385"/>
  <c r="B386"/>
  <c r="H386"/>
  <c r="L386"/>
  <c r="F388"/>
  <c r="J388"/>
  <c r="B389"/>
  <c r="H389"/>
  <c r="L389"/>
  <c r="F390"/>
  <c r="J390"/>
  <c r="B391"/>
  <c r="H391"/>
  <c r="L391"/>
  <c r="F393"/>
  <c r="J393"/>
  <c r="F394"/>
  <c r="J394"/>
  <c r="B395"/>
  <c r="H395"/>
  <c r="L395"/>
  <c r="F396"/>
  <c r="J396"/>
  <c r="B398"/>
  <c r="H398"/>
  <c r="L398"/>
  <c r="J399"/>
  <c r="B400"/>
  <c r="H400"/>
  <c r="L400"/>
  <c r="F401"/>
  <c r="J401"/>
  <c r="B412"/>
  <c r="H412"/>
  <c r="L412"/>
  <c r="H415"/>
  <c r="L415"/>
  <c r="J416"/>
  <c r="B417"/>
  <c r="H417"/>
  <c r="L417"/>
  <c r="J419"/>
  <c r="B420"/>
  <c r="H420"/>
  <c r="L420"/>
  <c r="J421"/>
  <c r="B422"/>
  <c r="H422"/>
  <c r="L422"/>
  <c r="J424"/>
  <c r="J425"/>
  <c r="B426"/>
  <c r="H426"/>
  <c r="L426"/>
  <c r="J427"/>
  <c r="B429"/>
  <c r="H429"/>
  <c r="L429"/>
  <c r="F430"/>
  <c r="J430"/>
  <c r="B431"/>
  <c r="H431"/>
  <c r="L431"/>
  <c r="F432"/>
  <c r="J432"/>
  <c r="B443"/>
  <c r="H443"/>
  <c r="L443"/>
  <c r="H446"/>
  <c r="L446"/>
  <c r="F447"/>
  <c r="J447"/>
  <c r="B448"/>
  <c r="H448"/>
  <c r="L448"/>
  <c r="F450"/>
  <c r="J450"/>
  <c r="B451"/>
  <c r="H451"/>
  <c r="L451"/>
  <c r="F452"/>
  <c r="J452"/>
  <c r="B453"/>
  <c r="H453"/>
  <c r="L453"/>
  <c r="F455"/>
  <c r="J455"/>
  <c r="B456"/>
  <c r="H456"/>
  <c r="L456"/>
  <c r="F457"/>
  <c r="J457"/>
  <c r="B458"/>
  <c r="H458"/>
  <c r="L458"/>
  <c r="F460"/>
  <c r="J460"/>
  <c r="B461"/>
  <c r="H461"/>
  <c r="L461"/>
  <c r="J462"/>
  <c r="B463"/>
  <c r="H463"/>
  <c r="L463"/>
  <c r="AH68" i="26"/>
  <c r="AJ68"/>
  <c r="AL68"/>
  <c r="AH96"/>
  <c r="AJ96"/>
  <c r="AL96"/>
  <c r="AH106"/>
  <c r="AJ106"/>
  <c r="AL106"/>
  <c r="AH134"/>
  <c r="AJ134"/>
  <c r="AL134"/>
  <c r="AH144"/>
  <c r="AJ144"/>
  <c r="AL144"/>
  <c r="AH172"/>
  <c r="AJ172"/>
  <c r="AL172"/>
  <c r="AH182"/>
  <c r="AJ182"/>
  <c r="AL182"/>
  <c r="AH210"/>
  <c r="AJ210"/>
  <c r="AL210"/>
  <c r="AH220"/>
  <c r="AJ220"/>
  <c r="AL220"/>
  <c r="AH248"/>
  <c r="AJ248"/>
  <c r="AL248"/>
  <c r="AH258"/>
  <c r="AJ258"/>
  <c r="AL258"/>
  <c r="AH286"/>
  <c r="AJ286"/>
  <c r="AL286"/>
  <c r="AH296"/>
  <c r="AJ296"/>
  <c r="AL296"/>
  <c r="AH324"/>
  <c r="AJ324"/>
  <c r="AL324"/>
  <c r="AH334"/>
  <c r="AJ334"/>
  <c r="AL334"/>
  <c r="AH362"/>
  <c r="AJ362"/>
  <c r="AL362"/>
  <c r="AH372"/>
  <c r="AJ372"/>
  <c r="AL372"/>
  <c r="AH400"/>
  <c r="Y400"/>
  <c r="AJ400"/>
  <c r="AL400"/>
  <c r="AC400"/>
  <c r="AN400"/>
  <c r="Y408"/>
  <c r="AJ408"/>
  <c r="AC408"/>
  <c r="AN408"/>
  <c r="AH410"/>
  <c r="Y410"/>
  <c r="AJ410"/>
  <c r="AL410"/>
  <c r="AC410"/>
  <c r="AN410"/>
  <c r="AH438"/>
  <c r="Y438"/>
  <c r="AJ438"/>
  <c r="AL438"/>
  <c r="AC438"/>
  <c r="AN438"/>
  <c r="AH448"/>
  <c r="AJ448"/>
  <c r="AL448"/>
  <c r="AH476"/>
  <c r="AJ476"/>
  <c r="AL476"/>
  <c r="AH486"/>
  <c r="AJ486"/>
  <c r="AL486"/>
  <c r="V513"/>
  <c r="AG513"/>
  <c r="Z513"/>
  <c r="AK513"/>
  <c r="W514"/>
  <c r="AH514"/>
  <c r="Y514"/>
  <c r="AJ514"/>
  <c r="AA514"/>
  <c r="AL514"/>
  <c r="AC514"/>
  <c r="AN514"/>
  <c r="W515"/>
  <c r="AH515"/>
  <c r="Y515"/>
  <c r="AJ515"/>
  <c r="AA515"/>
  <c r="AL515"/>
  <c r="AC515"/>
  <c r="AN515"/>
  <c r="V522"/>
  <c r="AG522"/>
  <c r="X522"/>
  <c r="AI522"/>
  <c r="Z522"/>
  <c r="AK522"/>
  <c r="AB522"/>
  <c r="AM522"/>
  <c r="W523"/>
  <c r="AH523"/>
  <c r="Y523"/>
  <c r="AJ523"/>
  <c r="AA523"/>
  <c r="AL523"/>
  <c r="AC523"/>
  <c r="AN523"/>
  <c r="V524"/>
  <c r="AG524"/>
  <c r="X524"/>
  <c r="AI524"/>
  <c r="Z524"/>
  <c r="AK524"/>
  <c r="AB524"/>
  <c r="AM524"/>
  <c r="AD524"/>
  <c r="W551"/>
  <c r="AH551"/>
  <c r="Y551"/>
  <c r="AJ551"/>
  <c r="AA551"/>
  <c r="AL551"/>
  <c r="AC551"/>
  <c r="AN551"/>
  <c r="V552"/>
  <c r="AG552"/>
  <c r="X552"/>
  <c r="AI552"/>
  <c r="Z552"/>
  <c r="AK552"/>
  <c r="AB552"/>
  <c r="AM552"/>
  <c r="AD552"/>
  <c r="W553"/>
  <c r="AH553"/>
  <c r="Y553"/>
  <c r="AJ553"/>
  <c r="AA553"/>
  <c r="AL553"/>
  <c r="AC553"/>
  <c r="AN553"/>
  <c r="V560"/>
  <c r="AG560"/>
  <c r="X560"/>
  <c r="AI560"/>
  <c r="Z560"/>
  <c r="AK560"/>
  <c r="AB560"/>
  <c r="AM560"/>
  <c r="W561"/>
  <c r="AH561"/>
  <c r="Y561"/>
  <c r="AJ561"/>
  <c r="AA561"/>
  <c r="AL561"/>
  <c r="AC561"/>
  <c r="AN561"/>
  <c r="V562"/>
  <c r="AG562"/>
  <c r="X562"/>
  <c r="AI562"/>
  <c r="Z562"/>
  <c r="AK562"/>
  <c r="AB562"/>
  <c r="AM562"/>
  <c r="AD562"/>
  <c r="W589"/>
  <c r="AH589"/>
  <c r="Y589"/>
  <c r="AJ589"/>
  <c r="AA589"/>
  <c r="AL589"/>
  <c r="AC589"/>
  <c r="AN589"/>
  <c r="AG590"/>
  <c r="AI590"/>
  <c r="AK590"/>
  <c r="AM590"/>
  <c r="W591"/>
  <c r="AH591"/>
  <c r="Y591"/>
  <c r="AJ591"/>
  <c r="AA591"/>
  <c r="AL591"/>
  <c r="AC591"/>
  <c r="AN591"/>
  <c r="V598"/>
  <c r="AG598"/>
  <c r="X598"/>
  <c r="AI598"/>
  <c r="Z598"/>
  <c r="AK598"/>
  <c r="W599"/>
  <c r="AH599"/>
  <c r="Y599"/>
  <c r="AJ599"/>
  <c r="AA599"/>
  <c r="AL599"/>
  <c r="AC599"/>
  <c r="AN599"/>
  <c r="AG600"/>
  <c r="AI600"/>
  <c r="AK600"/>
  <c r="AM600"/>
  <c r="D401" i="31"/>
  <c r="N401"/>
  <c r="V627" i="26"/>
  <c r="AG627"/>
  <c r="X627"/>
  <c r="AI627"/>
  <c r="Z627"/>
  <c r="AK627"/>
  <c r="AB627"/>
  <c r="AM627"/>
  <c r="W628"/>
  <c r="AH628"/>
  <c r="Y628"/>
  <c r="AJ628"/>
  <c r="AA628"/>
  <c r="AL628"/>
  <c r="AC628"/>
  <c r="AN628"/>
  <c r="V629"/>
  <c r="AG629"/>
  <c r="X629"/>
  <c r="AI629"/>
  <c r="Z629"/>
  <c r="AK629"/>
  <c r="AB629"/>
  <c r="AM629"/>
  <c r="W636"/>
  <c r="AH636"/>
  <c r="Y636"/>
  <c r="AJ636"/>
  <c r="AA636"/>
  <c r="AL636"/>
  <c r="AC636"/>
  <c r="AN636"/>
  <c r="V637"/>
  <c r="AG637"/>
  <c r="X637"/>
  <c r="AI637"/>
  <c r="Z637"/>
  <c r="AK637"/>
  <c r="AB637"/>
  <c r="AM637"/>
  <c r="W638"/>
  <c r="AH638"/>
  <c r="Y638"/>
  <c r="AJ638"/>
  <c r="AA638"/>
  <c r="AL638"/>
  <c r="AC638"/>
  <c r="AN638"/>
  <c r="AM439"/>
  <c r="AK447"/>
  <c r="AM447"/>
  <c r="AN448"/>
  <c r="AK475"/>
  <c r="AM475"/>
  <c r="AN476"/>
  <c r="AG477"/>
  <c r="AI477"/>
  <c r="AK477"/>
  <c r="AM477"/>
  <c r="AL484"/>
  <c r="AN484"/>
  <c r="AG485"/>
  <c r="AI485"/>
  <c r="AK485"/>
  <c r="AM485"/>
  <c r="AN486"/>
  <c r="AD514"/>
  <c r="Q219" i="19"/>
  <c r="P223"/>
  <c r="Q224"/>
  <c r="P226"/>
  <c r="Q227"/>
  <c r="P228"/>
  <c r="O229"/>
  <c r="Q229"/>
  <c r="P231"/>
  <c r="O232"/>
  <c r="Q232"/>
  <c r="P233"/>
  <c r="O234"/>
  <c r="Q234"/>
  <c r="P236"/>
  <c r="O237"/>
  <c r="Q237"/>
  <c r="P238"/>
  <c r="O239"/>
  <c r="Q239"/>
  <c r="O374"/>
  <c r="Q374"/>
  <c r="P378"/>
  <c r="O379"/>
  <c r="Q379"/>
  <c r="P381"/>
  <c r="O382"/>
  <c r="Q382"/>
  <c r="P383"/>
  <c r="O384"/>
  <c r="Q384"/>
  <c r="P386"/>
  <c r="P387"/>
  <c r="O388"/>
  <c r="Q388"/>
  <c r="P389"/>
  <c r="O391"/>
  <c r="Q391"/>
  <c r="P392"/>
  <c r="O394"/>
  <c r="Q394"/>
  <c r="F226" i="17"/>
  <c r="J226"/>
  <c r="P226"/>
  <c r="F229"/>
  <c r="J229"/>
  <c r="P229"/>
  <c r="B230"/>
  <c r="H230"/>
  <c r="L230"/>
  <c r="S230"/>
  <c r="F231"/>
  <c r="J231"/>
  <c r="P231"/>
  <c r="B233"/>
  <c r="H233"/>
  <c r="L233"/>
  <c r="F234"/>
  <c r="J234"/>
  <c r="P234"/>
  <c r="B235"/>
  <c r="H235"/>
  <c r="L235"/>
  <c r="F236"/>
  <c r="J236"/>
  <c r="P236"/>
  <c r="B238"/>
  <c r="H238"/>
  <c r="L238"/>
  <c r="F239"/>
  <c r="J239"/>
  <c r="P239"/>
  <c r="B240"/>
  <c r="H240"/>
  <c r="L240"/>
  <c r="L241"/>
  <c r="F241"/>
  <c r="P241"/>
  <c r="B243"/>
  <c r="H243"/>
  <c r="L243"/>
  <c r="F244"/>
  <c r="J244"/>
  <c r="P244"/>
  <c r="B245"/>
  <c r="H245"/>
  <c r="L245"/>
  <c r="F246"/>
  <c r="J246"/>
  <c r="P246"/>
  <c r="B257"/>
  <c r="H257"/>
  <c r="L257"/>
  <c r="H260"/>
  <c r="L260"/>
  <c r="F261"/>
  <c r="J261"/>
  <c r="B262"/>
  <c r="H262"/>
  <c r="L262"/>
  <c r="F264"/>
  <c r="J264"/>
  <c r="B265"/>
  <c r="H265"/>
  <c r="L265"/>
  <c r="F266"/>
  <c r="J266"/>
  <c r="B267"/>
  <c r="H267"/>
  <c r="L267"/>
  <c r="F269"/>
  <c r="J269"/>
  <c r="B270"/>
  <c r="H270"/>
  <c r="L270"/>
  <c r="F271"/>
  <c r="J271"/>
  <c r="B272"/>
  <c r="H272"/>
  <c r="L272"/>
  <c r="F274"/>
  <c r="J274"/>
  <c r="F275"/>
  <c r="J275"/>
  <c r="B276"/>
  <c r="H276"/>
  <c r="L276"/>
  <c r="F277"/>
  <c r="J277"/>
  <c r="B288"/>
  <c r="H288"/>
  <c r="L288"/>
  <c r="H291"/>
  <c r="L291"/>
  <c r="F292"/>
  <c r="J292"/>
  <c r="B293"/>
  <c r="H293"/>
  <c r="L293"/>
  <c r="F295"/>
  <c r="J295"/>
  <c r="B296"/>
  <c r="H296"/>
  <c r="L296"/>
  <c r="F297"/>
  <c r="J297"/>
  <c r="B298"/>
  <c r="H298"/>
  <c r="L298"/>
  <c r="F300"/>
  <c r="J300"/>
  <c r="B301"/>
  <c r="H301"/>
  <c r="L301"/>
  <c r="F302"/>
  <c r="J302"/>
  <c r="F303"/>
  <c r="J303"/>
  <c r="B305"/>
  <c r="H305"/>
  <c r="L305"/>
  <c r="F306"/>
  <c r="J306"/>
  <c r="B307"/>
  <c r="H307"/>
  <c r="L307"/>
  <c r="F308"/>
  <c r="J308"/>
  <c r="B319"/>
  <c r="H319"/>
  <c r="L319"/>
  <c r="H322"/>
  <c r="L322"/>
  <c r="F323"/>
  <c r="J323"/>
  <c r="B324"/>
  <c r="H324"/>
  <c r="L324"/>
  <c r="F326"/>
  <c r="J326"/>
  <c r="B327"/>
  <c r="H327"/>
  <c r="L327"/>
  <c r="F328"/>
  <c r="J328"/>
  <c r="B329"/>
  <c r="H329"/>
  <c r="L329"/>
  <c r="F331"/>
  <c r="J331"/>
  <c r="B332"/>
  <c r="H332"/>
  <c r="L332"/>
  <c r="F333"/>
  <c r="J333"/>
  <c r="B334"/>
  <c r="H334"/>
  <c r="L334"/>
  <c r="F336"/>
  <c r="J336"/>
  <c r="B337"/>
  <c r="H337"/>
  <c r="L337"/>
  <c r="F338"/>
  <c r="J338"/>
  <c r="B339"/>
  <c r="H339"/>
  <c r="L339"/>
  <c r="F350"/>
  <c r="J350"/>
  <c r="F353"/>
  <c r="J353"/>
  <c r="B354"/>
  <c r="H354"/>
  <c r="L354"/>
  <c r="F355"/>
  <c r="J355"/>
  <c r="B357"/>
  <c r="H357"/>
  <c r="L357"/>
  <c r="F358"/>
  <c r="J358"/>
  <c r="B359"/>
  <c r="H359"/>
  <c r="L359"/>
  <c r="F360"/>
  <c r="J360"/>
  <c r="F362"/>
  <c r="J362"/>
  <c r="B363"/>
  <c r="F363"/>
  <c r="J363"/>
  <c r="F364"/>
  <c r="J364"/>
  <c r="B365"/>
  <c r="H365"/>
  <c r="L365"/>
  <c r="F367"/>
  <c r="J367"/>
  <c r="B368"/>
  <c r="H368"/>
  <c r="L368"/>
  <c r="F369"/>
  <c r="J369"/>
  <c r="B370"/>
  <c r="H370"/>
  <c r="L370"/>
  <c r="F381"/>
  <c r="J381"/>
  <c r="P381"/>
  <c r="F384"/>
  <c r="J384"/>
  <c r="B385"/>
  <c r="H385"/>
  <c r="L385"/>
  <c r="F386"/>
  <c r="J386"/>
  <c r="B388"/>
  <c r="H388"/>
  <c r="L388"/>
  <c r="F389"/>
  <c r="J389"/>
  <c r="B390"/>
  <c r="H390"/>
  <c r="L390"/>
  <c r="F391"/>
  <c r="J391"/>
  <c r="B393"/>
  <c r="H393"/>
  <c r="R393"/>
  <c r="B394"/>
  <c r="H394"/>
  <c r="L394"/>
  <c r="F395"/>
  <c r="J395"/>
  <c r="B396"/>
  <c r="H396"/>
  <c r="L396"/>
  <c r="F398"/>
  <c r="J398"/>
  <c r="B399"/>
  <c r="H399"/>
  <c r="L399"/>
  <c r="F400"/>
  <c r="J400"/>
  <c r="B401"/>
  <c r="H401"/>
  <c r="L401"/>
  <c r="F412"/>
  <c r="J412"/>
  <c r="F415"/>
  <c r="J415"/>
  <c r="B416"/>
  <c r="H416"/>
  <c r="L416"/>
  <c r="F417"/>
  <c r="J417"/>
  <c r="B419"/>
  <c r="H419"/>
  <c r="L419"/>
  <c r="F420"/>
  <c r="J420"/>
  <c r="B421"/>
  <c r="H421"/>
  <c r="L421"/>
  <c r="F422"/>
  <c r="J422"/>
  <c r="B424"/>
  <c r="H424"/>
  <c r="B425"/>
  <c r="H425"/>
  <c r="L425"/>
  <c r="F426"/>
  <c r="J426"/>
  <c r="B427"/>
  <c r="H427"/>
  <c r="L427"/>
  <c r="F429"/>
  <c r="J429"/>
  <c r="B430"/>
  <c r="H430"/>
  <c r="L430"/>
  <c r="F431"/>
  <c r="J431"/>
  <c r="B432"/>
  <c r="H432"/>
  <c r="L432"/>
  <c r="F443"/>
  <c r="J443"/>
  <c r="F446"/>
  <c r="J446"/>
  <c r="B447"/>
  <c r="H447"/>
  <c r="L447"/>
  <c r="F448"/>
  <c r="J448"/>
  <c r="B450"/>
  <c r="H450"/>
  <c r="L450"/>
  <c r="F451"/>
  <c r="J451"/>
  <c r="B452"/>
  <c r="H452"/>
  <c r="L452"/>
  <c r="F453"/>
  <c r="J453"/>
  <c r="B455"/>
  <c r="H455"/>
  <c r="L455"/>
  <c r="F456"/>
  <c r="J456"/>
  <c r="B457"/>
  <c r="H457"/>
  <c r="L457"/>
  <c r="F458"/>
  <c r="J458"/>
  <c r="B460"/>
  <c r="H460"/>
  <c r="L460"/>
  <c r="F461"/>
  <c r="J461"/>
  <c r="B462"/>
  <c r="H462"/>
  <c r="L462"/>
  <c r="F463"/>
  <c r="J463"/>
  <c r="T383"/>
  <c r="V57" i="26"/>
  <c r="X57"/>
  <c r="Z57"/>
  <c r="AB57"/>
  <c r="AD57"/>
  <c r="V59"/>
  <c r="X59"/>
  <c r="Z59"/>
  <c r="AB59"/>
  <c r="AD59"/>
  <c r="V67"/>
  <c r="X67"/>
  <c r="Z67"/>
  <c r="AB67"/>
  <c r="AD67"/>
  <c r="W134"/>
  <c r="Y134"/>
  <c r="AA134"/>
  <c r="AC134"/>
  <c r="W142"/>
  <c r="Y142"/>
  <c r="AA142"/>
  <c r="AC142"/>
  <c r="V171"/>
  <c r="X171"/>
  <c r="Z171"/>
  <c r="AB171"/>
  <c r="AD171"/>
  <c r="V173"/>
  <c r="X173"/>
  <c r="Z173"/>
  <c r="AB173"/>
  <c r="AD173"/>
  <c r="W248"/>
  <c r="Y248"/>
  <c r="AA248"/>
  <c r="AC248"/>
  <c r="W256"/>
  <c r="V438"/>
  <c r="X438"/>
  <c r="Z438"/>
  <c r="AB438"/>
  <c r="AD438"/>
  <c r="W439"/>
  <c r="Y439"/>
  <c r="AA439"/>
  <c r="AC439"/>
  <c r="V446"/>
  <c r="X446"/>
  <c r="Z446"/>
  <c r="AB446"/>
  <c r="AD446"/>
  <c r="W447"/>
  <c r="Y447"/>
  <c r="AA447"/>
  <c r="AC447"/>
  <c r="Y256"/>
  <c r="AA256"/>
  <c r="AC256"/>
  <c r="W258"/>
  <c r="Y258"/>
  <c r="AA258"/>
  <c r="AC258"/>
  <c r="W286"/>
  <c r="Y286"/>
  <c r="AA286"/>
  <c r="AC286"/>
  <c r="W294"/>
  <c r="Y294"/>
  <c r="AA294"/>
  <c r="AC294"/>
  <c r="W296"/>
  <c r="AA296"/>
  <c r="V448"/>
  <c r="X448"/>
  <c r="Z448"/>
  <c r="AB448"/>
  <c r="AD448"/>
  <c r="W475"/>
  <c r="Y475"/>
  <c r="AA475"/>
  <c r="AC475"/>
  <c r="V476"/>
  <c r="X476"/>
  <c r="Z476"/>
  <c r="AB476"/>
  <c r="AD476"/>
  <c r="W477"/>
  <c r="Y477"/>
  <c r="AA477"/>
  <c r="AC477"/>
  <c r="V484"/>
  <c r="X484"/>
  <c r="Z484"/>
  <c r="AB484"/>
  <c r="AD484"/>
  <c r="W485"/>
  <c r="Y485"/>
  <c r="AA485"/>
  <c r="AC485"/>
  <c r="V486"/>
  <c r="X486"/>
  <c r="Z486"/>
  <c r="AB486"/>
  <c r="AD486"/>
  <c r="W522"/>
  <c r="V551"/>
  <c r="X551"/>
  <c r="Z551"/>
  <c r="AB551"/>
  <c r="AD551"/>
  <c r="W552"/>
  <c r="X599"/>
  <c r="Z599"/>
  <c r="AB599"/>
  <c r="W19"/>
  <c r="W58"/>
  <c r="Y58"/>
  <c r="AA58"/>
  <c r="AC58"/>
  <c r="W66"/>
  <c r="Y66"/>
  <c r="AA66"/>
  <c r="AC66"/>
  <c r="W67"/>
  <c r="Y67"/>
  <c r="AA67"/>
  <c r="AC67"/>
  <c r="W68"/>
  <c r="Y68"/>
  <c r="AA68"/>
  <c r="AC68"/>
  <c r="W95"/>
  <c r="Y95"/>
  <c r="AA95"/>
  <c r="AC95"/>
  <c r="V96"/>
  <c r="X96"/>
  <c r="Z96"/>
  <c r="AB96"/>
  <c r="AD96"/>
  <c r="W97"/>
  <c r="Y97"/>
  <c r="AA97"/>
  <c r="AC97"/>
  <c r="V104"/>
  <c r="X104"/>
  <c r="Z104"/>
  <c r="AB104"/>
  <c r="AD104"/>
  <c r="W105"/>
  <c r="Y105"/>
  <c r="AA105"/>
  <c r="AC105"/>
  <c r="V106"/>
  <c r="X106"/>
  <c r="Z106"/>
  <c r="AB106"/>
  <c r="AD106"/>
  <c r="W133"/>
  <c r="Y133"/>
  <c r="AC133"/>
  <c r="Z134"/>
  <c r="AB134"/>
  <c r="AD134"/>
  <c r="W135"/>
  <c r="Y135"/>
  <c r="AA135"/>
  <c r="AC135"/>
  <c r="V142"/>
  <c r="X142"/>
  <c r="Z142"/>
  <c r="AB142"/>
  <c r="AD142"/>
  <c r="W143"/>
  <c r="Y143"/>
  <c r="AA143"/>
  <c r="AC143"/>
  <c r="V144"/>
  <c r="X144"/>
  <c r="Z144"/>
  <c r="AB144"/>
  <c r="AD144"/>
  <c r="W172"/>
  <c r="Y172"/>
  <c r="AA172"/>
  <c r="AC172"/>
  <c r="W180"/>
  <c r="Y180"/>
  <c r="AA180"/>
  <c r="AC180"/>
  <c r="W181"/>
  <c r="Y181"/>
  <c r="AA181"/>
  <c r="AC181"/>
  <c r="V182"/>
  <c r="X182"/>
  <c r="Z182"/>
  <c r="AB182"/>
  <c r="AD182"/>
  <c r="W209"/>
  <c r="Y209"/>
  <c r="AA209"/>
  <c r="AC209"/>
  <c r="V210"/>
  <c r="X210"/>
  <c r="Z210"/>
  <c r="AB210"/>
  <c r="AD210"/>
  <c r="W211"/>
  <c r="Y211"/>
  <c r="AA211"/>
  <c r="AC211"/>
  <c r="V218"/>
  <c r="X218"/>
  <c r="Z218"/>
  <c r="AB218"/>
  <c r="AD218"/>
  <c r="W219"/>
  <c r="Y219"/>
  <c r="AA219"/>
  <c r="AC219"/>
  <c r="V220"/>
  <c r="X220"/>
  <c r="Z220"/>
  <c r="AB220"/>
  <c r="AD220"/>
  <c r="W247"/>
  <c r="Y247"/>
  <c r="AA247"/>
  <c r="AC247"/>
  <c r="V248"/>
  <c r="X248"/>
  <c r="Z248"/>
  <c r="AB248"/>
  <c r="AD248"/>
  <c r="W249"/>
  <c r="Y249"/>
  <c r="AA249"/>
  <c r="AC249"/>
  <c r="V256"/>
  <c r="X256"/>
  <c r="Z256"/>
  <c r="AB256"/>
  <c r="AD256"/>
  <c r="W257"/>
  <c r="Y257"/>
  <c r="AA257"/>
  <c r="AC257"/>
  <c r="V258"/>
  <c r="X258"/>
  <c r="Z258"/>
  <c r="AB258"/>
  <c r="AD258"/>
  <c r="W285"/>
  <c r="Y285"/>
  <c r="AA285"/>
  <c r="AC285"/>
  <c r="V286"/>
  <c r="X286"/>
  <c r="Z286"/>
  <c r="AB286"/>
  <c r="AD286"/>
  <c r="W287"/>
  <c r="Y287"/>
  <c r="AA287"/>
  <c r="AC287"/>
  <c r="V294"/>
  <c r="X294"/>
  <c r="Z294"/>
  <c r="AB294"/>
  <c r="AD294"/>
  <c r="W295"/>
  <c r="Y295"/>
  <c r="AA295"/>
  <c r="AC295"/>
  <c r="V296"/>
  <c r="X296"/>
  <c r="Z296"/>
  <c r="AB296"/>
  <c r="AD296"/>
  <c r="V361"/>
  <c r="W370"/>
  <c r="Y370"/>
  <c r="AA370"/>
  <c r="AC370"/>
  <c r="V371"/>
  <c r="X371"/>
  <c r="V399"/>
  <c r="X399"/>
  <c r="Z399"/>
  <c r="AB399"/>
  <c r="AD399"/>
  <c r="W400"/>
  <c r="AA400"/>
  <c r="V401"/>
  <c r="X401"/>
  <c r="W408"/>
  <c r="AA408"/>
  <c r="V409"/>
  <c r="X409"/>
  <c r="Z409"/>
  <c r="AB409"/>
  <c r="AD409"/>
  <c r="W410"/>
  <c r="AA410"/>
  <c r="V437"/>
  <c r="X437"/>
  <c r="Z437"/>
  <c r="AB437"/>
  <c r="AD437"/>
  <c r="W438"/>
  <c r="AA438"/>
  <c r="V439"/>
  <c r="X439"/>
  <c r="Z439"/>
  <c r="AB439"/>
  <c r="AD439"/>
  <c r="W446"/>
  <c r="Y446"/>
  <c r="AA446"/>
  <c r="AC446"/>
  <c r="V447"/>
  <c r="X447"/>
  <c r="Z447"/>
  <c r="AB447"/>
  <c r="AD447"/>
  <c r="W448"/>
  <c r="Y448"/>
  <c r="AA448"/>
  <c r="AC448"/>
  <c r="V475"/>
  <c r="X475"/>
  <c r="Z475"/>
  <c r="AB475"/>
  <c r="AD475"/>
  <c r="W476"/>
  <c r="Y476"/>
  <c r="AA476"/>
  <c r="AC476"/>
  <c r="V477"/>
  <c r="X477"/>
  <c r="Z477"/>
  <c r="AB477"/>
  <c r="AD477"/>
  <c r="W484"/>
  <c r="Y484"/>
  <c r="AA484"/>
  <c r="AC484"/>
  <c r="V485"/>
  <c r="X485"/>
  <c r="Z485"/>
  <c r="AB485"/>
  <c r="AD485"/>
  <c r="W486"/>
  <c r="Y486"/>
  <c r="AA486"/>
  <c r="AC486"/>
  <c r="X513"/>
  <c r="AB513"/>
  <c r="V515"/>
  <c r="X515"/>
  <c r="Z515"/>
  <c r="AB515"/>
  <c r="AD515"/>
  <c r="Y522"/>
  <c r="AA522"/>
  <c r="AC522"/>
  <c r="V523"/>
  <c r="X523"/>
  <c r="Z523"/>
  <c r="AB523"/>
  <c r="AD523"/>
  <c r="W524"/>
  <c r="Y524"/>
  <c r="AA524"/>
  <c r="AC524"/>
  <c r="Y552"/>
  <c r="AA552"/>
  <c r="AC552"/>
  <c r="V553"/>
  <c r="X553"/>
  <c r="Z553"/>
  <c r="AB553"/>
  <c r="AD553"/>
  <c r="AB561"/>
  <c r="AD561"/>
  <c r="Z591"/>
  <c r="AB591"/>
  <c r="AD591"/>
  <c r="AD599"/>
  <c r="W600"/>
  <c r="Y600"/>
  <c r="AA600"/>
  <c r="AC600"/>
  <c r="V95"/>
  <c r="X95"/>
  <c r="Z95"/>
  <c r="AB95"/>
  <c r="AD95"/>
  <c r="W96"/>
  <c r="Y96"/>
  <c r="AA96"/>
  <c r="AC96"/>
  <c r="V97"/>
  <c r="X97"/>
  <c r="Z97"/>
  <c r="AB97"/>
  <c r="AD97"/>
  <c r="W104"/>
  <c r="Y104"/>
  <c r="AA104"/>
  <c r="AC104"/>
  <c r="V105"/>
  <c r="X105"/>
  <c r="Z105"/>
  <c r="AB105"/>
  <c r="AD105"/>
  <c r="W106"/>
  <c r="W562"/>
  <c r="Y562"/>
  <c r="AA562"/>
  <c r="AC562"/>
  <c r="Y106"/>
  <c r="AA106"/>
  <c r="AC106"/>
  <c r="V133"/>
  <c r="X133"/>
  <c r="Z133"/>
  <c r="AB133"/>
  <c r="AD133"/>
  <c r="V135"/>
  <c r="X135"/>
  <c r="Z135"/>
  <c r="AB135"/>
  <c r="AD135"/>
  <c r="V143"/>
  <c r="X143"/>
  <c r="Z143"/>
  <c r="AB143"/>
  <c r="AD143"/>
  <c r="W144"/>
  <c r="Y144"/>
  <c r="AA144"/>
  <c r="AC144"/>
  <c r="V181"/>
  <c r="X181"/>
  <c r="Z181"/>
  <c r="AB181"/>
  <c r="AD181"/>
  <c r="W182"/>
  <c r="Y182"/>
  <c r="AA182"/>
  <c r="AC182"/>
  <c r="V209"/>
  <c r="X209"/>
  <c r="Z209"/>
  <c r="AB209"/>
  <c r="AD209"/>
  <c r="W210"/>
  <c r="Y210"/>
  <c r="AA210"/>
  <c r="AC210"/>
  <c r="V211"/>
  <c r="X211"/>
  <c r="Z211"/>
  <c r="AB211"/>
  <c r="AD211"/>
  <c r="W218"/>
  <c r="Y218"/>
  <c r="AA218"/>
  <c r="AC218"/>
  <c r="V219"/>
  <c r="X219"/>
  <c r="Z219"/>
  <c r="AB219"/>
  <c r="AD219"/>
  <c r="W220"/>
  <c r="Y220"/>
  <c r="AA220"/>
  <c r="AC220"/>
  <c r="V247"/>
  <c r="X247"/>
  <c r="Z247"/>
  <c r="AB247"/>
  <c r="AD247"/>
  <c r="V249"/>
  <c r="X249"/>
  <c r="Z249"/>
  <c r="AB249"/>
  <c r="AD249"/>
  <c r="V257"/>
  <c r="X257"/>
  <c r="Z257"/>
  <c r="AB257"/>
  <c r="AD257"/>
  <c r="V285"/>
  <c r="X285"/>
  <c r="Z285"/>
  <c r="AB285"/>
  <c r="AD285"/>
  <c r="V287"/>
  <c r="X287"/>
  <c r="Z287"/>
  <c r="AB287"/>
  <c r="AD287"/>
  <c r="V295"/>
  <c r="X295"/>
  <c r="Z295"/>
  <c r="AB295"/>
  <c r="AD295"/>
  <c r="Y296"/>
  <c r="AC296"/>
  <c r="V323"/>
  <c r="X323"/>
  <c r="Z323"/>
  <c r="AB323"/>
  <c r="AD323"/>
  <c r="W324"/>
  <c r="Y324"/>
  <c r="AA324"/>
  <c r="AC324"/>
  <c r="V325"/>
  <c r="X325"/>
  <c r="Z325"/>
  <c r="AB325"/>
  <c r="AD325"/>
  <c r="W332"/>
  <c r="Y332"/>
  <c r="AA332"/>
  <c r="AC332"/>
  <c r="V333"/>
  <c r="X333"/>
  <c r="Z333"/>
  <c r="AB333"/>
  <c r="AD333"/>
  <c r="W334"/>
  <c r="Y334"/>
  <c r="AA334"/>
  <c r="AC334"/>
  <c r="X361"/>
  <c r="Z361"/>
  <c r="AB361"/>
  <c r="AD361"/>
  <c r="W362"/>
  <c r="Y362"/>
  <c r="AA362"/>
  <c r="AC362"/>
  <c r="V363"/>
  <c r="X363"/>
  <c r="Z363"/>
  <c r="AB363"/>
  <c r="AD363"/>
  <c r="Z371"/>
  <c r="AB371"/>
  <c r="AD371"/>
  <c r="W372"/>
  <c r="Y372"/>
  <c r="AA372"/>
  <c r="AC372"/>
  <c r="Z401"/>
  <c r="AB401"/>
  <c r="AD401"/>
  <c r="V590"/>
  <c r="X590"/>
  <c r="Z590"/>
  <c r="AB590"/>
  <c r="AD590"/>
  <c r="AB598"/>
  <c r="AD598"/>
  <c r="V600"/>
  <c r="X600"/>
  <c r="Z600"/>
  <c r="AB600"/>
  <c r="AD600"/>
  <c r="AC627"/>
  <c r="V628"/>
  <c r="X628"/>
  <c r="Z628"/>
  <c r="AB628"/>
  <c r="AD628"/>
  <c r="W629"/>
  <c r="Y629"/>
  <c r="AA629"/>
  <c r="AC629"/>
  <c r="AD638"/>
  <c r="P663"/>
  <c r="B41" i="18" s="1"/>
  <c r="T662" i="26"/>
  <c r="T663" s="1"/>
  <c r="F41" i="18" s="1"/>
  <c r="S662" i="26"/>
  <c r="S663" s="1"/>
  <c r="E41" i="18" s="1"/>
  <c r="R662" i="26"/>
  <c r="R663" s="1"/>
  <c r="D41" i="18" s="1"/>
  <c r="Q662" i="26"/>
  <c r="Q663" s="1"/>
  <c r="C41" i="18" s="1"/>
  <c r="D447" i="17" l="1"/>
  <c r="D449" i="19"/>
  <c r="D448"/>
  <c r="D325"/>
  <c r="D440"/>
  <c r="D317"/>
  <c r="D316"/>
  <c r="D257"/>
  <c r="D265" i="31"/>
  <c r="N265"/>
  <c r="D264"/>
  <c r="N264"/>
  <c r="D262"/>
  <c r="N262"/>
  <c r="D260"/>
  <c r="N260"/>
  <c r="D261"/>
  <c r="L405" i="30"/>
  <c r="L343"/>
  <c r="L281"/>
  <c r="L455"/>
  <c r="D239"/>
  <c r="L239"/>
  <c r="D393"/>
  <c r="L393"/>
  <c r="L454"/>
  <c r="L331"/>
  <c r="L269"/>
  <c r="D237"/>
  <c r="L237"/>
  <c r="D391"/>
  <c r="L391"/>
  <c r="L452"/>
  <c r="L329"/>
  <c r="L267"/>
  <c r="D234"/>
  <c r="L234"/>
  <c r="D388"/>
  <c r="L388"/>
  <c r="L449"/>
  <c r="L326"/>
  <c r="D386"/>
  <c r="L386"/>
  <c r="L262"/>
  <c r="D229"/>
  <c r="L229"/>
  <c r="L259"/>
  <c r="D227"/>
  <c r="L227"/>
  <c r="L257"/>
  <c r="D224"/>
  <c r="L224"/>
  <c r="L254"/>
  <c r="D219"/>
  <c r="L219"/>
  <c r="L425"/>
  <c r="L363"/>
  <c r="L301"/>
  <c r="L423"/>
  <c r="L361"/>
  <c r="L299"/>
  <c r="L420"/>
  <c r="L358"/>
  <c r="L296"/>
  <c r="L418"/>
  <c r="L356"/>
  <c r="L294"/>
  <c r="L417"/>
  <c r="L415"/>
  <c r="L353"/>
  <c r="L291"/>
  <c r="L413"/>
  <c r="L351"/>
  <c r="L289"/>
  <c r="L410"/>
  <c r="L348"/>
  <c r="L286"/>
  <c r="L408"/>
  <c r="L346"/>
  <c r="L284"/>
  <c r="D376"/>
  <c r="L376"/>
  <c r="L437"/>
  <c r="L314"/>
  <c r="L252"/>
  <c r="D374"/>
  <c r="L394"/>
  <c r="L332"/>
  <c r="L270"/>
  <c r="L238"/>
  <c r="L392"/>
  <c r="L453"/>
  <c r="L330"/>
  <c r="L268"/>
  <c r="L236"/>
  <c r="L389"/>
  <c r="L450"/>
  <c r="L327"/>
  <c r="L265"/>
  <c r="L233"/>
  <c r="L387"/>
  <c r="L448"/>
  <c r="L325"/>
  <c r="L231"/>
  <c r="L384"/>
  <c r="L445"/>
  <c r="L322"/>
  <c r="L260"/>
  <c r="L228"/>
  <c r="L382"/>
  <c r="L443"/>
  <c r="L320"/>
  <c r="L258"/>
  <c r="L226"/>
  <c r="L379"/>
  <c r="L440"/>
  <c r="L317"/>
  <c r="L255"/>
  <c r="L223"/>
  <c r="L377"/>
  <c r="L438"/>
  <c r="L315"/>
  <c r="L407"/>
  <c r="L221"/>
  <c r="L345"/>
  <c r="L264"/>
  <c r="D232"/>
  <c r="L232"/>
  <c r="L447"/>
  <c r="L324"/>
  <c r="D383"/>
  <c r="L383"/>
  <c r="L444"/>
  <c r="L321"/>
  <c r="D381"/>
  <c r="L381"/>
  <c r="L442"/>
  <c r="L319"/>
  <c r="D378"/>
  <c r="L378"/>
  <c r="L439"/>
  <c r="L316"/>
  <c r="D222"/>
  <c r="L222"/>
  <c r="D435" i="19"/>
  <c r="D312"/>
  <c r="D250"/>
  <c r="D425"/>
  <c r="D363"/>
  <c r="D301"/>
  <c r="D424"/>
  <c r="D362"/>
  <c r="D300"/>
  <c r="D423"/>
  <c r="D361"/>
  <c r="D299"/>
  <c r="D422"/>
  <c r="D360"/>
  <c r="D298"/>
  <c r="D420"/>
  <c r="D358"/>
  <c r="D296"/>
  <c r="D419"/>
  <c r="D357"/>
  <c r="D295"/>
  <c r="L263" i="30"/>
  <c r="D418" i="19"/>
  <c r="D356"/>
  <c r="D294"/>
  <c r="D355"/>
  <c r="D293"/>
  <c r="D415"/>
  <c r="D353"/>
  <c r="D291"/>
  <c r="D414"/>
  <c r="D352"/>
  <c r="D290"/>
  <c r="D413"/>
  <c r="D351"/>
  <c r="D289"/>
  <c r="D412"/>
  <c r="D350"/>
  <c r="D288"/>
  <c r="D410"/>
  <c r="D348"/>
  <c r="D286"/>
  <c r="D409"/>
  <c r="D347"/>
  <c r="D285"/>
  <c r="L253" i="30"/>
  <c r="D408" i="19"/>
  <c r="D346"/>
  <c r="D284"/>
  <c r="L283" i="30"/>
  <c r="D407" i="19"/>
  <c r="D283"/>
  <c r="D437"/>
  <c r="D221" i="30"/>
  <c r="D314" i="19"/>
  <c r="D252"/>
  <c r="D345"/>
  <c r="N350" i="31"/>
  <c r="N400"/>
  <c r="D400"/>
  <c r="D245"/>
  <c r="N245"/>
  <c r="N399"/>
  <c r="D399"/>
  <c r="N244"/>
  <c r="D244"/>
  <c r="N429"/>
  <c r="N367"/>
  <c r="N305"/>
  <c r="N427"/>
  <c r="N365"/>
  <c r="N303"/>
  <c r="N302"/>
  <c r="N226"/>
  <c r="D226"/>
  <c r="N431"/>
  <c r="N369"/>
  <c r="N307"/>
  <c r="N430"/>
  <c r="N368"/>
  <c r="N306"/>
  <c r="N460"/>
  <c r="N243"/>
  <c r="D243"/>
  <c r="N336"/>
  <c r="N458"/>
  <c r="N241"/>
  <c r="D241"/>
  <c r="N334"/>
  <c r="N457"/>
  <c r="N333"/>
  <c r="N394"/>
  <c r="D394"/>
  <c r="N239"/>
  <c r="D239"/>
  <c r="N393"/>
  <c r="D393"/>
  <c r="N238"/>
  <c r="D238"/>
  <c r="N453"/>
  <c r="N236"/>
  <c r="D236"/>
  <c r="N329"/>
  <c r="N452"/>
  <c r="D235"/>
  <c r="N235"/>
  <c r="N328"/>
  <c r="N451"/>
  <c r="N234"/>
  <c r="D234"/>
  <c r="N327"/>
  <c r="N450"/>
  <c r="N233"/>
  <c r="D233"/>
  <c r="N326"/>
  <c r="N448"/>
  <c r="N231"/>
  <c r="D231"/>
  <c r="N324"/>
  <c r="N447"/>
  <c r="D230"/>
  <c r="N230"/>
  <c r="N323"/>
  <c r="N446"/>
  <c r="N322"/>
  <c r="N352"/>
  <c r="N383"/>
  <c r="D383"/>
  <c r="N445"/>
  <c r="N228"/>
  <c r="D228"/>
  <c r="N321"/>
  <c r="N414"/>
  <c r="N290"/>
  <c r="N412"/>
  <c r="N288"/>
  <c r="N463"/>
  <c r="N246"/>
  <c r="D246"/>
  <c r="N339"/>
  <c r="N462"/>
  <c r="N338"/>
  <c r="N461"/>
  <c r="N337"/>
  <c r="N426"/>
  <c r="N364"/>
  <c r="N425"/>
  <c r="N363"/>
  <c r="N301"/>
  <c r="N424"/>
  <c r="N362"/>
  <c r="N300"/>
  <c r="N422"/>
  <c r="N360"/>
  <c r="N298"/>
  <c r="N421"/>
  <c r="N359"/>
  <c r="N297"/>
  <c r="N420"/>
  <c r="N358"/>
  <c r="N296"/>
  <c r="N419"/>
  <c r="N357"/>
  <c r="N295"/>
  <c r="N417"/>
  <c r="N355"/>
  <c r="N293"/>
  <c r="N416"/>
  <c r="N354"/>
  <c r="N292"/>
  <c r="N415"/>
  <c r="N353"/>
  <c r="N291"/>
  <c r="N443"/>
  <c r="N319"/>
  <c r="N432"/>
  <c r="N370"/>
  <c r="N308"/>
  <c r="N395"/>
  <c r="D395"/>
  <c r="D240"/>
  <c r="N240"/>
  <c r="N456"/>
  <c r="N332"/>
  <c r="N455"/>
  <c r="N331"/>
  <c r="N384"/>
  <c r="D384"/>
  <c r="N229"/>
  <c r="D229"/>
  <c r="P393" i="19" l="1"/>
  <c r="Q392"/>
  <c r="Q386"/>
  <c r="U19" i="26"/>
  <c r="T19"/>
  <c r="S19"/>
  <c r="R19"/>
  <c r="Q19"/>
  <c r="P19"/>
  <c r="O19"/>
  <c r="CP652" i="27"/>
  <c r="CQ652"/>
  <c r="CP653"/>
  <c r="CQ653"/>
  <c r="CP654"/>
  <c r="CQ654"/>
  <c r="CP655"/>
  <c r="CQ655"/>
  <c r="CP656"/>
  <c r="CQ656"/>
  <c r="CP657"/>
  <c r="CQ657"/>
  <c r="CP658"/>
  <c r="CQ658"/>
  <c r="CP659"/>
  <c r="CQ659"/>
  <c r="CP660"/>
  <c r="CQ660"/>
  <c r="CP661"/>
  <c r="CQ661"/>
  <c r="CP662"/>
  <c r="CQ662"/>
  <c r="CP618"/>
  <c r="CQ618"/>
  <c r="CP619"/>
  <c r="CQ619"/>
  <c r="CP620"/>
  <c r="CQ620"/>
  <c r="CP621"/>
  <c r="CQ621"/>
  <c r="CP622"/>
  <c r="CQ622"/>
  <c r="CP623"/>
  <c r="CQ623"/>
  <c r="CP624"/>
  <c r="CQ624"/>
  <c r="CP625"/>
  <c r="CQ625"/>
  <c r="CP626"/>
  <c r="CQ626"/>
  <c r="CP627"/>
  <c r="CQ627"/>
  <c r="CP628"/>
  <c r="CQ628"/>
  <c r="CP629"/>
  <c r="CQ629"/>
  <c r="CP630"/>
  <c r="CQ630"/>
  <c r="CP631"/>
  <c r="CQ631"/>
  <c r="CP632"/>
  <c r="CQ632"/>
  <c r="CP633"/>
  <c r="CQ633"/>
  <c r="CP634"/>
  <c r="CQ634"/>
  <c r="CP635"/>
  <c r="CQ635"/>
  <c r="CP636"/>
  <c r="CQ636"/>
  <c r="CP637"/>
  <c r="CQ637"/>
  <c r="CP638"/>
  <c r="CQ638"/>
  <c r="CP639"/>
  <c r="CQ639"/>
  <c r="CP640"/>
  <c r="CQ640"/>
  <c r="CP641"/>
  <c r="CQ641"/>
  <c r="CP536"/>
  <c r="CQ536"/>
  <c r="CP537"/>
  <c r="CQ537"/>
  <c r="CP538"/>
  <c r="CQ538"/>
  <c r="CP539"/>
  <c r="CQ539"/>
  <c r="CP540"/>
  <c r="CQ540"/>
  <c r="CP541"/>
  <c r="CQ541"/>
  <c r="CP542"/>
  <c r="CQ542"/>
  <c r="CP543"/>
  <c r="CQ543"/>
  <c r="CP544"/>
  <c r="CQ544"/>
  <c r="CP545"/>
  <c r="CQ545"/>
  <c r="CP546"/>
  <c r="CQ546"/>
  <c r="CP547"/>
  <c r="CQ547"/>
  <c r="CP548"/>
  <c r="CQ548"/>
  <c r="CP549"/>
  <c r="CQ549"/>
  <c r="CP550"/>
  <c r="CQ550"/>
  <c r="CP551"/>
  <c r="CQ551"/>
  <c r="CP552"/>
  <c r="CQ552"/>
  <c r="CP553"/>
  <c r="CQ553"/>
  <c r="CP554"/>
  <c r="CQ554"/>
  <c r="CP555"/>
  <c r="CQ555"/>
  <c r="CP556"/>
  <c r="CQ556"/>
  <c r="CP557"/>
  <c r="CQ557"/>
  <c r="CP558"/>
  <c r="CQ558"/>
  <c r="CP559"/>
  <c r="CQ559"/>
  <c r="CP560"/>
  <c r="CQ560"/>
  <c r="CP561"/>
  <c r="CQ561"/>
  <c r="CP562"/>
  <c r="CQ562"/>
  <c r="CP563"/>
  <c r="CQ563"/>
  <c r="CP564"/>
  <c r="CQ564"/>
  <c r="CP565"/>
  <c r="CQ565"/>
  <c r="CP566"/>
  <c r="CQ566"/>
  <c r="CP567"/>
  <c r="CQ567"/>
  <c r="CP568"/>
  <c r="CQ568"/>
  <c r="CP569"/>
  <c r="CQ569"/>
  <c r="CP570"/>
  <c r="CQ570"/>
  <c r="CP571"/>
  <c r="CQ571"/>
  <c r="CP572"/>
  <c r="CQ572"/>
  <c r="CP573"/>
  <c r="CQ573"/>
  <c r="CP574"/>
  <c r="CQ574"/>
  <c r="CP575"/>
  <c r="CQ575"/>
  <c r="CP576"/>
  <c r="CQ576"/>
  <c r="CP577"/>
  <c r="CQ577"/>
  <c r="CP578"/>
  <c r="CQ578"/>
  <c r="CP579"/>
  <c r="CQ579"/>
  <c r="CP580"/>
  <c r="CQ580"/>
  <c r="CP581"/>
  <c r="CQ581"/>
  <c r="CP582"/>
  <c r="CQ582"/>
  <c r="CP583"/>
  <c r="CQ583"/>
  <c r="CP584"/>
  <c r="CQ584"/>
  <c r="CP585"/>
  <c r="CQ585"/>
  <c r="CP586"/>
  <c r="CQ586"/>
  <c r="CP587"/>
  <c r="CQ587"/>
  <c r="CP588"/>
  <c r="CQ588"/>
  <c r="CP589"/>
  <c r="CQ589"/>
  <c r="CP590"/>
  <c r="CQ590"/>
  <c r="CP591"/>
  <c r="CQ591"/>
  <c r="CP592"/>
  <c r="CQ592"/>
  <c r="CP593"/>
  <c r="CQ593"/>
  <c r="CP594"/>
  <c r="CQ594"/>
  <c r="CP595"/>
  <c r="CQ595"/>
  <c r="CP596"/>
  <c r="CQ596"/>
  <c r="CP597"/>
  <c r="CQ597"/>
  <c r="CP598"/>
  <c r="CQ598"/>
  <c r="CP599"/>
  <c r="CQ599"/>
  <c r="CP600"/>
  <c r="CQ600"/>
  <c r="CP601"/>
  <c r="CQ601"/>
  <c r="CP602"/>
  <c r="CQ602"/>
  <c r="CP603"/>
  <c r="CQ603"/>
  <c r="CP461"/>
  <c r="CQ461"/>
  <c r="CP462"/>
  <c r="CQ462"/>
  <c r="CP463"/>
  <c r="CQ463"/>
  <c r="CP464"/>
  <c r="CQ464"/>
  <c r="CP465"/>
  <c r="CQ465"/>
  <c r="CP466"/>
  <c r="CQ466"/>
  <c r="CP467"/>
  <c r="CQ467"/>
  <c r="CP468"/>
  <c r="CQ468"/>
  <c r="CP469"/>
  <c r="CQ469"/>
  <c r="CP470"/>
  <c r="CQ470"/>
  <c r="CP471"/>
  <c r="CQ471"/>
  <c r="CP472"/>
  <c r="CQ472"/>
  <c r="CP473"/>
  <c r="CQ473"/>
  <c r="CP431"/>
  <c r="CQ431"/>
  <c r="CP432"/>
  <c r="CQ432"/>
  <c r="CP433"/>
  <c r="CQ433"/>
  <c r="CP434"/>
  <c r="CQ434"/>
  <c r="CP435"/>
  <c r="CQ435"/>
  <c r="CP436"/>
  <c r="CQ436"/>
  <c r="CP437"/>
  <c r="CQ437"/>
  <c r="CP438"/>
  <c r="CQ438"/>
  <c r="CP439"/>
  <c r="CQ439"/>
  <c r="CP440"/>
  <c r="CQ440"/>
  <c r="CP441"/>
  <c r="CQ441"/>
  <c r="CP442"/>
  <c r="CQ442"/>
  <c r="CP443"/>
  <c r="CQ443"/>
  <c r="CP444"/>
  <c r="CQ444"/>
  <c r="CP445"/>
  <c r="CQ445"/>
  <c r="CP446"/>
  <c r="CQ446"/>
  <c r="CP447"/>
  <c r="CQ447"/>
  <c r="CP448"/>
  <c r="CQ448"/>
  <c r="CP449"/>
  <c r="CQ449"/>
  <c r="CP450"/>
  <c r="CQ450"/>
  <c r="CP451"/>
  <c r="CQ451"/>
  <c r="CP335"/>
  <c r="CQ335"/>
  <c r="CP336"/>
  <c r="CQ336"/>
  <c r="CP337"/>
  <c r="CQ337"/>
  <c r="CP338"/>
  <c r="CQ338"/>
  <c r="CP339"/>
  <c r="CQ339"/>
  <c r="CP340"/>
  <c r="CQ340"/>
  <c r="CP341"/>
  <c r="CQ341"/>
  <c r="CP342"/>
  <c r="CQ342"/>
  <c r="CP343"/>
  <c r="CQ343"/>
  <c r="CP344"/>
  <c r="CQ344"/>
  <c r="CP345"/>
  <c r="CQ345"/>
  <c r="CP346"/>
  <c r="CQ346"/>
  <c r="CP347"/>
  <c r="CQ347"/>
  <c r="CP348"/>
  <c r="CQ348"/>
  <c r="CP349"/>
  <c r="CQ349"/>
  <c r="CP350"/>
  <c r="CQ350"/>
  <c r="CP351"/>
  <c r="CQ351"/>
  <c r="CP352"/>
  <c r="CQ352"/>
  <c r="CP353"/>
  <c r="CQ353"/>
  <c r="CP354"/>
  <c r="CQ354"/>
  <c r="CP355"/>
  <c r="CQ355"/>
  <c r="CP356"/>
  <c r="CQ356"/>
  <c r="CP357"/>
  <c r="CQ357"/>
  <c r="CP358"/>
  <c r="CQ358"/>
  <c r="CP359"/>
  <c r="CQ359"/>
  <c r="CP360"/>
  <c r="CQ360"/>
  <c r="CP361"/>
  <c r="CQ361"/>
  <c r="CP362"/>
  <c r="CQ362"/>
  <c r="CP363"/>
  <c r="CQ363"/>
  <c r="CP364"/>
  <c r="CQ364"/>
  <c r="CP365"/>
  <c r="CQ365"/>
  <c r="CP366"/>
  <c r="CQ366"/>
  <c r="CP367"/>
  <c r="CQ367"/>
  <c r="CP368"/>
  <c r="CQ368"/>
  <c r="CP369"/>
  <c r="CQ369"/>
  <c r="CP370"/>
  <c r="CQ370"/>
  <c r="CP371"/>
  <c r="CQ371"/>
  <c r="CP372"/>
  <c r="CQ372"/>
  <c r="CP373"/>
  <c r="CQ373"/>
  <c r="CP374"/>
  <c r="CQ374"/>
  <c r="CP375"/>
  <c r="CQ375"/>
  <c r="CP376"/>
  <c r="CQ376"/>
  <c r="CP377"/>
  <c r="CQ377"/>
  <c r="CP378"/>
  <c r="CQ378"/>
  <c r="CP379"/>
  <c r="CQ379"/>
  <c r="CP380"/>
  <c r="CQ380"/>
  <c r="CP381"/>
  <c r="CQ381"/>
  <c r="CP382"/>
  <c r="CQ382"/>
  <c r="CP383"/>
  <c r="CQ383"/>
  <c r="CP384"/>
  <c r="CQ384"/>
  <c r="CP385"/>
  <c r="CQ385"/>
  <c r="CP386"/>
  <c r="CQ386"/>
  <c r="CP387"/>
  <c r="CQ387"/>
  <c r="CP388"/>
  <c r="CQ388"/>
  <c r="CP389"/>
  <c r="CQ389"/>
  <c r="CP390"/>
  <c r="CQ390"/>
  <c r="CP391"/>
  <c r="CQ391"/>
  <c r="CP281"/>
  <c r="CQ281"/>
  <c r="CP282"/>
  <c r="CQ282"/>
  <c r="CP283"/>
  <c r="CQ283"/>
  <c r="CP284"/>
  <c r="CQ284"/>
  <c r="CP285"/>
  <c r="CQ285"/>
  <c r="CP286"/>
  <c r="CQ286"/>
  <c r="CP287"/>
  <c r="CQ287"/>
  <c r="CP288"/>
  <c r="CQ288"/>
  <c r="CP289"/>
  <c r="CQ289"/>
  <c r="CP290"/>
  <c r="CQ290"/>
  <c r="CP291"/>
  <c r="CQ291"/>
  <c r="CP292"/>
  <c r="CQ292"/>
  <c r="CP293"/>
  <c r="CQ293"/>
  <c r="CP294"/>
  <c r="CQ294"/>
  <c r="CP295"/>
  <c r="CQ295"/>
  <c r="CP296"/>
  <c r="CQ296"/>
  <c r="CP218"/>
  <c r="CQ218"/>
  <c r="CP219"/>
  <c r="CQ219"/>
  <c r="CP220"/>
  <c r="CQ220"/>
  <c r="CP221"/>
  <c r="CQ221"/>
  <c r="CP222"/>
  <c r="CQ222"/>
  <c r="CP223"/>
  <c r="CQ223"/>
  <c r="CP224"/>
  <c r="CQ224"/>
  <c r="CP225"/>
  <c r="CQ225"/>
  <c r="CP226"/>
  <c r="CQ226"/>
  <c r="CP227"/>
  <c r="CQ227"/>
  <c r="CP228"/>
  <c r="CQ228"/>
  <c r="CP229"/>
  <c r="CQ229"/>
  <c r="CP189"/>
  <c r="CQ189"/>
  <c r="CP190"/>
  <c r="CQ190"/>
  <c r="CP191"/>
  <c r="CQ191"/>
  <c r="CP192"/>
  <c r="CQ192"/>
  <c r="CP193"/>
  <c r="CQ193"/>
  <c r="CP194"/>
  <c r="CQ194"/>
  <c r="CP195"/>
  <c r="CQ195"/>
  <c r="CP196"/>
  <c r="CQ196"/>
  <c r="CP197"/>
  <c r="CQ197"/>
  <c r="CP198"/>
  <c r="CQ198"/>
  <c r="CP199"/>
  <c r="CQ199"/>
  <c r="CP200"/>
  <c r="CQ200"/>
  <c r="CP201"/>
  <c r="CQ201"/>
  <c r="CP202"/>
  <c r="CQ202"/>
  <c r="CP203"/>
  <c r="CQ203"/>
  <c r="CP204"/>
  <c r="CQ204"/>
  <c r="CP153"/>
  <c r="CQ153"/>
  <c r="CP154"/>
  <c r="CQ154"/>
  <c r="CP155"/>
  <c r="CQ155"/>
  <c r="CP156"/>
  <c r="CQ156"/>
  <c r="CP157"/>
  <c r="CQ157"/>
  <c r="CP158"/>
  <c r="CQ158"/>
  <c r="CP159"/>
  <c r="CQ159"/>
  <c r="CP160"/>
  <c r="CQ160"/>
  <c r="CP161"/>
  <c r="CQ161"/>
  <c r="CP162"/>
  <c r="CQ162"/>
  <c r="CP163"/>
  <c r="CQ163"/>
  <c r="CP164"/>
  <c r="CQ164"/>
  <c r="CP165"/>
  <c r="CQ165"/>
  <c r="CP166"/>
  <c r="CQ166"/>
  <c r="CP167"/>
  <c r="CQ167"/>
  <c r="CP168"/>
  <c r="CQ168"/>
  <c r="CP169"/>
  <c r="CQ169"/>
  <c r="CP170"/>
  <c r="CQ170"/>
  <c r="CP171"/>
  <c r="CQ171"/>
  <c r="CP172"/>
  <c r="CQ172"/>
  <c r="CP173"/>
  <c r="CQ173"/>
  <c r="CP174"/>
  <c r="CQ174"/>
  <c r="CP175"/>
  <c r="CQ175"/>
  <c r="CP176"/>
  <c r="CQ176"/>
  <c r="CP177"/>
  <c r="CQ177"/>
  <c r="CP178"/>
  <c r="CQ178"/>
  <c r="CP179"/>
  <c r="CQ179"/>
  <c r="CP180"/>
  <c r="CQ180"/>
  <c r="CP139"/>
  <c r="CQ139"/>
  <c r="CP140"/>
  <c r="CQ140"/>
  <c r="CP141"/>
  <c r="CQ141"/>
  <c r="CP142"/>
  <c r="CQ142"/>
  <c r="CP143"/>
  <c r="CQ143"/>
  <c r="CP144"/>
  <c r="CQ144"/>
  <c r="CP145"/>
  <c r="CQ145"/>
  <c r="CP146"/>
  <c r="CQ146"/>
  <c r="CP147"/>
  <c r="CQ147"/>
  <c r="CP148"/>
  <c r="CQ148"/>
  <c r="CP149"/>
  <c r="CQ149"/>
  <c r="CP150"/>
  <c r="CQ150"/>
  <c r="CP151"/>
  <c r="CQ151"/>
  <c r="CP92"/>
  <c r="CQ92"/>
  <c r="CP93"/>
  <c r="CQ93"/>
  <c r="CP94"/>
  <c r="CQ94"/>
  <c r="CP95"/>
  <c r="CQ95"/>
  <c r="CP96"/>
  <c r="CQ96"/>
  <c r="CP97"/>
  <c r="CQ97"/>
  <c r="CP98"/>
  <c r="CQ98"/>
  <c r="CP99"/>
  <c r="CQ99"/>
  <c r="CP100"/>
  <c r="CQ100"/>
  <c r="CP101"/>
  <c r="CQ101"/>
  <c r="CP102"/>
  <c r="CQ102"/>
  <c r="CP103"/>
  <c r="CQ103"/>
  <c r="CP104"/>
  <c r="CQ104"/>
  <c r="CP105"/>
  <c r="CQ105"/>
  <c r="CP106"/>
  <c r="CQ106"/>
  <c r="CP107"/>
  <c r="CQ107"/>
  <c r="CP108"/>
  <c r="CQ108"/>
  <c r="CP109"/>
  <c r="CQ109"/>
  <c r="CP110"/>
  <c r="CQ110"/>
  <c r="CP111"/>
  <c r="CQ111"/>
  <c r="CP112"/>
  <c r="CQ112"/>
  <c r="CP113"/>
  <c r="CQ113"/>
  <c r="CP114"/>
  <c r="CQ114"/>
  <c r="CP115"/>
  <c r="CQ115"/>
  <c r="CP116"/>
  <c r="CQ116"/>
  <c r="CP117"/>
  <c r="CQ117"/>
  <c r="CP118"/>
  <c r="CQ118"/>
  <c r="CP119"/>
  <c r="CQ119"/>
  <c r="CP54"/>
  <c r="CQ54"/>
  <c r="CP55"/>
  <c r="CQ55"/>
  <c r="CP56"/>
  <c r="CQ56"/>
  <c r="CP57"/>
  <c r="CQ57"/>
  <c r="CP58"/>
  <c r="CQ58"/>
  <c r="CP59"/>
  <c r="CQ59"/>
  <c r="CP60"/>
  <c r="CQ60"/>
  <c r="CP61"/>
  <c r="CQ61"/>
  <c r="CP62"/>
  <c r="CQ62"/>
  <c r="CP63"/>
  <c r="CQ63"/>
  <c r="CP64"/>
  <c r="CQ64"/>
  <c r="CP65"/>
  <c r="CQ65"/>
  <c r="CP66"/>
  <c r="CQ66"/>
  <c r="CP67"/>
  <c r="CQ67"/>
  <c r="CP68"/>
  <c r="CQ68"/>
  <c r="CP69"/>
  <c r="CQ69"/>
  <c r="CP70"/>
  <c r="CQ70"/>
  <c r="CP71"/>
  <c r="CQ71"/>
  <c r="CP72"/>
  <c r="CQ72"/>
  <c r="CP73"/>
  <c r="CQ73"/>
  <c r="CP74"/>
  <c r="CQ74"/>
  <c r="CP75"/>
  <c r="CQ75"/>
  <c r="CP19"/>
  <c r="CQ19"/>
  <c r="CP20"/>
  <c r="CQ20"/>
  <c r="CP21"/>
  <c r="CQ21"/>
  <c r="CP22"/>
  <c r="CQ22"/>
  <c r="CP23"/>
  <c r="CQ23"/>
  <c r="CP24"/>
  <c r="CQ24"/>
  <c r="CP25"/>
  <c r="CQ25"/>
  <c r="CP26"/>
  <c r="CQ26"/>
  <c r="CP27"/>
  <c r="CQ27"/>
  <c r="CP28"/>
  <c r="CQ28"/>
  <c r="CP29"/>
  <c r="CQ29"/>
  <c r="CP30"/>
  <c r="CQ30"/>
  <c r="CP31"/>
  <c r="CQ31"/>
  <c r="CP32"/>
  <c r="CQ32"/>
  <c r="CP33"/>
  <c r="CQ33"/>
  <c r="CP34"/>
  <c r="CQ34"/>
  <c r="CP35"/>
  <c r="CQ35"/>
  <c r="CP36"/>
  <c r="CQ36"/>
  <c r="CP37"/>
  <c r="CQ37"/>
  <c r="CP38"/>
  <c r="CQ38"/>
  <c r="CP39"/>
  <c r="CQ39"/>
  <c r="CP40"/>
  <c r="CQ40"/>
  <c r="CP41"/>
  <c r="CQ41"/>
  <c r="CP42"/>
  <c r="CQ42"/>
  <c r="CP43"/>
  <c r="CQ43"/>
  <c r="U226" i="17" l="1"/>
  <c r="AH89" i="26"/>
  <c r="AJ89"/>
  <c r="AL89"/>
  <c r="AN89"/>
  <c r="AG90"/>
  <c r="AI90"/>
  <c r="AK90"/>
  <c r="AM90"/>
  <c r="AG89"/>
  <c r="AI89"/>
  <c r="AK89"/>
  <c r="AM89"/>
  <c r="AH90"/>
  <c r="AL90"/>
  <c r="AM91"/>
  <c r="AF100"/>
  <c r="L393" i="17"/>
  <c r="L274"/>
  <c r="O393" i="19"/>
  <c r="AF98" i="26"/>
  <c r="AJ90"/>
  <c r="AN90"/>
  <c r="AG91"/>
  <c r="AI91"/>
  <c r="AK91"/>
  <c r="L424" i="17"/>
  <c r="L302"/>
  <c r="AF99" i="26"/>
  <c r="AH91"/>
  <c r="AJ91"/>
  <c r="AL91"/>
  <c r="AN91"/>
  <c r="U28"/>
  <c r="T28"/>
  <c r="S28"/>
  <c r="AM28" s="1"/>
  <c r="R28"/>
  <c r="AL28" s="1"/>
  <c r="Q28"/>
  <c r="AK28" s="1"/>
  <c r="P28"/>
  <c r="AJ28" s="1"/>
  <c r="O28"/>
  <c r="AI28" s="1"/>
  <c r="U25"/>
  <c r="T25"/>
  <c r="S25"/>
  <c r="R25"/>
  <c r="Q25"/>
  <c r="P25"/>
  <c r="O25"/>
  <c r="U22"/>
  <c r="AD19" s="1"/>
  <c r="T22"/>
  <c r="AC19" s="1"/>
  <c r="S22"/>
  <c r="AB19" s="1"/>
  <c r="R22"/>
  <c r="AA19" s="1"/>
  <c r="Q22"/>
  <c r="Z19" s="1"/>
  <c r="P22"/>
  <c r="Y19" s="1"/>
  <c r="O22"/>
  <c r="X19" s="1"/>
  <c r="AF19"/>
  <c r="AF18"/>
  <c r="AF17"/>
  <c r="K17" i="24"/>
  <c r="B41" i="31" s="1"/>
  <c r="AG28" i="26" l="1"/>
  <c r="AM19"/>
  <c r="AI19"/>
  <c r="AL19"/>
  <c r="AG19"/>
  <c r="AC28"/>
  <c r="AN28"/>
  <c r="AK19"/>
  <c r="AN19"/>
  <c r="AJ19"/>
  <c r="X28"/>
  <c r="AD28"/>
  <c r="V19"/>
  <c r="V28"/>
  <c r="Z28"/>
  <c r="AB28"/>
  <c r="Y28"/>
  <c r="AA28"/>
  <c r="AF26"/>
  <c r="AF27"/>
  <c r="AF28"/>
  <c r="G7" i="27"/>
  <c r="G8"/>
  <c r="G9"/>
  <c r="G10"/>
  <c r="G11"/>
  <c r="G13"/>
  <c r="G14"/>
  <c r="G15"/>
  <c r="G16"/>
  <c r="G17"/>
  <c r="G18"/>
  <c r="G6"/>
  <c r="DW604"/>
  <c r="DX604"/>
  <c r="DZ604"/>
  <c r="EA604"/>
  <c r="EC604"/>
  <c r="ED604"/>
  <c r="EF604"/>
  <c r="EG604"/>
  <c r="EI604"/>
  <c r="EJ604"/>
  <c r="EL604"/>
  <c r="EM604"/>
  <c r="DW606"/>
  <c r="DX606"/>
  <c r="DZ606"/>
  <c r="EA606"/>
  <c r="EC606"/>
  <c r="ED606"/>
  <c r="EF606"/>
  <c r="EG606"/>
  <c r="EI606"/>
  <c r="EJ606"/>
  <c r="EL606"/>
  <c r="EM606"/>
  <c r="DW607"/>
  <c r="DX607"/>
  <c r="DZ607"/>
  <c r="EA607"/>
  <c r="EC607"/>
  <c r="ED607"/>
  <c r="EF607"/>
  <c r="EG607"/>
  <c r="EI607"/>
  <c r="EJ607"/>
  <c r="EL607"/>
  <c r="EM607"/>
  <c r="DW608"/>
  <c r="DX608"/>
  <c r="DZ608"/>
  <c r="EA608"/>
  <c r="EC608"/>
  <c r="ED608"/>
  <c r="EF608"/>
  <c r="EG608"/>
  <c r="EI608"/>
  <c r="EJ608"/>
  <c r="EL608"/>
  <c r="EM608"/>
  <c r="EN608" s="1"/>
  <c r="DW605"/>
  <c r="DX605"/>
  <c r="DZ605"/>
  <c r="EA605"/>
  <c r="EC605"/>
  <c r="ED605"/>
  <c r="EF605"/>
  <c r="EG605"/>
  <c r="EH605" s="1"/>
  <c r="EI605"/>
  <c r="EJ605"/>
  <c r="EL605"/>
  <c r="EM605"/>
  <c r="DW609"/>
  <c r="DX609"/>
  <c r="DZ609"/>
  <c r="EA609"/>
  <c r="EC609"/>
  <c r="ED609"/>
  <c r="EF609"/>
  <c r="EG609"/>
  <c r="EI609"/>
  <c r="EJ609"/>
  <c r="EL609"/>
  <c r="EM609"/>
  <c r="EN609" s="1"/>
  <c r="DW610"/>
  <c r="DX610"/>
  <c r="DZ610"/>
  <c r="EA610"/>
  <c r="EB610" s="1"/>
  <c r="EC610"/>
  <c r="ED610"/>
  <c r="EF610"/>
  <c r="EG610"/>
  <c r="EH610" s="1"/>
  <c r="EI610"/>
  <c r="EJ610"/>
  <c r="EL610"/>
  <c r="EM610"/>
  <c r="DW612"/>
  <c r="DX612"/>
  <c r="DZ612"/>
  <c r="EA612"/>
  <c r="EB612" s="1"/>
  <c r="EC612"/>
  <c r="ED612"/>
  <c r="EF612"/>
  <c r="EG612"/>
  <c r="EI612"/>
  <c r="EJ612"/>
  <c r="EL612"/>
  <c r="EM612"/>
  <c r="DW614"/>
  <c r="DX614"/>
  <c r="DZ614"/>
  <c r="EA614"/>
  <c r="EC614"/>
  <c r="ED614"/>
  <c r="EF614"/>
  <c r="EG614"/>
  <c r="EH614" s="1"/>
  <c r="EI614"/>
  <c r="EJ614"/>
  <c r="EL614"/>
  <c r="EM614"/>
  <c r="DW611"/>
  <c r="DX611"/>
  <c r="DZ611"/>
  <c r="EA611"/>
  <c r="EC611"/>
  <c r="ED611"/>
  <c r="EF611"/>
  <c r="EG611"/>
  <c r="EI611"/>
  <c r="EJ611"/>
  <c r="EL611"/>
  <c r="EM611"/>
  <c r="DW613"/>
  <c r="DX613"/>
  <c r="DZ613"/>
  <c r="EA613"/>
  <c r="EC613"/>
  <c r="ED613"/>
  <c r="EF613"/>
  <c r="EG613"/>
  <c r="EI613"/>
  <c r="EJ613"/>
  <c r="EL613"/>
  <c r="EM613"/>
  <c r="DW615"/>
  <c r="DX615"/>
  <c r="DZ615"/>
  <c r="EA615"/>
  <c r="EB615" s="1"/>
  <c r="EC615"/>
  <c r="ED615"/>
  <c r="EF615"/>
  <c r="EG615"/>
  <c r="EI615"/>
  <c r="EJ615"/>
  <c r="EL615"/>
  <c r="EM615"/>
  <c r="DW616"/>
  <c r="DX616"/>
  <c r="DZ616"/>
  <c r="EA616"/>
  <c r="EC616"/>
  <c r="ED616"/>
  <c r="EF616"/>
  <c r="EG616"/>
  <c r="EI616"/>
  <c r="EJ616"/>
  <c r="EL616"/>
  <c r="EM616"/>
  <c r="DW617"/>
  <c r="DX617"/>
  <c r="DZ617"/>
  <c r="EA617"/>
  <c r="EC617"/>
  <c r="ED617"/>
  <c r="EF617"/>
  <c r="EG617"/>
  <c r="EI617"/>
  <c r="EJ617"/>
  <c r="EL617"/>
  <c r="EM617"/>
  <c r="DW618"/>
  <c r="DX618"/>
  <c r="DZ618"/>
  <c r="EA618"/>
  <c r="EC618"/>
  <c r="ED618"/>
  <c r="EF618"/>
  <c r="EG618"/>
  <c r="EI618"/>
  <c r="EJ618"/>
  <c r="EL618"/>
  <c r="EM618"/>
  <c r="DW619"/>
  <c r="DX619"/>
  <c r="DZ619"/>
  <c r="EA619"/>
  <c r="EC619"/>
  <c r="ED619"/>
  <c r="EF619"/>
  <c r="EG619"/>
  <c r="EI619"/>
  <c r="EJ619"/>
  <c r="EL619"/>
  <c r="EM619"/>
  <c r="DW620"/>
  <c r="DX620"/>
  <c r="DZ620"/>
  <c r="EA620"/>
  <c r="EC620"/>
  <c r="ED620"/>
  <c r="EF620"/>
  <c r="EG620"/>
  <c r="EH620" s="1"/>
  <c r="EI620"/>
  <c r="EJ620"/>
  <c r="EL620"/>
  <c r="EM620"/>
  <c r="DW621"/>
  <c r="DX621"/>
  <c r="DZ621"/>
  <c r="EA621"/>
  <c r="EC621"/>
  <c r="ED621"/>
  <c r="EF621"/>
  <c r="EG621"/>
  <c r="EI621"/>
  <c r="EJ621"/>
  <c r="EL621"/>
  <c r="EM621"/>
  <c r="DW622"/>
  <c r="DX622"/>
  <c r="DZ622"/>
  <c r="EA622"/>
  <c r="EC622"/>
  <c r="ED622"/>
  <c r="EF622"/>
  <c r="EG622"/>
  <c r="EI622"/>
  <c r="EJ622"/>
  <c r="EL622"/>
  <c r="EM622"/>
  <c r="DW623"/>
  <c r="DX623"/>
  <c r="DZ623"/>
  <c r="EA623"/>
  <c r="EC623"/>
  <c r="ED623"/>
  <c r="EF623"/>
  <c r="EG623"/>
  <c r="EI623"/>
  <c r="EJ623"/>
  <c r="EL623"/>
  <c r="EM623"/>
  <c r="DW624"/>
  <c r="DX624"/>
  <c r="DZ624"/>
  <c r="EA624"/>
  <c r="EC624"/>
  <c r="ED624"/>
  <c r="EF624"/>
  <c r="EG624"/>
  <c r="EI624"/>
  <c r="EJ624"/>
  <c r="EL624"/>
  <c r="EM624"/>
  <c r="DW625"/>
  <c r="DX625"/>
  <c r="DZ625"/>
  <c r="EA625"/>
  <c r="EC625"/>
  <c r="ED625"/>
  <c r="EF625"/>
  <c r="EG625"/>
  <c r="EI625"/>
  <c r="EJ625"/>
  <c r="EL625"/>
  <c r="EM625"/>
  <c r="DW626"/>
  <c r="DX626"/>
  <c r="DZ626"/>
  <c r="EA626"/>
  <c r="EC626"/>
  <c r="ED626"/>
  <c r="EF626"/>
  <c r="EG626"/>
  <c r="EI626"/>
  <c r="EJ626"/>
  <c r="EL626"/>
  <c r="EM626"/>
  <c r="DW627"/>
  <c r="DX627"/>
  <c r="DZ627"/>
  <c r="EA627"/>
  <c r="EC627"/>
  <c r="ED627"/>
  <c r="EF627"/>
  <c r="EG627"/>
  <c r="EI627"/>
  <c r="EJ627"/>
  <c r="EL627"/>
  <c r="EM627"/>
  <c r="DW628"/>
  <c r="DX628"/>
  <c r="DZ628"/>
  <c r="EA628"/>
  <c r="EC628"/>
  <c r="ED628"/>
  <c r="EF628"/>
  <c r="EG628"/>
  <c r="EI628"/>
  <c r="EJ628"/>
  <c r="EL628"/>
  <c r="EM628"/>
  <c r="DW629"/>
  <c r="DX629"/>
  <c r="DZ629"/>
  <c r="EA629"/>
  <c r="EC629"/>
  <c r="ED629"/>
  <c r="EF629"/>
  <c r="EG629"/>
  <c r="EI629"/>
  <c r="EJ629"/>
  <c r="EL629"/>
  <c r="EM629"/>
  <c r="DW630"/>
  <c r="DX630"/>
  <c r="DZ630"/>
  <c r="EA630"/>
  <c r="EC630"/>
  <c r="ED630"/>
  <c r="EF630"/>
  <c r="EG630"/>
  <c r="EI630"/>
  <c r="EJ630"/>
  <c r="EL630"/>
  <c r="EM630"/>
  <c r="DW631"/>
  <c r="DX631"/>
  <c r="DZ631"/>
  <c r="EA631"/>
  <c r="EB631" s="1"/>
  <c r="EC631"/>
  <c r="ED631"/>
  <c r="EF631"/>
  <c r="EG631"/>
  <c r="EI631"/>
  <c r="EJ631"/>
  <c r="EL631"/>
  <c r="EM631"/>
  <c r="DW632"/>
  <c r="DX632"/>
  <c r="DZ632"/>
  <c r="EA632"/>
  <c r="EC632"/>
  <c r="ED632"/>
  <c r="EF632"/>
  <c r="EG632"/>
  <c r="EI632"/>
  <c r="EJ632"/>
  <c r="EL632"/>
  <c r="EM632"/>
  <c r="DW633"/>
  <c r="DX633"/>
  <c r="DZ633"/>
  <c r="EA633"/>
  <c r="EC633"/>
  <c r="ED633"/>
  <c r="EF633"/>
  <c r="EG633"/>
  <c r="EI633"/>
  <c r="EJ633"/>
  <c r="EL633"/>
  <c r="EM633"/>
  <c r="DW634"/>
  <c r="DX634"/>
  <c r="DZ634"/>
  <c r="EA634"/>
  <c r="EC634"/>
  <c r="ED634"/>
  <c r="EF634"/>
  <c r="EG634"/>
  <c r="EI634"/>
  <c r="EJ634"/>
  <c r="EL634"/>
  <c r="EM634"/>
  <c r="DW635"/>
  <c r="DX635"/>
  <c r="DZ635"/>
  <c r="EA635"/>
  <c r="EC635"/>
  <c r="ED635"/>
  <c r="EF635"/>
  <c r="EG635"/>
  <c r="EI635"/>
  <c r="EJ635"/>
  <c r="EL635"/>
  <c r="EM635"/>
  <c r="DW636"/>
  <c r="DX636"/>
  <c r="DZ636"/>
  <c r="EA636"/>
  <c r="EC636"/>
  <c r="ED636"/>
  <c r="EF636"/>
  <c r="EG636"/>
  <c r="EI636"/>
  <c r="EJ636"/>
  <c r="EL636"/>
  <c r="EM636"/>
  <c r="DW637"/>
  <c r="DX637"/>
  <c r="DZ637"/>
  <c r="EA637"/>
  <c r="EC637"/>
  <c r="ED637"/>
  <c r="EF637"/>
  <c r="EG637"/>
  <c r="EI637"/>
  <c r="EJ637"/>
  <c r="EL637"/>
  <c r="EM637"/>
  <c r="DW638"/>
  <c r="DX638"/>
  <c r="DZ638"/>
  <c r="EA638"/>
  <c r="EC638"/>
  <c r="ED638"/>
  <c r="EF638"/>
  <c r="EG638"/>
  <c r="EI638"/>
  <c r="EJ638"/>
  <c r="EL638"/>
  <c r="EM638"/>
  <c r="DW639"/>
  <c r="DX639"/>
  <c r="DZ639"/>
  <c r="EA639"/>
  <c r="EC639"/>
  <c r="ED639"/>
  <c r="EF639"/>
  <c r="EG639"/>
  <c r="EI639"/>
  <c r="EJ639"/>
  <c r="EL639"/>
  <c r="EM639"/>
  <c r="DW640"/>
  <c r="DX640"/>
  <c r="DZ640"/>
  <c r="EA640"/>
  <c r="EC640"/>
  <c r="ED640"/>
  <c r="EF640"/>
  <c r="EG640"/>
  <c r="EI640"/>
  <c r="EJ640"/>
  <c r="EL640"/>
  <c r="EM640"/>
  <c r="DW641"/>
  <c r="DX641"/>
  <c r="DZ641"/>
  <c r="EA641"/>
  <c r="EC641"/>
  <c r="ED641"/>
  <c r="EF641"/>
  <c r="EG641"/>
  <c r="EI641"/>
  <c r="EJ641"/>
  <c r="EL641"/>
  <c r="EM641"/>
  <c r="EN641" s="1"/>
  <c r="CW641"/>
  <c r="DF641" s="1"/>
  <c r="CV641"/>
  <c r="DE641" s="1"/>
  <c r="CU641"/>
  <c r="DR641" s="1"/>
  <c r="CT641"/>
  <c r="DQ641" s="1"/>
  <c r="CS641"/>
  <c r="DP641" s="1"/>
  <c r="CR641"/>
  <c r="AU641"/>
  <c r="BD641" s="1"/>
  <c r="AT641"/>
  <c r="BC641" s="1"/>
  <c r="AS641"/>
  <c r="BB641" s="1"/>
  <c r="AR641"/>
  <c r="AQ641"/>
  <c r="AP641"/>
  <c r="BP641" s="1"/>
  <c r="AO641"/>
  <c r="BO641" s="1"/>
  <c r="AN641"/>
  <c r="BN641" s="1"/>
  <c r="AM641"/>
  <c r="AL641"/>
  <c r="AK641"/>
  <c r="AJ641"/>
  <c r="CW640"/>
  <c r="DF640" s="1"/>
  <c r="CV640"/>
  <c r="DE640" s="1"/>
  <c r="CU640"/>
  <c r="DR640" s="1"/>
  <c r="CT640"/>
  <c r="DQ640" s="1"/>
  <c r="CS640"/>
  <c r="DP640" s="1"/>
  <c r="CR640"/>
  <c r="AU640"/>
  <c r="BD640" s="1"/>
  <c r="AT640"/>
  <c r="BC640" s="1"/>
  <c r="AS640"/>
  <c r="BB640" s="1"/>
  <c r="AR640"/>
  <c r="AQ640"/>
  <c r="AP640"/>
  <c r="BP640" s="1"/>
  <c r="AO640"/>
  <c r="BO640" s="1"/>
  <c r="AN640"/>
  <c r="BN640" s="1"/>
  <c r="AM640"/>
  <c r="AL640"/>
  <c r="AK640"/>
  <c r="AJ640"/>
  <c r="CW639"/>
  <c r="DF639" s="1"/>
  <c r="CV639"/>
  <c r="DE639" s="1"/>
  <c r="CU639"/>
  <c r="DR639" s="1"/>
  <c r="CT639"/>
  <c r="DQ639" s="1"/>
  <c r="CS639"/>
  <c r="DP639" s="1"/>
  <c r="CR639"/>
  <c r="AU639"/>
  <c r="BD639" s="1"/>
  <c r="AT639"/>
  <c r="BC639" s="1"/>
  <c r="AS639"/>
  <c r="BB639" s="1"/>
  <c r="AR639"/>
  <c r="AQ639"/>
  <c r="AP639"/>
  <c r="BP639" s="1"/>
  <c r="AO639"/>
  <c r="BO639" s="1"/>
  <c r="AN639"/>
  <c r="BN639" s="1"/>
  <c r="AM639"/>
  <c r="AL639"/>
  <c r="AK639"/>
  <c r="AJ639"/>
  <c r="CW638"/>
  <c r="DF638" s="1"/>
  <c r="CV638"/>
  <c r="DE638" s="1"/>
  <c r="CU638"/>
  <c r="DR638" s="1"/>
  <c r="CT638"/>
  <c r="DQ638" s="1"/>
  <c r="CS638"/>
  <c r="DP638" s="1"/>
  <c r="CR638"/>
  <c r="AU638"/>
  <c r="BD638" s="1"/>
  <c r="AT638"/>
  <c r="BC638" s="1"/>
  <c r="AS638"/>
  <c r="BB638" s="1"/>
  <c r="AR638"/>
  <c r="AQ638"/>
  <c r="AP638"/>
  <c r="BP638" s="1"/>
  <c r="AO638"/>
  <c r="BO638" s="1"/>
  <c r="AN638"/>
  <c r="BN638" s="1"/>
  <c r="AM638"/>
  <c r="AL638"/>
  <c r="AK638"/>
  <c r="AJ638"/>
  <c r="CW637"/>
  <c r="DF637" s="1"/>
  <c r="CV637"/>
  <c r="DE637" s="1"/>
  <c r="CU637"/>
  <c r="DR637" s="1"/>
  <c r="CT637"/>
  <c r="DQ637" s="1"/>
  <c r="CS637"/>
  <c r="DP637" s="1"/>
  <c r="CR637"/>
  <c r="AU637"/>
  <c r="BD637" s="1"/>
  <c r="AT637"/>
  <c r="BC637" s="1"/>
  <c r="AS637"/>
  <c r="BB637" s="1"/>
  <c r="AR637"/>
  <c r="AQ637"/>
  <c r="AP637"/>
  <c r="BP637" s="1"/>
  <c r="AO637"/>
  <c r="BO637" s="1"/>
  <c r="AN637"/>
  <c r="BN637" s="1"/>
  <c r="AM637"/>
  <c r="AL637"/>
  <c r="AK637"/>
  <c r="AJ637"/>
  <c r="CW636"/>
  <c r="DF636" s="1"/>
  <c r="CV636"/>
  <c r="DE636" s="1"/>
  <c r="CU636"/>
  <c r="DR636" s="1"/>
  <c r="CT636"/>
  <c r="DQ636" s="1"/>
  <c r="CS636"/>
  <c r="DP636" s="1"/>
  <c r="CR636"/>
  <c r="AU636"/>
  <c r="BD636" s="1"/>
  <c r="AT636"/>
  <c r="BC636" s="1"/>
  <c r="AS636"/>
  <c r="BB636" s="1"/>
  <c r="AR636"/>
  <c r="AQ636"/>
  <c r="AP636"/>
  <c r="BP636" s="1"/>
  <c r="AO636"/>
  <c r="BO636" s="1"/>
  <c r="AN636"/>
  <c r="BN636" s="1"/>
  <c r="AM636"/>
  <c r="AL636"/>
  <c r="AK636"/>
  <c r="AJ636"/>
  <c r="CW635"/>
  <c r="DF635" s="1"/>
  <c r="CV635"/>
  <c r="DE635" s="1"/>
  <c r="CU635"/>
  <c r="DR635" s="1"/>
  <c r="CT635"/>
  <c r="DQ635" s="1"/>
  <c r="CS635"/>
  <c r="DP635" s="1"/>
  <c r="CR635"/>
  <c r="AU635"/>
  <c r="BD635" s="1"/>
  <c r="AT635"/>
  <c r="BC635" s="1"/>
  <c r="AS635"/>
  <c r="BB635" s="1"/>
  <c r="AR635"/>
  <c r="AQ635"/>
  <c r="AP635"/>
  <c r="BP635" s="1"/>
  <c r="AO635"/>
  <c r="BO635" s="1"/>
  <c r="AN635"/>
  <c r="BN635" s="1"/>
  <c r="AM635"/>
  <c r="AL635"/>
  <c r="AK635"/>
  <c r="AJ635"/>
  <c r="CW634"/>
  <c r="DF634" s="1"/>
  <c r="CV634"/>
  <c r="DE634" s="1"/>
  <c r="CU634"/>
  <c r="DR634" s="1"/>
  <c r="CT634"/>
  <c r="DQ634" s="1"/>
  <c r="CS634"/>
  <c r="DP634" s="1"/>
  <c r="CR634"/>
  <c r="AU634"/>
  <c r="BD634" s="1"/>
  <c r="AT634"/>
  <c r="BC634" s="1"/>
  <c r="AS634"/>
  <c r="BB634" s="1"/>
  <c r="AR634"/>
  <c r="AQ634"/>
  <c r="AP634"/>
  <c r="BP634" s="1"/>
  <c r="AO634"/>
  <c r="BO634" s="1"/>
  <c r="AN634"/>
  <c r="BN634" s="1"/>
  <c r="AM634"/>
  <c r="AL634"/>
  <c r="AK634"/>
  <c r="AJ634"/>
  <c r="CW633"/>
  <c r="DF633" s="1"/>
  <c r="CV633"/>
  <c r="DE633" s="1"/>
  <c r="CU633"/>
  <c r="DR633" s="1"/>
  <c r="CT633"/>
  <c r="DQ633" s="1"/>
  <c r="CS633"/>
  <c r="DP633" s="1"/>
  <c r="CR633"/>
  <c r="AU633"/>
  <c r="BD633" s="1"/>
  <c r="AT633"/>
  <c r="BC633" s="1"/>
  <c r="AS633"/>
  <c r="BB633" s="1"/>
  <c r="AR633"/>
  <c r="AQ633"/>
  <c r="AP633"/>
  <c r="BP633" s="1"/>
  <c r="AO633"/>
  <c r="BO633" s="1"/>
  <c r="AN633"/>
  <c r="BN633" s="1"/>
  <c r="AM633"/>
  <c r="AL633"/>
  <c r="AK633"/>
  <c r="AJ633"/>
  <c r="CW632"/>
  <c r="DF632" s="1"/>
  <c r="CV632"/>
  <c r="DE632" s="1"/>
  <c r="CU632"/>
  <c r="DR632" s="1"/>
  <c r="CT632"/>
  <c r="DQ632" s="1"/>
  <c r="CS632"/>
  <c r="DP632" s="1"/>
  <c r="CR632"/>
  <c r="AU632"/>
  <c r="BD632" s="1"/>
  <c r="AT632"/>
  <c r="BC632" s="1"/>
  <c r="AS632"/>
  <c r="BB632" s="1"/>
  <c r="AR632"/>
  <c r="AQ632"/>
  <c r="AP632"/>
  <c r="BP632" s="1"/>
  <c r="AO632"/>
  <c r="BO632" s="1"/>
  <c r="AN632"/>
  <c r="BN632" s="1"/>
  <c r="AM632"/>
  <c r="AL632"/>
  <c r="AK632"/>
  <c r="AJ632"/>
  <c r="CW631"/>
  <c r="DF631" s="1"/>
  <c r="CV631"/>
  <c r="DE631" s="1"/>
  <c r="CU631"/>
  <c r="DR631" s="1"/>
  <c r="CT631"/>
  <c r="DQ631" s="1"/>
  <c r="CS631"/>
  <c r="DP631" s="1"/>
  <c r="CR631"/>
  <c r="AU631"/>
  <c r="BD631" s="1"/>
  <c r="AT631"/>
  <c r="BC631" s="1"/>
  <c r="AS631"/>
  <c r="BB631" s="1"/>
  <c r="AR631"/>
  <c r="AQ631"/>
  <c r="AP631"/>
  <c r="BP631" s="1"/>
  <c r="AO631"/>
  <c r="BO631" s="1"/>
  <c r="AN631"/>
  <c r="BN631" s="1"/>
  <c r="AM631"/>
  <c r="AL631"/>
  <c r="AK631"/>
  <c r="AJ631"/>
  <c r="CW630"/>
  <c r="DF630" s="1"/>
  <c r="CV630"/>
  <c r="DE630" s="1"/>
  <c r="CU630"/>
  <c r="DR630" s="1"/>
  <c r="CT630"/>
  <c r="DQ630" s="1"/>
  <c r="CS630"/>
  <c r="DP630" s="1"/>
  <c r="CR630"/>
  <c r="AU630"/>
  <c r="BD630" s="1"/>
  <c r="AT630"/>
  <c r="BC630" s="1"/>
  <c r="AS630"/>
  <c r="BB630" s="1"/>
  <c r="AR630"/>
  <c r="AQ630"/>
  <c r="AP630"/>
  <c r="BP630" s="1"/>
  <c r="AO630"/>
  <c r="BO630" s="1"/>
  <c r="AN630"/>
  <c r="BN630" s="1"/>
  <c r="AM630"/>
  <c r="AL630"/>
  <c r="AK630"/>
  <c r="AJ630"/>
  <c r="CW629"/>
  <c r="DF629" s="1"/>
  <c r="CV629"/>
  <c r="DE629" s="1"/>
  <c r="CU629"/>
  <c r="DR629" s="1"/>
  <c r="CT629"/>
  <c r="DQ629" s="1"/>
  <c r="CS629"/>
  <c r="DP629" s="1"/>
  <c r="CR629"/>
  <c r="AU629"/>
  <c r="BD629" s="1"/>
  <c r="AT629"/>
  <c r="BC629" s="1"/>
  <c r="AS629"/>
  <c r="BB629" s="1"/>
  <c r="AR629"/>
  <c r="AQ629"/>
  <c r="AP629"/>
  <c r="BP629" s="1"/>
  <c r="AO629"/>
  <c r="BO629" s="1"/>
  <c r="AN629"/>
  <c r="BN629" s="1"/>
  <c r="AM629"/>
  <c r="AL629"/>
  <c r="AK629"/>
  <c r="AJ629"/>
  <c r="CW628"/>
  <c r="DF628" s="1"/>
  <c r="CV628"/>
  <c r="DE628" s="1"/>
  <c r="CU628"/>
  <c r="DR628" s="1"/>
  <c r="CT628"/>
  <c r="DQ628" s="1"/>
  <c r="CS628"/>
  <c r="DP628" s="1"/>
  <c r="CR628"/>
  <c r="AU628"/>
  <c r="BD628" s="1"/>
  <c r="AT628"/>
  <c r="BC628" s="1"/>
  <c r="AS628"/>
  <c r="BB628" s="1"/>
  <c r="AR628"/>
  <c r="AQ628"/>
  <c r="AP628"/>
  <c r="BP628" s="1"/>
  <c r="AO628"/>
  <c r="BO628" s="1"/>
  <c r="AN628"/>
  <c r="BN628" s="1"/>
  <c r="AM628"/>
  <c r="AL628"/>
  <c r="AK628"/>
  <c r="AJ628"/>
  <c r="CW627"/>
  <c r="DF627" s="1"/>
  <c r="CV627"/>
  <c r="DE627" s="1"/>
  <c r="CU627"/>
  <c r="DR627" s="1"/>
  <c r="CT627"/>
  <c r="DQ627" s="1"/>
  <c r="CS627"/>
  <c r="DP627" s="1"/>
  <c r="CR627"/>
  <c r="AU627"/>
  <c r="BD627" s="1"/>
  <c r="AT627"/>
  <c r="BC627" s="1"/>
  <c r="AS627"/>
  <c r="BB627" s="1"/>
  <c r="AR627"/>
  <c r="AQ627"/>
  <c r="AP627"/>
  <c r="BP627" s="1"/>
  <c r="AO627"/>
  <c r="BO627" s="1"/>
  <c r="AN627"/>
  <c r="BN627" s="1"/>
  <c r="AM627"/>
  <c r="AL627"/>
  <c r="AK627"/>
  <c r="AJ627"/>
  <c r="CW626"/>
  <c r="DF626" s="1"/>
  <c r="CV626"/>
  <c r="DE626" s="1"/>
  <c r="CU626"/>
  <c r="DR626" s="1"/>
  <c r="CT626"/>
  <c r="DQ626" s="1"/>
  <c r="CS626"/>
  <c r="DP626" s="1"/>
  <c r="CR626"/>
  <c r="AU626"/>
  <c r="BD626" s="1"/>
  <c r="AT626"/>
  <c r="BC626" s="1"/>
  <c r="AS626"/>
  <c r="BB626" s="1"/>
  <c r="AR626"/>
  <c r="AQ626"/>
  <c r="AP626"/>
  <c r="BP626" s="1"/>
  <c r="AO626"/>
  <c r="BO626" s="1"/>
  <c r="AN626"/>
  <c r="BN626" s="1"/>
  <c r="AM626"/>
  <c r="AL626"/>
  <c r="AK626"/>
  <c r="AJ626"/>
  <c r="CW625"/>
  <c r="DF625" s="1"/>
  <c r="CV625"/>
  <c r="DE625" s="1"/>
  <c r="CU625"/>
  <c r="DR625" s="1"/>
  <c r="CT625"/>
  <c r="DQ625" s="1"/>
  <c r="CS625"/>
  <c r="DP625" s="1"/>
  <c r="CR625"/>
  <c r="AU625"/>
  <c r="BD625" s="1"/>
  <c r="AT625"/>
  <c r="BC625" s="1"/>
  <c r="AS625"/>
  <c r="BB625" s="1"/>
  <c r="AR625"/>
  <c r="AQ625"/>
  <c r="AP625"/>
  <c r="BP625" s="1"/>
  <c r="AO625"/>
  <c r="BO625" s="1"/>
  <c r="AN625"/>
  <c r="BN625" s="1"/>
  <c r="AM625"/>
  <c r="AL625"/>
  <c r="AK625"/>
  <c r="AJ625"/>
  <c r="CW624"/>
  <c r="DF624" s="1"/>
  <c r="CV624"/>
  <c r="DE624" s="1"/>
  <c r="CU624"/>
  <c r="DR624" s="1"/>
  <c r="CT624"/>
  <c r="DQ624" s="1"/>
  <c r="CS624"/>
  <c r="DP624" s="1"/>
  <c r="CR624"/>
  <c r="AU624"/>
  <c r="BD624" s="1"/>
  <c r="AT624"/>
  <c r="BC624" s="1"/>
  <c r="AS624"/>
  <c r="BB624" s="1"/>
  <c r="AR624"/>
  <c r="AQ624"/>
  <c r="AP624"/>
  <c r="BP624" s="1"/>
  <c r="AO624"/>
  <c r="BO624" s="1"/>
  <c r="AN624"/>
  <c r="BN624" s="1"/>
  <c r="AM624"/>
  <c r="AL624"/>
  <c r="AK624"/>
  <c r="AJ624"/>
  <c r="CW623"/>
  <c r="DF623" s="1"/>
  <c r="CV623"/>
  <c r="DE623" s="1"/>
  <c r="CU623"/>
  <c r="DR623" s="1"/>
  <c r="CT623"/>
  <c r="DQ623" s="1"/>
  <c r="CS623"/>
  <c r="DP623" s="1"/>
  <c r="CR623"/>
  <c r="AU623"/>
  <c r="BD623" s="1"/>
  <c r="AT623"/>
  <c r="BC623" s="1"/>
  <c r="AS623"/>
  <c r="BB623" s="1"/>
  <c r="AR623"/>
  <c r="AQ623"/>
  <c r="AP623"/>
  <c r="BP623" s="1"/>
  <c r="AO623"/>
  <c r="BO623" s="1"/>
  <c r="AN623"/>
  <c r="BN623" s="1"/>
  <c r="AM623"/>
  <c r="AL623"/>
  <c r="AK623"/>
  <c r="AJ623"/>
  <c r="CW622"/>
  <c r="DF622" s="1"/>
  <c r="CV622"/>
  <c r="DE622" s="1"/>
  <c r="CU622"/>
  <c r="DR622" s="1"/>
  <c r="CT622"/>
  <c r="DQ622" s="1"/>
  <c r="CS622"/>
  <c r="DP622" s="1"/>
  <c r="CR622"/>
  <c r="AU622"/>
  <c r="BD622" s="1"/>
  <c r="AT622"/>
  <c r="BC622" s="1"/>
  <c r="AS622"/>
  <c r="BB622" s="1"/>
  <c r="AR622"/>
  <c r="AQ622"/>
  <c r="AP622"/>
  <c r="BP622" s="1"/>
  <c r="AO622"/>
  <c r="BO622" s="1"/>
  <c r="AN622"/>
  <c r="BN622" s="1"/>
  <c r="AM622"/>
  <c r="AL622"/>
  <c r="AK622"/>
  <c r="AJ622"/>
  <c r="CW621"/>
  <c r="DF621" s="1"/>
  <c r="CV621"/>
  <c r="DE621" s="1"/>
  <c r="CU621"/>
  <c r="DR621" s="1"/>
  <c r="CT621"/>
  <c r="DQ621" s="1"/>
  <c r="CS621"/>
  <c r="DP621" s="1"/>
  <c r="CR621"/>
  <c r="AU621"/>
  <c r="BD621" s="1"/>
  <c r="AT621"/>
  <c r="BC621" s="1"/>
  <c r="AS621"/>
  <c r="BB621" s="1"/>
  <c r="AR621"/>
  <c r="AQ621"/>
  <c r="AP621"/>
  <c r="BP621" s="1"/>
  <c r="AO621"/>
  <c r="BO621" s="1"/>
  <c r="AN621"/>
  <c r="BN621" s="1"/>
  <c r="AM621"/>
  <c r="AL621"/>
  <c r="AK621"/>
  <c r="AJ621"/>
  <c r="CW620"/>
  <c r="DF620" s="1"/>
  <c r="CV620"/>
  <c r="DE620" s="1"/>
  <c r="CU620"/>
  <c r="DR620" s="1"/>
  <c r="CT620"/>
  <c r="DQ620" s="1"/>
  <c r="CS620"/>
  <c r="DP620" s="1"/>
  <c r="CR620"/>
  <c r="AU620"/>
  <c r="BD620" s="1"/>
  <c r="AT620"/>
  <c r="BC620" s="1"/>
  <c r="AS620"/>
  <c r="BB620" s="1"/>
  <c r="AR620"/>
  <c r="AQ620"/>
  <c r="AP620"/>
  <c r="BP620" s="1"/>
  <c r="AO620"/>
  <c r="BO620" s="1"/>
  <c r="AN620"/>
  <c r="BN620" s="1"/>
  <c r="AM620"/>
  <c r="AL620"/>
  <c r="AK620"/>
  <c r="AJ620"/>
  <c r="CW619"/>
  <c r="DF619" s="1"/>
  <c r="CV619"/>
  <c r="DE619" s="1"/>
  <c r="CU619"/>
  <c r="DR619" s="1"/>
  <c r="CT619"/>
  <c r="DQ619" s="1"/>
  <c r="CS619"/>
  <c r="DP619" s="1"/>
  <c r="CR619"/>
  <c r="AU619"/>
  <c r="BD619" s="1"/>
  <c r="AT619"/>
  <c r="BC619" s="1"/>
  <c r="AS619"/>
  <c r="BB619" s="1"/>
  <c r="AR619"/>
  <c r="AQ619"/>
  <c r="AP619"/>
  <c r="BP619" s="1"/>
  <c r="AO619"/>
  <c r="BO619" s="1"/>
  <c r="AN619"/>
  <c r="BN619" s="1"/>
  <c r="AM619"/>
  <c r="AL619"/>
  <c r="AK619"/>
  <c r="AJ619"/>
  <c r="CW618"/>
  <c r="DF618" s="1"/>
  <c r="CV618"/>
  <c r="DE618" s="1"/>
  <c r="CU618"/>
  <c r="DR618" s="1"/>
  <c r="CT618"/>
  <c r="DQ618" s="1"/>
  <c r="CS618"/>
  <c r="DP618" s="1"/>
  <c r="CR618"/>
  <c r="AU618"/>
  <c r="BD618" s="1"/>
  <c r="AT618"/>
  <c r="BC618" s="1"/>
  <c r="AS618"/>
  <c r="BB618" s="1"/>
  <c r="AR618"/>
  <c r="AQ618"/>
  <c r="AP618"/>
  <c r="BP618" s="1"/>
  <c r="AO618"/>
  <c r="BO618" s="1"/>
  <c r="AN618"/>
  <c r="BN618" s="1"/>
  <c r="AM618"/>
  <c r="AL618"/>
  <c r="AK618"/>
  <c r="AJ618"/>
  <c r="CW617"/>
  <c r="DF617" s="1"/>
  <c r="CV617"/>
  <c r="DE617" s="1"/>
  <c r="CU617"/>
  <c r="DR617" s="1"/>
  <c r="CT617"/>
  <c r="DQ617" s="1"/>
  <c r="CS617"/>
  <c r="DP617" s="1"/>
  <c r="CR617"/>
  <c r="AU617"/>
  <c r="BD617" s="1"/>
  <c r="AT617"/>
  <c r="BC617" s="1"/>
  <c r="AS617"/>
  <c r="BB617" s="1"/>
  <c r="AR617"/>
  <c r="AQ617"/>
  <c r="AP617"/>
  <c r="BP617" s="1"/>
  <c r="AO617"/>
  <c r="BO617" s="1"/>
  <c r="AN617"/>
  <c r="BN617" s="1"/>
  <c r="AM617"/>
  <c r="AL617"/>
  <c r="AK617"/>
  <c r="AJ617"/>
  <c r="CW616"/>
  <c r="DF616" s="1"/>
  <c r="CV616"/>
  <c r="DE616" s="1"/>
  <c r="CU616"/>
  <c r="DR616" s="1"/>
  <c r="CT616"/>
  <c r="DQ616" s="1"/>
  <c r="CS616"/>
  <c r="DP616" s="1"/>
  <c r="CR616"/>
  <c r="AU616"/>
  <c r="BD616" s="1"/>
  <c r="AT616"/>
  <c r="BC616" s="1"/>
  <c r="AS616"/>
  <c r="BB616" s="1"/>
  <c r="AR616"/>
  <c r="AQ616"/>
  <c r="AP616"/>
  <c r="BP616" s="1"/>
  <c r="AO616"/>
  <c r="BO616" s="1"/>
  <c r="AN616"/>
  <c r="BN616" s="1"/>
  <c r="AM616"/>
  <c r="AL616"/>
  <c r="AK616"/>
  <c r="AJ616"/>
  <c r="CW615"/>
  <c r="DF615" s="1"/>
  <c r="CV615"/>
  <c r="DE615" s="1"/>
  <c r="CU615"/>
  <c r="DR615" s="1"/>
  <c r="CT615"/>
  <c r="DQ615" s="1"/>
  <c r="CS615"/>
  <c r="DP615" s="1"/>
  <c r="CR615"/>
  <c r="AU615"/>
  <c r="BD615" s="1"/>
  <c r="AT615"/>
  <c r="BC615" s="1"/>
  <c r="AS615"/>
  <c r="BB615" s="1"/>
  <c r="AR615"/>
  <c r="AQ615"/>
  <c r="AP615"/>
  <c r="BP615" s="1"/>
  <c r="AO615"/>
  <c r="BO615" s="1"/>
  <c r="AN615"/>
  <c r="BN615" s="1"/>
  <c r="AM615"/>
  <c r="AL615"/>
  <c r="AK615"/>
  <c r="AJ615"/>
  <c r="CW613"/>
  <c r="DF613" s="1"/>
  <c r="CV613"/>
  <c r="DE613" s="1"/>
  <c r="CU613"/>
  <c r="DR613" s="1"/>
  <c r="CT613"/>
  <c r="DQ613" s="1"/>
  <c r="CS613"/>
  <c r="DP613" s="1"/>
  <c r="CR613"/>
  <c r="AU613"/>
  <c r="BD613" s="1"/>
  <c r="AT613"/>
  <c r="BC613" s="1"/>
  <c r="AS613"/>
  <c r="BB613" s="1"/>
  <c r="AR613"/>
  <c r="AQ613"/>
  <c r="AP613"/>
  <c r="BP613" s="1"/>
  <c r="AO613"/>
  <c r="BO613" s="1"/>
  <c r="AN613"/>
  <c r="BN613" s="1"/>
  <c r="AM613"/>
  <c r="AL613"/>
  <c r="AK613"/>
  <c r="AJ613"/>
  <c r="CW611"/>
  <c r="DF611" s="1"/>
  <c r="CV611"/>
  <c r="DE611" s="1"/>
  <c r="CU611"/>
  <c r="DR611" s="1"/>
  <c r="CT611"/>
  <c r="DQ611" s="1"/>
  <c r="CS611"/>
  <c r="DP611" s="1"/>
  <c r="CR611"/>
  <c r="AU611"/>
  <c r="BD611" s="1"/>
  <c r="AT611"/>
  <c r="BC611" s="1"/>
  <c r="AS611"/>
  <c r="BB611" s="1"/>
  <c r="AR611"/>
  <c r="AQ611"/>
  <c r="AP611"/>
  <c r="BP611" s="1"/>
  <c r="AO611"/>
  <c r="BO611" s="1"/>
  <c r="AN611"/>
  <c r="BN611" s="1"/>
  <c r="AM611"/>
  <c r="AL611"/>
  <c r="AK611"/>
  <c r="AJ611"/>
  <c r="CW614"/>
  <c r="DF614" s="1"/>
  <c r="CV614"/>
  <c r="DE614" s="1"/>
  <c r="CU614"/>
  <c r="DR614" s="1"/>
  <c r="CT614"/>
  <c r="DQ614" s="1"/>
  <c r="CS614"/>
  <c r="DP614" s="1"/>
  <c r="CR614"/>
  <c r="AU614"/>
  <c r="BD614" s="1"/>
  <c r="AT614"/>
  <c r="BC614" s="1"/>
  <c r="AS614"/>
  <c r="BB614" s="1"/>
  <c r="AR614"/>
  <c r="AQ614"/>
  <c r="AP614"/>
  <c r="BP614" s="1"/>
  <c r="AO614"/>
  <c r="BO614" s="1"/>
  <c r="AN614"/>
  <c r="BN614" s="1"/>
  <c r="AM614"/>
  <c r="AL614"/>
  <c r="AK614"/>
  <c r="AJ614"/>
  <c r="CW612"/>
  <c r="DF612" s="1"/>
  <c r="CV612"/>
  <c r="DE612" s="1"/>
  <c r="CU612"/>
  <c r="DR612" s="1"/>
  <c r="CT612"/>
  <c r="DQ612" s="1"/>
  <c r="CS612"/>
  <c r="DP612" s="1"/>
  <c r="CR612"/>
  <c r="AU612"/>
  <c r="BD612" s="1"/>
  <c r="AT612"/>
  <c r="BC612" s="1"/>
  <c r="AS612"/>
  <c r="BB612" s="1"/>
  <c r="AR612"/>
  <c r="AQ612"/>
  <c r="AP612"/>
  <c r="BP612" s="1"/>
  <c r="AO612"/>
  <c r="BO612" s="1"/>
  <c r="AN612"/>
  <c r="BN612" s="1"/>
  <c r="AM612"/>
  <c r="AL612"/>
  <c r="AK612"/>
  <c r="AJ612"/>
  <c r="CW610"/>
  <c r="DF610" s="1"/>
  <c r="CV610"/>
  <c r="DE610" s="1"/>
  <c r="CU610"/>
  <c r="DR610" s="1"/>
  <c r="CT610"/>
  <c r="DQ610" s="1"/>
  <c r="CS610"/>
  <c r="DP610" s="1"/>
  <c r="CR610"/>
  <c r="AU610"/>
  <c r="BD610" s="1"/>
  <c r="AT610"/>
  <c r="BC610" s="1"/>
  <c r="AS610"/>
  <c r="BB610" s="1"/>
  <c r="AR610"/>
  <c r="AQ610"/>
  <c r="AP610"/>
  <c r="BP610" s="1"/>
  <c r="AO610"/>
  <c r="BO610" s="1"/>
  <c r="AN610"/>
  <c r="BN610" s="1"/>
  <c r="AM610"/>
  <c r="AL610"/>
  <c r="AK610"/>
  <c r="AJ610"/>
  <c r="CW609"/>
  <c r="DF609" s="1"/>
  <c r="CV609"/>
  <c r="DE609" s="1"/>
  <c r="CU609"/>
  <c r="DR609" s="1"/>
  <c r="CT609"/>
  <c r="DQ609" s="1"/>
  <c r="CS609"/>
  <c r="DP609" s="1"/>
  <c r="CR609"/>
  <c r="AU609"/>
  <c r="BD609" s="1"/>
  <c r="AT609"/>
  <c r="BC609" s="1"/>
  <c r="AS609"/>
  <c r="BB609" s="1"/>
  <c r="AR609"/>
  <c r="AQ609"/>
  <c r="AP609"/>
  <c r="BP609" s="1"/>
  <c r="AO609"/>
  <c r="BO609" s="1"/>
  <c r="AN609"/>
  <c r="BN609" s="1"/>
  <c r="AM609"/>
  <c r="AL609"/>
  <c r="AK609"/>
  <c r="AJ609"/>
  <c r="CW605"/>
  <c r="DF605" s="1"/>
  <c r="CV605"/>
  <c r="DE605" s="1"/>
  <c r="CU605"/>
  <c r="DR605" s="1"/>
  <c r="CT605"/>
  <c r="DQ605" s="1"/>
  <c r="CS605"/>
  <c r="DP605" s="1"/>
  <c r="CR605"/>
  <c r="AU605"/>
  <c r="BD605" s="1"/>
  <c r="AT605"/>
  <c r="BC605" s="1"/>
  <c r="AS605"/>
  <c r="BB605" s="1"/>
  <c r="AR605"/>
  <c r="AQ605"/>
  <c r="AP605"/>
  <c r="BP605" s="1"/>
  <c r="AO605"/>
  <c r="BO605" s="1"/>
  <c r="AN605"/>
  <c r="BN605" s="1"/>
  <c r="AM605"/>
  <c r="AL605"/>
  <c r="AK605"/>
  <c r="AJ605"/>
  <c r="CW608"/>
  <c r="DF608" s="1"/>
  <c r="CV608"/>
  <c r="DE608" s="1"/>
  <c r="CU608"/>
  <c r="DR608" s="1"/>
  <c r="CT608"/>
  <c r="DQ608" s="1"/>
  <c r="CS608"/>
  <c r="DP608" s="1"/>
  <c r="CR608"/>
  <c r="AU608"/>
  <c r="BD608" s="1"/>
  <c r="AT608"/>
  <c r="BC608" s="1"/>
  <c r="AS608"/>
  <c r="BB608" s="1"/>
  <c r="AR608"/>
  <c r="AQ608"/>
  <c r="AP608"/>
  <c r="BP608" s="1"/>
  <c r="AO608"/>
  <c r="BO608" s="1"/>
  <c r="AN608"/>
  <c r="BN608" s="1"/>
  <c r="AM608"/>
  <c r="AL608"/>
  <c r="AK608"/>
  <c r="AJ608"/>
  <c r="CW607"/>
  <c r="DF607" s="1"/>
  <c r="CV607"/>
  <c r="DE607" s="1"/>
  <c r="CU607"/>
  <c r="DR607" s="1"/>
  <c r="CT607"/>
  <c r="DQ607" s="1"/>
  <c r="CS607"/>
  <c r="DP607" s="1"/>
  <c r="CR607"/>
  <c r="AU607"/>
  <c r="BD607" s="1"/>
  <c r="AT607"/>
  <c r="BC607" s="1"/>
  <c r="AS607"/>
  <c r="BB607" s="1"/>
  <c r="AR607"/>
  <c r="AQ607"/>
  <c r="AP607"/>
  <c r="BP607" s="1"/>
  <c r="AO607"/>
  <c r="BO607" s="1"/>
  <c r="AN607"/>
  <c r="BN607" s="1"/>
  <c r="AM607"/>
  <c r="AL607"/>
  <c r="AK607"/>
  <c r="AJ607"/>
  <c r="CW606"/>
  <c r="DF606" s="1"/>
  <c r="CV606"/>
  <c r="DE606" s="1"/>
  <c r="CU606"/>
  <c r="DR606" s="1"/>
  <c r="CT606"/>
  <c r="DQ606" s="1"/>
  <c r="CS606"/>
  <c r="DP606" s="1"/>
  <c r="CR606"/>
  <c r="AU606"/>
  <c r="BD606" s="1"/>
  <c r="AT606"/>
  <c r="BC606" s="1"/>
  <c r="AS606"/>
  <c r="BB606" s="1"/>
  <c r="AR606"/>
  <c r="AQ606"/>
  <c r="AP606"/>
  <c r="BP606" s="1"/>
  <c r="AO606"/>
  <c r="BO606" s="1"/>
  <c r="AN606"/>
  <c r="BN606" s="1"/>
  <c r="AM606"/>
  <c r="AL606"/>
  <c r="AK606"/>
  <c r="AJ606"/>
  <c r="CW604"/>
  <c r="DF604" s="1"/>
  <c r="CV604"/>
  <c r="DE604" s="1"/>
  <c r="CU604"/>
  <c r="DR604" s="1"/>
  <c r="CT604"/>
  <c r="DQ604" s="1"/>
  <c r="CS604"/>
  <c r="DP604" s="1"/>
  <c r="CR604"/>
  <c r="AU604"/>
  <c r="BD604" s="1"/>
  <c r="AT604"/>
  <c r="BC604" s="1"/>
  <c r="AS604"/>
  <c r="BB604" s="1"/>
  <c r="AR604"/>
  <c r="AQ604"/>
  <c r="AP604"/>
  <c r="BP604" s="1"/>
  <c r="AO604"/>
  <c r="BO604" s="1"/>
  <c r="AN604"/>
  <c r="BN604" s="1"/>
  <c r="AM604"/>
  <c r="AL604"/>
  <c r="AK604"/>
  <c r="AJ604"/>
  <c r="AR208"/>
  <c r="CW662"/>
  <c r="DF662" s="1"/>
  <c r="CV662"/>
  <c r="DE662" s="1"/>
  <c r="CU662"/>
  <c r="CT662"/>
  <c r="DQ662" s="1"/>
  <c r="CS662"/>
  <c r="DP662" s="1"/>
  <c r="CR662"/>
  <c r="CW661"/>
  <c r="DF661" s="1"/>
  <c r="CV661"/>
  <c r="DE661" s="1"/>
  <c r="CU661"/>
  <c r="CT661"/>
  <c r="DQ661" s="1"/>
  <c r="CS661"/>
  <c r="DP661" s="1"/>
  <c r="CR661"/>
  <c r="CW660"/>
  <c r="DF660" s="1"/>
  <c r="CV660"/>
  <c r="DE660" s="1"/>
  <c r="CU660"/>
  <c r="CT660"/>
  <c r="DQ660" s="1"/>
  <c r="CS660"/>
  <c r="DP660" s="1"/>
  <c r="CR660"/>
  <c r="CW659"/>
  <c r="DF659" s="1"/>
  <c r="CV659"/>
  <c r="DE659" s="1"/>
  <c r="CU659"/>
  <c r="CT659"/>
  <c r="DQ659" s="1"/>
  <c r="CS659"/>
  <c r="DP659" s="1"/>
  <c r="CR659"/>
  <c r="CW658"/>
  <c r="DF658" s="1"/>
  <c r="CV658"/>
  <c r="DE658" s="1"/>
  <c r="CU658"/>
  <c r="CT658"/>
  <c r="DQ658" s="1"/>
  <c r="CS658"/>
  <c r="DP658" s="1"/>
  <c r="CR658"/>
  <c r="CW657"/>
  <c r="DF657" s="1"/>
  <c r="CV657"/>
  <c r="DE657" s="1"/>
  <c r="CU657"/>
  <c r="CT657"/>
  <c r="DQ657" s="1"/>
  <c r="CS657"/>
  <c r="DP657" s="1"/>
  <c r="CR657"/>
  <c r="CW656"/>
  <c r="DF656" s="1"/>
  <c r="CV656"/>
  <c r="DE656" s="1"/>
  <c r="CU656"/>
  <c r="CT656"/>
  <c r="DQ656" s="1"/>
  <c r="CS656"/>
  <c r="DP656" s="1"/>
  <c r="CR656"/>
  <c r="CW655"/>
  <c r="DF655" s="1"/>
  <c r="CV655"/>
  <c r="DE655" s="1"/>
  <c r="CU655"/>
  <c r="CT655"/>
  <c r="DQ655" s="1"/>
  <c r="CS655"/>
  <c r="DP655" s="1"/>
  <c r="CR655"/>
  <c r="CW654"/>
  <c r="DF654" s="1"/>
  <c r="CV654"/>
  <c r="DE654" s="1"/>
  <c r="CU654"/>
  <c r="CT654"/>
  <c r="DQ654" s="1"/>
  <c r="CS654"/>
  <c r="DP654" s="1"/>
  <c r="CR654"/>
  <c r="CW653"/>
  <c r="DF653" s="1"/>
  <c r="CV653"/>
  <c r="DE653" s="1"/>
  <c r="CU653"/>
  <c r="CT653"/>
  <c r="DQ653" s="1"/>
  <c r="CS653"/>
  <c r="DP653" s="1"/>
  <c r="CR653"/>
  <c r="CW652"/>
  <c r="DF652" s="1"/>
  <c r="CV652"/>
  <c r="DE652" s="1"/>
  <c r="CU652"/>
  <c r="CT652"/>
  <c r="DQ652" s="1"/>
  <c r="CR652"/>
  <c r="CW651"/>
  <c r="DF651" s="1"/>
  <c r="CV651"/>
  <c r="DE651" s="1"/>
  <c r="CU651"/>
  <c r="CT651"/>
  <c r="DQ651" s="1"/>
  <c r="CS651"/>
  <c r="DP651" s="1"/>
  <c r="CR651"/>
  <c r="CW650"/>
  <c r="DF650" s="1"/>
  <c r="CV650"/>
  <c r="DE650" s="1"/>
  <c r="CU650"/>
  <c r="CT650"/>
  <c r="DQ650" s="1"/>
  <c r="CS650"/>
  <c r="DP650" s="1"/>
  <c r="CR650"/>
  <c r="CW649"/>
  <c r="DF649" s="1"/>
  <c r="CV649"/>
  <c r="DE649" s="1"/>
  <c r="CU649"/>
  <c r="CT649"/>
  <c r="DQ649" s="1"/>
  <c r="CS649"/>
  <c r="DP649" s="1"/>
  <c r="CR649"/>
  <c r="CW648"/>
  <c r="DF648" s="1"/>
  <c r="CV648"/>
  <c r="DE648" s="1"/>
  <c r="CU648"/>
  <c r="CT648"/>
  <c r="DQ648" s="1"/>
  <c r="CS648"/>
  <c r="DP648" s="1"/>
  <c r="CR648"/>
  <c r="CW647"/>
  <c r="DF647" s="1"/>
  <c r="CV647"/>
  <c r="DE647" s="1"/>
  <c r="CU647"/>
  <c r="CT647"/>
  <c r="DQ647" s="1"/>
  <c r="CS647"/>
  <c r="DP647" s="1"/>
  <c r="CR647"/>
  <c r="CW646"/>
  <c r="DF646" s="1"/>
  <c r="CV646"/>
  <c r="DE646" s="1"/>
  <c r="CU646"/>
  <c r="CT646"/>
  <c r="DQ646" s="1"/>
  <c r="CS646"/>
  <c r="DP646" s="1"/>
  <c r="CR646"/>
  <c r="CW645"/>
  <c r="DF645" s="1"/>
  <c r="CV645"/>
  <c r="DE645" s="1"/>
  <c r="CU645"/>
  <c r="CT645"/>
  <c r="DQ645" s="1"/>
  <c r="CS645"/>
  <c r="DP645" s="1"/>
  <c r="CR645"/>
  <c r="CW644"/>
  <c r="DF644" s="1"/>
  <c r="CV644"/>
  <c r="DE644" s="1"/>
  <c r="CU644"/>
  <c r="CT644"/>
  <c r="DQ644" s="1"/>
  <c r="CS644"/>
  <c r="DP644" s="1"/>
  <c r="CR644"/>
  <c r="CW643"/>
  <c r="DF643" s="1"/>
  <c r="CV643"/>
  <c r="DE643" s="1"/>
  <c r="CU643"/>
  <c r="CT643"/>
  <c r="DQ643" s="1"/>
  <c r="CS643"/>
  <c r="DP643" s="1"/>
  <c r="CR643"/>
  <c r="CW642"/>
  <c r="DF642" s="1"/>
  <c r="CV642"/>
  <c r="DE642" s="1"/>
  <c r="CU642"/>
  <c r="CT642"/>
  <c r="DQ642" s="1"/>
  <c r="CS642"/>
  <c r="DP642" s="1"/>
  <c r="CR642"/>
  <c r="CW603"/>
  <c r="DF603" s="1"/>
  <c r="CV603"/>
  <c r="DE603" s="1"/>
  <c r="CU603"/>
  <c r="CT603"/>
  <c r="DQ603" s="1"/>
  <c r="CS603"/>
  <c r="DP603" s="1"/>
  <c r="CR603"/>
  <c r="CW602"/>
  <c r="DF602" s="1"/>
  <c r="CV602"/>
  <c r="DE602" s="1"/>
  <c r="CU602"/>
  <c r="CT602"/>
  <c r="DQ602" s="1"/>
  <c r="CS602"/>
  <c r="DP602" s="1"/>
  <c r="CR602"/>
  <c r="CW601"/>
  <c r="DF601" s="1"/>
  <c r="CV601"/>
  <c r="DE601" s="1"/>
  <c r="CU601"/>
  <c r="CT601"/>
  <c r="DQ601" s="1"/>
  <c r="CS601"/>
  <c r="DP601" s="1"/>
  <c r="CR601"/>
  <c r="CW600"/>
  <c r="DF600" s="1"/>
  <c r="CV600"/>
  <c r="DE600" s="1"/>
  <c r="CU600"/>
  <c r="CT600"/>
  <c r="DQ600" s="1"/>
  <c r="CS600"/>
  <c r="DP600" s="1"/>
  <c r="CR600"/>
  <c r="CW599"/>
  <c r="DF599" s="1"/>
  <c r="CV599"/>
  <c r="DE599" s="1"/>
  <c r="CU599"/>
  <c r="CT599"/>
  <c r="DQ599" s="1"/>
  <c r="CS599"/>
  <c r="DP599" s="1"/>
  <c r="CR599"/>
  <c r="CW598"/>
  <c r="DF598" s="1"/>
  <c r="CV598"/>
  <c r="DE598" s="1"/>
  <c r="CU598"/>
  <c r="CT598"/>
  <c r="DQ598" s="1"/>
  <c r="CS598"/>
  <c r="DP598" s="1"/>
  <c r="CR598"/>
  <c r="CW597"/>
  <c r="DF597" s="1"/>
  <c r="CV597"/>
  <c r="DE597" s="1"/>
  <c r="CU597"/>
  <c r="CT597"/>
  <c r="DQ597" s="1"/>
  <c r="CS597"/>
  <c r="DP597" s="1"/>
  <c r="CR597"/>
  <c r="CW596"/>
  <c r="DF596" s="1"/>
  <c r="CV596"/>
  <c r="DE596" s="1"/>
  <c r="CU596"/>
  <c r="CT596"/>
  <c r="DQ596" s="1"/>
  <c r="CS596"/>
  <c r="DP596" s="1"/>
  <c r="CR596"/>
  <c r="CW595"/>
  <c r="DF595" s="1"/>
  <c r="CV595"/>
  <c r="DE595" s="1"/>
  <c r="CU595"/>
  <c r="CT595"/>
  <c r="DQ595" s="1"/>
  <c r="CS595"/>
  <c r="DP595" s="1"/>
  <c r="CR595"/>
  <c r="CW594"/>
  <c r="DF594" s="1"/>
  <c r="CV594"/>
  <c r="DE594" s="1"/>
  <c r="CU594"/>
  <c r="CT594"/>
  <c r="DQ594" s="1"/>
  <c r="CS594"/>
  <c r="DP594" s="1"/>
  <c r="CR594"/>
  <c r="CW593"/>
  <c r="DF593" s="1"/>
  <c r="CV593"/>
  <c r="DE593" s="1"/>
  <c r="CU593"/>
  <c r="CT593"/>
  <c r="DQ593" s="1"/>
  <c r="CS593"/>
  <c r="DP593" s="1"/>
  <c r="CR593"/>
  <c r="CW592"/>
  <c r="DF592" s="1"/>
  <c r="CV592"/>
  <c r="DE592" s="1"/>
  <c r="CU592"/>
  <c r="CT592"/>
  <c r="DQ592" s="1"/>
  <c r="CS592"/>
  <c r="DP592" s="1"/>
  <c r="CR592"/>
  <c r="CW591"/>
  <c r="DF591" s="1"/>
  <c r="CV591"/>
  <c r="DE591" s="1"/>
  <c r="CU591"/>
  <c r="CT591"/>
  <c r="DQ591" s="1"/>
  <c r="CS591"/>
  <c r="DP591" s="1"/>
  <c r="CR591"/>
  <c r="CW590"/>
  <c r="DF590" s="1"/>
  <c r="CV590"/>
  <c r="DE590" s="1"/>
  <c r="CU590"/>
  <c r="CT590"/>
  <c r="DQ590" s="1"/>
  <c r="CS590"/>
  <c r="DP590" s="1"/>
  <c r="CR590"/>
  <c r="CW589"/>
  <c r="DF589" s="1"/>
  <c r="CV589"/>
  <c r="DE589" s="1"/>
  <c r="CU589"/>
  <c r="CT589"/>
  <c r="DQ589" s="1"/>
  <c r="CS589"/>
  <c r="DP589" s="1"/>
  <c r="CR589"/>
  <c r="CW588"/>
  <c r="DF588" s="1"/>
  <c r="CV588"/>
  <c r="DE588" s="1"/>
  <c r="CU588"/>
  <c r="CT588"/>
  <c r="DQ588" s="1"/>
  <c r="CS588"/>
  <c r="DP588" s="1"/>
  <c r="CR588"/>
  <c r="CW587"/>
  <c r="DF587" s="1"/>
  <c r="CV587"/>
  <c r="DE587" s="1"/>
  <c r="CU587"/>
  <c r="CT587"/>
  <c r="DQ587" s="1"/>
  <c r="CS587"/>
  <c r="DP587" s="1"/>
  <c r="CR587"/>
  <c r="CW586"/>
  <c r="DF586" s="1"/>
  <c r="CV586"/>
  <c r="DE586" s="1"/>
  <c r="CU586"/>
  <c r="CT586"/>
  <c r="DQ586" s="1"/>
  <c r="CS586"/>
  <c r="DP586" s="1"/>
  <c r="CR586"/>
  <c r="CW585"/>
  <c r="DF585" s="1"/>
  <c r="CV585"/>
  <c r="DE585" s="1"/>
  <c r="CU585"/>
  <c r="CT585"/>
  <c r="DQ585" s="1"/>
  <c r="CS585"/>
  <c r="DP585" s="1"/>
  <c r="CR585"/>
  <c r="CW584"/>
  <c r="DF584" s="1"/>
  <c r="CV584"/>
  <c r="DE584" s="1"/>
  <c r="CU584"/>
  <c r="CT584"/>
  <c r="DQ584" s="1"/>
  <c r="CS584"/>
  <c r="DP584" s="1"/>
  <c r="CR584"/>
  <c r="CW583"/>
  <c r="DF583" s="1"/>
  <c r="CV583"/>
  <c r="DE583" s="1"/>
  <c r="CU583"/>
  <c r="CT583"/>
  <c r="DQ583" s="1"/>
  <c r="CS583"/>
  <c r="DP583" s="1"/>
  <c r="CR583"/>
  <c r="CW582"/>
  <c r="DF582" s="1"/>
  <c r="CV582"/>
  <c r="DE582" s="1"/>
  <c r="CU582"/>
  <c r="CT582"/>
  <c r="DQ582" s="1"/>
  <c r="CS582"/>
  <c r="DP582" s="1"/>
  <c r="CR582"/>
  <c r="CW581"/>
  <c r="DF581" s="1"/>
  <c r="CV581"/>
  <c r="DE581" s="1"/>
  <c r="CU581"/>
  <c r="CT581"/>
  <c r="DQ581" s="1"/>
  <c r="CS581"/>
  <c r="DP581" s="1"/>
  <c r="CR581"/>
  <c r="CW580"/>
  <c r="DF580" s="1"/>
  <c r="CV580"/>
  <c r="DE580" s="1"/>
  <c r="CU580"/>
  <c r="CT580"/>
  <c r="DQ580" s="1"/>
  <c r="CS580"/>
  <c r="DP580" s="1"/>
  <c r="CR580"/>
  <c r="CW579"/>
  <c r="DF579" s="1"/>
  <c r="CV579"/>
  <c r="DE579" s="1"/>
  <c r="CU579"/>
  <c r="CT579"/>
  <c r="DQ579" s="1"/>
  <c r="CS579"/>
  <c r="DP579" s="1"/>
  <c r="CR579"/>
  <c r="CW578"/>
  <c r="DF578" s="1"/>
  <c r="CV578"/>
  <c r="DE578" s="1"/>
  <c r="CU578"/>
  <c r="CT578"/>
  <c r="DQ578" s="1"/>
  <c r="CS578"/>
  <c r="DP578" s="1"/>
  <c r="CR578"/>
  <c r="CW577"/>
  <c r="DF577" s="1"/>
  <c r="CV577"/>
  <c r="DE577" s="1"/>
  <c r="CU577"/>
  <c r="CT577"/>
  <c r="DQ577" s="1"/>
  <c r="CS577"/>
  <c r="DP577" s="1"/>
  <c r="CR577"/>
  <c r="CW576"/>
  <c r="DF576" s="1"/>
  <c r="CV576"/>
  <c r="DE576" s="1"/>
  <c r="CU576"/>
  <c r="CT576"/>
  <c r="DQ576" s="1"/>
  <c r="CS576"/>
  <c r="DP576" s="1"/>
  <c r="CR576"/>
  <c r="CW575"/>
  <c r="DF575" s="1"/>
  <c r="CV575"/>
  <c r="DE575" s="1"/>
  <c r="CU575"/>
  <c r="CT575"/>
  <c r="DQ575" s="1"/>
  <c r="CS575"/>
  <c r="DP575" s="1"/>
  <c r="CR575"/>
  <c r="CW574"/>
  <c r="DF574" s="1"/>
  <c r="CV574"/>
  <c r="DE574" s="1"/>
  <c r="CU574"/>
  <c r="CT574"/>
  <c r="DQ574" s="1"/>
  <c r="CS574"/>
  <c r="DP574" s="1"/>
  <c r="CR574"/>
  <c r="CW573"/>
  <c r="DF573" s="1"/>
  <c r="CV573"/>
  <c r="DE573" s="1"/>
  <c r="CU573"/>
  <c r="CT573"/>
  <c r="DQ573" s="1"/>
  <c r="CS573"/>
  <c r="DP573" s="1"/>
  <c r="CR573"/>
  <c r="CW572"/>
  <c r="DF572" s="1"/>
  <c r="CV572"/>
  <c r="DE572" s="1"/>
  <c r="CU572"/>
  <c r="CT572"/>
  <c r="DQ572" s="1"/>
  <c r="CS572"/>
  <c r="DP572" s="1"/>
  <c r="CR572"/>
  <c r="CW571"/>
  <c r="DF571" s="1"/>
  <c r="CV571"/>
  <c r="DE571" s="1"/>
  <c r="CU571"/>
  <c r="CT571"/>
  <c r="DQ571" s="1"/>
  <c r="CS571"/>
  <c r="DP571" s="1"/>
  <c r="CR571"/>
  <c r="CW570"/>
  <c r="DF570" s="1"/>
  <c r="CV570"/>
  <c r="DE570" s="1"/>
  <c r="CU570"/>
  <c r="CT570"/>
  <c r="DQ570" s="1"/>
  <c r="CS570"/>
  <c r="DP570" s="1"/>
  <c r="CR570"/>
  <c r="CW569"/>
  <c r="DF569" s="1"/>
  <c r="CV569"/>
  <c r="DE569" s="1"/>
  <c r="CU569"/>
  <c r="CT569"/>
  <c r="DQ569" s="1"/>
  <c r="CS569"/>
  <c r="DP569" s="1"/>
  <c r="CR569"/>
  <c r="CW568"/>
  <c r="DF568" s="1"/>
  <c r="CV568"/>
  <c r="DE568" s="1"/>
  <c r="CU568"/>
  <c r="CT568"/>
  <c r="DQ568" s="1"/>
  <c r="CS568"/>
  <c r="DP568" s="1"/>
  <c r="CR568"/>
  <c r="CW567"/>
  <c r="DF567" s="1"/>
  <c r="CV567"/>
  <c r="DE567" s="1"/>
  <c r="CU567"/>
  <c r="CT567"/>
  <c r="DQ567" s="1"/>
  <c r="CS567"/>
  <c r="DP567" s="1"/>
  <c r="CR567"/>
  <c r="CW566"/>
  <c r="DF566" s="1"/>
  <c r="CV566"/>
  <c r="DE566" s="1"/>
  <c r="CU566"/>
  <c r="CT566"/>
  <c r="DQ566" s="1"/>
  <c r="CS566"/>
  <c r="DP566" s="1"/>
  <c r="CR566"/>
  <c r="CW565"/>
  <c r="DF565" s="1"/>
  <c r="CV565"/>
  <c r="DE565" s="1"/>
  <c r="CU565"/>
  <c r="CT565"/>
  <c r="DQ565" s="1"/>
  <c r="CS565"/>
  <c r="DP565" s="1"/>
  <c r="CR565"/>
  <c r="CW564"/>
  <c r="DF564" s="1"/>
  <c r="CV564"/>
  <c r="DE564" s="1"/>
  <c r="CU564"/>
  <c r="CT564"/>
  <c r="DQ564" s="1"/>
  <c r="CS564"/>
  <c r="DP564" s="1"/>
  <c r="CR564"/>
  <c r="CW563"/>
  <c r="DF563" s="1"/>
  <c r="CV563"/>
  <c r="DE563" s="1"/>
  <c r="CU563"/>
  <c r="CT563"/>
  <c r="DQ563" s="1"/>
  <c r="CS563"/>
  <c r="DP563" s="1"/>
  <c r="CR563"/>
  <c r="CW562"/>
  <c r="DF562" s="1"/>
  <c r="CV562"/>
  <c r="DE562" s="1"/>
  <c r="CU562"/>
  <c r="CT562"/>
  <c r="DQ562" s="1"/>
  <c r="CS562"/>
  <c r="DP562" s="1"/>
  <c r="CR562"/>
  <c r="CW561"/>
  <c r="DF561" s="1"/>
  <c r="CV561"/>
  <c r="DE561" s="1"/>
  <c r="CU561"/>
  <c r="CT561"/>
  <c r="DQ561" s="1"/>
  <c r="CS561"/>
  <c r="DP561" s="1"/>
  <c r="CR561"/>
  <c r="CW560"/>
  <c r="DF560" s="1"/>
  <c r="CV560"/>
  <c r="DE560" s="1"/>
  <c r="CU560"/>
  <c r="CT560"/>
  <c r="DQ560" s="1"/>
  <c r="CS560"/>
  <c r="DP560" s="1"/>
  <c r="CR560"/>
  <c r="CW559"/>
  <c r="DF559" s="1"/>
  <c r="CV559"/>
  <c r="DE559" s="1"/>
  <c r="CU559"/>
  <c r="CT559"/>
  <c r="DQ559" s="1"/>
  <c r="CS559"/>
  <c r="DP559" s="1"/>
  <c r="CR559"/>
  <c r="CW558"/>
  <c r="DF558" s="1"/>
  <c r="CV558"/>
  <c r="DE558" s="1"/>
  <c r="CU558"/>
  <c r="CT558"/>
  <c r="DQ558" s="1"/>
  <c r="CS558"/>
  <c r="DP558" s="1"/>
  <c r="CR558"/>
  <c r="CW557"/>
  <c r="DF557" s="1"/>
  <c r="CV557"/>
  <c r="DE557" s="1"/>
  <c r="CU557"/>
  <c r="CT557"/>
  <c r="DQ557" s="1"/>
  <c r="CS557"/>
  <c r="DP557" s="1"/>
  <c r="CR557"/>
  <c r="CW556"/>
  <c r="DF556" s="1"/>
  <c r="CV556"/>
  <c r="DE556" s="1"/>
  <c r="CU556"/>
  <c r="CT556"/>
  <c r="DQ556" s="1"/>
  <c r="CS556"/>
  <c r="DP556" s="1"/>
  <c r="CR556"/>
  <c r="CW555"/>
  <c r="DF555" s="1"/>
  <c r="CV555"/>
  <c r="DE555" s="1"/>
  <c r="CU555"/>
  <c r="CT555"/>
  <c r="DQ555" s="1"/>
  <c r="CS555"/>
  <c r="DP555" s="1"/>
  <c r="CR555"/>
  <c r="CW554"/>
  <c r="DF554" s="1"/>
  <c r="CV554"/>
  <c r="DE554" s="1"/>
  <c r="CU554"/>
  <c r="CT554"/>
  <c r="DQ554" s="1"/>
  <c r="CS554"/>
  <c r="DP554" s="1"/>
  <c r="CR554"/>
  <c r="CW553"/>
  <c r="DF553" s="1"/>
  <c r="CV553"/>
  <c r="DE553" s="1"/>
  <c r="CU553"/>
  <c r="CT553"/>
  <c r="DQ553" s="1"/>
  <c r="CS553"/>
  <c r="DP553" s="1"/>
  <c r="CR553"/>
  <c r="CW552"/>
  <c r="DF552" s="1"/>
  <c r="CV552"/>
  <c r="DE552" s="1"/>
  <c r="CU552"/>
  <c r="CT552"/>
  <c r="DQ552" s="1"/>
  <c r="CS552"/>
  <c r="DP552" s="1"/>
  <c r="CR552"/>
  <c r="CW551"/>
  <c r="DF551" s="1"/>
  <c r="CV551"/>
  <c r="DE551" s="1"/>
  <c r="CU551"/>
  <c r="CT551"/>
  <c r="DQ551" s="1"/>
  <c r="CS551"/>
  <c r="DP551" s="1"/>
  <c r="CR551"/>
  <c r="CW550"/>
  <c r="DF550" s="1"/>
  <c r="CV550"/>
  <c r="DE550" s="1"/>
  <c r="CU550"/>
  <c r="CT550"/>
  <c r="DQ550" s="1"/>
  <c r="CS550"/>
  <c r="DP550" s="1"/>
  <c r="CR550"/>
  <c r="CW549"/>
  <c r="DF549" s="1"/>
  <c r="CV549"/>
  <c r="DE549" s="1"/>
  <c r="CU549"/>
  <c r="CT549"/>
  <c r="DQ549" s="1"/>
  <c r="CS549"/>
  <c r="DP549" s="1"/>
  <c r="CR549"/>
  <c r="CW548"/>
  <c r="DF548" s="1"/>
  <c r="CV548"/>
  <c r="DE548" s="1"/>
  <c r="CU548"/>
  <c r="CT548"/>
  <c r="DQ548" s="1"/>
  <c r="CS548"/>
  <c r="DP548" s="1"/>
  <c r="CR548"/>
  <c r="CW547"/>
  <c r="DF547" s="1"/>
  <c r="CV547"/>
  <c r="DE547" s="1"/>
  <c r="CU547"/>
  <c r="CT547"/>
  <c r="DQ547" s="1"/>
  <c r="CS547"/>
  <c r="DP547" s="1"/>
  <c r="CR547"/>
  <c r="CW546"/>
  <c r="DF546" s="1"/>
  <c r="CV546"/>
  <c r="DE546" s="1"/>
  <c r="CU546"/>
  <c r="CT546"/>
  <c r="DQ546" s="1"/>
  <c r="CS546"/>
  <c r="DP546" s="1"/>
  <c r="CR546"/>
  <c r="CW545"/>
  <c r="DF545" s="1"/>
  <c r="CV545"/>
  <c r="DE545" s="1"/>
  <c r="CU545"/>
  <c r="CT545"/>
  <c r="DQ545" s="1"/>
  <c r="CS545"/>
  <c r="DP545" s="1"/>
  <c r="CR545"/>
  <c r="CW544"/>
  <c r="DF544" s="1"/>
  <c r="CV544"/>
  <c r="DE544" s="1"/>
  <c r="CU544"/>
  <c r="CT544"/>
  <c r="DQ544" s="1"/>
  <c r="CS544"/>
  <c r="DP544" s="1"/>
  <c r="CR544"/>
  <c r="CW543"/>
  <c r="DF543" s="1"/>
  <c r="CV543"/>
  <c r="DE543" s="1"/>
  <c r="CU543"/>
  <c r="CT543"/>
  <c r="DQ543" s="1"/>
  <c r="CS543"/>
  <c r="DP543" s="1"/>
  <c r="CR543"/>
  <c r="CW542"/>
  <c r="DF542" s="1"/>
  <c r="CV542"/>
  <c r="DE542" s="1"/>
  <c r="CU542"/>
  <c r="CT542"/>
  <c r="DQ542" s="1"/>
  <c r="CS542"/>
  <c r="DP542" s="1"/>
  <c r="CR542"/>
  <c r="CW541"/>
  <c r="DF541" s="1"/>
  <c r="CV541"/>
  <c r="DE541" s="1"/>
  <c r="CU541"/>
  <c r="CT541"/>
  <c r="DQ541" s="1"/>
  <c r="CS541"/>
  <c r="DP541" s="1"/>
  <c r="CR541"/>
  <c r="CW540"/>
  <c r="DF540" s="1"/>
  <c r="CV540"/>
  <c r="DE540" s="1"/>
  <c r="CU540"/>
  <c r="CT540"/>
  <c r="DQ540" s="1"/>
  <c r="CS540"/>
  <c r="DP540" s="1"/>
  <c r="CR540"/>
  <c r="CW539"/>
  <c r="DF539" s="1"/>
  <c r="CV539"/>
  <c r="DE539" s="1"/>
  <c r="CU539"/>
  <c r="CT539"/>
  <c r="DQ539" s="1"/>
  <c r="CS539"/>
  <c r="DP539" s="1"/>
  <c r="CR539"/>
  <c r="CW538"/>
  <c r="DF538" s="1"/>
  <c r="CV538"/>
  <c r="DE538" s="1"/>
  <c r="CU538"/>
  <c r="CT538"/>
  <c r="DQ538" s="1"/>
  <c r="CS538"/>
  <c r="DP538" s="1"/>
  <c r="CR538"/>
  <c r="CW537"/>
  <c r="DF537" s="1"/>
  <c r="CV537"/>
  <c r="DE537" s="1"/>
  <c r="CU537"/>
  <c r="CT537"/>
  <c r="DQ537" s="1"/>
  <c r="CS537"/>
  <c r="DP537" s="1"/>
  <c r="CR537"/>
  <c r="CW536"/>
  <c r="DF536" s="1"/>
  <c r="CV536"/>
  <c r="DE536" s="1"/>
  <c r="CU536"/>
  <c r="CT536"/>
  <c r="DQ536" s="1"/>
  <c r="CS536"/>
  <c r="DP536" s="1"/>
  <c r="CR536"/>
  <c r="CW535"/>
  <c r="DF535" s="1"/>
  <c r="CV535"/>
  <c r="DE535" s="1"/>
  <c r="CU535"/>
  <c r="CT535"/>
  <c r="DQ535" s="1"/>
  <c r="CS535"/>
  <c r="DP535" s="1"/>
  <c r="CR535"/>
  <c r="CW534"/>
  <c r="DF534" s="1"/>
  <c r="CV534"/>
  <c r="DE534" s="1"/>
  <c r="CU534"/>
  <c r="CT534"/>
  <c r="DQ534" s="1"/>
  <c r="CS534"/>
  <c r="DP534" s="1"/>
  <c r="CR534"/>
  <c r="CW533"/>
  <c r="DF533" s="1"/>
  <c r="CV533"/>
  <c r="DE533" s="1"/>
  <c r="CU533"/>
  <c r="CT533"/>
  <c r="DQ533" s="1"/>
  <c r="CS533"/>
  <c r="DP533" s="1"/>
  <c r="CR533"/>
  <c r="CW532"/>
  <c r="DF532" s="1"/>
  <c r="CV532"/>
  <c r="DE532" s="1"/>
  <c r="CU532"/>
  <c r="CT532"/>
  <c r="DQ532" s="1"/>
  <c r="CS532"/>
  <c r="DP532" s="1"/>
  <c r="CR532"/>
  <c r="CW531"/>
  <c r="DF531" s="1"/>
  <c r="CV531"/>
  <c r="DE531" s="1"/>
  <c r="CU531"/>
  <c r="CT531"/>
  <c r="DQ531" s="1"/>
  <c r="CS531"/>
  <c r="DP531" s="1"/>
  <c r="CR531"/>
  <c r="CW530"/>
  <c r="DF530" s="1"/>
  <c r="CV530"/>
  <c r="DE530" s="1"/>
  <c r="CU530"/>
  <c r="CT530"/>
  <c r="DQ530" s="1"/>
  <c r="CS530"/>
  <c r="DP530" s="1"/>
  <c r="CR530"/>
  <c r="CW529"/>
  <c r="DF529" s="1"/>
  <c r="CV529"/>
  <c r="DE529" s="1"/>
  <c r="CU529"/>
  <c r="CT529"/>
  <c r="DQ529" s="1"/>
  <c r="CS529"/>
  <c r="DP529" s="1"/>
  <c r="CR529"/>
  <c r="CW528"/>
  <c r="DF528" s="1"/>
  <c r="CV528"/>
  <c r="DE528" s="1"/>
  <c r="CU528"/>
  <c r="CT528"/>
  <c r="DQ528" s="1"/>
  <c r="CS528"/>
  <c r="DP528" s="1"/>
  <c r="CR528"/>
  <c r="CW527"/>
  <c r="DF527" s="1"/>
  <c r="CV527"/>
  <c r="DE527" s="1"/>
  <c r="CU527"/>
  <c r="CT527"/>
  <c r="DQ527" s="1"/>
  <c r="CS527"/>
  <c r="DP527" s="1"/>
  <c r="CR527"/>
  <c r="CW526"/>
  <c r="DF526" s="1"/>
  <c r="CV526"/>
  <c r="DE526" s="1"/>
  <c r="CU526"/>
  <c r="CT526"/>
  <c r="DQ526" s="1"/>
  <c r="CS526"/>
  <c r="DP526" s="1"/>
  <c r="CR526"/>
  <c r="CW525"/>
  <c r="DF525" s="1"/>
  <c r="CV525"/>
  <c r="DE525" s="1"/>
  <c r="CU525"/>
  <c r="CT525"/>
  <c r="DQ525" s="1"/>
  <c r="CS525"/>
  <c r="DP525" s="1"/>
  <c r="CR525"/>
  <c r="CW524"/>
  <c r="DF524" s="1"/>
  <c r="CV524"/>
  <c r="DE524" s="1"/>
  <c r="CU524"/>
  <c r="CT524"/>
  <c r="DQ524" s="1"/>
  <c r="CS524"/>
  <c r="DP524" s="1"/>
  <c r="CR524"/>
  <c r="CW523"/>
  <c r="DF523" s="1"/>
  <c r="CV523"/>
  <c r="DE523" s="1"/>
  <c r="CU523"/>
  <c r="CT523"/>
  <c r="DQ523" s="1"/>
  <c r="CS523"/>
  <c r="DP523" s="1"/>
  <c r="CR523"/>
  <c r="CW522"/>
  <c r="DF522" s="1"/>
  <c r="CV522"/>
  <c r="DE522" s="1"/>
  <c r="CU522"/>
  <c r="CT522"/>
  <c r="DQ522" s="1"/>
  <c r="CS522"/>
  <c r="DP522" s="1"/>
  <c r="CR522"/>
  <c r="CW521"/>
  <c r="DF521" s="1"/>
  <c r="CV521"/>
  <c r="DE521" s="1"/>
  <c r="CU521"/>
  <c r="CT521"/>
  <c r="DQ521" s="1"/>
  <c r="CS521"/>
  <c r="DP521" s="1"/>
  <c r="CR521"/>
  <c r="CW520"/>
  <c r="DF520" s="1"/>
  <c r="CV520"/>
  <c r="DE520" s="1"/>
  <c r="CU520"/>
  <c r="CT520"/>
  <c r="DQ520" s="1"/>
  <c r="CS520"/>
  <c r="DP520" s="1"/>
  <c r="CR520"/>
  <c r="CW519"/>
  <c r="DF519" s="1"/>
  <c r="CV519"/>
  <c r="DE519" s="1"/>
  <c r="CU519"/>
  <c r="CT519"/>
  <c r="DQ519" s="1"/>
  <c r="CS519"/>
  <c r="DP519" s="1"/>
  <c r="CR519"/>
  <c r="CW518"/>
  <c r="DF518" s="1"/>
  <c r="CV518"/>
  <c r="DE518" s="1"/>
  <c r="CU518"/>
  <c r="CT518"/>
  <c r="DQ518" s="1"/>
  <c r="CS518"/>
  <c r="DP518" s="1"/>
  <c r="CR518"/>
  <c r="CW517"/>
  <c r="DF517" s="1"/>
  <c r="CV517"/>
  <c r="DE517" s="1"/>
  <c r="CU517"/>
  <c r="CT517"/>
  <c r="DQ517" s="1"/>
  <c r="CS517"/>
  <c r="DP517" s="1"/>
  <c r="CR517"/>
  <c r="CW516"/>
  <c r="DF516" s="1"/>
  <c r="CV516"/>
  <c r="DE516" s="1"/>
  <c r="CU516"/>
  <c r="CT516"/>
  <c r="DQ516" s="1"/>
  <c r="CS516"/>
  <c r="DP516" s="1"/>
  <c r="CR516"/>
  <c r="CW515"/>
  <c r="DF515" s="1"/>
  <c r="CV515"/>
  <c r="DE515" s="1"/>
  <c r="CU515"/>
  <c r="CT515"/>
  <c r="DQ515" s="1"/>
  <c r="CS515"/>
  <c r="DP515" s="1"/>
  <c r="CR515"/>
  <c r="CW514"/>
  <c r="DF514" s="1"/>
  <c r="CV514"/>
  <c r="DE514" s="1"/>
  <c r="CU514"/>
  <c r="CT514"/>
  <c r="DQ514" s="1"/>
  <c r="CS514"/>
  <c r="DP514" s="1"/>
  <c r="CR514"/>
  <c r="CW513"/>
  <c r="DF513" s="1"/>
  <c r="CV513"/>
  <c r="DE513" s="1"/>
  <c r="CU513"/>
  <c r="CT513"/>
  <c r="DQ513" s="1"/>
  <c r="CS513"/>
  <c r="DP513" s="1"/>
  <c r="CR513"/>
  <c r="CW512"/>
  <c r="DF512" s="1"/>
  <c r="CV512"/>
  <c r="DE512" s="1"/>
  <c r="CU512"/>
  <c r="CT512"/>
  <c r="DQ512" s="1"/>
  <c r="CS512"/>
  <c r="DP512" s="1"/>
  <c r="CR512"/>
  <c r="CW511"/>
  <c r="DF511" s="1"/>
  <c r="CV511"/>
  <c r="DE511" s="1"/>
  <c r="CU511"/>
  <c r="CT511"/>
  <c r="DQ511" s="1"/>
  <c r="CS511"/>
  <c r="DP511" s="1"/>
  <c r="CR511"/>
  <c r="CW510"/>
  <c r="DF510" s="1"/>
  <c r="CV510"/>
  <c r="DE510" s="1"/>
  <c r="CU510"/>
  <c r="CT510"/>
  <c r="DQ510" s="1"/>
  <c r="CS510"/>
  <c r="DP510" s="1"/>
  <c r="CR510"/>
  <c r="CW509"/>
  <c r="DF509" s="1"/>
  <c r="CV509"/>
  <c r="DE509" s="1"/>
  <c r="CU509"/>
  <c r="CT509"/>
  <c r="DQ509" s="1"/>
  <c r="CS509"/>
  <c r="DP509" s="1"/>
  <c r="CR509"/>
  <c r="CW508"/>
  <c r="DF508" s="1"/>
  <c r="CV508"/>
  <c r="DE508" s="1"/>
  <c r="CU508"/>
  <c r="CT508"/>
  <c r="DQ508" s="1"/>
  <c r="CS508"/>
  <c r="DP508" s="1"/>
  <c r="CR508"/>
  <c r="CW507"/>
  <c r="DF507" s="1"/>
  <c r="CV507"/>
  <c r="DE507" s="1"/>
  <c r="CU507"/>
  <c r="CT507"/>
  <c r="DQ507" s="1"/>
  <c r="CS507"/>
  <c r="DP507" s="1"/>
  <c r="CR507"/>
  <c r="CW506"/>
  <c r="DF506" s="1"/>
  <c r="CV506"/>
  <c r="DE506" s="1"/>
  <c r="CU506"/>
  <c r="CT506"/>
  <c r="DQ506" s="1"/>
  <c r="CS506"/>
  <c r="DP506" s="1"/>
  <c r="CR506"/>
  <c r="CW505"/>
  <c r="DF505" s="1"/>
  <c r="CV505"/>
  <c r="DE505" s="1"/>
  <c r="CU505"/>
  <c r="CT505"/>
  <c r="DQ505" s="1"/>
  <c r="CS505"/>
  <c r="DP505" s="1"/>
  <c r="CR505"/>
  <c r="CW504"/>
  <c r="DF504" s="1"/>
  <c r="CV504"/>
  <c r="DE504" s="1"/>
  <c r="CU504"/>
  <c r="CT504"/>
  <c r="DQ504" s="1"/>
  <c r="CS504"/>
  <c r="DP504" s="1"/>
  <c r="CR504"/>
  <c r="CW503"/>
  <c r="DF503" s="1"/>
  <c r="CV503"/>
  <c r="DE503" s="1"/>
  <c r="CU503"/>
  <c r="CT503"/>
  <c r="DQ503" s="1"/>
  <c r="CS503"/>
  <c r="DP503" s="1"/>
  <c r="CR503"/>
  <c r="CW502"/>
  <c r="DF502" s="1"/>
  <c r="CV502"/>
  <c r="DE502" s="1"/>
  <c r="CU502"/>
  <c r="CT502"/>
  <c r="DQ502" s="1"/>
  <c r="CS502"/>
  <c r="DP502" s="1"/>
  <c r="CR502"/>
  <c r="CW501"/>
  <c r="DF501" s="1"/>
  <c r="CV501"/>
  <c r="DE501" s="1"/>
  <c r="CU501"/>
  <c r="CT501"/>
  <c r="DQ501" s="1"/>
  <c r="CS501"/>
  <c r="DP501" s="1"/>
  <c r="CR501"/>
  <c r="CW500"/>
  <c r="DF500" s="1"/>
  <c r="CV500"/>
  <c r="DE500" s="1"/>
  <c r="CU500"/>
  <c r="CT500"/>
  <c r="DQ500" s="1"/>
  <c r="CS500"/>
  <c r="DP500" s="1"/>
  <c r="CR500"/>
  <c r="CW499"/>
  <c r="DF499" s="1"/>
  <c r="CV499"/>
  <c r="DE499" s="1"/>
  <c r="CU499"/>
  <c r="CT499"/>
  <c r="DQ499" s="1"/>
  <c r="CS499"/>
  <c r="DP499" s="1"/>
  <c r="CR499"/>
  <c r="CW498"/>
  <c r="DF498" s="1"/>
  <c r="CV498"/>
  <c r="DE498" s="1"/>
  <c r="CU498"/>
  <c r="CT498"/>
  <c r="DQ498" s="1"/>
  <c r="CS498"/>
  <c r="DP498" s="1"/>
  <c r="CR498"/>
  <c r="CW497"/>
  <c r="DF497" s="1"/>
  <c r="CV497"/>
  <c r="DE497" s="1"/>
  <c r="CU497"/>
  <c r="CT497"/>
  <c r="DQ497" s="1"/>
  <c r="CS497"/>
  <c r="DP497" s="1"/>
  <c r="CR497"/>
  <c r="CW496"/>
  <c r="DF496" s="1"/>
  <c r="CV496"/>
  <c r="DE496" s="1"/>
  <c r="CU496"/>
  <c r="CT496"/>
  <c r="DQ496" s="1"/>
  <c r="CS496"/>
  <c r="DP496" s="1"/>
  <c r="CR496"/>
  <c r="CW495"/>
  <c r="DF495" s="1"/>
  <c r="CV495"/>
  <c r="DE495" s="1"/>
  <c r="CU495"/>
  <c r="CT495"/>
  <c r="DQ495" s="1"/>
  <c r="CS495"/>
  <c r="DP495" s="1"/>
  <c r="CR495"/>
  <c r="CW494"/>
  <c r="DF494" s="1"/>
  <c r="CV494"/>
  <c r="DE494" s="1"/>
  <c r="CU494"/>
  <c r="CT494"/>
  <c r="DQ494" s="1"/>
  <c r="CS494"/>
  <c r="DP494" s="1"/>
  <c r="CR494"/>
  <c r="CW493"/>
  <c r="DF493" s="1"/>
  <c r="CV493"/>
  <c r="DE493" s="1"/>
  <c r="CU493"/>
  <c r="CT493"/>
  <c r="DQ493" s="1"/>
  <c r="CS493"/>
  <c r="DP493" s="1"/>
  <c r="CR493"/>
  <c r="CW492"/>
  <c r="DF492" s="1"/>
  <c r="CV492"/>
  <c r="DE492" s="1"/>
  <c r="CU492"/>
  <c r="CT492"/>
  <c r="DQ492" s="1"/>
  <c r="CS492"/>
  <c r="DP492" s="1"/>
  <c r="CR492"/>
  <c r="CW491"/>
  <c r="DF491" s="1"/>
  <c r="CV491"/>
  <c r="DE491" s="1"/>
  <c r="CU491"/>
  <c r="CT491"/>
  <c r="DQ491" s="1"/>
  <c r="CS491"/>
  <c r="DP491" s="1"/>
  <c r="CR491"/>
  <c r="CW490"/>
  <c r="DF490" s="1"/>
  <c r="CV490"/>
  <c r="DE490" s="1"/>
  <c r="CU490"/>
  <c r="CT490"/>
  <c r="DQ490" s="1"/>
  <c r="CS490"/>
  <c r="DP490" s="1"/>
  <c r="CR490"/>
  <c r="CW489"/>
  <c r="DF489" s="1"/>
  <c r="CV489"/>
  <c r="DE489" s="1"/>
  <c r="CU489"/>
  <c r="CT489"/>
  <c r="DQ489" s="1"/>
  <c r="CS489"/>
  <c r="DP489" s="1"/>
  <c r="CR489"/>
  <c r="CW488"/>
  <c r="DF488" s="1"/>
  <c r="CV488"/>
  <c r="DE488" s="1"/>
  <c r="CU488"/>
  <c r="CT488"/>
  <c r="DQ488" s="1"/>
  <c r="CS488"/>
  <c r="DP488" s="1"/>
  <c r="CR488"/>
  <c r="CW487"/>
  <c r="DF487" s="1"/>
  <c r="CV487"/>
  <c r="DE487" s="1"/>
  <c r="CU487"/>
  <c r="CT487"/>
  <c r="DQ487" s="1"/>
  <c r="CS487"/>
  <c r="DP487" s="1"/>
  <c r="CR487"/>
  <c r="CW486"/>
  <c r="DF486" s="1"/>
  <c r="CV486"/>
  <c r="DE486" s="1"/>
  <c r="CU486"/>
  <c r="CT486"/>
  <c r="DQ486" s="1"/>
  <c r="CS486"/>
  <c r="DP486" s="1"/>
  <c r="CR486"/>
  <c r="CW485"/>
  <c r="DF485" s="1"/>
  <c r="CV485"/>
  <c r="DE485" s="1"/>
  <c r="CU485"/>
  <c r="CT485"/>
  <c r="DQ485" s="1"/>
  <c r="CS485"/>
  <c r="DP485" s="1"/>
  <c r="CR485"/>
  <c r="CW484"/>
  <c r="DF484" s="1"/>
  <c r="CV484"/>
  <c r="DE484" s="1"/>
  <c r="CU484"/>
  <c r="CT484"/>
  <c r="DQ484" s="1"/>
  <c r="CS484"/>
  <c r="DP484" s="1"/>
  <c r="CR484"/>
  <c r="CW483"/>
  <c r="DF483" s="1"/>
  <c r="CV483"/>
  <c r="DE483" s="1"/>
  <c r="CU483"/>
  <c r="CT483"/>
  <c r="DQ483" s="1"/>
  <c r="CS483"/>
  <c r="DP483" s="1"/>
  <c r="CR483"/>
  <c r="CW482"/>
  <c r="DF482" s="1"/>
  <c r="CV482"/>
  <c r="DE482" s="1"/>
  <c r="CU482"/>
  <c r="CT482"/>
  <c r="DQ482" s="1"/>
  <c r="CS482"/>
  <c r="DP482" s="1"/>
  <c r="CR482"/>
  <c r="CW481"/>
  <c r="DF481" s="1"/>
  <c r="CV481"/>
  <c r="DE481" s="1"/>
  <c r="CU481"/>
  <c r="CT481"/>
  <c r="DQ481" s="1"/>
  <c r="CS481"/>
  <c r="DP481" s="1"/>
  <c r="CR481"/>
  <c r="CW480"/>
  <c r="DF480" s="1"/>
  <c r="CV480"/>
  <c r="DE480" s="1"/>
  <c r="CU480"/>
  <c r="CT480"/>
  <c r="DQ480" s="1"/>
  <c r="CS480"/>
  <c r="DP480" s="1"/>
  <c r="CR480"/>
  <c r="CW479"/>
  <c r="DF479" s="1"/>
  <c r="CV479"/>
  <c r="DE479" s="1"/>
  <c r="CU479"/>
  <c r="CT479"/>
  <c r="DQ479" s="1"/>
  <c r="CS479"/>
  <c r="DP479" s="1"/>
  <c r="CR479"/>
  <c r="CW478"/>
  <c r="DF478" s="1"/>
  <c r="CV478"/>
  <c r="DE478" s="1"/>
  <c r="CU478"/>
  <c r="CT478"/>
  <c r="DQ478" s="1"/>
  <c r="CS478"/>
  <c r="DP478" s="1"/>
  <c r="CR478"/>
  <c r="CW477"/>
  <c r="DF477" s="1"/>
  <c r="CV477"/>
  <c r="DE477" s="1"/>
  <c r="CU477"/>
  <c r="CT477"/>
  <c r="DQ477" s="1"/>
  <c r="CS477"/>
  <c r="DP477" s="1"/>
  <c r="CR477"/>
  <c r="CW476"/>
  <c r="DF476" s="1"/>
  <c r="CV476"/>
  <c r="DE476" s="1"/>
  <c r="CU476"/>
  <c r="CT476"/>
  <c r="DQ476" s="1"/>
  <c r="CS476"/>
  <c r="DP476" s="1"/>
  <c r="CR476"/>
  <c r="CW475"/>
  <c r="DF475" s="1"/>
  <c r="CV475"/>
  <c r="DE475" s="1"/>
  <c r="CU475"/>
  <c r="CT475"/>
  <c r="DQ475" s="1"/>
  <c r="CS475"/>
  <c r="DP475" s="1"/>
  <c r="CR475"/>
  <c r="CW474"/>
  <c r="DF474" s="1"/>
  <c r="CV474"/>
  <c r="DE474" s="1"/>
  <c r="CU474"/>
  <c r="CT474"/>
  <c r="DQ474" s="1"/>
  <c r="CS474"/>
  <c r="DP474" s="1"/>
  <c r="CR474"/>
  <c r="CW473"/>
  <c r="DF473" s="1"/>
  <c r="CV473"/>
  <c r="DE473" s="1"/>
  <c r="CU473"/>
  <c r="CT473"/>
  <c r="DQ473" s="1"/>
  <c r="CS473"/>
  <c r="DP473" s="1"/>
  <c r="CR473"/>
  <c r="CW472"/>
  <c r="DF472" s="1"/>
  <c r="CV472"/>
  <c r="DE472" s="1"/>
  <c r="CU472"/>
  <c r="CT472"/>
  <c r="DQ472" s="1"/>
  <c r="CS472"/>
  <c r="DP472" s="1"/>
  <c r="CR472"/>
  <c r="CW471"/>
  <c r="DF471" s="1"/>
  <c r="CV471"/>
  <c r="DE471" s="1"/>
  <c r="CU471"/>
  <c r="CT471"/>
  <c r="DQ471" s="1"/>
  <c r="CS471"/>
  <c r="DP471" s="1"/>
  <c r="CR471"/>
  <c r="CW470"/>
  <c r="DF470" s="1"/>
  <c r="CV470"/>
  <c r="DE470" s="1"/>
  <c r="CU470"/>
  <c r="CT470"/>
  <c r="DQ470" s="1"/>
  <c r="CS470"/>
  <c r="DP470" s="1"/>
  <c r="CR470"/>
  <c r="CW469"/>
  <c r="DF469" s="1"/>
  <c r="CV469"/>
  <c r="DE469" s="1"/>
  <c r="CU469"/>
  <c r="CT469"/>
  <c r="DQ469" s="1"/>
  <c r="CS469"/>
  <c r="DP469" s="1"/>
  <c r="CR469"/>
  <c r="CW468"/>
  <c r="DF468" s="1"/>
  <c r="CV468"/>
  <c r="DE468" s="1"/>
  <c r="CU468"/>
  <c r="CT468"/>
  <c r="DQ468" s="1"/>
  <c r="CS468"/>
  <c r="DP468" s="1"/>
  <c r="CR468"/>
  <c r="CW467"/>
  <c r="DF467" s="1"/>
  <c r="CV467"/>
  <c r="DE467" s="1"/>
  <c r="CU467"/>
  <c r="CT467"/>
  <c r="DQ467" s="1"/>
  <c r="CS467"/>
  <c r="DP467" s="1"/>
  <c r="CR467"/>
  <c r="CW466"/>
  <c r="DF466" s="1"/>
  <c r="CV466"/>
  <c r="DE466" s="1"/>
  <c r="CU466"/>
  <c r="CT466"/>
  <c r="DQ466" s="1"/>
  <c r="CS466"/>
  <c r="DP466" s="1"/>
  <c r="CR466"/>
  <c r="CW465"/>
  <c r="DF465" s="1"/>
  <c r="CV465"/>
  <c r="DE465" s="1"/>
  <c r="CU465"/>
  <c r="CT465"/>
  <c r="DQ465" s="1"/>
  <c r="CS465"/>
  <c r="DP465" s="1"/>
  <c r="CR465"/>
  <c r="CW464"/>
  <c r="DF464" s="1"/>
  <c r="CV464"/>
  <c r="DE464" s="1"/>
  <c r="CU464"/>
  <c r="CT464"/>
  <c r="DQ464" s="1"/>
  <c r="CS464"/>
  <c r="DP464" s="1"/>
  <c r="CR464"/>
  <c r="CW463"/>
  <c r="DF463" s="1"/>
  <c r="CV463"/>
  <c r="DE463" s="1"/>
  <c r="CU463"/>
  <c r="CT463"/>
  <c r="DQ463" s="1"/>
  <c r="CS463"/>
  <c r="DP463" s="1"/>
  <c r="CR463"/>
  <c r="CW462"/>
  <c r="DF462" s="1"/>
  <c r="CV462"/>
  <c r="DE462" s="1"/>
  <c r="CU462"/>
  <c r="CT462"/>
  <c r="DQ462" s="1"/>
  <c r="CS462"/>
  <c r="DP462" s="1"/>
  <c r="CR462"/>
  <c r="CW461"/>
  <c r="DF461" s="1"/>
  <c r="CV461"/>
  <c r="DE461" s="1"/>
  <c r="CU461"/>
  <c r="CT461"/>
  <c r="DQ461" s="1"/>
  <c r="CS461"/>
  <c r="DP461" s="1"/>
  <c r="CR461"/>
  <c r="CW460"/>
  <c r="DF460" s="1"/>
  <c r="CV460"/>
  <c r="DE460" s="1"/>
  <c r="CU460"/>
  <c r="CT460"/>
  <c r="DQ460" s="1"/>
  <c r="CS460"/>
  <c r="DP460" s="1"/>
  <c r="CR460"/>
  <c r="CW459"/>
  <c r="DF459" s="1"/>
  <c r="CV459"/>
  <c r="DE459" s="1"/>
  <c r="CU459"/>
  <c r="CT459"/>
  <c r="DQ459" s="1"/>
  <c r="CS459"/>
  <c r="DP459" s="1"/>
  <c r="CR459"/>
  <c r="CW458"/>
  <c r="DF458" s="1"/>
  <c r="CV458"/>
  <c r="DE458" s="1"/>
  <c r="CU458"/>
  <c r="CT458"/>
  <c r="DQ458" s="1"/>
  <c r="CS458"/>
  <c r="DP458" s="1"/>
  <c r="CR458"/>
  <c r="CW457"/>
  <c r="DF457" s="1"/>
  <c r="CV457"/>
  <c r="DE457" s="1"/>
  <c r="CU457"/>
  <c r="CT457"/>
  <c r="DQ457" s="1"/>
  <c r="CS457"/>
  <c r="DP457" s="1"/>
  <c r="CR457"/>
  <c r="CW456"/>
  <c r="DF456" s="1"/>
  <c r="CV456"/>
  <c r="DE456" s="1"/>
  <c r="CU456"/>
  <c r="CT456"/>
  <c r="DQ456" s="1"/>
  <c r="CS456"/>
  <c r="DP456" s="1"/>
  <c r="CR456"/>
  <c r="CW455"/>
  <c r="DF455" s="1"/>
  <c r="CV455"/>
  <c r="DE455" s="1"/>
  <c r="CU455"/>
  <c r="CT455"/>
  <c r="DQ455" s="1"/>
  <c r="CS455"/>
  <c r="DP455" s="1"/>
  <c r="CR455"/>
  <c r="CW454"/>
  <c r="DF454" s="1"/>
  <c r="CV454"/>
  <c r="DE454" s="1"/>
  <c r="CU454"/>
  <c r="CT454"/>
  <c r="DQ454" s="1"/>
  <c r="CS454"/>
  <c r="DP454" s="1"/>
  <c r="CR454"/>
  <c r="CW453"/>
  <c r="DF453" s="1"/>
  <c r="CV453"/>
  <c r="DE453" s="1"/>
  <c r="CU453"/>
  <c r="CT453"/>
  <c r="DQ453" s="1"/>
  <c r="CS453"/>
  <c r="DP453" s="1"/>
  <c r="CR453"/>
  <c r="CW452"/>
  <c r="DF452" s="1"/>
  <c r="CV452"/>
  <c r="DE452" s="1"/>
  <c r="CU452"/>
  <c r="CT452"/>
  <c r="DQ452" s="1"/>
  <c r="CS452"/>
  <c r="DP452" s="1"/>
  <c r="CR452"/>
  <c r="CW451"/>
  <c r="DF451" s="1"/>
  <c r="CV451"/>
  <c r="DE451" s="1"/>
  <c r="CU451"/>
  <c r="CT451"/>
  <c r="DQ451" s="1"/>
  <c r="CS451"/>
  <c r="DP451" s="1"/>
  <c r="CR451"/>
  <c r="CW450"/>
  <c r="DF450" s="1"/>
  <c r="CV450"/>
  <c r="DE450" s="1"/>
  <c r="CU450"/>
  <c r="CT450"/>
  <c r="DQ450" s="1"/>
  <c r="CS450"/>
  <c r="DP450" s="1"/>
  <c r="CR450"/>
  <c r="CW449"/>
  <c r="DF449" s="1"/>
  <c r="CV449"/>
  <c r="DE449" s="1"/>
  <c r="CU449"/>
  <c r="CT449"/>
  <c r="DQ449" s="1"/>
  <c r="CS449"/>
  <c r="DP449" s="1"/>
  <c r="CR449"/>
  <c r="CW448"/>
  <c r="DF448" s="1"/>
  <c r="CV448"/>
  <c r="DE448" s="1"/>
  <c r="CU448"/>
  <c r="CT448"/>
  <c r="DQ448" s="1"/>
  <c r="CS448"/>
  <c r="DP448" s="1"/>
  <c r="CR448"/>
  <c r="CW447"/>
  <c r="DF447" s="1"/>
  <c r="CV447"/>
  <c r="DE447" s="1"/>
  <c r="CU447"/>
  <c r="CT447"/>
  <c r="DQ447" s="1"/>
  <c r="CS447"/>
  <c r="DP447" s="1"/>
  <c r="CR447"/>
  <c r="CW446"/>
  <c r="DF446" s="1"/>
  <c r="CV446"/>
  <c r="DE446" s="1"/>
  <c r="CU446"/>
  <c r="CT446"/>
  <c r="DQ446" s="1"/>
  <c r="CS446"/>
  <c r="DP446" s="1"/>
  <c r="CR446"/>
  <c r="CW445"/>
  <c r="DF445" s="1"/>
  <c r="CV445"/>
  <c r="DE445" s="1"/>
  <c r="CU445"/>
  <c r="CT445"/>
  <c r="DQ445" s="1"/>
  <c r="CS445"/>
  <c r="DP445" s="1"/>
  <c r="CR445"/>
  <c r="CW444"/>
  <c r="DF444" s="1"/>
  <c r="CV444"/>
  <c r="DE444" s="1"/>
  <c r="CU444"/>
  <c r="CT444"/>
  <c r="DQ444" s="1"/>
  <c r="CS444"/>
  <c r="DP444" s="1"/>
  <c r="CR444"/>
  <c r="CW443"/>
  <c r="DF443" s="1"/>
  <c r="CV443"/>
  <c r="DE443" s="1"/>
  <c r="CU443"/>
  <c r="CT443"/>
  <c r="DQ443" s="1"/>
  <c r="CS443"/>
  <c r="DP443" s="1"/>
  <c r="CR443"/>
  <c r="CW442"/>
  <c r="DF442" s="1"/>
  <c r="CV442"/>
  <c r="DE442" s="1"/>
  <c r="CU442"/>
  <c r="CT442"/>
  <c r="DQ442" s="1"/>
  <c r="CS442"/>
  <c r="DP442" s="1"/>
  <c r="CR442"/>
  <c r="CW441"/>
  <c r="DF441" s="1"/>
  <c r="CV441"/>
  <c r="DE441" s="1"/>
  <c r="CU441"/>
  <c r="CT441"/>
  <c r="DQ441" s="1"/>
  <c r="CS441"/>
  <c r="DP441" s="1"/>
  <c r="CR441"/>
  <c r="CW440"/>
  <c r="DF440" s="1"/>
  <c r="CV440"/>
  <c r="DE440" s="1"/>
  <c r="CU440"/>
  <c r="CT440"/>
  <c r="DQ440" s="1"/>
  <c r="CS440"/>
  <c r="DP440" s="1"/>
  <c r="CR440"/>
  <c r="CW439"/>
  <c r="DF439" s="1"/>
  <c r="CV439"/>
  <c r="DE439" s="1"/>
  <c r="CU439"/>
  <c r="CT439"/>
  <c r="DQ439" s="1"/>
  <c r="CS439"/>
  <c r="DP439" s="1"/>
  <c r="CR439"/>
  <c r="CW438"/>
  <c r="DF438" s="1"/>
  <c r="CV438"/>
  <c r="DE438" s="1"/>
  <c r="CU438"/>
  <c r="CT438"/>
  <c r="DQ438" s="1"/>
  <c r="CS438"/>
  <c r="DP438" s="1"/>
  <c r="CR438"/>
  <c r="CW437"/>
  <c r="DF437" s="1"/>
  <c r="CV437"/>
  <c r="DE437" s="1"/>
  <c r="CU437"/>
  <c r="CT437"/>
  <c r="DQ437" s="1"/>
  <c r="CS437"/>
  <c r="DP437" s="1"/>
  <c r="CR437"/>
  <c r="CW436"/>
  <c r="DF436" s="1"/>
  <c r="CV436"/>
  <c r="DE436" s="1"/>
  <c r="CU436"/>
  <c r="CT436"/>
  <c r="DQ436" s="1"/>
  <c r="CS436"/>
  <c r="DP436" s="1"/>
  <c r="CR436"/>
  <c r="CW435"/>
  <c r="DF435" s="1"/>
  <c r="CV435"/>
  <c r="DE435" s="1"/>
  <c r="CU435"/>
  <c r="CT435"/>
  <c r="DQ435" s="1"/>
  <c r="CS435"/>
  <c r="DP435" s="1"/>
  <c r="CR435"/>
  <c r="CW434"/>
  <c r="DF434" s="1"/>
  <c r="CV434"/>
  <c r="DE434" s="1"/>
  <c r="CU434"/>
  <c r="CT434"/>
  <c r="DQ434" s="1"/>
  <c r="CS434"/>
  <c r="DP434" s="1"/>
  <c r="CR434"/>
  <c r="CW433"/>
  <c r="DF433" s="1"/>
  <c r="CV433"/>
  <c r="DE433" s="1"/>
  <c r="CU433"/>
  <c r="CT433"/>
  <c r="DQ433" s="1"/>
  <c r="CS433"/>
  <c r="DP433" s="1"/>
  <c r="CR433"/>
  <c r="CW432"/>
  <c r="DF432" s="1"/>
  <c r="CV432"/>
  <c r="DE432" s="1"/>
  <c r="CU432"/>
  <c r="CT432"/>
  <c r="DQ432" s="1"/>
  <c r="CS432"/>
  <c r="DP432" s="1"/>
  <c r="CR432"/>
  <c r="CW431"/>
  <c r="DF431" s="1"/>
  <c r="CV431"/>
  <c r="DE431" s="1"/>
  <c r="CU431"/>
  <c r="CT431"/>
  <c r="DQ431" s="1"/>
  <c r="CS431"/>
  <c r="DP431" s="1"/>
  <c r="CR431"/>
  <c r="CW430"/>
  <c r="DF430" s="1"/>
  <c r="CV430"/>
  <c r="DE430" s="1"/>
  <c r="CU430"/>
  <c r="CT430"/>
  <c r="DQ430" s="1"/>
  <c r="CS430"/>
  <c r="DP430" s="1"/>
  <c r="CR430"/>
  <c r="CW429"/>
  <c r="DF429" s="1"/>
  <c r="CV429"/>
  <c r="DE429" s="1"/>
  <c r="CU429"/>
  <c r="CT429"/>
  <c r="DQ429" s="1"/>
  <c r="CS429"/>
  <c r="DP429" s="1"/>
  <c r="CR429"/>
  <c r="CW428"/>
  <c r="DF428" s="1"/>
  <c r="CV428"/>
  <c r="DE428" s="1"/>
  <c r="CU428"/>
  <c r="CT428"/>
  <c r="DQ428" s="1"/>
  <c r="CS428"/>
  <c r="DP428" s="1"/>
  <c r="CR428"/>
  <c r="CW427"/>
  <c r="DF427" s="1"/>
  <c r="CV427"/>
  <c r="DE427" s="1"/>
  <c r="CU427"/>
  <c r="CT427"/>
  <c r="DQ427" s="1"/>
  <c r="CS427"/>
  <c r="DP427" s="1"/>
  <c r="CR427"/>
  <c r="CW426"/>
  <c r="DF426" s="1"/>
  <c r="CV426"/>
  <c r="DE426" s="1"/>
  <c r="CU426"/>
  <c r="CT426"/>
  <c r="DQ426" s="1"/>
  <c r="CS426"/>
  <c r="DP426" s="1"/>
  <c r="CR426"/>
  <c r="CW425"/>
  <c r="DF425" s="1"/>
  <c r="CV425"/>
  <c r="DE425" s="1"/>
  <c r="CU425"/>
  <c r="DR425" s="1"/>
  <c r="CT425"/>
  <c r="DQ425" s="1"/>
  <c r="CS425"/>
  <c r="DP425" s="1"/>
  <c r="CR425"/>
  <c r="CW424"/>
  <c r="DF424" s="1"/>
  <c r="CV424"/>
  <c r="DE424" s="1"/>
  <c r="CU424"/>
  <c r="CT424"/>
  <c r="DQ424" s="1"/>
  <c r="CS424"/>
  <c r="DP424" s="1"/>
  <c r="CR424"/>
  <c r="CW423"/>
  <c r="DF423" s="1"/>
  <c r="CV423"/>
  <c r="DE423" s="1"/>
  <c r="CU423"/>
  <c r="CT423"/>
  <c r="DQ423" s="1"/>
  <c r="CS423"/>
  <c r="DP423" s="1"/>
  <c r="CR423"/>
  <c r="CW391"/>
  <c r="DF391" s="1"/>
  <c r="CV391"/>
  <c r="DE391" s="1"/>
  <c r="CU391"/>
  <c r="CT391"/>
  <c r="DQ391" s="1"/>
  <c r="CS391"/>
  <c r="DP391" s="1"/>
  <c r="CR391"/>
  <c r="CW390"/>
  <c r="DF390" s="1"/>
  <c r="CV390"/>
  <c r="DE390" s="1"/>
  <c r="CU390"/>
  <c r="CT390"/>
  <c r="DQ390" s="1"/>
  <c r="CS390"/>
  <c r="DP390" s="1"/>
  <c r="CR390"/>
  <c r="CW389"/>
  <c r="DF389" s="1"/>
  <c r="CV389"/>
  <c r="DE389" s="1"/>
  <c r="CU389"/>
  <c r="CT389"/>
  <c r="DQ389" s="1"/>
  <c r="CS389"/>
  <c r="DP389" s="1"/>
  <c r="CR389"/>
  <c r="CW388"/>
  <c r="DF388" s="1"/>
  <c r="CV388"/>
  <c r="DE388" s="1"/>
  <c r="CU388"/>
  <c r="CT388"/>
  <c r="DQ388" s="1"/>
  <c r="CS388"/>
  <c r="DP388" s="1"/>
  <c r="CR388"/>
  <c r="CW387"/>
  <c r="DF387" s="1"/>
  <c r="CV387"/>
  <c r="DE387" s="1"/>
  <c r="CU387"/>
  <c r="CT387"/>
  <c r="DQ387" s="1"/>
  <c r="CS387"/>
  <c r="DP387" s="1"/>
  <c r="CR387"/>
  <c r="CW386"/>
  <c r="DF386" s="1"/>
  <c r="CV386"/>
  <c r="DE386" s="1"/>
  <c r="CU386"/>
  <c r="CT386"/>
  <c r="DQ386" s="1"/>
  <c r="CS386"/>
  <c r="DP386" s="1"/>
  <c r="CR386"/>
  <c r="CW385"/>
  <c r="DF385" s="1"/>
  <c r="CV385"/>
  <c r="DE385" s="1"/>
  <c r="CU385"/>
  <c r="CT385"/>
  <c r="DQ385" s="1"/>
  <c r="CS385"/>
  <c r="DP385" s="1"/>
  <c r="CR385"/>
  <c r="CW384"/>
  <c r="DF384" s="1"/>
  <c r="CV384"/>
  <c r="DE384" s="1"/>
  <c r="CU384"/>
  <c r="CT384"/>
  <c r="DQ384" s="1"/>
  <c r="CS384"/>
  <c r="DP384" s="1"/>
  <c r="CR384"/>
  <c r="CW383"/>
  <c r="DF383" s="1"/>
  <c r="CV383"/>
  <c r="DE383" s="1"/>
  <c r="CU383"/>
  <c r="CT383"/>
  <c r="DQ383" s="1"/>
  <c r="CS383"/>
  <c r="DP383" s="1"/>
  <c r="CR383"/>
  <c r="CW382"/>
  <c r="DF382" s="1"/>
  <c r="CV382"/>
  <c r="DE382" s="1"/>
  <c r="CU382"/>
  <c r="CT382"/>
  <c r="DQ382" s="1"/>
  <c r="CS382"/>
  <c r="DP382" s="1"/>
  <c r="CR382"/>
  <c r="CW381"/>
  <c r="DF381" s="1"/>
  <c r="CV381"/>
  <c r="DE381" s="1"/>
  <c r="CU381"/>
  <c r="CT381"/>
  <c r="DQ381" s="1"/>
  <c r="CS381"/>
  <c r="DP381" s="1"/>
  <c r="CR381"/>
  <c r="CW380"/>
  <c r="DF380" s="1"/>
  <c r="CV380"/>
  <c r="DE380" s="1"/>
  <c r="CU380"/>
  <c r="CT380"/>
  <c r="DQ380" s="1"/>
  <c r="CS380"/>
  <c r="DP380" s="1"/>
  <c r="CR380"/>
  <c r="CW379"/>
  <c r="DF379" s="1"/>
  <c r="CV379"/>
  <c r="DE379" s="1"/>
  <c r="CU379"/>
  <c r="CT379"/>
  <c r="DQ379" s="1"/>
  <c r="CS379"/>
  <c r="DP379" s="1"/>
  <c r="CR379"/>
  <c r="CW378"/>
  <c r="DF378" s="1"/>
  <c r="CV378"/>
  <c r="DE378" s="1"/>
  <c r="CU378"/>
  <c r="CT378"/>
  <c r="DQ378" s="1"/>
  <c r="CS378"/>
  <c r="DP378" s="1"/>
  <c r="CR378"/>
  <c r="CW377"/>
  <c r="DF377" s="1"/>
  <c r="CV377"/>
  <c r="DE377" s="1"/>
  <c r="CU377"/>
  <c r="CT377"/>
  <c r="DQ377" s="1"/>
  <c r="CS377"/>
  <c r="DP377" s="1"/>
  <c r="CR377"/>
  <c r="CW376"/>
  <c r="DF376" s="1"/>
  <c r="CV376"/>
  <c r="DE376" s="1"/>
  <c r="CU376"/>
  <c r="CT376"/>
  <c r="DQ376" s="1"/>
  <c r="CS376"/>
  <c r="DP376" s="1"/>
  <c r="CR376"/>
  <c r="CW375"/>
  <c r="DF375" s="1"/>
  <c r="CV375"/>
  <c r="DE375" s="1"/>
  <c r="CU375"/>
  <c r="CT375"/>
  <c r="DQ375" s="1"/>
  <c r="CS375"/>
  <c r="DP375" s="1"/>
  <c r="CR375"/>
  <c r="CW374"/>
  <c r="DF374" s="1"/>
  <c r="CV374"/>
  <c r="DE374" s="1"/>
  <c r="CU374"/>
  <c r="CT374"/>
  <c r="DQ374" s="1"/>
  <c r="CS374"/>
  <c r="DP374" s="1"/>
  <c r="CR374"/>
  <c r="CW373"/>
  <c r="DF373" s="1"/>
  <c r="CV373"/>
  <c r="DE373" s="1"/>
  <c r="CU373"/>
  <c r="CT373"/>
  <c r="DQ373" s="1"/>
  <c r="CS373"/>
  <c r="DP373" s="1"/>
  <c r="CR373"/>
  <c r="CW372"/>
  <c r="DF372" s="1"/>
  <c r="CV372"/>
  <c r="DE372" s="1"/>
  <c r="CU372"/>
  <c r="CT372"/>
  <c r="DQ372" s="1"/>
  <c r="CS372"/>
  <c r="DP372" s="1"/>
  <c r="CR372"/>
  <c r="CW371"/>
  <c r="DF371" s="1"/>
  <c r="CV371"/>
  <c r="DE371" s="1"/>
  <c r="CU371"/>
  <c r="CT371"/>
  <c r="DQ371" s="1"/>
  <c r="CS371"/>
  <c r="DP371" s="1"/>
  <c r="CR371"/>
  <c r="CW370"/>
  <c r="DF370" s="1"/>
  <c r="CV370"/>
  <c r="DE370" s="1"/>
  <c r="CU370"/>
  <c r="CT370"/>
  <c r="DQ370" s="1"/>
  <c r="CS370"/>
  <c r="DP370" s="1"/>
  <c r="CR370"/>
  <c r="CW369"/>
  <c r="DF369" s="1"/>
  <c r="CV369"/>
  <c r="DE369" s="1"/>
  <c r="CU369"/>
  <c r="CT369"/>
  <c r="DQ369" s="1"/>
  <c r="CS369"/>
  <c r="DP369" s="1"/>
  <c r="CR369"/>
  <c r="CW368"/>
  <c r="DF368" s="1"/>
  <c r="CV368"/>
  <c r="DE368" s="1"/>
  <c r="CU368"/>
  <c r="CT368"/>
  <c r="DQ368" s="1"/>
  <c r="CS368"/>
  <c r="DP368" s="1"/>
  <c r="CR368"/>
  <c r="CW367"/>
  <c r="DF367" s="1"/>
  <c r="CV367"/>
  <c r="DE367" s="1"/>
  <c r="CU367"/>
  <c r="CT367"/>
  <c r="DQ367" s="1"/>
  <c r="CS367"/>
  <c r="DP367" s="1"/>
  <c r="CR367"/>
  <c r="CW366"/>
  <c r="DF366" s="1"/>
  <c r="CV366"/>
  <c r="DE366" s="1"/>
  <c r="CU366"/>
  <c r="CT366"/>
  <c r="DQ366" s="1"/>
  <c r="CS366"/>
  <c r="DP366" s="1"/>
  <c r="CR366"/>
  <c r="CW365"/>
  <c r="DF365" s="1"/>
  <c r="CV365"/>
  <c r="DE365" s="1"/>
  <c r="CU365"/>
  <c r="CT365"/>
  <c r="DQ365" s="1"/>
  <c r="CS365"/>
  <c r="DP365" s="1"/>
  <c r="CR365"/>
  <c r="CW364"/>
  <c r="DF364" s="1"/>
  <c r="CV364"/>
  <c r="DE364" s="1"/>
  <c r="CU364"/>
  <c r="CT364"/>
  <c r="DQ364" s="1"/>
  <c r="CS364"/>
  <c r="DP364" s="1"/>
  <c r="CR364"/>
  <c r="CW363"/>
  <c r="DF363" s="1"/>
  <c r="CV363"/>
  <c r="DE363" s="1"/>
  <c r="CU363"/>
  <c r="CT363"/>
  <c r="DQ363" s="1"/>
  <c r="CS363"/>
  <c r="DP363" s="1"/>
  <c r="CR363"/>
  <c r="CW362"/>
  <c r="DF362" s="1"/>
  <c r="CV362"/>
  <c r="DE362" s="1"/>
  <c r="CU362"/>
  <c r="CT362"/>
  <c r="DQ362" s="1"/>
  <c r="CS362"/>
  <c r="DP362" s="1"/>
  <c r="CR362"/>
  <c r="CW361"/>
  <c r="DF361" s="1"/>
  <c r="CV361"/>
  <c r="DE361" s="1"/>
  <c r="CU361"/>
  <c r="CT361"/>
  <c r="DQ361" s="1"/>
  <c r="CS361"/>
  <c r="DP361" s="1"/>
  <c r="CR361"/>
  <c r="CW360"/>
  <c r="DF360" s="1"/>
  <c r="CV360"/>
  <c r="DE360" s="1"/>
  <c r="CU360"/>
  <c r="CT360"/>
  <c r="DQ360" s="1"/>
  <c r="CS360"/>
  <c r="DP360" s="1"/>
  <c r="CR360"/>
  <c r="CW359"/>
  <c r="DF359" s="1"/>
  <c r="CV359"/>
  <c r="DE359" s="1"/>
  <c r="CU359"/>
  <c r="CT359"/>
  <c r="DQ359" s="1"/>
  <c r="CS359"/>
  <c r="DP359" s="1"/>
  <c r="CR359"/>
  <c r="CW358"/>
  <c r="DF358" s="1"/>
  <c r="CV358"/>
  <c r="DE358" s="1"/>
  <c r="CU358"/>
  <c r="CT358"/>
  <c r="DQ358" s="1"/>
  <c r="CS358"/>
  <c r="DP358" s="1"/>
  <c r="CR358"/>
  <c r="CW357"/>
  <c r="DF357" s="1"/>
  <c r="CV357"/>
  <c r="DE357" s="1"/>
  <c r="CU357"/>
  <c r="CT357"/>
  <c r="DQ357" s="1"/>
  <c r="CS357"/>
  <c r="DP357" s="1"/>
  <c r="CR357"/>
  <c r="CW356"/>
  <c r="DF356" s="1"/>
  <c r="CV356"/>
  <c r="DE356" s="1"/>
  <c r="CU356"/>
  <c r="CT356"/>
  <c r="DQ356" s="1"/>
  <c r="CS356"/>
  <c r="DP356" s="1"/>
  <c r="CR356"/>
  <c r="CW355"/>
  <c r="DF355" s="1"/>
  <c r="CV355"/>
  <c r="DE355" s="1"/>
  <c r="CU355"/>
  <c r="CT355"/>
  <c r="DQ355" s="1"/>
  <c r="CS355"/>
  <c r="DP355" s="1"/>
  <c r="CR355"/>
  <c r="CW354"/>
  <c r="DF354" s="1"/>
  <c r="CV354"/>
  <c r="DE354" s="1"/>
  <c r="CU354"/>
  <c r="CT354"/>
  <c r="DQ354" s="1"/>
  <c r="CS354"/>
  <c r="DP354" s="1"/>
  <c r="CR354"/>
  <c r="CW353"/>
  <c r="DF353" s="1"/>
  <c r="CV353"/>
  <c r="DE353" s="1"/>
  <c r="CU353"/>
  <c r="CT353"/>
  <c r="DQ353" s="1"/>
  <c r="CS353"/>
  <c r="DP353" s="1"/>
  <c r="CR353"/>
  <c r="CW352"/>
  <c r="DF352" s="1"/>
  <c r="CV352"/>
  <c r="DE352" s="1"/>
  <c r="CU352"/>
  <c r="CT352"/>
  <c r="DQ352" s="1"/>
  <c r="CS352"/>
  <c r="DP352" s="1"/>
  <c r="CR352"/>
  <c r="CW351"/>
  <c r="DF351" s="1"/>
  <c r="CV351"/>
  <c r="DE351" s="1"/>
  <c r="CU351"/>
  <c r="CT351"/>
  <c r="DQ351" s="1"/>
  <c r="CS351"/>
  <c r="DP351" s="1"/>
  <c r="CR351"/>
  <c r="CW350"/>
  <c r="DF350" s="1"/>
  <c r="CV350"/>
  <c r="DE350" s="1"/>
  <c r="CU350"/>
  <c r="CT350"/>
  <c r="DQ350" s="1"/>
  <c r="CS350"/>
  <c r="DP350" s="1"/>
  <c r="CR350"/>
  <c r="CW349"/>
  <c r="DF349" s="1"/>
  <c r="CV349"/>
  <c r="DE349" s="1"/>
  <c r="CU349"/>
  <c r="CT349"/>
  <c r="DQ349" s="1"/>
  <c r="CS349"/>
  <c r="DP349" s="1"/>
  <c r="CR349"/>
  <c r="CW348"/>
  <c r="DF348" s="1"/>
  <c r="CV348"/>
  <c r="DE348" s="1"/>
  <c r="CU348"/>
  <c r="CT348"/>
  <c r="DQ348" s="1"/>
  <c r="CS348"/>
  <c r="DP348" s="1"/>
  <c r="CR348"/>
  <c r="CW347"/>
  <c r="DF347" s="1"/>
  <c r="CV347"/>
  <c r="DE347" s="1"/>
  <c r="CU347"/>
  <c r="CT347"/>
  <c r="DQ347" s="1"/>
  <c r="CS347"/>
  <c r="DP347" s="1"/>
  <c r="CR347"/>
  <c r="CW346"/>
  <c r="DF346" s="1"/>
  <c r="CV346"/>
  <c r="DE346" s="1"/>
  <c r="CU346"/>
  <c r="CT346"/>
  <c r="DQ346" s="1"/>
  <c r="CS346"/>
  <c r="DP346" s="1"/>
  <c r="CR346"/>
  <c r="CW345"/>
  <c r="DF345" s="1"/>
  <c r="CV345"/>
  <c r="DE345" s="1"/>
  <c r="CU345"/>
  <c r="CT345"/>
  <c r="DQ345" s="1"/>
  <c r="CS345"/>
  <c r="DP345" s="1"/>
  <c r="CR345"/>
  <c r="CW344"/>
  <c r="DF344" s="1"/>
  <c r="CV344"/>
  <c r="DE344" s="1"/>
  <c r="CU344"/>
  <c r="CT344"/>
  <c r="DQ344" s="1"/>
  <c r="CS344"/>
  <c r="DP344" s="1"/>
  <c r="CR344"/>
  <c r="CW343"/>
  <c r="DF343" s="1"/>
  <c r="CV343"/>
  <c r="DE343" s="1"/>
  <c r="CU343"/>
  <c r="CT343"/>
  <c r="DQ343" s="1"/>
  <c r="CS343"/>
  <c r="DP343" s="1"/>
  <c r="CR343"/>
  <c r="CW342"/>
  <c r="DF342" s="1"/>
  <c r="CV342"/>
  <c r="DE342" s="1"/>
  <c r="CU342"/>
  <c r="CT342"/>
  <c r="DQ342" s="1"/>
  <c r="CS342"/>
  <c r="DP342" s="1"/>
  <c r="CR342"/>
  <c r="CW341"/>
  <c r="DF341" s="1"/>
  <c r="CV341"/>
  <c r="DE341" s="1"/>
  <c r="CU341"/>
  <c r="CT341"/>
  <c r="DQ341" s="1"/>
  <c r="CS341"/>
  <c r="DP341" s="1"/>
  <c r="CR341"/>
  <c r="CW340"/>
  <c r="DF340" s="1"/>
  <c r="CV340"/>
  <c r="DE340" s="1"/>
  <c r="CU340"/>
  <c r="CT340"/>
  <c r="DQ340" s="1"/>
  <c r="CS340"/>
  <c r="DP340" s="1"/>
  <c r="CR340"/>
  <c r="CW339"/>
  <c r="DF339" s="1"/>
  <c r="CV339"/>
  <c r="DE339" s="1"/>
  <c r="CU339"/>
  <c r="CT339"/>
  <c r="DQ339" s="1"/>
  <c r="CS339"/>
  <c r="DP339" s="1"/>
  <c r="CR339"/>
  <c r="CW338"/>
  <c r="DF338" s="1"/>
  <c r="CV338"/>
  <c r="DE338" s="1"/>
  <c r="CU338"/>
  <c r="CT338"/>
  <c r="DQ338" s="1"/>
  <c r="CS338"/>
  <c r="DP338" s="1"/>
  <c r="CR338"/>
  <c r="CW337"/>
  <c r="DF337" s="1"/>
  <c r="CV337"/>
  <c r="DE337" s="1"/>
  <c r="CU337"/>
  <c r="CT337"/>
  <c r="DQ337" s="1"/>
  <c r="CS337"/>
  <c r="DP337" s="1"/>
  <c r="CR337"/>
  <c r="CW336"/>
  <c r="DF336" s="1"/>
  <c r="CV336"/>
  <c r="DE336" s="1"/>
  <c r="CU336"/>
  <c r="CT336"/>
  <c r="DQ336" s="1"/>
  <c r="CS336"/>
  <c r="DP336" s="1"/>
  <c r="CR336"/>
  <c r="CW335"/>
  <c r="DF335" s="1"/>
  <c r="CV335"/>
  <c r="DE335" s="1"/>
  <c r="CU335"/>
  <c r="CT335"/>
  <c r="DQ335" s="1"/>
  <c r="CS335"/>
  <c r="DP335" s="1"/>
  <c r="CR335"/>
  <c r="CW334"/>
  <c r="DF334" s="1"/>
  <c r="CV334"/>
  <c r="DE334" s="1"/>
  <c r="CU334"/>
  <c r="CT334"/>
  <c r="DQ334" s="1"/>
  <c r="CS334"/>
  <c r="DP334" s="1"/>
  <c r="CR334"/>
  <c r="CW333"/>
  <c r="DF333" s="1"/>
  <c r="CV333"/>
  <c r="DE333" s="1"/>
  <c r="CU333"/>
  <c r="CT333"/>
  <c r="DQ333" s="1"/>
  <c r="CS333"/>
  <c r="DP333" s="1"/>
  <c r="CR333"/>
  <c r="CW332"/>
  <c r="DF332" s="1"/>
  <c r="CV332"/>
  <c r="DE332" s="1"/>
  <c r="CU332"/>
  <c r="CT332"/>
  <c r="DQ332" s="1"/>
  <c r="CS332"/>
  <c r="DP332" s="1"/>
  <c r="CR332"/>
  <c r="CW331"/>
  <c r="DF331" s="1"/>
  <c r="CV331"/>
  <c r="DE331" s="1"/>
  <c r="CU331"/>
  <c r="CT331"/>
  <c r="DQ331" s="1"/>
  <c r="CS331"/>
  <c r="DP331" s="1"/>
  <c r="CR331"/>
  <c r="CW330"/>
  <c r="DF330" s="1"/>
  <c r="CV330"/>
  <c r="DE330" s="1"/>
  <c r="CU330"/>
  <c r="CT330"/>
  <c r="DQ330" s="1"/>
  <c r="CS330"/>
  <c r="DP330" s="1"/>
  <c r="CR330"/>
  <c r="CW329"/>
  <c r="DF329" s="1"/>
  <c r="CV329"/>
  <c r="DE329" s="1"/>
  <c r="CU329"/>
  <c r="CT329"/>
  <c r="DQ329" s="1"/>
  <c r="CS329"/>
  <c r="DP329" s="1"/>
  <c r="CR329"/>
  <c r="CW328"/>
  <c r="DF328" s="1"/>
  <c r="CV328"/>
  <c r="DE328" s="1"/>
  <c r="CU328"/>
  <c r="CT328"/>
  <c r="DQ328" s="1"/>
  <c r="CS328"/>
  <c r="DP328" s="1"/>
  <c r="CR328"/>
  <c r="CW327"/>
  <c r="DF327" s="1"/>
  <c r="CV327"/>
  <c r="DE327" s="1"/>
  <c r="CU327"/>
  <c r="CT327"/>
  <c r="DQ327" s="1"/>
  <c r="CS327"/>
  <c r="DP327" s="1"/>
  <c r="CR327"/>
  <c r="CW326"/>
  <c r="DF326" s="1"/>
  <c r="CV326"/>
  <c r="DE326" s="1"/>
  <c r="CU326"/>
  <c r="CT326"/>
  <c r="DQ326" s="1"/>
  <c r="CS326"/>
  <c r="DP326" s="1"/>
  <c r="CR326"/>
  <c r="CW325"/>
  <c r="DF325" s="1"/>
  <c r="CV325"/>
  <c r="DE325" s="1"/>
  <c r="CU325"/>
  <c r="CT325"/>
  <c r="DQ325" s="1"/>
  <c r="CS325"/>
  <c r="DP325" s="1"/>
  <c r="CR325"/>
  <c r="CW324"/>
  <c r="DF324" s="1"/>
  <c r="CV324"/>
  <c r="DE324" s="1"/>
  <c r="CU324"/>
  <c r="CT324"/>
  <c r="DQ324" s="1"/>
  <c r="CS324"/>
  <c r="DP324" s="1"/>
  <c r="CR324"/>
  <c r="CW323"/>
  <c r="DF323" s="1"/>
  <c r="CV323"/>
  <c r="DE323" s="1"/>
  <c r="CU323"/>
  <c r="CT323"/>
  <c r="DQ323" s="1"/>
  <c r="CS323"/>
  <c r="DP323" s="1"/>
  <c r="CR323"/>
  <c r="CW322"/>
  <c r="DF322" s="1"/>
  <c r="CV322"/>
  <c r="DE322" s="1"/>
  <c r="CU322"/>
  <c r="CT322"/>
  <c r="DQ322" s="1"/>
  <c r="CS322"/>
  <c r="DP322" s="1"/>
  <c r="CR322"/>
  <c r="CW321"/>
  <c r="DF321" s="1"/>
  <c r="CV321"/>
  <c r="DE321" s="1"/>
  <c r="CU321"/>
  <c r="DD321" s="1"/>
  <c r="CT321"/>
  <c r="DQ321" s="1"/>
  <c r="CS321"/>
  <c r="DP321" s="1"/>
  <c r="CR321"/>
  <c r="CW304"/>
  <c r="DF304" s="1"/>
  <c r="CV304"/>
  <c r="DE304" s="1"/>
  <c r="CU304"/>
  <c r="CT304"/>
  <c r="DQ304" s="1"/>
  <c r="CS304"/>
  <c r="DP304" s="1"/>
  <c r="CR304"/>
  <c r="CW303"/>
  <c r="DF303" s="1"/>
  <c r="CV303"/>
  <c r="DE303" s="1"/>
  <c r="CU303"/>
  <c r="CT303"/>
  <c r="DQ303" s="1"/>
  <c r="CS303"/>
  <c r="DP303" s="1"/>
  <c r="CR303"/>
  <c r="CW302"/>
  <c r="DF302" s="1"/>
  <c r="CV302"/>
  <c r="DE302" s="1"/>
  <c r="CU302"/>
  <c r="CT302"/>
  <c r="DQ302" s="1"/>
  <c r="CS302"/>
  <c r="DP302" s="1"/>
  <c r="CR302"/>
  <c r="CW301"/>
  <c r="DF301" s="1"/>
  <c r="CV301"/>
  <c r="DE301" s="1"/>
  <c r="CU301"/>
  <c r="CT301"/>
  <c r="DQ301" s="1"/>
  <c r="CS301"/>
  <c r="DP301" s="1"/>
  <c r="CR301"/>
  <c r="CW300"/>
  <c r="DF300" s="1"/>
  <c r="CV300"/>
  <c r="DE300" s="1"/>
  <c r="CU300"/>
  <c r="CT300"/>
  <c r="DQ300" s="1"/>
  <c r="CS300"/>
  <c r="DP300" s="1"/>
  <c r="CR300"/>
  <c r="CW299"/>
  <c r="DF299" s="1"/>
  <c r="CV299"/>
  <c r="DE299" s="1"/>
  <c r="CU299"/>
  <c r="CT299"/>
  <c r="DQ299" s="1"/>
  <c r="CS299"/>
  <c r="DP299" s="1"/>
  <c r="CR299"/>
  <c r="CW298"/>
  <c r="DF298" s="1"/>
  <c r="CV298"/>
  <c r="DE298" s="1"/>
  <c r="CU298"/>
  <c r="CT298"/>
  <c r="DQ298" s="1"/>
  <c r="CS298"/>
  <c r="DP298" s="1"/>
  <c r="CR298"/>
  <c r="CW297"/>
  <c r="DF297" s="1"/>
  <c r="CV297"/>
  <c r="DE297" s="1"/>
  <c r="CU297"/>
  <c r="CT297"/>
  <c r="DQ297" s="1"/>
  <c r="CS297"/>
  <c r="DP297" s="1"/>
  <c r="CR297"/>
  <c r="CW296"/>
  <c r="DF296" s="1"/>
  <c r="CV296"/>
  <c r="DE296" s="1"/>
  <c r="CU296"/>
  <c r="CT296"/>
  <c r="DQ296" s="1"/>
  <c r="CS296"/>
  <c r="DP296" s="1"/>
  <c r="CR296"/>
  <c r="CW295"/>
  <c r="DF295" s="1"/>
  <c r="CV295"/>
  <c r="DE295" s="1"/>
  <c r="CU295"/>
  <c r="CT295"/>
  <c r="DQ295" s="1"/>
  <c r="CS295"/>
  <c r="DP295" s="1"/>
  <c r="CR295"/>
  <c r="CW294"/>
  <c r="DF294" s="1"/>
  <c r="CV294"/>
  <c r="DE294" s="1"/>
  <c r="CU294"/>
  <c r="CT294"/>
  <c r="DQ294" s="1"/>
  <c r="CS294"/>
  <c r="DP294" s="1"/>
  <c r="CR294"/>
  <c r="CW293"/>
  <c r="DF293" s="1"/>
  <c r="CV293"/>
  <c r="DE293" s="1"/>
  <c r="CU293"/>
  <c r="CT293"/>
  <c r="DQ293" s="1"/>
  <c r="CS293"/>
  <c r="DP293" s="1"/>
  <c r="CR293"/>
  <c r="CW292"/>
  <c r="DF292" s="1"/>
  <c r="CV292"/>
  <c r="DE292" s="1"/>
  <c r="CU292"/>
  <c r="CT292"/>
  <c r="DQ292" s="1"/>
  <c r="CS292"/>
  <c r="DP292" s="1"/>
  <c r="CR292"/>
  <c r="CW291"/>
  <c r="DF291" s="1"/>
  <c r="CV291"/>
  <c r="DE291" s="1"/>
  <c r="CU291"/>
  <c r="CT291"/>
  <c r="DQ291" s="1"/>
  <c r="CS291"/>
  <c r="DP291" s="1"/>
  <c r="CR291"/>
  <c r="CW290"/>
  <c r="DF290" s="1"/>
  <c r="CV290"/>
  <c r="DE290" s="1"/>
  <c r="CU290"/>
  <c r="CT290"/>
  <c r="DQ290" s="1"/>
  <c r="CS290"/>
  <c r="DP290" s="1"/>
  <c r="CR290"/>
  <c r="CW289"/>
  <c r="DF289" s="1"/>
  <c r="CV289"/>
  <c r="DE289" s="1"/>
  <c r="CU289"/>
  <c r="CT289"/>
  <c r="DQ289" s="1"/>
  <c r="CS289"/>
  <c r="DP289" s="1"/>
  <c r="CR289"/>
  <c r="CW288"/>
  <c r="DF288" s="1"/>
  <c r="CV288"/>
  <c r="DE288" s="1"/>
  <c r="CU288"/>
  <c r="CT288"/>
  <c r="DQ288" s="1"/>
  <c r="CS288"/>
  <c r="DP288" s="1"/>
  <c r="CR288"/>
  <c r="CW287"/>
  <c r="DF287" s="1"/>
  <c r="CV287"/>
  <c r="DE287" s="1"/>
  <c r="CU287"/>
  <c r="CT287"/>
  <c r="DQ287" s="1"/>
  <c r="CS287"/>
  <c r="DP287" s="1"/>
  <c r="CR287"/>
  <c r="CW286"/>
  <c r="DF286" s="1"/>
  <c r="CV286"/>
  <c r="DE286" s="1"/>
  <c r="CU286"/>
  <c r="CT286"/>
  <c r="DQ286" s="1"/>
  <c r="CS286"/>
  <c r="DP286" s="1"/>
  <c r="CR286"/>
  <c r="CW285"/>
  <c r="DF285" s="1"/>
  <c r="CV285"/>
  <c r="DE285" s="1"/>
  <c r="CU285"/>
  <c r="CT285"/>
  <c r="DQ285" s="1"/>
  <c r="CS285"/>
  <c r="DP285" s="1"/>
  <c r="CR285"/>
  <c r="CW284"/>
  <c r="DF284" s="1"/>
  <c r="CV284"/>
  <c r="DE284" s="1"/>
  <c r="CU284"/>
  <c r="CT284"/>
  <c r="DQ284" s="1"/>
  <c r="CS284"/>
  <c r="DP284" s="1"/>
  <c r="CR284"/>
  <c r="CW283"/>
  <c r="DF283" s="1"/>
  <c r="CV283"/>
  <c r="DE283" s="1"/>
  <c r="CU283"/>
  <c r="CT283"/>
  <c r="DQ283" s="1"/>
  <c r="CS283"/>
  <c r="DP283" s="1"/>
  <c r="CR283"/>
  <c r="CW282"/>
  <c r="DF282" s="1"/>
  <c r="CV282"/>
  <c r="DE282" s="1"/>
  <c r="CU282"/>
  <c r="CT282"/>
  <c r="DQ282" s="1"/>
  <c r="CS282"/>
  <c r="DP282" s="1"/>
  <c r="CR282"/>
  <c r="CW281"/>
  <c r="DF281" s="1"/>
  <c r="CV281"/>
  <c r="DE281" s="1"/>
  <c r="CU281"/>
  <c r="CT281"/>
  <c r="DQ281" s="1"/>
  <c r="CS281"/>
  <c r="DP281" s="1"/>
  <c r="CR281"/>
  <c r="CW280"/>
  <c r="DF280" s="1"/>
  <c r="CV280"/>
  <c r="DE280" s="1"/>
  <c r="CU280"/>
  <c r="CT280"/>
  <c r="DQ280" s="1"/>
  <c r="CS280"/>
  <c r="DP280" s="1"/>
  <c r="CR280"/>
  <c r="CW279"/>
  <c r="DF279" s="1"/>
  <c r="CV279"/>
  <c r="DE279" s="1"/>
  <c r="CU279"/>
  <c r="CT279"/>
  <c r="DQ279" s="1"/>
  <c r="CS279"/>
  <c r="DP279" s="1"/>
  <c r="CR279"/>
  <c r="CW278"/>
  <c r="DF278" s="1"/>
  <c r="CV278"/>
  <c r="DE278" s="1"/>
  <c r="CU278"/>
  <c r="CT278"/>
  <c r="DQ278" s="1"/>
  <c r="CS278"/>
  <c r="DP278" s="1"/>
  <c r="CR278"/>
  <c r="CW277"/>
  <c r="DF277" s="1"/>
  <c r="CV277"/>
  <c r="DE277" s="1"/>
  <c r="CU277"/>
  <c r="CT277"/>
  <c r="DQ277" s="1"/>
  <c r="CS277"/>
  <c r="DP277" s="1"/>
  <c r="CR277"/>
  <c r="CW276"/>
  <c r="DF276" s="1"/>
  <c r="CV276"/>
  <c r="DE276" s="1"/>
  <c r="CU276"/>
  <c r="CT276"/>
  <c r="DQ276" s="1"/>
  <c r="CS276"/>
  <c r="DP276" s="1"/>
  <c r="CR276"/>
  <c r="CW275"/>
  <c r="DF275" s="1"/>
  <c r="CV275"/>
  <c r="DE275" s="1"/>
  <c r="CU275"/>
  <c r="CT275"/>
  <c r="DQ275" s="1"/>
  <c r="CS275"/>
  <c r="DP275" s="1"/>
  <c r="CR275"/>
  <c r="CW274"/>
  <c r="DF274" s="1"/>
  <c r="CV274"/>
  <c r="DE274" s="1"/>
  <c r="CU274"/>
  <c r="CT274"/>
  <c r="DQ274" s="1"/>
  <c r="CS274"/>
  <c r="DP274" s="1"/>
  <c r="CR274"/>
  <c r="CW273"/>
  <c r="DF273" s="1"/>
  <c r="CV273"/>
  <c r="DE273" s="1"/>
  <c r="CU273"/>
  <c r="CT273"/>
  <c r="DQ273" s="1"/>
  <c r="CS273"/>
  <c r="DP273" s="1"/>
  <c r="CR273"/>
  <c r="CW272"/>
  <c r="DF272" s="1"/>
  <c r="CV272"/>
  <c r="DE272" s="1"/>
  <c r="CU272"/>
  <c r="CT272"/>
  <c r="DQ272" s="1"/>
  <c r="CS272"/>
  <c r="DP272" s="1"/>
  <c r="CR272"/>
  <c r="CW271"/>
  <c r="DF271" s="1"/>
  <c r="CV271"/>
  <c r="DE271" s="1"/>
  <c r="CU271"/>
  <c r="CT271"/>
  <c r="DQ271" s="1"/>
  <c r="CS271"/>
  <c r="DP271" s="1"/>
  <c r="CR271"/>
  <c r="CW270"/>
  <c r="DF270" s="1"/>
  <c r="CV270"/>
  <c r="DE270" s="1"/>
  <c r="CU270"/>
  <c r="CT270"/>
  <c r="DQ270" s="1"/>
  <c r="CS270"/>
  <c r="DP270" s="1"/>
  <c r="CR270"/>
  <c r="CW269"/>
  <c r="DF269" s="1"/>
  <c r="CV269"/>
  <c r="DE269" s="1"/>
  <c r="CU269"/>
  <c r="CT269"/>
  <c r="DQ269" s="1"/>
  <c r="CS269"/>
  <c r="DP269" s="1"/>
  <c r="CR269"/>
  <c r="CW268"/>
  <c r="DF268" s="1"/>
  <c r="CV268"/>
  <c r="DE268" s="1"/>
  <c r="CU268"/>
  <c r="CT268"/>
  <c r="DQ268" s="1"/>
  <c r="CS268"/>
  <c r="DP268" s="1"/>
  <c r="CR268"/>
  <c r="CW267"/>
  <c r="DF267" s="1"/>
  <c r="CV267"/>
  <c r="DE267" s="1"/>
  <c r="CU267"/>
  <c r="CT267"/>
  <c r="DQ267" s="1"/>
  <c r="CS267"/>
  <c r="DP267" s="1"/>
  <c r="CR267"/>
  <c r="CW266"/>
  <c r="DF266" s="1"/>
  <c r="CV266"/>
  <c r="DE266" s="1"/>
  <c r="CU266"/>
  <c r="CT266"/>
  <c r="DQ266" s="1"/>
  <c r="CS266"/>
  <c r="DP266" s="1"/>
  <c r="CR266"/>
  <c r="CW265"/>
  <c r="DF265" s="1"/>
  <c r="CV265"/>
  <c r="DE265" s="1"/>
  <c r="CU265"/>
  <c r="CT265"/>
  <c r="DQ265" s="1"/>
  <c r="CS265"/>
  <c r="DP265" s="1"/>
  <c r="CR265"/>
  <c r="CW264"/>
  <c r="DF264" s="1"/>
  <c r="CV264"/>
  <c r="DE264" s="1"/>
  <c r="CU264"/>
  <c r="CT264"/>
  <c r="DQ264" s="1"/>
  <c r="CS264"/>
  <c r="DP264" s="1"/>
  <c r="CR264"/>
  <c r="CW263"/>
  <c r="DF263" s="1"/>
  <c r="CV263"/>
  <c r="DE263" s="1"/>
  <c r="CU263"/>
  <c r="CT263"/>
  <c r="DQ263" s="1"/>
  <c r="CS263"/>
  <c r="DP263" s="1"/>
  <c r="CR263"/>
  <c r="CW262"/>
  <c r="DF262" s="1"/>
  <c r="CV262"/>
  <c r="DE262" s="1"/>
  <c r="CU262"/>
  <c r="CT262"/>
  <c r="DQ262" s="1"/>
  <c r="CS262"/>
  <c r="DP262" s="1"/>
  <c r="CR262"/>
  <c r="CW261"/>
  <c r="DF261" s="1"/>
  <c r="CV261"/>
  <c r="DE261" s="1"/>
  <c r="CU261"/>
  <c r="CT261"/>
  <c r="DQ261" s="1"/>
  <c r="CS261"/>
  <c r="DP261" s="1"/>
  <c r="CR261"/>
  <c r="CW260"/>
  <c r="DF260" s="1"/>
  <c r="CV260"/>
  <c r="DE260" s="1"/>
  <c r="CU260"/>
  <c r="CT260"/>
  <c r="DQ260" s="1"/>
  <c r="CS260"/>
  <c r="DP260" s="1"/>
  <c r="CR260"/>
  <c r="CW259"/>
  <c r="DF259" s="1"/>
  <c r="CV259"/>
  <c r="DE259" s="1"/>
  <c r="CU259"/>
  <c r="CT259"/>
  <c r="DQ259" s="1"/>
  <c r="CS259"/>
  <c r="DP259" s="1"/>
  <c r="CR259"/>
  <c r="CW258"/>
  <c r="DF258" s="1"/>
  <c r="CV258"/>
  <c r="DE258" s="1"/>
  <c r="CU258"/>
  <c r="CT258"/>
  <c r="DQ258" s="1"/>
  <c r="CS258"/>
  <c r="DP258" s="1"/>
  <c r="CR258"/>
  <c r="CW257"/>
  <c r="DF257" s="1"/>
  <c r="CV257"/>
  <c r="DE257" s="1"/>
  <c r="CU257"/>
  <c r="CT257"/>
  <c r="DQ257" s="1"/>
  <c r="CS257"/>
  <c r="DP257" s="1"/>
  <c r="CR257"/>
  <c r="CW256"/>
  <c r="DF256" s="1"/>
  <c r="CV256"/>
  <c r="DE256" s="1"/>
  <c r="CU256"/>
  <c r="CT256"/>
  <c r="DQ256" s="1"/>
  <c r="CS256"/>
  <c r="DP256" s="1"/>
  <c r="CR256"/>
  <c r="CW255"/>
  <c r="DF255" s="1"/>
  <c r="CV255"/>
  <c r="DE255" s="1"/>
  <c r="CU255"/>
  <c r="CT255"/>
  <c r="DQ255" s="1"/>
  <c r="CS255"/>
  <c r="DP255" s="1"/>
  <c r="CR255"/>
  <c r="CW254"/>
  <c r="DF254" s="1"/>
  <c r="CV254"/>
  <c r="DE254" s="1"/>
  <c r="CU254"/>
  <c r="CT254"/>
  <c r="DQ254" s="1"/>
  <c r="CS254"/>
  <c r="DP254" s="1"/>
  <c r="CR254"/>
  <c r="CW253"/>
  <c r="DF253" s="1"/>
  <c r="CV253"/>
  <c r="DE253" s="1"/>
  <c r="CU253"/>
  <c r="CT253"/>
  <c r="DQ253" s="1"/>
  <c r="CS253"/>
  <c r="DP253" s="1"/>
  <c r="CR253"/>
  <c r="CW252"/>
  <c r="DF252" s="1"/>
  <c r="CV252"/>
  <c r="DE252" s="1"/>
  <c r="CU252"/>
  <c r="CT252"/>
  <c r="DQ252" s="1"/>
  <c r="CS252"/>
  <c r="DP252" s="1"/>
  <c r="CR252"/>
  <c r="CW251"/>
  <c r="DF251" s="1"/>
  <c r="CV251"/>
  <c r="DE251" s="1"/>
  <c r="CU251"/>
  <c r="CT251"/>
  <c r="DQ251" s="1"/>
  <c r="CS251"/>
  <c r="DP251" s="1"/>
  <c r="CR251"/>
  <c r="CW250"/>
  <c r="DF250" s="1"/>
  <c r="CV250"/>
  <c r="DE250" s="1"/>
  <c r="CU250"/>
  <c r="CT250"/>
  <c r="DQ250" s="1"/>
  <c r="CS250"/>
  <c r="DP250" s="1"/>
  <c r="CR250"/>
  <c r="CW249"/>
  <c r="DF249" s="1"/>
  <c r="CV249"/>
  <c r="DE249" s="1"/>
  <c r="CU249"/>
  <c r="CT249"/>
  <c r="DQ249" s="1"/>
  <c r="CS249"/>
  <c r="DP249" s="1"/>
  <c r="CR249"/>
  <c r="CW248"/>
  <c r="DF248" s="1"/>
  <c r="CV248"/>
  <c r="DE248" s="1"/>
  <c r="CU248"/>
  <c r="CT248"/>
  <c r="DQ248" s="1"/>
  <c r="CS248"/>
  <c r="DP248" s="1"/>
  <c r="CR248"/>
  <c r="CW247"/>
  <c r="DF247" s="1"/>
  <c r="CV247"/>
  <c r="DE247" s="1"/>
  <c r="CU247"/>
  <c r="CT247"/>
  <c r="DQ247" s="1"/>
  <c r="CS247"/>
  <c r="DP247" s="1"/>
  <c r="CR247"/>
  <c r="CW246"/>
  <c r="DF246" s="1"/>
  <c r="CV246"/>
  <c r="DE246" s="1"/>
  <c r="CU246"/>
  <c r="CT246"/>
  <c r="DQ246" s="1"/>
  <c r="CS246"/>
  <c r="DP246" s="1"/>
  <c r="CR246"/>
  <c r="CW245"/>
  <c r="DF245" s="1"/>
  <c r="CV245"/>
  <c r="DE245" s="1"/>
  <c r="CU245"/>
  <c r="CT245"/>
  <c r="DQ245" s="1"/>
  <c r="CS245"/>
  <c r="DP245" s="1"/>
  <c r="CR245"/>
  <c r="CW244"/>
  <c r="DF244" s="1"/>
  <c r="CV244"/>
  <c r="DE244" s="1"/>
  <c r="CU244"/>
  <c r="CT244"/>
  <c r="DQ244" s="1"/>
  <c r="CS244"/>
  <c r="DP244" s="1"/>
  <c r="CR244"/>
  <c r="CW243"/>
  <c r="DF243" s="1"/>
  <c r="CV243"/>
  <c r="DE243" s="1"/>
  <c r="CU243"/>
  <c r="CT243"/>
  <c r="DQ243" s="1"/>
  <c r="CS243"/>
  <c r="DP243" s="1"/>
  <c r="CR243"/>
  <c r="CW242"/>
  <c r="DF242" s="1"/>
  <c r="CV242"/>
  <c r="DE242" s="1"/>
  <c r="CU242"/>
  <c r="CT242"/>
  <c r="DQ242" s="1"/>
  <c r="CS242"/>
  <c r="DP242" s="1"/>
  <c r="CR242"/>
  <c r="CW241"/>
  <c r="DF241" s="1"/>
  <c r="CV241"/>
  <c r="DE241" s="1"/>
  <c r="CU241"/>
  <c r="CT241"/>
  <c r="DQ241" s="1"/>
  <c r="CS241"/>
  <c r="DP241" s="1"/>
  <c r="CR241"/>
  <c r="CW240"/>
  <c r="DF240" s="1"/>
  <c r="CV240"/>
  <c r="DE240" s="1"/>
  <c r="CU240"/>
  <c r="CT240"/>
  <c r="DQ240" s="1"/>
  <c r="CS240"/>
  <c r="DP240" s="1"/>
  <c r="CR240"/>
  <c r="CW239"/>
  <c r="DF239" s="1"/>
  <c r="CV239"/>
  <c r="DE239" s="1"/>
  <c r="CU239"/>
  <c r="CT239"/>
  <c r="DQ239" s="1"/>
  <c r="CS239"/>
  <c r="DP239" s="1"/>
  <c r="CR239"/>
  <c r="CW238"/>
  <c r="DF238" s="1"/>
  <c r="CV238"/>
  <c r="DE238" s="1"/>
  <c r="CU238"/>
  <c r="CT238"/>
  <c r="DQ238" s="1"/>
  <c r="CS238"/>
  <c r="DP238" s="1"/>
  <c r="CR238"/>
  <c r="CW237"/>
  <c r="DF237" s="1"/>
  <c r="CV237"/>
  <c r="DE237" s="1"/>
  <c r="CU237"/>
  <c r="CT237"/>
  <c r="DQ237" s="1"/>
  <c r="CS237"/>
  <c r="DP237" s="1"/>
  <c r="CR237"/>
  <c r="CW236"/>
  <c r="DF236" s="1"/>
  <c r="CV236"/>
  <c r="DE236" s="1"/>
  <c r="CU236"/>
  <c r="CT236"/>
  <c r="DQ236" s="1"/>
  <c r="CS236"/>
  <c r="DP236" s="1"/>
  <c r="CR236"/>
  <c r="CW235"/>
  <c r="DF235" s="1"/>
  <c r="CV235"/>
  <c r="DE235" s="1"/>
  <c r="CU235"/>
  <c r="CT235"/>
  <c r="DQ235" s="1"/>
  <c r="CS235"/>
  <c r="DP235" s="1"/>
  <c r="CR235"/>
  <c r="CW234"/>
  <c r="DF234" s="1"/>
  <c r="CV234"/>
  <c r="DE234" s="1"/>
  <c r="CU234"/>
  <c r="CT234"/>
  <c r="DQ234" s="1"/>
  <c r="CS234"/>
  <c r="DP234" s="1"/>
  <c r="CR234"/>
  <c r="CW233"/>
  <c r="DF233" s="1"/>
  <c r="CV233"/>
  <c r="DE233" s="1"/>
  <c r="CU233"/>
  <c r="CT233"/>
  <c r="DQ233" s="1"/>
  <c r="CS233"/>
  <c r="DP233" s="1"/>
  <c r="CR233"/>
  <c r="CW232"/>
  <c r="DF232" s="1"/>
  <c r="CV232"/>
  <c r="DE232" s="1"/>
  <c r="CU232"/>
  <c r="CT232"/>
  <c r="DQ232" s="1"/>
  <c r="CS232"/>
  <c r="DP232" s="1"/>
  <c r="CR232"/>
  <c r="CW231"/>
  <c r="DF231" s="1"/>
  <c r="CV231"/>
  <c r="DE231" s="1"/>
  <c r="CU231"/>
  <c r="CT231"/>
  <c r="DQ231" s="1"/>
  <c r="CS231"/>
  <c r="DP231" s="1"/>
  <c r="CR231"/>
  <c r="CW230"/>
  <c r="DF230" s="1"/>
  <c r="CV230"/>
  <c r="DE230" s="1"/>
  <c r="CU230"/>
  <c r="CT230"/>
  <c r="DQ230" s="1"/>
  <c r="CS230"/>
  <c r="DP230" s="1"/>
  <c r="CR230"/>
  <c r="CW229"/>
  <c r="DF229" s="1"/>
  <c r="CV229"/>
  <c r="DE229" s="1"/>
  <c r="CU229"/>
  <c r="CT229"/>
  <c r="DQ229" s="1"/>
  <c r="CS229"/>
  <c r="DP229" s="1"/>
  <c r="CR229"/>
  <c r="CW228"/>
  <c r="DF228" s="1"/>
  <c r="CV228"/>
  <c r="DE228" s="1"/>
  <c r="CU228"/>
  <c r="CS228"/>
  <c r="DP228" s="1"/>
  <c r="CR228"/>
  <c r="CW227"/>
  <c r="DF227" s="1"/>
  <c r="CV227"/>
  <c r="DE227" s="1"/>
  <c r="CU227"/>
  <c r="CT227"/>
  <c r="DQ227" s="1"/>
  <c r="CS227"/>
  <c r="DP227" s="1"/>
  <c r="CR227"/>
  <c r="CW226"/>
  <c r="DF226" s="1"/>
  <c r="CV226"/>
  <c r="DE226" s="1"/>
  <c r="CU226"/>
  <c r="CT226"/>
  <c r="DQ226" s="1"/>
  <c r="CS226"/>
  <c r="DP226" s="1"/>
  <c r="CR226"/>
  <c r="CW225"/>
  <c r="DF225" s="1"/>
  <c r="CV225"/>
  <c r="DE225" s="1"/>
  <c r="CU225"/>
  <c r="CT225"/>
  <c r="DQ225" s="1"/>
  <c r="CS225"/>
  <c r="DP225" s="1"/>
  <c r="CR225"/>
  <c r="CW224"/>
  <c r="DF224" s="1"/>
  <c r="CV224"/>
  <c r="DE224" s="1"/>
  <c r="CU224"/>
  <c r="CS224"/>
  <c r="DP224" s="1"/>
  <c r="CR224"/>
  <c r="CW223"/>
  <c r="DF223" s="1"/>
  <c r="CV223"/>
  <c r="DE223" s="1"/>
  <c r="CU223"/>
  <c r="CT223"/>
  <c r="DQ223" s="1"/>
  <c r="CS223"/>
  <c r="DP223" s="1"/>
  <c r="CR223"/>
  <c r="CW222"/>
  <c r="DF222" s="1"/>
  <c r="CV222"/>
  <c r="DE222" s="1"/>
  <c r="CU222"/>
  <c r="CT222"/>
  <c r="DQ222" s="1"/>
  <c r="CS222"/>
  <c r="DP222" s="1"/>
  <c r="CR222"/>
  <c r="CW221"/>
  <c r="DF221" s="1"/>
  <c r="CV221"/>
  <c r="DE221" s="1"/>
  <c r="CU221"/>
  <c r="CT221"/>
  <c r="DQ221" s="1"/>
  <c r="CS221"/>
  <c r="DP221" s="1"/>
  <c r="CR221"/>
  <c r="CW220"/>
  <c r="DF220" s="1"/>
  <c r="CV220"/>
  <c r="DE220" s="1"/>
  <c r="CU220"/>
  <c r="CT220"/>
  <c r="DQ220" s="1"/>
  <c r="CS220"/>
  <c r="DP220" s="1"/>
  <c r="CR220"/>
  <c r="CW219"/>
  <c r="DF219" s="1"/>
  <c r="CV219"/>
  <c r="DE219" s="1"/>
  <c r="CU219"/>
  <c r="CS219"/>
  <c r="DP219" s="1"/>
  <c r="CR219"/>
  <c r="CW218"/>
  <c r="DF218" s="1"/>
  <c r="CV218"/>
  <c r="DE218" s="1"/>
  <c r="CU218"/>
  <c r="CT218"/>
  <c r="DQ218" s="1"/>
  <c r="CS218"/>
  <c r="DP218" s="1"/>
  <c r="CR218"/>
  <c r="CW217"/>
  <c r="DF217" s="1"/>
  <c r="CV217"/>
  <c r="DE217" s="1"/>
  <c r="CU217"/>
  <c r="CT217"/>
  <c r="DQ217" s="1"/>
  <c r="CS217"/>
  <c r="DP217" s="1"/>
  <c r="CR217"/>
  <c r="CW216"/>
  <c r="DF216" s="1"/>
  <c r="CV216"/>
  <c r="DE216" s="1"/>
  <c r="CU216"/>
  <c r="CT216"/>
  <c r="DQ216" s="1"/>
  <c r="CS216"/>
  <c r="DP216" s="1"/>
  <c r="CR216"/>
  <c r="CW215"/>
  <c r="DF215" s="1"/>
  <c r="CV215"/>
  <c r="DE215" s="1"/>
  <c r="CU215"/>
  <c r="CT215"/>
  <c r="DQ215" s="1"/>
  <c r="CS215"/>
  <c r="DP215" s="1"/>
  <c r="CR215"/>
  <c r="CW214"/>
  <c r="DF214" s="1"/>
  <c r="CV214"/>
  <c r="DE214" s="1"/>
  <c r="CU214"/>
  <c r="CT214"/>
  <c r="DQ214" s="1"/>
  <c r="CS214"/>
  <c r="DP214" s="1"/>
  <c r="CR214"/>
  <c r="CW213"/>
  <c r="DF213" s="1"/>
  <c r="CV213"/>
  <c r="DE213" s="1"/>
  <c r="CU213"/>
  <c r="CT213"/>
  <c r="DQ213" s="1"/>
  <c r="CS213"/>
  <c r="DP213" s="1"/>
  <c r="CR213"/>
  <c r="CW212"/>
  <c r="DF212" s="1"/>
  <c r="CV212"/>
  <c r="DE212" s="1"/>
  <c r="CU212"/>
  <c r="CT212"/>
  <c r="DQ212" s="1"/>
  <c r="CS212"/>
  <c r="DP212" s="1"/>
  <c r="CR212"/>
  <c r="CW211"/>
  <c r="DF211" s="1"/>
  <c r="CV211"/>
  <c r="DE211" s="1"/>
  <c r="CU211"/>
  <c r="CT211"/>
  <c r="DQ211" s="1"/>
  <c r="CS211"/>
  <c r="DP211" s="1"/>
  <c r="CR211"/>
  <c r="CW210"/>
  <c r="DF210" s="1"/>
  <c r="CV210"/>
  <c r="DE210" s="1"/>
  <c r="CU210"/>
  <c r="CT210"/>
  <c r="DQ210" s="1"/>
  <c r="CS210"/>
  <c r="DP210" s="1"/>
  <c r="CR210"/>
  <c r="CW209"/>
  <c r="DF209" s="1"/>
  <c r="CV209"/>
  <c r="DE209" s="1"/>
  <c r="CU209"/>
  <c r="CT209"/>
  <c r="DQ209" s="1"/>
  <c r="CS209"/>
  <c r="DP209" s="1"/>
  <c r="CR209"/>
  <c r="CW208"/>
  <c r="DF208" s="1"/>
  <c r="CV208"/>
  <c r="DE208" s="1"/>
  <c r="CU208"/>
  <c r="CT208"/>
  <c r="DQ208" s="1"/>
  <c r="CS208"/>
  <c r="DP208" s="1"/>
  <c r="CR208"/>
  <c r="CW207"/>
  <c r="DF207" s="1"/>
  <c r="CV207"/>
  <c r="DE207" s="1"/>
  <c r="CU207"/>
  <c r="CT207"/>
  <c r="DQ207" s="1"/>
  <c r="CS207"/>
  <c r="DP207" s="1"/>
  <c r="CR207"/>
  <c r="CW206"/>
  <c r="DF206" s="1"/>
  <c r="CV206"/>
  <c r="DE206" s="1"/>
  <c r="CU206"/>
  <c r="CT206"/>
  <c r="DQ206" s="1"/>
  <c r="CS206"/>
  <c r="DP206" s="1"/>
  <c r="CR206"/>
  <c r="CW205"/>
  <c r="DF205" s="1"/>
  <c r="CV205"/>
  <c r="DE205" s="1"/>
  <c r="CU205"/>
  <c r="CT205"/>
  <c r="DQ205" s="1"/>
  <c r="CS205"/>
  <c r="DP205" s="1"/>
  <c r="CR205"/>
  <c r="CW204"/>
  <c r="DF204" s="1"/>
  <c r="CV204"/>
  <c r="DE204" s="1"/>
  <c r="CU204"/>
  <c r="CT204"/>
  <c r="DQ204" s="1"/>
  <c r="CS204"/>
  <c r="DP204" s="1"/>
  <c r="CR204"/>
  <c r="CW203"/>
  <c r="DF203" s="1"/>
  <c r="CV203"/>
  <c r="DE203" s="1"/>
  <c r="CU203"/>
  <c r="CT203"/>
  <c r="DQ203" s="1"/>
  <c r="CS203"/>
  <c r="DP203" s="1"/>
  <c r="CR203"/>
  <c r="CW202"/>
  <c r="DF202" s="1"/>
  <c r="CV202"/>
  <c r="DE202" s="1"/>
  <c r="CU202"/>
  <c r="CT202"/>
  <c r="DQ202" s="1"/>
  <c r="CS202"/>
  <c r="DP202" s="1"/>
  <c r="CR202"/>
  <c r="CW201"/>
  <c r="DF201" s="1"/>
  <c r="CV201"/>
  <c r="DE201" s="1"/>
  <c r="CU201"/>
  <c r="CT201"/>
  <c r="DQ201" s="1"/>
  <c r="CS201"/>
  <c r="DP201" s="1"/>
  <c r="CR201"/>
  <c r="CW200"/>
  <c r="DF200" s="1"/>
  <c r="CV200"/>
  <c r="DE200" s="1"/>
  <c r="CU200"/>
  <c r="CT200"/>
  <c r="DQ200" s="1"/>
  <c r="CS200"/>
  <c r="DP200" s="1"/>
  <c r="CR200"/>
  <c r="CW199"/>
  <c r="DF199" s="1"/>
  <c r="CV199"/>
  <c r="DE199" s="1"/>
  <c r="CU199"/>
  <c r="CT199"/>
  <c r="DQ199" s="1"/>
  <c r="CS199"/>
  <c r="DP199" s="1"/>
  <c r="CR199"/>
  <c r="CW198"/>
  <c r="DF198" s="1"/>
  <c r="CV198"/>
  <c r="DE198" s="1"/>
  <c r="CU198"/>
  <c r="CT198"/>
  <c r="DQ198" s="1"/>
  <c r="CS198"/>
  <c r="DP198" s="1"/>
  <c r="CR198"/>
  <c r="CW197"/>
  <c r="DF197" s="1"/>
  <c r="CV197"/>
  <c r="DE197" s="1"/>
  <c r="CU197"/>
  <c r="CT197"/>
  <c r="DQ197" s="1"/>
  <c r="CS197"/>
  <c r="DP197" s="1"/>
  <c r="CR197"/>
  <c r="CW196"/>
  <c r="DF196" s="1"/>
  <c r="CV196"/>
  <c r="DE196" s="1"/>
  <c r="CU196"/>
  <c r="CT196"/>
  <c r="DQ196" s="1"/>
  <c r="CS196"/>
  <c r="DP196" s="1"/>
  <c r="CR196"/>
  <c r="CW195"/>
  <c r="DF195" s="1"/>
  <c r="CV195"/>
  <c r="DE195" s="1"/>
  <c r="CU195"/>
  <c r="CT195"/>
  <c r="DQ195" s="1"/>
  <c r="CS195"/>
  <c r="DP195" s="1"/>
  <c r="CR195"/>
  <c r="CW194"/>
  <c r="DF194" s="1"/>
  <c r="CV194"/>
  <c r="DE194" s="1"/>
  <c r="CU194"/>
  <c r="CT194"/>
  <c r="DQ194" s="1"/>
  <c r="CS194"/>
  <c r="DP194" s="1"/>
  <c r="CR194"/>
  <c r="CW193"/>
  <c r="DF193" s="1"/>
  <c r="CV193"/>
  <c r="DE193" s="1"/>
  <c r="CU193"/>
  <c r="CT193"/>
  <c r="DQ193" s="1"/>
  <c r="CS193"/>
  <c r="DP193" s="1"/>
  <c r="CR193"/>
  <c r="CW192"/>
  <c r="DF192" s="1"/>
  <c r="CV192"/>
  <c r="DE192" s="1"/>
  <c r="CU192"/>
  <c r="CT192"/>
  <c r="DQ192" s="1"/>
  <c r="CS192"/>
  <c r="DP192" s="1"/>
  <c r="CR192"/>
  <c r="CW191"/>
  <c r="DF191" s="1"/>
  <c r="CV191"/>
  <c r="DE191" s="1"/>
  <c r="CU191"/>
  <c r="CT191"/>
  <c r="DQ191" s="1"/>
  <c r="CS191"/>
  <c r="DP191" s="1"/>
  <c r="CR191"/>
  <c r="CW190"/>
  <c r="DF190" s="1"/>
  <c r="CV190"/>
  <c r="DE190" s="1"/>
  <c r="CU190"/>
  <c r="CT190"/>
  <c r="DQ190" s="1"/>
  <c r="CS190"/>
  <c r="DP190" s="1"/>
  <c r="CR190"/>
  <c r="CW189"/>
  <c r="DF189" s="1"/>
  <c r="CV189"/>
  <c r="DE189" s="1"/>
  <c r="CU189"/>
  <c r="CT189"/>
  <c r="DQ189" s="1"/>
  <c r="CS189"/>
  <c r="DP189" s="1"/>
  <c r="CR189"/>
  <c r="CW188"/>
  <c r="DF188" s="1"/>
  <c r="CV188"/>
  <c r="DE188" s="1"/>
  <c r="CU188"/>
  <c r="CT188"/>
  <c r="DQ188" s="1"/>
  <c r="CS188"/>
  <c r="DP188" s="1"/>
  <c r="CR188"/>
  <c r="CW187"/>
  <c r="DF187" s="1"/>
  <c r="CV187"/>
  <c r="DE187" s="1"/>
  <c r="CU187"/>
  <c r="CT187"/>
  <c r="DQ187" s="1"/>
  <c r="CS187"/>
  <c r="DP187" s="1"/>
  <c r="CR187"/>
  <c r="CW186"/>
  <c r="DF186" s="1"/>
  <c r="CV186"/>
  <c r="DE186" s="1"/>
  <c r="CU186"/>
  <c r="CT186"/>
  <c r="DQ186" s="1"/>
  <c r="CS186"/>
  <c r="DP186" s="1"/>
  <c r="CR186"/>
  <c r="CW185"/>
  <c r="DF185" s="1"/>
  <c r="CV185"/>
  <c r="DE185" s="1"/>
  <c r="CU185"/>
  <c r="CT185"/>
  <c r="DQ185" s="1"/>
  <c r="CS185"/>
  <c r="DP185" s="1"/>
  <c r="CR185"/>
  <c r="CW184"/>
  <c r="DF184" s="1"/>
  <c r="CV184"/>
  <c r="DE184" s="1"/>
  <c r="CU184"/>
  <c r="CT184"/>
  <c r="DQ184" s="1"/>
  <c r="CS184"/>
  <c r="DP184" s="1"/>
  <c r="CR184"/>
  <c r="CW183"/>
  <c r="DF183" s="1"/>
  <c r="CV183"/>
  <c r="DE183" s="1"/>
  <c r="CU183"/>
  <c r="CT183"/>
  <c r="DQ183" s="1"/>
  <c r="CS183"/>
  <c r="DP183" s="1"/>
  <c r="CR183"/>
  <c r="CW182"/>
  <c r="DF182" s="1"/>
  <c r="CV182"/>
  <c r="DE182" s="1"/>
  <c r="CU182"/>
  <c r="CT182"/>
  <c r="DQ182" s="1"/>
  <c r="CS182"/>
  <c r="DP182" s="1"/>
  <c r="CR182"/>
  <c r="CW181"/>
  <c r="DF181" s="1"/>
  <c r="CV181"/>
  <c r="DE181" s="1"/>
  <c r="CU181"/>
  <c r="CT181"/>
  <c r="DQ181" s="1"/>
  <c r="CS181"/>
  <c r="DP181" s="1"/>
  <c r="CR181"/>
  <c r="CW180"/>
  <c r="DF180" s="1"/>
  <c r="CV180"/>
  <c r="DE180" s="1"/>
  <c r="CU180"/>
  <c r="CT180"/>
  <c r="DQ180" s="1"/>
  <c r="CS180"/>
  <c r="DP180" s="1"/>
  <c r="CR180"/>
  <c r="CW179"/>
  <c r="DF179" s="1"/>
  <c r="CV179"/>
  <c r="DE179" s="1"/>
  <c r="CU179"/>
  <c r="CT179"/>
  <c r="DQ179" s="1"/>
  <c r="CS179"/>
  <c r="DP179" s="1"/>
  <c r="CR179"/>
  <c r="CW178"/>
  <c r="DF178" s="1"/>
  <c r="CV178"/>
  <c r="DE178" s="1"/>
  <c r="CU178"/>
  <c r="CT178"/>
  <c r="DQ178" s="1"/>
  <c r="CS178"/>
  <c r="DP178" s="1"/>
  <c r="CR178"/>
  <c r="CW177"/>
  <c r="DF177" s="1"/>
  <c r="CV177"/>
  <c r="DE177" s="1"/>
  <c r="CU177"/>
  <c r="CT177"/>
  <c r="DQ177" s="1"/>
  <c r="CS177"/>
  <c r="DP177" s="1"/>
  <c r="CR177"/>
  <c r="CW176"/>
  <c r="DF176" s="1"/>
  <c r="CV176"/>
  <c r="DE176" s="1"/>
  <c r="CU176"/>
  <c r="CT176"/>
  <c r="DQ176" s="1"/>
  <c r="CS176"/>
  <c r="DP176" s="1"/>
  <c r="CR176"/>
  <c r="CW175"/>
  <c r="DF175" s="1"/>
  <c r="CV175"/>
  <c r="DE175" s="1"/>
  <c r="CU175"/>
  <c r="CT175"/>
  <c r="DQ175" s="1"/>
  <c r="CS175"/>
  <c r="DP175" s="1"/>
  <c r="CR175"/>
  <c r="CW174"/>
  <c r="DF174" s="1"/>
  <c r="CV174"/>
  <c r="DE174" s="1"/>
  <c r="CU174"/>
  <c r="CT174"/>
  <c r="DQ174" s="1"/>
  <c r="CS174"/>
  <c r="DP174" s="1"/>
  <c r="CR174"/>
  <c r="CW173"/>
  <c r="DF173" s="1"/>
  <c r="CV173"/>
  <c r="DE173" s="1"/>
  <c r="CU173"/>
  <c r="CT173"/>
  <c r="DQ173" s="1"/>
  <c r="CS173"/>
  <c r="DP173" s="1"/>
  <c r="CR173"/>
  <c r="CW172"/>
  <c r="DF172" s="1"/>
  <c r="CV172"/>
  <c r="DE172" s="1"/>
  <c r="CU172"/>
  <c r="CT172"/>
  <c r="DQ172" s="1"/>
  <c r="CS172"/>
  <c r="DP172" s="1"/>
  <c r="CR172"/>
  <c r="CW171"/>
  <c r="DF171" s="1"/>
  <c r="CV171"/>
  <c r="DE171" s="1"/>
  <c r="CU171"/>
  <c r="CT171"/>
  <c r="DQ171" s="1"/>
  <c r="CS171"/>
  <c r="DP171" s="1"/>
  <c r="CR171"/>
  <c r="CW170"/>
  <c r="DF170" s="1"/>
  <c r="CV170"/>
  <c r="DE170" s="1"/>
  <c r="CU170"/>
  <c r="CT170"/>
  <c r="DQ170" s="1"/>
  <c r="CS170"/>
  <c r="DP170" s="1"/>
  <c r="CR170"/>
  <c r="CW169"/>
  <c r="DF169" s="1"/>
  <c r="CV169"/>
  <c r="DE169" s="1"/>
  <c r="CU169"/>
  <c r="CT169"/>
  <c r="DQ169" s="1"/>
  <c r="CS169"/>
  <c r="DP169" s="1"/>
  <c r="CR169"/>
  <c r="CW168"/>
  <c r="DF168" s="1"/>
  <c r="CV168"/>
  <c r="DE168" s="1"/>
  <c r="CU168"/>
  <c r="CT168"/>
  <c r="DQ168" s="1"/>
  <c r="CS168"/>
  <c r="DP168" s="1"/>
  <c r="CR168"/>
  <c r="CW167"/>
  <c r="DF167" s="1"/>
  <c r="CV167"/>
  <c r="DE167" s="1"/>
  <c r="CU167"/>
  <c r="CT167"/>
  <c r="DQ167" s="1"/>
  <c r="CS167"/>
  <c r="DP167" s="1"/>
  <c r="CR167"/>
  <c r="CW166"/>
  <c r="DF166" s="1"/>
  <c r="CV166"/>
  <c r="DE166" s="1"/>
  <c r="CU166"/>
  <c r="CT166"/>
  <c r="DQ166" s="1"/>
  <c r="CS166"/>
  <c r="DP166" s="1"/>
  <c r="CR166"/>
  <c r="CW165"/>
  <c r="DF165" s="1"/>
  <c r="CV165"/>
  <c r="DE165" s="1"/>
  <c r="CU165"/>
  <c r="CT165"/>
  <c r="DQ165" s="1"/>
  <c r="CS165"/>
  <c r="DP165" s="1"/>
  <c r="CR165"/>
  <c r="CW164"/>
  <c r="DF164" s="1"/>
  <c r="CV164"/>
  <c r="DE164" s="1"/>
  <c r="CU164"/>
  <c r="CT164"/>
  <c r="DQ164" s="1"/>
  <c r="CS164"/>
  <c r="DP164" s="1"/>
  <c r="CR164"/>
  <c r="CW163"/>
  <c r="DF163" s="1"/>
  <c r="CV163"/>
  <c r="DE163" s="1"/>
  <c r="CU163"/>
  <c r="CT163"/>
  <c r="DQ163" s="1"/>
  <c r="CS163"/>
  <c r="DP163" s="1"/>
  <c r="CR163"/>
  <c r="CW162"/>
  <c r="DF162" s="1"/>
  <c r="CV162"/>
  <c r="DE162" s="1"/>
  <c r="CU162"/>
  <c r="CT162"/>
  <c r="DQ162" s="1"/>
  <c r="CS162"/>
  <c r="DP162" s="1"/>
  <c r="CR162"/>
  <c r="CW161"/>
  <c r="DF161" s="1"/>
  <c r="CV161"/>
  <c r="DE161" s="1"/>
  <c r="CU161"/>
  <c r="CT161"/>
  <c r="DQ161" s="1"/>
  <c r="CS161"/>
  <c r="DP161" s="1"/>
  <c r="CR161"/>
  <c r="CW160"/>
  <c r="DF160" s="1"/>
  <c r="CV160"/>
  <c r="DE160" s="1"/>
  <c r="CU160"/>
  <c r="CT160"/>
  <c r="DQ160" s="1"/>
  <c r="CS160"/>
  <c r="DP160" s="1"/>
  <c r="CR160"/>
  <c r="CW159"/>
  <c r="DF159" s="1"/>
  <c r="CV159"/>
  <c r="DE159" s="1"/>
  <c r="CU159"/>
  <c r="CT159"/>
  <c r="DQ159" s="1"/>
  <c r="CS159"/>
  <c r="DP159" s="1"/>
  <c r="CR159"/>
  <c r="CW158"/>
  <c r="DF158" s="1"/>
  <c r="CV158"/>
  <c r="DE158" s="1"/>
  <c r="CU158"/>
  <c r="CT158"/>
  <c r="DQ158" s="1"/>
  <c r="CS158"/>
  <c r="DP158" s="1"/>
  <c r="CR158"/>
  <c r="CW157"/>
  <c r="DF157" s="1"/>
  <c r="CV157"/>
  <c r="DE157" s="1"/>
  <c r="CU157"/>
  <c r="CT157"/>
  <c r="DQ157" s="1"/>
  <c r="CS157"/>
  <c r="DP157" s="1"/>
  <c r="CR157"/>
  <c r="CW156"/>
  <c r="DF156" s="1"/>
  <c r="CV156"/>
  <c r="DE156" s="1"/>
  <c r="CU156"/>
  <c r="CT156"/>
  <c r="DQ156" s="1"/>
  <c r="CS156"/>
  <c r="DP156" s="1"/>
  <c r="CR156"/>
  <c r="CW155"/>
  <c r="DF155" s="1"/>
  <c r="CV155"/>
  <c r="DE155" s="1"/>
  <c r="CU155"/>
  <c r="CT155"/>
  <c r="DQ155" s="1"/>
  <c r="CS155"/>
  <c r="DP155" s="1"/>
  <c r="CR155"/>
  <c r="CW154"/>
  <c r="DF154" s="1"/>
  <c r="CV154"/>
  <c r="DE154" s="1"/>
  <c r="CU154"/>
  <c r="CT154"/>
  <c r="DQ154" s="1"/>
  <c r="CS154"/>
  <c r="DP154" s="1"/>
  <c r="CR154"/>
  <c r="CW153"/>
  <c r="DF153" s="1"/>
  <c r="CV153"/>
  <c r="DE153" s="1"/>
  <c r="CU153"/>
  <c r="CT153"/>
  <c r="DQ153" s="1"/>
  <c r="CS153"/>
  <c r="DP153" s="1"/>
  <c r="CR153"/>
  <c r="CW152"/>
  <c r="DF152" s="1"/>
  <c r="CV152"/>
  <c r="DE152" s="1"/>
  <c r="CU152"/>
  <c r="CT152"/>
  <c r="DQ152" s="1"/>
  <c r="CS152"/>
  <c r="DP152" s="1"/>
  <c r="CR152"/>
  <c r="CW151"/>
  <c r="DF151" s="1"/>
  <c r="CV151"/>
  <c r="DE151" s="1"/>
  <c r="CT151"/>
  <c r="DQ151" s="1"/>
  <c r="CS151"/>
  <c r="DP151" s="1"/>
  <c r="CR151"/>
  <c r="CW150"/>
  <c r="DF150" s="1"/>
  <c r="CV150"/>
  <c r="DE150" s="1"/>
  <c r="CU150"/>
  <c r="CT150"/>
  <c r="DQ150" s="1"/>
  <c r="CS150"/>
  <c r="DP150" s="1"/>
  <c r="CR150"/>
  <c r="CW149"/>
  <c r="DF149" s="1"/>
  <c r="CV149"/>
  <c r="DE149" s="1"/>
  <c r="CT149"/>
  <c r="DQ149" s="1"/>
  <c r="CS149"/>
  <c r="DP149" s="1"/>
  <c r="CR149"/>
  <c r="CW148"/>
  <c r="DF148" s="1"/>
  <c r="CV148"/>
  <c r="DE148" s="1"/>
  <c r="CT148"/>
  <c r="DQ148" s="1"/>
  <c r="CS148"/>
  <c r="DP148" s="1"/>
  <c r="CR148"/>
  <c r="CW147"/>
  <c r="DF147" s="1"/>
  <c r="CV147"/>
  <c r="DE147" s="1"/>
  <c r="CU147"/>
  <c r="CT147"/>
  <c r="DQ147" s="1"/>
  <c r="CS147"/>
  <c r="DP147" s="1"/>
  <c r="CR147"/>
  <c r="CW146"/>
  <c r="DF146" s="1"/>
  <c r="CV146"/>
  <c r="DE146" s="1"/>
  <c r="CT146"/>
  <c r="DQ146" s="1"/>
  <c r="CS146"/>
  <c r="DP146" s="1"/>
  <c r="CR146"/>
  <c r="CW145"/>
  <c r="DF145" s="1"/>
  <c r="CV145"/>
  <c r="DE145" s="1"/>
  <c r="CT145"/>
  <c r="DQ145" s="1"/>
  <c r="CS145"/>
  <c r="DP145" s="1"/>
  <c r="CR145"/>
  <c r="CW144"/>
  <c r="DF144" s="1"/>
  <c r="CV144"/>
  <c r="DE144" s="1"/>
  <c r="CT144"/>
  <c r="DQ144" s="1"/>
  <c r="CS144"/>
  <c r="DP144" s="1"/>
  <c r="CR144"/>
  <c r="CW143"/>
  <c r="DF143" s="1"/>
  <c r="CV143"/>
  <c r="DE143" s="1"/>
  <c r="CT143"/>
  <c r="DQ143" s="1"/>
  <c r="CS143"/>
  <c r="DP143" s="1"/>
  <c r="CR143"/>
  <c r="CW142"/>
  <c r="DF142" s="1"/>
  <c r="CV142"/>
  <c r="DE142" s="1"/>
  <c r="CT142"/>
  <c r="DQ142" s="1"/>
  <c r="CS142"/>
  <c r="DP142" s="1"/>
  <c r="CR142"/>
  <c r="CW141"/>
  <c r="DF141" s="1"/>
  <c r="CV141"/>
  <c r="DE141" s="1"/>
  <c r="CT141"/>
  <c r="DQ141" s="1"/>
  <c r="CS141"/>
  <c r="DP141" s="1"/>
  <c r="CR141"/>
  <c r="CW140"/>
  <c r="DF140" s="1"/>
  <c r="CV140"/>
  <c r="DE140" s="1"/>
  <c r="CT140"/>
  <c r="DQ140" s="1"/>
  <c r="CS140"/>
  <c r="DP140" s="1"/>
  <c r="CR140"/>
  <c r="CW139"/>
  <c r="DF139" s="1"/>
  <c r="CV139"/>
  <c r="DE139" s="1"/>
  <c r="CU139"/>
  <c r="CT139"/>
  <c r="DQ139" s="1"/>
  <c r="CS139"/>
  <c r="DP139" s="1"/>
  <c r="CR139"/>
  <c r="CW138"/>
  <c r="DF138" s="1"/>
  <c r="CV138"/>
  <c r="DE138" s="1"/>
  <c r="CU138"/>
  <c r="CT138"/>
  <c r="DQ138" s="1"/>
  <c r="CS138"/>
  <c r="DP138" s="1"/>
  <c r="CR138"/>
  <c r="CW137"/>
  <c r="DF137" s="1"/>
  <c r="CV137"/>
  <c r="DE137" s="1"/>
  <c r="CU137"/>
  <c r="CT137"/>
  <c r="DQ137" s="1"/>
  <c r="CS137"/>
  <c r="DP137" s="1"/>
  <c r="CR137"/>
  <c r="CW136"/>
  <c r="DF136" s="1"/>
  <c r="CV136"/>
  <c r="DE136" s="1"/>
  <c r="CU136"/>
  <c r="CT136"/>
  <c r="DQ136" s="1"/>
  <c r="CS136"/>
  <c r="DP136" s="1"/>
  <c r="CR136"/>
  <c r="CW135"/>
  <c r="DF135" s="1"/>
  <c r="CV135"/>
  <c r="DE135" s="1"/>
  <c r="CU135"/>
  <c r="CT135"/>
  <c r="DQ135" s="1"/>
  <c r="CS135"/>
  <c r="DP135" s="1"/>
  <c r="CR135"/>
  <c r="CW134"/>
  <c r="DF134" s="1"/>
  <c r="CV134"/>
  <c r="DE134" s="1"/>
  <c r="CU134"/>
  <c r="CT134"/>
  <c r="DQ134" s="1"/>
  <c r="CS134"/>
  <c r="DP134" s="1"/>
  <c r="CR134"/>
  <c r="CW133"/>
  <c r="DF133" s="1"/>
  <c r="CV133"/>
  <c r="DE133" s="1"/>
  <c r="CU133"/>
  <c r="CT133"/>
  <c r="DQ133" s="1"/>
  <c r="CS133"/>
  <c r="DP133" s="1"/>
  <c r="CR133"/>
  <c r="CW132"/>
  <c r="DF132" s="1"/>
  <c r="CV132"/>
  <c r="DE132" s="1"/>
  <c r="CU132"/>
  <c r="CT132"/>
  <c r="DQ132" s="1"/>
  <c r="CS132"/>
  <c r="DP132" s="1"/>
  <c r="CR132"/>
  <c r="CW131"/>
  <c r="DF131" s="1"/>
  <c r="CV131"/>
  <c r="DE131" s="1"/>
  <c r="CU131"/>
  <c r="CT131"/>
  <c r="DQ131" s="1"/>
  <c r="CS131"/>
  <c r="DP131" s="1"/>
  <c r="CR131"/>
  <c r="CW130"/>
  <c r="DF130" s="1"/>
  <c r="CV130"/>
  <c r="DE130" s="1"/>
  <c r="CU130"/>
  <c r="CT130"/>
  <c r="DQ130" s="1"/>
  <c r="CS130"/>
  <c r="DP130" s="1"/>
  <c r="CR130"/>
  <c r="CW129"/>
  <c r="DF129" s="1"/>
  <c r="CV129"/>
  <c r="DE129" s="1"/>
  <c r="CU129"/>
  <c r="CT129"/>
  <c r="DQ129" s="1"/>
  <c r="CS129"/>
  <c r="DP129" s="1"/>
  <c r="CR129"/>
  <c r="CW128"/>
  <c r="DF128" s="1"/>
  <c r="CV128"/>
  <c r="DE128" s="1"/>
  <c r="CU128"/>
  <c r="CT128"/>
  <c r="DQ128" s="1"/>
  <c r="CS128"/>
  <c r="DP128" s="1"/>
  <c r="CR128"/>
  <c r="CW127"/>
  <c r="DF127" s="1"/>
  <c r="CV127"/>
  <c r="DE127" s="1"/>
  <c r="CU127"/>
  <c r="CT127"/>
  <c r="DQ127" s="1"/>
  <c r="CS127"/>
  <c r="DP127" s="1"/>
  <c r="CR127"/>
  <c r="CW126"/>
  <c r="DF126" s="1"/>
  <c r="CV126"/>
  <c r="DE126" s="1"/>
  <c r="CU126"/>
  <c r="CT126"/>
  <c r="DQ126" s="1"/>
  <c r="CS126"/>
  <c r="DP126" s="1"/>
  <c r="CR126"/>
  <c r="CW125"/>
  <c r="DF125" s="1"/>
  <c r="CV125"/>
  <c r="DE125" s="1"/>
  <c r="CU125"/>
  <c r="CT125"/>
  <c r="DQ125" s="1"/>
  <c r="CS125"/>
  <c r="DP125" s="1"/>
  <c r="CR125"/>
  <c r="CW124"/>
  <c r="DF124" s="1"/>
  <c r="CV124"/>
  <c r="DE124" s="1"/>
  <c r="CU124"/>
  <c r="CT124"/>
  <c r="DQ124" s="1"/>
  <c r="CS124"/>
  <c r="DP124" s="1"/>
  <c r="CR124"/>
  <c r="CW123"/>
  <c r="DF123" s="1"/>
  <c r="CV123"/>
  <c r="DE123" s="1"/>
  <c r="CU123"/>
  <c r="CT123"/>
  <c r="DQ123" s="1"/>
  <c r="CS123"/>
  <c r="DP123" s="1"/>
  <c r="CR123"/>
  <c r="CW122"/>
  <c r="DF122" s="1"/>
  <c r="CV122"/>
  <c r="DE122" s="1"/>
  <c r="CU122"/>
  <c r="CT122"/>
  <c r="DQ122" s="1"/>
  <c r="CS122"/>
  <c r="DP122" s="1"/>
  <c r="CR122"/>
  <c r="CW121"/>
  <c r="DF121" s="1"/>
  <c r="CV121"/>
  <c r="DE121" s="1"/>
  <c r="CU121"/>
  <c r="CT121"/>
  <c r="DQ121" s="1"/>
  <c r="CS121"/>
  <c r="DP121" s="1"/>
  <c r="CR121"/>
  <c r="CW120"/>
  <c r="DF120" s="1"/>
  <c r="CV120"/>
  <c r="DE120" s="1"/>
  <c r="CU120"/>
  <c r="CT120"/>
  <c r="DQ120" s="1"/>
  <c r="CS120"/>
  <c r="DP120" s="1"/>
  <c r="CR120"/>
  <c r="CW119"/>
  <c r="DF119" s="1"/>
  <c r="CV119"/>
  <c r="DE119" s="1"/>
  <c r="CU119"/>
  <c r="CT119"/>
  <c r="DQ119" s="1"/>
  <c r="CS119"/>
  <c r="DP119" s="1"/>
  <c r="CR119"/>
  <c r="CW118"/>
  <c r="DF118" s="1"/>
  <c r="CV118"/>
  <c r="DE118" s="1"/>
  <c r="CU118"/>
  <c r="CT118"/>
  <c r="DQ118" s="1"/>
  <c r="CS118"/>
  <c r="DP118" s="1"/>
  <c r="CR118"/>
  <c r="CW117"/>
  <c r="DF117" s="1"/>
  <c r="CV117"/>
  <c r="DE117" s="1"/>
  <c r="CU117"/>
  <c r="CT117"/>
  <c r="DQ117" s="1"/>
  <c r="CS117"/>
  <c r="DP117" s="1"/>
  <c r="CR117"/>
  <c r="CW116"/>
  <c r="DF116" s="1"/>
  <c r="CV116"/>
  <c r="DE116" s="1"/>
  <c r="CU116"/>
  <c r="CT116"/>
  <c r="DQ116" s="1"/>
  <c r="CS116"/>
  <c r="DP116" s="1"/>
  <c r="CR116"/>
  <c r="CW115"/>
  <c r="DF115" s="1"/>
  <c r="CV115"/>
  <c r="DE115" s="1"/>
  <c r="CU115"/>
  <c r="CT115"/>
  <c r="DQ115" s="1"/>
  <c r="CS115"/>
  <c r="DP115" s="1"/>
  <c r="CR115"/>
  <c r="CW114"/>
  <c r="DF114" s="1"/>
  <c r="CV114"/>
  <c r="DE114" s="1"/>
  <c r="CU114"/>
  <c r="CT114"/>
  <c r="DQ114" s="1"/>
  <c r="CS114"/>
  <c r="DP114" s="1"/>
  <c r="CR114"/>
  <c r="CW113"/>
  <c r="DF113" s="1"/>
  <c r="CV113"/>
  <c r="DE113" s="1"/>
  <c r="CU113"/>
  <c r="CT113"/>
  <c r="DQ113" s="1"/>
  <c r="CS113"/>
  <c r="DP113" s="1"/>
  <c r="CR113"/>
  <c r="CW112"/>
  <c r="DF112" s="1"/>
  <c r="CV112"/>
  <c r="DE112" s="1"/>
  <c r="CU112"/>
  <c r="CT112"/>
  <c r="DQ112" s="1"/>
  <c r="CS112"/>
  <c r="DP112" s="1"/>
  <c r="CR112"/>
  <c r="CW111"/>
  <c r="DF111" s="1"/>
  <c r="CV111"/>
  <c r="DE111" s="1"/>
  <c r="CU111"/>
  <c r="CT111"/>
  <c r="DQ111" s="1"/>
  <c r="CS111"/>
  <c r="DP111" s="1"/>
  <c r="CR111"/>
  <c r="CW110"/>
  <c r="DF110" s="1"/>
  <c r="CV110"/>
  <c r="DE110" s="1"/>
  <c r="CU110"/>
  <c r="CT110"/>
  <c r="DQ110" s="1"/>
  <c r="CS110"/>
  <c r="DP110" s="1"/>
  <c r="CR110"/>
  <c r="CW109"/>
  <c r="DF109" s="1"/>
  <c r="CV109"/>
  <c r="DE109" s="1"/>
  <c r="CU109"/>
  <c r="CT109"/>
  <c r="DQ109" s="1"/>
  <c r="CS109"/>
  <c r="DP109" s="1"/>
  <c r="CR109"/>
  <c r="CW108"/>
  <c r="DF108" s="1"/>
  <c r="CV108"/>
  <c r="DE108" s="1"/>
  <c r="CU108"/>
  <c r="CT108"/>
  <c r="DQ108" s="1"/>
  <c r="CS108"/>
  <c r="DP108" s="1"/>
  <c r="CR108"/>
  <c r="CW107"/>
  <c r="DF107" s="1"/>
  <c r="CV107"/>
  <c r="DE107" s="1"/>
  <c r="CU107"/>
  <c r="CT107"/>
  <c r="DQ107" s="1"/>
  <c r="CS107"/>
  <c r="DP107" s="1"/>
  <c r="CR107"/>
  <c r="CW106"/>
  <c r="DF106" s="1"/>
  <c r="CV106"/>
  <c r="DE106" s="1"/>
  <c r="CU106"/>
  <c r="CT106"/>
  <c r="DQ106" s="1"/>
  <c r="CS106"/>
  <c r="DP106" s="1"/>
  <c r="CR106"/>
  <c r="CW105"/>
  <c r="DF105" s="1"/>
  <c r="CV105"/>
  <c r="DE105" s="1"/>
  <c r="CU105"/>
  <c r="CT105"/>
  <c r="DQ105" s="1"/>
  <c r="CS105"/>
  <c r="DP105" s="1"/>
  <c r="CR105"/>
  <c r="CW104"/>
  <c r="DF104" s="1"/>
  <c r="CV104"/>
  <c r="DE104" s="1"/>
  <c r="CU104"/>
  <c r="CT104"/>
  <c r="DQ104" s="1"/>
  <c r="CS104"/>
  <c r="DP104" s="1"/>
  <c r="CR104"/>
  <c r="CW103"/>
  <c r="DF103" s="1"/>
  <c r="CV103"/>
  <c r="DE103" s="1"/>
  <c r="CU103"/>
  <c r="CT103"/>
  <c r="DQ103" s="1"/>
  <c r="CS103"/>
  <c r="DP103" s="1"/>
  <c r="CR103"/>
  <c r="CW102"/>
  <c r="DF102" s="1"/>
  <c r="CV102"/>
  <c r="DE102" s="1"/>
  <c r="CU102"/>
  <c r="CT102"/>
  <c r="DQ102" s="1"/>
  <c r="CS102"/>
  <c r="DP102" s="1"/>
  <c r="CR102"/>
  <c r="CW101"/>
  <c r="DF101" s="1"/>
  <c r="CV101"/>
  <c r="DE101" s="1"/>
  <c r="CU101"/>
  <c r="CT101"/>
  <c r="DQ101" s="1"/>
  <c r="CS101"/>
  <c r="DP101" s="1"/>
  <c r="CR101"/>
  <c r="CW100"/>
  <c r="DF100" s="1"/>
  <c r="CV100"/>
  <c r="DE100" s="1"/>
  <c r="CU100"/>
  <c r="CT100"/>
  <c r="DQ100" s="1"/>
  <c r="CS100"/>
  <c r="DP100" s="1"/>
  <c r="CR100"/>
  <c r="CW99"/>
  <c r="DF99" s="1"/>
  <c r="CV99"/>
  <c r="DE99" s="1"/>
  <c r="CU99"/>
  <c r="CT99"/>
  <c r="DQ99" s="1"/>
  <c r="CS99"/>
  <c r="DP99" s="1"/>
  <c r="CR99"/>
  <c r="CW98"/>
  <c r="DF98" s="1"/>
  <c r="CV98"/>
  <c r="DE98" s="1"/>
  <c r="CU98"/>
  <c r="CT98"/>
  <c r="DQ98" s="1"/>
  <c r="CS98"/>
  <c r="DP98" s="1"/>
  <c r="CR98"/>
  <c r="CW97"/>
  <c r="DF97" s="1"/>
  <c r="CV97"/>
  <c r="DE97" s="1"/>
  <c r="CU97"/>
  <c r="CT97"/>
  <c r="DQ97" s="1"/>
  <c r="CS97"/>
  <c r="DP97" s="1"/>
  <c r="CR97"/>
  <c r="CW96"/>
  <c r="DF96" s="1"/>
  <c r="CV96"/>
  <c r="DE96" s="1"/>
  <c r="CU96"/>
  <c r="CT96"/>
  <c r="DQ96" s="1"/>
  <c r="CS96"/>
  <c r="DP96" s="1"/>
  <c r="CR96"/>
  <c r="CW95"/>
  <c r="DF95" s="1"/>
  <c r="CV95"/>
  <c r="DE95" s="1"/>
  <c r="CU95"/>
  <c r="CT95"/>
  <c r="DQ95" s="1"/>
  <c r="CS95"/>
  <c r="DP95" s="1"/>
  <c r="CR95"/>
  <c r="CW94"/>
  <c r="DF94" s="1"/>
  <c r="CV94"/>
  <c r="DE94" s="1"/>
  <c r="CU94"/>
  <c r="CT94"/>
  <c r="DQ94" s="1"/>
  <c r="CS94"/>
  <c r="DP94" s="1"/>
  <c r="CR94"/>
  <c r="CW93"/>
  <c r="DF93" s="1"/>
  <c r="CV93"/>
  <c r="DE93" s="1"/>
  <c r="CU93"/>
  <c r="CT93"/>
  <c r="DQ93" s="1"/>
  <c r="CS93"/>
  <c r="DP93" s="1"/>
  <c r="CR93"/>
  <c r="CW92"/>
  <c r="DF92" s="1"/>
  <c r="CV92"/>
  <c r="DE92" s="1"/>
  <c r="CU92"/>
  <c r="CT92"/>
  <c r="DQ92" s="1"/>
  <c r="CS92"/>
  <c r="DP92" s="1"/>
  <c r="CR92"/>
  <c r="CW91"/>
  <c r="DF91" s="1"/>
  <c r="CV91"/>
  <c r="DE91" s="1"/>
  <c r="CU91"/>
  <c r="CT91"/>
  <c r="DQ91" s="1"/>
  <c r="CS91"/>
  <c r="DP91" s="1"/>
  <c r="CR91"/>
  <c r="CW90"/>
  <c r="DF90" s="1"/>
  <c r="CV90"/>
  <c r="DE90" s="1"/>
  <c r="CU90"/>
  <c r="CT90"/>
  <c r="DQ90" s="1"/>
  <c r="CS90"/>
  <c r="DP90" s="1"/>
  <c r="CR90"/>
  <c r="CW89"/>
  <c r="DF89" s="1"/>
  <c r="CV89"/>
  <c r="DE89" s="1"/>
  <c r="CU89"/>
  <c r="CT89"/>
  <c r="DQ89" s="1"/>
  <c r="CS89"/>
  <c r="DP89" s="1"/>
  <c r="CR89"/>
  <c r="CW88"/>
  <c r="DF88" s="1"/>
  <c r="CV88"/>
  <c r="DE88" s="1"/>
  <c r="CU88"/>
  <c r="CT88"/>
  <c r="DQ88" s="1"/>
  <c r="CS88"/>
  <c r="DP88" s="1"/>
  <c r="CR88"/>
  <c r="CW87"/>
  <c r="DF87" s="1"/>
  <c r="CV87"/>
  <c r="DE87" s="1"/>
  <c r="CU87"/>
  <c r="CT87"/>
  <c r="DQ87" s="1"/>
  <c r="CS87"/>
  <c r="DP87" s="1"/>
  <c r="CR87"/>
  <c r="CW86"/>
  <c r="DF86" s="1"/>
  <c r="CV86"/>
  <c r="DE86" s="1"/>
  <c r="CU86"/>
  <c r="CT86"/>
  <c r="DQ86" s="1"/>
  <c r="CS86"/>
  <c r="DP86" s="1"/>
  <c r="CR86"/>
  <c r="CW85"/>
  <c r="DF85" s="1"/>
  <c r="CV85"/>
  <c r="DE85" s="1"/>
  <c r="CU85"/>
  <c r="CT85"/>
  <c r="DQ85" s="1"/>
  <c r="CS85"/>
  <c r="DP85" s="1"/>
  <c r="CR85"/>
  <c r="CW84"/>
  <c r="DF84" s="1"/>
  <c r="CV84"/>
  <c r="DE84" s="1"/>
  <c r="CU84"/>
  <c r="CT84"/>
  <c r="DQ84" s="1"/>
  <c r="CS84"/>
  <c r="DP84" s="1"/>
  <c r="CR84"/>
  <c r="CW83"/>
  <c r="DF83" s="1"/>
  <c r="CV83"/>
  <c r="DE83" s="1"/>
  <c r="CU83"/>
  <c r="CT83"/>
  <c r="DQ83" s="1"/>
  <c r="CS83"/>
  <c r="DP83" s="1"/>
  <c r="CR83"/>
  <c r="CW82"/>
  <c r="DF82" s="1"/>
  <c r="CV82"/>
  <c r="DE82" s="1"/>
  <c r="CU82"/>
  <c r="CT82"/>
  <c r="DQ82" s="1"/>
  <c r="CS82"/>
  <c r="DP82" s="1"/>
  <c r="CR82"/>
  <c r="CW81"/>
  <c r="DF81" s="1"/>
  <c r="CV81"/>
  <c r="DE81" s="1"/>
  <c r="CU81"/>
  <c r="CT81"/>
  <c r="DQ81" s="1"/>
  <c r="CS81"/>
  <c r="DP81" s="1"/>
  <c r="CR81"/>
  <c r="CW75"/>
  <c r="DF75" s="1"/>
  <c r="CV75"/>
  <c r="DE75" s="1"/>
  <c r="CU75"/>
  <c r="CT75"/>
  <c r="DQ75" s="1"/>
  <c r="CS75"/>
  <c r="DP75" s="1"/>
  <c r="CR75"/>
  <c r="CW74"/>
  <c r="DF74" s="1"/>
  <c r="CV74"/>
  <c r="DE74" s="1"/>
  <c r="CU74"/>
  <c r="CT74"/>
  <c r="DQ74" s="1"/>
  <c r="CS74"/>
  <c r="DP74" s="1"/>
  <c r="CR74"/>
  <c r="CW73"/>
  <c r="DF73" s="1"/>
  <c r="CV73"/>
  <c r="DE73" s="1"/>
  <c r="CU73"/>
  <c r="CT73"/>
  <c r="DQ73" s="1"/>
  <c r="CS73"/>
  <c r="DP73" s="1"/>
  <c r="CR73"/>
  <c r="CW72"/>
  <c r="DF72" s="1"/>
  <c r="CV72"/>
  <c r="DE72" s="1"/>
  <c r="CU72"/>
  <c r="CT72"/>
  <c r="DQ72" s="1"/>
  <c r="CS72"/>
  <c r="DP72" s="1"/>
  <c r="CR72"/>
  <c r="CW71"/>
  <c r="DF71" s="1"/>
  <c r="CV71"/>
  <c r="DE71" s="1"/>
  <c r="CU71"/>
  <c r="CT71"/>
  <c r="DQ71" s="1"/>
  <c r="CS71"/>
  <c r="DP71" s="1"/>
  <c r="CR71"/>
  <c r="CW70"/>
  <c r="DF70" s="1"/>
  <c r="CV70"/>
  <c r="DE70" s="1"/>
  <c r="CU70"/>
  <c r="CT70"/>
  <c r="DQ70" s="1"/>
  <c r="CS70"/>
  <c r="DP70" s="1"/>
  <c r="CR70"/>
  <c r="CW69"/>
  <c r="DF69" s="1"/>
  <c r="CV69"/>
  <c r="DE69" s="1"/>
  <c r="CU69"/>
  <c r="CT69"/>
  <c r="DQ69" s="1"/>
  <c r="CS69"/>
  <c r="DP69" s="1"/>
  <c r="CR69"/>
  <c r="CW68"/>
  <c r="DF68" s="1"/>
  <c r="CV68"/>
  <c r="DE68" s="1"/>
  <c r="CU68"/>
  <c r="CT68"/>
  <c r="DQ68" s="1"/>
  <c r="CS68"/>
  <c r="DP68" s="1"/>
  <c r="CR68"/>
  <c r="CW67"/>
  <c r="DF67" s="1"/>
  <c r="CV67"/>
  <c r="DE67" s="1"/>
  <c r="CU67"/>
  <c r="CT67"/>
  <c r="DQ67" s="1"/>
  <c r="CS67"/>
  <c r="DP67" s="1"/>
  <c r="CR67"/>
  <c r="CW66"/>
  <c r="DF66" s="1"/>
  <c r="CV66"/>
  <c r="DE66" s="1"/>
  <c r="CU66"/>
  <c r="CT66"/>
  <c r="DQ66" s="1"/>
  <c r="CS66"/>
  <c r="DP66" s="1"/>
  <c r="CR66"/>
  <c r="CW65"/>
  <c r="DF65" s="1"/>
  <c r="CV65"/>
  <c r="DE65" s="1"/>
  <c r="CU65"/>
  <c r="CT65"/>
  <c r="DQ65" s="1"/>
  <c r="CS65"/>
  <c r="DP65" s="1"/>
  <c r="CR65"/>
  <c r="CW64"/>
  <c r="DF64" s="1"/>
  <c r="CV64"/>
  <c r="DE64" s="1"/>
  <c r="CU64"/>
  <c r="CT64"/>
  <c r="DQ64" s="1"/>
  <c r="CS64"/>
  <c r="DP64" s="1"/>
  <c r="CR64"/>
  <c r="CW63"/>
  <c r="DF63" s="1"/>
  <c r="CV63"/>
  <c r="DE63" s="1"/>
  <c r="CU63"/>
  <c r="CT63"/>
  <c r="DQ63" s="1"/>
  <c r="CS63"/>
  <c r="DP63" s="1"/>
  <c r="CR63"/>
  <c r="CW62"/>
  <c r="DF62" s="1"/>
  <c r="CV62"/>
  <c r="DE62" s="1"/>
  <c r="CU62"/>
  <c r="CT62"/>
  <c r="DQ62" s="1"/>
  <c r="CS62"/>
  <c r="DP62" s="1"/>
  <c r="CR62"/>
  <c r="CW61"/>
  <c r="DF61" s="1"/>
  <c r="CV61"/>
  <c r="DE61" s="1"/>
  <c r="CU61"/>
  <c r="CT61"/>
  <c r="DQ61" s="1"/>
  <c r="CS61"/>
  <c r="DP61" s="1"/>
  <c r="CR61"/>
  <c r="CW60"/>
  <c r="DF60" s="1"/>
  <c r="CV60"/>
  <c r="DE60" s="1"/>
  <c r="CU60"/>
  <c r="CT60"/>
  <c r="DQ60" s="1"/>
  <c r="CS60"/>
  <c r="DP60" s="1"/>
  <c r="CR60"/>
  <c r="CW59"/>
  <c r="DF59" s="1"/>
  <c r="CV59"/>
  <c r="DE59" s="1"/>
  <c r="CU59"/>
  <c r="CT59"/>
  <c r="DQ59" s="1"/>
  <c r="CS59"/>
  <c r="DP59" s="1"/>
  <c r="CR59"/>
  <c r="CW58"/>
  <c r="DF58" s="1"/>
  <c r="CV58"/>
  <c r="DE58" s="1"/>
  <c r="CU58"/>
  <c r="CT58"/>
  <c r="DQ58" s="1"/>
  <c r="CS58"/>
  <c r="DP58" s="1"/>
  <c r="CR58"/>
  <c r="CW57"/>
  <c r="DF57" s="1"/>
  <c r="CV57"/>
  <c r="DE57" s="1"/>
  <c r="CU57"/>
  <c r="CT57"/>
  <c r="DQ57" s="1"/>
  <c r="CS57"/>
  <c r="DP57" s="1"/>
  <c r="CR57"/>
  <c r="CW56"/>
  <c r="DF56" s="1"/>
  <c r="CV56"/>
  <c r="DE56" s="1"/>
  <c r="CU56"/>
  <c r="CT56"/>
  <c r="DQ56" s="1"/>
  <c r="CS56"/>
  <c r="DP56" s="1"/>
  <c r="CR56"/>
  <c r="CW55"/>
  <c r="DF55" s="1"/>
  <c r="CV55"/>
  <c r="DE55" s="1"/>
  <c r="CU55"/>
  <c r="CT55"/>
  <c r="DQ55" s="1"/>
  <c r="CS55"/>
  <c r="DP55" s="1"/>
  <c r="CR55"/>
  <c r="CW54"/>
  <c r="DF54" s="1"/>
  <c r="CV54"/>
  <c r="DE54" s="1"/>
  <c r="CU54"/>
  <c r="CT54"/>
  <c r="DQ54" s="1"/>
  <c r="CS54"/>
  <c r="DP54" s="1"/>
  <c r="CR54"/>
  <c r="CW53"/>
  <c r="DF53" s="1"/>
  <c r="CV53"/>
  <c r="DE53" s="1"/>
  <c r="CU53"/>
  <c r="CT53"/>
  <c r="DQ53" s="1"/>
  <c r="CS53"/>
  <c r="DP53" s="1"/>
  <c r="CR53"/>
  <c r="CW52"/>
  <c r="DF52" s="1"/>
  <c r="CV52"/>
  <c r="DE52" s="1"/>
  <c r="CU52"/>
  <c r="CT52"/>
  <c r="DQ52" s="1"/>
  <c r="CS52"/>
  <c r="DP52" s="1"/>
  <c r="CR52"/>
  <c r="CW51"/>
  <c r="DF51" s="1"/>
  <c r="CV51"/>
  <c r="DE51" s="1"/>
  <c r="CU51"/>
  <c r="CT51"/>
  <c r="DQ51" s="1"/>
  <c r="CS51"/>
  <c r="DP51" s="1"/>
  <c r="CR51"/>
  <c r="CW50"/>
  <c r="DF50" s="1"/>
  <c r="CV50"/>
  <c r="DE50" s="1"/>
  <c r="CU50"/>
  <c r="CT50"/>
  <c r="DQ50" s="1"/>
  <c r="CS50"/>
  <c r="DP50" s="1"/>
  <c r="CR50"/>
  <c r="CW49"/>
  <c r="DF49" s="1"/>
  <c r="CV49"/>
  <c r="DE49" s="1"/>
  <c r="CU49"/>
  <c r="CT49"/>
  <c r="DQ49" s="1"/>
  <c r="CS49"/>
  <c r="DP49" s="1"/>
  <c r="CR49"/>
  <c r="CW48"/>
  <c r="DF48" s="1"/>
  <c r="CV48"/>
  <c r="DE48" s="1"/>
  <c r="CU48"/>
  <c r="CT48"/>
  <c r="DQ48" s="1"/>
  <c r="CS48"/>
  <c r="DP48" s="1"/>
  <c r="CR48"/>
  <c r="CW47"/>
  <c r="DF47" s="1"/>
  <c r="CV47"/>
  <c r="DE47" s="1"/>
  <c r="CU47"/>
  <c r="CT47"/>
  <c r="DQ47" s="1"/>
  <c r="CS47"/>
  <c r="DP47" s="1"/>
  <c r="CR47"/>
  <c r="CW46"/>
  <c r="DF46" s="1"/>
  <c r="CV46"/>
  <c r="DE46" s="1"/>
  <c r="CU46"/>
  <c r="CT46"/>
  <c r="DQ46" s="1"/>
  <c r="CS46"/>
  <c r="DP46" s="1"/>
  <c r="CR46"/>
  <c r="CW45"/>
  <c r="DF45" s="1"/>
  <c r="CV45"/>
  <c r="DE45" s="1"/>
  <c r="CU45"/>
  <c r="CT45"/>
  <c r="DQ45" s="1"/>
  <c r="CS45"/>
  <c r="DP45" s="1"/>
  <c r="CR45"/>
  <c r="CW44"/>
  <c r="DF44" s="1"/>
  <c r="CV44"/>
  <c r="DE44" s="1"/>
  <c r="CU44"/>
  <c r="CT44"/>
  <c r="DQ44" s="1"/>
  <c r="CS44"/>
  <c r="DP44" s="1"/>
  <c r="CR44"/>
  <c r="CW43"/>
  <c r="DF43" s="1"/>
  <c r="CV43"/>
  <c r="DE43" s="1"/>
  <c r="CU43"/>
  <c r="CT43"/>
  <c r="DQ43" s="1"/>
  <c r="CS43"/>
  <c r="DP43" s="1"/>
  <c r="CR43"/>
  <c r="CW42"/>
  <c r="DF42" s="1"/>
  <c r="CV42"/>
  <c r="DE42" s="1"/>
  <c r="CU42"/>
  <c r="CT42"/>
  <c r="DQ42" s="1"/>
  <c r="CS42"/>
  <c r="DP42" s="1"/>
  <c r="CR42"/>
  <c r="CW41"/>
  <c r="DF41" s="1"/>
  <c r="CV41"/>
  <c r="DE41" s="1"/>
  <c r="CU41"/>
  <c r="CT41"/>
  <c r="DQ41" s="1"/>
  <c r="CS41"/>
  <c r="DP41" s="1"/>
  <c r="CR41"/>
  <c r="CW40"/>
  <c r="DF40" s="1"/>
  <c r="CV40"/>
  <c r="DE40" s="1"/>
  <c r="CU40"/>
  <c r="CT40"/>
  <c r="DQ40" s="1"/>
  <c r="CS40"/>
  <c r="DP40" s="1"/>
  <c r="CR40"/>
  <c r="CW39"/>
  <c r="DF39" s="1"/>
  <c r="CV39"/>
  <c r="DE39" s="1"/>
  <c r="CU39"/>
  <c r="CT39"/>
  <c r="DQ39" s="1"/>
  <c r="CS39"/>
  <c r="DP39" s="1"/>
  <c r="CR39"/>
  <c r="CW38"/>
  <c r="DF38" s="1"/>
  <c r="CV38"/>
  <c r="DE38" s="1"/>
  <c r="CU38"/>
  <c r="CT38"/>
  <c r="DQ38" s="1"/>
  <c r="CS38"/>
  <c r="DP38" s="1"/>
  <c r="CR38"/>
  <c r="CW37"/>
  <c r="DF37" s="1"/>
  <c r="CV37"/>
  <c r="DE37" s="1"/>
  <c r="CU37"/>
  <c r="CT37"/>
  <c r="DQ37" s="1"/>
  <c r="CS37"/>
  <c r="DP37" s="1"/>
  <c r="CR37"/>
  <c r="CW36"/>
  <c r="DF36" s="1"/>
  <c r="CV36"/>
  <c r="DE36" s="1"/>
  <c r="CU36"/>
  <c r="CT36"/>
  <c r="DQ36" s="1"/>
  <c r="CS36"/>
  <c r="DP36" s="1"/>
  <c r="CR36"/>
  <c r="CW35"/>
  <c r="DF35" s="1"/>
  <c r="CV35"/>
  <c r="DE35" s="1"/>
  <c r="CU35"/>
  <c r="CT35"/>
  <c r="DQ35" s="1"/>
  <c r="CS35"/>
  <c r="DP35" s="1"/>
  <c r="CR35"/>
  <c r="CW34"/>
  <c r="DF34" s="1"/>
  <c r="CV34"/>
  <c r="DE34" s="1"/>
  <c r="CU34"/>
  <c r="CT34"/>
  <c r="DQ34" s="1"/>
  <c r="CS34"/>
  <c r="DP34" s="1"/>
  <c r="CR34"/>
  <c r="CW33"/>
  <c r="DF33" s="1"/>
  <c r="CV33"/>
  <c r="DE33" s="1"/>
  <c r="CU33"/>
  <c r="CT33"/>
  <c r="DQ33" s="1"/>
  <c r="CS33"/>
  <c r="DP33" s="1"/>
  <c r="CR33"/>
  <c r="CW32"/>
  <c r="DF32" s="1"/>
  <c r="CV32"/>
  <c r="DE32" s="1"/>
  <c r="CU32"/>
  <c r="CT32"/>
  <c r="DQ32" s="1"/>
  <c r="CS32"/>
  <c r="DP32" s="1"/>
  <c r="CR32"/>
  <c r="CW31"/>
  <c r="DF31" s="1"/>
  <c r="CV31"/>
  <c r="DE31" s="1"/>
  <c r="CU31"/>
  <c r="CT31"/>
  <c r="DQ31" s="1"/>
  <c r="CS31"/>
  <c r="DP31" s="1"/>
  <c r="CR31"/>
  <c r="CW30"/>
  <c r="DF30" s="1"/>
  <c r="CV30"/>
  <c r="DE30" s="1"/>
  <c r="CU30"/>
  <c r="CT30"/>
  <c r="DQ30" s="1"/>
  <c r="CS30"/>
  <c r="DP30" s="1"/>
  <c r="CR30"/>
  <c r="CW29"/>
  <c r="DF29" s="1"/>
  <c r="CV29"/>
  <c r="DE29" s="1"/>
  <c r="CU29"/>
  <c r="CT29"/>
  <c r="DQ29" s="1"/>
  <c r="CS29"/>
  <c r="DP29" s="1"/>
  <c r="CR29"/>
  <c r="CW28"/>
  <c r="DF28" s="1"/>
  <c r="CV28"/>
  <c r="DE28" s="1"/>
  <c r="CU28"/>
  <c r="CT28"/>
  <c r="DQ28" s="1"/>
  <c r="CS28"/>
  <c r="DP28" s="1"/>
  <c r="CR28"/>
  <c r="CW27"/>
  <c r="DF27" s="1"/>
  <c r="CV27"/>
  <c r="DE27" s="1"/>
  <c r="CU27"/>
  <c r="CT27"/>
  <c r="DQ27" s="1"/>
  <c r="CS27"/>
  <c r="DP27" s="1"/>
  <c r="CR27"/>
  <c r="CW26"/>
  <c r="DF26" s="1"/>
  <c r="CV26"/>
  <c r="DE26" s="1"/>
  <c r="CU26"/>
  <c r="CT26"/>
  <c r="DQ26" s="1"/>
  <c r="CS26"/>
  <c r="DP26" s="1"/>
  <c r="CR26"/>
  <c r="CW25"/>
  <c r="DF25" s="1"/>
  <c r="CV25"/>
  <c r="DE25" s="1"/>
  <c r="CU25"/>
  <c r="CT25"/>
  <c r="DQ25" s="1"/>
  <c r="CS25"/>
  <c r="DP25" s="1"/>
  <c r="CR25"/>
  <c r="CW24"/>
  <c r="DF24" s="1"/>
  <c r="CV24"/>
  <c r="DE24" s="1"/>
  <c r="CU24"/>
  <c r="CT24"/>
  <c r="DQ24" s="1"/>
  <c r="CS24"/>
  <c r="DP24" s="1"/>
  <c r="CR24"/>
  <c r="CW23"/>
  <c r="DF23" s="1"/>
  <c r="CV23"/>
  <c r="DE23" s="1"/>
  <c r="CU23"/>
  <c r="CT23"/>
  <c r="DQ23" s="1"/>
  <c r="CS23"/>
  <c r="DP23" s="1"/>
  <c r="CR23"/>
  <c r="CW22"/>
  <c r="DF22" s="1"/>
  <c r="CV22"/>
  <c r="DE22" s="1"/>
  <c r="CU22"/>
  <c r="CT22"/>
  <c r="DQ22" s="1"/>
  <c r="CS22"/>
  <c r="DP22" s="1"/>
  <c r="CR22"/>
  <c r="CW21"/>
  <c r="DF21" s="1"/>
  <c r="CV21"/>
  <c r="DE21" s="1"/>
  <c r="CU21"/>
  <c r="CT21"/>
  <c r="DQ21" s="1"/>
  <c r="CS21"/>
  <c r="DP21" s="1"/>
  <c r="CR21"/>
  <c r="CW20"/>
  <c r="DF20" s="1"/>
  <c r="CV20"/>
  <c r="DE20" s="1"/>
  <c r="CU20"/>
  <c r="CT20"/>
  <c r="DQ20" s="1"/>
  <c r="CS20"/>
  <c r="DP20" s="1"/>
  <c r="CR20"/>
  <c r="CW19"/>
  <c r="DF19" s="1"/>
  <c r="CV19"/>
  <c r="DE19" s="1"/>
  <c r="CU19"/>
  <c r="CT19"/>
  <c r="DQ19" s="1"/>
  <c r="CS19"/>
  <c r="DP19" s="1"/>
  <c r="CR19"/>
  <c r="CW18"/>
  <c r="DF18" s="1"/>
  <c r="CV18"/>
  <c r="DE18" s="1"/>
  <c r="CU18"/>
  <c r="CT18"/>
  <c r="DQ18" s="1"/>
  <c r="CS18"/>
  <c r="DP18" s="1"/>
  <c r="CR18"/>
  <c r="CW17"/>
  <c r="DF17" s="1"/>
  <c r="CV17"/>
  <c r="DE17" s="1"/>
  <c r="CU17"/>
  <c r="CT17"/>
  <c r="DQ17" s="1"/>
  <c r="CS17"/>
  <c r="DP17" s="1"/>
  <c r="CR17"/>
  <c r="CW16"/>
  <c r="DF16" s="1"/>
  <c r="CV16"/>
  <c r="DE16" s="1"/>
  <c r="CU16"/>
  <c r="CT16"/>
  <c r="DQ16" s="1"/>
  <c r="CS16"/>
  <c r="DP16" s="1"/>
  <c r="CR16"/>
  <c r="CW15"/>
  <c r="DF15" s="1"/>
  <c r="CV15"/>
  <c r="DE15" s="1"/>
  <c r="CU15"/>
  <c r="CT15"/>
  <c r="DQ15" s="1"/>
  <c r="CS15"/>
  <c r="DP15" s="1"/>
  <c r="CR15"/>
  <c r="CW14"/>
  <c r="DF14" s="1"/>
  <c r="CV14"/>
  <c r="DE14" s="1"/>
  <c r="CU14"/>
  <c r="CT14"/>
  <c r="DQ14" s="1"/>
  <c r="CS14"/>
  <c r="DP14" s="1"/>
  <c r="CR14"/>
  <c r="CW13"/>
  <c r="DF13" s="1"/>
  <c r="CV13"/>
  <c r="DE13" s="1"/>
  <c r="CU13"/>
  <c r="CT13"/>
  <c r="DQ13" s="1"/>
  <c r="CS13"/>
  <c r="DP13" s="1"/>
  <c r="CR13"/>
  <c r="CW12"/>
  <c r="DF12" s="1"/>
  <c r="CV12"/>
  <c r="DE12" s="1"/>
  <c r="CU12"/>
  <c r="CT12"/>
  <c r="DQ12" s="1"/>
  <c r="CS12"/>
  <c r="DP12" s="1"/>
  <c r="CR12"/>
  <c r="CW11"/>
  <c r="DF11" s="1"/>
  <c r="CV11"/>
  <c r="DE11" s="1"/>
  <c r="CU11"/>
  <c r="CT11"/>
  <c r="DQ11" s="1"/>
  <c r="CS11"/>
  <c r="DP11" s="1"/>
  <c r="CR11"/>
  <c r="CW10"/>
  <c r="DF10" s="1"/>
  <c r="CV10"/>
  <c r="DE10" s="1"/>
  <c r="CU10"/>
  <c r="CT10"/>
  <c r="DQ10" s="1"/>
  <c r="CS10"/>
  <c r="DP10" s="1"/>
  <c r="CR10"/>
  <c r="CW9"/>
  <c r="DF9" s="1"/>
  <c r="CV9"/>
  <c r="DE9" s="1"/>
  <c r="CU9"/>
  <c r="CT9"/>
  <c r="DQ9" s="1"/>
  <c r="CS9"/>
  <c r="DP9" s="1"/>
  <c r="CR9"/>
  <c r="CW8"/>
  <c r="DF8" s="1"/>
  <c r="CV8"/>
  <c r="DE8" s="1"/>
  <c r="CU8"/>
  <c r="CT8"/>
  <c r="DQ8" s="1"/>
  <c r="CS8"/>
  <c r="DP8" s="1"/>
  <c r="CR8"/>
  <c r="CW7"/>
  <c r="DF7" s="1"/>
  <c r="CV7"/>
  <c r="DE7" s="1"/>
  <c r="CU7"/>
  <c r="CT7"/>
  <c r="DQ7" s="1"/>
  <c r="CS7"/>
  <c r="DP7" s="1"/>
  <c r="CR7"/>
  <c r="CW6"/>
  <c r="DF6" s="1"/>
  <c r="CV6"/>
  <c r="DE6" s="1"/>
  <c r="CU6"/>
  <c r="CT6"/>
  <c r="DQ6" s="1"/>
  <c r="CS6"/>
  <c r="DP6" s="1"/>
  <c r="CR6"/>
  <c r="AU662"/>
  <c r="BD662" s="1"/>
  <c r="AT662"/>
  <c r="BC662" s="1"/>
  <c r="AS662"/>
  <c r="BB662" s="1"/>
  <c r="AR662"/>
  <c r="AQ662"/>
  <c r="AP662"/>
  <c r="BP662" s="1"/>
  <c r="AO662"/>
  <c r="BO662" s="1"/>
  <c r="AN662"/>
  <c r="BN662" s="1"/>
  <c r="AM662"/>
  <c r="AL662"/>
  <c r="AK662"/>
  <c r="AJ662"/>
  <c r="AU661"/>
  <c r="BD661" s="1"/>
  <c r="AT661"/>
  <c r="BC661" s="1"/>
  <c r="AS661"/>
  <c r="BB661" s="1"/>
  <c r="AR661"/>
  <c r="AQ661"/>
  <c r="AP661"/>
  <c r="BP661" s="1"/>
  <c r="AO661"/>
  <c r="BO661" s="1"/>
  <c r="AN661"/>
  <c r="BN661" s="1"/>
  <c r="AM661"/>
  <c r="AL661"/>
  <c r="AK661"/>
  <c r="AJ661"/>
  <c r="AU660"/>
  <c r="BD660" s="1"/>
  <c r="AT660"/>
  <c r="BC660" s="1"/>
  <c r="AS660"/>
  <c r="BB660" s="1"/>
  <c r="AR660"/>
  <c r="AQ660"/>
  <c r="AP660"/>
  <c r="BP660" s="1"/>
  <c r="AO660"/>
  <c r="BO660" s="1"/>
  <c r="AN660"/>
  <c r="BN660" s="1"/>
  <c r="AM660"/>
  <c r="AL660"/>
  <c r="AK660"/>
  <c r="AJ660"/>
  <c r="AU659"/>
  <c r="BD659" s="1"/>
  <c r="AT659"/>
  <c r="BC659" s="1"/>
  <c r="AS659"/>
  <c r="BB659" s="1"/>
  <c r="AR659"/>
  <c r="AQ659"/>
  <c r="AP659"/>
  <c r="BP659" s="1"/>
  <c r="AO659"/>
  <c r="BO659" s="1"/>
  <c r="AN659"/>
  <c r="BN659" s="1"/>
  <c r="AM659"/>
  <c r="AL659"/>
  <c r="AK659"/>
  <c r="AJ659"/>
  <c r="AU658"/>
  <c r="BD658" s="1"/>
  <c r="AT658"/>
  <c r="BC658" s="1"/>
  <c r="AS658"/>
  <c r="BB658" s="1"/>
  <c r="AR658"/>
  <c r="AQ658"/>
  <c r="AP658"/>
  <c r="BP658" s="1"/>
  <c r="AO658"/>
  <c r="BO658" s="1"/>
  <c r="AN658"/>
  <c r="BN658" s="1"/>
  <c r="AM658"/>
  <c r="AL658"/>
  <c r="AK658"/>
  <c r="AJ658"/>
  <c r="AU657"/>
  <c r="BD657" s="1"/>
  <c r="AT657"/>
  <c r="BC657" s="1"/>
  <c r="AS657"/>
  <c r="BB657" s="1"/>
  <c r="AR657"/>
  <c r="AQ657"/>
  <c r="AP657"/>
  <c r="BP657" s="1"/>
  <c r="AO657"/>
  <c r="BO657" s="1"/>
  <c r="AN657"/>
  <c r="BN657" s="1"/>
  <c r="AM657"/>
  <c r="AL657"/>
  <c r="AK657"/>
  <c r="AJ657"/>
  <c r="AU656"/>
  <c r="BD656" s="1"/>
  <c r="AT656"/>
  <c r="BC656" s="1"/>
  <c r="AS656"/>
  <c r="BB656" s="1"/>
  <c r="AR656"/>
  <c r="AQ656"/>
  <c r="AP656"/>
  <c r="BP656" s="1"/>
  <c r="AO656"/>
  <c r="BO656" s="1"/>
  <c r="AN656"/>
  <c r="BN656" s="1"/>
  <c r="AM656"/>
  <c r="AL656"/>
  <c r="AK656"/>
  <c r="AJ656"/>
  <c r="AU655"/>
  <c r="BD655" s="1"/>
  <c r="AT655"/>
  <c r="BC655" s="1"/>
  <c r="AS655"/>
  <c r="BB655" s="1"/>
  <c r="AR655"/>
  <c r="AQ655"/>
  <c r="AP655"/>
  <c r="BP655" s="1"/>
  <c r="AO655"/>
  <c r="BO655" s="1"/>
  <c r="AN655"/>
  <c r="BN655" s="1"/>
  <c r="AM655"/>
  <c r="AL655"/>
  <c r="AK655"/>
  <c r="AJ655"/>
  <c r="AU654"/>
  <c r="BD654" s="1"/>
  <c r="AT654"/>
  <c r="BC654" s="1"/>
  <c r="AS654"/>
  <c r="BB654" s="1"/>
  <c r="AR654"/>
  <c r="AQ654"/>
  <c r="AP654"/>
  <c r="BP654" s="1"/>
  <c r="AO654"/>
  <c r="BO654" s="1"/>
  <c r="AN654"/>
  <c r="BN654" s="1"/>
  <c r="AM654"/>
  <c r="AL654"/>
  <c r="AK654"/>
  <c r="AJ654"/>
  <c r="AU653"/>
  <c r="BD653" s="1"/>
  <c r="AT653"/>
  <c r="BC653" s="1"/>
  <c r="AS653"/>
  <c r="BB653" s="1"/>
  <c r="AR653"/>
  <c r="AQ653"/>
  <c r="AP653"/>
  <c r="BP653" s="1"/>
  <c r="AO653"/>
  <c r="BO653" s="1"/>
  <c r="AN653"/>
  <c r="BN653" s="1"/>
  <c r="AM653"/>
  <c r="AL653"/>
  <c r="AK653"/>
  <c r="AJ653"/>
  <c r="AU652"/>
  <c r="BD652" s="1"/>
  <c r="AT652"/>
  <c r="BC652" s="1"/>
  <c r="AS652"/>
  <c r="BB652" s="1"/>
  <c r="AR652"/>
  <c r="AQ652"/>
  <c r="AP652"/>
  <c r="BP652" s="1"/>
  <c r="AO652"/>
  <c r="BO652" s="1"/>
  <c r="AN652"/>
  <c r="BN652" s="1"/>
  <c r="AM652"/>
  <c r="AL652"/>
  <c r="AK652"/>
  <c r="AJ652"/>
  <c r="AU651"/>
  <c r="BD651" s="1"/>
  <c r="AT651"/>
  <c r="BC651" s="1"/>
  <c r="AS651"/>
  <c r="BB651" s="1"/>
  <c r="AR651"/>
  <c r="AQ651"/>
  <c r="AP651"/>
  <c r="BP651" s="1"/>
  <c r="AO651"/>
  <c r="BO651" s="1"/>
  <c r="AN651"/>
  <c r="BN651" s="1"/>
  <c r="AM651"/>
  <c r="AL651"/>
  <c r="AK651"/>
  <c r="AJ651"/>
  <c r="AU650"/>
  <c r="BD650" s="1"/>
  <c r="AT650"/>
  <c r="BC650" s="1"/>
  <c r="AS650"/>
  <c r="BB650" s="1"/>
  <c r="AR650"/>
  <c r="AQ650"/>
  <c r="AP650"/>
  <c r="BP650" s="1"/>
  <c r="AO650"/>
  <c r="BO650" s="1"/>
  <c r="AN650"/>
  <c r="BN650" s="1"/>
  <c r="AM650"/>
  <c r="AL650"/>
  <c r="AK650"/>
  <c r="AJ650"/>
  <c r="AU649"/>
  <c r="BD649" s="1"/>
  <c r="AT649"/>
  <c r="BC649" s="1"/>
  <c r="AS649"/>
  <c r="BB649" s="1"/>
  <c r="AR649"/>
  <c r="AQ649"/>
  <c r="AP649"/>
  <c r="BP649" s="1"/>
  <c r="AO649"/>
  <c r="BO649" s="1"/>
  <c r="AN649"/>
  <c r="BN649" s="1"/>
  <c r="AM649"/>
  <c r="AL649"/>
  <c r="AK649"/>
  <c r="AJ649"/>
  <c r="AU648"/>
  <c r="BD648" s="1"/>
  <c r="AT648"/>
  <c r="BC648" s="1"/>
  <c r="AS648"/>
  <c r="BB648" s="1"/>
  <c r="AR648"/>
  <c r="AQ648"/>
  <c r="AP648"/>
  <c r="BP648" s="1"/>
  <c r="AO648"/>
  <c r="BO648" s="1"/>
  <c r="AN648"/>
  <c r="BN648" s="1"/>
  <c r="AM648"/>
  <c r="AL648"/>
  <c r="AK648"/>
  <c r="AJ648"/>
  <c r="AU647"/>
  <c r="BD647" s="1"/>
  <c r="AT647"/>
  <c r="BC647" s="1"/>
  <c r="AS647"/>
  <c r="BB647" s="1"/>
  <c r="AR647"/>
  <c r="AQ647"/>
  <c r="AP647"/>
  <c r="BP647" s="1"/>
  <c r="AO647"/>
  <c r="BO647" s="1"/>
  <c r="AN647"/>
  <c r="BN647" s="1"/>
  <c r="AM647"/>
  <c r="AL647"/>
  <c r="AK647"/>
  <c r="AJ647"/>
  <c r="AU646"/>
  <c r="BD646" s="1"/>
  <c r="AT646"/>
  <c r="BC646" s="1"/>
  <c r="AS646"/>
  <c r="BB646" s="1"/>
  <c r="AR646"/>
  <c r="AQ646"/>
  <c r="AP646"/>
  <c r="BP646" s="1"/>
  <c r="AO646"/>
  <c r="BO646" s="1"/>
  <c r="AN646"/>
  <c r="BN646" s="1"/>
  <c r="AM646"/>
  <c r="AL646"/>
  <c r="AK646"/>
  <c r="AJ646"/>
  <c r="AU645"/>
  <c r="BD645" s="1"/>
  <c r="AT645"/>
  <c r="BC645" s="1"/>
  <c r="AS645"/>
  <c r="BB645" s="1"/>
  <c r="AR645"/>
  <c r="AQ645"/>
  <c r="AP645"/>
  <c r="BP645" s="1"/>
  <c r="AO645"/>
  <c r="BO645" s="1"/>
  <c r="AN645"/>
  <c r="BN645" s="1"/>
  <c r="AM645"/>
  <c r="AL645"/>
  <c r="AK645"/>
  <c r="AJ645"/>
  <c r="AU644"/>
  <c r="BD644" s="1"/>
  <c r="AT644"/>
  <c r="BC644" s="1"/>
  <c r="AS644"/>
  <c r="BB644" s="1"/>
  <c r="AR644"/>
  <c r="AQ644"/>
  <c r="AP644"/>
  <c r="BP644" s="1"/>
  <c r="AO644"/>
  <c r="BO644" s="1"/>
  <c r="AN644"/>
  <c r="BN644" s="1"/>
  <c r="AM644"/>
  <c r="AL644"/>
  <c r="AK644"/>
  <c r="AJ644"/>
  <c r="AU643"/>
  <c r="BD643" s="1"/>
  <c r="AT643"/>
  <c r="BC643" s="1"/>
  <c r="AS643"/>
  <c r="BB643" s="1"/>
  <c r="AR643"/>
  <c r="AQ643"/>
  <c r="AP643"/>
  <c r="BP643" s="1"/>
  <c r="AO643"/>
  <c r="BO643" s="1"/>
  <c r="AN643"/>
  <c r="BN643" s="1"/>
  <c r="AM643"/>
  <c r="AL643"/>
  <c r="AK643"/>
  <c r="AJ643"/>
  <c r="AU642"/>
  <c r="BD642" s="1"/>
  <c r="AT642"/>
  <c r="BC642" s="1"/>
  <c r="AS642"/>
  <c r="BB642" s="1"/>
  <c r="AR642"/>
  <c r="AQ642"/>
  <c r="AP642"/>
  <c r="BP642" s="1"/>
  <c r="AO642"/>
  <c r="BO642" s="1"/>
  <c r="AN642"/>
  <c r="BN642" s="1"/>
  <c r="AL642"/>
  <c r="AK642"/>
  <c r="AJ642"/>
  <c r="AU603"/>
  <c r="BD603" s="1"/>
  <c r="AT603"/>
  <c r="BC603" s="1"/>
  <c r="AS603"/>
  <c r="BB603" s="1"/>
  <c r="AR603"/>
  <c r="AQ603"/>
  <c r="AP603"/>
  <c r="BP603" s="1"/>
  <c r="AO603"/>
  <c r="BO603" s="1"/>
  <c r="AN603"/>
  <c r="BN603" s="1"/>
  <c r="AM603"/>
  <c r="AL603"/>
  <c r="AK603"/>
  <c r="AJ603"/>
  <c r="AU602"/>
  <c r="BD602" s="1"/>
  <c r="AT602"/>
  <c r="BC602" s="1"/>
  <c r="AS602"/>
  <c r="BB602" s="1"/>
  <c r="AR602"/>
  <c r="AQ602"/>
  <c r="AP602"/>
  <c r="BP602" s="1"/>
  <c r="AO602"/>
  <c r="BO602" s="1"/>
  <c r="AN602"/>
  <c r="BN602" s="1"/>
  <c r="AM602"/>
  <c r="AL602"/>
  <c r="AK602"/>
  <c r="AJ602"/>
  <c r="AU601"/>
  <c r="BD601" s="1"/>
  <c r="AT601"/>
  <c r="BC601" s="1"/>
  <c r="AS601"/>
  <c r="BB601" s="1"/>
  <c r="AR601"/>
  <c r="AQ601"/>
  <c r="AP601"/>
  <c r="BP601" s="1"/>
  <c r="AO601"/>
  <c r="BO601" s="1"/>
  <c r="AN601"/>
  <c r="BN601" s="1"/>
  <c r="AM601"/>
  <c r="AL601"/>
  <c r="AK601"/>
  <c r="AJ601"/>
  <c r="AU600"/>
  <c r="BD600" s="1"/>
  <c r="AT600"/>
  <c r="BC600" s="1"/>
  <c r="AS600"/>
  <c r="BB600" s="1"/>
  <c r="AR600"/>
  <c r="AQ600"/>
  <c r="AP600"/>
  <c r="BP600" s="1"/>
  <c r="AO600"/>
  <c r="BO600" s="1"/>
  <c r="AN600"/>
  <c r="BN600" s="1"/>
  <c r="AM600"/>
  <c r="AL600"/>
  <c r="AK600"/>
  <c r="AJ600"/>
  <c r="AU599"/>
  <c r="BD599" s="1"/>
  <c r="AT599"/>
  <c r="BC599" s="1"/>
  <c r="AS599"/>
  <c r="BB599" s="1"/>
  <c r="AR599"/>
  <c r="AQ599"/>
  <c r="AP599"/>
  <c r="BP599" s="1"/>
  <c r="AO599"/>
  <c r="BO599" s="1"/>
  <c r="AN599"/>
  <c r="BN599" s="1"/>
  <c r="AM599"/>
  <c r="AL599"/>
  <c r="AK599"/>
  <c r="AJ599"/>
  <c r="AU598"/>
  <c r="BD598" s="1"/>
  <c r="AT598"/>
  <c r="BC598" s="1"/>
  <c r="AS598"/>
  <c r="BB598" s="1"/>
  <c r="AR598"/>
  <c r="AQ598"/>
  <c r="AP598"/>
  <c r="BP598" s="1"/>
  <c r="AO598"/>
  <c r="BO598" s="1"/>
  <c r="AN598"/>
  <c r="BN598" s="1"/>
  <c r="AM598"/>
  <c r="AL598"/>
  <c r="AK598"/>
  <c r="AJ598"/>
  <c r="AU597"/>
  <c r="BD597" s="1"/>
  <c r="AT597"/>
  <c r="BC597" s="1"/>
  <c r="AS597"/>
  <c r="BB597" s="1"/>
  <c r="AR597"/>
  <c r="AQ597"/>
  <c r="AP597"/>
  <c r="BP597" s="1"/>
  <c r="AO597"/>
  <c r="BO597" s="1"/>
  <c r="AN597"/>
  <c r="BN597" s="1"/>
  <c r="AM597"/>
  <c r="AL597"/>
  <c r="AK597"/>
  <c r="AJ597"/>
  <c r="AU596"/>
  <c r="BD596" s="1"/>
  <c r="AT596"/>
  <c r="BC596" s="1"/>
  <c r="AS596"/>
  <c r="BB596" s="1"/>
  <c r="AR596"/>
  <c r="AQ596"/>
  <c r="AP596"/>
  <c r="BP596" s="1"/>
  <c r="AO596"/>
  <c r="BO596" s="1"/>
  <c r="AN596"/>
  <c r="BN596" s="1"/>
  <c r="AM596"/>
  <c r="AL596"/>
  <c r="AK596"/>
  <c r="AJ596"/>
  <c r="AU595"/>
  <c r="BD595" s="1"/>
  <c r="AT595"/>
  <c r="BC595" s="1"/>
  <c r="AS595"/>
  <c r="BB595" s="1"/>
  <c r="AR595"/>
  <c r="AQ595"/>
  <c r="AP595"/>
  <c r="BP595" s="1"/>
  <c r="AO595"/>
  <c r="BO595" s="1"/>
  <c r="AN595"/>
  <c r="BN595" s="1"/>
  <c r="AM595"/>
  <c r="AL595"/>
  <c r="AK595"/>
  <c r="AJ595"/>
  <c r="AU594"/>
  <c r="BD594" s="1"/>
  <c r="AT594"/>
  <c r="BC594" s="1"/>
  <c r="AS594"/>
  <c r="BB594" s="1"/>
  <c r="AR594"/>
  <c r="AQ594"/>
  <c r="AP594"/>
  <c r="BP594" s="1"/>
  <c r="AO594"/>
  <c r="BO594" s="1"/>
  <c r="AN594"/>
  <c r="BN594" s="1"/>
  <c r="AM594"/>
  <c r="AL594"/>
  <c r="AK594"/>
  <c r="AJ594"/>
  <c r="AU593"/>
  <c r="BD593" s="1"/>
  <c r="AT593"/>
  <c r="BC593" s="1"/>
  <c r="AS593"/>
  <c r="BB593" s="1"/>
  <c r="AR593"/>
  <c r="AQ593"/>
  <c r="AP593"/>
  <c r="BP593" s="1"/>
  <c r="AO593"/>
  <c r="BO593" s="1"/>
  <c r="AN593"/>
  <c r="BN593" s="1"/>
  <c r="AM593"/>
  <c r="AL593"/>
  <c r="AK593"/>
  <c r="AJ593"/>
  <c r="AU592"/>
  <c r="BD592" s="1"/>
  <c r="AT592"/>
  <c r="BC592" s="1"/>
  <c r="AS592"/>
  <c r="BB592" s="1"/>
  <c r="AR592"/>
  <c r="AQ592"/>
  <c r="AP592"/>
  <c r="BP592" s="1"/>
  <c r="AO592"/>
  <c r="BO592" s="1"/>
  <c r="AN592"/>
  <c r="BN592" s="1"/>
  <c r="AM592"/>
  <c r="AL592"/>
  <c r="AK592"/>
  <c r="AJ592"/>
  <c r="AU591"/>
  <c r="BD591" s="1"/>
  <c r="AT591"/>
  <c r="BC591" s="1"/>
  <c r="AS591"/>
  <c r="BB591" s="1"/>
  <c r="AR591"/>
  <c r="AQ591"/>
  <c r="AP591"/>
  <c r="BP591" s="1"/>
  <c r="AO591"/>
  <c r="BO591" s="1"/>
  <c r="AN591"/>
  <c r="BN591" s="1"/>
  <c r="AM591"/>
  <c r="AL591"/>
  <c r="AK591"/>
  <c r="AJ591"/>
  <c r="AU590"/>
  <c r="BD590" s="1"/>
  <c r="AT590"/>
  <c r="BC590" s="1"/>
  <c r="AS590"/>
  <c r="BB590" s="1"/>
  <c r="AR590"/>
  <c r="AQ590"/>
  <c r="AP590"/>
  <c r="BP590" s="1"/>
  <c r="AO590"/>
  <c r="BO590" s="1"/>
  <c r="AN590"/>
  <c r="BN590" s="1"/>
  <c r="AM590"/>
  <c r="AL590"/>
  <c r="AK590"/>
  <c r="AJ590"/>
  <c r="AU589"/>
  <c r="BD589" s="1"/>
  <c r="AT589"/>
  <c r="BC589" s="1"/>
  <c r="AS589"/>
  <c r="BB589" s="1"/>
  <c r="AR589"/>
  <c r="AQ589"/>
  <c r="AP589"/>
  <c r="BP589" s="1"/>
  <c r="AO589"/>
  <c r="BO589" s="1"/>
  <c r="AN589"/>
  <c r="BN589" s="1"/>
  <c r="AM589"/>
  <c r="AL589"/>
  <c r="AK589"/>
  <c r="AJ589"/>
  <c r="AU588"/>
  <c r="BD588" s="1"/>
  <c r="AT588"/>
  <c r="BC588" s="1"/>
  <c r="AS588"/>
  <c r="BB588" s="1"/>
  <c r="AR588"/>
  <c r="AQ588"/>
  <c r="AP588"/>
  <c r="BP588" s="1"/>
  <c r="AO588"/>
  <c r="BO588" s="1"/>
  <c r="AN588"/>
  <c r="BN588" s="1"/>
  <c r="AM588"/>
  <c r="AL588"/>
  <c r="AK588"/>
  <c r="AJ588"/>
  <c r="AU587"/>
  <c r="BD587" s="1"/>
  <c r="AT587"/>
  <c r="BC587" s="1"/>
  <c r="AS587"/>
  <c r="BB587" s="1"/>
  <c r="AR587"/>
  <c r="AQ587"/>
  <c r="AP587"/>
  <c r="BP587" s="1"/>
  <c r="AO587"/>
  <c r="BO587" s="1"/>
  <c r="AN587"/>
  <c r="BN587" s="1"/>
  <c r="AM587"/>
  <c r="AL587"/>
  <c r="AK587"/>
  <c r="AJ587"/>
  <c r="AU586"/>
  <c r="BD586" s="1"/>
  <c r="AT586"/>
  <c r="BC586" s="1"/>
  <c r="AS586"/>
  <c r="BB586" s="1"/>
  <c r="AR586"/>
  <c r="AQ586"/>
  <c r="AP586"/>
  <c r="BP586" s="1"/>
  <c r="AO586"/>
  <c r="BO586" s="1"/>
  <c r="AN586"/>
  <c r="BN586" s="1"/>
  <c r="AM586"/>
  <c r="AL586"/>
  <c r="AK586"/>
  <c r="AJ586"/>
  <c r="AU585"/>
  <c r="BD585" s="1"/>
  <c r="AT585"/>
  <c r="BC585" s="1"/>
  <c r="AS585"/>
  <c r="BB585" s="1"/>
  <c r="AR585"/>
  <c r="AQ585"/>
  <c r="AP585"/>
  <c r="BP585" s="1"/>
  <c r="AO585"/>
  <c r="BO585" s="1"/>
  <c r="AN585"/>
  <c r="BN585" s="1"/>
  <c r="AM585"/>
  <c r="AL585"/>
  <c r="AK585"/>
  <c r="AJ585"/>
  <c r="AU584"/>
  <c r="BD584" s="1"/>
  <c r="AT584"/>
  <c r="BC584" s="1"/>
  <c r="AS584"/>
  <c r="BB584" s="1"/>
  <c r="AR584"/>
  <c r="AQ584"/>
  <c r="AP584"/>
  <c r="BP584" s="1"/>
  <c r="AO584"/>
  <c r="BO584" s="1"/>
  <c r="AN584"/>
  <c r="BN584" s="1"/>
  <c r="AM584"/>
  <c r="AL584"/>
  <c r="AK584"/>
  <c r="AJ584"/>
  <c r="AU583"/>
  <c r="BD583" s="1"/>
  <c r="AT583"/>
  <c r="BC583" s="1"/>
  <c r="AS583"/>
  <c r="BB583" s="1"/>
  <c r="AR583"/>
  <c r="AQ583"/>
  <c r="AP583"/>
  <c r="BP583" s="1"/>
  <c r="AO583"/>
  <c r="BO583" s="1"/>
  <c r="AN583"/>
  <c r="BN583" s="1"/>
  <c r="AM583"/>
  <c r="AL583"/>
  <c r="AK583"/>
  <c r="AJ583"/>
  <c r="AU582"/>
  <c r="BD582" s="1"/>
  <c r="AT582"/>
  <c r="BC582" s="1"/>
  <c r="AS582"/>
  <c r="BB582" s="1"/>
  <c r="AR582"/>
  <c r="AQ582"/>
  <c r="AP582"/>
  <c r="BP582" s="1"/>
  <c r="AO582"/>
  <c r="BO582" s="1"/>
  <c r="AN582"/>
  <c r="BN582" s="1"/>
  <c r="AM582"/>
  <c r="AL582"/>
  <c r="AK582"/>
  <c r="AJ582"/>
  <c r="AU581"/>
  <c r="BD581" s="1"/>
  <c r="AT581"/>
  <c r="BC581" s="1"/>
  <c r="AS581"/>
  <c r="BB581" s="1"/>
  <c r="AR581"/>
  <c r="AQ581"/>
  <c r="AP581"/>
  <c r="BP581" s="1"/>
  <c r="AO581"/>
  <c r="BO581" s="1"/>
  <c r="AN581"/>
  <c r="BN581" s="1"/>
  <c r="AM581"/>
  <c r="AL581"/>
  <c r="AK581"/>
  <c r="AJ581"/>
  <c r="AU580"/>
  <c r="BD580" s="1"/>
  <c r="AT580"/>
  <c r="BC580" s="1"/>
  <c r="AS580"/>
  <c r="BB580" s="1"/>
  <c r="AR580"/>
  <c r="AQ580"/>
  <c r="AP580"/>
  <c r="BP580" s="1"/>
  <c r="AO580"/>
  <c r="BO580" s="1"/>
  <c r="AN580"/>
  <c r="BN580" s="1"/>
  <c r="AM580"/>
  <c r="AL580"/>
  <c r="AK580"/>
  <c r="AJ580"/>
  <c r="AU579"/>
  <c r="BD579" s="1"/>
  <c r="AT579"/>
  <c r="BC579" s="1"/>
  <c r="AS579"/>
  <c r="BB579" s="1"/>
  <c r="AR579"/>
  <c r="AQ579"/>
  <c r="AP579"/>
  <c r="BP579" s="1"/>
  <c r="AO579"/>
  <c r="BO579" s="1"/>
  <c r="AN579"/>
  <c r="BN579" s="1"/>
  <c r="AM579"/>
  <c r="AL579"/>
  <c r="AK579"/>
  <c r="AJ579"/>
  <c r="AU578"/>
  <c r="BD578" s="1"/>
  <c r="AT578"/>
  <c r="BC578" s="1"/>
  <c r="AS578"/>
  <c r="BB578" s="1"/>
  <c r="AR578"/>
  <c r="AQ578"/>
  <c r="AP578"/>
  <c r="BP578" s="1"/>
  <c r="AO578"/>
  <c r="BO578" s="1"/>
  <c r="AN578"/>
  <c r="BN578" s="1"/>
  <c r="AM578"/>
  <c r="AL578"/>
  <c r="AK578"/>
  <c r="AJ578"/>
  <c r="AU577"/>
  <c r="BD577" s="1"/>
  <c r="AT577"/>
  <c r="BC577" s="1"/>
  <c r="AS577"/>
  <c r="BB577" s="1"/>
  <c r="AR577"/>
  <c r="AQ577"/>
  <c r="AP577"/>
  <c r="BP577" s="1"/>
  <c r="AO577"/>
  <c r="BO577" s="1"/>
  <c r="AN577"/>
  <c r="BN577" s="1"/>
  <c r="AM577"/>
  <c r="AL577"/>
  <c r="AK577"/>
  <c r="AJ577"/>
  <c r="AU576"/>
  <c r="BD576" s="1"/>
  <c r="AT576"/>
  <c r="BC576" s="1"/>
  <c r="AS576"/>
  <c r="BB576" s="1"/>
  <c r="AR576"/>
  <c r="AQ576"/>
  <c r="AP576"/>
  <c r="BP576" s="1"/>
  <c r="AO576"/>
  <c r="BO576" s="1"/>
  <c r="AN576"/>
  <c r="BN576" s="1"/>
  <c r="AM576"/>
  <c r="AL576"/>
  <c r="AK576"/>
  <c r="AJ576"/>
  <c r="AU575"/>
  <c r="BD575" s="1"/>
  <c r="AT575"/>
  <c r="BC575" s="1"/>
  <c r="AS575"/>
  <c r="BB575" s="1"/>
  <c r="AR575"/>
  <c r="AQ575"/>
  <c r="AP575"/>
  <c r="BP575" s="1"/>
  <c r="AO575"/>
  <c r="BO575" s="1"/>
  <c r="AN575"/>
  <c r="BN575" s="1"/>
  <c r="AM575"/>
  <c r="AL575"/>
  <c r="AK575"/>
  <c r="AJ575"/>
  <c r="AU574"/>
  <c r="BD574" s="1"/>
  <c r="AT574"/>
  <c r="BC574" s="1"/>
  <c r="AS574"/>
  <c r="BB574" s="1"/>
  <c r="AR574"/>
  <c r="AQ574"/>
  <c r="AP574"/>
  <c r="BP574" s="1"/>
  <c r="AO574"/>
  <c r="BO574" s="1"/>
  <c r="AN574"/>
  <c r="BN574" s="1"/>
  <c r="AM574"/>
  <c r="AL574"/>
  <c r="AK574"/>
  <c r="AJ574"/>
  <c r="AU573"/>
  <c r="BD573" s="1"/>
  <c r="AT573"/>
  <c r="BC573" s="1"/>
  <c r="AS573"/>
  <c r="BB573" s="1"/>
  <c r="AR573"/>
  <c r="AQ573"/>
  <c r="AP573"/>
  <c r="BP573" s="1"/>
  <c r="AO573"/>
  <c r="BO573" s="1"/>
  <c r="AN573"/>
  <c r="BN573" s="1"/>
  <c r="AM573"/>
  <c r="AL573"/>
  <c r="AK573"/>
  <c r="AJ573"/>
  <c r="AU572"/>
  <c r="BD572" s="1"/>
  <c r="AT572"/>
  <c r="BC572" s="1"/>
  <c r="AS572"/>
  <c r="BB572" s="1"/>
  <c r="AR572"/>
  <c r="AQ572"/>
  <c r="AP572"/>
  <c r="BP572" s="1"/>
  <c r="AO572"/>
  <c r="BO572" s="1"/>
  <c r="AN572"/>
  <c r="BN572" s="1"/>
  <c r="AM572"/>
  <c r="AL572"/>
  <c r="AK572"/>
  <c r="AJ572"/>
  <c r="AU571"/>
  <c r="BD571" s="1"/>
  <c r="AT571"/>
  <c r="BC571" s="1"/>
  <c r="AS571"/>
  <c r="BB571" s="1"/>
  <c r="AR571"/>
  <c r="AQ571"/>
  <c r="AP571"/>
  <c r="BP571" s="1"/>
  <c r="AO571"/>
  <c r="BO571" s="1"/>
  <c r="AN571"/>
  <c r="BN571" s="1"/>
  <c r="AM571"/>
  <c r="AL571"/>
  <c r="AK571"/>
  <c r="AJ571"/>
  <c r="AU570"/>
  <c r="BD570" s="1"/>
  <c r="AT570"/>
  <c r="BC570" s="1"/>
  <c r="AS570"/>
  <c r="BB570" s="1"/>
  <c r="AR570"/>
  <c r="AQ570"/>
  <c r="AP570"/>
  <c r="BP570" s="1"/>
  <c r="AO570"/>
  <c r="BO570" s="1"/>
  <c r="AN570"/>
  <c r="BN570" s="1"/>
  <c r="AM570"/>
  <c r="AL570"/>
  <c r="AK570"/>
  <c r="AJ570"/>
  <c r="AU569"/>
  <c r="BD569" s="1"/>
  <c r="AT569"/>
  <c r="BC569" s="1"/>
  <c r="AS569"/>
  <c r="BB569" s="1"/>
  <c r="AR569"/>
  <c r="AQ569"/>
  <c r="AP569"/>
  <c r="BP569" s="1"/>
  <c r="AO569"/>
  <c r="BO569" s="1"/>
  <c r="AN569"/>
  <c r="BN569" s="1"/>
  <c r="AM569"/>
  <c r="AL569"/>
  <c r="AK569"/>
  <c r="AJ569"/>
  <c r="AU568"/>
  <c r="BD568" s="1"/>
  <c r="AT568"/>
  <c r="BC568" s="1"/>
  <c r="AS568"/>
  <c r="BB568" s="1"/>
  <c r="AR568"/>
  <c r="AQ568"/>
  <c r="AP568"/>
  <c r="BP568" s="1"/>
  <c r="AO568"/>
  <c r="BO568" s="1"/>
  <c r="AN568"/>
  <c r="BN568" s="1"/>
  <c r="AM568"/>
  <c r="AL568"/>
  <c r="AK568"/>
  <c r="AJ568"/>
  <c r="AU567"/>
  <c r="BD567" s="1"/>
  <c r="AT567"/>
  <c r="BC567" s="1"/>
  <c r="AS567"/>
  <c r="BB567" s="1"/>
  <c r="AR567"/>
  <c r="AQ567"/>
  <c r="AP567"/>
  <c r="BP567" s="1"/>
  <c r="AO567"/>
  <c r="BO567" s="1"/>
  <c r="AN567"/>
  <c r="BN567" s="1"/>
  <c r="AM567"/>
  <c r="AL567"/>
  <c r="AK567"/>
  <c r="AJ567"/>
  <c r="AU566"/>
  <c r="BD566" s="1"/>
  <c r="AT566"/>
  <c r="BC566" s="1"/>
  <c r="AS566"/>
  <c r="BB566" s="1"/>
  <c r="AR566"/>
  <c r="AQ566"/>
  <c r="AP566"/>
  <c r="BP566" s="1"/>
  <c r="AO566"/>
  <c r="BO566" s="1"/>
  <c r="AN566"/>
  <c r="BN566" s="1"/>
  <c r="AM566"/>
  <c r="AL566"/>
  <c r="AK566"/>
  <c r="AJ566"/>
  <c r="AU565"/>
  <c r="BD565" s="1"/>
  <c r="AT565"/>
  <c r="BC565" s="1"/>
  <c r="AS565"/>
  <c r="BB565" s="1"/>
  <c r="AR565"/>
  <c r="AQ565"/>
  <c r="AP565"/>
  <c r="BP565" s="1"/>
  <c r="AO565"/>
  <c r="BO565" s="1"/>
  <c r="AN565"/>
  <c r="BN565" s="1"/>
  <c r="AM565"/>
  <c r="AL565"/>
  <c r="AK565"/>
  <c r="AJ565"/>
  <c r="AU564"/>
  <c r="BD564" s="1"/>
  <c r="AT564"/>
  <c r="BC564" s="1"/>
  <c r="AS564"/>
  <c r="BB564" s="1"/>
  <c r="AR564"/>
  <c r="AQ564"/>
  <c r="AP564"/>
  <c r="BP564" s="1"/>
  <c r="AO564"/>
  <c r="BO564" s="1"/>
  <c r="AN564"/>
  <c r="BN564" s="1"/>
  <c r="AM564"/>
  <c r="AL564"/>
  <c r="AK564"/>
  <c r="AJ564"/>
  <c r="AU563"/>
  <c r="BD563" s="1"/>
  <c r="AT563"/>
  <c r="BC563" s="1"/>
  <c r="AS563"/>
  <c r="BB563" s="1"/>
  <c r="AR563"/>
  <c r="AQ563"/>
  <c r="AP563"/>
  <c r="BP563" s="1"/>
  <c r="AO563"/>
  <c r="BO563" s="1"/>
  <c r="AN563"/>
  <c r="BN563" s="1"/>
  <c r="AM563"/>
  <c r="AL563"/>
  <c r="AK563"/>
  <c r="AJ563"/>
  <c r="AU562"/>
  <c r="BD562" s="1"/>
  <c r="AT562"/>
  <c r="BC562" s="1"/>
  <c r="AS562"/>
  <c r="BB562" s="1"/>
  <c r="AR562"/>
  <c r="AQ562"/>
  <c r="AP562"/>
  <c r="BP562" s="1"/>
  <c r="AO562"/>
  <c r="BO562" s="1"/>
  <c r="AN562"/>
  <c r="BN562" s="1"/>
  <c r="AM562"/>
  <c r="AL562"/>
  <c r="AK562"/>
  <c r="AJ562"/>
  <c r="AU561"/>
  <c r="BD561" s="1"/>
  <c r="AT561"/>
  <c r="BC561" s="1"/>
  <c r="AS561"/>
  <c r="BB561" s="1"/>
  <c r="AR561"/>
  <c r="AQ561"/>
  <c r="AP561"/>
  <c r="BP561" s="1"/>
  <c r="AO561"/>
  <c r="BO561" s="1"/>
  <c r="AN561"/>
  <c r="BN561" s="1"/>
  <c r="AM561"/>
  <c r="AL561"/>
  <c r="AK561"/>
  <c r="AJ561"/>
  <c r="AU560"/>
  <c r="BD560" s="1"/>
  <c r="AT560"/>
  <c r="BC560" s="1"/>
  <c r="AS560"/>
  <c r="BB560" s="1"/>
  <c r="AR560"/>
  <c r="AQ560"/>
  <c r="AP560"/>
  <c r="BP560" s="1"/>
  <c r="AO560"/>
  <c r="BO560" s="1"/>
  <c r="AN560"/>
  <c r="BN560" s="1"/>
  <c r="AM560"/>
  <c r="AL560"/>
  <c r="AK560"/>
  <c r="AJ560"/>
  <c r="AU559"/>
  <c r="BD559" s="1"/>
  <c r="AT559"/>
  <c r="BC559" s="1"/>
  <c r="AS559"/>
  <c r="BB559" s="1"/>
  <c r="AR559"/>
  <c r="AQ559"/>
  <c r="AP559"/>
  <c r="BP559" s="1"/>
  <c r="AO559"/>
  <c r="BO559" s="1"/>
  <c r="AN559"/>
  <c r="BN559" s="1"/>
  <c r="AM559"/>
  <c r="AL559"/>
  <c r="AK559"/>
  <c r="AJ559"/>
  <c r="AU558"/>
  <c r="BD558" s="1"/>
  <c r="AT558"/>
  <c r="BC558" s="1"/>
  <c r="AS558"/>
  <c r="BB558" s="1"/>
  <c r="AR558"/>
  <c r="AQ558"/>
  <c r="AP558"/>
  <c r="BP558" s="1"/>
  <c r="AO558"/>
  <c r="BO558" s="1"/>
  <c r="AN558"/>
  <c r="BN558" s="1"/>
  <c r="AM558"/>
  <c r="AL558"/>
  <c r="AK558"/>
  <c r="AJ558"/>
  <c r="AU557"/>
  <c r="BD557" s="1"/>
  <c r="AT557"/>
  <c r="BC557" s="1"/>
  <c r="AS557"/>
  <c r="BB557" s="1"/>
  <c r="AR557"/>
  <c r="AQ557"/>
  <c r="AP557"/>
  <c r="BP557" s="1"/>
  <c r="AO557"/>
  <c r="BO557" s="1"/>
  <c r="AN557"/>
  <c r="BN557" s="1"/>
  <c r="AM557"/>
  <c r="AL557"/>
  <c r="AK557"/>
  <c r="AJ557"/>
  <c r="AU556"/>
  <c r="BD556" s="1"/>
  <c r="AT556"/>
  <c r="BC556" s="1"/>
  <c r="AS556"/>
  <c r="BB556" s="1"/>
  <c r="AR556"/>
  <c r="AQ556"/>
  <c r="AP556"/>
  <c r="BP556" s="1"/>
  <c r="AO556"/>
  <c r="BO556" s="1"/>
  <c r="AN556"/>
  <c r="BN556" s="1"/>
  <c r="AM556"/>
  <c r="AL556"/>
  <c r="AK556"/>
  <c r="AJ556"/>
  <c r="AU555"/>
  <c r="BD555" s="1"/>
  <c r="AT555"/>
  <c r="BC555" s="1"/>
  <c r="AS555"/>
  <c r="BB555" s="1"/>
  <c r="AR555"/>
  <c r="AQ555"/>
  <c r="AP555"/>
  <c r="BP555" s="1"/>
  <c r="AO555"/>
  <c r="BO555" s="1"/>
  <c r="AN555"/>
  <c r="BN555" s="1"/>
  <c r="AM555"/>
  <c r="AL555"/>
  <c r="AK555"/>
  <c r="AJ555"/>
  <c r="AU554"/>
  <c r="BD554" s="1"/>
  <c r="AT554"/>
  <c r="BC554" s="1"/>
  <c r="AS554"/>
  <c r="BB554" s="1"/>
  <c r="AR554"/>
  <c r="AQ554"/>
  <c r="AP554"/>
  <c r="BP554" s="1"/>
  <c r="AO554"/>
  <c r="BO554" s="1"/>
  <c r="AN554"/>
  <c r="BN554" s="1"/>
  <c r="AM554"/>
  <c r="AL554"/>
  <c r="AK554"/>
  <c r="AJ554"/>
  <c r="AU553"/>
  <c r="BD553" s="1"/>
  <c r="AT553"/>
  <c r="BC553" s="1"/>
  <c r="AS553"/>
  <c r="BB553" s="1"/>
  <c r="AR553"/>
  <c r="AQ553"/>
  <c r="AP553"/>
  <c r="BP553" s="1"/>
  <c r="AO553"/>
  <c r="BO553" s="1"/>
  <c r="AN553"/>
  <c r="BN553" s="1"/>
  <c r="AM553"/>
  <c r="AL553"/>
  <c r="AK553"/>
  <c r="AJ553"/>
  <c r="AU552"/>
  <c r="BD552" s="1"/>
  <c r="AT552"/>
  <c r="BC552" s="1"/>
  <c r="AS552"/>
  <c r="BB552" s="1"/>
  <c r="AR552"/>
  <c r="AQ552"/>
  <c r="AP552"/>
  <c r="BP552" s="1"/>
  <c r="AO552"/>
  <c r="BO552" s="1"/>
  <c r="AN552"/>
  <c r="BN552" s="1"/>
  <c r="AM552"/>
  <c r="AL552"/>
  <c r="AK552"/>
  <c r="AJ552"/>
  <c r="AU551"/>
  <c r="BD551" s="1"/>
  <c r="AT551"/>
  <c r="BC551" s="1"/>
  <c r="AS551"/>
  <c r="BB551" s="1"/>
  <c r="AR551"/>
  <c r="AQ551"/>
  <c r="AP551"/>
  <c r="BP551" s="1"/>
  <c r="AO551"/>
  <c r="BO551" s="1"/>
  <c r="AN551"/>
  <c r="BN551" s="1"/>
  <c r="AM551"/>
  <c r="AL551"/>
  <c r="AK551"/>
  <c r="AJ551"/>
  <c r="AU550"/>
  <c r="BD550" s="1"/>
  <c r="AT550"/>
  <c r="BC550" s="1"/>
  <c r="AS550"/>
  <c r="BB550" s="1"/>
  <c r="AR550"/>
  <c r="AQ550"/>
  <c r="AP550"/>
  <c r="BP550" s="1"/>
  <c r="AO550"/>
  <c r="BO550" s="1"/>
  <c r="AN550"/>
  <c r="BN550" s="1"/>
  <c r="AM550"/>
  <c r="AL550"/>
  <c r="AK550"/>
  <c r="AJ550"/>
  <c r="AU549"/>
  <c r="BD549" s="1"/>
  <c r="AT549"/>
  <c r="BC549" s="1"/>
  <c r="AS549"/>
  <c r="BB549" s="1"/>
  <c r="AR549"/>
  <c r="AQ549"/>
  <c r="AP549"/>
  <c r="BP549" s="1"/>
  <c r="AO549"/>
  <c r="BO549" s="1"/>
  <c r="AN549"/>
  <c r="BN549" s="1"/>
  <c r="AM549"/>
  <c r="AL549"/>
  <c r="AK549"/>
  <c r="AJ549"/>
  <c r="AU548"/>
  <c r="BD548" s="1"/>
  <c r="AT548"/>
  <c r="BC548" s="1"/>
  <c r="AS548"/>
  <c r="BB548" s="1"/>
  <c r="AR548"/>
  <c r="AQ548"/>
  <c r="AP548"/>
  <c r="BP548" s="1"/>
  <c r="AO548"/>
  <c r="BO548" s="1"/>
  <c r="AN548"/>
  <c r="BN548" s="1"/>
  <c r="AM548"/>
  <c r="AL548"/>
  <c r="AK548"/>
  <c r="AJ548"/>
  <c r="AU547"/>
  <c r="BD547" s="1"/>
  <c r="AT547"/>
  <c r="BC547" s="1"/>
  <c r="AS547"/>
  <c r="BB547" s="1"/>
  <c r="AR547"/>
  <c r="AQ547"/>
  <c r="AP547"/>
  <c r="BP547" s="1"/>
  <c r="AO547"/>
  <c r="BO547" s="1"/>
  <c r="AN547"/>
  <c r="BN547" s="1"/>
  <c r="AM547"/>
  <c r="AL547"/>
  <c r="AK547"/>
  <c r="AJ547"/>
  <c r="AU546"/>
  <c r="BD546" s="1"/>
  <c r="AT546"/>
  <c r="BC546" s="1"/>
  <c r="AS546"/>
  <c r="BB546" s="1"/>
  <c r="AR546"/>
  <c r="AQ546"/>
  <c r="AP546"/>
  <c r="BP546" s="1"/>
  <c r="AO546"/>
  <c r="BO546" s="1"/>
  <c r="AN546"/>
  <c r="BN546" s="1"/>
  <c r="AM546"/>
  <c r="AL546"/>
  <c r="AK546"/>
  <c r="AJ546"/>
  <c r="AU545"/>
  <c r="BD545" s="1"/>
  <c r="AT545"/>
  <c r="BC545" s="1"/>
  <c r="AS545"/>
  <c r="BB545" s="1"/>
  <c r="AR545"/>
  <c r="AQ545"/>
  <c r="AP545"/>
  <c r="BP545" s="1"/>
  <c r="AO545"/>
  <c r="BO545" s="1"/>
  <c r="AN545"/>
  <c r="BN545" s="1"/>
  <c r="AM545"/>
  <c r="AL545"/>
  <c r="AK545"/>
  <c r="AJ545"/>
  <c r="AU544"/>
  <c r="BD544" s="1"/>
  <c r="AT544"/>
  <c r="BC544" s="1"/>
  <c r="AS544"/>
  <c r="BB544" s="1"/>
  <c r="AR544"/>
  <c r="AQ544"/>
  <c r="AP544"/>
  <c r="BP544" s="1"/>
  <c r="AO544"/>
  <c r="BO544" s="1"/>
  <c r="AN544"/>
  <c r="BN544" s="1"/>
  <c r="AM544"/>
  <c r="AL544"/>
  <c r="AK544"/>
  <c r="AJ544"/>
  <c r="AU543"/>
  <c r="BD543" s="1"/>
  <c r="AT543"/>
  <c r="BC543" s="1"/>
  <c r="AS543"/>
  <c r="BB543" s="1"/>
  <c r="AR543"/>
  <c r="AQ543"/>
  <c r="AP543"/>
  <c r="BP543" s="1"/>
  <c r="AO543"/>
  <c r="BO543" s="1"/>
  <c r="AN543"/>
  <c r="BN543" s="1"/>
  <c r="AM543"/>
  <c r="AL543"/>
  <c r="AK543"/>
  <c r="AJ543"/>
  <c r="AU542"/>
  <c r="BD542" s="1"/>
  <c r="AT542"/>
  <c r="BC542" s="1"/>
  <c r="AS542"/>
  <c r="BB542" s="1"/>
  <c r="AR542"/>
  <c r="AQ542"/>
  <c r="AP542"/>
  <c r="BP542" s="1"/>
  <c r="AO542"/>
  <c r="BO542" s="1"/>
  <c r="AN542"/>
  <c r="BN542" s="1"/>
  <c r="AM542"/>
  <c r="AL542"/>
  <c r="AK542"/>
  <c r="AJ542"/>
  <c r="AU541"/>
  <c r="BD541" s="1"/>
  <c r="AT541"/>
  <c r="BC541" s="1"/>
  <c r="AS541"/>
  <c r="BB541" s="1"/>
  <c r="AR541"/>
  <c r="AQ541"/>
  <c r="AP541"/>
  <c r="BP541" s="1"/>
  <c r="AO541"/>
  <c r="BO541" s="1"/>
  <c r="AN541"/>
  <c r="BN541" s="1"/>
  <c r="AM541"/>
  <c r="AL541"/>
  <c r="AK541"/>
  <c r="AJ541"/>
  <c r="AU540"/>
  <c r="BD540" s="1"/>
  <c r="AT540"/>
  <c r="BC540" s="1"/>
  <c r="AS540"/>
  <c r="BB540" s="1"/>
  <c r="AR540"/>
  <c r="AQ540"/>
  <c r="AP540"/>
  <c r="BP540" s="1"/>
  <c r="AO540"/>
  <c r="BO540" s="1"/>
  <c r="AN540"/>
  <c r="BN540" s="1"/>
  <c r="AM540"/>
  <c r="AL540"/>
  <c r="AK540"/>
  <c r="AJ540"/>
  <c r="AU539"/>
  <c r="BD539" s="1"/>
  <c r="AT539"/>
  <c r="BC539" s="1"/>
  <c r="AS539"/>
  <c r="BB539" s="1"/>
  <c r="AR539"/>
  <c r="AQ539"/>
  <c r="AP539"/>
  <c r="BP539" s="1"/>
  <c r="AO539"/>
  <c r="BO539" s="1"/>
  <c r="AN539"/>
  <c r="BN539" s="1"/>
  <c r="AM539"/>
  <c r="AL539"/>
  <c r="AK539"/>
  <c r="AJ539"/>
  <c r="AU538"/>
  <c r="BD538" s="1"/>
  <c r="AT538"/>
  <c r="BC538" s="1"/>
  <c r="AS538"/>
  <c r="BB538" s="1"/>
  <c r="AR538"/>
  <c r="AQ538"/>
  <c r="AP538"/>
  <c r="BP538" s="1"/>
  <c r="AO538"/>
  <c r="BO538" s="1"/>
  <c r="AN538"/>
  <c r="BN538" s="1"/>
  <c r="AM538"/>
  <c r="AL538"/>
  <c r="AK538"/>
  <c r="AJ538"/>
  <c r="AU537"/>
  <c r="BD537" s="1"/>
  <c r="AT537"/>
  <c r="BC537" s="1"/>
  <c r="AS537"/>
  <c r="BB537" s="1"/>
  <c r="AR537"/>
  <c r="AQ537"/>
  <c r="AP537"/>
  <c r="BP537" s="1"/>
  <c r="AO537"/>
  <c r="BO537" s="1"/>
  <c r="AN537"/>
  <c r="BN537" s="1"/>
  <c r="AM537"/>
  <c r="AL537"/>
  <c r="AK537"/>
  <c r="AJ537"/>
  <c r="AU536"/>
  <c r="BD536" s="1"/>
  <c r="AT536"/>
  <c r="BC536" s="1"/>
  <c r="AS536"/>
  <c r="BB536" s="1"/>
  <c r="AR536"/>
  <c r="AQ536"/>
  <c r="AP536"/>
  <c r="BP536" s="1"/>
  <c r="AO536"/>
  <c r="BO536" s="1"/>
  <c r="AN536"/>
  <c r="BN536" s="1"/>
  <c r="AM536"/>
  <c r="AL536"/>
  <c r="AK536"/>
  <c r="AJ536"/>
  <c r="AU535"/>
  <c r="BD535" s="1"/>
  <c r="AT535"/>
  <c r="BC535" s="1"/>
  <c r="AS535"/>
  <c r="BB535" s="1"/>
  <c r="AR535"/>
  <c r="AQ535"/>
  <c r="AP535"/>
  <c r="BP535" s="1"/>
  <c r="AO535"/>
  <c r="BO535" s="1"/>
  <c r="AN535"/>
  <c r="BN535" s="1"/>
  <c r="AM535"/>
  <c r="AL535"/>
  <c r="AK535"/>
  <c r="AJ535"/>
  <c r="AU534"/>
  <c r="BD534" s="1"/>
  <c r="AT534"/>
  <c r="BC534" s="1"/>
  <c r="AS534"/>
  <c r="BB534" s="1"/>
  <c r="AR534"/>
  <c r="AQ534"/>
  <c r="AP534"/>
  <c r="BP534" s="1"/>
  <c r="AO534"/>
  <c r="BO534" s="1"/>
  <c r="AN534"/>
  <c r="BN534" s="1"/>
  <c r="AM534"/>
  <c r="AL534"/>
  <c r="AK534"/>
  <c r="AJ534"/>
  <c r="AU533"/>
  <c r="BD533" s="1"/>
  <c r="AT533"/>
  <c r="BC533" s="1"/>
  <c r="AS533"/>
  <c r="BB533" s="1"/>
  <c r="AR533"/>
  <c r="AQ533"/>
  <c r="AP533"/>
  <c r="BP533" s="1"/>
  <c r="AO533"/>
  <c r="BO533" s="1"/>
  <c r="AN533"/>
  <c r="BN533" s="1"/>
  <c r="AM533"/>
  <c r="AL533"/>
  <c r="AK533"/>
  <c r="AJ533"/>
  <c r="AU532"/>
  <c r="BD532" s="1"/>
  <c r="AT532"/>
  <c r="BC532" s="1"/>
  <c r="AS532"/>
  <c r="BB532" s="1"/>
  <c r="AR532"/>
  <c r="AQ532"/>
  <c r="AP532"/>
  <c r="BP532" s="1"/>
  <c r="AO532"/>
  <c r="BO532" s="1"/>
  <c r="AN532"/>
  <c r="BN532" s="1"/>
  <c r="AM532"/>
  <c r="AL532"/>
  <c r="AK532"/>
  <c r="AJ532"/>
  <c r="AU531"/>
  <c r="BD531" s="1"/>
  <c r="AT531"/>
  <c r="BC531" s="1"/>
  <c r="AS531"/>
  <c r="BB531" s="1"/>
  <c r="AR531"/>
  <c r="AQ531"/>
  <c r="AP531"/>
  <c r="BP531" s="1"/>
  <c r="AO531"/>
  <c r="BO531" s="1"/>
  <c r="AN531"/>
  <c r="BN531" s="1"/>
  <c r="AM531"/>
  <c r="AL531"/>
  <c r="AK531"/>
  <c r="AJ531"/>
  <c r="AU530"/>
  <c r="BD530" s="1"/>
  <c r="AT530"/>
  <c r="BC530" s="1"/>
  <c r="AS530"/>
  <c r="BB530" s="1"/>
  <c r="AR530"/>
  <c r="AQ530"/>
  <c r="AP530"/>
  <c r="BP530" s="1"/>
  <c r="AO530"/>
  <c r="BO530" s="1"/>
  <c r="AN530"/>
  <c r="BN530" s="1"/>
  <c r="AM530"/>
  <c r="AL530"/>
  <c r="AK530"/>
  <c r="AJ530"/>
  <c r="AU529"/>
  <c r="BD529" s="1"/>
  <c r="AT529"/>
  <c r="BC529" s="1"/>
  <c r="AS529"/>
  <c r="BB529" s="1"/>
  <c r="AR529"/>
  <c r="AQ529"/>
  <c r="AP529"/>
  <c r="BP529" s="1"/>
  <c r="AO529"/>
  <c r="BO529" s="1"/>
  <c r="AN529"/>
  <c r="BN529" s="1"/>
  <c r="AM529"/>
  <c r="AL529"/>
  <c r="AK529"/>
  <c r="AJ529"/>
  <c r="AU528"/>
  <c r="BD528" s="1"/>
  <c r="AT528"/>
  <c r="BC528" s="1"/>
  <c r="AS528"/>
  <c r="BB528" s="1"/>
  <c r="AR528"/>
  <c r="AQ528"/>
  <c r="AP528"/>
  <c r="BP528" s="1"/>
  <c r="AO528"/>
  <c r="BO528" s="1"/>
  <c r="AN528"/>
  <c r="BN528" s="1"/>
  <c r="AM528"/>
  <c r="AL528"/>
  <c r="AK528"/>
  <c r="AJ528"/>
  <c r="AU527"/>
  <c r="BD527" s="1"/>
  <c r="AT527"/>
  <c r="BC527" s="1"/>
  <c r="AS527"/>
  <c r="BB527" s="1"/>
  <c r="AR527"/>
  <c r="AQ527"/>
  <c r="AP527"/>
  <c r="BP527" s="1"/>
  <c r="AO527"/>
  <c r="BO527" s="1"/>
  <c r="AN527"/>
  <c r="BN527" s="1"/>
  <c r="AM527"/>
  <c r="AL527"/>
  <c r="AK527"/>
  <c r="AJ527"/>
  <c r="AU526"/>
  <c r="BD526" s="1"/>
  <c r="AT526"/>
  <c r="BC526" s="1"/>
  <c r="AS526"/>
  <c r="BB526" s="1"/>
  <c r="AR526"/>
  <c r="AQ526"/>
  <c r="AP526"/>
  <c r="BP526" s="1"/>
  <c r="AO526"/>
  <c r="BO526" s="1"/>
  <c r="AN526"/>
  <c r="BN526" s="1"/>
  <c r="AM526"/>
  <c r="AL526"/>
  <c r="AK526"/>
  <c r="AJ526"/>
  <c r="AU525"/>
  <c r="BD525" s="1"/>
  <c r="AT525"/>
  <c r="BC525" s="1"/>
  <c r="AS525"/>
  <c r="BB525" s="1"/>
  <c r="AR525"/>
  <c r="AQ525"/>
  <c r="AP525"/>
  <c r="BP525" s="1"/>
  <c r="AO525"/>
  <c r="BO525" s="1"/>
  <c r="AN525"/>
  <c r="BN525" s="1"/>
  <c r="AM525"/>
  <c r="AL525"/>
  <c r="AK525"/>
  <c r="AJ525"/>
  <c r="AU524"/>
  <c r="BD524" s="1"/>
  <c r="AT524"/>
  <c r="BC524" s="1"/>
  <c r="AS524"/>
  <c r="BB524" s="1"/>
  <c r="AR524"/>
  <c r="AQ524"/>
  <c r="AP524"/>
  <c r="BP524" s="1"/>
  <c r="AO524"/>
  <c r="BO524" s="1"/>
  <c r="AN524"/>
  <c r="BN524" s="1"/>
  <c r="AM524"/>
  <c r="AL524"/>
  <c r="AK524"/>
  <c r="AJ524"/>
  <c r="AU523"/>
  <c r="BD523" s="1"/>
  <c r="AT523"/>
  <c r="BC523" s="1"/>
  <c r="AS523"/>
  <c r="BB523" s="1"/>
  <c r="AR523"/>
  <c r="AQ523"/>
  <c r="AP523"/>
  <c r="BP523" s="1"/>
  <c r="AO523"/>
  <c r="BO523" s="1"/>
  <c r="AN523"/>
  <c r="BN523" s="1"/>
  <c r="AM523"/>
  <c r="AL523"/>
  <c r="AK523"/>
  <c r="AJ523"/>
  <c r="AU522"/>
  <c r="BD522" s="1"/>
  <c r="AT522"/>
  <c r="BC522" s="1"/>
  <c r="AS522"/>
  <c r="BB522" s="1"/>
  <c r="AR522"/>
  <c r="AQ522"/>
  <c r="AP522"/>
  <c r="BP522" s="1"/>
  <c r="AO522"/>
  <c r="BO522" s="1"/>
  <c r="AN522"/>
  <c r="BN522" s="1"/>
  <c r="AM522"/>
  <c r="AL522"/>
  <c r="AK522"/>
  <c r="AJ522"/>
  <c r="AU521"/>
  <c r="BD521" s="1"/>
  <c r="AT521"/>
  <c r="BC521" s="1"/>
  <c r="AS521"/>
  <c r="BB521" s="1"/>
  <c r="AR521"/>
  <c r="AQ521"/>
  <c r="AP521"/>
  <c r="BP521" s="1"/>
  <c r="AO521"/>
  <c r="BO521" s="1"/>
  <c r="AN521"/>
  <c r="BN521" s="1"/>
  <c r="AM521"/>
  <c r="AL521"/>
  <c r="AK521"/>
  <c r="AJ521"/>
  <c r="AU520"/>
  <c r="BD520" s="1"/>
  <c r="AT520"/>
  <c r="BC520" s="1"/>
  <c r="AS520"/>
  <c r="BB520" s="1"/>
  <c r="AR520"/>
  <c r="AQ520"/>
  <c r="AP520"/>
  <c r="BP520" s="1"/>
  <c r="AO520"/>
  <c r="BO520" s="1"/>
  <c r="AN520"/>
  <c r="BN520" s="1"/>
  <c r="AM520"/>
  <c r="AL520"/>
  <c r="AK520"/>
  <c r="AJ520"/>
  <c r="AU519"/>
  <c r="BD519" s="1"/>
  <c r="AT519"/>
  <c r="BC519" s="1"/>
  <c r="AS519"/>
  <c r="BB519" s="1"/>
  <c r="AR519"/>
  <c r="AQ519"/>
  <c r="AP519"/>
  <c r="BP519" s="1"/>
  <c r="AO519"/>
  <c r="BO519" s="1"/>
  <c r="AN519"/>
  <c r="BN519" s="1"/>
  <c r="AM519"/>
  <c r="AL519"/>
  <c r="AK519"/>
  <c r="AJ519"/>
  <c r="AU518"/>
  <c r="BD518" s="1"/>
  <c r="AT518"/>
  <c r="BC518" s="1"/>
  <c r="AS518"/>
  <c r="BB518" s="1"/>
  <c r="AR518"/>
  <c r="AQ518"/>
  <c r="AP518"/>
  <c r="BP518" s="1"/>
  <c r="AO518"/>
  <c r="BO518" s="1"/>
  <c r="AN518"/>
  <c r="BN518" s="1"/>
  <c r="AM518"/>
  <c r="AL518"/>
  <c r="AK518"/>
  <c r="AJ518"/>
  <c r="AU517"/>
  <c r="BD517" s="1"/>
  <c r="AT517"/>
  <c r="BC517" s="1"/>
  <c r="AS517"/>
  <c r="BB517" s="1"/>
  <c r="AR517"/>
  <c r="AQ517"/>
  <c r="AP517"/>
  <c r="BP517" s="1"/>
  <c r="AO517"/>
  <c r="BO517" s="1"/>
  <c r="AN517"/>
  <c r="BN517" s="1"/>
  <c r="AM517"/>
  <c r="AL517"/>
  <c r="AK517"/>
  <c r="AJ517"/>
  <c r="AU516"/>
  <c r="BD516" s="1"/>
  <c r="AT516"/>
  <c r="BC516" s="1"/>
  <c r="AS516"/>
  <c r="BB516" s="1"/>
  <c r="AR516"/>
  <c r="AQ516"/>
  <c r="AP516"/>
  <c r="BP516" s="1"/>
  <c r="AO516"/>
  <c r="BO516" s="1"/>
  <c r="AN516"/>
  <c r="BN516" s="1"/>
  <c r="AM516"/>
  <c r="AL516"/>
  <c r="AK516"/>
  <c r="AJ516"/>
  <c r="AU515"/>
  <c r="BD515" s="1"/>
  <c r="AT515"/>
  <c r="BC515" s="1"/>
  <c r="AS515"/>
  <c r="BB515" s="1"/>
  <c r="AR515"/>
  <c r="AQ515"/>
  <c r="AP515"/>
  <c r="BP515" s="1"/>
  <c r="AO515"/>
  <c r="BO515" s="1"/>
  <c r="AN515"/>
  <c r="BN515" s="1"/>
  <c r="AM515"/>
  <c r="AL515"/>
  <c r="AK515"/>
  <c r="AJ515"/>
  <c r="AU514"/>
  <c r="BD514" s="1"/>
  <c r="AT514"/>
  <c r="BC514" s="1"/>
  <c r="AS514"/>
  <c r="BB514" s="1"/>
  <c r="AR514"/>
  <c r="AQ514"/>
  <c r="AP514"/>
  <c r="BP514" s="1"/>
  <c r="AO514"/>
  <c r="BO514" s="1"/>
  <c r="AN514"/>
  <c r="BN514" s="1"/>
  <c r="AM514"/>
  <c r="AL514"/>
  <c r="AK514"/>
  <c r="AJ514"/>
  <c r="AU513"/>
  <c r="BD513" s="1"/>
  <c r="AT513"/>
  <c r="BC513" s="1"/>
  <c r="AS513"/>
  <c r="BB513" s="1"/>
  <c r="AR513"/>
  <c r="AQ513"/>
  <c r="AP513"/>
  <c r="BP513" s="1"/>
  <c r="AO513"/>
  <c r="BO513" s="1"/>
  <c r="AN513"/>
  <c r="BN513" s="1"/>
  <c r="AM513"/>
  <c r="AL513"/>
  <c r="AK513"/>
  <c r="AJ513"/>
  <c r="AU512"/>
  <c r="BD512" s="1"/>
  <c r="AT512"/>
  <c r="BC512" s="1"/>
  <c r="AS512"/>
  <c r="BB512" s="1"/>
  <c r="AR512"/>
  <c r="AQ512"/>
  <c r="AP512"/>
  <c r="BP512" s="1"/>
  <c r="AO512"/>
  <c r="BO512" s="1"/>
  <c r="AN512"/>
  <c r="BN512" s="1"/>
  <c r="AM512"/>
  <c r="AL512"/>
  <c r="AK512"/>
  <c r="AJ512"/>
  <c r="AU511"/>
  <c r="BD511" s="1"/>
  <c r="AT511"/>
  <c r="BC511" s="1"/>
  <c r="AS511"/>
  <c r="BB511" s="1"/>
  <c r="AR511"/>
  <c r="AQ511"/>
  <c r="AP511"/>
  <c r="BP511" s="1"/>
  <c r="AO511"/>
  <c r="BO511" s="1"/>
  <c r="AN511"/>
  <c r="BN511" s="1"/>
  <c r="AM511"/>
  <c r="AL511"/>
  <c r="AK511"/>
  <c r="AJ511"/>
  <c r="AU510"/>
  <c r="BD510" s="1"/>
  <c r="AT510"/>
  <c r="BC510" s="1"/>
  <c r="AS510"/>
  <c r="BB510" s="1"/>
  <c r="AR510"/>
  <c r="AQ510"/>
  <c r="AP510"/>
  <c r="BP510" s="1"/>
  <c r="AO510"/>
  <c r="BO510" s="1"/>
  <c r="AN510"/>
  <c r="BN510" s="1"/>
  <c r="AM510"/>
  <c r="AL510"/>
  <c r="AK510"/>
  <c r="AJ510"/>
  <c r="AU509"/>
  <c r="BD509" s="1"/>
  <c r="AT509"/>
  <c r="BC509" s="1"/>
  <c r="AS509"/>
  <c r="BB509" s="1"/>
  <c r="AR509"/>
  <c r="AQ509"/>
  <c r="AP509"/>
  <c r="BP509" s="1"/>
  <c r="AO509"/>
  <c r="BO509" s="1"/>
  <c r="AN509"/>
  <c r="BN509" s="1"/>
  <c r="AM509"/>
  <c r="AL509"/>
  <c r="AK509"/>
  <c r="AJ509"/>
  <c r="AU508"/>
  <c r="BD508" s="1"/>
  <c r="AT508"/>
  <c r="BC508" s="1"/>
  <c r="AS508"/>
  <c r="BB508" s="1"/>
  <c r="AR508"/>
  <c r="AQ508"/>
  <c r="AP508"/>
  <c r="BP508" s="1"/>
  <c r="AO508"/>
  <c r="BO508" s="1"/>
  <c r="AN508"/>
  <c r="BN508" s="1"/>
  <c r="AM508"/>
  <c r="AL508"/>
  <c r="AK508"/>
  <c r="AJ508"/>
  <c r="AU507"/>
  <c r="BD507" s="1"/>
  <c r="AT507"/>
  <c r="BC507" s="1"/>
  <c r="AS507"/>
  <c r="BB507" s="1"/>
  <c r="AR507"/>
  <c r="AQ507"/>
  <c r="AP507"/>
  <c r="BP507" s="1"/>
  <c r="AO507"/>
  <c r="BO507" s="1"/>
  <c r="AN507"/>
  <c r="BN507" s="1"/>
  <c r="AM507"/>
  <c r="AL507"/>
  <c r="AK507"/>
  <c r="AJ507"/>
  <c r="AU506"/>
  <c r="BD506" s="1"/>
  <c r="AT506"/>
  <c r="BC506" s="1"/>
  <c r="AS506"/>
  <c r="BB506" s="1"/>
  <c r="AR506"/>
  <c r="AQ506"/>
  <c r="AP506"/>
  <c r="BP506" s="1"/>
  <c r="AO506"/>
  <c r="BO506" s="1"/>
  <c r="AN506"/>
  <c r="BN506" s="1"/>
  <c r="AM506"/>
  <c r="AL506"/>
  <c r="AK506"/>
  <c r="AJ506"/>
  <c r="AU505"/>
  <c r="BD505" s="1"/>
  <c r="AT505"/>
  <c r="BC505" s="1"/>
  <c r="AS505"/>
  <c r="BB505" s="1"/>
  <c r="AR505"/>
  <c r="AQ505"/>
  <c r="AP505"/>
  <c r="BP505" s="1"/>
  <c r="AO505"/>
  <c r="BO505" s="1"/>
  <c r="AN505"/>
  <c r="BN505" s="1"/>
  <c r="AM505"/>
  <c r="AL505"/>
  <c r="AK505"/>
  <c r="AJ505"/>
  <c r="AU504"/>
  <c r="BD504" s="1"/>
  <c r="AT504"/>
  <c r="BC504" s="1"/>
  <c r="AS504"/>
  <c r="BB504" s="1"/>
  <c r="AR504"/>
  <c r="AQ504"/>
  <c r="AP504"/>
  <c r="BP504" s="1"/>
  <c r="AO504"/>
  <c r="BO504" s="1"/>
  <c r="AN504"/>
  <c r="BN504" s="1"/>
  <c r="AM504"/>
  <c r="AL504"/>
  <c r="AK504"/>
  <c r="AJ504"/>
  <c r="AU503"/>
  <c r="BD503" s="1"/>
  <c r="AT503"/>
  <c r="BC503" s="1"/>
  <c r="AS503"/>
  <c r="BB503" s="1"/>
  <c r="AR503"/>
  <c r="AQ503"/>
  <c r="AP503"/>
  <c r="BP503" s="1"/>
  <c r="AO503"/>
  <c r="BO503" s="1"/>
  <c r="AN503"/>
  <c r="BN503" s="1"/>
  <c r="AM503"/>
  <c r="AL503"/>
  <c r="AK503"/>
  <c r="AJ503"/>
  <c r="AU502"/>
  <c r="BD502" s="1"/>
  <c r="AT502"/>
  <c r="BC502" s="1"/>
  <c r="AS502"/>
  <c r="BB502" s="1"/>
  <c r="AR502"/>
  <c r="AQ502"/>
  <c r="AP502"/>
  <c r="BP502" s="1"/>
  <c r="AO502"/>
  <c r="BO502" s="1"/>
  <c r="AN502"/>
  <c r="BN502" s="1"/>
  <c r="AM502"/>
  <c r="AL502"/>
  <c r="AK502"/>
  <c r="AJ502"/>
  <c r="AU501"/>
  <c r="BD501" s="1"/>
  <c r="AT501"/>
  <c r="BC501" s="1"/>
  <c r="AS501"/>
  <c r="BB501" s="1"/>
  <c r="AR501"/>
  <c r="AQ501"/>
  <c r="AP501"/>
  <c r="BP501" s="1"/>
  <c r="AO501"/>
  <c r="BO501" s="1"/>
  <c r="AN501"/>
  <c r="BN501" s="1"/>
  <c r="AM501"/>
  <c r="AL501"/>
  <c r="AK501"/>
  <c r="AJ501"/>
  <c r="AU500"/>
  <c r="BD500" s="1"/>
  <c r="AT500"/>
  <c r="BC500" s="1"/>
  <c r="AS500"/>
  <c r="BB500" s="1"/>
  <c r="AR500"/>
  <c r="AQ500"/>
  <c r="AP500"/>
  <c r="BP500" s="1"/>
  <c r="AO500"/>
  <c r="BO500" s="1"/>
  <c r="AN500"/>
  <c r="BN500" s="1"/>
  <c r="AM500"/>
  <c r="AL500"/>
  <c r="AK500"/>
  <c r="AJ500"/>
  <c r="AU499"/>
  <c r="BD499" s="1"/>
  <c r="AT499"/>
  <c r="BC499" s="1"/>
  <c r="AS499"/>
  <c r="BB499" s="1"/>
  <c r="AR499"/>
  <c r="AQ499"/>
  <c r="AP499"/>
  <c r="BP499" s="1"/>
  <c r="AO499"/>
  <c r="BO499" s="1"/>
  <c r="AN499"/>
  <c r="BN499" s="1"/>
  <c r="AM499"/>
  <c r="AL499"/>
  <c r="AK499"/>
  <c r="AJ499"/>
  <c r="AU498"/>
  <c r="BD498" s="1"/>
  <c r="AT498"/>
  <c r="BC498" s="1"/>
  <c r="AS498"/>
  <c r="BB498" s="1"/>
  <c r="AR498"/>
  <c r="AQ498"/>
  <c r="AP498"/>
  <c r="BP498" s="1"/>
  <c r="AO498"/>
  <c r="BO498" s="1"/>
  <c r="AN498"/>
  <c r="BN498" s="1"/>
  <c r="AM498"/>
  <c r="AL498"/>
  <c r="AK498"/>
  <c r="AJ498"/>
  <c r="AU497"/>
  <c r="BD497" s="1"/>
  <c r="AT497"/>
  <c r="BC497" s="1"/>
  <c r="AS497"/>
  <c r="BB497" s="1"/>
  <c r="AR497"/>
  <c r="AQ497"/>
  <c r="AP497"/>
  <c r="BP497" s="1"/>
  <c r="AO497"/>
  <c r="BO497" s="1"/>
  <c r="AN497"/>
  <c r="BN497" s="1"/>
  <c r="AM497"/>
  <c r="AL497"/>
  <c r="AK497"/>
  <c r="AJ497"/>
  <c r="AU496"/>
  <c r="BD496" s="1"/>
  <c r="AT496"/>
  <c r="BC496" s="1"/>
  <c r="AS496"/>
  <c r="BB496" s="1"/>
  <c r="AR496"/>
  <c r="AQ496"/>
  <c r="AP496"/>
  <c r="BP496" s="1"/>
  <c r="AO496"/>
  <c r="BO496" s="1"/>
  <c r="AN496"/>
  <c r="BN496" s="1"/>
  <c r="AM496"/>
  <c r="AL496"/>
  <c r="AK496"/>
  <c r="AJ496"/>
  <c r="AU495"/>
  <c r="BD495" s="1"/>
  <c r="AT495"/>
  <c r="BC495" s="1"/>
  <c r="AS495"/>
  <c r="BB495" s="1"/>
  <c r="AR495"/>
  <c r="AQ495"/>
  <c r="AP495"/>
  <c r="BP495" s="1"/>
  <c r="AO495"/>
  <c r="BO495" s="1"/>
  <c r="AN495"/>
  <c r="BN495" s="1"/>
  <c r="AM495"/>
  <c r="AL495"/>
  <c r="AK495"/>
  <c r="AJ495"/>
  <c r="AU494"/>
  <c r="BD494" s="1"/>
  <c r="AT494"/>
  <c r="BC494" s="1"/>
  <c r="AS494"/>
  <c r="BB494" s="1"/>
  <c r="AR494"/>
  <c r="AQ494"/>
  <c r="AP494"/>
  <c r="BP494" s="1"/>
  <c r="AO494"/>
  <c r="BO494" s="1"/>
  <c r="AN494"/>
  <c r="BN494" s="1"/>
  <c r="AM494"/>
  <c r="AL494"/>
  <c r="AK494"/>
  <c r="AJ494"/>
  <c r="AU493"/>
  <c r="BD493" s="1"/>
  <c r="AT493"/>
  <c r="BC493" s="1"/>
  <c r="AS493"/>
  <c r="BB493" s="1"/>
  <c r="AR493"/>
  <c r="AQ493"/>
  <c r="AP493"/>
  <c r="BP493" s="1"/>
  <c r="AO493"/>
  <c r="BO493" s="1"/>
  <c r="AN493"/>
  <c r="BN493" s="1"/>
  <c r="AM493"/>
  <c r="AL493"/>
  <c r="AK493"/>
  <c r="AJ493"/>
  <c r="AU492"/>
  <c r="BD492" s="1"/>
  <c r="AT492"/>
  <c r="BC492" s="1"/>
  <c r="AS492"/>
  <c r="BB492" s="1"/>
  <c r="AR492"/>
  <c r="AQ492"/>
  <c r="AP492"/>
  <c r="BP492" s="1"/>
  <c r="AO492"/>
  <c r="BO492" s="1"/>
  <c r="AN492"/>
  <c r="BN492" s="1"/>
  <c r="AM492"/>
  <c r="AL492"/>
  <c r="AK492"/>
  <c r="AJ492"/>
  <c r="AU491"/>
  <c r="BD491" s="1"/>
  <c r="AT491"/>
  <c r="BC491" s="1"/>
  <c r="AS491"/>
  <c r="BB491" s="1"/>
  <c r="AR491"/>
  <c r="AQ491"/>
  <c r="AP491"/>
  <c r="BP491" s="1"/>
  <c r="AO491"/>
  <c r="BO491" s="1"/>
  <c r="AN491"/>
  <c r="BN491" s="1"/>
  <c r="AM491"/>
  <c r="AL491"/>
  <c r="AK491"/>
  <c r="AJ491"/>
  <c r="AU490"/>
  <c r="BD490" s="1"/>
  <c r="AT490"/>
  <c r="BC490" s="1"/>
  <c r="AS490"/>
  <c r="BB490" s="1"/>
  <c r="AR490"/>
  <c r="AQ490"/>
  <c r="AP490"/>
  <c r="BP490" s="1"/>
  <c r="AO490"/>
  <c r="BO490" s="1"/>
  <c r="AN490"/>
  <c r="BN490" s="1"/>
  <c r="AM490"/>
  <c r="AL490"/>
  <c r="AK490"/>
  <c r="AJ490"/>
  <c r="AU489"/>
  <c r="BD489" s="1"/>
  <c r="AT489"/>
  <c r="BC489" s="1"/>
  <c r="AS489"/>
  <c r="BB489" s="1"/>
  <c r="AR489"/>
  <c r="AQ489"/>
  <c r="AP489"/>
  <c r="BP489" s="1"/>
  <c r="AO489"/>
  <c r="BO489" s="1"/>
  <c r="AN489"/>
  <c r="BN489" s="1"/>
  <c r="AM489"/>
  <c r="AL489"/>
  <c r="AK489"/>
  <c r="AJ489"/>
  <c r="AU488"/>
  <c r="BD488" s="1"/>
  <c r="AT488"/>
  <c r="BC488" s="1"/>
  <c r="AS488"/>
  <c r="BB488" s="1"/>
  <c r="AR488"/>
  <c r="AQ488"/>
  <c r="AP488"/>
  <c r="BP488" s="1"/>
  <c r="AO488"/>
  <c r="BO488" s="1"/>
  <c r="AN488"/>
  <c r="BN488" s="1"/>
  <c r="AM488"/>
  <c r="AL488"/>
  <c r="AK488"/>
  <c r="AJ488"/>
  <c r="AU487"/>
  <c r="BD487" s="1"/>
  <c r="AT487"/>
  <c r="BC487" s="1"/>
  <c r="AS487"/>
  <c r="BB487" s="1"/>
  <c r="AR487"/>
  <c r="AQ487"/>
  <c r="AP487"/>
  <c r="BP487" s="1"/>
  <c r="AO487"/>
  <c r="BO487" s="1"/>
  <c r="AN487"/>
  <c r="BN487" s="1"/>
  <c r="AM487"/>
  <c r="AL487"/>
  <c r="AK487"/>
  <c r="AJ487"/>
  <c r="AU486"/>
  <c r="BD486" s="1"/>
  <c r="AT486"/>
  <c r="BC486" s="1"/>
  <c r="AS486"/>
  <c r="BB486" s="1"/>
  <c r="AR486"/>
  <c r="AQ486"/>
  <c r="AP486"/>
  <c r="BP486" s="1"/>
  <c r="AO486"/>
  <c r="BO486" s="1"/>
  <c r="AN486"/>
  <c r="BN486" s="1"/>
  <c r="AM486"/>
  <c r="AL486"/>
  <c r="AK486"/>
  <c r="AJ486"/>
  <c r="AU485"/>
  <c r="BD485" s="1"/>
  <c r="AT485"/>
  <c r="BC485" s="1"/>
  <c r="AS485"/>
  <c r="BB485" s="1"/>
  <c r="AR485"/>
  <c r="AQ485"/>
  <c r="AP485"/>
  <c r="BP485" s="1"/>
  <c r="AO485"/>
  <c r="BO485" s="1"/>
  <c r="AN485"/>
  <c r="BN485" s="1"/>
  <c r="AM485"/>
  <c r="AL485"/>
  <c r="AK485"/>
  <c r="AJ485"/>
  <c r="AU484"/>
  <c r="BD484" s="1"/>
  <c r="AT484"/>
  <c r="BC484" s="1"/>
  <c r="AS484"/>
  <c r="BB484" s="1"/>
  <c r="AR484"/>
  <c r="AQ484"/>
  <c r="AP484"/>
  <c r="BP484" s="1"/>
  <c r="AO484"/>
  <c r="BO484" s="1"/>
  <c r="AN484"/>
  <c r="BN484" s="1"/>
  <c r="AM484"/>
  <c r="AL484"/>
  <c r="AK484"/>
  <c r="AJ484"/>
  <c r="AU483"/>
  <c r="BD483" s="1"/>
  <c r="AT483"/>
  <c r="BC483" s="1"/>
  <c r="AS483"/>
  <c r="BB483" s="1"/>
  <c r="AR483"/>
  <c r="AQ483"/>
  <c r="AP483"/>
  <c r="BP483" s="1"/>
  <c r="AO483"/>
  <c r="BO483" s="1"/>
  <c r="AN483"/>
  <c r="BN483" s="1"/>
  <c r="AM483"/>
  <c r="AL483"/>
  <c r="AK483"/>
  <c r="AJ483"/>
  <c r="AU482"/>
  <c r="BD482" s="1"/>
  <c r="AT482"/>
  <c r="BC482" s="1"/>
  <c r="AS482"/>
  <c r="BB482" s="1"/>
  <c r="AR482"/>
  <c r="AQ482"/>
  <c r="AP482"/>
  <c r="BP482" s="1"/>
  <c r="AO482"/>
  <c r="BO482" s="1"/>
  <c r="AN482"/>
  <c r="BN482" s="1"/>
  <c r="AM482"/>
  <c r="AL482"/>
  <c r="AK482"/>
  <c r="AJ482"/>
  <c r="AU481"/>
  <c r="BD481" s="1"/>
  <c r="AT481"/>
  <c r="BC481" s="1"/>
  <c r="AS481"/>
  <c r="BB481" s="1"/>
  <c r="AR481"/>
  <c r="AQ481"/>
  <c r="AP481"/>
  <c r="BP481" s="1"/>
  <c r="AO481"/>
  <c r="BO481" s="1"/>
  <c r="AN481"/>
  <c r="BN481" s="1"/>
  <c r="AM481"/>
  <c r="AL481"/>
  <c r="AK481"/>
  <c r="AJ481"/>
  <c r="AU480"/>
  <c r="BD480" s="1"/>
  <c r="AT480"/>
  <c r="BC480" s="1"/>
  <c r="AS480"/>
  <c r="BB480" s="1"/>
  <c r="AR480"/>
  <c r="AQ480"/>
  <c r="AP480"/>
  <c r="BP480" s="1"/>
  <c r="AO480"/>
  <c r="BO480" s="1"/>
  <c r="AN480"/>
  <c r="BN480" s="1"/>
  <c r="AM480"/>
  <c r="AL480"/>
  <c r="AK480"/>
  <c r="AJ480"/>
  <c r="AU479"/>
  <c r="BD479" s="1"/>
  <c r="AT479"/>
  <c r="BC479" s="1"/>
  <c r="AS479"/>
  <c r="BB479" s="1"/>
  <c r="AR479"/>
  <c r="AQ479"/>
  <c r="AP479"/>
  <c r="BP479" s="1"/>
  <c r="AO479"/>
  <c r="BO479" s="1"/>
  <c r="AN479"/>
  <c r="BN479" s="1"/>
  <c r="AM479"/>
  <c r="AL479"/>
  <c r="AK479"/>
  <c r="AJ479"/>
  <c r="AU478"/>
  <c r="BD478" s="1"/>
  <c r="AT478"/>
  <c r="BC478" s="1"/>
  <c r="AS478"/>
  <c r="BB478" s="1"/>
  <c r="AR478"/>
  <c r="AQ478"/>
  <c r="AP478"/>
  <c r="BP478" s="1"/>
  <c r="AO478"/>
  <c r="BO478" s="1"/>
  <c r="AN478"/>
  <c r="BN478" s="1"/>
  <c r="AM478"/>
  <c r="AL478"/>
  <c r="AK478"/>
  <c r="AJ478"/>
  <c r="AU477"/>
  <c r="BD477" s="1"/>
  <c r="AT477"/>
  <c r="BC477" s="1"/>
  <c r="AS477"/>
  <c r="BB477" s="1"/>
  <c r="AR477"/>
  <c r="AQ477"/>
  <c r="AP477"/>
  <c r="BP477" s="1"/>
  <c r="AO477"/>
  <c r="BO477" s="1"/>
  <c r="AN477"/>
  <c r="BN477" s="1"/>
  <c r="AM477"/>
  <c r="AL477"/>
  <c r="AK477"/>
  <c r="AJ477"/>
  <c r="AU476"/>
  <c r="BD476" s="1"/>
  <c r="AT476"/>
  <c r="BC476" s="1"/>
  <c r="AS476"/>
  <c r="BB476" s="1"/>
  <c r="AR476"/>
  <c r="AQ476"/>
  <c r="AP476"/>
  <c r="BP476" s="1"/>
  <c r="AO476"/>
  <c r="BO476" s="1"/>
  <c r="AN476"/>
  <c r="BN476" s="1"/>
  <c r="AM476"/>
  <c r="AL476"/>
  <c r="AK476"/>
  <c r="AJ476"/>
  <c r="AU475"/>
  <c r="BD475" s="1"/>
  <c r="AT475"/>
  <c r="BC475" s="1"/>
  <c r="AS475"/>
  <c r="BB475" s="1"/>
  <c r="AR475"/>
  <c r="AQ475"/>
  <c r="AP475"/>
  <c r="BP475" s="1"/>
  <c r="AO475"/>
  <c r="BO475" s="1"/>
  <c r="AN475"/>
  <c r="BN475" s="1"/>
  <c r="AM475"/>
  <c r="AL475"/>
  <c r="AK475"/>
  <c r="AJ475"/>
  <c r="AU474"/>
  <c r="BD474" s="1"/>
  <c r="AT474"/>
  <c r="BC474" s="1"/>
  <c r="AS474"/>
  <c r="BB474" s="1"/>
  <c r="AR474"/>
  <c r="AQ474"/>
  <c r="AP474"/>
  <c r="BP474" s="1"/>
  <c r="AO474"/>
  <c r="BO474" s="1"/>
  <c r="AN474"/>
  <c r="BN474" s="1"/>
  <c r="AM474"/>
  <c r="AL474"/>
  <c r="AK474"/>
  <c r="AJ474"/>
  <c r="AU473"/>
  <c r="BD473" s="1"/>
  <c r="AT473"/>
  <c r="BC473" s="1"/>
  <c r="AS473"/>
  <c r="BB473" s="1"/>
  <c r="AR473"/>
  <c r="AQ473"/>
  <c r="AP473"/>
  <c r="BP473" s="1"/>
  <c r="AO473"/>
  <c r="BO473" s="1"/>
  <c r="AN473"/>
  <c r="BN473" s="1"/>
  <c r="AM473"/>
  <c r="AL473"/>
  <c r="AK473"/>
  <c r="AJ473"/>
  <c r="AU472"/>
  <c r="BD472" s="1"/>
  <c r="AT472"/>
  <c r="BC472" s="1"/>
  <c r="AS472"/>
  <c r="BB472" s="1"/>
  <c r="AR472"/>
  <c r="AQ472"/>
  <c r="AP472"/>
  <c r="BP472" s="1"/>
  <c r="AO472"/>
  <c r="BO472" s="1"/>
  <c r="AN472"/>
  <c r="BN472" s="1"/>
  <c r="AM472"/>
  <c r="AL472"/>
  <c r="AK472"/>
  <c r="AJ472"/>
  <c r="AU471"/>
  <c r="BD471" s="1"/>
  <c r="AT471"/>
  <c r="BC471" s="1"/>
  <c r="AS471"/>
  <c r="BB471" s="1"/>
  <c r="AR471"/>
  <c r="AQ471"/>
  <c r="AP471"/>
  <c r="BP471" s="1"/>
  <c r="AO471"/>
  <c r="BO471" s="1"/>
  <c r="AN471"/>
  <c r="BN471" s="1"/>
  <c r="AM471"/>
  <c r="AL471"/>
  <c r="AK471"/>
  <c r="AJ471"/>
  <c r="AU470"/>
  <c r="BD470" s="1"/>
  <c r="AT470"/>
  <c r="BC470" s="1"/>
  <c r="AS470"/>
  <c r="BB470" s="1"/>
  <c r="AR470"/>
  <c r="AQ470"/>
  <c r="AP470"/>
  <c r="BP470" s="1"/>
  <c r="AO470"/>
  <c r="BO470" s="1"/>
  <c r="AN470"/>
  <c r="BN470" s="1"/>
  <c r="AM470"/>
  <c r="AL470"/>
  <c r="AK470"/>
  <c r="AJ470"/>
  <c r="AU469"/>
  <c r="BD469" s="1"/>
  <c r="AT469"/>
  <c r="BC469" s="1"/>
  <c r="AS469"/>
  <c r="BB469" s="1"/>
  <c r="AR469"/>
  <c r="AQ469"/>
  <c r="AP469"/>
  <c r="BP469" s="1"/>
  <c r="AO469"/>
  <c r="BO469" s="1"/>
  <c r="AN469"/>
  <c r="BN469" s="1"/>
  <c r="AM469"/>
  <c r="AL469"/>
  <c r="AK469"/>
  <c r="AJ469"/>
  <c r="AU468"/>
  <c r="BD468" s="1"/>
  <c r="AT468"/>
  <c r="BC468" s="1"/>
  <c r="AS468"/>
  <c r="BB468" s="1"/>
  <c r="AR468"/>
  <c r="AQ468"/>
  <c r="AP468"/>
  <c r="BP468" s="1"/>
  <c r="AO468"/>
  <c r="BO468" s="1"/>
  <c r="AN468"/>
  <c r="BN468" s="1"/>
  <c r="AM468"/>
  <c r="AL468"/>
  <c r="AK468"/>
  <c r="AJ468"/>
  <c r="AU467"/>
  <c r="BD467" s="1"/>
  <c r="AT467"/>
  <c r="BC467" s="1"/>
  <c r="AS467"/>
  <c r="BB467" s="1"/>
  <c r="AR467"/>
  <c r="AQ467"/>
  <c r="AP467"/>
  <c r="BP467" s="1"/>
  <c r="AO467"/>
  <c r="BO467" s="1"/>
  <c r="AN467"/>
  <c r="BN467" s="1"/>
  <c r="AM467"/>
  <c r="AL467"/>
  <c r="AK467"/>
  <c r="AJ467"/>
  <c r="AU466"/>
  <c r="BD466" s="1"/>
  <c r="AT466"/>
  <c r="BC466" s="1"/>
  <c r="AS466"/>
  <c r="BB466" s="1"/>
  <c r="AR466"/>
  <c r="AQ466"/>
  <c r="AP466"/>
  <c r="BP466" s="1"/>
  <c r="AO466"/>
  <c r="BO466" s="1"/>
  <c r="AN466"/>
  <c r="BN466" s="1"/>
  <c r="AM466"/>
  <c r="AL466"/>
  <c r="AK466"/>
  <c r="AJ466"/>
  <c r="AU465"/>
  <c r="BD465" s="1"/>
  <c r="AT465"/>
  <c r="BC465" s="1"/>
  <c r="AS465"/>
  <c r="BB465" s="1"/>
  <c r="AR465"/>
  <c r="AQ465"/>
  <c r="AP465"/>
  <c r="BP465" s="1"/>
  <c r="AO465"/>
  <c r="BO465" s="1"/>
  <c r="AN465"/>
  <c r="BN465" s="1"/>
  <c r="AM465"/>
  <c r="AL465"/>
  <c r="AK465"/>
  <c r="AJ465"/>
  <c r="AU464"/>
  <c r="BD464" s="1"/>
  <c r="AT464"/>
  <c r="BC464" s="1"/>
  <c r="AS464"/>
  <c r="BB464" s="1"/>
  <c r="AR464"/>
  <c r="AQ464"/>
  <c r="AP464"/>
  <c r="BP464" s="1"/>
  <c r="AO464"/>
  <c r="BO464" s="1"/>
  <c r="AN464"/>
  <c r="BN464" s="1"/>
  <c r="AM464"/>
  <c r="AL464"/>
  <c r="AK464"/>
  <c r="AJ464"/>
  <c r="AU463"/>
  <c r="BD463" s="1"/>
  <c r="AT463"/>
  <c r="BC463" s="1"/>
  <c r="AS463"/>
  <c r="BB463" s="1"/>
  <c r="AR463"/>
  <c r="AQ463"/>
  <c r="AP463"/>
  <c r="BP463" s="1"/>
  <c r="AO463"/>
  <c r="BO463" s="1"/>
  <c r="AN463"/>
  <c r="BN463" s="1"/>
  <c r="AM463"/>
  <c r="AL463"/>
  <c r="AK463"/>
  <c r="AJ463"/>
  <c r="AU462"/>
  <c r="BD462" s="1"/>
  <c r="AT462"/>
  <c r="BC462" s="1"/>
  <c r="AS462"/>
  <c r="BB462" s="1"/>
  <c r="AR462"/>
  <c r="AQ462"/>
  <c r="AP462"/>
  <c r="BP462" s="1"/>
  <c r="AO462"/>
  <c r="BO462" s="1"/>
  <c r="AN462"/>
  <c r="BN462" s="1"/>
  <c r="AM462"/>
  <c r="AL462"/>
  <c r="AK462"/>
  <c r="AJ462"/>
  <c r="AU461"/>
  <c r="BD461" s="1"/>
  <c r="AT461"/>
  <c r="BC461" s="1"/>
  <c r="AS461"/>
  <c r="BB461" s="1"/>
  <c r="AR461"/>
  <c r="AQ461"/>
  <c r="AP461"/>
  <c r="BP461" s="1"/>
  <c r="AO461"/>
  <c r="BO461" s="1"/>
  <c r="AN461"/>
  <c r="BN461" s="1"/>
  <c r="AM461"/>
  <c r="AL461"/>
  <c r="AK461"/>
  <c r="AJ461"/>
  <c r="AU460"/>
  <c r="BD460" s="1"/>
  <c r="AT460"/>
  <c r="BC460" s="1"/>
  <c r="AS460"/>
  <c r="BB460" s="1"/>
  <c r="AR460"/>
  <c r="AQ460"/>
  <c r="AP460"/>
  <c r="BP460" s="1"/>
  <c r="AO460"/>
  <c r="BO460" s="1"/>
  <c r="AN460"/>
  <c r="BN460" s="1"/>
  <c r="AM460"/>
  <c r="AL460"/>
  <c r="AK460"/>
  <c r="AJ460"/>
  <c r="AU459"/>
  <c r="BD459" s="1"/>
  <c r="AT459"/>
  <c r="BC459" s="1"/>
  <c r="AS459"/>
  <c r="BB459" s="1"/>
  <c r="AR459"/>
  <c r="AQ459"/>
  <c r="AP459"/>
  <c r="BP459" s="1"/>
  <c r="AO459"/>
  <c r="BO459" s="1"/>
  <c r="AN459"/>
  <c r="BN459" s="1"/>
  <c r="AM459"/>
  <c r="AL459"/>
  <c r="AK459"/>
  <c r="AJ459"/>
  <c r="AU458"/>
  <c r="BD458" s="1"/>
  <c r="AT458"/>
  <c r="BC458" s="1"/>
  <c r="AS458"/>
  <c r="BB458" s="1"/>
  <c r="AR458"/>
  <c r="AQ458"/>
  <c r="AP458"/>
  <c r="BP458" s="1"/>
  <c r="AO458"/>
  <c r="BO458" s="1"/>
  <c r="AN458"/>
  <c r="BN458" s="1"/>
  <c r="AM458"/>
  <c r="AL458"/>
  <c r="AK458"/>
  <c r="AJ458"/>
  <c r="AU457"/>
  <c r="BD457" s="1"/>
  <c r="AT457"/>
  <c r="BC457" s="1"/>
  <c r="AS457"/>
  <c r="BB457" s="1"/>
  <c r="AR457"/>
  <c r="AQ457"/>
  <c r="AP457"/>
  <c r="BP457" s="1"/>
  <c r="AO457"/>
  <c r="BO457" s="1"/>
  <c r="AN457"/>
  <c r="BN457" s="1"/>
  <c r="AM457"/>
  <c r="AL457"/>
  <c r="AK457"/>
  <c r="AJ457"/>
  <c r="AU456"/>
  <c r="BD456" s="1"/>
  <c r="AT456"/>
  <c r="BC456" s="1"/>
  <c r="AS456"/>
  <c r="BB456" s="1"/>
  <c r="AR456"/>
  <c r="AQ456"/>
  <c r="AP456"/>
  <c r="BP456" s="1"/>
  <c r="AO456"/>
  <c r="BO456" s="1"/>
  <c r="AN456"/>
  <c r="BN456" s="1"/>
  <c r="AM456"/>
  <c r="AL456"/>
  <c r="AK456"/>
  <c r="AJ456"/>
  <c r="AU455"/>
  <c r="BD455" s="1"/>
  <c r="AT455"/>
  <c r="BC455" s="1"/>
  <c r="AS455"/>
  <c r="BB455" s="1"/>
  <c r="AR455"/>
  <c r="AQ455"/>
  <c r="AP455"/>
  <c r="BP455" s="1"/>
  <c r="AO455"/>
  <c r="BO455" s="1"/>
  <c r="AN455"/>
  <c r="BN455" s="1"/>
  <c r="AM455"/>
  <c r="AL455"/>
  <c r="AK455"/>
  <c r="AJ455"/>
  <c r="AU454"/>
  <c r="BD454" s="1"/>
  <c r="AT454"/>
  <c r="BC454" s="1"/>
  <c r="AS454"/>
  <c r="BB454" s="1"/>
  <c r="AR454"/>
  <c r="AQ454"/>
  <c r="AP454"/>
  <c r="BP454" s="1"/>
  <c r="AO454"/>
  <c r="BO454" s="1"/>
  <c r="AN454"/>
  <c r="BN454" s="1"/>
  <c r="AM454"/>
  <c r="AL454"/>
  <c r="AK454"/>
  <c r="AJ454"/>
  <c r="AU453"/>
  <c r="BD453" s="1"/>
  <c r="AT453"/>
  <c r="BC453" s="1"/>
  <c r="AS453"/>
  <c r="BB453" s="1"/>
  <c r="AR453"/>
  <c r="AQ453"/>
  <c r="AP453"/>
  <c r="BP453" s="1"/>
  <c r="AO453"/>
  <c r="BO453" s="1"/>
  <c r="AN453"/>
  <c r="BN453" s="1"/>
  <c r="AM453"/>
  <c r="AL453"/>
  <c r="AK453"/>
  <c r="AJ453"/>
  <c r="AU452"/>
  <c r="BD452" s="1"/>
  <c r="AT452"/>
  <c r="BC452" s="1"/>
  <c r="AS452"/>
  <c r="BB452" s="1"/>
  <c r="AR452"/>
  <c r="AQ452"/>
  <c r="AP452"/>
  <c r="BP452" s="1"/>
  <c r="AO452"/>
  <c r="BO452" s="1"/>
  <c r="AN452"/>
  <c r="BN452" s="1"/>
  <c r="AM452"/>
  <c r="AL452"/>
  <c r="AK452"/>
  <c r="AJ452"/>
  <c r="AU451"/>
  <c r="BD451" s="1"/>
  <c r="AT451"/>
  <c r="BC451" s="1"/>
  <c r="AS451"/>
  <c r="BB451" s="1"/>
  <c r="AR451"/>
  <c r="AQ451"/>
  <c r="AP451"/>
  <c r="BP451" s="1"/>
  <c r="AO451"/>
  <c r="BO451" s="1"/>
  <c r="AN451"/>
  <c r="BN451" s="1"/>
  <c r="AM451"/>
  <c r="AL451"/>
  <c r="AK451"/>
  <c r="AJ451"/>
  <c r="AU450"/>
  <c r="BD450" s="1"/>
  <c r="AT450"/>
  <c r="BC450" s="1"/>
  <c r="AS450"/>
  <c r="BB450" s="1"/>
  <c r="AR450"/>
  <c r="AQ450"/>
  <c r="AP450"/>
  <c r="BP450" s="1"/>
  <c r="AO450"/>
  <c r="BO450" s="1"/>
  <c r="AN450"/>
  <c r="BN450" s="1"/>
  <c r="AM450"/>
  <c r="AL450"/>
  <c r="AK450"/>
  <c r="AJ450"/>
  <c r="AU449"/>
  <c r="BD449" s="1"/>
  <c r="AT449"/>
  <c r="BC449" s="1"/>
  <c r="AS449"/>
  <c r="BB449" s="1"/>
  <c r="AR449"/>
  <c r="AQ449"/>
  <c r="AP449"/>
  <c r="BP449" s="1"/>
  <c r="AO449"/>
  <c r="BO449" s="1"/>
  <c r="AN449"/>
  <c r="BN449" s="1"/>
  <c r="AM449"/>
  <c r="AL449"/>
  <c r="AK449"/>
  <c r="AJ449"/>
  <c r="AU448"/>
  <c r="BD448" s="1"/>
  <c r="AT448"/>
  <c r="BC448" s="1"/>
  <c r="AS448"/>
  <c r="BB448" s="1"/>
  <c r="AR448"/>
  <c r="AQ448"/>
  <c r="AP448"/>
  <c r="BP448" s="1"/>
  <c r="AO448"/>
  <c r="BO448" s="1"/>
  <c r="AN448"/>
  <c r="BN448" s="1"/>
  <c r="AM448"/>
  <c r="AL448"/>
  <c r="AK448"/>
  <c r="AJ448"/>
  <c r="AU447"/>
  <c r="BD447" s="1"/>
  <c r="AT447"/>
  <c r="BC447" s="1"/>
  <c r="AS447"/>
  <c r="BB447" s="1"/>
  <c r="AR447"/>
  <c r="AQ447"/>
  <c r="AP447"/>
  <c r="BP447" s="1"/>
  <c r="AO447"/>
  <c r="BO447" s="1"/>
  <c r="AN447"/>
  <c r="BN447" s="1"/>
  <c r="AM447"/>
  <c r="AL447"/>
  <c r="AK447"/>
  <c r="AJ447"/>
  <c r="AU446"/>
  <c r="BD446" s="1"/>
  <c r="AT446"/>
  <c r="BC446" s="1"/>
  <c r="AS446"/>
  <c r="BB446" s="1"/>
  <c r="AR446"/>
  <c r="AQ446"/>
  <c r="AP446"/>
  <c r="BP446" s="1"/>
  <c r="AO446"/>
  <c r="BO446" s="1"/>
  <c r="AN446"/>
  <c r="BN446" s="1"/>
  <c r="AM446"/>
  <c r="AL446"/>
  <c r="AK446"/>
  <c r="AJ446"/>
  <c r="AU445"/>
  <c r="BD445" s="1"/>
  <c r="AT445"/>
  <c r="BC445" s="1"/>
  <c r="AS445"/>
  <c r="BB445" s="1"/>
  <c r="AR445"/>
  <c r="AQ445"/>
  <c r="AP445"/>
  <c r="BP445" s="1"/>
  <c r="AO445"/>
  <c r="BO445" s="1"/>
  <c r="AN445"/>
  <c r="BN445" s="1"/>
  <c r="AM445"/>
  <c r="AL445"/>
  <c r="AK445"/>
  <c r="AJ445"/>
  <c r="AU444"/>
  <c r="BD444" s="1"/>
  <c r="AT444"/>
  <c r="BC444" s="1"/>
  <c r="AS444"/>
  <c r="BB444" s="1"/>
  <c r="AR444"/>
  <c r="AQ444"/>
  <c r="AP444"/>
  <c r="BP444" s="1"/>
  <c r="AO444"/>
  <c r="BO444" s="1"/>
  <c r="AN444"/>
  <c r="BN444" s="1"/>
  <c r="AM444"/>
  <c r="AL444"/>
  <c r="AK444"/>
  <c r="AJ444"/>
  <c r="AU443"/>
  <c r="BD443" s="1"/>
  <c r="AT443"/>
  <c r="BC443" s="1"/>
  <c r="AS443"/>
  <c r="BB443" s="1"/>
  <c r="AR443"/>
  <c r="AQ443"/>
  <c r="AP443"/>
  <c r="BP443" s="1"/>
  <c r="AO443"/>
  <c r="BO443" s="1"/>
  <c r="AN443"/>
  <c r="BN443" s="1"/>
  <c r="AM443"/>
  <c r="AL443"/>
  <c r="AK443"/>
  <c r="AJ443"/>
  <c r="AU442"/>
  <c r="BD442" s="1"/>
  <c r="AT442"/>
  <c r="BC442" s="1"/>
  <c r="AS442"/>
  <c r="BB442" s="1"/>
  <c r="AR442"/>
  <c r="AQ442"/>
  <c r="AP442"/>
  <c r="BP442" s="1"/>
  <c r="AO442"/>
  <c r="BO442" s="1"/>
  <c r="AN442"/>
  <c r="BN442" s="1"/>
  <c r="AM442"/>
  <c r="AL442"/>
  <c r="AK442"/>
  <c r="AJ442"/>
  <c r="AU441"/>
  <c r="BD441" s="1"/>
  <c r="AT441"/>
  <c r="BC441" s="1"/>
  <c r="AS441"/>
  <c r="BB441" s="1"/>
  <c r="AR441"/>
  <c r="AQ441"/>
  <c r="AP441"/>
  <c r="BP441" s="1"/>
  <c r="AO441"/>
  <c r="BO441" s="1"/>
  <c r="AN441"/>
  <c r="BN441" s="1"/>
  <c r="AM441"/>
  <c r="AL441"/>
  <c r="AK441"/>
  <c r="AJ441"/>
  <c r="AU440"/>
  <c r="BD440" s="1"/>
  <c r="AT440"/>
  <c r="BC440" s="1"/>
  <c r="AS440"/>
  <c r="BB440" s="1"/>
  <c r="AR440"/>
  <c r="AQ440"/>
  <c r="AP440"/>
  <c r="BP440" s="1"/>
  <c r="AO440"/>
  <c r="BO440" s="1"/>
  <c r="AN440"/>
  <c r="BN440" s="1"/>
  <c r="AM440"/>
  <c r="AL440"/>
  <c r="AK440"/>
  <c r="AJ440"/>
  <c r="AU439"/>
  <c r="BD439" s="1"/>
  <c r="AT439"/>
  <c r="BC439" s="1"/>
  <c r="AS439"/>
  <c r="BB439" s="1"/>
  <c r="AR439"/>
  <c r="AQ439"/>
  <c r="AP439"/>
  <c r="BP439" s="1"/>
  <c r="AO439"/>
  <c r="BO439" s="1"/>
  <c r="AN439"/>
  <c r="BN439" s="1"/>
  <c r="AM439"/>
  <c r="AL439"/>
  <c r="AK439"/>
  <c r="AJ439"/>
  <c r="AU438"/>
  <c r="BD438" s="1"/>
  <c r="AT438"/>
  <c r="BC438" s="1"/>
  <c r="AS438"/>
  <c r="BB438" s="1"/>
  <c r="AR438"/>
  <c r="AQ438"/>
  <c r="AP438"/>
  <c r="BP438" s="1"/>
  <c r="AO438"/>
  <c r="BO438" s="1"/>
  <c r="AN438"/>
  <c r="BN438" s="1"/>
  <c r="AM438"/>
  <c r="AL438"/>
  <c r="AK438"/>
  <c r="AJ438"/>
  <c r="AU437"/>
  <c r="BD437" s="1"/>
  <c r="AT437"/>
  <c r="BC437" s="1"/>
  <c r="AS437"/>
  <c r="BB437" s="1"/>
  <c r="AR437"/>
  <c r="AQ437"/>
  <c r="AP437"/>
  <c r="BP437" s="1"/>
  <c r="AO437"/>
  <c r="BO437" s="1"/>
  <c r="AN437"/>
  <c r="BN437" s="1"/>
  <c r="AM437"/>
  <c r="AL437"/>
  <c r="AK437"/>
  <c r="AJ437"/>
  <c r="AU436"/>
  <c r="BD436" s="1"/>
  <c r="AT436"/>
  <c r="BC436" s="1"/>
  <c r="AS436"/>
  <c r="BB436" s="1"/>
  <c r="AR436"/>
  <c r="AQ436"/>
  <c r="AP436"/>
  <c r="BP436" s="1"/>
  <c r="AO436"/>
  <c r="BO436" s="1"/>
  <c r="AN436"/>
  <c r="BN436" s="1"/>
  <c r="AM436"/>
  <c r="AL436"/>
  <c r="AK436"/>
  <c r="AJ436"/>
  <c r="AU435"/>
  <c r="BD435" s="1"/>
  <c r="AT435"/>
  <c r="BC435" s="1"/>
  <c r="AS435"/>
  <c r="BB435" s="1"/>
  <c r="AR435"/>
  <c r="AQ435"/>
  <c r="AP435"/>
  <c r="BP435" s="1"/>
  <c r="AO435"/>
  <c r="BO435" s="1"/>
  <c r="AN435"/>
  <c r="BN435" s="1"/>
  <c r="AM435"/>
  <c r="AL435"/>
  <c r="AK435"/>
  <c r="AJ435"/>
  <c r="AU434"/>
  <c r="BD434" s="1"/>
  <c r="AT434"/>
  <c r="BC434" s="1"/>
  <c r="AS434"/>
  <c r="BB434" s="1"/>
  <c r="AR434"/>
  <c r="AQ434"/>
  <c r="AP434"/>
  <c r="BP434" s="1"/>
  <c r="AO434"/>
  <c r="BO434" s="1"/>
  <c r="AN434"/>
  <c r="BN434" s="1"/>
  <c r="AM434"/>
  <c r="AL434"/>
  <c r="AK434"/>
  <c r="AJ434"/>
  <c r="AU433"/>
  <c r="BD433" s="1"/>
  <c r="AT433"/>
  <c r="BC433" s="1"/>
  <c r="AS433"/>
  <c r="BB433" s="1"/>
  <c r="AR433"/>
  <c r="AQ433"/>
  <c r="AP433"/>
  <c r="BP433" s="1"/>
  <c r="AO433"/>
  <c r="BO433" s="1"/>
  <c r="AN433"/>
  <c r="BN433" s="1"/>
  <c r="AM433"/>
  <c r="AL433"/>
  <c r="AK433"/>
  <c r="AJ433"/>
  <c r="AU432"/>
  <c r="BD432" s="1"/>
  <c r="AT432"/>
  <c r="BC432" s="1"/>
  <c r="AS432"/>
  <c r="BB432" s="1"/>
  <c r="AR432"/>
  <c r="AQ432"/>
  <c r="AP432"/>
  <c r="BP432" s="1"/>
  <c r="AO432"/>
  <c r="BO432" s="1"/>
  <c r="AN432"/>
  <c r="BN432" s="1"/>
  <c r="AM432"/>
  <c r="AL432"/>
  <c r="AK432"/>
  <c r="AJ432"/>
  <c r="AU431"/>
  <c r="BD431" s="1"/>
  <c r="AT431"/>
  <c r="BC431" s="1"/>
  <c r="AS431"/>
  <c r="BB431" s="1"/>
  <c r="AR431"/>
  <c r="AQ431"/>
  <c r="AP431"/>
  <c r="BP431" s="1"/>
  <c r="AO431"/>
  <c r="BO431" s="1"/>
  <c r="AN431"/>
  <c r="BN431" s="1"/>
  <c r="AM431"/>
  <c r="AL431"/>
  <c r="AK431"/>
  <c r="AJ431"/>
  <c r="AU430"/>
  <c r="BD430" s="1"/>
  <c r="AT430"/>
  <c r="BC430" s="1"/>
  <c r="AS430"/>
  <c r="BB430" s="1"/>
  <c r="AR430"/>
  <c r="AQ430"/>
  <c r="AP430"/>
  <c r="BP430" s="1"/>
  <c r="AO430"/>
  <c r="BO430" s="1"/>
  <c r="AN430"/>
  <c r="BN430" s="1"/>
  <c r="AM430"/>
  <c r="AL430"/>
  <c r="AK430"/>
  <c r="AJ430"/>
  <c r="AU429"/>
  <c r="BD429" s="1"/>
  <c r="AT429"/>
  <c r="BC429" s="1"/>
  <c r="AS429"/>
  <c r="BB429" s="1"/>
  <c r="AR429"/>
  <c r="AQ429"/>
  <c r="AP429"/>
  <c r="BP429" s="1"/>
  <c r="AO429"/>
  <c r="BO429" s="1"/>
  <c r="AN429"/>
  <c r="BN429" s="1"/>
  <c r="AM429"/>
  <c r="AL429"/>
  <c r="AK429"/>
  <c r="AJ429"/>
  <c r="AU428"/>
  <c r="BD428" s="1"/>
  <c r="AT428"/>
  <c r="BC428" s="1"/>
  <c r="AS428"/>
  <c r="BB428" s="1"/>
  <c r="AR428"/>
  <c r="AQ428"/>
  <c r="AP428"/>
  <c r="BP428" s="1"/>
  <c r="AO428"/>
  <c r="BO428" s="1"/>
  <c r="AN428"/>
  <c r="BN428" s="1"/>
  <c r="AM428"/>
  <c r="AL428"/>
  <c r="AK428"/>
  <c r="AJ428"/>
  <c r="AU427"/>
  <c r="BD427" s="1"/>
  <c r="AT427"/>
  <c r="BC427" s="1"/>
  <c r="AS427"/>
  <c r="BB427" s="1"/>
  <c r="AR427"/>
  <c r="AQ427"/>
  <c r="AP427"/>
  <c r="BP427" s="1"/>
  <c r="AO427"/>
  <c r="BO427" s="1"/>
  <c r="AN427"/>
  <c r="BN427" s="1"/>
  <c r="AM427"/>
  <c r="AL427"/>
  <c r="AK427"/>
  <c r="AJ427"/>
  <c r="AU426"/>
  <c r="BD426" s="1"/>
  <c r="AT426"/>
  <c r="BC426" s="1"/>
  <c r="AS426"/>
  <c r="BB426" s="1"/>
  <c r="AR426"/>
  <c r="AQ426"/>
  <c r="AP426"/>
  <c r="BP426" s="1"/>
  <c r="AO426"/>
  <c r="BO426" s="1"/>
  <c r="AN426"/>
  <c r="BN426" s="1"/>
  <c r="AM426"/>
  <c r="AL426"/>
  <c r="AK426"/>
  <c r="AJ426"/>
  <c r="AU425"/>
  <c r="BD425" s="1"/>
  <c r="AT425"/>
  <c r="BC425" s="1"/>
  <c r="AS425"/>
  <c r="BB425" s="1"/>
  <c r="AR425"/>
  <c r="AQ425"/>
  <c r="AP425"/>
  <c r="BP425" s="1"/>
  <c r="AO425"/>
  <c r="BO425" s="1"/>
  <c r="AN425"/>
  <c r="BN425" s="1"/>
  <c r="AM425"/>
  <c r="AL425"/>
  <c r="AK425"/>
  <c r="AJ425"/>
  <c r="AU424"/>
  <c r="BD424" s="1"/>
  <c r="AT424"/>
  <c r="BC424" s="1"/>
  <c r="AS424"/>
  <c r="BB424" s="1"/>
  <c r="AR424"/>
  <c r="AQ424"/>
  <c r="AP424"/>
  <c r="BP424" s="1"/>
  <c r="AO424"/>
  <c r="BO424" s="1"/>
  <c r="AN424"/>
  <c r="BN424" s="1"/>
  <c r="AM424"/>
  <c r="AL424"/>
  <c r="AK424"/>
  <c r="AJ424"/>
  <c r="AU423"/>
  <c r="BD423" s="1"/>
  <c r="AT423"/>
  <c r="BC423" s="1"/>
  <c r="AS423"/>
  <c r="BB423" s="1"/>
  <c r="AR423"/>
  <c r="AQ423"/>
  <c r="AP423"/>
  <c r="BP423" s="1"/>
  <c r="AO423"/>
  <c r="BO423" s="1"/>
  <c r="AN423"/>
  <c r="BN423" s="1"/>
  <c r="AM423"/>
  <c r="AL423"/>
  <c r="AK423"/>
  <c r="AJ423"/>
  <c r="AU422"/>
  <c r="BD422" s="1"/>
  <c r="AT422"/>
  <c r="BC422" s="1"/>
  <c r="AS422"/>
  <c r="BB422" s="1"/>
  <c r="AR422"/>
  <c r="AQ422"/>
  <c r="AP422"/>
  <c r="BP422" s="1"/>
  <c r="AO422"/>
  <c r="BO422" s="1"/>
  <c r="AN422"/>
  <c r="BN422" s="1"/>
  <c r="AM422"/>
  <c r="AL422"/>
  <c r="AK422"/>
  <c r="AJ422"/>
  <c r="AU421"/>
  <c r="BD421" s="1"/>
  <c r="AT421"/>
  <c r="BC421" s="1"/>
  <c r="AS421"/>
  <c r="BB421" s="1"/>
  <c r="AR421"/>
  <c r="AQ421"/>
  <c r="AP421"/>
  <c r="BP421" s="1"/>
  <c r="AO421"/>
  <c r="BO421" s="1"/>
  <c r="AN421"/>
  <c r="BN421" s="1"/>
  <c r="AM421"/>
  <c r="AL421"/>
  <c r="AK421"/>
  <c r="AJ421"/>
  <c r="AU392"/>
  <c r="BD392" s="1"/>
  <c r="AT392"/>
  <c r="BC392" s="1"/>
  <c r="AS392"/>
  <c r="BB392" s="1"/>
  <c r="AR392"/>
  <c r="AQ392"/>
  <c r="AP392"/>
  <c r="BP392" s="1"/>
  <c r="AO392"/>
  <c r="BO392" s="1"/>
  <c r="AN392"/>
  <c r="BN392" s="1"/>
  <c r="AM392"/>
  <c r="AL392"/>
  <c r="AK392"/>
  <c r="AJ392"/>
  <c r="AU391"/>
  <c r="BD391" s="1"/>
  <c r="AT391"/>
  <c r="BC391" s="1"/>
  <c r="AS391"/>
  <c r="BB391" s="1"/>
  <c r="AR391"/>
  <c r="AQ391"/>
  <c r="AP391"/>
  <c r="BP391" s="1"/>
  <c r="AO391"/>
  <c r="BO391" s="1"/>
  <c r="AN391"/>
  <c r="BN391" s="1"/>
  <c r="AM391"/>
  <c r="AL391"/>
  <c r="AK391"/>
  <c r="AJ391"/>
  <c r="AU390"/>
  <c r="BD390" s="1"/>
  <c r="AT390"/>
  <c r="BC390" s="1"/>
  <c r="AS390"/>
  <c r="BB390" s="1"/>
  <c r="AR390"/>
  <c r="AQ390"/>
  <c r="AP390"/>
  <c r="BP390" s="1"/>
  <c r="AO390"/>
  <c r="BO390" s="1"/>
  <c r="AN390"/>
  <c r="BN390" s="1"/>
  <c r="AM390"/>
  <c r="AL390"/>
  <c r="AK390"/>
  <c r="AJ390"/>
  <c r="AU389"/>
  <c r="BD389" s="1"/>
  <c r="AT389"/>
  <c r="BC389" s="1"/>
  <c r="AS389"/>
  <c r="BB389" s="1"/>
  <c r="AR389"/>
  <c r="AQ389"/>
  <c r="AP389"/>
  <c r="BP389" s="1"/>
  <c r="AO389"/>
  <c r="BO389" s="1"/>
  <c r="AN389"/>
  <c r="BN389" s="1"/>
  <c r="AM389"/>
  <c r="AL389"/>
  <c r="AK389"/>
  <c r="AJ389"/>
  <c r="AU388"/>
  <c r="BD388" s="1"/>
  <c r="AT388"/>
  <c r="BC388" s="1"/>
  <c r="AS388"/>
  <c r="BB388" s="1"/>
  <c r="AR388"/>
  <c r="AQ388"/>
  <c r="AP388"/>
  <c r="BP388" s="1"/>
  <c r="AO388"/>
  <c r="BO388" s="1"/>
  <c r="AN388"/>
  <c r="BN388" s="1"/>
  <c r="AM388"/>
  <c r="AL388"/>
  <c r="AK388"/>
  <c r="AJ388"/>
  <c r="AU387"/>
  <c r="BD387" s="1"/>
  <c r="AT387"/>
  <c r="BC387" s="1"/>
  <c r="AS387"/>
  <c r="BB387" s="1"/>
  <c r="AR387"/>
  <c r="AQ387"/>
  <c r="AP387"/>
  <c r="BP387" s="1"/>
  <c r="AO387"/>
  <c r="BO387" s="1"/>
  <c r="AN387"/>
  <c r="BN387" s="1"/>
  <c r="AM387"/>
  <c r="AL387"/>
  <c r="AK387"/>
  <c r="AJ387"/>
  <c r="AU386"/>
  <c r="BD386" s="1"/>
  <c r="AT386"/>
  <c r="BC386" s="1"/>
  <c r="AS386"/>
  <c r="BB386" s="1"/>
  <c r="AR386"/>
  <c r="AQ386"/>
  <c r="AP386"/>
  <c r="BP386" s="1"/>
  <c r="AO386"/>
  <c r="BO386" s="1"/>
  <c r="AN386"/>
  <c r="BN386" s="1"/>
  <c r="AM386"/>
  <c r="AL386"/>
  <c r="AK386"/>
  <c r="AJ386"/>
  <c r="AU385"/>
  <c r="BD385" s="1"/>
  <c r="AT385"/>
  <c r="BC385" s="1"/>
  <c r="AS385"/>
  <c r="BB385" s="1"/>
  <c r="AR385"/>
  <c r="AQ385"/>
  <c r="AP385"/>
  <c r="BP385" s="1"/>
  <c r="AO385"/>
  <c r="BO385" s="1"/>
  <c r="AN385"/>
  <c r="BN385" s="1"/>
  <c r="AM385"/>
  <c r="AL385"/>
  <c r="AK385"/>
  <c r="AJ385"/>
  <c r="AU384"/>
  <c r="BD384" s="1"/>
  <c r="AT384"/>
  <c r="BC384" s="1"/>
  <c r="AS384"/>
  <c r="BB384" s="1"/>
  <c r="AR384"/>
  <c r="AQ384"/>
  <c r="AP384"/>
  <c r="BP384" s="1"/>
  <c r="AO384"/>
  <c r="BO384" s="1"/>
  <c r="AN384"/>
  <c r="BN384" s="1"/>
  <c r="AM384"/>
  <c r="AL384"/>
  <c r="AK384"/>
  <c r="AJ384"/>
  <c r="AU383"/>
  <c r="BD383" s="1"/>
  <c r="AT383"/>
  <c r="BC383" s="1"/>
  <c r="AS383"/>
  <c r="BB383" s="1"/>
  <c r="AR383"/>
  <c r="AQ383"/>
  <c r="AP383"/>
  <c r="BP383" s="1"/>
  <c r="AO383"/>
  <c r="BO383" s="1"/>
  <c r="AN383"/>
  <c r="BN383" s="1"/>
  <c r="AM383"/>
  <c r="AL383"/>
  <c r="AK383"/>
  <c r="AJ383"/>
  <c r="AU382"/>
  <c r="BD382" s="1"/>
  <c r="AT382"/>
  <c r="BC382" s="1"/>
  <c r="AS382"/>
  <c r="BB382" s="1"/>
  <c r="AR382"/>
  <c r="AQ382"/>
  <c r="AP382"/>
  <c r="BP382" s="1"/>
  <c r="AO382"/>
  <c r="BO382" s="1"/>
  <c r="AN382"/>
  <c r="BN382" s="1"/>
  <c r="AM382"/>
  <c r="AL382"/>
  <c r="AK382"/>
  <c r="AJ382"/>
  <c r="AU381"/>
  <c r="BD381" s="1"/>
  <c r="AT381"/>
  <c r="BC381" s="1"/>
  <c r="AS381"/>
  <c r="BB381" s="1"/>
  <c r="AR381"/>
  <c r="AQ381"/>
  <c r="AP381"/>
  <c r="BP381" s="1"/>
  <c r="AO381"/>
  <c r="BO381" s="1"/>
  <c r="AN381"/>
  <c r="BN381" s="1"/>
  <c r="AM381"/>
  <c r="AL381"/>
  <c r="AK381"/>
  <c r="AJ381"/>
  <c r="AU380"/>
  <c r="BD380" s="1"/>
  <c r="AT380"/>
  <c r="BC380" s="1"/>
  <c r="AS380"/>
  <c r="BB380" s="1"/>
  <c r="AR380"/>
  <c r="AQ380"/>
  <c r="AP380"/>
  <c r="BP380" s="1"/>
  <c r="AO380"/>
  <c r="BO380" s="1"/>
  <c r="AN380"/>
  <c r="BN380" s="1"/>
  <c r="AM380"/>
  <c r="AL380"/>
  <c r="AK380"/>
  <c r="AJ380"/>
  <c r="AU379"/>
  <c r="BD379" s="1"/>
  <c r="AT379"/>
  <c r="BC379" s="1"/>
  <c r="AS379"/>
  <c r="BB379" s="1"/>
  <c r="AR379"/>
  <c r="AQ379"/>
  <c r="AP379"/>
  <c r="BP379" s="1"/>
  <c r="AO379"/>
  <c r="BO379" s="1"/>
  <c r="AN379"/>
  <c r="BN379" s="1"/>
  <c r="AM379"/>
  <c r="AL379"/>
  <c r="AK379"/>
  <c r="AJ379"/>
  <c r="AU378"/>
  <c r="BD378" s="1"/>
  <c r="AT378"/>
  <c r="BC378" s="1"/>
  <c r="AS378"/>
  <c r="BB378" s="1"/>
  <c r="AR378"/>
  <c r="AQ378"/>
  <c r="AP378"/>
  <c r="BP378" s="1"/>
  <c r="AO378"/>
  <c r="BO378" s="1"/>
  <c r="AN378"/>
  <c r="BN378" s="1"/>
  <c r="AM378"/>
  <c r="AL378"/>
  <c r="AK378"/>
  <c r="AJ378"/>
  <c r="AU377"/>
  <c r="BD377" s="1"/>
  <c r="AT377"/>
  <c r="BC377" s="1"/>
  <c r="AS377"/>
  <c r="BB377" s="1"/>
  <c r="AR377"/>
  <c r="AQ377"/>
  <c r="AP377"/>
  <c r="BP377" s="1"/>
  <c r="AO377"/>
  <c r="BO377" s="1"/>
  <c r="AN377"/>
  <c r="BN377" s="1"/>
  <c r="AM377"/>
  <c r="AL377"/>
  <c r="AK377"/>
  <c r="AJ377"/>
  <c r="AU376"/>
  <c r="BD376" s="1"/>
  <c r="AT376"/>
  <c r="BC376" s="1"/>
  <c r="AS376"/>
  <c r="BB376" s="1"/>
  <c r="AR376"/>
  <c r="AQ376"/>
  <c r="AP376"/>
  <c r="BP376" s="1"/>
  <c r="AO376"/>
  <c r="BO376" s="1"/>
  <c r="AN376"/>
  <c r="BN376" s="1"/>
  <c r="AM376"/>
  <c r="AL376"/>
  <c r="AK376"/>
  <c r="AJ376"/>
  <c r="AU375"/>
  <c r="BD375" s="1"/>
  <c r="AT375"/>
  <c r="BC375" s="1"/>
  <c r="AS375"/>
  <c r="BB375" s="1"/>
  <c r="AR375"/>
  <c r="AQ375"/>
  <c r="AP375"/>
  <c r="BP375" s="1"/>
  <c r="AO375"/>
  <c r="BO375" s="1"/>
  <c r="AN375"/>
  <c r="BN375" s="1"/>
  <c r="AM375"/>
  <c r="AL375"/>
  <c r="AK375"/>
  <c r="AJ375"/>
  <c r="AU374"/>
  <c r="BD374" s="1"/>
  <c r="AT374"/>
  <c r="BC374" s="1"/>
  <c r="AS374"/>
  <c r="BB374" s="1"/>
  <c r="AR374"/>
  <c r="AQ374"/>
  <c r="AP374"/>
  <c r="BP374" s="1"/>
  <c r="AO374"/>
  <c r="BO374" s="1"/>
  <c r="AN374"/>
  <c r="BN374" s="1"/>
  <c r="AM374"/>
  <c r="AL374"/>
  <c r="AK374"/>
  <c r="AJ374"/>
  <c r="AU373"/>
  <c r="BD373" s="1"/>
  <c r="AT373"/>
  <c r="BC373" s="1"/>
  <c r="AS373"/>
  <c r="BB373" s="1"/>
  <c r="AR373"/>
  <c r="AQ373"/>
  <c r="AP373"/>
  <c r="BP373" s="1"/>
  <c r="AO373"/>
  <c r="BO373" s="1"/>
  <c r="AN373"/>
  <c r="BN373" s="1"/>
  <c r="AM373"/>
  <c r="AL373"/>
  <c r="AK373"/>
  <c r="AJ373"/>
  <c r="AU372"/>
  <c r="BD372" s="1"/>
  <c r="AT372"/>
  <c r="BC372" s="1"/>
  <c r="AS372"/>
  <c r="BB372" s="1"/>
  <c r="AR372"/>
  <c r="AQ372"/>
  <c r="AP372"/>
  <c r="BP372" s="1"/>
  <c r="AO372"/>
  <c r="BO372" s="1"/>
  <c r="AN372"/>
  <c r="BN372" s="1"/>
  <c r="AM372"/>
  <c r="AL372"/>
  <c r="AK372"/>
  <c r="AJ372"/>
  <c r="AU371"/>
  <c r="BD371" s="1"/>
  <c r="AT371"/>
  <c r="BC371" s="1"/>
  <c r="AS371"/>
  <c r="BB371" s="1"/>
  <c r="AR371"/>
  <c r="AQ371"/>
  <c r="AP371"/>
  <c r="BP371" s="1"/>
  <c r="AO371"/>
  <c r="BO371" s="1"/>
  <c r="AN371"/>
  <c r="BN371" s="1"/>
  <c r="AM371"/>
  <c r="AL371"/>
  <c r="AK371"/>
  <c r="AJ371"/>
  <c r="AU370"/>
  <c r="BD370" s="1"/>
  <c r="AT370"/>
  <c r="BC370" s="1"/>
  <c r="AS370"/>
  <c r="BB370" s="1"/>
  <c r="AR370"/>
  <c r="AQ370"/>
  <c r="AP370"/>
  <c r="BP370" s="1"/>
  <c r="AO370"/>
  <c r="BO370" s="1"/>
  <c r="AN370"/>
  <c r="BN370" s="1"/>
  <c r="AM370"/>
  <c r="AL370"/>
  <c r="AK370"/>
  <c r="AJ370"/>
  <c r="AU369"/>
  <c r="BD369" s="1"/>
  <c r="AT369"/>
  <c r="BC369" s="1"/>
  <c r="AS369"/>
  <c r="BB369" s="1"/>
  <c r="AR369"/>
  <c r="AQ369"/>
  <c r="AP369"/>
  <c r="BP369" s="1"/>
  <c r="AO369"/>
  <c r="BO369" s="1"/>
  <c r="AN369"/>
  <c r="BN369" s="1"/>
  <c r="AM369"/>
  <c r="AL369"/>
  <c r="AK369"/>
  <c r="AJ369"/>
  <c r="AU368"/>
  <c r="BD368" s="1"/>
  <c r="AT368"/>
  <c r="BC368" s="1"/>
  <c r="AS368"/>
  <c r="BB368" s="1"/>
  <c r="AR368"/>
  <c r="AQ368"/>
  <c r="AP368"/>
  <c r="BP368" s="1"/>
  <c r="AO368"/>
  <c r="BO368" s="1"/>
  <c r="AN368"/>
  <c r="BN368" s="1"/>
  <c r="AM368"/>
  <c r="AL368"/>
  <c r="AK368"/>
  <c r="AJ368"/>
  <c r="AU367"/>
  <c r="BD367" s="1"/>
  <c r="AT367"/>
  <c r="BC367" s="1"/>
  <c r="AS367"/>
  <c r="BB367" s="1"/>
  <c r="AR367"/>
  <c r="AQ367"/>
  <c r="AP367"/>
  <c r="BP367" s="1"/>
  <c r="AO367"/>
  <c r="BO367" s="1"/>
  <c r="AN367"/>
  <c r="BN367" s="1"/>
  <c r="AM367"/>
  <c r="AL367"/>
  <c r="AK367"/>
  <c r="AJ367"/>
  <c r="AU366"/>
  <c r="BD366" s="1"/>
  <c r="AT366"/>
  <c r="BC366" s="1"/>
  <c r="AS366"/>
  <c r="BB366" s="1"/>
  <c r="AR366"/>
  <c r="AQ366"/>
  <c r="AP366"/>
  <c r="BP366" s="1"/>
  <c r="AO366"/>
  <c r="BO366" s="1"/>
  <c r="AN366"/>
  <c r="BN366" s="1"/>
  <c r="AM366"/>
  <c r="AL366"/>
  <c r="AK366"/>
  <c r="AJ366"/>
  <c r="AU365"/>
  <c r="BD365" s="1"/>
  <c r="AT365"/>
  <c r="BC365" s="1"/>
  <c r="AS365"/>
  <c r="BB365" s="1"/>
  <c r="AR365"/>
  <c r="AQ365"/>
  <c r="AP365"/>
  <c r="BP365" s="1"/>
  <c r="AO365"/>
  <c r="BO365" s="1"/>
  <c r="AN365"/>
  <c r="BN365" s="1"/>
  <c r="AM365"/>
  <c r="AL365"/>
  <c r="AK365"/>
  <c r="AJ365"/>
  <c r="AU364"/>
  <c r="BD364" s="1"/>
  <c r="AT364"/>
  <c r="BC364" s="1"/>
  <c r="AS364"/>
  <c r="BB364" s="1"/>
  <c r="AR364"/>
  <c r="AQ364"/>
  <c r="AP364"/>
  <c r="BP364" s="1"/>
  <c r="AO364"/>
  <c r="BO364" s="1"/>
  <c r="AN364"/>
  <c r="BN364" s="1"/>
  <c r="AM364"/>
  <c r="AL364"/>
  <c r="AK364"/>
  <c r="AJ364"/>
  <c r="AU363"/>
  <c r="BD363" s="1"/>
  <c r="AT363"/>
  <c r="BC363" s="1"/>
  <c r="AS363"/>
  <c r="BB363" s="1"/>
  <c r="AR363"/>
  <c r="AQ363"/>
  <c r="AP363"/>
  <c r="BP363" s="1"/>
  <c r="AO363"/>
  <c r="BO363" s="1"/>
  <c r="AN363"/>
  <c r="BN363" s="1"/>
  <c r="AM363"/>
  <c r="AL363"/>
  <c r="AK363"/>
  <c r="AJ363"/>
  <c r="AU362"/>
  <c r="BD362" s="1"/>
  <c r="AT362"/>
  <c r="BC362" s="1"/>
  <c r="AS362"/>
  <c r="BB362" s="1"/>
  <c r="AR362"/>
  <c r="AQ362"/>
  <c r="AP362"/>
  <c r="BP362" s="1"/>
  <c r="AO362"/>
  <c r="BO362" s="1"/>
  <c r="AN362"/>
  <c r="BN362" s="1"/>
  <c r="AM362"/>
  <c r="AL362"/>
  <c r="AK362"/>
  <c r="AJ362"/>
  <c r="AU361"/>
  <c r="BD361" s="1"/>
  <c r="AT361"/>
  <c r="BC361" s="1"/>
  <c r="AS361"/>
  <c r="BB361" s="1"/>
  <c r="AR361"/>
  <c r="AQ361"/>
  <c r="AP361"/>
  <c r="BP361" s="1"/>
  <c r="AO361"/>
  <c r="BO361" s="1"/>
  <c r="AN361"/>
  <c r="BN361" s="1"/>
  <c r="AM361"/>
  <c r="AL361"/>
  <c r="AK361"/>
  <c r="AJ361"/>
  <c r="AU360"/>
  <c r="BD360" s="1"/>
  <c r="AT360"/>
  <c r="BC360" s="1"/>
  <c r="AS360"/>
  <c r="BB360" s="1"/>
  <c r="AR360"/>
  <c r="AQ360"/>
  <c r="AP360"/>
  <c r="BP360" s="1"/>
  <c r="AO360"/>
  <c r="BO360" s="1"/>
  <c r="AN360"/>
  <c r="BN360" s="1"/>
  <c r="AM360"/>
  <c r="AL360"/>
  <c r="AK360"/>
  <c r="AJ360"/>
  <c r="AU359"/>
  <c r="BD359" s="1"/>
  <c r="AT359"/>
  <c r="BC359" s="1"/>
  <c r="AS359"/>
  <c r="BB359" s="1"/>
  <c r="AR359"/>
  <c r="AQ359"/>
  <c r="AP359"/>
  <c r="BP359" s="1"/>
  <c r="AO359"/>
  <c r="BO359" s="1"/>
  <c r="AN359"/>
  <c r="BN359" s="1"/>
  <c r="AM359"/>
  <c r="AL359"/>
  <c r="AK359"/>
  <c r="AJ359"/>
  <c r="AU358"/>
  <c r="BD358" s="1"/>
  <c r="AT358"/>
  <c r="BC358" s="1"/>
  <c r="AS358"/>
  <c r="BB358" s="1"/>
  <c r="AR358"/>
  <c r="AQ358"/>
  <c r="AP358"/>
  <c r="BP358" s="1"/>
  <c r="AO358"/>
  <c r="BO358" s="1"/>
  <c r="AN358"/>
  <c r="BN358" s="1"/>
  <c r="AM358"/>
  <c r="AL358"/>
  <c r="AK358"/>
  <c r="AJ358"/>
  <c r="AU357"/>
  <c r="BD357" s="1"/>
  <c r="AT357"/>
  <c r="BC357" s="1"/>
  <c r="AS357"/>
  <c r="BB357" s="1"/>
  <c r="AR357"/>
  <c r="AQ357"/>
  <c r="AP357"/>
  <c r="BP357" s="1"/>
  <c r="AO357"/>
  <c r="BO357" s="1"/>
  <c r="AN357"/>
  <c r="BN357" s="1"/>
  <c r="AM357"/>
  <c r="AL357"/>
  <c r="AK357"/>
  <c r="AJ357"/>
  <c r="AU356"/>
  <c r="BD356" s="1"/>
  <c r="AT356"/>
  <c r="BC356" s="1"/>
  <c r="AS356"/>
  <c r="BB356" s="1"/>
  <c r="AR356"/>
  <c r="AQ356"/>
  <c r="AP356"/>
  <c r="BP356" s="1"/>
  <c r="AO356"/>
  <c r="BO356" s="1"/>
  <c r="AN356"/>
  <c r="BN356" s="1"/>
  <c r="AM356"/>
  <c r="AL356"/>
  <c r="AK356"/>
  <c r="AJ356"/>
  <c r="AU355"/>
  <c r="BD355" s="1"/>
  <c r="AT355"/>
  <c r="BC355" s="1"/>
  <c r="AS355"/>
  <c r="BB355" s="1"/>
  <c r="AR355"/>
  <c r="AQ355"/>
  <c r="AP355"/>
  <c r="BP355" s="1"/>
  <c r="AO355"/>
  <c r="BO355" s="1"/>
  <c r="AN355"/>
  <c r="BN355" s="1"/>
  <c r="AM355"/>
  <c r="AL355"/>
  <c r="AK355"/>
  <c r="AJ355"/>
  <c r="AU354"/>
  <c r="BD354" s="1"/>
  <c r="AT354"/>
  <c r="BC354" s="1"/>
  <c r="AS354"/>
  <c r="BB354" s="1"/>
  <c r="AR354"/>
  <c r="AQ354"/>
  <c r="AP354"/>
  <c r="BP354" s="1"/>
  <c r="AO354"/>
  <c r="BO354" s="1"/>
  <c r="AN354"/>
  <c r="BN354" s="1"/>
  <c r="AM354"/>
  <c r="AL354"/>
  <c r="AK354"/>
  <c r="AJ354"/>
  <c r="AU353"/>
  <c r="BD353" s="1"/>
  <c r="AT353"/>
  <c r="BC353" s="1"/>
  <c r="AS353"/>
  <c r="BB353" s="1"/>
  <c r="AR353"/>
  <c r="AQ353"/>
  <c r="AP353"/>
  <c r="BP353" s="1"/>
  <c r="AO353"/>
  <c r="BO353" s="1"/>
  <c r="AN353"/>
  <c r="BN353" s="1"/>
  <c r="AM353"/>
  <c r="AL353"/>
  <c r="AK353"/>
  <c r="AJ353"/>
  <c r="AU352"/>
  <c r="BD352" s="1"/>
  <c r="AT352"/>
  <c r="BC352" s="1"/>
  <c r="AS352"/>
  <c r="BB352" s="1"/>
  <c r="AR352"/>
  <c r="AQ352"/>
  <c r="AP352"/>
  <c r="BP352" s="1"/>
  <c r="AO352"/>
  <c r="BO352" s="1"/>
  <c r="AN352"/>
  <c r="BN352" s="1"/>
  <c r="AM352"/>
  <c r="AL352"/>
  <c r="AK352"/>
  <c r="AJ352"/>
  <c r="AU351"/>
  <c r="BD351" s="1"/>
  <c r="AT351"/>
  <c r="BC351" s="1"/>
  <c r="AS351"/>
  <c r="BB351" s="1"/>
  <c r="AR351"/>
  <c r="AQ351"/>
  <c r="AP351"/>
  <c r="BP351" s="1"/>
  <c r="AO351"/>
  <c r="BO351" s="1"/>
  <c r="AN351"/>
  <c r="BN351" s="1"/>
  <c r="AM351"/>
  <c r="AL351"/>
  <c r="AK351"/>
  <c r="AJ351"/>
  <c r="AU350"/>
  <c r="BD350" s="1"/>
  <c r="AT350"/>
  <c r="BC350" s="1"/>
  <c r="AS350"/>
  <c r="BB350" s="1"/>
  <c r="AR350"/>
  <c r="AQ350"/>
  <c r="AP350"/>
  <c r="BP350" s="1"/>
  <c r="AO350"/>
  <c r="BO350" s="1"/>
  <c r="AN350"/>
  <c r="BN350" s="1"/>
  <c r="AM350"/>
  <c r="AL350"/>
  <c r="AK350"/>
  <c r="AJ350"/>
  <c r="AU349"/>
  <c r="BD349" s="1"/>
  <c r="AT349"/>
  <c r="BC349" s="1"/>
  <c r="AS349"/>
  <c r="BB349" s="1"/>
  <c r="AR349"/>
  <c r="AQ349"/>
  <c r="AP349"/>
  <c r="BP349" s="1"/>
  <c r="AO349"/>
  <c r="BO349" s="1"/>
  <c r="AN349"/>
  <c r="BN349" s="1"/>
  <c r="AM349"/>
  <c r="AL349"/>
  <c r="AK349"/>
  <c r="AJ349"/>
  <c r="AU348"/>
  <c r="BD348" s="1"/>
  <c r="AT348"/>
  <c r="BC348" s="1"/>
  <c r="AS348"/>
  <c r="BB348" s="1"/>
  <c r="AR348"/>
  <c r="AQ348"/>
  <c r="AP348"/>
  <c r="BP348" s="1"/>
  <c r="AO348"/>
  <c r="BO348" s="1"/>
  <c r="AN348"/>
  <c r="BN348" s="1"/>
  <c r="AM348"/>
  <c r="AL348"/>
  <c r="AK348"/>
  <c r="AJ348"/>
  <c r="AU347"/>
  <c r="BD347" s="1"/>
  <c r="AT347"/>
  <c r="BC347" s="1"/>
  <c r="AS347"/>
  <c r="BB347" s="1"/>
  <c r="AR347"/>
  <c r="AQ347"/>
  <c r="AP347"/>
  <c r="BP347" s="1"/>
  <c r="AO347"/>
  <c r="BO347" s="1"/>
  <c r="AN347"/>
  <c r="BN347" s="1"/>
  <c r="AM347"/>
  <c r="AL347"/>
  <c r="AK347"/>
  <c r="AJ347"/>
  <c r="AU346"/>
  <c r="BD346" s="1"/>
  <c r="AT346"/>
  <c r="BC346" s="1"/>
  <c r="AS346"/>
  <c r="BB346" s="1"/>
  <c r="AR346"/>
  <c r="AQ346"/>
  <c r="AP346"/>
  <c r="BP346" s="1"/>
  <c r="AO346"/>
  <c r="BO346" s="1"/>
  <c r="AN346"/>
  <c r="BN346" s="1"/>
  <c r="AM346"/>
  <c r="AL346"/>
  <c r="AK346"/>
  <c r="AJ346"/>
  <c r="AU345"/>
  <c r="BD345" s="1"/>
  <c r="AT345"/>
  <c r="BC345" s="1"/>
  <c r="AS345"/>
  <c r="BB345" s="1"/>
  <c r="AR345"/>
  <c r="AQ345"/>
  <c r="AP345"/>
  <c r="BP345" s="1"/>
  <c r="AO345"/>
  <c r="BO345" s="1"/>
  <c r="AN345"/>
  <c r="BN345" s="1"/>
  <c r="AM345"/>
  <c r="AL345"/>
  <c r="AK345"/>
  <c r="AJ345"/>
  <c r="AU344"/>
  <c r="BD344" s="1"/>
  <c r="AT344"/>
  <c r="BC344" s="1"/>
  <c r="AS344"/>
  <c r="BB344" s="1"/>
  <c r="AR344"/>
  <c r="AQ344"/>
  <c r="AP344"/>
  <c r="BP344" s="1"/>
  <c r="AO344"/>
  <c r="BO344" s="1"/>
  <c r="AN344"/>
  <c r="BN344" s="1"/>
  <c r="AM344"/>
  <c r="AL344"/>
  <c r="AK344"/>
  <c r="AJ344"/>
  <c r="AU343"/>
  <c r="BD343" s="1"/>
  <c r="AT343"/>
  <c r="BC343" s="1"/>
  <c r="AS343"/>
  <c r="BB343" s="1"/>
  <c r="AR343"/>
  <c r="AQ343"/>
  <c r="AP343"/>
  <c r="BP343" s="1"/>
  <c r="AO343"/>
  <c r="BO343" s="1"/>
  <c r="AN343"/>
  <c r="BN343" s="1"/>
  <c r="AM343"/>
  <c r="AL343"/>
  <c r="AK343"/>
  <c r="AJ343"/>
  <c r="AU342"/>
  <c r="BD342" s="1"/>
  <c r="AT342"/>
  <c r="BC342" s="1"/>
  <c r="AS342"/>
  <c r="BB342" s="1"/>
  <c r="AR342"/>
  <c r="AQ342"/>
  <c r="AP342"/>
  <c r="BP342" s="1"/>
  <c r="AO342"/>
  <c r="BO342" s="1"/>
  <c r="AN342"/>
  <c r="BN342" s="1"/>
  <c r="AM342"/>
  <c r="AL342"/>
  <c r="AK342"/>
  <c r="AJ342"/>
  <c r="AU341"/>
  <c r="BD341" s="1"/>
  <c r="AT341"/>
  <c r="BC341" s="1"/>
  <c r="AS341"/>
  <c r="BB341" s="1"/>
  <c r="AR341"/>
  <c r="AQ341"/>
  <c r="AP341"/>
  <c r="BP341" s="1"/>
  <c r="AO341"/>
  <c r="BO341" s="1"/>
  <c r="AN341"/>
  <c r="BN341" s="1"/>
  <c r="AM341"/>
  <c r="AL341"/>
  <c r="AK341"/>
  <c r="AJ341"/>
  <c r="AU340"/>
  <c r="BD340" s="1"/>
  <c r="AT340"/>
  <c r="BC340" s="1"/>
  <c r="AS340"/>
  <c r="BB340" s="1"/>
  <c r="AR340"/>
  <c r="AQ340"/>
  <c r="AP340"/>
  <c r="BP340" s="1"/>
  <c r="AO340"/>
  <c r="BO340" s="1"/>
  <c r="AN340"/>
  <c r="BN340" s="1"/>
  <c r="AM340"/>
  <c r="AL340"/>
  <c r="AK340"/>
  <c r="AJ340"/>
  <c r="AU339"/>
  <c r="BD339" s="1"/>
  <c r="AT339"/>
  <c r="BC339" s="1"/>
  <c r="AS339"/>
  <c r="BB339" s="1"/>
  <c r="AR339"/>
  <c r="AQ339"/>
  <c r="AP339"/>
  <c r="BP339" s="1"/>
  <c r="AO339"/>
  <c r="BO339" s="1"/>
  <c r="AN339"/>
  <c r="BN339" s="1"/>
  <c r="AM339"/>
  <c r="AL339"/>
  <c r="AK339"/>
  <c r="AJ339"/>
  <c r="AU338"/>
  <c r="BD338" s="1"/>
  <c r="AT338"/>
  <c r="BC338" s="1"/>
  <c r="AS338"/>
  <c r="BB338" s="1"/>
  <c r="AR338"/>
  <c r="AQ338"/>
  <c r="AP338"/>
  <c r="BP338" s="1"/>
  <c r="AO338"/>
  <c r="BO338" s="1"/>
  <c r="AN338"/>
  <c r="BN338" s="1"/>
  <c r="AM338"/>
  <c r="AL338"/>
  <c r="AK338"/>
  <c r="AJ338"/>
  <c r="AU337"/>
  <c r="BD337" s="1"/>
  <c r="AT337"/>
  <c r="BC337" s="1"/>
  <c r="AS337"/>
  <c r="BB337" s="1"/>
  <c r="AR337"/>
  <c r="AQ337"/>
  <c r="AP337"/>
  <c r="BP337" s="1"/>
  <c r="AO337"/>
  <c r="BO337" s="1"/>
  <c r="AN337"/>
  <c r="BN337" s="1"/>
  <c r="AM337"/>
  <c r="AL337"/>
  <c r="AK337"/>
  <c r="AJ337"/>
  <c r="AU336"/>
  <c r="BD336" s="1"/>
  <c r="AT336"/>
  <c r="BC336" s="1"/>
  <c r="AS336"/>
  <c r="BB336" s="1"/>
  <c r="AR336"/>
  <c r="AQ336"/>
  <c r="AP336"/>
  <c r="BP336" s="1"/>
  <c r="AO336"/>
  <c r="BO336" s="1"/>
  <c r="AN336"/>
  <c r="BN336" s="1"/>
  <c r="AM336"/>
  <c r="AL336"/>
  <c r="AK336"/>
  <c r="AJ336"/>
  <c r="AU335"/>
  <c r="BD335" s="1"/>
  <c r="AT335"/>
  <c r="BC335" s="1"/>
  <c r="AS335"/>
  <c r="BB335" s="1"/>
  <c r="AR335"/>
  <c r="AQ335"/>
  <c r="AP335"/>
  <c r="BP335" s="1"/>
  <c r="AO335"/>
  <c r="BO335" s="1"/>
  <c r="AN335"/>
  <c r="BN335" s="1"/>
  <c r="AM335"/>
  <c r="AL335"/>
  <c r="AK335"/>
  <c r="AJ335"/>
  <c r="AU334"/>
  <c r="BD334" s="1"/>
  <c r="AT334"/>
  <c r="BC334" s="1"/>
  <c r="AS334"/>
  <c r="BB334" s="1"/>
  <c r="AR334"/>
  <c r="AQ334"/>
  <c r="AP334"/>
  <c r="BP334" s="1"/>
  <c r="AO334"/>
  <c r="BO334" s="1"/>
  <c r="AN334"/>
  <c r="BN334" s="1"/>
  <c r="AM334"/>
  <c r="AL334"/>
  <c r="AK334"/>
  <c r="AJ334"/>
  <c r="AU333"/>
  <c r="BD333" s="1"/>
  <c r="AT333"/>
  <c r="BC333" s="1"/>
  <c r="AS333"/>
  <c r="BB333" s="1"/>
  <c r="AR333"/>
  <c r="AQ333"/>
  <c r="AP333"/>
  <c r="BP333" s="1"/>
  <c r="AO333"/>
  <c r="BO333" s="1"/>
  <c r="AN333"/>
  <c r="BN333" s="1"/>
  <c r="AM333"/>
  <c r="AL333"/>
  <c r="AK333"/>
  <c r="AJ333"/>
  <c r="AU332"/>
  <c r="BD332" s="1"/>
  <c r="AT332"/>
  <c r="BC332" s="1"/>
  <c r="AS332"/>
  <c r="BB332" s="1"/>
  <c r="AR332"/>
  <c r="AQ332"/>
  <c r="AP332"/>
  <c r="BP332" s="1"/>
  <c r="AO332"/>
  <c r="BO332" s="1"/>
  <c r="AN332"/>
  <c r="BN332" s="1"/>
  <c r="AM332"/>
  <c r="AL332"/>
  <c r="AK332"/>
  <c r="AJ332"/>
  <c r="AU331"/>
  <c r="BD331" s="1"/>
  <c r="AT331"/>
  <c r="BC331" s="1"/>
  <c r="AS331"/>
  <c r="BB331" s="1"/>
  <c r="AR331"/>
  <c r="AQ331"/>
  <c r="AP331"/>
  <c r="BP331" s="1"/>
  <c r="AO331"/>
  <c r="BO331" s="1"/>
  <c r="AN331"/>
  <c r="BN331" s="1"/>
  <c r="AM331"/>
  <c r="AL331"/>
  <c r="AK331"/>
  <c r="AJ331"/>
  <c r="AU330"/>
  <c r="BD330" s="1"/>
  <c r="AT330"/>
  <c r="BC330" s="1"/>
  <c r="AS330"/>
  <c r="BB330" s="1"/>
  <c r="AR330"/>
  <c r="AQ330"/>
  <c r="AP330"/>
  <c r="BP330" s="1"/>
  <c r="AO330"/>
  <c r="BO330" s="1"/>
  <c r="AN330"/>
  <c r="BN330" s="1"/>
  <c r="AM330"/>
  <c r="AL330"/>
  <c r="AK330"/>
  <c r="AJ330"/>
  <c r="AU329"/>
  <c r="BD329" s="1"/>
  <c r="AT329"/>
  <c r="BC329" s="1"/>
  <c r="AS329"/>
  <c r="BB329" s="1"/>
  <c r="AR329"/>
  <c r="AQ329"/>
  <c r="AP329"/>
  <c r="BP329" s="1"/>
  <c r="AO329"/>
  <c r="BO329" s="1"/>
  <c r="AN329"/>
  <c r="BN329" s="1"/>
  <c r="AM329"/>
  <c r="AL329"/>
  <c r="AK329"/>
  <c r="AJ329"/>
  <c r="AU328"/>
  <c r="BD328" s="1"/>
  <c r="AT328"/>
  <c r="BC328" s="1"/>
  <c r="AS328"/>
  <c r="BB328" s="1"/>
  <c r="AR328"/>
  <c r="AQ328"/>
  <c r="AP328"/>
  <c r="BP328" s="1"/>
  <c r="AO328"/>
  <c r="BO328" s="1"/>
  <c r="AN328"/>
  <c r="BN328" s="1"/>
  <c r="AM328"/>
  <c r="AL328"/>
  <c r="AK328"/>
  <c r="AJ328"/>
  <c r="AU327"/>
  <c r="BD327" s="1"/>
  <c r="AT327"/>
  <c r="BC327" s="1"/>
  <c r="AS327"/>
  <c r="BB327" s="1"/>
  <c r="AR327"/>
  <c r="AQ327"/>
  <c r="AP327"/>
  <c r="BP327" s="1"/>
  <c r="AO327"/>
  <c r="BO327" s="1"/>
  <c r="AN327"/>
  <c r="BN327" s="1"/>
  <c r="AM327"/>
  <c r="AL327"/>
  <c r="AK327"/>
  <c r="AJ327"/>
  <c r="AU326"/>
  <c r="BD326" s="1"/>
  <c r="AT326"/>
  <c r="BC326" s="1"/>
  <c r="AS326"/>
  <c r="BB326" s="1"/>
  <c r="AR326"/>
  <c r="AQ326"/>
  <c r="AP326"/>
  <c r="BP326" s="1"/>
  <c r="AO326"/>
  <c r="BO326" s="1"/>
  <c r="AN326"/>
  <c r="BN326" s="1"/>
  <c r="AM326"/>
  <c r="AL326"/>
  <c r="AK326"/>
  <c r="AJ326"/>
  <c r="AU325"/>
  <c r="BD325" s="1"/>
  <c r="AT325"/>
  <c r="BC325" s="1"/>
  <c r="AS325"/>
  <c r="BB325" s="1"/>
  <c r="AR325"/>
  <c r="AQ325"/>
  <c r="AP325"/>
  <c r="BP325" s="1"/>
  <c r="AO325"/>
  <c r="BO325" s="1"/>
  <c r="AN325"/>
  <c r="BN325" s="1"/>
  <c r="AM325"/>
  <c r="AL325"/>
  <c r="AK325"/>
  <c r="AJ325"/>
  <c r="AU324"/>
  <c r="BD324" s="1"/>
  <c r="AT324"/>
  <c r="BC324" s="1"/>
  <c r="AS324"/>
  <c r="BB324" s="1"/>
  <c r="AR324"/>
  <c r="AQ324"/>
  <c r="AP324"/>
  <c r="BP324" s="1"/>
  <c r="AO324"/>
  <c r="BO324" s="1"/>
  <c r="AN324"/>
  <c r="BN324" s="1"/>
  <c r="AM324"/>
  <c r="AL324"/>
  <c r="AK324"/>
  <c r="AJ324"/>
  <c r="AU323"/>
  <c r="BD323" s="1"/>
  <c r="AT323"/>
  <c r="BC323" s="1"/>
  <c r="AS323"/>
  <c r="BB323" s="1"/>
  <c r="AR323"/>
  <c r="AQ323"/>
  <c r="AP323"/>
  <c r="BP323" s="1"/>
  <c r="AO323"/>
  <c r="BO323" s="1"/>
  <c r="AN323"/>
  <c r="BN323" s="1"/>
  <c r="AM323"/>
  <c r="AL323"/>
  <c r="AK323"/>
  <c r="AJ323"/>
  <c r="BD322"/>
  <c r="BC322"/>
  <c r="BB322"/>
  <c r="BD321"/>
  <c r="BC321"/>
  <c r="BB321"/>
  <c r="BD320"/>
  <c r="BC320"/>
  <c r="BB320"/>
  <c r="AU304"/>
  <c r="BD304" s="1"/>
  <c r="AT304"/>
  <c r="BC304" s="1"/>
  <c r="AS304"/>
  <c r="BB304" s="1"/>
  <c r="AR304"/>
  <c r="AQ304"/>
  <c r="AP304"/>
  <c r="BP304" s="1"/>
  <c r="AO304"/>
  <c r="BO304" s="1"/>
  <c r="AN304"/>
  <c r="BN304" s="1"/>
  <c r="AM304"/>
  <c r="AL304"/>
  <c r="AK304"/>
  <c r="AJ304"/>
  <c r="AU303"/>
  <c r="BD303" s="1"/>
  <c r="AT303"/>
  <c r="BC303" s="1"/>
  <c r="AS303"/>
  <c r="BB303" s="1"/>
  <c r="AR303"/>
  <c r="AQ303"/>
  <c r="AP303"/>
  <c r="BP303" s="1"/>
  <c r="AO303"/>
  <c r="BO303" s="1"/>
  <c r="AN303"/>
  <c r="BN303" s="1"/>
  <c r="AM303"/>
  <c r="AL303"/>
  <c r="AK303"/>
  <c r="AJ303"/>
  <c r="AU302"/>
  <c r="BD302" s="1"/>
  <c r="AT302"/>
  <c r="BC302" s="1"/>
  <c r="AS302"/>
  <c r="BB302" s="1"/>
  <c r="AR302"/>
  <c r="AQ302"/>
  <c r="AP302"/>
  <c r="BP302" s="1"/>
  <c r="AO302"/>
  <c r="BO302" s="1"/>
  <c r="AN302"/>
  <c r="BN302" s="1"/>
  <c r="AM302"/>
  <c r="AL302"/>
  <c r="AK302"/>
  <c r="AJ302"/>
  <c r="AU301"/>
  <c r="BD301" s="1"/>
  <c r="AT301"/>
  <c r="BC301" s="1"/>
  <c r="AS301"/>
  <c r="BB301" s="1"/>
  <c r="AR301"/>
  <c r="AQ301"/>
  <c r="AP301"/>
  <c r="BP301" s="1"/>
  <c r="AO301"/>
  <c r="BO301" s="1"/>
  <c r="AN301"/>
  <c r="BN301" s="1"/>
  <c r="AM301"/>
  <c r="AL301"/>
  <c r="AK301"/>
  <c r="AJ301"/>
  <c r="AU300"/>
  <c r="BD300" s="1"/>
  <c r="AT300"/>
  <c r="BC300" s="1"/>
  <c r="AS300"/>
  <c r="BB300" s="1"/>
  <c r="AR300"/>
  <c r="AQ300"/>
  <c r="AP300"/>
  <c r="BP300" s="1"/>
  <c r="AO300"/>
  <c r="BO300" s="1"/>
  <c r="AN300"/>
  <c r="BN300" s="1"/>
  <c r="AM300"/>
  <c r="AL300"/>
  <c r="AK300"/>
  <c r="AJ300"/>
  <c r="AU299"/>
  <c r="BD299" s="1"/>
  <c r="AT299"/>
  <c r="BC299" s="1"/>
  <c r="AS299"/>
  <c r="BB299" s="1"/>
  <c r="AR299"/>
  <c r="AQ299"/>
  <c r="AP299"/>
  <c r="BP299" s="1"/>
  <c r="AO299"/>
  <c r="BO299" s="1"/>
  <c r="AN299"/>
  <c r="BN299" s="1"/>
  <c r="AM299"/>
  <c r="AL299"/>
  <c r="AK299"/>
  <c r="AJ299"/>
  <c r="AU298"/>
  <c r="BD298" s="1"/>
  <c r="AT298"/>
  <c r="BC298" s="1"/>
  <c r="AS298"/>
  <c r="BB298" s="1"/>
  <c r="AR298"/>
  <c r="AQ298"/>
  <c r="AP298"/>
  <c r="BP298" s="1"/>
  <c r="AO298"/>
  <c r="BO298" s="1"/>
  <c r="AN298"/>
  <c r="BN298" s="1"/>
  <c r="AM298"/>
  <c r="AL298"/>
  <c r="AK298"/>
  <c r="AJ298"/>
  <c r="AU297"/>
  <c r="BD297" s="1"/>
  <c r="AT297"/>
  <c r="BC297" s="1"/>
  <c r="AS297"/>
  <c r="BB297" s="1"/>
  <c r="AR297"/>
  <c r="AQ297"/>
  <c r="AP297"/>
  <c r="BP297" s="1"/>
  <c r="AO297"/>
  <c r="BO297" s="1"/>
  <c r="AN297"/>
  <c r="BN297" s="1"/>
  <c r="AM297"/>
  <c r="AL297"/>
  <c r="AK297"/>
  <c r="AJ297"/>
  <c r="AU296"/>
  <c r="BD296" s="1"/>
  <c r="AT296"/>
  <c r="BC296" s="1"/>
  <c r="AS296"/>
  <c r="BB296" s="1"/>
  <c r="AR296"/>
  <c r="AQ296"/>
  <c r="AP296"/>
  <c r="BP296" s="1"/>
  <c r="AO296"/>
  <c r="BO296" s="1"/>
  <c r="AN296"/>
  <c r="BN296" s="1"/>
  <c r="AM296"/>
  <c r="AL296"/>
  <c r="AK296"/>
  <c r="AJ296"/>
  <c r="AU295"/>
  <c r="BD295" s="1"/>
  <c r="AT295"/>
  <c r="BC295" s="1"/>
  <c r="AS295"/>
  <c r="BB295" s="1"/>
  <c r="AR295"/>
  <c r="AQ295"/>
  <c r="AP295"/>
  <c r="BP295" s="1"/>
  <c r="AO295"/>
  <c r="BO295" s="1"/>
  <c r="AN295"/>
  <c r="BN295" s="1"/>
  <c r="AM295"/>
  <c r="AL295"/>
  <c r="AK295"/>
  <c r="AJ295"/>
  <c r="AU294"/>
  <c r="BD294" s="1"/>
  <c r="AT294"/>
  <c r="BC294" s="1"/>
  <c r="AS294"/>
  <c r="BB294" s="1"/>
  <c r="AR294"/>
  <c r="AQ294"/>
  <c r="AP294"/>
  <c r="BP294" s="1"/>
  <c r="AO294"/>
  <c r="BO294" s="1"/>
  <c r="AN294"/>
  <c r="BN294" s="1"/>
  <c r="AM294"/>
  <c r="AL294"/>
  <c r="AK294"/>
  <c r="AJ294"/>
  <c r="AU293"/>
  <c r="BD293" s="1"/>
  <c r="AT293"/>
  <c r="BC293" s="1"/>
  <c r="AS293"/>
  <c r="BB293" s="1"/>
  <c r="AR293"/>
  <c r="AQ293"/>
  <c r="AP293"/>
  <c r="BP293" s="1"/>
  <c r="AO293"/>
  <c r="BO293" s="1"/>
  <c r="AN293"/>
  <c r="BN293" s="1"/>
  <c r="AM293"/>
  <c r="AL293"/>
  <c r="AK293"/>
  <c r="AJ293"/>
  <c r="AU292"/>
  <c r="BD292" s="1"/>
  <c r="AT292"/>
  <c r="BC292" s="1"/>
  <c r="AS292"/>
  <c r="BB292" s="1"/>
  <c r="AR292"/>
  <c r="AQ292"/>
  <c r="AP292"/>
  <c r="BP292" s="1"/>
  <c r="AO292"/>
  <c r="BO292" s="1"/>
  <c r="AN292"/>
  <c r="BN292" s="1"/>
  <c r="AM292"/>
  <c r="AL292"/>
  <c r="AK292"/>
  <c r="AJ292"/>
  <c r="AU291"/>
  <c r="BD291" s="1"/>
  <c r="AT291"/>
  <c r="BC291" s="1"/>
  <c r="AS291"/>
  <c r="BB291" s="1"/>
  <c r="AR291"/>
  <c r="AQ291"/>
  <c r="AP291"/>
  <c r="BP291" s="1"/>
  <c r="AO291"/>
  <c r="BO291" s="1"/>
  <c r="AN291"/>
  <c r="BN291" s="1"/>
  <c r="AM291"/>
  <c r="AL291"/>
  <c r="AK291"/>
  <c r="AJ291"/>
  <c r="AU290"/>
  <c r="BD290" s="1"/>
  <c r="AT290"/>
  <c r="BC290" s="1"/>
  <c r="AS290"/>
  <c r="BB290" s="1"/>
  <c r="AR290"/>
  <c r="AQ290"/>
  <c r="AP290"/>
  <c r="BP290" s="1"/>
  <c r="AO290"/>
  <c r="BO290" s="1"/>
  <c r="AN290"/>
  <c r="BN290" s="1"/>
  <c r="AM290"/>
  <c r="AL290"/>
  <c r="AK290"/>
  <c r="AJ290"/>
  <c r="AU289"/>
  <c r="BD289" s="1"/>
  <c r="AT289"/>
  <c r="BC289" s="1"/>
  <c r="AS289"/>
  <c r="BB289" s="1"/>
  <c r="AR289"/>
  <c r="AQ289"/>
  <c r="AP289"/>
  <c r="BP289" s="1"/>
  <c r="AO289"/>
  <c r="BO289" s="1"/>
  <c r="AN289"/>
  <c r="BN289" s="1"/>
  <c r="AM289"/>
  <c r="AL289"/>
  <c r="AK289"/>
  <c r="AJ289"/>
  <c r="AU288"/>
  <c r="BD288" s="1"/>
  <c r="AT288"/>
  <c r="BC288" s="1"/>
  <c r="AS288"/>
  <c r="BB288" s="1"/>
  <c r="AR288"/>
  <c r="AQ288"/>
  <c r="AP288"/>
  <c r="BP288" s="1"/>
  <c r="AO288"/>
  <c r="BO288" s="1"/>
  <c r="AN288"/>
  <c r="BN288" s="1"/>
  <c r="AM288"/>
  <c r="AL288"/>
  <c r="AK288"/>
  <c r="AJ288"/>
  <c r="AU287"/>
  <c r="BD287" s="1"/>
  <c r="AT287"/>
  <c r="BC287" s="1"/>
  <c r="AS287"/>
  <c r="BB287" s="1"/>
  <c r="AR287"/>
  <c r="AQ287"/>
  <c r="AP287"/>
  <c r="BP287" s="1"/>
  <c r="AO287"/>
  <c r="BO287" s="1"/>
  <c r="AN287"/>
  <c r="BN287" s="1"/>
  <c r="AM287"/>
  <c r="AL287"/>
  <c r="AK287"/>
  <c r="AJ287"/>
  <c r="AU286"/>
  <c r="BD286" s="1"/>
  <c r="AT286"/>
  <c r="BC286" s="1"/>
  <c r="AS286"/>
  <c r="BB286" s="1"/>
  <c r="AR286"/>
  <c r="AQ286"/>
  <c r="AP286"/>
  <c r="BP286" s="1"/>
  <c r="AO286"/>
  <c r="BO286" s="1"/>
  <c r="AN286"/>
  <c r="BN286" s="1"/>
  <c r="AM286"/>
  <c r="AL286"/>
  <c r="AK286"/>
  <c r="AJ286"/>
  <c r="AU285"/>
  <c r="BD285" s="1"/>
  <c r="AT285"/>
  <c r="BC285" s="1"/>
  <c r="AS285"/>
  <c r="BB285" s="1"/>
  <c r="AR285"/>
  <c r="AQ285"/>
  <c r="AP285"/>
  <c r="BP285" s="1"/>
  <c r="AO285"/>
  <c r="BO285" s="1"/>
  <c r="AN285"/>
  <c r="BN285" s="1"/>
  <c r="AM285"/>
  <c r="AL285"/>
  <c r="AK285"/>
  <c r="AJ285"/>
  <c r="AU284"/>
  <c r="BD284" s="1"/>
  <c r="AT284"/>
  <c r="BC284" s="1"/>
  <c r="AS284"/>
  <c r="BB284" s="1"/>
  <c r="AR284"/>
  <c r="AQ284"/>
  <c r="AP284"/>
  <c r="BP284" s="1"/>
  <c r="AO284"/>
  <c r="BO284" s="1"/>
  <c r="AN284"/>
  <c r="BN284" s="1"/>
  <c r="AM284"/>
  <c r="AL284"/>
  <c r="AK284"/>
  <c r="AJ284"/>
  <c r="AU283"/>
  <c r="BD283" s="1"/>
  <c r="AT283"/>
  <c r="BC283" s="1"/>
  <c r="AS283"/>
  <c r="BB283" s="1"/>
  <c r="AR283"/>
  <c r="AQ283"/>
  <c r="AP283"/>
  <c r="BP283" s="1"/>
  <c r="AO283"/>
  <c r="BO283" s="1"/>
  <c r="AN283"/>
  <c r="BN283" s="1"/>
  <c r="AM283"/>
  <c r="AL283"/>
  <c r="AK283"/>
  <c r="AJ283"/>
  <c r="AU282"/>
  <c r="BD282" s="1"/>
  <c r="AT282"/>
  <c r="BC282" s="1"/>
  <c r="AS282"/>
  <c r="BB282" s="1"/>
  <c r="AR282"/>
  <c r="AQ282"/>
  <c r="AP282"/>
  <c r="BP282" s="1"/>
  <c r="AO282"/>
  <c r="BO282" s="1"/>
  <c r="AN282"/>
  <c r="BN282" s="1"/>
  <c r="AM282"/>
  <c r="AL282"/>
  <c r="AK282"/>
  <c r="AJ282"/>
  <c r="AU281"/>
  <c r="BD281" s="1"/>
  <c r="AT281"/>
  <c r="BC281" s="1"/>
  <c r="AS281"/>
  <c r="BB281" s="1"/>
  <c r="AR281"/>
  <c r="AQ281"/>
  <c r="AP281"/>
  <c r="BP281" s="1"/>
  <c r="AO281"/>
  <c r="BO281" s="1"/>
  <c r="AN281"/>
  <c r="BN281" s="1"/>
  <c r="AM281"/>
  <c r="AL281"/>
  <c r="AK281"/>
  <c r="AJ281"/>
  <c r="AU280"/>
  <c r="BD280" s="1"/>
  <c r="AT280"/>
  <c r="BC280" s="1"/>
  <c r="AS280"/>
  <c r="BB280" s="1"/>
  <c r="AR280"/>
  <c r="AQ280"/>
  <c r="AP280"/>
  <c r="BP280" s="1"/>
  <c r="AO280"/>
  <c r="BO280" s="1"/>
  <c r="AN280"/>
  <c r="BN280" s="1"/>
  <c r="AM280"/>
  <c r="AL280"/>
  <c r="AK280"/>
  <c r="AJ280"/>
  <c r="AU279"/>
  <c r="BD279" s="1"/>
  <c r="AT279"/>
  <c r="BC279" s="1"/>
  <c r="AS279"/>
  <c r="BB279" s="1"/>
  <c r="AR279"/>
  <c r="AQ279"/>
  <c r="AP279"/>
  <c r="BP279" s="1"/>
  <c r="AO279"/>
  <c r="BO279" s="1"/>
  <c r="AN279"/>
  <c r="BN279" s="1"/>
  <c r="AM279"/>
  <c r="AL279"/>
  <c r="AK279"/>
  <c r="AJ279"/>
  <c r="AU278"/>
  <c r="BD278" s="1"/>
  <c r="AT278"/>
  <c r="BC278" s="1"/>
  <c r="AS278"/>
  <c r="BB278" s="1"/>
  <c r="AR278"/>
  <c r="AQ278"/>
  <c r="AP278"/>
  <c r="BP278" s="1"/>
  <c r="AO278"/>
  <c r="BO278" s="1"/>
  <c r="AN278"/>
  <c r="BN278" s="1"/>
  <c r="AM278"/>
  <c r="AL278"/>
  <c r="AK278"/>
  <c r="AJ278"/>
  <c r="AU277"/>
  <c r="BD277" s="1"/>
  <c r="AT277"/>
  <c r="BC277" s="1"/>
  <c r="AS277"/>
  <c r="BB277" s="1"/>
  <c r="AR277"/>
  <c r="AQ277"/>
  <c r="AP277"/>
  <c r="BP277" s="1"/>
  <c r="AO277"/>
  <c r="BO277" s="1"/>
  <c r="AN277"/>
  <c r="BN277" s="1"/>
  <c r="AM277"/>
  <c r="AL277"/>
  <c r="AK277"/>
  <c r="AJ277"/>
  <c r="AU276"/>
  <c r="BD276" s="1"/>
  <c r="AT276"/>
  <c r="BC276" s="1"/>
  <c r="AS276"/>
  <c r="BB276" s="1"/>
  <c r="AR276"/>
  <c r="AQ276"/>
  <c r="AP276"/>
  <c r="BP276" s="1"/>
  <c r="AO276"/>
  <c r="BO276" s="1"/>
  <c r="AN276"/>
  <c r="BN276" s="1"/>
  <c r="AM276"/>
  <c r="AL276"/>
  <c r="AK276"/>
  <c r="AJ276"/>
  <c r="AU275"/>
  <c r="BD275" s="1"/>
  <c r="AT275"/>
  <c r="BC275" s="1"/>
  <c r="AS275"/>
  <c r="BB275" s="1"/>
  <c r="AR275"/>
  <c r="AQ275"/>
  <c r="AP275"/>
  <c r="BP275" s="1"/>
  <c r="AO275"/>
  <c r="BO275" s="1"/>
  <c r="AN275"/>
  <c r="BN275" s="1"/>
  <c r="AM275"/>
  <c r="AL275"/>
  <c r="AK275"/>
  <c r="AU274"/>
  <c r="BD274" s="1"/>
  <c r="AT274"/>
  <c r="BC274" s="1"/>
  <c r="AS274"/>
  <c r="BB274" s="1"/>
  <c r="AR274"/>
  <c r="AQ274"/>
  <c r="AP274"/>
  <c r="BP274" s="1"/>
  <c r="AO274"/>
  <c r="BO274" s="1"/>
  <c r="AN274"/>
  <c r="BN274" s="1"/>
  <c r="AM274"/>
  <c r="AL274"/>
  <c r="AK274"/>
  <c r="AJ274"/>
  <c r="AU273"/>
  <c r="BD273" s="1"/>
  <c r="AT273"/>
  <c r="BC273" s="1"/>
  <c r="AS273"/>
  <c r="BB273" s="1"/>
  <c r="AR273"/>
  <c r="AQ273"/>
  <c r="AP273"/>
  <c r="BP273" s="1"/>
  <c r="AO273"/>
  <c r="BO273" s="1"/>
  <c r="AN273"/>
  <c r="BN273" s="1"/>
  <c r="AM273"/>
  <c r="AL273"/>
  <c r="AK273"/>
  <c r="AJ273"/>
  <c r="AU272"/>
  <c r="BD272" s="1"/>
  <c r="AT272"/>
  <c r="BC272" s="1"/>
  <c r="AS272"/>
  <c r="BB272" s="1"/>
  <c r="AR272"/>
  <c r="AQ272"/>
  <c r="AP272"/>
  <c r="BP272" s="1"/>
  <c r="AO272"/>
  <c r="BO272" s="1"/>
  <c r="AN272"/>
  <c r="BN272" s="1"/>
  <c r="AM272"/>
  <c r="AL272"/>
  <c r="AK272"/>
  <c r="AJ272"/>
  <c r="AU271"/>
  <c r="BD271" s="1"/>
  <c r="AT271"/>
  <c r="BC271" s="1"/>
  <c r="AS271"/>
  <c r="BB271" s="1"/>
  <c r="AR271"/>
  <c r="AQ271"/>
  <c r="AP271"/>
  <c r="BP271" s="1"/>
  <c r="AO271"/>
  <c r="BO271" s="1"/>
  <c r="AN271"/>
  <c r="BN271" s="1"/>
  <c r="AM271"/>
  <c r="AL271"/>
  <c r="AK271"/>
  <c r="AJ271"/>
  <c r="AU270"/>
  <c r="BD270" s="1"/>
  <c r="AT270"/>
  <c r="BC270" s="1"/>
  <c r="AS270"/>
  <c r="BB270" s="1"/>
  <c r="AR270"/>
  <c r="AQ270"/>
  <c r="AP270"/>
  <c r="BP270" s="1"/>
  <c r="AO270"/>
  <c r="BO270" s="1"/>
  <c r="AN270"/>
  <c r="BN270" s="1"/>
  <c r="AM270"/>
  <c r="AL270"/>
  <c r="AK270"/>
  <c r="AJ270"/>
  <c r="AU269"/>
  <c r="BD269" s="1"/>
  <c r="AT269"/>
  <c r="BC269" s="1"/>
  <c r="AS269"/>
  <c r="BB269" s="1"/>
  <c r="AR269"/>
  <c r="AQ269"/>
  <c r="AP269"/>
  <c r="BP269" s="1"/>
  <c r="AO269"/>
  <c r="BO269" s="1"/>
  <c r="AN269"/>
  <c r="BN269" s="1"/>
  <c r="AM269"/>
  <c r="AL269"/>
  <c r="AK269"/>
  <c r="AJ269"/>
  <c r="AU268"/>
  <c r="BD268" s="1"/>
  <c r="AT268"/>
  <c r="BC268" s="1"/>
  <c r="AS268"/>
  <c r="BB268" s="1"/>
  <c r="AR268"/>
  <c r="AQ268"/>
  <c r="AP268"/>
  <c r="BP268" s="1"/>
  <c r="AO268"/>
  <c r="BO268" s="1"/>
  <c r="AN268"/>
  <c r="BN268" s="1"/>
  <c r="AM268"/>
  <c r="AL268"/>
  <c r="AK268"/>
  <c r="AJ268"/>
  <c r="AU267"/>
  <c r="BD267" s="1"/>
  <c r="AT267"/>
  <c r="BC267" s="1"/>
  <c r="AS267"/>
  <c r="BB267" s="1"/>
  <c r="AR267"/>
  <c r="AQ267"/>
  <c r="AP267"/>
  <c r="BP267" s="1"/>
  <c r="AO267"/>
  <c r="BO267" s="1"/>
  <c r="AN267"/>
  <c r="BN267" s="1"/>
  <c r="AM267"/>
  <c r="AL267"/>
  <c r="AK267"/>
  <c r="AJ267"/>
  <c r="AU266"/>
  <c r="BD266" s="1"/>
  <c r="AT266"/>
  <c r="BC266" s="1"/>
  <c r="AS266"/>
  <c r="BB266" s="1"/>
  <c r="AR266"/>
  <c r="AQ266"/>
  <c r="AP266"/>
  <c r="BP266" s="1"/>
  <c r="AO266"/>
  <c r="BO266" s="1"/>
  <c r="AN266"/>
  <c r="BN266" s="1"/>
  <c r="AM266"/>
  <c r="AL266"/>
  <c r="AK266"/>
  <c r="AJ266"/>
  <c r="AU265"/>
  <c r="BD265" s="1"/>
  <c r="AT265"/>
  <c r="BC265" s="1"/>
  <c r="AS265"/>
  <c r="BB265" s="1"/>
  <c r="AR265"/>
  <c r="AQ265"/>
  <c r="AP265"/>
  <c r="BP265" s="1"/>
  <c r="AO265"/>
  <c r="BO265" s="1"/>
  <c r="AN265"/>
  <c r="BN265" s="1"/>
  <c r="AM265"/>
  <c r="AL265"/>
  <c r="AK265"/>
  <c r="AJ265"/>
  <c r="AU264"/>
  <c r="BD264" s="1"/>
  <c r="AT264"/>
  <c r="BC264" s="1"/>
  <c r="AS264"/>
  <c r="BB264" s="1"/>
  <c r="AR264"/>
  <c r="AQ264"/>
  <c r="AP264"/>
  <c r="BP264" s="1"/>
  <c r="AO264"/>
  <c r="BO264" s="1"/>
  <c r="AN264"/>
  <c r="BN264" s="1"/>
  <c r="AM264"/>
  <c r="AL264"/>
  <c r="AK264"/>
  <c r="AJ264"/>
  <c r="AU263"/>
  <c r="BD263" s="1"/>
  <c r="AT263"/>
  <c r="BC263" s="1"/>
  <c r="AS263"/>
  <c r="BB263" s="1"/>
  <c r="AR263"/>
  <c r="AQ263"/>
  <c r="AP263"/>
  <c r="BP263" s="1"/>
  <c r="AO263"/>
  <c r="BO263" s="1"/>
  <c r="AN263"/>
  <c r="BN263" s="1"/>
  <c r="AM263"/>
  <c r="AL263"/>
  <c r="AK263"/>
  <c r="AJ263"/>
  <c r="AU262"/>
  <c r="BD262" s="1"/>
  <c r="AT262"/>
  <c r="BC262" s="1"/>
  <c r="AS262"/>
  <c r="BB262" s="1"/>
  <c r="AR262"/>
  <c r="AQ262"/>
  <c r="AP262"/>
  <c r="BP262" s="1"/>
  <c r="AO262"/>
  <c r="BO262" s="1"/>
  <c r="AN262"/>
  <c r="BN262" s="1"/>
  <c r="AM262"/>
  <c r="AL262"/>
  <c r="AK262"/>
  <c r="AJ262"/>
  <c r="AU261"/>
  <c r="BD261" s="1"/>
  <c r="AT261"/>
  <c r="BC261" s="1"/>
  <c r="AS261"/>
  <c r="BB261" s="1"/>
  <c r="AR261"/>
  <c r="AQ261"/>
  <c r="AP261"/>
  <c r="BP261" s="1"/>
  <c r="AO261"/>
  <c r="BO261" s="1"/>
  <c r="AN261"/>
  <c r="BN261" s="1"/>
  <c r="AM261"/>
  <c r="AL261"/>
  <c r="AK261"/>
  <c r="AJ261"/>
  <c r="AU260"/>
  <c r="BD260" s="1"/>
  <c r="AT260"/>
  <c r="BC260" s="1"/>
  <c r="AS260"/>
  <c r="BB260" s="1"/>
  <c r="AR260"/>
  <c r="AQ260"/>
  <c r="AP260"/>
  <c r="BP260" s="1"/>
  <c r="AO260"/>
  <c r="BO260" s="1"/>
  <c r="AN260"/>
  <c r="BN260" s="1"/>
  <c r="AM260"/>
  <c r="AL260"/>
  <c r="AK260"/>
  <c r="AJ260"/>
  <c r="AU259"/>
  <c r="BD259" s="1"/>
  <c r="AT259"/>
  <c r="BC259" s="1"/>
  <c r="AS259"/>
  <c r="BB259" s="1"/>
  <c r="AR259"/>
  <c r="AQ259"/>
  <c r="AP259"/>
  <c r="BP259" s="1"/>
  <c r="AO259"/>
  <c r="BO259" s="1"/>
  <c r="AN259"/>
  <c r="BN259" s="1"/>
  <c r="AM259"/>
  <c r="AL259"/>
  <c r="AK259"/>
  <c r="AJ259"/>
  <c r="AU258"/>
  <c r="BD258" s="1"/>
  <c r="AT258"/>
  <c r="BC258" s="1"/>
  <c r="AS258"/>
  <c r="BB258" s="1"/>
  <c r="AR258"/>
  <c r="AQ258"/>
  <c r="AP258"/>
  <c r="BP258" s="1"/>
  <c r="AO258"/>
  <c r="BO258" s="1"/>
  <c r="AN258"/>
  <c r="BN258" s="1"/>
  <c r="AM258"/>
  <c r="AL258"/>
  <c r="AK258"/>
  <c r="AJ258"/>
  <c r="AU257"/>
  <c r="BD257" s="1"/>
  <c r="AT257"/>
  <c r="BC257" s="1"/>
  <c r="AS257"/>
  <c r="BB257" s="1"/>
  <c r="AR257"/>
  <c r="AQ257"/>
  <c r="AP257"/>
  <c r="BP257" s="1"/>
  <c r="AO257"/>
  <c r="BO257" s="1"/>
  <c r="AN257"/>
  <c r="BN257" s="1"/>
  <c r="AM257"/>
  <c r="AL257"/>
  <c r="AK257"/>
  <c r="AJ257"/>
  <c r="AU256"/>
  <c r="BD256" s="1"/>
  <c r="AT256"/>
  <c r="BC256" s="1"/>
  <c r="AS256"/>
  <c r="BB256" s="1"/>
  <c r="AR256"/>
  <c r="AQ256"/>
  <c r="AP256"/>
  <c r="BP256" s="1"/>
  <c r="AO256"/>
  <c r="BO256" s="1"/>
  <c r="AN256"/>
  <c r="BN256" s="1"/>
  <c r="AM256"/>
  <c r="AL256"/>
  <c r="AK256"/>
  <c r="AJ256"/>
  <c r="AU255"/>
  <c r="BD255" s="1"/>
  <c r="AT255"/>
  <c r="BC255" s="1"/>
  <c r="AS255"/>
  <c r="BB255" s="1"/>
  <c r="AR255"/>
  <c r="AQ255"/>
  <c r="AP255"/>
  <c r="BP255" s="1"/>
  <c r="AO255"/>
  <c r="BO255" s="1"/>
  <c r="AN255"/>
  <c r="BN255" s="1"/>
  <c r="AM255"/>
  <c r="AL255"/>
  <c r="AK255"/>
  <c r="AJ255"/>
  <c r="AU254"/>
  <c r="BD254" s="1"/>
  <c r="AT254"/>
  <c r="BC254" s="1"/>
  <c r="AS254"/>
  <c r="BB254" s="1"/>
  <c r="AR254"/>
  <c r="AQ254"/>
  <c r="AP254"/>
  <c r="BP254" s="1"/>
  <c r="AO254"/>
  <c r="BO254" s="1"/>
  <c r="AN254"/>
  <c r="BN254" s="1"/>
  <c r="AM254"/>
  <c r="AL254"/>
  <c r="AK254"/>
  <c r="AJ254"/>
  <c r="AU253"/>
  <c r="BD253" s="1"/>
  <c r="AT253"/>
  <c r="BC253" s="1"/>
  <c r="AS253"/>
  <c r="BB253" s="1"/>
  <c r="AR253"/>
  <c r="AQ253"/>
  <c r="AP253"/>
  <c r="BP253" s="1"/>
  <c r="AO253"/>
  <c r="BO253" s="1"/>
  <c r="AN253"/>
  <c r="BN253" s="1"/>
  <c r="AM253"/>
  <c r="AL253"/>
  <c r="AK253"/>
  <c r="AJ253"/>
  <c r="AU252"/>
  <c r="BD252" s="1"/>
  <c r="AT252"/>
  <c r="BC252" s="1"/>
  <c r="AS252"/>
  <c r="BB252" s="1"/>
  <c r="AR252"/>
  <c r="AQ252"/>
  <c r="AP252"/>
  <c r="BP252" s="1"/>
  <c r="AO252"/>
  <c r="BO252" s="1"/>
  <c r="AN252"/>
  <c r="BN252" s="1"/>
  <c r="AM252"/>
  <c r="AL252"/>
  <c r="AK252"/>
  <c r="AJ252"/>
  <c r="AU251"/>
  <c r="BD251" s="1"/>
  <c r="AT251"/>
  <c r="BC251" s="1"/>
  <c r="AS251"/>
  <c r="BB251" s="1"/>
  <c r="AR251"/>
  <c r="AQ251"/>
  <c r="AP251"/>
  <c r="BP251" s="1"/>
  <c r="AO251"/>
  <c r="BO251" s="1"/>
  <c r="AN251"/>
  <c r="BN251" s="1"/>
  <c r="AM251"/>
  <c r="AL251"/>
  <c r="AK251"/>
  <c r="AJ251"/>
  <c r="AU250"/>
  <c r="BD250" s="1"/>
  <c r="AT250"/>
  <c r="BC250" s="1"/>
  <c r="AS250"/>
  <c r="BB250" s="1"/>
  <c r="AR250"/>
  <c r="AQ250"/>
  <c r="AP250"/>
  <c r="BP250" s="1"/>
  <c r="AO250"/>
  <c r="BO250" s="1"/>
  <c r="AN250"/>
  <c r="BN250" s="1"/>
  <c r="AM250"/>
  <c r="AL250"/>
  <c r="AK250"/>
  <c r="AJ250"/>
  <c r="AU249"/>
  <c r="BD249" s="1"/>
  <c r="AT249"/>
  <c r="BC249" s="1"/>
  <c r="AS249"/>
  <c r="BB249" s="1"/>
  <c r="AR249"/>
  <c r="AQ249"/>
  <c r="AP249"/>
  <c r="BP249" s="1"/>
  <c r="AO249"/>
  <c r="BO249" s="1"/>
  <c r="AN249"/>
  <c r="BN249" s="1"/>
  <c r="AM249"/>
  <c r="AL249"/>
  <c r="AK249"/>
  <c r="AJ249"/>
  <c r="AU248"/>
  <c r="BD248" s="1"/>
  <c r="AT248"/>
  <c r="BC248" s="1"/>
  <c r="AS248"/>
  <c r="BB248" s="1"/>
  <c r="AR248"/>
  <c r="AQ248"/>
  <c r="AP248"/>
  <c r="BP248" s="1"/>
  <c r="AO248"/>
  <c r="BO248" s="1"/>
  <c r="AN248"/>
  <c r="BN248" s="1"/>
  <c r="AM248"/>
  <c r="AL248"/>
  <c r="AK248"/>
  <c r="AJ248"/>
  <c r="AU247"/>
  <c r="BD247" s="1"/>
  <c r="AT247"/>
  <c r="BC247" s="1"/>
  <c r="AS247"/>
  <c r="BB247" s="1"/>
  <c r="AR247"/>
  <c r="AQ247"/>
  <c r="AP247"/>
  <c r="BP247" s="1"/>
  <c r="AO247"/>
  <c r="BO247" s="1"/>
  <c r="AN247"/>
  <c r="BN247" s="1"/>
  <c r="AM247"/>
  <c r="AL247"/>
  <c r="AK247"/>
  <c r="AJ247"/>
  <c r="AU246"/>
  <c r="BD246" s="1"/>
  <c r="AT246"/>
  <c r="BC246" s="1"/>
  <c r="AS246"/>
  <c r="BB246" s="1"/>
  <c r="AR246"/>
  <c r="AQ246"/>
  <c r="AP246"/>
  <c r="BP246" s="1"/>
  <c r="AO246"/>
  <c r="BO246" s="1"/>
  <c r="AN246"/>
  <c r="BN246" s="1"/>
  <c r="AM246"/>
  <c r="AL246"/>
  <c r="AK246"/>
  <c r="AJ246"/>
  <c r="AU245"/>
  <c r="BD245" s="1"/>
  <c r="AT245"/>
  <c r="BC245" s="1"/>
  <c r="AS245"/>
  <c r="BB245" s="1"/>
  <c r="AR245"/>
  <c r="AQ245"/>
  <c r="AP245"/>
  <c r="BP245" s="1"/>
  <c r="AO245"/>
  <c r="BO245" s="1"/>
  <c r="AN245"/>
  <c r="BN245" s="1"/>
  <c r="AM245"/>
  <c r="AL245"/>
  <c r="AK245"/>
  <c r="AJ245"/>
  <c r="AU244"/>
  <c r="BD244" s="1"/>
  <c r="AT244"/>
  <c r="BC244" s="1"/>
  <c r="AS244"/>
  <c r="BB244" s="1"/>
  <c r="AR244"/>
  <c r="AQ244"/>
  <c r="AP244"/>
  <c r="BP244" s="1"/>
  <c r="AO244"/>
  <c r="BO244" s="1"/>
  <c r="AN244"/>
  <c r="BN244" s="1"/>
  <c r="AM244"/>
  <c r="AL244"/>
  <c r="AK244"/>
  <c r="AJ244"/>
  <c r="AU243"/>
  <c r="BD243" s="1"/>
  <c r="AT243"/>
  <c r="BC243" s="1"/>
  <c r="AS243"/>
  <c r="BB243" s="1"/>
  <c r="AR243"/>
  <c r="AQ243"/>
  <c r="AP243"/>
  <c r="BP243" s="1"/>
  <c r="AO243"/>
  <c r="BO243" s="1"/>
  <c r="AN243"/>
  <c r="BN243" s="1"/>
  <c r="AM243"/>
  <c r="AL243"/>
  <c r="AK243"/>
  <c r="AJ243"/>
  <c r="AU242"/>
  <c r="BD242" s="1"/>
  <c r="AT242"/>
  <c r="BC242" s="1"/>
  <c r="AS242"/>
  <c r="BB242" s="1"/>
  <c r="AR242"/>
  <c r="AQ242"/>
  <c r="AP242"/>
  <c r="BP242" s="1"/>
  <c r="AO242"/>
  <c r="BO242" s="1"/>
  <c r="AN242"/>
  <c r="BN242" s="1"/>
  <c r="AM242"/>
  <c r="AL242"/>
  <c r="AK242"/>
  <c r="AJ242"/>
  <c r="AU241"/>
  <c r="BD241" s="1"/>
  <c r="AT241"/>
  <c r="BC241" s="1"/>
  <c r="AS241"/>
  <c r="BB241" s="1"/>
  <c r="AR241"/>
  <c r="AQ241"/>
  <c r="AP241"/>
  <c r="BP241" s="1"/>
  <c r="AO241"/>
  <c r="BO241" s="1"/>
  <c r="AN241"/>
  <c r="BN241" s="1"/>
  <c r="AM241"/>
  <c r="AL241"/>
  <c r="AK241"/>
  <c r="AJ241"/>
  <c r="AU240"/>
  <c r="BD240" s="1"/>
  <c r="AT240"/>
  <c r="BC240" s="1"/>
  <c r="AS240"/>
  <c r="BB240" s="1"/>
  <c r="AR240"/>
  <c r="AQ240"/>
  <c r="AP240"/>
  <c r="BP240" s="1"/>
  <c r="AO240"/>
  <c r="BO240" s="1"/>
  <c r="AN240"/>
  <c r="BN240" s="1"/>
  <c r="AM240"/>
  <c r="AL240"/>
  <c r="AK240"/>
  <c r="AJ240"/>
  <c r="AU239"/>
  <c r="BD239" s="1"/>
  <c r="AT239"/>
  <c r="BC239" s="1"/>
  <c r="AS239"/>
  <c r="BB239" s="1"/>
  <c r="AR239"/>
  <c r="AQ239"/>
  <c r="AP239"/>
  <c r="BP239" s="1"/>
  <c r="AO239"/>
  <c r="BO239" s="1"/>
  <c r="AN239"/>
  <c r="BN239" s="1"/>
  <c r="AM239"/>
  <c r="AL239"/>
  <c r="AK239"/>
  <c r="AJ239"/>
  <c r="AU238"/>
  <c r="BD238" s="1"/>
  <c r="AT238"/>
  <c r="BC238" s="1"/>
  <c r="AS238"/>
  <c r="BB238" s="1"/>
  <c r="AR238"/>
  <c r="AQ238"/>
  <c r="AP238"/>
  <c r="BP238" s="1"/>
  <c r="AO238"/>
  <c r="BO238" s="1"/>
  <c r="AN238"/>
  <c r="BN238" s="1"/>
  <c r="AM238"/>
  <c r="AL238"/>
  <c r="AK238"/>
  <c r="AJ238"/>
  <c r="AU237"/>
  <c r="BD237" s="1"/>
  <c r="AT237"/>
  <c r="BC237" s="1"/>
  <c r="AS237"/>
  <c r="BB237" s="1"/>
  <c r="AR237"/>
  <c r="AQ237"/>
  <c r="AP237"/>
  <c r="BP237" s="1"/>
  <c r="AO237"/>
  <c r="BO237" s="1"/>
  <c r="AN237"/>
  <c r="BN237" s="1"/>
  <c r="AM237"/>
  <c r="AL237"/>
  <c r="AK237"/>
  <c r="AJ237"/>
  <c r="AU236"/>
  <c r="BD236" s="1"/>
  <c r="AT236"/>
  <c r="BC236" s="1"/>
  <c r="AS236"/>
  <c r="BB236" s="1"/>
  <c r="AR236"/>
  <c r="AQ236"/>
  <c r="AP236"/>
  <c r="BP236" s="1"/>
  <c r="AO236"/>
  <c r="BO236" s="1"/>
  <c r="AN236"/>
  <c r="BN236" s="1"/>
  <c r="AM236"/>
  <c r="AL236"/>
  <c r="AK236"/>
  <c r="AJ236"/>
  <c r="AU235"/>
  <c r="BD235" s="1"/>
  <c r="AT235"/>
  <c r="BC235" s="1"/>
  <c r="AS235"/>
  <c r="BB235" s="1"/>
  <c r="AR235"/>
  <c r="AQ235"/>
  <c r="AP235"/>
  <c r="BP235" s="1"/>
  <c r="AO235"/>
  <c r="BO235" s="1"/>
  <c r="AN235"/>
  <c r="BN235" s="1"/>
  <c r="AM235"/>
  <c r="AL235"/>
  <c r="AK235"/>
  <c r="AJ235"/>
  <c r="AU234"/>
  <c r="BD234" s="1"/>
  <c r="AT234"/>
  <c r="BC234" s="1"/>
  <c r="AS234"/>
  <c r="BB234" s="1"/>
  <c r="AR234"/>
  <c r="AQ234"/>
  <c r="AP234"/>
  <c r="BP234" s="1"/>
  <c r="AO234"/>
  <c r="BO234" s="1"/>
  <c r="AN234"/>
  <c r="BN234" s="1"/>
  <c r="AM234"/>
  <c r="AL234"/>
  <c r="AK234"/>
  <c r="AJ234"/>
  <c r="AU233"/>
  <c r="BD233" s="1"/>
  <c r="AT233"/>
  <c r="BC233" s="1"/>
  <c r="AS233"/>
  <c r="BB233" s="1"/>
  <c r="AR233"/>
  <c r="AQ233"/>
  <c r="AP233"/>
  <c r="BP233" s="1"/>
  <c r="AO233"/>
  <c r="BO233" s="1"/>
  <c r="AN233"/>
  <c r="BN233" s="1"/>
  <c r="AM233"/>
  <c r="AL233"/>
  <c r="AK233"/>
  <c r="AJ233"/>
  <c r="AU232"/>
  <c r="BD232" s="1"/>
  <c r="AT232"/>
  <c r="BC232" s="1"/>
  <c r="AS232"/>
  <c r="BB232" s="1"/>
  <c r="AR232"/>
  <c r="AQ232"/>
  <c r="AP232"/>
  <c r="BP232" s="1"/>
  <c r="AO232"/>
  <c r="BO232" s="1"/>
  <c r="AN232"/>
  <c r="BN232" s="1"/>
  <c r="AM232"/>
  <c r="AL232"/>
  <c r="AK232"/>
  <c r="AJ232"/>
  <c r="AU231"/>
  <c r="BD231" s="1"/>
  <c r="AT231"/>
  <c r="BC231" s="1"/>
  <c r="AS231"/>
  <c r="BB231" s="1"/>
  <c r="AR231"/>
  <c r="AQ231"/>
  <c r="AP231"/>
  <c r="BP231" s="1"/>
  <c r="AO231"/>
  <c r="BO231" s="1"/>
  <c r="AN231"/>
  <c r="BN231" s="1"/>
  <c r="AM231"/>
  <c r="AL231"/>
  <c r="AK231"/>
  <c r="AJ231"/>
  <c r="AU230"/>
  <c r="BD230" s="1"/>
  <c r="AT230"/>
  <c r="BC230" s="1"/>
  <c r="AS230"/>
  <c r="BB230" s="1"/>
  <c r="AR230"/>
  <c r="AQ230"/>
  <c r="AP230"/>
  <c r="BP230" s="1"/>
  <c r="AO230"/>
  <c r="BO230" s="1"/>
  <c r="AN230"/>
  <c r="BN230" s="1"/>
  <c r="AM230"/>
  <c r="AL230"/>
  <c r="AK230"/>
  <c r="AJ230"/>
  <c r="AU229"/>
  <c r="BD229" s="1"/>
  <c r="AT229"/>
  <c r="BC229" s="1"/>
  <c r="AS229"/>
  <c r="BB229" s="1"/>
  <c r="AR229"/>
  <c r="AQ229"/>
  <c r="AP229"/>
  <c r="BP229" s="1"/>
  <c r="AO229"/>
  <c r="BO229" s="1"/>
  <c r="AN229"/>
  <c r="BN229" s="1"/>
  <c r="AM229"/>
  <c r="AL229"/>
  <c r="AK229"/>
  <c r="AJ229"/>
  <c r="AU228"/>
  <c r="BD228" s="1"/>
  <c r="AT228"/>
  <c r="BC228" s="1"/>
  <c r="AS228"/>
  <c r="BB228" s="1"/>
  <c r="AR228"/>
  <c r="AQ228"/>
  <c r="AP228"/>
  <c r="BP228" s="1"/>
  <c r="AO228"/>
  <c r="BO228" s="1"/>
  <c r="AN228"/>
  <c r="BN228" s="1"/>
  <c r="AM228"/>
  <c r="AL228"/>
  <c r="AK228"/>
  <c r="AJ228"/>
  <c r="AU227"/>
  <c r="BD227" s="1"/>
  <c r="AT227"/>
  <c r="BC227" s="1"/>
  <c r="AS227"/>
  <c r="BB227" s="1"/>
  <c r="AR227"/>
  <c r="AQ227"/>
  <c r="AP227"/>
  <c r="BP227" s="1"/>
  <c r="AO227"/>
  <c r="BO227" s="1"/>
  <c r="AN227"/>
  <c r="BN227" s="1"/>
  <c r="AM227"/>
  <c r="AL227"/>
  <c r="AK227"/>
  <c r="AJ227"/>
  <c r="AU226"/>
  <c r="BD226" s="1"/>
  <c r="AT226"/>
  <c r="BC226" s="1"/>
  <c r="AS226"/>
  <c r="BB226" s="1"/>
  <c r="AR226"/>
  <c r="AQ226"/>
  <c r="AP226"/>
  <c r="BP226" s="1"/>
  <c r="AO226"/>
  <c r="BO226" s="1"/>
  <c r="AN226"/>
  <c r="BN226" s="1"/>
  <c r="AM226"/>
  <c r="AL226"/>
  <c r="AK226"/>
  <c r="AJ226"/>
  <c r="AU225"/>
  <c r="BD225" s="1"/>
  <c r="AT225"/>
  <c r="BC225" s="1"/>
  <c r="AS225"/>
  <c r="BB225" s="1"/>
  <c r="AR225"/>
  <c r="AQ225"/>
  <c r="AP225"/>
  <c r="BP225" s="1"/>
  <c r="AO225"/>
  <c r="BO225" s="1"/>
  <c r="AN225"/>
  <c r="BN225" s="1"/>
  <c r="AM225"/>
  <c r="AL225"/>
  <c r="AK225"/>
  <c r="AJ225"/>
  <c r="AU224"/>
  <c r="BD224" s="1"/>
  <c r="AT224"/>
  <c r="BC224" s="1"/>
  <c r="AS224"/>
  <c r="BB224" s="1"/>
  <c r="AR224"/>
  <c r="AQ224"/>
  <c r="AP224"/>
  <c r="BP224" s="1"/>
  <c r="AO224"/>
  <c r="BO224" s="1"/>
  <c r="AN224"/>
  <c r="BN224" s="1"/>
  <c r="AM224"/>
  <c r="AL224"/>
  <c r="AK224"/>
  <c r="AJ224"/>
  <c r="AU223"/>
  <c r="BD223" s="1"/>
  <c r="AT223"/>
  <c r="BC223" s="1"/>
  <c r="AS223"/>
  <c r="BB223" s="1"/>
  <c r="AR223"/>
  <c r="AQ223"/>
  <c r="AP223"/>
  <c r="BP223" s="1"/>
  <c r="AO223"/>
  <c r="BO223" s="1"/>
  <c r="AN223"/>
  <c r="BN223" s="1"/>
  <c r="AM223"/>
  <c r="AL223"/>
  <c r="AK223"/>
  <c r="AJ223"/>
  <c r="AU222"/>
  <c r="BD222" s="1"/>
  <c r="AT222"/>
  <c r="BC222" s="1"/>
  <c r="AS222"/>
  <c r="BB222" s="1"/>
  <c r="AR222"/>
  <c r="AQ222"/>
  <c r="AP222"/>
  <c r="BP222" s="1"/>
  <c r="AO222"/>
  <c r="BO222" s="1"/>
  <c r="AN222"/>
  <c r="BN222" s="1"/>
  <c r="AM222"/>
  <c r="AL222"/>
  <c r="AK222"/>
  <c r="AJ222"/>
  <c r="AU221"/>
  <c r="BD221" s="1"/>
  <c r="AT221"/>
  <c r="BC221" s="1"/>
  <c r="AS221"/>
  <c r="BB221" s="1"/>
  <c r="AR221"/>
  <c r="AQ221"/>
  <c r="AP221"/>
  <c r="BP221" s="1"/>
  <c r="AO221"/>
  <c r="BO221" s="1"/>
  <c r="AN221"/>
  <c r="BN221" s="1"/>
  <c r="AM221"/>
  <c r="AL221"/>
  <c r="AK221"/>
  <c r="AJ221"/>
  <c r="AU220"/>
  <c r="BD220" s="1"/>
  <c r="AT220"/>
  <c r="BC220" s="1"/>
  <c r="AS220"/>
  <c r="BB220" s="1"/>
  <c r="AR220"/>
  <c r="AQ220"/>
  <c r="AP220"/>
  <c r="BP220" s="1"/>
  <c r="AO220"/>
  <c r="BO220" s="1"/>
  <c r="AN220"/>
  <c r="BN220" s="1"/>
  <c r="AM220"/>
  <c r="AL220"/>
  <c r="AK220"/>
  <c r="AJ220"/>
  <c r="AU219"/>
  <c r="BD219" s="1"/>
  <c r="AT219"/>
  <c r="BC219" s="1"/>
  <c r="AS219"/>
  <c r="BB219" s="1"/>
  <c r="AR219"/>
  <c r="AQ219"/>
  <c r="AP219"/>
  <c r="BP219" s="1"/>
  <c r="AO219"/>
  <c r="BO219" s="1"/>
  <c r="AN219"/>
  <c r="BN219" s="1"/>
  <c r="AM219"/>
  <c r="AL219"/>
  <c r="AK219"/>
  <c r="AJ219"/>
  <c r="AU218"/>
  <c r="BD218" s="1"/>
  <c r="AT218"/>
  <c r="BC218" s="1"/>
  <c r="AS218"/>
  <c r="BB218" s="1"/>
  <c r="AR218"/>
  <c r="AQ218"/>
  <c r="AP218"/>
  <c r="BP218" s="1"/>
  <c r="AO218"/>
  <c r="BO218" s="1"/>
  <c r="AN218"/>
  <c r="BN218" s="1"/>
  <c r="AM218"/>
  <c r="AL218"/>
  <c r="AK218"/>
  <c r="AJ218"/>
  <c r="AU217"/>
  <c r="BD217" s="1"/>
  <c r="AT217"/>
  <c r="BC217" s="1"/>
  <c r="AS217"/>
  <c r="BB217" s="1"/>
  <c r="AR217"/>
  <c r="AQ217"/>
  <c r="AP217"/>
  <c r="BP217" s="1"/>
  <c r="AO217"/>
  <c r="BO217" s="1"/>
  <c r="AN217"/>
  <c r="BN217" s="1"/>
  <c r="AM217"/>
  <c r="AL217"/>
  <c r="AK217"/>
  <c r="AJ217"/>
  <c r="AU216"/>
  <c r="BD216" s="1"/>
  <c r="AT216"/>
  <c r="BC216" s="1"/>
  <c r="AS216"/>
  <c r="BB216" s="1"/>
  <c r="AR216"/>
  <c r="AQ216"/>
  <c r="AP216"/>
  <c r="BP216" s="1"/>
  <c r="AO216"/>
  <c r="BO216" s="1"/>
  <c r="AN216"/>
  <c r="BN216" s="1"/>
  <c r="AM216"/>
  <c r="AL216"/>
  <c r="AK216"/>
  <c r="AJ216"/>
  <c r="AU215"/>
  <c r="BD215" s="1"/>
  <c r="AT215"/>
  <c r="BC215" s="1"/>
  <c r="AS215"/>
  <c r="BB215" s="1"/>
  <c r="AR215"/>
  <c r="AQ215"/>
  <c r="AP215"/>
  <c r="BP215" s="1"/>
  <c r="AO215"/>
  <c r="BO215" s="1"/>
  <c r="AN215"/>
  <c r="BN215" s="1"/>
  <c r="AM215"/>
  <c r="AL215"/>
  <c r="AK215"/>
  <c r="AJ215"/>
  <c r="AU214"/>
  <c r="BD214" s="1"/>
  <c r="AT214"/>
  <c r="BC214" s="1"/>
  <c r="AS214"/>
  <c r="AR214"/>
  <c r="AQ214"/>
  <c r="AP214"/>
  <c r="BP214" s="1"/>
  <c r="AO214"/>
  <c r="BO214" s="1"/>
  <c r="AN214"/>
  <c r="BN214" s="1"/>
  <c r="AM214"/>
  <c r="AL214"/>
  <c r="AK214"/>
  <c r="AJ214"/>
  <c r="AU213"/>
  <c r="BD213" s="1"/>
  <c r="AT213"/>
  <c r="BC213" s="1"/>
  <c r="AS213"/>
  <c r="BB213" s="1"/>
  <c r="AR213"/>
  <c r="AQ213"/>
  <c r="AP213"/>
  <c r="BP213" s="1"/>
  <c r="AO213"/>
  <c r="BO213" s="1"/>
  <c r="AN213"/>
  <c r="BN213" s="1"/>
  <c r="AM213"/>
  <c r="AL213"/>
  <c r="AK213"/>
  <c r="AJ213"/>
  <c r="AU212"/>
  <c r="BD212" s="1"/>
  <c r="AT212"/>
  <c r="BC212" s="1"/>
  <c r="AS212"/>
  <c r="BB212" s="1"/>
  <c r="AR212"/>
  <c r="AQ212"/>
  <c r="AP212"/>
  <c r="BP212" s="1"/>
  <c r="AO212"/>
  <c r="BO212" s="1"/>
  <c r="AN212"/>
  <c r="BN212" s="1"/>
  <c r="AM212"/>
  <c r="AL212"/>
  <c r="AK212"/>
  <c r="AJ212"/>
  <c r="AU211"/>
  <c r="BD211" s="1"/>
  <c r="AT211"/>
  <c r="BC211" s="1"/>
  <c r="AS211"/>
  <c r="BB211" s="1"/>
  <c r="AR211"/>
  <c r="AQ211"/>
  <c r="AP211"/>
  <c r="BP211" s="1"/>
  <c r="AO211"/>
  <c r="BO211" s="1"/>
  <c r="AN211"/>
  <c r="BN211" s="1"/>
  <c r="AM211"/>
  <c r="AL211"/>
  <c r="AK211"/>
  <c r="AJ211"/>
  <c r="AU210"/>
  <c r="BD210" s="1"/>
  <c r="AT210"/>
  <c r="BC210" s="1"/>
  <c r="AS210"/>
  <c r="BB210" s="1"/>
  <c r="AR210"/>
  <c r="AQ210"/>
  <c r="AP210"/>
  <c r="BP210" s="1"/>
  <c r="AO210"/>
  <c r="BO210" s="1"/>
  <c r="AN210"/>
  <c r="BN210" s="1"/>
  <c r="AM210"/>
  <c r="AL210"/>
  <c r="AK210"/>
  <c r="AJ210"/>
  <c r="AU209"/>
  <c r="BD209" s="1"/>
  <c r="AT209"/>
  <c r="BC209" s="1"/>
  <c r="AS209"/>
  <c r="BB209" s="1"/>
  <c r="AR209"/>
  <c r="AQ209"/>
  <c r="AP209"/>
  <c r="BP209" s="1"/>
  <c r="AO209"/>
  <c r="BO209" s="1"/>
  <c r="AN209"/>
  <c r="BN209" s="1"/>
  <c r="AM209"/>
  <c r="AL209"/>
  <c r="AK209"/>
  <c r="AJ209"/>
  <c r="AU208"/>
  <c r="BD208" s="1"/>
  <c r="AT208"/>
  <c r="BC208" s="1"/>
  <c r="AS208"/>
  <c r="BB208" s="1"/>
  <c r="AQ208"/>
  <c r="AP208"/>
  <c r="BP208" s="1"/>
  <c r="AO208"/>
  <c r="BO208" s="1"/>
  <c r="AN208"/>
  <c r="BN208" s="1"/>
  <c r="AM208"/>
  <c r="AL208"/>
  <c r="AK208"/>
  <c r="AJ208"/>
  <c r="AU207"/>
  <c r="BD207" s="1"/>
  <c r="AT207"/>
  <c r="BC207" s="1"/>
  <c r="AS207"/>
  <c r="BB207" s="1"/>
  <c r="AR207"/>
  <c r="AQ207"/>
  <c r="AP207"/>
  <c r="BP207" s="1"/>
  <c r="AO207"/>
  <c r="BO207" s="1"/>
  <c r="AN207"/>
  <c r="BN207" s="1"/>
  <c r="AM207"/>
  <c r="AL207"/>
  <c r="AK207"/>
  <c r="AJ207"/>
  <c r="AU206"/>
  <c r="BD206" s="1"/>
  <c r="AT206"/>
  <c r="BC206" s="1"/>
  <c r="AS206"/>
  <c r="BB206" s="1"/>
  <c r="AR206"/>
  <c r="AQ206"/>
  <c r="AP206"/>
  <c r="BP206" s="1"/>
  <c r="AO206"/>
  <c r="BO206" s="1"/>
  <c r="AN206"/>
  <c r="BN206" s="1"/>
  <c r="AM206"/>
  <c r="AL206"/>
  <c r="AK206"/>
  <c r="AJ206"/>
  <c r="AU205"/>
  <c r="BD205" s="1"/>
  <c r="AT205"/>
  <c r="BC205" s="1"/>
  <c r="AS205"/>
  <c r="BB205" s="1"/>
  <c r="AR205"/>
  <c r="AQ205"/>
  <c r="AP205"/>
  <c r="BP205" s="1"/>
  <c r="AO205"/>
  <c r="BO205" s="1"/>
  <c r="AN205"/>
  <c r="BN205" s="1"/>
  <c r="AM205"/>
  <c r="AL205"/>
  <c r="AK205"/>
  <c r="AJ205"/>
  <c r="AU204"/>
  <c r="BD204" s="1"/>
  <c r="AT204"/>
  <c r="BC204" s="1"/>
  <c r="AS204"/>
  <c r="BB204" s="1"/>
  <c r="AR204"/>
  <c r="AQ204"/>
  <c r="AP204"/>
  <c r="BP204" s="1"/>
  <c r="AO204"/>
  <c r="BO204" s="1"/>
  <c r="AN204"/>
  <c r="BN204" s="1"/>
  <c r="AM204"/>
  <c r="AL204"/>
  <c r="AK204"/>
  <c r="AJ204"/>
  <c r="AU203"/>
  <c r="BD203" s="1"/>
  <c r="AT203"/>
  <c r="BC203" s="1"/>
  <c r="AS203"/>
  <c r="BB203" s="1"/>
  <c r="AR203"/>
  <c r="AQ203"/>
  <c r="AP203"/>
  <c r="BP203" s="1"/>
  <c r="AO203"/>
  <c r="BO203" s="1"/>
  <c r="AN203"/>
  <c r="BN203" s="1"/>
  <c r="AM203"/>
  <c r="AL203"/>
  <c r="AK203"/>
  <c r="AJ203"/>
  <c r="AU202"/>
  <c r="BD202" s="1"/>
  <c r="AT202"/>
  <c r="BC202" s="1"/>
  <c r="AS202"/>
  <c r="BB202" s="1"/>
  <c r="AR202"/>
  <c r="AQ202"/>
  <c r="AP202"/>
  <c r="BP202" s="1"/>
  <c r="AO202"/>
  <c r="BO202" s="1"/>
  <c r="AN202"/>
  <c r="BN202" s="1"/>
  <c r="AM202"/>
  <c r="AL202"/>
  <c r="AK202"/>
  <c r="AJ202"/>
  <c r="AU201"/>
  <c r="BD201" s="1"/>
  <c r="AT201"/>
  <c r="BC201" s="1"/>
  <c r="AS201"/>
  <c r="BB201" s="1"/>
  <c r="AR201"/>
  <c r="AQ201"/>
  <c r="AP201"/>
  <c r="BP201" s="1"/>
  <c r="AO201"/>
  <c r="BO201" s="1"/>
  <c r="AN201"/>
  <c r="BN201" s="1"/>
  <c r="AM201"/>
  <c r="AL201"/>
  <c r="AK201"/>
  <c r="AJ201"/>
  <c r="AU200"/>
  <c r="BD200" s="1"/>
  <c r="AT200"/>
  <c r="BC200" s="1"/>
  <c r="AS200"/>
  <c r="BB200" s="1"/>
  <c r="AR200"/>
  <c r="AQ200"/>
  <c r="AP200"/>
  <c r="BP200" s="1"/>
  <c r="AO200"/>
  <c r="BO200" s="1"/>
  <c r="AN200"/>
  <c r="BN200" s="1"/>
  <c r="AM200"/>
  <c r="AL200"/>
  <c r="AK200"/>
  <c r="AJ200"/>
  <c r="AU199"/>
  <c r="BD199" s="1"/>
  <c r="AT199"/>
  <c r="BC199" s="1"/>
  <c r="AS199"/>
  <c r="BB199" s="1"/>
  <c r="AR199"/>
  <c r="AQ199"/>
  <c r="AP199"/>
  <c r="BP199" s="1"/>
  <c r="AO199"/>
  <c r="BO199" s="1"/>
  <c r="AN199"/>
  <c r="BN199" s="1"/>
  <c r="AM199"/>
  <c r="AL199"/>
  <c r="AK199"/>
  <c r="AJ199"/>
  <c r="AU198"/>
  <c r="BD198" s="1"/>
  <c r="AT198"/>
  <c r="BC198" s="1"/>
  <c r="AS198"/>
  <c r="BB198" s="1"/>
  <c r="AR198"/>
  <c r="AQ198"/>
  <c r="AP198"/>
  <c r="BP198" s="1"/>
  <c r="AO198"/>
  <c r="BO198" s="1"/>
  <c r="AN198"/>
  <c r="BN198" s="1"/>
  <c r="AM198"/>
  <c r="AL198"/>
  <c r="AK198"/>
  <c r="AJ198"/>
  <c r="AU197"/>
  <c r="BD197" s="1"/>
  <c r="AT197"/>
  <c r="BC197" s="1"/>
  <c r="AS197"/>
  <c r="BB197" s="1"/>
  <c r="AR197"/>
  <c r="AQ197"/>
  <c r="AP197"/>
  <c r="BP197" s="1"/>
  <c r="AO197"/>
  <c r="BO197" s="1"/>
  <c r="AN197"/>
  <c r="BN197" s="1"/>
  <c r="AM197"/>
  <c r="AL197"/>
  <c r="AK197"/>
  <c r="AJ197"/>
  <c r="AU196"/>
  <c r="BD196" s="1"/>
  <c r="AT196"/>
  <c r="BC196" s="1"/>
  <c r="AS196"/>
  <c r="BB196" s="1"/>
  <c r="AR196"/>
  <c r="AQ196"/>
  <c r="AP196"/>
  <c r="BP196" s="1"/>
  <c r="AO196"/>
  <c r="BO196" s="1"/>
  <c r="AN196"/>
  <c r="BN196" s="1"/>
  <c r="AM196"/>
  <c r="AL196"/>
  <c r="AK196"/>
  <c r="AJ196"/>
  <c r="AU195"/>
  <c r="BD195" s="1"/>
  <c r="AT195"/>
  <c r="BC195" s="1"/>
  <c r="AS195"/>
  <c r="BB195" s="1"/>
  <c r="AR195"/>
  <c r="AQ195"/>
  <c r="AP195"/>
  <c r="BP195" s="1"/>
  <c r="AO195"/>
  <c r="BO195" s="1"/>
  <c r="AN195"/>
  <c r="BN195" s="1"/>
  <c r="AM195"/>
  <c r="AL195"/>
  <c r="AK195"/>
  <c r="AJ195"/>
  <c r="AU194"/>
  <c r="BD194" s="1"/>
  <c r="AT194"/>
  <c r="BC194" s="1"/>
  <c r="AS194"/>
  <c r="BB194" s="1"/>
  <c r="AR194"/>
  <c r="AQ194"/>
  <c r="AP194"/>
  <c r="BP194" s="1"/>
  <c r="AO194"/>
  <c r="BO194" s="1"/>
  <c r="AN194"/>
  <c r="BN194" s="1"/>
  <c r="AM194"/>
  <c r="AL194"/>
  <c r="AK194"/>
  <c r="AJ194"/>
  <c r="AU193"/>
  <c r="BD193" s="1"/>
  <c r="AT193"/>
  <c r="BC193" s="1"/>
  <c r="AS193"/>
  <c r="BB193" s="1"/>
  <c r="AR193"/>
  <c r="AQ193"/>
  <c r="AP193"/>
  <c r="BP193" s="1"/>
  <c r="AO193"/>
  <c r="BO193" s="1"/>
  <c r="AN193"/>
  <c r="BN193" s="1"/>
  <c r="AM193"/>
  <c r="AL193"/>
  <c r="AK193"/>
  <c r="AJ193"/>
  <c r="AU192"/>
  <c r="BD192" s="1"/>
  <c r="AT192"/>
  <c r="BC192" s="1"/>
  <c r="AS192"/>
  <c r="BB192" s="1"/>
  <c r="AR192"/>
  <c r="AQ192"/>
  <c r="AP192"/>
  <c r="BP192" s="1"/>
  <c r="AO192"/>
  <c r="BO192" s="1"/>
  <c r="AN192"/>
  <c r="BN192" s="1"/>
  <c r="AM192"/>
  <c r="AL192"/>
  <c r="AK192"/>
  <c r="AJ192"/>
  <c r="AU191"/>
  <c r="BD191" s="1"/>
  <c r="AT191"/>
  <c r="BC191" s="1"/>
  <c r="AS191"/>
  <c r="BB191" s="1"/>
  <c r="AR191"/>
  <c r="AQ191"/>
  <c r="AP191"/>
  <c r="BP191" s="1"/>
  <c r="AO191"/>
  <c r="BO191" s="1"/>
  <c r="AN191"/>
  <c r="BN191" s="1"/>
  <c r="AM191"/>
  <c r="AL191"/>
  <c r="AK191"/>
  <c r="AJ191"/>
  <c r="AU190"/>
  <c r="BD190" s="1"/>
  <c r="AT190"/>
  <c r="BC190" s="1"/>
  <c r="AS190"/>
  <c r="BB190" s="1"/>
  <c r="AR190"/>
  <c r="AQ190"/>
  <c r="AP190"/>
  <c r="BP190" s="1"/>
  <c r="AO190"/>
  <c r="BO190" s="1"/>
  <c r="AN190"/>
  <c r="BN190" s="1"/>
  <c r="AM190"/>
  <c r="AL190"/>
  <c r="AK190"/>
  <c r="AJ190"/>
  <c r="AU189"/>
  <c r="BD189" s="1"/>
  <c r="AT189"/>
  <c r="BC189" s="1"/>
  <c r="AS189"/>
  <c r="BB189" s="1"/>
  <c r="AR189"/>
  <c r="AQ189"/>
  <c r="AP189"/>
  <c r="BP189" s="1"/>
  <c r="AO189"/>
  <c r="BO189" s="1"/>
  <c r="AN189"/>
  <c r="BN189" s="1"/>
  <c r="AM189"/>
  <c r="AL189"/>
  <c r="AK189"/>
  <c r="AJ189"/>
  <c r="AU188"/>
  <c r="BD188" s="1"/>
  <c r="AT188"/>
  <c r="BC188" s="1"/>
  <c r="AS188"/>
  <c r="BB188" s="1"/>
  <c r="AR188"/>
  <c r="AQ188"/>
  <c r="AP188"/>
  <c r="BP188" s="1"/>
  <c r="AO188"/>
  <c r="BO188" s="1"/>
  <c r="AN188"/>
  <c r="BN188" s="1"/>
  <c r="AM188"/>
  <c r="AL188"/>
  <c r="AK188"/>
  <c r="AJ188"/>
  <c r="AU187"/>
  <c r="BD187" s="1"/>
  <c r="AT187"/>
  <c r="BC187" s="1"/>
  <c r="AS187"/>
  <c r="BB187" s="1"/>
  <c r="AR187"/>
  <c r="AQ187"/>
  <c r="AP187"/>
  <c r="BP187" s="1"/>
  <c r="AO187"/>
  <c r="BO187" s="1"/>
  <c r="AN187"/>
  <c r="BN187" s="1"/>
  <c r="AM187"/>
  <c r="AL187"/>
  <c r="AK187"/>
  <c r="AJ187"/>
  <c r="AU186"/>
  <c r="BD186" s="1"/>
  <c r="AT186"/>
  <c r="BC186" s="1"/>
  <c r="AS186"/>
  <c r="BB186" s="1"/>
  <c r="AR186"/>
  <c r="AQ186"/>
  <c r="AP186"/>
  <c r="BP186" s="1"/>
  <c r="AO186"/>
  <c r="BO186" s="1"/>
  <c r="AN186"/>
  <c r="BN186" s="1"/>
  <c r="AM186"/>
  <c r="AL186"/>
  <c r="AK186"/>
  <c r="AJ186"/>
  <c r="AU185"/>
  <c r="BD185" s="1"/>
  <c r="AT185"/>
  <c r="BC185" s="1"/>
  <c r="AS185"/>
  <c r="BB185" s="1"/>
  <c r="AR185"/>
  <c r="AQ185"/>
  <c r="AP185"/>
  <c r="BP185" s="1"/>
  <c r="AO185"/>
  <c r="BO185" s="1"/>
  <c r="AN185"/>
  <c r="BN185" s="1"/>
  <c r="AM185"/>
  <c r="AL185"/>
  <c r="AK185"/>
  <c r="AJ185"/>
  <c r="AU184"/>
  <c r="BD184" s="1"/>
  <c r="AT184"/>
  <c r="BC184" s="1"/>
  <c r="AS184"/>
  <c r="BB184" s="1"/>
  <c r="AR184"/>
  <c r="AQ184"/>
  <c r="AP184"/>
  <c r="BP184" s="1"/>
  <c r="AO184"/>
  <c r="BO184" s="1"/>
  <c r="AN184"/>
  <c r="BN184" s="1"/>
  <c r="AM184"/>
  <c r="AL184"/>
  <c r="AK184"/>
  <c r="AJ184"/>
  <c r="AU183"/>
  <c r="BD183" s="1"/>
  <c r="AT183"/>
  <c r="BC183" s="1"/>
  <c r="AS183"/>
  <c r="BB183" s="1"/>
  <c r="AR183"/>
  <c r="AQ183"/>
  <c r="AP183"/>
  <c r="BP183" s="1"/>
  <c r="AO183"/>
  <c r="BO183" s="1"/>
  <c r="AN183"/>
  <c r="BN183" s="1"/>
  <c r="AM183"/>
  <c r="AL183"/>
  <c r="AK183"/>
  <c r="AJ183"/>
  <c r="AU182"/>
  <c r="BD182" s="1"/>
  <c r="AT182"/>
  <c r="BC182" s="1"/>
  <c r="AS182"/>
  <c r="BB182" s="1"/>
  <c r="AR182"/>
  <c r="AQ182"/>
  <c r="AP182"/>
  <c r="BP182" s="1"/>
  <c r="AO182"/>
  <c r="BO182" s="1"/>
  <c r="AN182"/>
  <c r="BN182" s="1"/>
  <c r="AM182"/>
  <c r="AL182"/>
  <c r="AK182"/>
  <c r="AJ182"/>
  <c r="AU181"/>
  <c r="BD181" s="1"/>
  <c r="AT181"/>
  <c r="BC181" s="1"/>
  <c r="AS181"/>
  <c r="BB181" s="1"/>
  <c r="AR181"/>
  <c r="AQ181"/>
  <c r="AP181"/>
  <c r="BP181" s="1"/>
  <c r="AO181"/>
  <c r="BO181" s="1"/>
  <c r="AN181"/>
  <c r="BN181" s="1"/>
  <c r="AM181"/>
  <c r="AL181"/>
  <c r="AK181"/>
  <c r="AJ181"/>
  <c r="AU180"/>
  <c r="BD180" s="1"/>
  <c r="AT180"/>
  <c r="BC180" s="1"/>
  <c r="AS180"/>
  <c r="BB180" s="1"/>
  <c r="AR180"/>
  <c r="AQ180"/>
  <c r="AP180"/>
  <c r="BP180" s="1"/>
  <c r="AO180"/>
  <c r="BO180" s="1"/>
  <c r="AN180"/>
  <c r="BN180" s="1"/>
  <c r="AM180"/>
  <c r="AL180"/>
  <c r="AK180"/>
  <c r="AJ180"/>
  <c r="AU179"/>
  <c r="BD179" s="1"/>
  <c r="AT179"/>
  <c r="BC179" s="1"/>
  <c r="AS179"/>
  <c r="BB179" s="1"/>
  <c r="AR179"/>
  <c r="AQ179"/>
  <c r="AP179"/>
  <c r="BP179" s="1"/>
  <c r="AO179"/>
  <c r="BO179" s="1"/>
  <c r="AN179"/>
  <c r="BN179" s="1"/>
  <c r="AM179"/>
  <c r="AL179"/>
  <c r="AK179"/>
  <c r="AJ179"/>
  <c r="AU178"/>
  <c r="BD178" s="1"/>
  <c r="AT178"/>
  <c r="BC178" s="1"/>
  <c r="AS178"/>
  <c r="BB178" s="1"/>
  <c r="AR178"/>
  <c r="AQ178"/>
  <c r="AP178"/>
  <c r="BP178" s="1"/>
  <c r="AO178"/>
  <c r="BO178" s="1"/>
  <c r="AN178"/>
  <c r="BN178" s="1"/>
  <c r="AM178"/>
  <c r="AL178"/>
  <c r="AK178"/>
  <c r="AJ178"/>
  <c r="AU177"/>
  <c r="BD177" s="1"/>
  <c r="AT177"/>
  <c r="BC177" s="1"/>
  <c r="AS177"/>
  <c r="BB177" s="1"/>
  <c r="AR177"/>
  <c r="AQ177"/>
  <c r="AP177"/>
  <c r="BP177" s="1"/>
  <c r="AO177"/>
  <c r="BO177" s="1"/>
  <c r="AN177"/>
  <c r="BN177" s="1"/>
  <c r="AM177"/>
  <c r="AL177"/>
  <c r="AK177"/>
  <c r="AJ177"/>
  <c r="AU176"/>
  <c r="BD176" s="1"/>
  <c r="AT176"/>
  <c r="BC176" s="1"/>
  <c r="AS176"/>
  <c r="BB176" s="1"/>
  <c r="AR176"/>
  <c r="AQ176"/>
  <c r="AP176"/>
  <c r="BP176" s="1"/>
  <c r="AO176"/>
  <c r="BO176" s="1"/>
  <c r="AN176"/>
  <c r="BN176" s="1"/>
  <c r="AM176"/>
  <c r="AL176"/>
  <c r="AK176"/>
  <c r="AJ176"/>
  <c r="AU175"/>
  <c r="BD175" s="1"/>
  <c r="AT175"/>
  <c r="BC175" s="1"/>
  <c r="AS175"/>
  <c r="BB175" s="1"/>
  <c r="AR175"/>
  <c r="AQ175"/>
  <c r="AP175"/>
  <c r="BP175" s="1"/>
  <c r="AO175"/>
  <c r="BO175" s="1"/>
  <c r="AN175"/>
  <c r="BN175" s="1"/>
  <c r="AM175"/>
  <c r="AL175"/>
  <c r="AK175"/>
  <c r="AJ175"/>
  <c r="AU174"/>
  <c r="BD174" s="1"/>
  <c r="AT174"/>
  <c r="BC174" s="1"/>
  <c r="AS174"/>
  <c r="BB174" s="1"/>
  <c r="AR174"/>
  <c r="AQ174"/>
  <c r="AP174"/>
  <c r="BP174" s="1"/>
  <c r="AO174"/>
  <c r="BO174" s="1"/>
  <c r="AN174"/>
  <c r="BN174" s="1"/>
  <c r="AM174"/>
  <c r="AL174"/>
  <c r="AK174"/>
  <c r="AJ174"/>
  <c r="AU173"/>
  <c r="BD173" s="1"/>
  <c r="AT173"/>
  <c r="BC173" s="1"/>
  <c r="AS173"/>
  <c r="BB173" s="1"/>
  <c r="AR173"/>
  <c r="AQ173"/>
  <c r="AP173"/>
  <c r="BP173" s="1"/>
  <c r="AO173"/>
  <c r="BO173" s="1"/>
  <c r="AN173"/>
  <c r="BN173" s="1"/>
  <c r="AM173"/>
  <c r="AL173"/>
  <c r="AK173"/>
  <c r="AJ173"/>
  <c r="AU172"/>
  <c r="BD172" s="1"/>
  <c r="AT172"/>
  <c r="BC172" s="1"/>
  <c r="AS172"/>
  <c r="BB172" s="1"/>
  <c r="AR172"/>
  <c r="AQ172"/>
  <c r="AP172"/>
  <c r="BP172" s="1"/>
  <c r="AO172"/>
  <c r="BO172" s="1"/>
  <c r="AN172"/>
  <c r="BN172" s="1"/>
  <c r="AM172"/>
  <c r="AL172"/>
  <c r="AK172"/>
  <c r="AJ172"/>
  <c r="AU171"/>
  <c r="BD171" s="1"/>
  <c r="AT171"/>
  <c r="BC171" s="1"/>
  <c r="AS171"/>
  <c r="BB171" s="1"/>
  <c r="AR171"/>
  <c r="AQ171"/>
  <c r="AP171"/>
  <c r="BP171" s="1"/>
  <c r="AO171"/>
  <c r="BO171" s="1"/>
  <c r="AN171"/>
  <c r="BN171" s="1"/>
  <c r="AM171"/>
  <c r="AL171"/>
  <c r="AK171"/>
  <c r="AJ171"/>
  <c r="AU170"/>
  <c r="BD170" s="1"/>
  <c r="AT170"/>
  <c r="BC170" s="1"/>
  <c r="AS170"/>
  <c r="BB170" s="1"/>
  <c r="AR170"/>
  <c r="AQ170"/>
  <c r="AP170"/>
  <c r="BP170" s="1"/>
  <c r="AO170"/>
  <c r="BO170" s="1"/>
  <c r="AN170"/>
  <c r="BN170" s="1"/>
  <c r="AM170"/>
  <c r="AL170"/>
  <c r="AK170"/>
  <c r="AJ170"/>
  <c r="AU169"/>
  <c r="BD169" s="1"/>
  <c r="AT169"/>
  <c r="BC169" s="1"/>
  <c r="AS169"/>
  <c r="BB169" s="1"/>
  <c r="AR169"/>
  <c r="AQ169"/>
  <c r="AP169"/>
  <c r="BP169" s="1"/>
  <c r="AO169"/>
  <c r="BO169" s="1"/>
  <c r="AN169"/>
  <c r="BN169" s="1"/>
  <c r="AM169"/>
  <c r="AL169"/>
  <c r="AK169"/>
  <c r="AJ169"/>
  <c r="AU168"/>
  <c r="BD168" s="1"/>
  <c r="AT168"/>
  <c r="BC168" s="1"/>
  <c r="AS168"/>
  <c r="BB168" s="1"/>
  <c r="AR168"/>
  <c r="AQ168"/>
  <c r="AP168"/>
  <c r="BP168" s="1"/>
  <c r="AO168"/>
  <c r="BO168" s="1"/>
  <c r="AN168"/>
  <c r="BN168" s="1"/>
  <c r="AM168"/>
  <c r="AL168"/>
  <c r="AK168"/>
  <c r="AJ168"/>
  <c r="AU167"/>
  <c r="BD167" s="1"/>
  <c r="AT167"/>
  <c r="BC167" s="1"/>
  <c r="AS167"/>
  <c r="BB167" s="1"/>
  <c r="AR167"/>
  <c r="AQ167"/>
  <c r="AP167"/>
  <c r="BP167" s="1"/>
  <c r="AO167"/>
  <c r="BO167" s="1"/>
  <c r="AN167"/>
  <c r="BN167" s="1"/>
  <c r="AM167"/>
  <c r="AL167"/>
  <c r="AK167"/>
  <c r="AJ167"/>
  <c r="AU166"/>
  <c r="BD166" s="1"/>
  <c r="AT166"/>
  <c r="BC166" s="1"/>
  <c r="AS166"/>
  <c r="BB166" s="1"/>
  <c r="AR166"/>
  <c r="AQ166"/>
  <c r="AP166"/>
  <c r="BP166" s="1"/>
  <c r="AO166"/>
  <c r="BO166" s="1"/>
  <c r="AN166"/>
  <c r="BN166" s="1"/>
  <c r="AM166"/>
  <c r="AL166"/>
  <c r="AK166"/>
  <c r="AJ166"/>
  <c r="AU165"/>
  <c r="BD165" s="1"/>
  <c r="AT165"/>
  <c r="BC165" s="1"/>
  <c r="AS165"/>
  <c r="BB165" s="1"/>
  <c r="AR165"/>
  <c r="AQ165"/>
  <c r="AP165"/>
  <c r="BP165" s="1"/>
  <c r="AO165"/>
  <c r="BO165" s="1"/>
  <c r="AN165"/>
  <c r="BN165" s="1"/>
  <c r="AM165"/>
  <c r="AL165"/>
  <c r="AK165"/>
  <c r="AJ165"/>
  <c r="AU164"/>
  <c r="BD164" s="1"/>
  <c r="AT164"/>
  <c r="BC164" s="1"/>
  <c r="AS164"/>
  <c r="BB164" s="1"/>
  <c r="AR164"/>
  <c r="AQ164"/>
  <c r="AP164"/>
  <c r="BP164" s="1"/>
  <c r="AO164"/>
  <c r="BO164" s="1"/>
  <c r="AN164"/>
  <c r="BN164" s="1"/>
  <c r="AM164"/>
  <c r="AL164"/>
  <c r="AK164"/>
  <c r="AJ164"/>
  <c r="AU163"/>
  <c r="BD163" s="1"/>
  <c r="AT163"/>
  <c r="BC163" s="1"/>
  <c r="AS163"/>
  <c r="BB163" s="1"/>
  <c r="AR163"/>
  <c r="AQ163"/>
  <c r="AP163"/>
  <c r="BP163" s="1"/>
  <c r="AO163"/>
  <c r="BO163" s="1"/>
  <c r="AN163"/>
  <c r="BN163" s="1"/>
  <c r="AM163"/>
  <c r="AL163"/>
  <c r="AK163"/>
  <c r="AJ163"/>
  <c r="AU162"/>
  <c r="BD162" s="1"/>
  <c r="AT162"/>
  <c r="BC162" s="1"/>
  <c r="AS162"/>
  <c r="BB162" s="1"/>
  <c r="AR162"/>
  <c r="AQ162"/>
  <c r="AP162"/>
  <c r="BP162" s="1"/>
  <c r="AO162"/>
  <c r="BO162" s="1"/>
  <c r="AN162"/>
  <c r="BN162" s="1"/>
  <c r="AM162"/>
  <c r="AL162"/>
  <c r="AK162"/>
  <c r="AJ162"/>
  <c r="AU161"/>
  <c r="BD161" s="1"/>
  <c r="AT161"/>
  <c r="BC161" s="1"/>
  <c r="AS161"/>
  <c r="BB161" s="1"/>
  <c r="AR161"/>
  <c r="AQ161"/>
  <c r="AP161"/>
  <c r="BP161" s="1"/>
  <c r="AO161"/>
  <c r="BO161" s="1"/>
  <c r="AN161"/>
  <c r="BN161" s="1"/>
  <c r="AM161"/>
  <c r="AL161"/>
  <c r="AK161"/>
  <c r="AJ161"/>
  <c r="AU160"/>
  <c r="BD160" s="1"/>
  <c r="AT160"/>
  <c r="BC160" s="1"/>
  <c r="AS160"/>
  <c r="BB160" s="1"/>
  <c r="AR160"/>
  <c r="AQ160"/>
  <c r="AP160"/>
  <c r="BP160" s="1"/>
  <c r="AO160"/>
  <c r="BO160" s="1"/>
  <c r="AN160"/>
  <c r="BN160" s="1"/>
  <c r="AM160"/>
  <c r="AL160"/>
  <c r="AK160"/>
  <c r="AJ160"/>
  <c r="AU159"/>
  <c r="BD159" s="1"/>
  <c r="AT159"/>
  <c r="BC159" s="1"/>
  <c r="AS159"/>
  <c r="BB159" s="1"/>
  <c r="AR159"/>
  <c r="AQ159"/>
  <c r="AP159"/>
  <c r="BP159" s="1"/>
  <c r="AO159"/>
  <c r="BO159" s="1"/>
  <c r="AN159"/>
  <c r="BN159" s="1"/>
  <c r="AM159"/>
  <c r="AL159"/>
  <c r="AK159"/>
  <c r="AJ159"/>
  <c r="AU158"/>
  <c r="BD158" s="1"/>
  <c r="AT158"/>
  <c r="BC158" s="1"/>
  <c r="AS158"/>
  <c r="BB158" s="1"/>
  <c r="AR158"/>
  <c r="AQ158"/>
  <c r="AP158"/>
  <c r="BP158" s="1"/>
  <c r="AO158"/>
  <c r="BO158" s="1"/>
  <c r="AN158"/>
  <c r="BN158" s="1"/>
  <c r="AM158"/>
  <c r="AL158"/>
  <c r="AK158"/>
  <c r="AJ158"/>
  <c r="AU157"/>
  <c r="BD157" s="1"/>
  <c r="AT157"/>
  <c r="BC157" s="1"/>
  <c r="AS157"/>
  <c r="BB157" s="1"/>
  <c r="AR157"/>
  <c r="AQ157"/>
  <c r="AP157"/>
  <c r="BP157" s="1"/>
  <c r="AO157"/>
  <c r="BO157" s="1"/>
  <c r="AN157"/>
  <c r="BN157" s="1"/>
  <c r="AM157"/>
  <c r="AL157"/>
  <c r="AK157"/>
  <c r="AJ157"/>
  <c r="AU156"/>
  <c r="BD156" s="1"/>
  <c r="AT156"/>
  <c r="BC156" s="1"/>
  <c r="AS156"/>
  <c r="BB156" s="1"/>
  <c r="AR156"/>
  <c r="AQ156"/>
  <c r="AP156"/>
  <c r="BP156" s="1"/>
  <c r="AO156"/>
  <c r="BO156" s="1"/>
  <c r="AN156"/>
  <c r="BN156" s="1"/>
  <c r="AM156"/>
  <c r="AL156"/>
  <c r="AK156"/>
  <c r="AJ156"/>
  <c r="AU155"/>
  <c r="BD155" s="1"/>
  <c r="AT155"/>
  <c r="BC155" s="1"/>
  <c r="AS155"/>
  <c r="BB155" s="1"/>
  <c r="AR155"/>
  <c r="AQ155"/>
  <c r="AP155"/>
  <c r="BP155" s="1"/>
  <c r="AO155"/>
  <c r="BO155" s="1"/>
  <c r="AN155"/>
  <c r="BN155" s="1"/>
  <c r="AM155"/>
  <c r="AL155"/>
  <c r="AK155"/>
  <c r="AJ155"/>
  <c r="AU154"/>
  <c r="BD154" s="1"/>
  <c r="AT154"/>
  <c r="BC154" s="1"/>
  <c r="AS154"/>
  <c r="BB154" s="1"/>
  <c r="AR154"/>
  <c r="AQ154"/>
  <c r="AP154"/>
  <c r="BP154" s="1"/>
  <c r="AO154"/>
  <c r="BO154" s="1"/>
  <c r="AN154"/>
  <c r="BN154" s="1"/>
  <c r="AM154"/>
  <c r="AL154"/>
  <c r="AK154"/>
  <c r="AJ154"/>
  <c r="AU153"/>
  <c r="BD153" s="1"/>
  <c r="AT153"/>
  <c r="BC153" s="1"/>
  <c r="AS153"/>
  <c r="BB153" s="1"/>
  <c r="AR153"/>
  <c r="AQ153"/>
  <c r="AP153"/>
  <c r="BP153" s="1"/>
  <c r="AO153"/>
  <c r="BO153" s="1"/>
  <c r="AN153"/>
  <c r="BN153" s="1"/>
  <c r="AM153"/>
  <c r="AL153"/>
  <c r="AK153"/>
  <c r="AJ153"/>
  <c r="AU152"/>
  <c r="BD152" s="1"/>
  <c r="AT152"/>
  <c r="BC152" s="1"/>
  <c r="AS152"/>
  <c r="BB152" s="1"/>
  <c r="AR152"/>
  <c r="AQ152"/>
  <c r="AP152"/>
  <c r="BP152" s="1"/>
  <c r="AO152"/>
  <c r="BO152" s="1"/>
  <c r="AN152"/>
  <c r="BN152" s="1"/>
  <c r="AM152"/>
  <c r="AL152"/>
  <c r="AK152"/>
  <c r="AJ152"/>
  <c r="AU151"/>
  <c r="BD151" s="1"/>
  <c r="AT151"/>
  <c r="BC151" s="1"/>
  <c r="AS151"/>
  <c r="BB151" s="1"/>
  <c r="AR151"/>
  <c r="AQ151"/>
  <c r="AP151"/>
  <c r="BP151" s="1"/>
  <c r="AO151"/>
  <c r="BO151" s="1"/>
  <c r="AN151"/>
  <c r="BN151" s="1"/>
  <c r="AM151"/>
  <c r="AL151"/>
  <c r="AK151"/>
  <c r="AJ151"/>
  <c r="AU150"/>
  <c r="BD150" s="1"/>
  <c r="AT150"/>
  <c r="BC150" s="1"/>
  <c r="AS150"/>
  <c r="BB150" s="1"/>
  <c r="AR150"/>
  <c r="AQ150"/>
  <c r="AP150"/>
  <c r="BP150" s="1"/>
  <c r="AO150"/>
  <c r="BO150" s="1"/>
  <c r="AN150"/>
  <c r="BN150" s="1"/>
  <c r="AM150"/>
  <c r="AL150"/>
  <c r="AK150"/>
  <c r="AJ150"/>
  <c r="AU149"/>
  <c r="BD149" s="1"/>
  <c r="AT149"/>
  <c r="BC149" s="1"/>
  <c r="AS149"/>
  <c r="BB149" s="1"/>
  <c r="AR149"/>
  <c r="AQ149"/>
  <c r="AP149"/>
  <c r="BP149" s="1"/>
  <c r="AO149"/>
  <c r="BO149" s="1"/>
  <c r="AN149"/>
  <c r="BN149" s="1"/>
  <c r="AM149"/>
  <c r="AL149"/>
  <c r="AK149"/>
  <c r="AJ149"/>
  <c r="AU148"/>
  <c r="BD148" s="1"/>
  <c r="AT148"/>
  <c r="BC148" s="1"/>
  <c r="AS148"/>
  <c r="BB148" s="1"/>
  <c r="AR148"/>
  <c r="AQ148"/>
  <c r="AP148"/>
  <c r="BP148" s="1"/>
  <c r="AO148"/>
  <c r="BO148" s="1"/>
  <c r="AN148"/>
  <c r="BN148" s="1"/>
  <c r="AM148"/>
  <c r="AL148"/>
  <c r="AK148"/>
  <c r="AJ148"/>
  <c r="AU147"/>
  <c r="BD147" s="1"/>
  <c r="AT147"/>
  <c r="BC147" s="1"/>
  <c r="AS147"/>
  <c r="BB147" s="1"/>
  <c r="AR147"/>
  <c r="AQ147"/>
  <c r="AP147"/>
  <c r="BP147" s="1"/>
  <c r="AO147"/>
  <c r="BO147" s="1"/>
  <c r="AN147"/>
  <c r="BN147" s="1"/>
  <c r="AM147"/>
  <c r="AL147"/>
  <c r="AK147"/>
  <c r="AJ147"/>
  <c r="AU146"/>
  <c r="BD146" s="1"/>
  <c r="AT146"/>
  <c r="BC146" s="1"/>
  <c r="AS146"/>
  <c r="BB146" s="1"/>
  <c r="AR146"/>
  <c r="AQ146"/>
  <c r="AP146"/>
  <c r="BP146" s="1"/>
  <c r="AO146"/>
  <c r="BO146" s="1"/>
  <c r="AN146"/>
  <c r="BN146" s="1"/>
  <c r="AM146"/>
  <c r="AL146"/>
  <c r="AK146"/>
  <c r="AJ146"/>
  <c r="AU145"/>
  <c r="BD145" s="1"/>
  <c r="AT145"/>
  <c r="BC145" s="1"/>
  <c r="AS145"/>
  <c r="BB145" s="1"/>
  <c r="AR145"/>
  <c r="AQ145"/>
  <c r="AP145"/>
  <c r="BP145" s="1"/>
  <c r="AO145"/>
  <c r="BO145" s="1"/>
  <c r="AN145"/>
  <c r="BN145" s="1"/>
  <c r="AM145"/>
  <c r="AL145"/>
  <c r="AK145"/>
  <c r="AJ145"/>
  <c r="AU144"/>
  <c r="BD144" s="1"/>
  <c r="AT144"/>
  <c r="BC144" s="1"/>
  <c r="AS144"/>
  <c r="BB144" s="1"/>
  <c r="AR144"/>
  <c r="AQ144"/>
  <c r="AP144"/>
  <c r="BP144" s="1"/>
  <c r="AO144"/>
  <c r="BO144" s="1"/>
  <c r="AN144"/>
  <c r="BN144" s="1"/>
  <c r="AM144"/>
  <c r="AL144"/>
  <c r="AK144"/>
  <c r="AJ144"/>
  <c r="AU143"/>
  <c r="BD143" s="1"/>
  <c r="AT143"/>
  <c r="BC143" s="1"/>
  <c r="AS143"/>
  <c r="BB143" s="1"/>
  <c r="AR143"/>
  <c r="AQ143"/>
  <c r="AP143"/>
  <c r="BP143" s="1"/>
  <c r="AO143"/>
  <c r="BO143" s="1"/>
  <c r="AN143"/>
  <c r="BN143" s="1"/>
  <c r="AM143"/>
  <c r="AL143"/>
  <c r="AK143"/>
  <c r="AJ143"/>
  <c r="AU142"/>
  <c r="BD142" s="1"/>
  <c r="AT142"/>
  <c r="BC142" s="1"/>
  <c r="AS142"/>
  <c r="BB142" s="1"/>
  <c r="AR142"/>
  <c r="AQ142"/>
  <c r="AP142"/>
  <c r="BP142" s="1"/>
  <c r="AO142"/>
  <c r="BO142" s="1"/>
  <c r="AN142"/>
  <c r="BN142" s="1"/>
  <c r="AM142"/>
  <c r="AL142"/>
  <c r="AK142"/>
  <c r="AJ142"/>
  <c r="AU141"/>
  <c r="BD141" s="1"/>
  <c r="AT141"/>
  <c r="BC141" s="1"/>
  <c r="AS141"/>
  <c r="BB141" s="1"/>
  <c r="AR141"/>
  <c r="AQ141"/>
  <c r="AP141"/>
  <c r="BP141" s="1"/>
  <c r="AO141"/>
  <c r="BO141" s="1"/>
  <c r="AN141"/>
  <c r="BN141" s="1"/>
  <c r="AM141"/>
  <c r="AL141"/>
  <c r="AK141"/>
  <c r="AJ141"/>
  <c r="AU140"/>
  <c r="BD140" s="1"/>
  <c r="AT140"/>
  <c r="BC140" s="1"/>
  <c r="AS140"/>
  <c r="BB140" s="1"/>
  <c r="AR140"/>
  <c r="AQ140"/>
  <c r="AP140"/>
  <c r="BP140" s="1"/>
  <c r="AO140"/>
  <c r="BO140" s="1"/>
  <c r="AN140"/>
  <c r="BN140" s="1"/>
  <c r="AM140"/>
  <c r="AL140"/>
  <c r="AK140"/>
  <c r="AJ140"/>
  <c r="AU139"/>
  <c r="BD139" s="1"/>
  <c r="AT139"/>
  <c r="BC139" s="1"/>
  <c r="AS139"/>
  <c r="BB139" s="1"/>
  <c r="AR139"/>
  <c r="AQ139"/>
  <c r="AP139"/>
  <c r="BP139" s="1"/>
  <c r="AO139"/>
  <c r="BO139" s="1"/>
  <c r="AN139"/>
  <c r="BN139" s="1"/>
  <c r="AM139"/>
  <c r="AL139"/>
  <c r="AK139"/>
  <c r="AJ139"/>
  <c r="AU138"/>
  <c r="BD138" s="1"/>
  <c r="AT138"/>
  <c r="BC138" s="1"/>
  <c r="AS138"/>
  <c r="BB138" s="1"/>
  <c r="AR138"/>
  <c r="AQ138"/>
  <c r="AP138"/>
  <c r="BP138" s="1"/>
  <c r="AO138"/>
  <c r="BO138" s="1"/>
  <c r="AN138"/>
  <c r="BN138" s="1"/>
  <c r="AM138"/>
  <c r="AL138"/>
  <c r="AK138"/>
  <c r="AJ138"/>
  <c r="AU137"/>
  <c r="BD137" s="1"/>
  <c r="AT137"/>
  <c r="BC137" s="1"/>
  <c r="AR137"/>
  <c r="AQ137"/>
  <c r="AP137"/>
  <c r="BP137" s="1"/>
  <c r="AO137"/>
  <c r="BO137" s="1"/>
  <c r="AN137"/>
  <c r="BN137" s="1"/>
  <c r="AM137"/>
  <c r="AL137"/>
  <c r="AK137"/>
  <c r="AJ137"/>
  <c r="AU136"/>
  <c r="BD136" s="1"/>
  <c r="AT136"/>
  <c r="BC136" s="1"/>
  <c r="AS136"/>
  <c r="BB136" s="1"/>
  <c r="AR136"/>
  <c r="AQ136"/>
  <c r="AP136"/>
  <c r="BP136" s="1"/>
  <c r="AO136"/>
  <c r="BO136" s="1"/>
  <c r="AN136"/>
  <c r="BN136" s="1"/>
  <c r="AM136"/>
  <c r="AL136"/>
  <c r="AK136"/>
  <c r="AJ136"/>
  <c r="AU135"/>
  <c r="BD135" s="1"/>
  <c r="AT135"/>
  <c r="BC135" s="1"/>
  <c r="AS135"/>
  <c r="BB135" s="1"/>
  <c r="AR135"/>
  <c r="AQ135"/>
  <c r="AP135"/>
  <c r="BP135" s="1"/>
  <c r="AO135"/>
  <c r="BO135" s="1"/>
  <c r="AN135"/>
  <c r="BN135" s="1"/>
  <c r="AM135"/>
  <c r="AL135"/>
  <c r="AK135"/>
  <c r="AJ135"/>
  <c r="AU134"/>
  <c r="BD134" s="1"/>
  <c r="AT134"/>
  <c r="BC134" s="1"/>
  <c r="AS134"/>
  <c r="BB134" s="1"/>
  <c r="AR134"/>
  <c r="AQ134"/>
  <c r="AP134"/>
  <c r="BP134" s="1"/>
  <c r="AO134"/>
  <c r="BO134" s="1"/>
  <c r="AN134"/>
  <c r="BN134" s="1"/>
  <c r="AM134"/>
  <c r="AL134"/>
  <c r="AK134"/>
  <c r="AJ134"/>
  <c r="AU133"/>
  <c r="BD133" s="1"/>
  <c r="AT133"/>
  <c r="BC133" s="1"/>
  <c r="AS133"/>
  <c r="BB133" s="1"/>
  <c r="AR133"/>
  <c r="AQ133"/>
  <c r="AP133"/>
  <c r="BP133" s="1"/>
  <c r="AO133"/>
  <c r="BO133" s="1"/>
  <c r="AN133"/>
  <c r="BN133" s="1"/>
  <c r="AM133"/>
  <c r="AL133"/>
  <c r="AK133"/>
  <c r="AJ133"/>
  <c r="AU132"/>
  <c r="BD132" s="1"/>
  <c r="AT132"/>
  <c r="BC132" s="1"/>
  <c r="AS132"/>
  <c r="BB132" s="1"/>
  <c r="AR132"/>
  <c r="AQ132"/>
  <c r="AP132"/>
  <c r="BP132" s="1"/>
  <c r="AO132"/>
  <c r="BO132" s="1"/>
  <c r="AN132"/>
  <c r="BN132" s="1"/>
  <c r="AM132"/>
  <c r="AL132"/>
  <c r="AK132"/>
  <c r="AJ132"/>
  <c r="AU131"/>
  <c r="BD131" s="1"/>
  <c r="AT131"/>
  <c r="BC131" s="1"/>
  <c r="AS131"/>
  <c r="BB131" s="1"/>
  <c r="AR131"/>
  <c r="AQ131"/>
  <c r="AP131"/>
  <c r="BP131" s="1"/>
  <c r="AO131"/>
  <c r="BO131" s="1"/>
  <c r="AN131"/>
  <c r="BN131" s="1"/>
  <c r="AM131"/>
  <c r="AL131"/>
  <c r="AK131"/>
  <c r="AJ131"/>
  <c r="AU130"/>
  <c r="BD130" s="1"/>
  <c r="AT130"/>
  <c r="BC130" s="1"/>
  <c r="AS130"/>
  <c r="BB130" s="1"/>
  <c r="AR130"/>
  <c r="AQ130"/>
  <c r="AP130"/>
  <c r="BP130" s="1"/>
  <c r="AO130"/>
  <c r="BO130" s="1"/>
  <c r="AN130"/>
  <c r="BN130" s="1"/>
  <c r="AM130"/>
  <c r="AL130"/>
  <c r="AK130"/>
  <c r="AJ130"/>
  <c r="AU129"/>
  <c r="BD129" s="1"/>
  <c r="AT129"/>
  <c r="BC129" s="1"/>
  <c r="AS129"/>
  <c r="BB129" s="1"/>
  <c r="AR129"/>
  <c r="AQ129"/>
  <c r="AP129"/>
  <c r="BP129" s="1"/>
  <c r="AO129"/>
  <c r="BO129" s="1"/>
  <c r="AN129"/>
  <c r="BN129" s="1"/>
  <c r="AM129"/>
  <c r="AL129"/>
  <c r="AK129"/>
  <c r="AJ129"/>
  <c r="AU128"/>
  <c r="BD128" s="1"/>
  <c r="AT128"/>
  <c r="BC128" s="1"/>
  <c r="AS128"/>
  <c r="BB128" s="1"/>
  <c r="AR128"/>
  <c r="AQ128"/>
  <c r="AP128"/>
  <c r="BP128" s="1"/>
  <c r="AO128"/>
  <c r="BO128" s="1"/>
  <c r="AN128"/>
  <c r="BN128" s="1"/>
  <c r="AM128"/>
  <c r="AL128"/>
  <c r="AK128"/>
  <c r="AJ128"/>
  <c r="AU127"/>
  <c r="BD127" s="1"/>
  <c r="AT127"/>
  <c r="BC127" s="1"/>
  <c r="AR127"/>
  <c r="AQ127"/>
  <c r="AP127"/>
  <c r="BP127" s="1"/>
  <c r="AO127"/>
  <c r="BO127" s="1"/>
  <c r="AN127"/>
  <c r="BN127" s="1"/>
  <c r="AM127"/>
  <c r="AL127"/>
  <c r="AK127"/>
  <c r="AJ127"/>
  <c r="AU126"/>
  <c r="BD126" s="1"/>
  <c r="AT126"/>
  <c r="BC126" s="1"/>
  <c r="AS126"/>
  <c r="BB126" s="1"/>
  <c r="AR126"/>
  <c r="AQ126"/>
  <c r="AP126"/>
  <c r="BP126" s="1"/>
  <c r="AO126"/>
  <c r="BO126" s="1"/>
  <c r="AN126"/>
  <c r="BN126" s="1"/>
  <c r="AM126"/>
  <c r="AL126"/>
  <c r="AK126"/>
  <c r="AJ126"/>
  <c r="AU125"/>
  <c r="BD125" s="1"/>
  <c r="AT125"/>
  <c r="BC125" s="1"/>
  <c r="AS125"/>
  <c r="BB125" s="1"/>
  <c r="AR125"/>
  <c r="AQ125"/>
  <c r="AP125"/>
  <c r="BP125" s="1"/>
  <c r="AO125"/>
  <c r="BO125" s="1"/>
  <c r="AN125"/>
  <c r="BN125" s="1"/>
  <c r="AM125"/>
  <c r="AL125"/>
  <c r="AK125"/>
  <c r="AJ125"/>
  <c r="AU124"/>
  <c r="BD124" s="1"/>
  <c r="AT124"/>
  <c r="BC124" s="1"/>
  <c r="AS124"/>
  <c r="BB124" s="1"/>
  <c r="AR124"/>
  <c r="AQ124"/>
  <c r="AP124"/>
  <c r="BP124" s="1"/>
  <c r="AO124"/>
  <c r="BO124" s="1"/>
  <c r="AN124"/>
  <c r="BN124" s="1"/>
  <c r="AM124"/>
  <c r="AL124"/>
  <c r="AK124"/>
  <c r="AJ124"/>
  <c r="AU123"/>
  <c r="BD123" s="1"/>
  <c r="AT123"/>
  <c r="BC123" s="1"/>
  <c r="AS123"/>
  <c r="BB123" s="1"/>
  <c r="AR123"/>
  <c r="AQ123"/>
  <c r="AP123"/>
  <c r="BP123" s="1"/>
  <c r="AO123"/>
  <c r="BO123" s="1"/>
  <c r="AN123"/>
  <c r="BN123" s="1"/>
  <c r="AM123"/>
  <c r="AL123"/>
  <c r="AK123"/>
  <c r="AJ123"/>
  <c r="AU122"/>
  <c r="BD122" s="1"/>
  <c r="AT122"/>
  <c r="BC122" s="1"/>
  <c r="AS122"/>
  <c r="BB122" s="1"/>
  <c r="AR122"/>
  <c r="AQ122"/>
  <c r="AP122"/>
  <c r="BP122" s="1"/>
  <c r="AO122"/>
  <c r="BO122" s="1"/>
  <c r="AN122"/>
  <c r="BN122" s="1"/>
  <c r="AM122"/>
  <c r="AL122"/>
  <c r="AK122"/>
  <c r="AJ122"/>
  <c r="AU121"/>
  <c r="BD121" s="1"/>
  <c r="AT121"/>
  <c r="BC121" s="1"/>
  <c r="AS121"/>
  <c r="BB121" s="1"/>
  <c r="AR121"/>
  <c r="AQ121"/>
  <c r="AP121"/>
  <c r="BP121" s="1"/>
  <c r="AO121"/>
  <c r="BO121" s="1"/>
  <c r="AN121"/>
  <c r="BN121" s="1"/>
  <c r="AM121"/>
  <c r="AL121"/>
  <c r="AK121"/>
  <c r="AJ121"/>
  <c r="AU120"/>
  <c r="BD120" s="1"/>
  <c r="AT120"/>
  <c r="BC120" s="1"/>
  <c r="AS120"/>
  <c r="BB120" s="1"/>
  <c r="AR120"/>
  <c r="AQ120"/>
  <c r="AP120"/>
  <c r="BP120" s="1"/>
  <c r="AO120"/>
  <c r="BO120" s="1"/>
  <c r="AN120"/>
  <c r="BN120" s="1"/>
  <c r="AM120"/>
  <c r="AL120"/>
  <c r="AK120"/>
  <c r="AJ120"/>
  <c r="AU119"/>
  <c r="BD119" s="1"/>
  <c r="AT119"/>
  <c r="BC119" s="1"/>
  <c r="AS119"/>
  <c r="BB119" s="1"/>
  <c r="AR119"/>
  <c r="AQ119"/>
  <c r="AP119"/>
  <c r="BP119" s="1"/>
  <c r="AO119"/>
  <c r="BO119" s="1"/>
  <c r="AN119"/>
  <c r="BN119" s="1"/>
  <c r="AM119"/>
  <c r="AL119"/>
  <c r="AK119"/>
  <c r="AJ119"/>
  <c r="AU118"/>
  <c r="BD118" s="1"/>
  <c r="AT118"/>
  <c r="BC118" s="1"/>
  <c r="AS118"/>
  <c r="BB118" s="1"/>
  <c r="AR118"/>
  <c r="AQ118"/>
  <c r="AP118"/>
  <c r="BP118" s="1"/>
  <c r="AO118"/>
  <c r="BO118" s="1"/>
  <c r="AN118"/>
  <c r="BN118" s="1"/>
  <c r="AM118"/>
  <c r="AL118"/>
  <c r="AK118"/>
  <c r="AJ118"/>
  <c r="AU117"/>
  <c r="BD117" s="1"/>
  <c r="AT117"/>
  <c r="BC117" s="1"/>
  <c r="AS117"/>
  <c r="BB117" s="1"/>
  <c r="AR117"/>
  <c r="AQ117"/>
  <c r="AP117"/>
  <c r="BP117" s="1"/>
  <c r="AO117"/>
  <c r="BO117" s="1"/>
  <c r="AN117"/>
  <c r="BN117" s="1"/>
  <c r="AM117"/>
  <c r="AL117"/>
  <c r="AK117"/>
  <c r="AJ117"/>
  <c r="AU116"/>
  <c r="BD116" s="1"/>
  <c r="AT116"/>
  <c r="BC116" s="1"/>
  <c r="AS116"/>
  <c r="BB116" s="1"/>
  <c r="AR116"/>
  <c r="AQ116"/>
  <c r="AP116"/>
  <c r="BP116" s="1"/>
  <c r="AO116"/>
  <c r="BO116" s="1"/>
  <c r="AN116"/>
  <c r="BN116" s="1"/>
  <c r="AM116"/>
  <c r="AL116"/>
  <c r="AK116"/>
  <c r="AJ116"/>
  <c r="AU115"/>
  <c r="BD115" s="1"/>
  <c r="AT115"/>
  <c r="BC115" s="1"/>
  <c r="AS115"/>
  <c r="BB115" s="1"/>
  <c r="AR115"/>
  <c r="AQ115"/>
  <c r="AP115"/>
  <c r="BP115" s="1"/>
  <c r="AO115"/>
  <c r="BO115" s="1"/>
  <c r="AN115"/>
  <c r="BN115" s="1"/>
  <c r="AM115"/>
  <c r="AL115"/>
  <c r="AK115"/>
  <c r="AJ115"/>
  <c r="AU114"/>
  <c r="BD114" s="1"/>
  <c r="AT114"/>
  <c r="BC114" s="1"/>
  <c r="AS114"/>
  <c r="BB114" s="1"/>
  <c r="AR114"/>
  <c r="AQ114"/>
  <c r="AP114"/>
  <c r="BP114" s="1"/>
  <c r="AO114"/>
  <c r="BO114" s="1"/>
  <c r="AN114"/>
  <c r="BN114" s="1"/>
  <c r="AM114"/>
  <c r="AL114"/>
  <c r="AK114"/>
  <c r="AJ114"/>
  <c r="AU113"/>
  <c r="BD113" s="1"/>
  <c r="AT113"/>
  <c r="BC113" s="1"/>
  <c r="AS113"/>
  <c r="BB113" s="1"/>
  <c r="AR113"/>
  <c r="AQ113"/>
  <c r="AP113"/>
  <c r="BP113" s="1"/>
  <c r="AO113"/>
  <c r="BO113" s="1"/>
  <c r="AN113"/>
  <c r="BN113" s="1"/>
  <c r="AM113"/>
  <c r="AL113"/>
  <c r="AK113"/>
  <c r="AJ113"/>
  <c r="AU112"/>
  <c r="BD112" s="1"/>
  <c r="AT112"/>
  <c r="BC112" s="1"/>
  <c r="AS112"/>
  <c r="BB112" s="1"/>
  <c r="AR112"/>
  <c r="AQ112"/>
  <c r="AP112"/>
  <c r="BP112" s="1"/>
  <c r="AO112"/>
  <c r="BO112" s="1"/>
  <c r="AN112"/>
  <c r="BN112" s="1"/>
  <c r="AM112"/>
  <c r="AL112"/>
  <c r="AK112"/>
  <c r="AJ112"/>
  <c r="AU111"/>
  <c r="BD111" s="1"/>
  <c r="AT111"/>
  <c r="BC111" s="1"/>
  <c r="AS111"/>
  <c r="BB111" s="1"/>
  <c r="AR111"/>
  <c r="AQ111"/>
  <c r="AP111"/>
  <c r="BP111" s="1"/>
  <c r="AO111"/>
  <c r="BO111" s="1"/>
  <c r="AN111"/>
  <c r="BN111" s="1"/>
  <c r="AM111"/>
  <c r="AL111"/>
  <c r="AK111"/>
  <c r="AJ111"/>
  <c r="AU110"/>
  <c r="BD110" s="1"/>
  <c r="AT110"/>
  <c r="BC110" s="1"/>
  <c r="AS110"/>
  <c r="BB110" s="1"/>
  <c r="AR110"/>
  <c r="AQ110"/>
  <c r="AP110"/>
  <c r="BP110" s="1"/>
  <c r="AO110"/>
  <c r="BO110" s="1"/>
  <c r="AN110"/>
  <c r="BN110" s="1"/>
  <c r="AM110"/>
  <c r="AL110"/>
  <c r="AK110"/>
  <c r="AJ110"/>
  <c r="AU109"/>
  <c r="BD109" s="1"/>
  <c r="AT109"/>
  <c r="BC109" s="1"/>
  <c r="AS109"/>
  <c r="BB109" s="1"/>
  <c r="AR109"/>
  <c r="AQ109"/>
  <c r="AP109"/>
  <c r="BP109" s="1"/>
  <c r="AO109"/>
  <c r="BO109" s="1"/>
  <c r="AN109"/>
  <c r="BN109" s="1"/>
  <c r="AM109"/>
  <c r="AL109"/>
  <c r="AK109"/>
  <c r="AJ109"/>
  <c r="AU108"/>
  <c r="BD108" s="1"/>
  <c r="AT108"/>
  <c r="BC108" s="1"/>
  <c r="AS108"/>
  <c r="BB108" s="1"/>
  <c r="AR108"/>
  <c r="AQ108"/>
  <c r="AP108"/>
  <c r="BP108" s="1"/>
  <c r="AO108"/>
  <c r="BO108" s="1"/>
  <c r="AN108"/>
  <c r="BN108" s="1"/>
  <c r="AM108"/>
  <c r="AL108"/>
  <c r="AK108"/>
  <c r="AJ108"/>
  <c r="AU107"/>
  <c r="BD107" s="1"/>
  <c r="AT107"/>
  <c r="BC107" s="1"/>
  <c r="AS107"/>
  <c r="BB107" s="1"/>
  <c r="AR107"/>
  <c r="AQ107"/>
  <c r="AP107"/>
  <c r="BP107" s="1"/>
  <c r="AO107"/>
  <c r="BO107" s="1"/>
  <c r="AN107"/>
  <c r="BN107" s="1"/>
  <c r="AM107"/>
  <c r="AL107"/>
  <c r="AK107"/>
  <c r="AJ107"/>
  <c r="AU106"/>
  <c r="BD106" s="1"/>
  <c r="AT106"/>
  <c r="BC106" s="1"/>
  <c r="AS106"/>
  <c r="BB106" s="1"/>
  <c r="AR106"/>
  <c r="AQ106"/>
  <c r="AP106"/>
  <c r="BP106" s="1"/>
  <c r="AO106"/>
  <c r="BO106" s="1"/>
  <c r="AN106"/>
  <c r="BN106" s="1"/>
  <c r="AM106"/>
  <c r="AL106"/>
  <c r="AK106"/>
  <c r="AJ106"/>
  <c r="AU105"/>
  <c r="BD105" s="1"/>
  <c r="AT105"/>
  <c r="BC105" s="1"/>
  <c r="AS105"/>
  <c r="BB105" s="1"/>
  <c r="AR105"/>
  <c r="AQ105"/>
  <c r="AP105"/>
  <c r="BP105" s="1"/>
  <c r="AO105"/>
  <c r="BO105" s="1"/>
  <c r="AN105"/>
  <c r="BN105" s="1"/>
  <c r="AM105"/>
  <c r="AL105"/>
  <c r="AK105"/>
  <c r="AJ105"/>
  <c r="AU104"/>
  <c r="BD104" s="1"/>
  <c r="AT104"/>
  <c r="BC104" s="1"/>
  <c r="AS104"/>
  <c r="BB104" s="1"/>
  <c r="AR104"/>
  <c r="AQ104"/>
  <c r="AP104"/>
  <c r="BP104" s="1"/>
  <c r="AO104"/>
  <c r="BO104" s="1"/>
  <c r="AN104"/>
  <c r="BN104" s="1"/>
  <c r="AM104"/>
  <c r="AL104"/>
  <c r="AK104"/>
  <c r="AJ104"/>
  <c r="AU103"/>
  <c r="BD103" s="1"/>
  <c r="AT103"/>
  <c r="BC103" s="1"/>
  <c r="AS103"/>
  <c r="BB103" s="1"/>
  <c r="AR103"/>
  <c r="AQ103"/>
  <c r="AP103"/>
  <c r="BP103" s="1"/>
  <c r="AO103"/>
  <c r="BO103" s="1"/>
  <c r="AN103"/>
  <c r="BN103" s="1"/>
  <c r="AM103"/>
  <c r="AL103"/>
  <c r="AK103"/>
  <c r="AJ103"/>
  <c r="AU102"/>
  <c r="BD102" s="1"/>
  <c r="AT102"/>
  <c r="BC102" s="1"/>
  <c r="AS102"/>
  <c r="BB102" s="1"/>
  <c r="AR102"/>
  <c r="AQ102"/>
  <c r="AP102"/>
  <c r="BP102" s="1"/>
  <c r="AO102"/>
  <c r="BO102" s="1"/>
  <c r="AN102"/>
  <c r="BN102" s="1"/>
  <c r="AM102"/>
  <c r="AL102"/>
  <c r="AK102"/>
  <c r="AJ102"/>
  <c r="AU101"/>
  <c r="BD101" s="1"/>
  <c r="AT101"/>
  <c r="BC101" s="1"/>
  <c r="AS101"/>
  <c r="BB101" s="1"/>
  <c r="AR101"/>
  <c r="AQ101"/>
  <c r="AP101"/>
  <c r="BP101" s="1"/>
  <c r="AO101"/>
  <c r="BO101" s="1"/>
  <c r="AN101"/>
  <c r="BN101" s="1"/>
  <c r="AM101"/>
  <c r="AL101"/>
  <c r="AK101"/>
  <c r="AJ101"/>
  <c r="AU100"/>
  <c r="BD100" s="1"/>
  <c r="AT100"/>
  <c r="BC100" s="1"/>
  <c r="AS100"/>
  <c r="BB100" s="1"/>
  <c r="AR100"/>
  <c r="AQ100"/>
  <c r="AP100"/>
  <c r="BP100" s="1"/>
  <c r="AO100"/>
  <c r="BO100" s="1"/>
  <c r="AN100"/>
  <c r="BN100" s="1"/>
  <c r="AM100"/>
  <c r="AL100"/>
  <c r="AK100"/>
  <c r="AJ100"/>
  <c r="AU99"/>
  <c r="BD99" s="1"/>
  <c r="AT99"/>
  <c r="BC99" s="1"/>
  <c r="AS99"/>
  <c r="BB99" s="1"/>
  <c r="AR99"/>
  <c r="AQ99"/>
  <c r="AP99"/>
  <c r="BP99" s="1"/>
  <c r="AO99"/>
  <c r="BO99" s="1"/>
  <c r="AN99"/>
  <c r="BN99" s="1"/>
  <c r="AM99"/>
  <c r="AL99"/>
  <c r="AK99"/>
  <c r="AJ99"/>
  <c r="AU98"/>
  <c r="BD98" s="1"/>
  <c r="AT98"/>
  <c r="BC98" s="1"/>
  <c r="AS98"/>
  <c r="BB98" s="1"/>
  <c r="AR98"/>
  <c r="AQ98"/>
  <c r="AP98"/>
  <c r="BP98" s="1"/>
  <c r="AO98"/>
  <c r="BO98" s="1"/>
  <c r="AN98"/>
  <c r="BN98" s="1"/>
  <c r="AM98"/>
  <c r="AL98"/>
  <c r="AK98"/>
  <c r="AJ98"/>
  <c r="AU97"/>
  <c r="BD97" s="1"/>
  <c r="AT97"/>
  <c r="BC97" s="1"/>
  <c r="AS97"/>
  <c r="BB97" s="1"/>
  <c r="AR97"/>
  <c r="AQ97"/>
  <c r="AP97"/>
  <c r="BP97" s="1"/>
  <c r="AO97"/>
  <c r="BO97" s="1"/>
  <c r="AN97"/>
  <c r="BN97" s="1"/>
  <c r="AM97"/>
  <c r="AL97"/>
  <c r="AK97"/>
  <c r="AJ97"/>
  <c r="AU96"/>
  <c r="BD96" s="1"/>
  <c r="AT96"/>
  <c r="BC96" s="1"/>
  <c r="AS96"/>
  <c r="BB96" s="1"/>
  <c r="AR96"/>
  <c r="AQ96"/>
  <c r="AP96"/>
  <c r="BP96" s="1"/>
  <c r="AO96"/>
  <c r="BO96" s="1"/>
  <c r="AN96"/>
  <c r="BN96" s="1"/>
  <c r="AM96"/>
  <c r="AL96"/>
  <c r="AK96"/>
  <c r="AJ96"/>
  <c r="AU95"/>
  <c r="BD95" s="1"/>
  <c r="AT95"/>
  <c r="BC95" s="1"/>
  <c r="AS95"/>
  <c r="BB95" s="1"/>
  <c r="AR95"/>
  <c r="AQ95"/>
  <c r="AP95"/>
  <c r="BP95" s="1"/>
  <c r="AO95"/>
  <c r="BO95" s="1"/>
  <c r="AN95"/>
  <c r="BN95" s="1"/>
  <c r="AM95"/>
  <c r="AL95"/>
  <c r="AK95"/>
  <c r="AJ95"/>
  <c r="AU94"/>
  <c r="BD94" s="1"/>
  <c r="AT94"/>
  <c r="BC94" s="1"/>
  <c r="AS94"/>
  <c r="BB94" s="1"/>
  <c r="AR94"/>
  <c r="AQ94"/>
  <c r="AP94"/>
  <c r="BP94" s="1"/>
  <c r="AO94"/>
  <c r="BO94" s="1"/>
  <c r="AN94"/>
  <c r="BN94" s="1"/>
  <c r="AM94"/>
  <c r="AL94"/>
  <c r="AK94"/>
  <c r="AJ94"/>
  <c r="AU93"/>
  <c r="BD93" s="1"/>
  <c r="AT93"/>
  <c r="BC93" s="1"/>
  <c r="AS93"/>
  <c r="BB93" s="1"/>
  <c r="AR93"/>
  <c r="AQ93"/>
  <c r="AP93"/>
  <c r="BP93" s="1"/>
  <c r="AO93"/>
  <c r="BO93" s="1"/>
  <c r="AN93"/>
  <c r="BN93" s="1"/>
  <c r="AM93"/>
  <c r="AL93"/>
  <c r="AK93"/>
  <c r="AJ93"/>
  <c r="AU92"/>
  <c r="BD92" s="1"/>
  <c r="AT92"/>
  <c r="BC92" s="1"/>
  <c r="AS92"/>
  <c r="BB92" s="1"/>
  <c r="AR92"/>
  <c r="AQ92"/>
  <c r="AP92"/>
  <c r="BP92" s="1"/>
  <c r="AO92"/>
  <c r="BO92" s="1"/>
  <c r="AN92"/>
  <c r="BN92" s="1"/>
  <c r="AM92"/>
  <c r="AL92"/>
  <c r="AK92"/>
  <c r="AJ92"/>
  <c r="AU91"/>
  <c r="BD91" s="1"/>
  <c r="AT91"/>
  <c r="BC91" s="1"/>
  <c r="AS91"/>
  <c r="BB91" s="1"/>
  <c r="AR91"/>
  <c r="AQ91"/>
  <c r="AP91"/>
  <c r="BP91" s="1"/>
  <c r="AO91"/>
  <c r="BO91" s="1"/>
  <c r="AN91"/>
  <c r="BN91" s="1"/>
  <c r="AM91"/>
  <c r="AL91"/>
  <c r="AK91"/>
  <c r="AJ91"/>
  <c r="AU90"/>
  <c r="BD90" s="1"/>
  <c r="AT90"/>
  <c r="BC90" s="1"/>
  <c r="AS90"/>
  <c r="BB90" s="1"/>
  <c r="AR90"/>
  <c r="AQ90"/>
  <c r="AP90"/>
  <c r="BP90" s="1"/>
  <c r="AO90"/>
  <c r="BO90" s="1"/>
  <c r="AN90"/>
  <c r="BN90" s="1"/>
  <c r="AM90"/>
  <c r="AL90"/>
  <c r="AK90"/>
  <c r="AJ90"/>
  <c r="AU89"/>
  <c r="BD89" s="1"/>
  <c r="AT89"/>
  <c r="BC89" s="1"/>
  <c r="AS89"/>
  <c r="BB89" s="1"/>
  <c r="AR89"/>
  <c r="AQ89"/>
  <c r="AP89"/>
  <c r="BP89" s="1"/>
  <c r="AO89"/>
  <c r="BO89" s="1"/>
  <c r="AN89"/>
  <c r="BN89" s="1"/>
  <c r="AM89"/>
  <c r="AL89"/>
  <c r="AK89"/>
  <c r="AJ89"/>
  <c r="AU88"/>
  <c r="BD88" s="1"/>
  <c r="AT88"/>
  <c r="BC88" s="1"/>
  <c r="AS88"/>
  <c r="BB88" s="1"/>
  <c r="AR88"/>
  <c r="AQ88"/>
  <c r="AP88"/>
  <c r="BP88" s="1"/>
  <c r="AO88"/>
  <c r="BO88" s="1"/>
  <c r="AN88"/>
  <c r="BN88" s="1"/>
  <c r="AM88"/>
  <c r="AL88"/>
  <c r="AK88"/>
  <c r="AJ88"/>
  <c r="AU87"/>
  <c r="BD87" s="1"/>
  <c r="AT87"/>
  <c r="BC87" s="1"/>
  <c r="AS87"/>
  <c r="BB87" s="1"/>
  <c r="AR87"/>
  <c r="AQ87"/>
  <c r="AP87"/>
  <c r="BP87" s="1"/>
  <c r="AO87"/>
  <c r="BO87" s="1"/>
  <c r="AN87"/>
  <c r="BN87" s="1"/>
  <c r="AM87"/>
  <c r="AL87"/>
  <c r="AK87"/>
  <c r="AJ87"/>
  <c r="AU86"/>
  <c r="BD86" s="1"/>
  <c r="AT86"/>
  <c r="BC86" s="1"/>
  <c r="AS86"/>
  <c r="BB86" s="1"/>
  <c r="AR86"/>
  <c r="AQ86"/>
  <c r="AP86"/>
  <c r="BP86" s="1"/>
  <c r="AO86"/>
  <c r="BO86" s="1"/>
  <c r="AN86"/>
  <c r="BN86" s="1"/>
  <c r="AM86"/>
  <c r="AL86"/>
  <c r="AK86"/>
  <c r="AJ86"/>
  <c r="AU85"/>
  <c r="BD85" s="1"/>
  <c r="AT85"/>
  <c r="BC85" s="1"/>
  <c r="AS85"/>
  <c r="BB85" s="1"/>
  <c r="AR85"/>
  <c r="AQ85"/>
  <c r="AP85"/>
  <c r="BP85" s="1"/>
  <c r="AO85"/>
  <c r="BO85" s="1"/>
  <c r="AN85"/>
  <c r="BN85" s="1"/>
  <c r="AM85"/>
  <c r="AL85"/>
  <c r="AK85"/>
  <c r="AJ85"/>
  <c r="AU84"/>
  <c r="BD84" s="1"/>
  <c r="AT84"/>
  <c r="BC84" s="1"/>
  <c r="AS84"/>
  <c r="BB84" s="1"/>
  <c r="AR84"/>
  <c r="AQ84"/>
  <c r="AP84"/>
  <c r="BP84" s="1"/>
  <c r="AO84"/>
  <c r="BO84" s="1"/>
  <c r="AN84"/>
  <c r="BN84" s="1"/>
  <c r="AM84"/>
  <c r="AL84"/>
  <c r="AK84"/>
  <c r="AJ84"/>
  <c r="AU83"/>
  <c r="BD83" s="1"/>
  <c r="AT83"/>
  <c r="BC83" s="1"/>
  <c r="AS83"/>
  <c r="BB83" s="1"/>
  <c r="AR83"/>
  <c r="AQ83"/>
  <c r="AP83"/>
  <c r="BP83" s="1"/>
  <c r="AO83"/>
  <c r="BO83" s="1"/>
  <c r="AN83"/>
  <c r="BN83" s="1"/>
  <c r="AM83"/>
  <c r="AL83"/>
  <c r="AK83"/>
  <c r="AJ83"/>
  <c r="AU82"/>
  <c r="BD82" s="1"/>
  <c r="AT82"/>
  <c r="BC82" s="1"/>
  <c r="AS82"/>
  <c r="BB82" s="1"/>
  <c r="AR82"/>
  <c r="AQ82"/>
  <c r="AP82"/>
  <c r="BP82" s="1"/>
  <c r="AO82"/>
  <c r="BO82" s="1"/>
  <c r="AN82"/>
  <c r="BN82" s="1"/>
  <c r="AM82"/>
  <c r="AL82"/>
  <c r="AK82"/>
  <c r="AJ82"/>
  <c r="AU81"/>
  <c r="BD81" s="1"/>
  <c r="AT81"/>
  <c r="BC81" s="1"/>
  <c r="AS81"/>
  <c r="BB81" s="1"/>
  <c r="AR81"/>
  <c r="AQ81"/>
  <c r="AP81"/>
  <c r="BP81" s="1"/>
  <c r="AO81"/>
  <c r="BO81" s="1"/>
  <c r="AN81"/>
  <c r="BN81" s="1"/>
  <c r="AM81"/>
  <c r="AL81"/>
  <c r="AK81"/>
  <c r="AJ81"/>
  <c r="AU75"/>
  <c r="BD75" s="1"/>
  <c r="AT75"/>
  <c r="BC75" s="1"/>
  <c r="AS75"/>
  <c r="BB75" s="1"/>
  <c r="AR75"/>
  <c r="AQ75"/>
  <c r="AP75"/>
  <c r="BP75" s="1"/>
  <c r="AO75"/>
  <c r="BO75" s="1"/>
  <c r="AN75"/>
  <c r="BN75" s="1"/>
  <c r="AM75"/>
  <c r="AL75"/>
  <c r="AK75"/>
  <c r="AJ75"/>
  <c r="AU74"/>
  <c r="BD74" s="1"/>
  <c r="AT74"/>
  <c r="BC74" s="1"/>
  <c r="AS74"/>
  <c r="BB74" s="1"/>
  <c r="AR74"/>
  <c r="AQ74"/>
  <c r="AP74"/>
  <c r="BP74" s="1"/>
  <c r="AO74"/>
  <c r="BO74" s="1"/>
  <c r="AN74"/>
  <c r="BN74" s="1"/>
  <c r="AM74"/>
  <c r="AL74"/>
  <c r="AK74"/>
  <c r="AJ74"/>
  <c r="AU73"/>
  <c r="BD73" s="1"/>
  <c r="AT73"/>
  <c r="BC73" s="1"/>
  <c r="AS73"/>
  <c r="BB73" s="1"/>
  <c r="AR73"/>
  <c r="AQ73"/>
  <c r="AP73"/>
  <c r="BP73" s="1"/>
  <c r="AO73"/>
  <c r="BO73" s="1"/>
  <c r="AN73"/>
  <c r="BN73" s="1"/>
  <c r="AM73"/>
  <c r="AL73"/>
  <c r="AK73"/>
  <c r="AJ73"/>
  <c r="AU72"/>
  <c r="BD72" s="1"/>
  <c r="AT72"/>
  <c r="BC72" s="1"/>
  <c r="AS72"/>
  <c r="BB72" s="1"/>
  <c r="AR72"/>
  <c r="AQ72"/>
  <c r="AP72"/>
  <c r="BP72" s="1"/>
  <c r="AO72"/>
  <c r="BO72" s="1"/>
  <c r="AN72"/>
  <c r="BN72" s="1"/>
  <c r="AM72"/>
  <c r="AL72"/>
  <c r="AK72"/>
  <c r="AJ72"/>
  <c r="AU71"/>
  <c r="BD71" s="1"/>
  <c r="AT71"/>
  <c r="BC71" s="1"/>
  <c r="AS71"/>
  <c r="BB71" s="1"/>
  <c r="AR71"/>
  <c r="AQ71"/>
  <c r="AP71"/>
  <c r="BP71" s="1"/>
  <c r="AO71"/>
  <c r="BO71" s="1"/>
  <c r="AN71"/>
  <c r="BN71" s="1"/>
  <c r="AM71"/>
  <c r="AL71"/>
  <c r="AK71"/>
  <c r="AJ71"/>
  <c r="AU70"/>
  <c r="BD70" s="1"/>
  <c r="AT70"/>
  <c r="BC70" s="1"/>
  <c r="AS70"/>
  <c r="BB70" s="1"/>
  <c r="AR70"/>
  <c r="AQ70"/>
  <c r="AP70"/>
  <c r="BP70" s="1"/>
  <c r="AO70"/>
  <c r="BO70" s="1"/>
  <c r="AN70"/>
  <c r="BN70" s="1"/>
  <c r="AM70"/>
  <c r="AL70"/>
  <c r="AK70"/>
  <c r="AJ70"/>
  <c r="AU69"/>
  <c r="BD69" s="1"/>
  <c r="AT69"/>
  <c r="BC69" s="1"/>
  <c r="AS69"/>
  <c r="BB69" s="1"/>
  <c r="AR69"/>
  <c r="AQ69"/>
  <c r="AP69"/>
  <c r="BP69" s="1"/>
  <c r="AO69"/>
  <c r="BO69" s="1"/>
  <c r="AN69"/>
  <c r="BN69" s="1"/>
  <c r="AM69"/>
  <c r="AL69"/>
  <c r="AK69"/>
  <c r="AJ69"/>
  <c r="AU68"/>
  <c r="BD68" s="1"/>
  <c r="AT68"/>
  <c r="BC68" s="1"/>
  <c r="AS68"/>
  <c r="BB68" s="1"/>
  <c r="AR68"/>
  <c r="AQ68"/>
  <c r="AP68"/>
  <c r="BP68" s="1"/>
  <c r="AO68"/>
  <c r="BO68" s="1"/>
  <c r="AN68"/>
  <c r="BN68" s="1"/>
  <c r="AM68"/>
  <c r="AL68"/>
  <c r="AK68"/>
  <c r="AJ68"/>
  <c r="AU67"/>
  <c r="BD67" s="1"/>
  <c r="AT67"/>
  <c r="BC67" s="1"/>
  <c r="AS67"/>
  <c r="BB67" s="1"/>
  <c r="AR67"/>
  <c r="AQ67"/>
  <c r="AP67"/>
  <c r="BP67" s="1"/>
  <c r="AO67"/>
  <c r="BO67" s="1"/>
  <c r="AN67"/>
  <c r="BN67" s="1"/>
  <c r="AM67"/>
  <c r="AL67"/>
  <c r="AK67"/>
  <c r="AJ67"/>
  <c r="AU66"/>
  <c r="BD66" s="1"/>
  <c r="AT66"/>
  <c r="BC66" s="1"/>
  <c r="AS66"/>
  <c r="BB66" s="1"/>
  <c r="AR66"/>
  <c r="AQ66"/>
  <c r="AP66"/>
  <c r="BP66" s="1"/>
  <c r="AO66"/>
  <c r="BO66" s="1"/>
  <c r="AN66"/>
  <c r="BN66" s="1"/>
  <c r="AM66"/>
  <c r="AL66"/>
  <c r="AK66"/>
  <c r="AJ66"/>
  <c r="AU65"/>
  <c r="BD65" s="1"/>
  <c r="AT65"/>
  <c r="BC65" s="1"/>
  <c r="AS65"/>
  <c r="BB65" s="1"/>
  <c r="AR65"/>
  <c r="AQ65"/>
  <c r="AP65"/>
  <c r="BP65" s="1"/>
  <c r="AO65"/>
  <c r="BO65" s="1"/>
  <c r="AN65"/>
  <c r="BN65" s="1"/>
  <c r="AM65"/>
  <c r="AL65"/>
  <c r="AK65"/>
  <c r="AJ65"/>
  <c r="AU64"/>
  <c r="BD64" s="1"/>
  <c r="AT64"/>
  <c r="BC64" s="1"/>
  <c r="AS64"/>
  <c r="BB64" s="1"/>
  <c r="AR64"/>
  <c r="AQ64"/>
  <c r="AP64"/>
  <c r="BP64" s="1"/>
  <c r="AO64"/>
  <c r="BO64" s="1"/>
  <c r="AN64"/>
  <c r="BN64" s="1"/>
  <c r="AM64"/>
  <c r="AL64"/>
  <c r="AK64"/>
  <c r="AJ64"/>
  <c r="AU63"/>
  <c r="BD63" s="1"/>
  <c r="AT63"/>
  <c r="BC63" s="1"/>
  <c r="AS63"/>
  <c r="BB63" s="1"/>
  <c r="AR63"/>
  <c r="AQ63"/>
  <c r="AP63"/>
  <c r="BP63" s="1"/>
  <c r="AO63"/>
  <c r="BO63" s="1"/>
  <c r="AN63"/>
  <c r="BN63" s="1"/>
  <c r="AM63"/>
  <c r="AL63"/>
  <c r="AK63"/>
  <c r="AJ63"/>
  <c r="AU62"/>
  <c r="BD62" s="1"/>
  <c r="AT62"/>
  <c r="BC62" s="1"/>
  <c r="AS62"/>
  <c r="BB62" s="1"/>
  <c r="AR62"/>
  <c r="AQ62"/>
  <c r="AP62"/>
  <c r="BP62" s="1"/>
  <c r="AO62"/>
  <c r="BO62" s="1"/>
  <c r="AN62"/>
  <c r="BN62" s="1"/>
  <c r="AM62"/>
  <c r="AL62"/>
  <c r="AK62"/>
  <c r="AJ62"/>
  <c r="AU61"/>
  <c r="BD61" s="1"/>
  <c r="AT61"/>
  <c r="BC61" s="1"/>
  <c r="AS61"/>
  <c r="BB61" s="1"/>
  <c r="AR61"/>
  <c r="AQ61"/>
  <c r="AP61"/>
  <c r="BP61" s="1"/>
  <c r="AO61"/>
  <c r="BO61" s="1"/>
  <c r="AN61"/>
  <c r="BN61" s="1"/>
  <c r="AM61"/>
  <c r="AL61"/>
  <c r="AK61"/>
  <c r="AJ61"/>
  <c r="AU60"/>
  <c r="BD60" s="1"/>
  <c r="AT60"/>
  <c r="BC60" s="1"/>
  <c r="AS60"/>
  <c r="BB60" s="1"/>
  <c r="AR60"/>
  <c r="AQ60"/>
  <c r="AP60"/>
  <c r="BP60" s="1"/>
  <c r="AO60"/>
  <c r="BO60" s="1"/>
  <c r="AN60"/>
  <c r="BN60" s="1"/>
  <c r="AM60"/>
  <c r="AL60"/>
  <c r="AK60"/>
  <c r="AJ60"/>
  <c r="AU59"/>
  <c r="BD59" s="1"/>
  <c r="AT59"/>
  <c r="BC59" s="1"/>
  <c r="AS59"/>
  <c r="BB59" s="1"/>
  <c r="AR59"/>
  <c r="AQ59"/>
  <c r="AP59"/>
  <c r="BP59" s="1"/>
  <c r="AO59"/>
  <c r="BO59" s="1"/>
  <c r="AN59"/>
  <c r="BN59" s="1"/>
  <c r="AM59"/>
  <c r="AL59"/>
  <c r="AK59"/>
  <c r="AJ59"/>
  <c r="AU58"/>
  <c r="BD58" s="1"/>
  <c r="AT58"/>
  <c r="BC58" s="1"/>
  <c r="AS58"/>
  <c r="BB58" s="1"/>
  <c r="AR58"/>
  <c r="AQ58"/>
  <c r="AP58"/>
  <c r="BP58" s="1"/>
  <c r="AO58"/>
  <c r="BO58" s="1"/>
  <c r="AN58"/>
  <c r="BN58" s="1"/>
  <c r="AM58"/>
  <c r="AL58"/>
  <c r="AK58"/>
  <c r="AJ58"/>
  <c r="AU57"/>
  <c r="BD57" s="1"/>
  <c r="AT57"/>
  <c r="BC57" s="1"/>
  <c r="AS57"/>
  <c r="BB57" s="1"/>
  <c r="AR57"/>
  <c r="AQ57"/>
  <c r="AP57"/>
  <c r="BP57" s="1"/>
  <c r="AO57"/>
  <c r="BO57" s="1"/>
  <c r="AN57"/>
  <c r="BN57" s="1"/>
  <c r="AM57"/>
  <c r="AL57"/>
  <c r="AK57"/>
  <c r="AJ57"/>
  <c r="AU56"/>
  <c r="BD56" s="1"/>
  <c r="AT56"/>
  <c r="BC56" s="1"/>
  <c r="AS56"/>
  <c r="BB56" s="1"/>
  <c r="AR56"/>
  <c r="AQ56"/>
  <c r="AP56"/>
  <c r="BP56" s="1"/>
  <c r="AO56"/>
  <c r="BO56" s="1"/>
  <c r="AN56"/>
  <c r="BN56" s="1"/>
  <c r="AM56"/>
  <c r="AL56"/>
  <c r="AK56"/>
  <c r="AJ56"/>
  <c r="AU55"/>
  <c r="BD55" s="1"/>
  <c r="AT55"/>
  <c r="BC55" s="1"/>
  <c r="AS55"/>
  <c r="BB55" s="1"/>
  <c r="AR55"/>
  <c r="AQ55"/>
  <c r="AP55"/>
  <c r="BP55" s="1"/>
  <c r="AO55"/>
  <c r="BO55" s="1"/>
  <c r="AN55"/>
  <c r="BN55" s="1"/>
  <c r="AM55"/>
  <c r="AL55"/>
  <c r="AK55"/>
  <c r="AJ55"/>
  <c r="AU54"/>
  <c r="BD54" s="1"/>
  <c r="AT54"/>
  <c r="BC54" s="1"/>
  <c r="AS54"/>
  <c r="BB54" s="1"/>
  <c r="AR54"/>
  <c r="AQ54"/>
  <c r="AP54"/>
  <c r="BP54" s="1"/>
  <c r="AO54"/>
  <c r="BO54" s="1"/>
  <c r="AN54"/>
  <c r="BN54" s="1"/>
  <c r="AM54"/>
  <c r="AL54"/>
  <c r="AK54"/>
  <c r="AJ54"/>
  <c r="AU53"/>
  <c r="BD53" s="1"/>
  <c r="AT53"/>
  <c r="BC53" s="1"/>
  <c r="AS53"/>
  <c r="BB53" s="1"/>
  <c r="AR53"/>
  <c r="AQ53"/>
  <c r="AP53"/>
  <c r="BP53" s="1"/>
  <c r="AO53"/>
  <c r="BO53" s="1"/>
  <c r="AN53"/>
  <c r="BN53" s="1"/>
  <c r="AM53"/>
  <c r="AL53"/>
  <c r="AK53"/>
  <c r="AJ53"/>
  <c r="AU52"/>
  <c r="BD52" s="1"/>
  <c r="AT52"/>
  <c r="BC52" s="1"/>
  <c r="AS52"/>
  <c r="BB52" s="1"/>
  <c r="AR52"/>
  <c r="AQ52"/>
  <c r="AP52"/>
  <c r="BP52" s="1"/>
  <c r="AO52"/>
  <c r="BO52" s="1"/>
  <c r="AN52"/>
  <c r="BN52" s="1"/>
  <c r="AM52"/>
  <c r="AL52"/>
  <c r="AK52"/>
  <c r="AJ52"/>
  <c r="AU51"/>
  <c r="BD51" s="1"/>
  <c r="AT51"/>
  <c r="BC51" s="1"/>
  <c r="AS51"/>
  <c r="BB51" s="1"/>
  <c r="AR51"/>
  <c r="AQ51"/>
  <c r="AP51"/>
  <c r="BP51" s="1"/>
  <c r="AO51"/>
  <c r="BO51" s="1"/>
  <c r="AN51"/>
  <c r="BN51" s="1"/>
  <c r="AM51"/>
  <c r="AL51"/>
  <c r="AK51"/>
  <c r="AJ51"/>
  <c r="AU50"/>
  <c r="BD50" s="1"/>
  <c r="AT50"/>
  <c r="BC50" s="1"/>
  <c r="AS50"/>
  <c r="BB50" s="1"/>
  <c r="AR50"/>
  <c r="AQ50"/>
  <c r="AP50"/>
  <c r="BP50" s="1"/>
  <c r="AO50"/>
  <c r="BO50" s="1"/>
  <c r="AN50"/>
  <c r="BN50" s="1"/>
  <c r="AM50"/>
  <c r="AL50"/>
  <c r="AK50"/>
  <c r="AJ50"/>
  <c r="AU49"/>
  <c r="BD49" s="1"/>
  <c r="AT49"/>
  <c r="BC49" s="1"/>
  <c r="AS49"/>
  <c r="BB49" s="1"/>
  <c r="AR49"/>
  <c r="AQ49"/>
  <c r="AP49"/>
  <c r="BP49" s="1"/>
  <c r="AO49"/>
  <c r="BO49" s="1"/>
  <c r="AN49"/>
  <c r="BN49" s="1"/>
  <c r="AM49"/>
  <c r="AL49"/>
  <c r="AK49"/>
  <c r="AJ49"/>
  <c r="AU48"/>
  <c r="BD48" s="1"/>
  <c r="AT48"/>
  <c r="BC48" s="1"/>
  <c r="AS48"/>
  <c r="BB48" s="1"/>
  <c r="AR48"/>
  <c r="AQ48"/>
  <c r="AP48"/>
  <c r="BP48" s="1"/>
  <c r="AO48"/>
  <c r="BO48" s="1"/>
  <c r="AN48"/>
  <c r="BN48" s="1"/>
  <c r="AM48"/>
  <c r="AL48"/>
  <c r="AK48"/>
  <c r="AJ48"/>
  <c r="AU47"/>
  <c r="BD47" s="1"/>
  <c r="AT47"/>
  <c r="BC47" s="1"/>
  <c r="AS47"/>
  <c r="BB47" s="1"/>
  <c r="AR47"/>
  <c r="AQ47"/>
  <c r="AP47"/>
  <c r="BP47" s="1"/>
  <c r="AO47"/>
  <c r="BO47" s="1"/>
  <c r="AN47"/>
  <c r="BN47" s="1"/>
  <c r="AM47"/>
  <c r="AL47"/>
  <c r="AK47"/>
  <c r="AJ47"/>
  <c r="AU46"/>
  <c r="BD46" s="1"/>
  <c r="AT46"/>
  <c r="BC46" s="1"/>
  <c r="AS46"/>
  <c r="BB46" s="1"/>
  <c r="AR46"/>
  <c r="AQ46"/>
  <c r="AP46"/>
  <c r="BP46" s="1"/>
  <c r="AO46"/>
  <c r="BO46" s="1"/>
  <c r="AN46"/>
  <c r="BN46" s="1"/>
  <c r="AM46"/>
  <c r="AL46"/>
  <c r="AK46"/>
  <c r="AJ46"/>
  <c r="AU45"/>
  <c r="BD45" s="1"/>
  <c r="AT45"/>
  <c r="BC45" s="1"/>
  <c r="AS45"/>
  <c r="BB45" s="1"/>
  <c r="AR45"/>
  <c r="AQ45"/>
  <c r="AP45"/>
  <c r="BP45" s="1"/>
  <c r="AO45"/>
  <c r="BO45" s="1"/>
  <c r="AN45"/>
  <c r="BN45" s="1"/>
  <c r="AM45"/>
  <c r="AL45"/>
  <c r="AK45"/>
  <c r="AJ45"/>
  <c r="AU44"/>
  <c r="BD44" s="1"/>
  <c r="AT44"/>
  <c r="BC44" s="1"/>
  <c r="AS44"/>
  <c r="BB44" s="1"/>
  <c r="AR44"/>
  <c r="AQ44"/>
  <c r="AP44"/>
  <c r="BP44" s="1"/>
  <c r="AO44"/>
  <c r="BO44" s="1"/>
  <c r="AN44"/>
  <c r="BN44" s="1"/>
  <c r="AM44"/>
  <c r="AL44"/>
  <c r="AK44"/>
  <c r="AJ44"/>
  <c r="AU43"/>
  <c r="BD43" s="1"/>
  <c r="AT43"/>
  <c r="BC43" s="1"/>
  <c r="AS43"/>
  <c r="BB43" s="1"/>
  <c r="AR43"/>
  <c r="AQ43"/>
  <c r="AP43"/>
  <c r="BP43" s="1"/>
  <c r="AO43"/>
  <c r="BO43" s="1"/>
  <c r="AN43"/>
  <c r="BN43" s="1"/>
  <c r="AM43"/>
  <c r="AL43"/>
  <c r="AK43"/>
  <c r="AJ43"/>
  <c r="AU42"/>
  <c r="BD42" s="1"/>
  <c r="AT42"/>
  <c r="BC42" s="1"/>
  <c r="AS42"/>
  <c r="BB42" s="1"/>
  <c r="AR42"/>
  <c r="AQ42"/>
  <c r="AP42"/>
  <c r="BP42" s="1"/>
  <c r="AO42"/>
  <c r="BO42" s="1"/>
  <c r="AN42"/>
  <c r="BN42" s="1"/>
  <c r="AM42"/>
  <c r="AL42"/>
  <c r="AK42"/>
  <c r="AJ42"/>
  <c r="AU41"/>
  <c r="BD41" s="1"/>
  <c r="AT41"/>
  <c r="BC41" s="1"/>
  <c r="AS41"/>
  <c r="BB41" s="1"/>
  <c r="AR41"/>
  <c r="AQ41"/>
  <c r="AP41"/>
  <c r="BP41" s="1"/>
  <c r="AO41"/>
  <c r="BO41" s="1"/>
  <c r="AN41"/>
  <c r="BN41" s="1"/>
  <c r="AM41"/>
  <c r="AL41"/>
  <c r="AK41"/>
  <c r="AJ41"/>
  <c r="AU40"/>
  <c r="BD40" s="1"/>
  <c r="AT40"/>
  <c r="BC40" s="1"/>
  <c r="AS40"/>
  <c r="BB40" s="1"/>
  <c r="AR40"/>
  <c r="AQ40"/>
  <c r="AP40"/>
  <c r="BP40" s="1"/>
  <c r="AO40"/>
  <c r="BO40" s="1"/>
  <c r="AN40"/>
  <c r="BN40" s="1"/>
  <c r="AM40"/>
  <c r="AL40"/>
  <c r="AK40"/>
  <c r="AJ40"/>
  <c r="AU39"/>
  <c r="BD39" s="1"/>
  <c r="AT39"/>
  <c r="BC39" s="1"/>
  <c r="AS39"/>
  <c r="BB39" s="1"/>
  <c r="AR39"/>
  <c r="AQ39"/>
  <c r="AP39"/>
  <c r="BP39" s="1"/>
  <c r="AO39"/>
  <c r="BO39" s="1"/>
  <c r="AN39"/>
  <c r="BN39" s="1"/>
  <c r="AM39"/>
  <c r="AL39"/>
  <c r="AK39"/>
  <c r="AJ39"/>
  <c r="AU38"/>
  <c r="BD38" s="1"/>
  <c r="AT38"/>
  <c r="BC38" s="1"/>
  <c r="AS38"/>
  <c r="BB38" s="1"/>
  <c r="AR38"/>
  <c r="AQ38"/>
  <c r="AP38"/>
  <c r="BP38" s="1"/>
  <c r="AO38"/>
  <c r="BO38" s="1"/>
  <c r="AN38"/>
  <c r="BN38" s="1"/>
  <c r="AM38"/>
  <c r="AL38"/>
  <c r="AK38"/>
  <c r="AJ38"/>
  <c r="AU37"/>
  <c r="BD37" s="1"/>
  <c r="AT37"/>
  <c r="BC37" s="1"/>
  <c r="AS37"/>
  <c r="BB37" s="1"/>
  <c r="AR37"/>
  <c r="AQ37"/>
  <c r="AP37"/>
  <c r="BP37" s="1"/>
  <c r="AO37"/>
  <c r="BO37" s="1"/>
  <c r="AN37"/>
  <c r="BN37" s="1"/>
  <c r="AM37"/>
  <c r="AL37"/>
  <c r="AK37"/>
  <c r="AJ37"/>
  <c r="AU36"/>
  <c r="BD36" s="1"/>
  <c r="AT36"/>
  <c r="BC36" s="1"/>
  <c r="AS36"/>
  <c r="BB36" s="1"/>
  <c r="AR36"/>
  <c r="AQ36"/>
  <c r="AP36"/>
  <c r="BP36" s="1"/>
  <c r="AO36"/>
  <c r="BO36" s="1"/>
  <c r="AN36"/>
  <c r="BN36" s="1"/>
  <c r="AM36"/>
  <c r="AL36"/>
  <c r="AK36"/>
  <c r="AJ36"/>
  <c r="AU35"/>
  <c r="BD35" s="1"/>
  <c r="AT35"/>
  <c r="BC35" s="1"/>
  <c r="AS35"/>
  <c r="BB35" s="1"/>
  <c r="AR35"/>
  <c r="AQ35"/>
  <c r="AP35"/>
  <c r="BP35" s="1"/>
  <c r="AO35"/>
  <c r="BO35" s="1"/>
  <c r="AN35"/>
  <c r="BN35" s="1"/>
  <c r="AM35"/>
  <c r="AL35"/>
  <c r="AK35"/>
  <c r="AJ35"/>
  <c r="AU34"/>
  <c r="BD34" s="1"/>
  <c r="AT34"/>
  <c r="BC34" s="1"/>
  <c r="AS34"/>
  <c r="BB34" s="1"/>
  <c r="AR34"/>
  <c r="AQ34"/>
  <c r="AP34"/>
  <c r="BP34" s="1"/>
  <c r="AO34"/>
  <c r="BO34" s="1"/>
  <c r="AN34"/>
  <c r="BN34" s="1"/>
  <c r="AM34"/>
  <c r="AL34"/>
  <c r="AK34"/>
  <c r="AJ34"/>
  <c r="AU33"/>
  <c r="BD33" s="1"/>
  <c r="AT33"/>
  <c r="BC33" s="1"/>
  <c r="AS33"/>
  <c r="BB33" s="1"/>
  <c r="AR33"/>
  <c r="AQ33"/>
  <c r="AP33"/>
  <c r="BP33" s="1"/>
  <c r="AO33"/>
  <c r="BO33" s="1"/>
  <c r="AN33"/>
  <c r="BN33" s="1"/>
  <c r="AM33"/>
  <c r="AL33"/>
  <c r="AK33"/>
  <c r="AJ33"/>
  <c r="AU32"/>
  <c r="BD32" s="1"/>
  <c r="AT32"/>
  <c r="BC32" s="1"/>
  <c r="AS32"/>
  <c r="BB32" s="1"/>
  <c r="AR32"/>
  <c r="AQ32"/>
  <c r="AP32"/>
  <c r="BP32" s="1"/>
  <c r="AO32"/>
  <c r="BO32" s="1"/>
  <c r="AN32"/>
  <c r="BN32" s="1"/>
  <c r="AM32"/>
  <c r="AL32"/>
  <c r="AK32"/>
  <c r="AJ32"/>
  <c r="AU31"/>
  <c r="BD31" s="1"/>
  <c r="AT31"/>
  <c r="BC31" s="1"/>
  <c r="AS31"/>
  <c r="BB31" s="1"/>
  <c r="AR31"/>
  <c r="AQ31"/>
  <c r="AP31"/>
  <c r="BP31" s="1"/>
  <c r="AO31"/>
  <c r="BO31" s="1"/>
  <c r="AN31"/>
  <c r="BN31" s="1"/>
  <c r="AM31"/>
  <c r="AL31"/>
  <c r="AK31"/>
  <c r="AJ31"/>
  <c r="AU30"/>
  <c r="BD30" s="1"/>
  <c r="AT30"/>
  <c r="BC30" s="1"/>
  <c r="AS30"/>
  <c r="BB30" s="1"/>
  <c r="AR30"/>
  <c r="AQ30"/>
  <c r="AP30"/>
  <c r="BP30" s="1"/>
  <c r="AO30"/>
  <c r="BO30" s="1"/>
  <c r="AN30"/>
  <c r="BN30" s="1"/>
  <c r="AM30"/>
  <c r="AL30"/>
  <c r="AK30"/>
  <c r="AJ30"/>
  <c r="AU29"/>
  <c r="BD29" s="1"/>
  <c r="AT29"/>
  <c r="BC29" s="1"/>
  <c r="AS29"/>
  <c r="BB29" s="1"/>
  <c r="AR29"/>
  <c r="AQ29"/>
  <c r="AP29"/>
  <c r="BP29" s="1"/>
  <c r="AO29"/>
  <c r="BO29" s="1"/>
  <c r="AN29"/>
  <c r="BN29" s="1"/>
  <c r="AM29"/>
  <c r="AL29"/>
  <c r="AK29"/>
  <c r="AJ29"/>
  <c r="AU28"/>
  <c r="BD28" s="1"/>
  <c r="AT28"/>
  <c r="BC28" s="1"/>
  <c r="AS28"/>
  <c r="BB28" s="1"/>
  <c r="AR28"/>
  <c r="AQ28"/>
  <c r="AP28"/>
  <c r="BP28" s="1"/>
  <c r="AO28"/>
  <c r="BO28" s="1"/>
  <c r="AN28"/>
  <c r="BN28" s="1"/>
  <c r="AM28"/>
  <c r="AL28"/>
  <c r="AK28"/>
  <c r="AJ28"/>
  <c r="AU27"/>
  <c r="BD27" s="1"/>
  <c r="AT27"/>
  <c r="BC27" s="1"/>
  <c r="AS27"/>
  <c r="BB27" s="1"/>
  <c r="AR27"/>
  <c r="AQ27"/>
  <c r="AP27"/>
  <c r="BP27" s="1"/>
  <c r="AO27"/>
  <c r="BO27" s="1"/>
  <c r="AN27"/>
  <c r="BN27" s="1"/>
  <c r="AM27"/>
  <c r="AL27"/>
  <c r="AK27"/>
  <c r="AJ27"/>
  <c r="AU26"/>
  <c r="BD26" s="1"/>
  <c r="AT26"/>
  <c r="BC26" s="1"/>
  <c r="AS26"/>
  <c r="BB26" s="1"/>
  <c r="AR26"/>
  <c r="AQ26"/>
  <c r="AP26"/>
  <c r="BP26" s="1"/>
  <c r="AO26"/>
  <c r="BO26" s="1"/>
  <c r="AN26"/>
  <c r="BN26" s="1"/>
  <c r="AM26"/>
  <c r="AL26"/>
  <c r="AK26"/>
  <c r="AJ26"/>
  <c r="AU25"/>
  <c r="BD25" s="1"/>
  <c r="AT25"/>
  <c r="BC25" s="1"/>
  <c r="AS25"/>
  <c r="BB25" s="1"/>
  <c r="AR25"/>
  <c r="AQ25"/>
  <c r="AP25"/>
  <c r="BP25" s="1"/>
  <c r="AO25"/>
  <c r="BO25" s="1"/>
  <c r="AN25"/>
  <c r="BN25" s="1"/>
  <c r="AM25"/>
  <c r="AL25"/>
  <c r="AK25"/>
  <c r="AJ25"/>
  <c r="AU24"/>
  <c r="BD24" s="1"/>
  <c r="AT24"/>
  <c r="BC24" s="1"/>
  <c r="AS24"/>
  <c r="BB24" s="1"/>
  <c r="AR24"/>
  <c r="AQ24"/>
  <c r="AP24"/>
  <c r="BP24" s="1"/>
  <c r="AO24"/>
  <c r="BO24" s="1"/>
  <c r="AN24"/>
  <c r="BN24" s="1"/>
  <c r="AM24"/>
  <c r="AL24"/>
  <c r="AK24"/>
  <c r="AJ24"/>
  <c r="AU23"/>
  <c r="BD23" s="1"/>
  <c r="AT23"/>
  <c r="BC23" s="1"/>
  <c r="AS23"/>
  <c r="BB23" s="1"/>
  <c r="AR23"/>
  <c r="AQ23"/>
  <c r="AP23"/>
  <c r="BP23" s="1"/>
  <c r="AO23"/>
  <c r="BO23" s="1"/>
  <c r="AN23"/>
  <c r="BN23" s="1"/>
  <c r="AM23"/>
  <c r="AL23"/>
  <c r="AK23"/>
  <c r="AJ23"/>
  <c r="AU22"/>
  <c r="BD22" s="1"/>
  <c r="AT22"/>
  <c r="BC22" s="1"/>
  <c r="AS22"/>
  <c r="BB22" s="1"/>
  <c r="AR22"/>
  <c r="AQ22"/>
  <c r="AP22"/>
  <c r="BP22" s="1"/>
  <c r="AO22"/>
  <c r="BO22" s="1"/>
  <c r="AN22"/>
  <c r="BN22" s="1"/>
  <c r="AM22"/>
  <c r="AL22"/>
  <c r="AK22"/>
  <c r="AJ22"/>
  <c r="AU21"/>
  <c r="BD21" s="1"/>
  <c r="AT21"/>
  <c r="BC21" s="1"/>
  <c r="AS21"/>
  <c r="BB21" s="1"/>
  <c r="AR21"/>
  <c r="AQ21"/>
  <c r="AP21"/>
  <c r="BP21" s="1"/>
  <c r="AO21"/>
  <c r="BO21" s="1"/>
  <c r="AN21"/>
  <c r="BN21" s="1"/>
  <c r="AM21"/>
  <c r="AL21"/>
  <c r="AK21"/>
  <c r="AJ21"/>
  <c r="AU20"/>
  <c r="BD20" s="1"/>
  <c r="AT20"/>
  <c r="BC20" s="1"/>
  <c r="AS20"/>
  <c r="BB20" s="1"/>
  <c r="AR20"/>
  <c r="AQ20"/>
  <c r="AP20"/>
  <c r="BP20" s="1"/>
  <c r="AO20"/>
  <c r="BO20" s="1"/>
  <c r="AN20"/>
  <c r="BN20" s="1"/>
  <c r="AM20"/>
  <c r="AL20"/>
  <c r="AK20"/>
  <c r="AJ20"/>
  <c r="AU19"/>
  <c r="BD19" s="1"/>
  <c r="AT19"/>
  <c r="BC19" s="1"/>
  <c r="AS19"/>
  <c r="BB19" s="1"/>
  <c r="AR19"/>
  <c r="AQ19"/>
  <c r="AP19"/>
  <c r="BP19" s="1"/>
  <c r="AO19"/>
  <c r="BO19" s="1"/>
  <c r="AN19"/>
  <c r="BN19" s="1"/>
  <c r="AM19"/>
  <c r="AL19"/>
  <c r="AK19"/>
  <c r="AJ19"/>
  <c r="AU18"/>
  <c r="BD18" s="1"/>
  <c r="AT18"/>
  <c r="BC18" s="1"/>
  <c r="AS18"/>
  <c r="BB18" s="1"/>
  <c r="AR18"/>
  <c r="AQ18"/>
  <c r="AP18"/>
  <c r="BP18" s="1"/>
  <c r="AO18"/>
  <c r="BO18" s="1"/>
  <c r="AN18"/>
  <c r="BN18" s="1"/>
  <c r="AM18"/>
  <c r="AL18"/>
  <c r="AK18"/>
  <c r="AJ18"/>
  <c r="AU17"/>
  <c r="BD17" s="1"/>
  <c r="AT17"/>
  <c r="BC17" s="1"/>
  <c r="AS17"/>
  <c r="BB17" s="1"/>
  <c r="AR17"/>
  <c r="AQ17"/>
  <c r="AP17"/>
  <c r="BP17" s="1"/>
  <c r="AO17"/>
  <c r="BO17" s="1"/>
  <c r="AN17"/>
  <c r="BN17" s="1"/>
  <c r="AM17"/>
  <c r="AL17"/>
  <c r="AK17"/>
  <c r="AJ17"/>
  <c r="AU16"/>
  <c r="BD16" s="1"/>
  <c r="AT16"/>
  <c r="BC16" s="1"/>
  <c r="AS16"/>
  <c r="BB16" s="1"/>
  <c r="AR16"/>
  <c r="AQ16"/>
  <c r="AP16"/>
  <c r="BP16" s="1"/>
  <c r="AO16"/>
  <c r="BO16" s="1"/>
  <c r="AN16"/>
  <c r="BN16" s="1"/>
  <c r="AM16"/>
  <c r="AL16"/>
  <c r="AK16"/>
  <c r="AJ16"/>
  <c r="AU15"/>
  <c r="BD15" s="1"/>
  <c r="AT15"/>
  <c r="BC15" s="1"/>
  <c r="AS15"/>
  <c r="BB15" s="1"/>
  <c r="AR15"/>
  <c r="AQ15"/>
  <c r="AP15"/>
  <c r="BP15" s="1"/>
  <c r="AO15"/>
  <c r="BO15" s="1"/>
  <c r="AN15"/>
  <c r="BN15" s="1"/>
  <c r="AM15"/>
  <c r="AL15"/>
  <c r="AK15"/>
  <c r="AJ15"/>
  <c r="AU14"/>
  <c r="BD14" s="1"/>
  <c r="AT14"/>
  <c r="BC14" s="1"/>
  <c r="AS14"/>
  <c r="BB14" s="1"/>
  <c r="AR14"/>
  <c r="AQ14"/>
  <c r="AP14"/>
  <c r="BP14" s="1"/>
  <c r="AO14"/>
  <c r="BO14" s="1"/>
  <c r="AN14"/>
  <c r="BN14" s="1"/>
  <c r="AM14"/>
  <c r="AL14"/>
  <c r="AK14"/>
  <c r="AJ14"/>
  <c r="AU13"/>
  <c r="BD13" s="1"/>
  <c r="AT13"/>
  <c r="BC13" s="1"/>
  <c r="AS13"/>
  <c r="BB13" s="1"/>
  <c r="AR13"/>
  <c r="AQ13"/>
  <c r="AP13"/>
  <c r="BP13" s="1"/>
  <c r="AO13"/>
  <c r="BO13" s="1"/>
  <c r="AN13"/>
  <c r="BN13" s="1"/>
  <c r="AM13"/>
  <c r="AL13"/>
  <c r="AK13"/>
  <c r="AJ13"/>
  <c r="AU12"/>
  <c r="BD12" s="1"/>
  <c r="AT12"/>
  <c r="BC12" s="1"/>
  <c r="AS12"/>
  <c r="BB12" s="1"/>
  <c r="AR12"/>
  <c r="AQ12"/>
  <c r="AP12"/>
  <c r="BP12" s="1"/>
  <c r="AO12"/>
  <c r="BO12" s="1"/>
  <c r="AN12"/>
  <c r="BN12" s="1"/>
  <c r="AM12"/>
  <c r="AL12"/>
  <c r="AK12"/>
  <c r="AJ12"/>
  <c r="AU11"/>
  <c r="BD11" s="1"/>
  <c r="AT11"/>
  <c r="BC11" s="1"/>
  <c r="AS11"/>
  <c r="BB11" s="1"/>
  <c r="AR11"/>
  <c r="AQ11"/>
  <c r="AP11"/>
  <c r="BP11" s="1"/>
  <c r="AO11"/>
  <c r="BO11" s="1"/>
  <c r="AN11"/>
  <c r="BN11" s="1"/>
  <c r="AM11"/>
  <c r="AL11"/>
  <c r="AK11"/>
  <c r="AJ11"/>
  <c r="AU10"/>
  <c r="BD10" s="1"/>
  <c r="AT10"/>
  <c r="BC10" s="1"/>
  <c r="AS10"/>
  <c r="BB10" s="1"/>
  <c r="AR10"/>
  <c r="AQ10"/>
  <c r="AP10"/>
  <c r="BP10" s="1"/>
  <c r="AO10"/>
  <c r="BO10" s="1"/>
  <c r="AN10"/>
  <c r="BN10" s="1"/>
  <c r="AM10"/>
  <c r="AL10"/>
  <c r="AK10"/>
  <c r="AJ10"/>
  <c r="AU9"/>
  <c r="BD9" s="1"/>
  <c r="AT9"/>
  <c r="BC9" s="1"/>
  <c r="AS9"/>
  <c r="BB9" s="1"/>
  <c r="AR9"/>
  <c r="AQ9"/>
  <c r="AP9"/>
  <c r="BP9" s="1"/>
  <c r="AO9"/>
  <c r="BO9" s="1"/>
  <c r="AN9"/>
  <c r="BN9" s="1"/>
  <c r="AM9"/>
  <c r="AL9"/>
  <c r="AK9"/>
  <c r="AJ9"/>
  <c r="AU8"/>
  <c r="BD8" s="1"/>
  <c r="AT8"/>
  <c r="BC8" s="1"/>
  <c r="AS8"/>
  <c r="BB8" s="1"/>
  <c r="AR8"/>
  <c r="AQ8"/>
  <c r="AP8"/>
  <c r="BP8" s="1"/>
  <c r="AO8"/>
  <c r="BO8" s="1"/>
  <c r="AN8"/>
  <c r="BN8" s="1"/>
  <c r="AM8"/>
  <c r="AL8"/>
  <c r="AK8"/>
  <c r="AJ8"/>
  <c r="AU7"/>
  <c r="BD7" s="1"/>
  <c r="AT7"/>
  <c r="BC7" s="1"/>
  <c r="AS7"/>
  <c r="BB7" s="1"/>
  <c r="AR7"/>
  <c r="AQ7"/>
  <c r="AP7"/>
  <c r="BP7" s="1"/>
  <c r="AO7"/>
  <c r="BO7" s="1"/>
  <c r="AN7"/>
  <c r="BN7" s="1"/>
  <c r="AM7"/>
  <c r="AL7"/>
  <c r="AK7"/>
  <c r="AJ7"/>
  <c r="AU6"/>
  <c r="BD6" s="1"/>
  <c r="AT6"/>
  <c r="BC6" s="1"/>
  <c r="AS6"/>
  <c r="BB6" s="1"/>
  <c r="AR6"/>
  <c r="AQ6"/>
  <c r="AP6"/>
  <c r="BP6" s="1"/>
  <c r="AO6"/>
  <c r="BO6" s="1"/>
  <c r="AN6"/>
  <c r="BN6" s="1"/>
  <c r="AM6"/>
  <c r="AL6"/>
  <c r="AK6"/>
  <c r="AJ6"/>
  <c r="EM662"/>
  <c r="EL662"/>
  <c r="EJ662"/>
  <c r="EI662"/>
  <c r="EG662"/>
  <c r="EF662"/>
  <c r="ED662"/>
  <c r="EC662"/>
  <c r="EA662"/>
  <c r="DZ662"/>
  <c r="DX662"/>
  <c r="DW662"/>
  <c r="EM661"/>
  <c r="EL661"/>
  <c r="EJ661"/>
  <c r="EI661"/>
  <c r="EG661"/>
  <c r="EF661"/>
  <c r="ED661"/>
  <c r="EC661"/>
  <c r="EA661"/>
  <c r="DZ661"/>
  <c r="DX661"/>
  <c r="DW661"/>
  <c r="EM660"/>
  <c r="EL660"/>
  <c r="EJ660"/>
  <c r="EI660"/>
  <c r="EG660"/>
  <c r="EF660"/>
  <c r="ED660"/>
  <c r="EC660"/>
  <c r="EA660"/>
  <c r="DZ660"/>
  <c r="DX660"/>
  <c r="DW660"/>
  <c r="EM659"/>
  <c r="EL659"/>
  <c r="EJ659"/>
  <c r="EI659"/>
  <c r="EG659"/>
  <c r="EF659"/>
  <c r="ED659"/>
  <c r="EC659"/>
  <c r="EA659"/>
  <c r="DZ659"/>
  <c r="DX659"/>
  <c r="DW659"/>
  <c r="EM658"/>
  <c r="EL658"/>
  <c r="EJ658"/>
  <c r="EI658"/>
  <c r="EG658"/>
  <c r="EF658"/>
  <c r="ED658"/>
  <c r="EC658"/>
  <c r="EA658"/>
  <c r="DZ658"/>
  <c r="DX658"/>
  <c r="DW658"/>
  <c r="EM657"/>
  <c r="EL657"/>
  <c r="EJ657"/>
  <c r="EI657"/>
  <c r="EG657"/>
  <c r="EF657"/>
  <c r="ED657"/>
  <c r="EC657"/>
  <c r="EA657"/>
  <c r="DZ657"/>
  <c r="DX657"/>
  <c r="DW657"/>
  <c r="EM656"/>
  <c r="EL656"/>
  <c r="EJ656"/>
  <c r="EI656"/>
  <c r="EG656"/>
  <c r="EF656"/>
  <c r="ED656"/>
  <c r="EC656"/>
  <c r="EA656"/>
  <c r="DZ656"/>
  <c r="DX656"/>
  <c r="DW656"/>
  <c r="EM655"/>
  <c r="EL655"/>
  <c r="EJ655"/>
  <c r="EI655"/>
  <c r="EG655"/>
  <c r="EF655"/>
  <c r="ED655"/>
  <c r="EC655"/>
  <c r="EA655"/>
  <c r="DZ655"/>
  <c r="DX655"/>
  <c r="DW655"/>
  <c r="EM654"/>
  <c r="EL654"/>
  <c r="EJ654"/>
  <c r="EI654"/>
  <c r="EG654"/>
  <c r="EF654"/>
  <c r="ED654"/>
  <c r="EC654"/>
  <c r="EA654"/>
  <c r="DZ654"/>
  <c r="DX654"/>
  <c r="DW654"/>
  <c r="EM653"/>
  <c r="EL653"/>
  <c r="EJ653"/>
  <c r="EI653"/>
  <c r="EG653"/>
  <c r="EF653"/>
  <c r="ED653"/>
  <c r="EC653"/>
  <c r="EA653"/>
  <c r="DZ653"/>
  <c r="DX653"/>
  <c r="DW653"/>
  <c r="EM652"/>
  <c r="EL652"/>
  <c r="EJ652"/>
  <c r="EI652"/>
  <c r="EG652"/>
  <c r="EF652"/>
  <c r="ED652"/>
  <c r="EC652"/>
  <c r="EA652"/>
  <c r="DZ652"/>
  <c r="DX652"/>
  <c r="DW652"/>
  <c r="CS652"/>
  <c r="DP652" s="1"/>
  <c r="EM651"/>
  <c r="EL651"/>
  <c r="EJ651"/>
  <c r="EI651"/>
  <c r="EG651"/>
  <c r="EF651"/>
  <c r="ED651"/>
  <c r="EC651"/>
  <c r="EA651"/>
  <c r="DZ651"/>
  <c r="DX651"/>
  <c r="DW651"/>
  <c r="EM650"/>
  <c r="EL650"/>
  <c r="EJ650"/>
  <c r="EI650"/>
  <c r="EG650"/>
  <c r="EF650"/>
  <c r="ED650"/>
  <c r="EC650"/>
  <c r="EA650"/>
  <c r="DZ650"/>
  <c r="DX650"/>
  <c r="DW650"/>
  <c r="EM649"/>
  <c r="EL649"/>
  <c r="EJ649"/>
  <c r="EI649"/>
  <c r="EG649"/>
  <c r="EF649"/>
  <c r="ED649"/>
  <c r="EC649"/>
  <c r="EA649"/>
  <c r="DZ649"/>
  <c r="DX649"/>
  <c r="DW649"/>
  <c r="EM648"/>
  <c r="EL648"/>
  <c r="EJ648"/>
  <c r="EI648"/>
  <c r="EG648"/>
  <c r="EF648"/>
  <c r="ED648"/>
  <c r="EC648"/>
  <c r="EA648"/>
  <c r="DZ648"/>
  <c r="DX648"/>
  <c r="DW648"/>
  <c r="EM647"/>
  <c r="EL647"/>
  <c r="EJ647"/>
  <c r="EI647"/>
  <c r="EG647"/>
  <c r="EF647"/>
  <c r="ED647"/>
  <c r="EC647"/>
  <c r="EA647"/>
  <c r="DZ647"/>
  <c r="DX647"/>
  <c r="DW647"/>
  <c r="EM646"/>
  <c r="EL646"/>
  <c r="EJ646"/>
  <c r="EI646"/>
  <c r="EG646"/>
  <c r="EF646"/>
  <c r="ED646"/>
  <c r="EC646"/>
  <c r="EA646"/>
  <c r="DZ646"/>
  <c r="DX646"/>
  <c r="DW646"/>
  <c r="EM645"/>
  <c r="EL645"/>
  <c r="EJ645"/>
  <c r="EI645"/>
  <c r="EG645"/>
  <c r="EF645"/>
  <c r="ED645"/>
  <c r="EC645"/>
  <c r="EA645"/>
  <c r="DZ645"/>
  <c r="DX645"/>
  <c r="DW645"/>
  <c r="EM644"/>
  <c r="EL644"/>
  <c r="EJ644"/>
  <c r="EI644"/>
  <c r="EG644"/>
  <c r="EF644"/>
  <c r="ED644"/>
  <c r="EC644"/>
  <c r="EA644"/>
  <c r="DZ644"/>
  <c r="DX644"/>
  <c r="DW644"/>
  <c r="EM643"/>
  <c r="EL643"/>
  <c r="EJ643"/>
  <c r="EI643"/>
  <c r="EG643"/>
  <c r="EF643"/>
  <c r="ED643"/>
  <c r="EC643"/>
  <c r="EA643"/>
  <c r="DZ643"/>
  <c r="DX643"/>
  <c r="DW643"/>
  <c r="EM642"/>
  <c r="EL642"/>
  <c r="EJ642"/>
  <c r="EI642"/>
  <c r="EG642"/>
  <c r="EF642"/>
  <c r="ED642"/>
  <c r="EC642"/>
  <c r="EA642"/>
  <c r="DZ642"/>
  <c r="DX642"/>
  <c r="DW642"/>
  <c r="O642"/>
  <c r="AM642" s="1"/>
  <c r="EM603"/>
  <c r="EL603"/>
  <c r="EJ603"/>
  <c r="EI603"/>
  <c r="EG603"/>
  <c r="EF603"/>
  <c r="ED603"/>
  <c r="EC603"/>
  <c r="EA603"/>
  <c r="DZ603"/>
  <c r="DX603"/>
  <c r="DW603"/>
  <c r="EM602"/>
  <c r="EL602"/>
  <c r="EJ602"/>
  <c r="EI602"/>
  <c r="EG602"/>
  <c r="EF602"/>
  <c r="ED602"/>
  <c r="EC602"/>
  <c r="EA602"/>
  <c r="DZ602"/>
  <c r="DX602"/>
  <c r="DW602"/>
  <c r="EM601"/>
  <c r="EL601"/>
  <c r="EJ601"/>
  <c r="EI601"/>
  <c r="EG601"/>
  <c r="EF601"/>
  <c r="ED601"/>
  <c r="EC601"/>
  <c r="EA601"/>
  <c r="DZ601"/>
  <c r="DX601"/>
  <c r="DW601"/>
  <c r="EM600"/>
  <c r="EL600"/>
  <c r="EJ600"/>
  <c r="EI600"/>
  <c r="EG600"/>
  <c r="EF600"/>
  <c r="ED600"/>
  <c r="EC600"/>
  <c r="EA600"/>
  <c r="DZ600"/>
  <c r="DX600"/>
  <c r="DW600"/>
  <c r="EM599"/>
  <c r="EL599"/>
  <c r="EJ599"/>
  <c r="EI599"/>
  <c r="EG599"/>
  <c r="EF599"/>
  <c r="ED599"/>
  <c r="EC599"/>
  <c r="EA599"/>
  <c r="DZ599"/>
  <c r="DX599"/>
  <c r="DW599"/>
  <c r="EM598"/>
  <c r="EL598"/>
  <c r="EJ598"/>
  <c r="EI598"/>
  <c r="EG598"/>
  <c r="EF598"/>
  <c r="ED598"/>
  <c r="EC598"/>
  <c r="EA598"/>
  <c r="DZ598"/>
  <c r="DX598"/>
  <c r="DW598"/>
  <c r="EM597"/>
  <c r="EL597"/>
  <c r="EJ597"/>
  <c r="EI597"/>
  <c r="EG597"/>
  <c r="EF597"/>
  <c r="ED597"/>
  <c r="EC597"/>
  <c r="EA597"/>
  <c r="DZ597"/>
  <c r="DX597"/>
  <c r="DW597"/>
  <c r="EM596"/>
  <c r="EL596"/>
  <c r="EJ596"/>
  <c r="EI596"/>
  <c r="EG596"/>
  <c r="EF596"/>
  <c r="ED596"/>
  <c r="EC596"/>
  <c r="EA596"/>
  <c r="DZ596"/>
  <c r="DX596"/>
  <c r="DW596"/>
  <c r="EM595"/>
  <c r="EL595"/>
  <c r="EJ595"/>
  <c r="EI595"/>
  <c r="EG595"/>
  <c r="EF595"/>
  <c r="ED595"/>
  <c r="EC595"/>
  <c r="EA595"/>
  <c r="DZ595"/>
  <c r="DX595"/>
  <c r="DW595"/>
  <c r="EM594"/>
  <c r="EL594"/>
  <c r="EJ594"/>
  <c r="EI594"/>
  <c r="EG594"/>
  <c r="EF594"/>
  <c r="ED594"/>
  <c r="EC594"/>
  <c r="EA594"/>
  <c r="DZ594"/>
  <c r="DX594"/>
  <c r="DW594"/>
  <c r="EM593"/>
  <c r="EL593"/>
  <c r="EJ593"/>
  <c r="EI593"/>
  <c r="EG593"/>
  <c r="EF593"/>
  <c r="ED593"/>
  <c r="EC593"/>
  <c r="EA593"/>
  <c r="DZ593"/>
  <c r="DX593"/>
  <c r="DW593"/>
  <c r="EM592"/>
  <c r="EL592"/>
  <c r="EJ592"/>
  <c r="EI592"/>
  <c r="EG592"/>
  <c r="EF592"/>
  <c r="ED592"/>
  <c r="EC592"/>
  <c r="EA592"/>
  <c r="DZ592"/>
  <c r="DX592"/>
  <c r="DW592"/>
  <c r="EM591"/>
  <c r="EL591"/>
  <c r="EJ591"/>
  <c r="EI591"/>
  <c r="EG591"/>
  <c r="EF591"/>
  <c r="ED591"/>
  <c r="EC591"/>
  <c r="EA591"/>
  <c r="DZ591"/>
  <c r="DX591"/>
  <c r="DW591"/>
  <c r="EM590"/>
  <c r="EL590"/>
  <c r="EJ590"/>
  <c r="EI590"/>
  <c r="EG590"/>
  <c r="EF590"/>
  <c r="ED590"/>
  <c r="EC590"/>
  <c r="EA590"/>
  <c r="DZ590"/>
  <c r="DX590"/>
  <c r="DW590"/>
  <c r="EM589"/>
  <c r="EL589"/>
  <c r="EJ589"/>
  <c r="EI589"/>
  <c r="EG589"/>
  <c r="EF589"/>
  <c r="ED589"/>
  <c r="EC589"/>
  <c r="EA589"/>
  <c r="DZ589"/>
  <c r="DX589"/>
  <c r="DW589"/>
  <c r="EM588"/>
  <c r="EL588"/>
  <c r="EJ588"/>
  <c r="EI588"/>
  <c r="EG588"/>
  <c r="EF588"/>
  <c r="ED588"/>
  <c r="EC588"/>
  <c r="EA588"/>
  <c r="DZ588"/>
  <c r="DX588"/>
  <c r="DW588"/>
  <c r="EM587"/>
  <c r="EL587"/>
  <c r="EJ587"/>
  <c r="EI587"/>
  <c r="EG587"/>
  <c r="EF587"/>
  <c r="ED587"/>
  <c r="EC587"/>
  <c r="EA587"/>
  <c r="DZ587"/>
  <c r="DX587"/>
  <c r="DW587"/>
  <c r="EM586"/>
  <c r="EL586"/>
  <c r="EJ586"/>
  <c r="EI586"/>
  <c r="EG586"/>
  <c r="EF586"/>
  <c r="ED586"/>
  <c r="EC586"/>
  <c r="EA586"/>
  <c r="DZ586"/>
  <c r="DX586"/>
  <c r="DW586"/>
  <c r="EM585"/>
  <c r="EL585"/>
  <c r="EJ585"/>
  <c r="EI585"/>
  <c r="EG585"/>
  <c r="EF585"/>
  <c r="ED585"/>
  <c r="EC585"/>
  <c r="EA585"/>
  <c r="DZ585"/>
  <c r="DX585"/>
  <c r="DW585"/>
  <c r="EM584"/>
  <c r="EL584"/>
  <c r="EJ584"/>
  <c r="EI584"/>
  <c r="EG584"/>
  <c r="EF584"/>
  <c r="ED584"/>
  <c r="EC584"/>
  <c r="EA584"/>
  <c r="DZ584"/>
  <c r="DX584"/>
  <c r="DW584"/>
  <c r="EM583"/>
  <c r="EL583"/>
  <c r="EJ583"/>
  <c r="EI583"/>
  <c r="EG583"/>
  <c r="EF583"/>
  <c r="ED583"/>
  <c r="EC583"/>
  <c r="EA583"/>
  <c r="DZ583"/>
  <c r="DX583"/>
  <c r="DW583"/>
  <c r="EM582"/>
  <c r="EL582"/>
  <c r="EJ582"/>
  <c r="EI582"/>
  <c r="EG582"/>
  <c r="EF582"/>
  <c r="ED582"/>
  <c r="EC582"/>
  <c r="EA582"/>
  <c r="DZ582"/>
  <c r="DX582"/>
  <c r="DW582"/>
  <c r="EM581"/>
  <c r="EL581"/>
  <c r="EJ581"/>
  <c r="EI581"/>
  <c r="EG581"/>
  <c r="EF581"/>
  <c r="ED581"/>
  <c r="EC581"/>
  <c r="EA581"/>
  <c r="DZ581"/>
  <c r="DX581"/>
  <c r="DW581"/>
  <c r="EM580"/>
  <c r="EL580"/>
  <c r="EJ580"/>
  <c r="EI580"/>
  <c r="EG580"/>
  <c r="EF580"/>
  <c r="ED580"/>
  <c r="EC580"/>
  <c r="EA580"/>
  <c r="DZ580"/>
  <c r="DX580"/>
  <c r="DW580"/>
  <c r="EM579"/>
  <c r="EL579"/>
  <c r="EJ579"/>
  <c r="EI579"/>
  <c r="EG579"/>
  <c r="EF579"/>
  <c r="ED579"/>
  <c r="EC579"/>
  <c r="EA579"/>
  <c r="DZ579"/>
  <c r="DX579"/>
  <c r="DW579"/>
  <c r="EM578"/>
  <c r="EL578"/>
  <c r="EJ578"/>
  <c r="EI578"/>
  <c r="EG578"/>
  <c r="EF578"/>
  <c r="ED578"/>
  <c r="EC578"/>
  <c r="EA578"/>
  <c r="DZ578"/>
  <c r="DX578"/>
  <c r="DW578"/>
  <c r="EM577"/>
  <c r="EL577"/>
  <c r="EJ577"/>
  <c r="EI577"/>
  <c r="EG577"/>
  <c r="EF577"/>
  <c r="ED577"/>
  <c r="EC577"/>
  <c r="EA577"/>
  <c r="DZ577"/>
  <c r="DX577"/>
  <c r="DW577"/>
  <c r="EM576"/>
  <c r="EL576"/>
  <c r="EJ576"/>
  <c r="EI576"/>
  <c r="EG576"/>
  <c r="EF576"/>
  <c r="ED576"/>
  <c r="EC576"/>
  <c r="EA576"/>
  <c r="DZ576"/>
  <c r="DX576"/>
  <c r="DW576"/>
  <c r="EM575"/>
  <c r="EL575"/>
  <c r="EJ575"/>
  <c r="EI575"/>
  <c r="EG575"/>
  <c r="EF575"/>
  <c r="ED575"/>
  <c r="EC575"/>
  <c r="EA575"/>
  <c r="DZ575"/>
  <c r="DX575"/>
  <c r="DW575"/>
  <c r="EM574"/>
  <c r="EL574"/>
  <c r="EJ574"/>
  <c r="EI574"/>
  <c r="EG574"/>
  <c r="EF574"/>
  <c r="ED574"/>
  <c r="EC574"/>
  <c r="EA574"/>
  <c r="DZ574"/>
  <c r="DX574"/>
  <c r="DW574"/>
  <c r="EM573"/>
  <c r="EL573"/>
  <c r="EJ573"/>
  <c r="EI573"/>
  <c r="EG573"/>
  <c r="EF573"/>
  <c r="ED573"/>
  <c r="EC573"/>
  <c r="EA573"/>
  <c r="DZ573"/>
  <c r="DX573"/>
  <c r="DW573"/>
  <c r="EM572"/>
  <c r="EL572"/>
  <c r="EJ572"/>
  <c r="EI572"/>
  <c r="EG572"/>
  <c r="EF572"/>
  <c r="ED572"/>
  <c r="EC572"/>
  <c r="EA572"/>
  <c r="DZ572"/>
  <c r="DX572"/>
  <c r="DW572"/>
  <c r="EM571"/>
  <c r="EL571"/>
  <c r="EJ571"/>
  <c r="EI571"/>
  <c r="EG571"/>
  <c r="EF571"/>
  <c r="ED571"/>
  <c r="EC571"/>
  <c r="EA571"/>
  <c r="DZ571"/>
  <c r="DX571"/>
  <c r="DW571"/>
  <c r="EM570"/>
  <c r="EL570"/>
  <c r="EJ570"/>
  <c r="EI570"/>
  <c r="EG570"/>
  <c r="EF570"/>
  <c r="ED570"/>
  <c r="EC570"/>
  <c r="EA570"/>
  <c r="DZ570"/>
  <c r="DX570"/>
  <c r="DW570"/>
  <c r="EM569"/>
  <c r="EL569"/>
  <c r="EJ569"/>
  <c r="EI569"/>
  <c r="EG569"/>
  <c r="EF569"/>
  <c r="ED569"/>
  <c r="EC569"/>
  <c r="EA569"/>
  <c r="DZ569"/>
  <c r="DX569"/>
  <c r="DW569"/>
  <c r="EM568"/>
  <c r="EL568"/>
  <c r="EJ568"/>
  <c r="EI568"/>
  <c r="EG568"/>
  <c r="EF568"/>
  <c r="ED568"/>
  <c r="EC568"/>
  <c r="EA568"/>
  <c r="DZ568"/>
  <c r="DX568"/>
  <c r="DW568"/>
  <c r="EM567"/>
  <c r="EL567"/>
  <c r="EJ567"/>
  <c r="EI567"/>
  <c r="EG567"/>
  <c r="EF567"/>
  <c r="ED567"/>
  <c r="EC567"/>
  <c r="EA567"/>
  <c r="DZ567"/>
  <c r="DX567"/>
  <c r="DW567"/>
  <c r="EM566"/>
  <c r="EL566"/>
  <c r="EJ566"/>
  <c r="EI566"/>
  <c r="EG566"/>
  <c r="EF566"/>
  <c r="ED566"/>
  <c r="EC566"/>
  <c r="EA566"/>
  <c r="DZ566"/>
  <c r="DX566"/>
  <c r="DW566"/>
  <c r="EM565"/>
  <c r="EL565"/>
  <c r="EJ565"/>
  <c r="EI565"/>
  <c r="EG565"/>
  <c r="EF565"/>
  <c r="ED565"/>
  <c r="EC565"/>
  <c r="EA565"/>
  <c r="DZ565"/>
  <c r="DX565"/>
  <c r="DW565"/>
  <c r="EM564"/>
  <c r="EL564"/>
  <c r="EJ564"/>
  <c r="EI564"/>
  <c r="EG564"/>
  <c r="EF564"/>
  <c r="ED564"/>
  <c r="EC564"/>
  <c r="EA564"/>
  <c r="DZ564"/>
  <c r="DX564"/>
  <c r="DW564"/>
  <c r="EM563"/>
  <c r="EL563"/>
  <c r="EJ563"/>
  <c r="EI563"/>
  <c r="EG563"/>
  <c r="EF563"/>
  <c r="ED563"/>
  <c r="EC563"/>
  <c r="EA563"/>
  <c r="DZ563"/>
  <c r="DX563"/>
  <c r="DW563"/>
  <c r="EM562"/>
  <c r="EL562"/>
  <c r="EJ562"/>
  <c r="EI562"/>
  <c r="EG562"/>
  <c r="EF562"/>
  <c r="ED562"/>
  <c r="EC562"/>
  <c r="EA562"/>
  <c r="DZ562"/>
  <c r="DX562"/>
  <c r="DW562"/>
  <c r="EM561"/>
  <c r="EL561"/>
  <c r="EJ561"/>
  <c r="EI561"/>
  <c r="EG561"/>
  <c r="EF561"/>
  <c r="ED561"/>
  <c r="EC561"/>
  <c r="EA561"/>
  <c r="DZ561"/>
  <c r="DX561"/>
  <c r="DW561"/>
  <c r="EM560"/>
  <c r="EL560"/>
  <c r="EJ560"/>
  <c r="EI560"/>
  <c r="EG560"/>
  <c r="EF560"/>
  <c r="ED560"/>
  <c r="EC560"/>
  <c r="EA560"/>
  <c r="DZ560"/>
  <c r="DX560"/>
  <c r="DW560"/>
  <c r="EM559"/>
  <c r="EL559"/>
  <c r="EJ559"/>
  <c r="EI559"/>
  <c r="EG559"/>
  <c r="EF559"/>
  <c r="ED559"/>
  <c r="EC559"/>
  <c r="EA559"/>
  <c r="DZ559"/>
  <c r="DX559"/>
  <c r="DW559"/>
  <c r="EM558"/>
  <c r="EL558"/>
  <c r="EJ558"/>
  <c r="EI558"/>
  <c r="EG558"/>
  <c r="EF558"/>
  <c r="ED558"/>
  <c r="EC558"/>
  <c r="EA558"/>
  <c r="DZ558"/>
  <c r="DX558"/>
  <c r="DW558"/>
  <c r="EM557"/>
  <c r="EL557"/>
  <c r="EJ557"/>
  <c r="EI557"/>
  <c r="EG557"/>
  <c r="EF557"/>
  <c r="ED557"/>
  <c r="EC557"/>
  <c r="EA557"/>
  <c r="DZ557"/>
  <c r="DX557"/>
  <c r="DW557"/>
  <c r="EM556"/>
  <c r="EL556"/>
  <c r="EJ556"/>
  <c r="EI556"/>
  <c r="EG556"/>
  <c r="EF556"/>
  <c r="ED556"/>
  <c r="EC556"/>
  <c r="EA556"/>
  <c r="DZ556"/>
  <c r="DX556"/>
  <c r="DW556"/>
  <c r="EM555"/>
  <c r="EL555"/>
  <c r="EJ555"/>
  <c r="EI555"/>
  <c r="EG555"/>
  <c r="EF555"/>
  <c r="ED555"/>
  <c r="EC555"/>
  <c r="EA555"/>
  <c r="DZ555"/>
  <c r="DX555"/>
  <c r="DW555"/>
  <c r="EM554"/>
  <c r="EL554"/>
  <c r="EJ554"/>
  <c r="EI554"/>
  <c r="EG554"/>
  <c r="EF554"/>
  <c r="ED554"/>
  <c r="EC554"/>
  <c r="EA554"/>
  <c r="DZ554"/>
  <c r="DX554"/>
  <c r="DW554"/>
  <c r="EM553"/>
  <c r="EL553"/>
  <c r="EJ553"/>
  <c r="EI553"/>
  <c r="EG553"/>
  <c r="EF553"/>
  <c r="ED553"/>
  <c r="EC553"/>
  <c r="EA553"/>
  <c r="DZ553"/>
  <c r="DX553"/>
  <c r="DW553"/>
  <c r="EM552"/>
  <c r="EL552"/>
  <c r="EJ552"/>
  <c r="EI552"/>
  <c r="EG552"/>
  <c r="EF552"/>
  <c r="ED552"/>
  <c r="EC552"/>
  <c r="EA552"/>
  <c r="DZ552"/>
  <c r="DX552"/>
  <c r="DW552"/>
  <c r="EM551"/>
  <c r="EL551"/>
  <c r="EJ551"/>
  <c r="EI551"/>
  <c r="EG551"/>
  <c r="EF551"/>
  <c r="ED551"/>
  <c r="EC551"/>
  <c r="EA551"/>
  <c r="DZ551"/>
  <c r="DX551"/>
  <c r="DW551"/>
  <c r="EM550"/>
  <c r="EL550"/>
  <c r="EJ550"/>
  <c r="EI550"/>
  <c r="EG550"/>
  <c r="EF550"/>
  <c r="ED550"/>
  <c r="EC550"/>
  <c r="EA550"/>
  <c r="DZ550"/>
  <c r="DX550"/>
  <c r="DW550"/>
  <c r="EM549"/>
  <c r="EL549"/>
  <c r="EJ549"/>
  <c r="EI549"/>
  <c r="EG549"/>
  <c r="EF549"/>
  <c r="ED549"/>
  <c r="EC549"/>
  <c r="EA549"/>
  <c r="DZ549"/>
  <c r="DX549"/>
  <c r="DW549"/>
  <c r="EM548"/>
  <c r="EL548"/>
  <c r="EJ548"/>
  <c r="EI548"/>
  <c r="EG548"/>
  <c r="EF548"/>
  <c r="ED548"/>
  <c r="EC548"/>
  <c r="EA548"/>
  <c r="DZ548"/>
  <c r="DX548"/>
  <c r="DW548"/>
  <c r="EM547"/>
  <c r="EL547"/>
  <c r="EJ547"/>
  <c r="EI547"/>
  <c r="EG547"/>
  <c r="EF547"/>
  <c r="ED547"/>
  <c r="EC547"/>
  <c r="EA547"/>
  <c r="DZ547"/>
  <c r="DX547"/>
  <c r="DW547"/>
  <c r="EM546"/>
  <c r="EL546"/>
  <c r="EJ546"/>
  <c r="EI546"/>
  <c r="EG546"/>
  <c r="EF546"/>
  <c r="ED546"/>
  <c r="EC546"/>
  <c r="EA546"/>
  <c r="DZ546"/>
  <c r="DX546"/>
  <c r="DW546"/>
  <c r="EM545"/>
  <c r="EL545"/>
  <c r="EJ545"/>
  <c r="EI545"/>
  <c r="EG545"/>
  <c r="EF545"/>
  <c r="ED545"/>
  <c r="EC545"/>
  <c r="EA545"/>
  <c r="DZ545"/>
  <c r="DX545"/>
  <c r="DW545"/>
  <c r="EM544"/>
  <c r="EL544"/>
  <c r="EJ544"/>
  <c r="EI544"/>
  <c r="EG544"/>
  <c r="EF544"/>
  <c r="ED544"/>
  <c r="EC544"/>
  <c r="EA544"/>
  <c r="DZ544"/>
  <c r="DX544"/>
  <c r="DW544"/>
  <c r="EM543"/>
  <c r="EL543"/>
  <c r="EJ543"/>
  <c r="EI543"/>
  <c r="EG543"/>
  <c r="EF543"/>
  <c r="ED543"/>
  <c r="EC543"/>
  <c r="EA543"/>
  <c r="DZ543"/>
  <c r="DX543"/>
  <c r="DW543"/>
  <c r="EM542"/>
  <c r="EL542"/>
  <c r="EJ542"/>
  <c r="EI542"/>
  <c r="EG542"/>
  <c r="EF542"/>
  <c r="ED542"/>
  <c r="EC542"/>
  <c r="EA542"/>
  <c r="DZ542"/>
  <c r="DX542"/>
  <c r="DW542"/>
  <c r="EM541"/>
  <c r="EL541"/>
  <c r="EJ541"/>
  <c r="EI541"/>
  <c r="EG541"/>
  <c r="EF541"/>
  <c r="ED541"/>
  <c r="EC541"/>
  <c r="EA541"/>
  <c r="DZ541"/>
  <c r="DX541"/>
  <c r="DW541"/>
  <c r="EM540"/>
  <c r="EL540"/>
  <c r="EJ540"/>
  <c r="EI540"/>
  <c r="EG540"/>
  <c r="EF540"/>
  <c r="ED540"/>
  <c r="EC540"/>
  <c r="EA540"/>
  <c r="DZ540"/>
  <c r="DX540"/>
  <c r="DW540"/>
  <c r="EM539"/>
  <c r="EL539"/>
  <c r="EJ539"/>
  <c r="EI539"/>
  <c r="EG539"/>
  <c r="EF539"/>
  <c r="ED539"/>
  <c r="EC539"/>
  <c r="EA539"/>
  <c r="DZ539"/>
  <c r="DX539"/>
  <c r="DW539"/>
  <c r="EM538"/>
  <c r="EL538"/>
  <c r="EJ538"/>
  <c r="EI538"/>
  <c r="EG538"/>
  <c r="EF538"/>
  <c r="ED538"/>
  <c r="EC538"/>
  <c r="EA538"/>
  <c r="DZ538"/>
  <c r="DX538"/>
  <c r="DW538"/>
  <c r="EM537"/>
  <c r="EL537"/>
  <c r="EJ537"/>
  <c r="EI537"/>
  <c r="EG537"/>
  <c r="EF537"/>
  <c r="ED537"/>
  <c r="EC537"/>
  <c r="EA537"/>
  <c r="DZ537"/>
  <c r="DX537"/>
  <c r="DW537"/>
  <c r="EM536"/>
  <c r="EL536"/>
  <c r="EJ536"/>
  <c r="EI536"/>
  <c r="EG536"/>
  <c r="EF536"/>
  <c r="ED536"/>
  <c r="EC536"/>
  <c r="EA536"/>
  <c r="DZ536"/>
  <c r="DX536"/>
  <c r="DW536"/>
  <c r="EM535"/>
  <c r="EL535"/>
  <c r="EJ535"/>
  <c r="EI535"/>
  <c r="EG535"/>
  <c r="EF535"/>
  <c r="ED535"/>
  <c r="EC535"/>
  <c r="EA535"/>
  <c r="DZ535"/>
  <c r="DX535"/>
  <c r="DW535"/>
  <c r="EM534"/>
  <c r="EL534"/>
  <c r="EJ534"/>
  <c r="EI534"/>
  <c r="EG534"/>
  <c r="EF534"/>
  <c r="ED534"/>
  <c r="EC534"/>
  <c r="EA534"/>
  <c r="DZ534"/>
  <c r="DX534"/>
  <c r="DW534"/>
  <c r="EM533"/>
  <c r="EL533"/>
  <c r="EJ533"/>
  <c r="EI533"/>
  <c r="EG533"/>
  <c r="EF533"/>
  <c r="ED533"/>
  <c r="EC533"/>
  <c r="EA533"/>
  <c r="DZ533"/>
  <c r="DX533"/>
  <c r="DW533"/>
  <c r="EM532"/>
  <c r="EL532"/>
  <c r="EJ532"/>
  <c r="EI532"/>
  <c r="EG532"/>
  <c r="EF532"/>
  <c r="ED532"/>
  <c r="EC532"/>
  <c r="EA532"/>
  <c r="DZ532"/>
  <c r="DX532"/>
  <c r="DW532"/>
  <c r="EM531"/>
  <c r="EL531"/>
  <c r="EJ531"/>
  <c r="EI531"/>
  <c r="EG531"/>
  <c r="EF531"/>
  <c r="ED531"/>
  <c r="EC531"/>
  <c r="EA531"/>
  <c r="DZ531"/>
  <c r="DX531"/>
  <c r="DW531"/>
  <c r="EM530"/>
  <c r="EL530"/>
  <c r="EJ530"/>
  <c r="EI530"/>
  <c r="EG530"/>
  <c r="EF530"/>
  <c r="ED530"/>
  <c r="EC530"/>
  <c r="EA530"/>
  <c r="DZ530"/>
  <c r="DX530"/>
  <c r="DW530"/>
  <c r="EM529"/>
  <c r="EL529"/>
  <c r="EJ529"/>
  <c r="EI529"/>
  <c r="EG529"/>
  <c r="EF529"/>
  <c r="ED529"/>
  <c r="EC529"/>
  <c r="EA529"/>
  <c r="DZ529"/>
  <c r="DX529"/>
  <c r="DW529"/>
  <c r="EM528"/>
  <c r="EL528"/>
  <c r="EJ528"/>
  <c r="EI528"/>
  <c r="EG528"/>
  <c r="EF528"/>
  <c r="ED528"/>
  <c r="EC528"/>
  <c r="EA528"/>
  <c r="DZ528"/>
  <c r="DX528"/>
  <c r="DW528"/>
  <c r="EM527"/>
  <c r="EL527"/>
  <c r="EJ527"/>
  <c r="EI527"/>
  <c r="EG527"/>
  <c r="EF527"/>
  <c r="ED527"/>
  <c r="EC527"/>
  <c r="EA527"/>
  <c r="DZ527"/>
  <c r="DX527"/>
  <c r="DW527"/>
  <c r="EM526"/>
  <c r="EL526"/>
  <c r="EJ526"/>
  <c r="EI526"/>
  <c r="EG526"/>
  <c r="EF526"/>
  <c r="ED526"/>
  <c r="EC526"/>
  <c r="EA526"/>
  <c r="DZ526"/>
  <c r="DX526"/>
  <c r="DW526"/>
  <c r="EM525"/>
  <c r="EL525"/>
  <c r="EJ525"/>
  <c r="EI525"/>
  <c r="EG525"/>
  <c r="EF525"/>
  <c r="ED525"/>
  <c r="EC525"/>
  <c r="EA525"/>
  <c r="DZ525"/>
  <c r="DX525"/>
  <c r="DW525"/>
  <c r="EM524"/>
  <c r="EL524"/>
  <c r="EJ524"/>
  <c r="EI524"/>
  <c r="EG524"/>
  <c r="EF524"/>
  <c r="ED524"/>
  <c r="EC524"/>
  <c r="EA524"/>
  <c r="DZ524"/>
  <c r="DX524"/>
  <c r="DW524"/>
  <c r="EM523"/>
  <c r="EL523"/>
  <c r="EJ523"/>
  <c r="EI523"/>
  <c r="EG523"/>
  <c r="EF523"/>
  <c r="ED523"/>
  <c r="EC523"/>
  <c r="EA523"/>
  <c r="DZ523"/>
  <c r="DX523"/>
  <c r="DW523"/>
  <c r="EM522"/>
  <c r="EL522"/>
  <c r="EJ522"/>
  <c r="EI522"/>
  <c r="EG522"/>
  <c r="EF522"/>
  <c r="ED522"/>
  <c r="EC522"/>
  <c r="EA522"/>
  <c r="DZ522"/>
  <c r="DX522"/>
  <c r="DW522"/>
  <c r="EM521"/>
  <c r="EL521"/>
  <c r="EJ521"/>
  <c r="EI521"/>
  <c r="EG521"/>
  <c r="EF521"/>
  <c r="ED521"/>
  <c r="EC521"/>
  <c r="EA521"/>
  <c r="DZ521"/>
  <c r="DX521"/>
  <c r="DW521"/>
  <c r="EM520"/>
  <c r="EL520"/>
  <c r="EJ520"/>
  <c r="EI520"/>
  <c r="EG520"/>
  <c r="EF520"/>
  <c r="ED520"/>
  <c r="EC520"/>
  <c r="EA520"/>
  <c r="DZ520"/>
  <c r="DX520"/>
  <c r="DW520"/>
  <c r="EM519"/>
  <c r="EL519"/>
  <c r="EJ519"/>
  <c r="EI519"/>
  <c r="EG519"/>
  <c r="EF519"/>
  <c r="ED519"/>
  <c r="EC519"/>
  <c r="EA519"/>
  <c r="DZ519"/>
  <c r="DX519"/>
  <c r="DW519"/>
  <c r="EM518"/>
  <c r="EL518"/>
  <c r="EJ518"/>
  <c r="EI518"/>
  <c r="EG518"/>
  <c r="EF518"/>
  <c r="ED518"/>
  <c r="EC518"/>
  <c r="EA518"/>
  <c r="DZ518"/>
  <c r="DX518"/>
  <c r="DW518"/>
  <c r="EM517"/>
  <c r="EL517"/>
  <c r="EJ517"/>
  <c r="EI517"/>
  <c r="EG517"/>
  <c r="EF517"/>
  <c r="ED517"/>
  <c r="EC517"/>
  <c r="EA517"/>
  <c r="DZ517"/>
  <c r="DX517"/>
  <c r="DW517"/>
  <c r="EM516"/>
  <c r="EL516"/>
  <c r="EJ516"/>
  <c r="EI516"/>
  <c r="EG516"/>
  <c r="EF516"/>
  <c r="ED516"/>
  <c r="EC516"/>
  <c r="EA516"/>
  <c r="DZ516"/>
  <c r="DX516"/>
  <c r="DW516"/>
  <c r="EM515"/>
  <c r="EL515"/>
  <c r="EJ515"/>
  <c r="EI515"/>
  <c r="EG515"/>
  <c r="EF515"/>
  <c r="ED515"/>
  <c r="EC515"/>
  <c r="EA515"/>
  <c r="DZ515"/>
  <c r="DX515"/>
  <c r="DW515"/>
  <c r="EM514"/>
  <c r="EL514"/>
  <c r="EJ514"/>
  <c r="EI514"/>
  <c r="EG514"/>
  <c r="EF514"/>
  <c r="ED514"/>
  <c r="EC514"/>
  <c r="EA514"/>
  <c r="DZ514"/>
  <c r="DX514"/>
  <c r="DW514"/>
  <c r="EM513"/>
  <c r="EL513"/>
  <c r="EJ513"/>
  <c r="EI513"/>
  <c r="EG513"/>
  <c r="EF513"/>
  <c r="ED513"/>
  <c r="EC513"/>
  <c r="EA513"/>
  <c r="DZ513"/>
  <c r="DX513"/>
  <c r="DW513"/>
  <c r="EM512"/>
  <c r="EL512"/>
  <c r="EJ512"/>
  <c r="EI512"/>
  <c r="EG512"/>
  <c r="EF512"/>
  <c r="ED512"/>
  <c r="EC512"/>
  <c r="EA512"/>
  <c r="DZ512"/>
  <c r="DX512"/>
  <c r="DW512"/>
  <c r="EM511"/>
  <c r="EL511"/>
  <c r="EJ511"/>
  <c r="EI511"/>
  <c r="EG511"/>
  <c r="EF511"/>
  <c r="ED511"/>
  <c r="EC511"/>
  <c r="EA511"/>
  <c r="DZ511"/>
  <c r="DX511"/>
  <c r="DW511"/>
  <c r="EM510"/>
  <c r="EL510"/>
  <c r="EJ510"/>
  <c r="EI510"/>
  <c r="EG510"/>
  <c r="EF510"/>
  <c r="ED510"/>
  <c r="EC510"/>
  <c r="EA510"/>
  <c r="DZ510"/>
  <c r="DX510"/>
  <c r="DW510"/>
  <c r="EM509"/>
  <c r="EL509"/>
  <c r="EJ509"/>
  <c r="EI509"/>
  <c r="EG509"/>
  <c r="EF509"/>
  <c r="ED509"/>
  <c r="EC509"/>
  <c r="EA509"/>
  <c r="DZ509"/>
  <c r="DX509"/>
  <c r="DW509"/>
  <c r="EM508"/>
  <c r="EL508"/>
  <c r="EJ508"/>
  <c r="EI508"/>
  <c r="EG508"/>
  <c r="EF508"/>
  <c r="ED508"/>
  <c r="EC508"/>
  <c r="EA508"/>
  <c r="DZ508"/>
  <c r="DX508"/>
  <c r="DW508"/>
  <c r="EM507"/>
  <c r="EL507"/>
  <c r="EJ507"/>
  <c r="EI507"/>
  <c r="EG507"/>
  <c r="EF507"/>
  <c r="ED507"/>
  <c r="EC507"/>
  <c r="EA507"/>
  <c r="DZ507"/>
  <c r="DX507"/>
  <c r="DW507"/>
  <c r="EM506"/>
  <c r="EL506"/>
  <c r="EJ506"/>
  <c r="EI506"/>
  <c r="EG506"/>
  <c r="EF506"/>
  <c r="ED506"/>
  <c r="EC506"/>
  <c r="EA506"/>
  <c r="DZ506"/>
  <c r="DX506"/>
  <c r="DW506"/>
  <c r="EM505"/>
  <c r="EL505"/>
  <c r="EJ505"/>
  <c r="EI505"/>
  <c r="EG505"/>
  <c r="EF505"/>
  <c r="ED505"/>
  <c r="EC505"/>
  <c r="EA505"/>
  <c r="DZ505"/>
  <c r="DX505"/>
  <c r="DW505"/>
  <c r="EM504"/>
  <c r="EL504"/>
  <c r="EJ504"/>
  <c r="EI504"/>
  <c r="EG504"/>
  <c r="EF504"/>
  <c r="ED504"/>
  <c r="EC504"/>
  <c r="EA504"/>
  <c r="DZ504"/>
  <c r="DX504"/>
  <c r="DW504"/>
  <c r="EM503"/>
  <c r="EL503"/>
  <c r="EJ503"/>
  <c r="EI503"/>
  <c r="EG503"/>
  <c r="EF503"/>
  <c r="ED503"/>
  <c r="EC503"/>
  <c r="EA503"/>
  <c r="DZ503"/>
  <c r="DX503"/>
  <c r="DW503"/>
  <c r="EM502"/>
  <c r="EL502"/>
  <c r="EJ502"/>
  <c r="EI502"/>
  <c r="EG502"/>
  <c r="EF502"/>
  <c r="ED502"/>
  <c r="EC502"/>
  <c r="EA502"/>
  <c r="DZ502"/>
  <c r="DX502"/>
  <c r="DW502"/>
  <c r="EM501"/>
  <c r="EL501"/>
  <c r="EJ501"/>
  <c r="EI501"/>
  <c r="EG501"/>
  <c r="EF501"/>
  <c r="ED501"/>
  <c r="EC501"/>
  <c r="EA501"/>
  <c r="DZ501"/>
  <c r="DX501"/>
  <c r="DW501"/>
  <c r="EM500"/>
  <c r="EL500"/>
  <c r="EJ500"/>
  <c r="EI500"/>
  <c r="EG500"/>
  <c r="EF500"/>
  <c r="ED500"/>
  <c r="EC500"/>
  <c r="EA500"/>
  <c r="DZ500"/>
  <c r="DX500"/>
  <c r="DW500"/>
  <c r="EM499"/>
  <c r="EL499"/>
  <c r="EJ499"/>
  <c r="EI499"/>
  <c r="EG499"/>
  <c r="EF499"/>
  <c r="ED499"/>
  <c r="EC499"/>
  <c r="EA499"/>
  <c r="DZ499"/>
  <c r="DX499"/>
  <c r="DW499"/>
  <c r="EM498"/>
  <c r="EL498"/>
  <c r="EJ498"/>
  <c r="EI498"/>
  <c r="EG498"/>
  <c r="EF498"/>
  <c r="ED498"/>
  <c r="EC498"/>
  <c r="EA498"/>
  <c r="DZ498"/>
  <c r="DX498"/>
  <c r="DW498"/>
  <c r="EM497"/>
  <c r="EL497"/>
  <c r="EJ497"/>
  <c r="EI497"/>
  <c r="EG497"/>
  <c r="EF497"/>
  <c r="ED497"/>
  <c r="EC497"/>
  <c r="EA497"/>
  <c r="DZ497"/>
  <c r="DX497"/>
  <c r="DW497"/>
  <c r="EM496"/>
  <c r="EL496"/>
  <c r="EJ496"/>
  <c r="EI496"/>
  <c r="EG496"/>
  <c r="EF496"/>
  <c r="ED496"/>
  <c r="EC496"/>
  <c r="EA496"/>
  <c r="DZ496"/>
  <c r="DX496"/>
  <c r="DW496"/>
  <c r="EM495"/>
  <c r="EL495"/>
  <c r="EJ495"/>
  <c r="EI495"/>
  <c r="EG495"/>
  <c r="EF495"/>
  <c r="ED495"/>
  <c r="EC495"/>
  <c r="EA495"/>
  <c r="DZ495"/>
  <c r="DX495"/>
  <c r="DW495"/>
  <c r="EM494"/>
  <c r="EL494"/>
  <c r="EJ494"/>
  <c r="EI494"/>
  <c r="EG494"/>
  <c r="EF494"/>
  <c r="ED494"/>
  <c r="EC494"/>
  <c r="EA494"/>
  <c r="DZ494"/>
  <c r="DX494"/>
  <c r="DW494"/>
  <c r="EM493"/>
  <c r="EL493"/>
  <c r="EJ493"/>
  <c r="EI493"/>
  <c r="EG493"/>
  <c r="EF493"/>
  <c r="ED493"/>
  <c r="EC493"/>
  <c r="EA493"/>
  <c r="DZ493"/>
  <c r="DX493"/>
  <c r="DW493"/>
  <c r="EM492"/>
  <c r="EL492"/>
  <c r="EJ492"/>
  <c r="EI492"/>
  <c r="EG492"/>
  <c r="EF492"/>
  <c r="ED492"/>
  <c r="EC492"/>
  <c r="EA492"/>
  <c r="DZ492"/>
  <c r="DX492"/>
  <c r="DW492"/>
  <c r="EM491"/>
  <c r="EL491"/>
  <c r="EJ491"/>
  <c r="EI491"/>
  <c r="EG491"/>
  <c r="EF491"/>
  <c r="ED491"/>
  <c r="EC491"/>
  <c r="EA491"/>
  <c r="DZ491"/>
  <c r="DX491"/>
  <c r="DW491"/>
  <c r="EM490"/>
  <c r="EL490"/>
  <c r="EJ490"/>
  <c r="EI490"/>
  <c r="EG490"/>
  <c r="EF490"/>
  <c r="ED490"/>
  <c r="EC490"/>
  <c r="EA490"/>
  <c r="DZ490"/>
  <c r="DX490"/>
  <c r="DW490"/>
  <c r="EM489"/>
  <c r="EL489"/>
  <c r="EJ489"/>
  <c r="EI489"/>
  <c r="EG489"/>
  <c r="EF489"/>
  <c r="ED489"/>
  <c r="EC489"/>
  <c r="EA489"/>
  <c r="DZ489"/>
  <c r="DX489"/>
  <c r="DW489"/>
  <c r="EM488"/>
  <c r="EL488"/>
  <c r="EJ488"/>
  <c r="EI488"/>
  <c r="EG488"/>
  <c r="EF488"/>
  <c r="ED488"/>
  <c r="EC488"/>
  <c r="EA488"/>
  <c r="DZ488"/>
  <c r="DX488"/>
  <c r="DW488"/>
  <c r="EM487"/>
  <c r="EL487"/>
  <c r="EJ487"/>
  <c r="EI487"/>
  <c r="EG487"/>
  <c r="EF487"/>
  <c r="ED487"/>
  <c r="EC487"/>
  <c r="EA487"/>
  <c r="DZ487"/>
  <c r="DX487"/>
  <c r="DW487"/>
  <c r="EM486"/>
  <c r="EL486"/>
  <c r="EJ486"/>
  <c r="EI486"/>
  <c r="EG486"/>
  <c r="EF486"/>
  <c r="ED486"/>
  <c r="EC486"/>
  <c r="EA486"/>
  <c r="DZ486"/>
  <c r="DX486"/>
  <c r="DW486"/>
  <c r="EM485"/>
  <c r="EL485"/>
  <c r="EJ485"/>
  <c r="EI485"/>
  <c r="EG485"/>
  <c r="EF485"/>
  <c r="ED485"/>
  <c r="EC485"/>
  <c r="EA485"/>
  <c r="DZ485"/>
  <c r="DX485"/>
  <c r="DW485"/>
  <c r="EM484"/>
  <c r="EL484"/>
  <c r="EJ484"/>
  <c r="EI484"/>
  <c r="EG484"/>
  <c r="EF484"/>
  <c r="ED484"/>
  <c r="EC484"/>
  <c r="EA484"/>
  <c r="DZ484"/>
  <c r="DX484"/>
  <c r="DW484"/>
  <c r="EM483"/>
  <c r="EL483"/>
  <c r="EJ483"/>
  <c r="EI483"/>
  <c r="EG483"/>
  <c r="EF483"/>
  <c r="ED483"/>
  <c r="EC483"/>
  <c r="EA483"/>
  <c r="DZ483"/>
  <c r="DX483"/>
  <c r="DW483"/>
  <c r="EM482"/>
  <c r="EL482"/>
  <c r="EJ482"/>
  <c r="EI482"/>
  <c r="EG482"/>
  <c r="EF482"/>
  <c r="ED482"/>
  <c r="EC482"/>
  <c r="EA482"/>
  <c r="DZ482"/>
  <c r="DX482"/>
  <c r="DW482"/>
  <c r="EM481"/>
  <c r="EL481"/>
  <c r="EJ481"/>
  <c r="EI481"/>
  <c r="EG481"/>
  <c r="EF481"/>
  <c r="ED481"/>
  <c r="EC481"/>
  <c r="EA481"/>
  <c r="DZ481"/>
  <c r="DX481"/>
  <c r="DW481"/>
  <c r="EM480"/>
  <c r="EL480"/>
  <c r="EJ480"/>
  <c r="EI480"/>
  <c r="EG480"/>
  <c r="EF480"/>
  <c r="ED480"/>
  <c r="EC480"/>
  <c r="EA480"/>
  <c r="DZ480"/>
  <c r="DX480"/>
  <c r="DW480"/>
  <c r="EM479"/>
  <c r="EL479"/>
  <c r="EJ479"/>
  <c r="EI479"/>
  <c r="EG479"/>
  <c r="EF479"/>
  <c r="ED479"/>
  <c r="EC479"/>
  <c r="EA479"/>
  <c r="DZ479"/>
  <c r="DX479"/>
  <c r="DW479"/>
  <c r="EM478"/>
  <c r="EL478"/>
  <c r="EJ478"/>
  <c r="EI478"/>
  <c r="EG478"/>
  <c r="EF478"/>
  <c r="ED478"/>
  <c r="EC478"/>
  <c r="EA478"/>
  <c r="DZ478"/>
  <c r="DX478"/>
  <c r="DW478"/>
  <c r="EM477"/>
  <c r="EL477"/>
  <c r="EJ477"/>
  <c r="EI477"/>
  <c r="EG477"/>
  <c r="EF477"/>
  <c r="ED477"/>
  <c r="EC477"/>
  <c r="EA477"/>
  <c r="DZ477"/>
  <c r="DX477"/>
  <c r="DW477"/>
  <c r="EM476"/>
  <c r="EL476"/>
  <c r="EJ476"/>
  <c r="EI476"/>
  <c r="EG476"/>
  <c r="EF476"/>
  <c r="ED476"/>
  <c r="EC476"/>
  <c r="EA476"/>
  <c r="DZ476"/>
  <c r="DX476"/>
  <c r="DW476"/>
  <c r="EM475"/>
  <c r="EL475"/>
  <c r="EJ475"/>
  <c r="EI475"/>
  <c r="EG475"/>
  <c r="EF475"/>
  <c r="ED475"/>
  <c r="EC475"/>
  <c r="EA475"/>
  <c r="DZ475"/>
  <c r="DX475"/>
  <c r="DW475"/>
  <c r="EM474"/>
  <c r="EL474"/>
  <c r="EJ474"/>
  <c r="EI474"/>
  <c r="EG474"/>
  <c r="EF474"/>
  <c r="ED474"/>
  <c r="EC474"/>
  <c r="EA474"/>
  <c r="DZ474"/>
  <c r="DX474"/>
  <c r="DW474"/>
  <c r="EM473"/>
  <c r="EL473"/>
  <c r="EJ473"/>
  <c r="EI473"/>
  <c r="EG473"/>
  <c r="EF473"/>
  <c r="ED473"/>
  <c r="EC473"/>
  <c r="EA473"/>
  <c r="DZ473"/>
  <c r="DX473"/>
  <c r="DW473"/>
  <c r="EM472"/>
  <c r="EL472"/>
  <c r="EJ472"/>
  <c r="EI472"/>
  <c r="EG472"/>
  <c r="EF472"/>
  <c r="ED472"/>
  <c r="EC472"/>
  <c r="EA472"/>
  <c r="DZ472"/>
  <c r="DX472"/>
  <c r="DW472"/>
  <c r="EM471"/>
  <c r="EL471"/>
  <c r="EJ471"/>
  <c r="EI471"/>
  <c r="EG471"/>
  <c r="EF471"/>
  <c r="ED471"/>
  <c r="EC471"/>
  <c r="EA471"/>
  <c r="DZ471"/>
  <c r="DX471"/>
  <c r="DW471"/>
  <c r="EM470"/>
  <c r="EL470"/>
  <c r="EJ470"/>
  <c r="EI470"/>
  <c r="EG470"/>
  <c r="EF470"/>
  <c r="ED470"/>
  <c r="EC470"/>
  <c r="EA470"/>
  <c r="DZ470"/>
  <c r="DX470"/>
  <c r="DW470"/>
  <c r="EM469"/>
  <c r="EL469"/>
  <c r="EJ469"/>
  <c r="EI469"/>
  <c r="EG469"/>
  <c r="EF469"/>
  <c r="ED469"/>
  <c r="EC469"/>
  <c r="EA469"/>
  <c r="DZ469"/>
  <c r="DX469"/>
  <c r="DW469"/>
  <c r="EM468"/>
  <c r="EL468"/>
  <c r="EJ468"/>
  <c r="EI468"/>
  <c r="EG468"/>
  <c r="EF468"/>
  <c r="ED468"/>
  <c r="EC468"/>
  <c r="EA468"/>
  <c r="DZ468"/>
  <c r="DX468"/>
  <c r="DW468"/>
  <c r="EM467"/>
  <c r="EL467"/>
  <c r="EJ467"/>
  <c r="EI467"/>
  <c r="EG467"/>
  <c r="EF467"/>
  <c r="ED467"/>
  <c r="EC467"/>
  <c r="EA467"/>
  <c r="DZ467"/>
  <c r="DX467"/>
  <c r="DW467"/>
  <c r="EM466"/>
  <c r="EL466"/>
  <c r="EJ466"/>
  <c r="EI466"/>
  <c r="EG466"/>
  <c r="EF466"/>
  <c r="ED466"/>
  <c r="EC466"/>
  <c r="EA466"/>
  <c r="DZ466"/>
  <c r="DX466"/>
  <c r="DW466"/>
  <c r="EM465"/>
  <c r="EL465"/>
  <c r="EJ465"/>
  <c r="EI465"/>
  <c r="EG465"/>
  <c r="EF465"/>
  <c r="ED465"/>
  <c r="EC465"/>
  <c r="EA465"/>
  <c r="DZ465"/>
  <c r="DX465"/>
  <c r="DW465"/>
  <c r="EM464"/>
  <c r="EL464"/>
  <c r="EJ464"/>
  <c r="EI464"/>
  <c r="EG464"/>
  <c r="EF464"/>
  <c r="ED464"/>
  <c r="EC464"/>
  <c r="EA464"/>
  <c r="DZ464"/>
  <c r="DX464"/>
  <c r="DW464"/>
  <c r="EM463"/>
  <c r="EL463"/>
  <c r="EJ463"/>
  <c r="EI463"/>
  <c r="EG463"/>
  <c r="EF463"/>
  <c r="ED463"/>
  <c r="EC463"/>
  <c r="EA463"/>
  <c r="DZ463"/>
  <c r="DX463"/>
  <c r="DW463"/>
  <c r="EM462"/>
  <c r="EL462"/>
  <c r="EJ462"/>
  <c r="EI462"/>
  <c r="EG462"/>
  <c r="EF462"/>
  <c r="ED462"/>
  <c r="EC462"/>
  <c r="EA462"/>
  <c r="DZ462"/>
  <c r="DX462"/>
  <c r="DW462"/>
  <c r="EM461"/>
  <c r="EL461"/>
  <c r="EJ461"/>
  <c r="EI461"/>
  <c r="EG461"/>
  <c r="EF461"/>
  <c r="ED461"/>
  <c r="EC461"/>
  <c r="EA461"/>
  <c r="DZ461"/>
  <c r="DX461"/>
  <c r="DW461"/>
  <c r="EM460"/>
  <c r="EL460"/>
  <c r="EJ460"/>
  <c r="EI460"/>
  <c r="EG460"/>
  <c r="EF460"/>
  <c r="ED460"/>
  <c r="EC460"/>
  <c r="EA460"/>
  <c r="DZ460"/>
  <c r="DX460"/>
  <c r="DW460"/>
  <c r="EM459"/>
  <c r="EL459"/>
  <c r="EJ459"/>
  <c r="EI459"/>
  <c r="EG459"/>
  <c r="EF459"/>
  <c r="ED459"/>
  <c r="EC459"/>
  <c r="EA459"/>
  <c r="DZ459"/>
  <c r="DX459"/>
  <c r="DW459"/>
  <c r="EM458"/>
  <c r="EL458"/>
  <c r="EJ458"/>
  <c r="EI458"/>
  <c r="EG458"/>
  <c r="EF458"/>
  <c r="ED458"/>
  <c r="EC458"/>
  <c r="EA458"/>
  <c r="DZ458"/>
  <c r="DX458"/>
  <c r="DW458"/>
  <c r="EM457"/>
  <c r="EL457"/>
  <c r="EJ457"/>
  <c r="EI457"/>
  <c r="EG457"/>
  <c r="EF457"/>
  <c r="ED457"/>
  <c r="EC457"/>
  <c r="EA457"/>
  <c r="DZ457"/>
  <c r="DX457"/>
  <c r="DW457"/>
  <c r="EM456"/>
  <c r="EL456"/>
  <c r="EJ456"/>
  <c r="EI456"/>
  <c r="EG456"/>
  <c r="EF456"/>
  <c r="ED456"/>
  <c r="EC456"/>
  <c r="EA456"/>
  <c r="DZ456"/>
  <c r="DX456"/>
  <c r="DW456"/>
  <c r="EM455"/>
  <c r="EL455"/>
  <c r="EJ455"/>
  <c r="EI455"/>
  <c r="EG455"/>
  <c r="EF455"/>
  <c r="ED455"/>
  <c r="EC455"/>
  <c r="EA455"/>
  <c r="DZ455"/>
  <c r="DX455"/>
  <c r="DW455"/>
  <c r="EM454"/>
  <c r="EL454"/>
  <c r="EJ454"/>
  <c r="EI454"/>
  <c r="EG454"/>
  <c r="EF454"/>
  <c r="ED454"/>
  <c r="EC454"/>
  <c r="EA454"/>
  <c r="DZ454"/>
  <c r="DX454"/>
  <c r="DW454"/>
  <c r="EM453"/>
  <c r="EL453"/>
  <c r="EJ453"/>
  <c r="EI453"/>
  <c r="EG453"/>
  <c r="EF453"/>
  <c r="ED453"/>
  <c r="EC453"/>
  <c r="EA453"/>
  <c r="DZ453"/>
  <c r="DX453"/>
  <c r="DW453"/>
  <c r="EM452"/>
  <c r="EL452"/>
  <c r="EJ452"/>
  <c r="EI452"/>
  <c r="EG452"/>
  <c r="EF452"/>
  <c r="ED452"/>
  <c r="EC452"/>
  <c r="EA452"/>
  <c r="DZ452"/>
  <c r="DX452"/>
  <c r="DW452"/>
  <c r="EM451"/>
  <c r="EL451"/>
  <c r="EJ451"/>
  <c r="EI451"/>
  <c r="EG451"/>
  <c r="EF451"/>
  <c r="ED451"/>
  <c r="EC451"/>
  <c r="EA451"/>
  <c r="DZ451"/>
  <c r="DX451"/>
  <c r="DW451"/>
  <c r="EM450"/>
  <c r="EL450"/>
  <c r="EJ450"/>
  <c r="EI450"/>
  <c r="EG450"/>
  <c r="EF450"/>
  <c r="ED450"/>
  <c r="EC450"/>
  <c r="EA450"/>
  <c r="DZ450"/>
  <c r="DX450"/>
  <c r="DW450"/>
  <c r="EM449"/>
  <c r="EL449"/>
  <c r="EJ449"/>
  <c r="EI449"/>
  <c r="EG449"/>
  <c r="EF449"/>
  <c r="ED449"/>
  <c r="EC449"/>
  <c r="EA449"/>
  <c r="DZ449"/>
  <c r="DX449"/>
  <c r="DW449"/>
  <c r="EM448"/>
  <c r="EL448"/>
  <c r="EJ448"/>
  <c r="EI448"/>
  <c r="EG448"/>
  <c r="EF448"/>
  <c r="ED448"/>
  <c r="EC448"/>
  <c r="EA448"/>
  <c r="DZ448"/>
  <c r="DX448"/>
  <c r="DW448"/>
  <c r="EM447"/>
  <c r="EL447"/>
  <c r="EJ447"/>
  <c r="EI447"/>
  <c r="EG447"/>
  <c r="EF447"/>
  <c r="ED447"/>
  <c r="EC447"/>
  <c r="EA447"/>
  <c r="DZ447"/>
  <c r="DX447"/>
  <c r="DW447"/>
  <c r="EM446"/>
  <c r="EL446"/>
  <c r="EJ446"/>
  <c r="EI446"/>
  <c r="EG446"/>
  <c r="EF446"/>
  <c r="ED446"/>
  <c r="EC446"/>
  <c r="EA446"/>
  <c r="DZ446"/>
  <c r="DX446"/>
  <c r="DW446"/>
  <c r="EM445"/>
  <c r="EL445"/>
  <c r="EJ445"/>
  <c r="EI445"/>
  <c r="EG445"/>
  <c r="EF445"/>
  <c r="ED445"/>
  <c r="EC445"/>
  <c r="EA445"/>
  <c r="DZ445"/>
  <c r="DX445"/>
  <c r="DW445"/>
  <c r="EM444"/>
  <c r="EL444"/>
  <c r="EJ444"/>
  <c r="EI444"/>
  <c r="EG444"/>
  <c r="EF444"/>
  <c r="ED444"/>
  <c r="EC444"/>
  <c r="EA444"/>
  <c r="DZ444"/>
  <c r="DX444"/>
  <c r="DW444"/>
  <c r="EM443"/>
  <c r="EL443"/>
  <c r="EJ443"/>
  <c r="EI443"/>
  <c r="EG443"/>
  <c r="EF443"/>
  <c r="ED443"/>
  <c r="EC443"/>
  <c r="EA443"/>
  <c r="DZ443"/>
  <c r="DX443"/>
  <c r="DW443"/>
  <c r="EM442"/>
  <c r="EL442"/>
  <c r="EJ442"/>
  <c r="EI442"/>
  <c r="EG442"/>
  <c r="EF442"/>
  <c r="ED442"/>
  <c r="EC442"/>
  <c r="EA442"/>
  <c r="DZ442"/>
  <c r="DX442"/>
  <c r="DW442"/>
  <c r="EM441"/>
  <c r="EL441"/>
  <c r="EJ441"/>
  <c r="EI441"/>
  <c r="EG441"/>
  <c r="EF441"/>
  <c r="ED441"/>
  <c r="EC441"/>
  <c r="EA441"/>
  <c r="DZ441"/>
  <c r="DX441"/>
  <c r="DW441"/>
  <c r="EM440"/>
  <c r="EL440"/>
  <c r="EJ440"/>
  <c r="EI440"/>
  <c r="EG440"/>
  <c r="EF440"/>
  <c r="ED440"/>
  <c r="EC440"/>
  <c r="EA440"/>
  <c r="DZ440"/>
  <c r="DX440"/>
  <c r="DW440"/>
  <c r="EM439"/>
  <c r="EL439"/>
  <c r="EJ439"/>
  <c r="EI439"/>
  <c r="EG439"/>
  <c r="EF439"/>
  <c r="ED439"/>
  <c r="EC439"/>
  <c r="EA439"/>
  <c r="DZ439"/>
  <c r="DX439"/>
  <c r="DW439"/>
  <c r="EM438"/>
  <c r="EL438"/>
  <c r="EJ438"/>
  <c r="EI438"/>
  <c r="EG438"/>
  <c r="EF438"/>
  <c r="ED438"/>
  <c r="EC438"/>
  <c r="EA438"/>
  <c r="DZ438"/>
  <c r="DX438"/>
  <c r="DW438"/>
  <c r="EM437"/>
  <c r="EL437"/>
  <c r="EJ437"/>
  <c r="EI437"/>
  <c r="EG437"/>
  <c r="EF437"/>
  <c r="ED437"/>
  <c r="EC437"/>
  <c r="EA437"/>
  <c r="DZ437"/>
  <c r="DX437"/>
  <c r="DW437"/>
  <c r="EM436"/>
  <c r="EL436"/>
  <c r="EJ436"/>
  <c r="EI436"/>
  <c r="EG436"/>
  <c r="EF436"/>
  <c r="ED436"/>
  <c r="EC436"/>
  <c r="EA436"/>
  <c r="DZ436"/>
  <c r="DX436"/>
  <c r="DW436"/>
  <c r="EM435"/>
  <c r="EL435"/>
  <c r="EJ435"/>
  <c r="EI435"/>
  <c r="EG435"/>
  <c r="EF435"/>
  <c r="ED435"/>
  <c r="EC435"/>
  <c r="EA435"/>
  <c r="DZ435"/>
  <c r="DX435"/>
  <c r="DW435"/>
  <c r="EM434"/>
  <c r="EL434"/>
  <c r="EJ434"/>
  <c r="EI434"/>
  <c r="EG434"/>
  <c r="EF434"/>
  <c r="ED434"/>
  <c r="EC434"/>
  <c r="EA434"/>
  <c r="DZ434"/>
  <c r="DX434"/>
  <c r="DW434"/>
  <c r="EM433"/>
  <c r="EL433"/>
  <c r="EJ433"/>
  <c r="EI433"/>
  <c r="EG433"/>
  <c r="EF433"/>
  <c r="ED433"/>
  <c r="EC433"/>
  <c r="EA433"/>
  <c r="DZ433"/>
  <c r="DX433"/>
  <c r="DW433"/>
  <c r="EM432"/>
  <c r="EL432"/>
  <c r="EJ432"/>
  <c r="EI432"/>
  <c r="EG432"/>
  <c r="EF432"/>
  <c r="ED432"/>
  <c r="EC432"/>
  <c r="EA432"/>
  <c r="DZ432"/>
  <c r="DX432"/>
  <c r="DW432"/>
  <c r="EM431"/>
  <c r="EL431"/>
  <c r="EJ431"/>
  <c r="EI431"/>
  <c r="EG431"/>
  <c r="EF431"/>
  <c r="ED431"/>
  <c r="EC431"/>
  <c r="EA431"/>
  <c r="DZ431"/>
  <c r="DX431"/>
  <c r="DW431"/>
  <c r="EM430"/>
  <c r="EL430"/>
  <c r="EJ430"/>
  <c r="EI430"/>
  <c r="EG430"/>
  <c r="EF430"/>
  <c r="ED430"/>
  <c r="EC430"/>
  <c r="EA430"/>
  <c r="DZ430"/>
  <c r="DX430"/>
  <c r="DW430"/>
  <c r="EM429"/>
  <c r="EL429"/>
  <c r="EJ429"/>
  <c r="EI429"/>
  <c r="EG429"/>
  <c r="EF429"/>
  <c r="ED429"/>
  <c r="EC429"/>
  <c r="EA429"/>
  <c r="DZ429"/>
  <c r="DX429"/>
  <c r="DW429"/>
  <c r="EM428"/>
  <c r="EL428"/>
  <c r="EJ428"/>
  <c r="EI428"/>
  <c r="EG428"/>
  <c r="EF428"/>
  <c r="ED428"/>
  <c r="EC428"/>
  <c r="EA428"/>
  <c r="DZ428"/>
  <c r="DX428"/>
  <c r="DW428"/>
  <c r="EM427"/>
  <c r="EL427"/>
  <c r="EJ427"/>
  <c r="EI427"/>
  <c r="EG427"/>
  <c r="EF427"/>
  <c r="ED427"/>
  <c r="EC427"/>
  <c r="EA427"/>
  <c r="DZ427"/>
  <c r="DX427"/>
  <c r="DW427"/>
  <c r="EM426"/>
  <c r="EL426"/>
  <c r="EJ426"/>
  <c r="EI426"/>
  <c r="EG426"/>
  <c r="EF426"/>
  <c r="ED426"/>
  <c r="EC426"/>
  <c r="EA426"/>
  <c r="DZ426"/>
  <c r="DX426"/>
  <c r="DW426"/>
  <c r="EM425"/>
  <c r="EL425"/>
  <c r="EJ425"/>
  <c r="EI425"/>
  <c r="EG425"/>
  <c r="EF425"/>
  <c r="ED425"/>
  <c r="EC425"/>
  <c r="EA425"/>
  <c r="DZ425"/>
  <c r="DX425"/>
  <c r="DW425"/>
  <c r="EM392"/>
  <c r="EL392"/>
  <c r="EJ392"/>
  <c r="EI392"/>
  <c r="EG392"/>
  <c r="EF392"/>
  <c r="ED392"/>
  <c r="EC392"/>
  <c r="EA392"/>
  <c r="DZ392"/>
  <c r="DX392"/>
  <c r="DW392"/>
  <c r="EM391"/>
  <c r="EL391"/>
  <c r="EJ391"/>
  <c r="EI391"/>
  <c r="EG391"/>
  <c r="EF391"/>
  <c r="ED391"/>
  <c r="EC391"/>
  <c r="EA391"/>
  <c r="DZ391"/>
  <c r="DX391"/>
  <c r="DW391"/>
  <c r="EM390"/>
  <c r="EL390"/>
  <c r="EJ390"/>
  <c r="EI390"/>
  <c r="EG390"/>
  <c r="EF390"/>
  <c r="ED390"/>
  <c r="EC390"/>
  <c r="EA390"/>
  <c r="DZ390"/>
  <c r="DX390"/>
  <c r="DW390"/>
  <c r="EM389"/>
  <c r="EL389"/>
  <c r="EJ389"/>
  <c r="EI389"/>
  <c r="EG389"/>
  <c r="EF389"/>
  <c r="ED389"/>
  <c r="EC389"/>
  <c r="EA389"/>
  <c r="DZ389"/>
  <c r="DX389"/>
  <c r="DW389"/>
  <c r="EM388"/>
  <c r="EL388"/>
  <c r="EJ388"/>
  <c r="EI388"/>
  <c r="EG388"/>
  <c r="EF388"/>
  <c r="ED388"/>
  <c r="EC388"/>
  <c r="EA388"/>
  <c r="DZ388"/>
  <c r="DX388"/>
  <c r="DW388"/>
  <c r="EM387"/>
  <c r="EL387"/>
  <c r="EJ387"/>
  <c r="EI387"/>
  <c r="EG387"/>
  <c r="EF387"/>
  <c r="ED387"/>
  <c r="EC387"/>
  <c r="EA387"/>
  <c r="DZ387"/>
  <c r="DX387"/>
  <c r="DW387"/>
  <c r="EM386"/>
  <c r="EL386"/>
  <c r="EJ386"/>
  <c r="EI386"/>
  <c r="EG386"/>
  <c r="EF386"/>
  <c r="ED386"/>
  <c r="EC386"/>
  <c r="EA386"/>
  <c r="DZ386"/>
  <c r="DX386"/>
  <c r="DW386"/>
  <c r="EM385"/>
  <c r="EL385"/>
  <c r="EJ385"/>
  <c r="EI385"/>
  <c r="EG385"/>
  <c r="EF385"/>
  <c r="ED385"/>
  <c r="EC385"/>
  <c r="EA385"/>
  <c r="DZ385"/>
  <c r="DX385"/>
  <c r="DW385"/>
  <c r="EM384"/>
  <c r="EL384"/>
  <c r="EJ384"/>
  <c r="EI384"/>
  <c r="EG384"/>
  <c r="EF384"/>
  <c r="ED384"/>
  <c r="EC384"/>
  <c r="EA384"/>
  <c r="DZ384"/>
  <c r="DX384"/>
  <c r="DW384"/>
  <c r="EM383"/>
  <c r="EL383"/>
  <c r="EJ383"/>
  <c r="EI383"/>
  <c r="EG383"/>
  <c r="EF383"/>
  <c r="ED383"/>
  <c r="EC383"/>
  <c r="EA383"/>
  <c r="DZ383"/>
  <c r="DX383"/>
  <c r="DW383"/>
  <c r="EM382"/>
  <c r="EL382"/>
  <c r="EJ382"/>
  <c r="EI382"/>
  <c r="EG382"/>
  <c r="EF382"/>
  <c r="ED382"/>
  <c r="EC382"/>
  <c r="EA382"/>
  <c r="DZ382"/>
  <c r="DX382"/>
  <c r="DW382"/>
  <c r="EM381"/>
  <c r="EL381"/>
  <c r="EJ381"/>
  <c r="EI381"/>
  <c r="EG381"/>
  <c r="EF381"/>
  <c r="ED381"/>
  <c r="EC381"/>
  <c r="EA381"/>
  <c r="DZ381"/>
  <c r="DX381"/>
  <c r="DW381"/>
  <c r="EM380"/>
  <c r="EL380"/>
  <c r="EJ380"/>
  <c r="EI380"/>
  <c r="EG380"/>
  <c r="EF380"/>
  <c r="ED380"/>
  <c r="EC380"/>
  <c r="EA380"/>
  <c r="DZ380"/>
  <c r="DX380"/>
  <c r="DW380"/>
  <c r="EM379"/>
  <c r="EL379"/>
  <c r="EJ379"/>
  <c r="EI379"/>
  <c r="EG379"/>
  <c r="EF379"/>
  <c r="ED379"/>
  <c r="EC379"/>
  <c r="EA379"/>
  <c r="DZ379"/>
  <c r="DX379"/>
  <c r="DW379"/>
  <c r="EM378"/>
  <c r="EL378"/>
  <c r="EJ378"/>
  <c r="EI378"/>
  <c r="EG378"/>
  <c r="EF378"/>
  <c r="ED378"/>
  <c r="EC378"/>
  <c r="EA378"/>
  <c r="DZ378"/>
  <c r="DX378"/>
  <c r="DW378"/>
  <c r="EM377"/>
  <c r="EL377"/>
  <c r="EJ377"/>
  <c r="EI377"/>
  <c r="EG377"/>
  <c r="EF377"/>
  <c r="ED377"/>
  <c r="EC377"/>
  <c r="EA377"/>
  <c r="DZ377"/>
  <c r="DX377"/>
  <c r="DW377"/>
  <c r="EM376"/>
  <c r="EL376"/>
  <c r="EJ376"/>
  <c r="EI376"/>
  <c r="EG376"/>
  <c r="EF376"/>
  <c r="ED376"/>
  <c r="EC376"/>
  <c r="EA376"/>
  <c r="DZ376"/>
  <c r="DX376"/>
  <c r="DW376"/>
  <c r="EM375"/>
  <c r="EL375"/>
  <c r="EJ375"/>
  <c r="EI375"/>
  <c r="EG375"/>
  <c r="EF375"/>
  <c r="ED375"/>
  <c r="EC375"/>
  <c r="EA375"/>
  <c r="DZ375"/>
  <c r="DX375"/>
  <c r="DW375"/>
  <c r="EM374"/>
  <c r="EL374"/>
  <c r="EJ374"/>
  <c r="EI374"/>
  <c r="EG374"/>
  <c r="EF374"/>
  <c r="ED374"/>
  <c r="EC374"/>
  <c r="EA374"/>
  <c r="DZ374"/>
  <c r="DX374"/>
  <c r="DW374"/>
  <c r="EM373"/>
  <c r="EL373"/>
  <c r="EJ373"/>
  <c r="EI373"/>
  <c r="EG373"/>
  <c r="EF373"/>
  <c r="ED373"/>
  <c r="EC373"/>
  <c r="EA373"/>
  <c r="DZ373"/>
  <c r="DX373"/>
  <c r="DW373"/>
  <c r="EM372"/>
  <c r="EL372"/>
  <c r="EJ372"/>
  <c r="EI372"/>
  <c r="EG372"/>
  <c r="EF372"/>
  <c r="ED372"/>
  <c r="EC372"/>
  <c r="EA372"/>
  <c r="DZ372"/>
  <c r="DX372"/>
  <c r="DW372"/>
  <c r="EM371"/>
  <c r="EL371"/>
  <c r="EJ371"/>
  <c r="EI371"/>
  <c r="EG371"/>
  <c r="EF371"/>
  <c r="ED371"/>
  <c r="EC371"/>
  <c r="EA371"/>
  <c r="DZ371"/>
  <c r="DX371"/>
  <c r="DW371"/>
  <c r="EM370"/>
  <c r="EL370"/>
  <c r="EJ370"/>
  <c r="EI370"/>
  <c r="EG370"/>
  <c r="EF370"/>
  <c r="ED370"/>
  <c r="EC370"/>
  <c r="EA370"/>
  <c r="DZ370"/>
  <c r="DX370"/>
  <c r="DW370"/>
  <c r="EM369"/>
  <c r="EL369"/>
  <c r="EJ369"/>
  <c r="EI369"/>
  <c r="EG369"/>
  <c r="EF369"/>
  <c r="ED369"/>
  <c r="EC369"/>
  <c r="EA369"/>
  <c r="DZ369"/>
  <c r="DX369"/>
  <c r="DW369"/>
  <c r="EM368"/>
  <c r="EL368"/>
  <c r="EJ368"/>
  <c r="EI368"/>
  <c r="EG368"/>
  <c r="EF368"/>
  <c r="ED368"/>
  <c r="EC368"/>
  <c r="EA368"/>
  <c r="DZ368"/>
  <c r="DX368"/>
  <c r="DW368"/>
  <c r="EM367"/>
  <c r="EL367"/>
  <c r="EJ367"/>
  <c r="EI367"/>
  <c r="EG367"/>
  <c r="EF367"/>
  <c r="ED367"/>
  <c r="EC367"/>
  <c r="EA367"/>
  <c r="DZ367"/>
  <c r="DX367"/>
  <c r="DW367"/>
  <c r="EM366"/>
  <c r="EL366"/>
  <c r="EJ366"/>
  <c r="EI366"/>
  <c r="EG366"/>
  <c r="EF366"/>
  <c r="ED366"/>
  <c r="EC366"/>
  <c r="EA366"/>
  <c r="DZ366"/>
  <c r="DX366"/>
  <c r="DW366"/>
  <c r="EM365"/>
  <c r="EL365"/>
  <c r="EJ365"/>
  <c r="EI365"/>
  <c r="EG365"/>
  <c r="EF365"/>
  <c r="ED365"/>
  <c r="EC365"/>
  <c r="EA365"/>
  <c r="DZ365"/>
  <c r="DX365"/>
  <c r="DW365"/>
  <c r="EM364"/>
  <c r="EL364"/>
  <c r="EJ364"/>
  <c r="EI364"/>
  <c r="EG364"/>
  <c r="EF364"/>
  <c r="ED364"/>
  <c r="EC364"/>
  <c r="EA364"/>
  <c r="DZ364"/>
  <c r="DX364"/>
  <c r="DW364"/>
  <c r="EM363"/>
  <c r="EL363"/>
  <c r="EJ363"/>
  <c r="EI363"/>
  <c r="EG363"/>
  <c r="EF363"/>
  <c r="ED363"/>
  <c r="EC363"/>
  <c r="EA363"/>
  <c r="DZ363"/>
  <c r="DX363"/>
  <c r="DW363"/>
  <c r="EM362"/>
  <c r="EL362"/>
  <c r="EJ362"/>
  <c r="EI362"/>
  <c r="EG362"/>
  <c r="EF362"/>
  <c r="ED362"/>
  <c r="EC362"/>
  <c r="EA362"/>
  <c r="DZ362"/>
  <c r="DX362"/>
  <c r="DW362"/>
  <c r="EM361"/>
  <c r="EL361"/>
  <c r="EJ361"/>
  <c r="EI361"/>
  <c r="EG361"/>
  <c r="EF361"/>
  <c r="ED361"/>
  <c r="EC361"/>
  <c r="EA361"/>
  <c r="DZ361"/>
  <c r="DX361"/>
  <c r="DW361"/>
  <c r="EM360"/>
  <c r="EL360"/>
  <c r="EJ360"/>
  <c r="EI360"/>
  <c r="EG360"/>
  <c r="EF360"/>
  <c r="ED360"/>
  <c r="EC360"/>
  <c r="EA360"/>
  <c r="DZ360"/>
  <c r="DX360"/>
  <c r="DW360"/>
  <c r="EM359"/>
  <c r="EL359"/>
  <c r="EJ359"/>
  <c r="EI359"/>
  <c r="EG359"/>
  <c r="EF359"/>
  <c r="ED359"/>
  <c r="EC359"/>
  <c r="EA359"/>
  <c r="DZ359"/>
  <c r="DX359"/>
  <c r="DW359"/>
  <c r="EM358"/>
  <c r="EL358"/>
  <c r="EJ358"/>
  <c r="EI358"/>
  <c r="EG358"/>
  <c r="EF358"/>
  <c r="ED358"/>
  <c r="EC358"/>
  <c r="EA358"/>
  <c r="DZ358"/>
  <c r="DX358"/>
  <c r="DW358"/>
  <c r="EM357"/>
  <c r="EL357"/>
  <c r="EJ357"/>
  <c r="EI357"/>
  <c r="EG357"/>
  <c r="EF357"/>
  <c r="ED357"/>
  <c r="EC357"/>
  <c r="EA357"/>
  <c r="DZ357"/>
  <c r="DX357"/>
  <c r="DW357"/>
  <c r="EM356"/>
  <c r="EL356"/>
  <c r="EJ356"/>
  <c r="EI356"/>
  <c r="EG356"/>
  <c r="EF356"/>
  <c r="ED356"/>
  <c r="EC356"/>
  <c r="EA356"/>
  <c r="DZ356"/>
  <c r="DX356"/>
  <c r="DW356"/>
  <c r="EM355"/>
  <c r="EL355"/>
  <c r="EJ355"/>
  <c r="EI355"/>
  <c r="EG355"/>
  <c r="EF355"/>
  <c r="ED355"/>
  <c r="EC355"/>
  <c r="EA355"/>
  <c r="DZ355"/>
  <c r="DX355"/>
  <c r="DW355"/>
  <c r="EM354"/>
  <c r="EL354"/>
  <c r="EJ354"/>
  <c r="EI354"/>
  <c r="EG354"/>
  <c r="EF354"/>
  <c r="ED354"/>
  <c r="EC354"/>
  <c r="EA354"/>
  <c r="DZ354"/>
  <c r="DX354"/>
  <c r="DW354"/>
  <c r="EM353"/>
  <c r="EL353"/>
  <c r="EJ353"/>
  <c r="EI353"/>
  <c r="EG353"/>
  <c r="EF353"/>
  <c r="ED353"/>
  <c r="EC353"/>
  <c r="EA353"/>
  <c r="DZ353"/>
  <c r="DX353"/>
  <c r="DW353"/>
  <c r="EM352"/>
  <c r="EL352"/>
  <c r="EJ352"/>
  <c r="EI352"/>
  <c r="EG352"/>
  <c r="EF352"/>
  <c r="ED352"/>
  <c r="EC352"/>
  <c r="EA352"/>
  <c r="DZ352"/>
  <c r="DX352"/>
  <c r="DW352"/>
  <c r="EM351"/>
  <c r="EL351"/>
  <c r="EJ351"/>
  <c r="EI351"/>
  <c r="EG351"/>
  <c r="EF351"/>
  <c r="ED351"/>
  <c r="EC351"/>
  <c r="EA351"/>
  <c r="DZ351"/>
  <c r="DX351"/>
  <c r="DW351"/>
  <c r="EM350"/>
  <c r="EL350"/>
  <c r="EJ350"/>
  <c r="EI350"/>
  <c r="EG350"/>
  <c r="EF350"/>
  <c r="ED350"/>
  <c r="EC350"/>
  <c r="EA350"/>
  <c r="DZ350"/>
  <c r="DX350"/>
  <c r="DW350"/>
  <c r="EM349"/>
  <c r="EL349"/>
  <c r="EJ349"/>
  <c r="EI349"/>
  <c r="EG349"/>
  <c r="EF349"/>
  <c r="ED349"/>
  <c r="EC349"/>
  <c r="EA349"/>
  <c r="DZ349"/>
  <c r="DX349"/>
  <c r="DW349"/>
  <c r="EM348"/>
  <c r="EL348"/>
  <c r="EJ348"/>
  <c r="EI348"/>
  <c r="EG348"/>
  <c r="EF348"/>
  <c r="ED348"/>
  <c r="EC348"/>
  <c r="EA348"/>
  <c r="DZ348"/>
  <c r="DX348"/>
  <c r="DW348"/>
  <c r="EM347"/>
  <c r="EL347"/>
  <c r="EJ347"/>
  <c r="EI347"/>
  <c r="EG347"/>
  <c r="EF347"/>
  <c r="ED347"/>
  <c r="EC347"/>
  <c r="EA347"/>
  <c r="DZ347"/>
  <c r="DX347"/>
  <c r="DW347"/>
  <c r="EM346"/>
  <c r="EL346"/>
  <c r="EJ346"/>
  <c r="EI346"/>
  <c r="EG346"/>
  <c r="EF346"/>
  <c r="ED346"/>
  <c r="EC346"/>
  <c r="EA346"/>
  <c r="DZ346"/>
  <c r="DX346"/>
  <c r="DW346"/>
  <c r="EM345"/>
  <c r="EL345"/>
  <c r="EJ345"/>
  <c r="EI345"/>
  <c r="EG345"/>
  <c r="EF345"/>
  <c r="ED345"/>
  <c r="EC345"/>
  <c r="EA345"/>
  <c r="DZ345"/>
  <c r="DX345"/>
  <c r="DW345"/>
  <c r="EM344"/>
  <c r="EL344"/>
  <c r="EJ344"/>
  <c r="EI344"/>
  <c r="EG344"/>
  <c r="EF344"/>
  <c r="ED344"/>
  <c r="EC344"/>
  <c r="EA344"/>
  <c r="DZ344"/>
  <c r="DX344"/>
  <c r="DW344"/>
  <c r="EM343"/>
  <c r="EL343"/>
  <c r="EJ343"/>
  <c r="EI343"/>
  <c r="EG343"/>
  <c r="EF343"/>
  <c r="ED343"/>
  <c r="EC343"/>
  <c r="EA343"/>
  <c r="DZ343"/>
  <c r="DX343"/>
  <c r="DW343"/>
  <c r="EM342"/>
  <c r="EL342"/>
  <c r="EJ342"/>
  <c r="EI342"/>
  <c r="EG342"/>
  <c r="EF342"/>
  <c r="ED342"/>
  <c r="EC342"/>
  <c r="EA342"/>
  <c r="DZ342"/>
  <c r="DX342"/>
  <c r="DW342"/>
  <c r="EM341"/>
  <c r="EL341"/>
  <c r="EJ341"/>
  <c r="EI341"/>
  <c r="EG341"/>
  <c r="EF341"/>
  <c r="ED341"/>
  <c r="EC341"/>
  <c r="EA341"/>
  <c r="DZ341"/>
  <c r="DX341"/>
  <c r="DW341"/>
  <c r="EM340"/>
  <c r="EL340"/>
  <c r="EJ340"/>
  <c r="EI340"/>
  <c r="EG340"/>
  <c r="EF340"/>
  <c r="ED340"/>
  <c r="EC340"/>
  <c r="EA340"/>
  <c r="DZ340"/>
  <c r="DX340"/>
  <c r="DW340"/>
  <c r="EM339"/>
  <c r="EL339"/>
  <c r="EJ339"/>
  <c r="EI339"/>
  <c r="EG339"/>
  <c r="EF339"/>
  <c r="ED339"/>
  <c r="EC339"/>
  <c r="EA339"/>
  <c r="DZ339"/>
  <c r="DX339"/>
  <c r="DW339"/>
  <c r="EM338"/>
  <c r="EL338"/>
  <c r="EJ338"/>
  <c r="EI338"/>
  <c r="EG338"/>
  <c r="EF338"/>
  <c r="ED338"/>
  <c r="EC338"/>
  <c r="EA338"/>
  <c r="DZ338"/>
  <c r="DX338"/>
  <c r="DW338"/>
  <c r="EM337"/>
  <c r="EL337"/>
  <c r="EJ337"/>
  <c r="EI337"/>
  <c r="EG337"/>
  <c r="EF337"/>
  <c r="ED337"/>
  <c r="EC337"/>
  <c r="EA337"/>
  <c r="DZ337"/>
  <c r="DX337"/>
  <c r="DW337"/>
  <c r="EM336"/>
  <c r="EL336"/>
  <c r="EJ336"/>
  <c r="EI336"/>
  <c r="EG336"/>
  <c r="EF336"/>
  <c r="ED336"/>
  <c r="EC336"/>
  <c r="EA336"/>
  <c r="DZ336"/>
  <c r="DX336"/>
  <c r="DW336"/>
  <c r="EM335"/>
  <c r="EL335"/>
  <c r="EJ335"/>
  <c r="EI335"/>
  <c r="EG335"/>
  <c r="EF335"/>
  <c r="ED335"/>
  <c r="EC335"/>
  <c r="EA335"/>
  <c r="DZ335"/>
  <c r="DX335"/>
  <c r="DW335"/>
  <c r="EM334"/>
  <c r="EL334"/>
  <c r="EJ334"/>
  <c r="EI334"/>
  <c r="EG334"/>
  <c r="EF334"/>
  <c r="ED334"/>
  <c r="EC334"/>
  <c r="EA334"/>
  <c r="DZ334"/>
  <c r="DX334"/>
  <c r="DW334"/>
  <c r="EM333"/>
  <c r="EL333"/>
  <c r="EJ333"/>
  <c r="EI333"/>
  <c r="EG333"/>
  <c r="EF333"/>
  <c r="ED333"/>
  <c r="EC333"/>
  <c r="EA333"/>
  <c r="DZ333"/>
  <c r="DX333"/>
  <c r="DW333"/>
  <c r="EM332"/>
  <c r="EL332"/>
  <c r="EJ332"/>
  <c r="EI332"/>
  <c r="EG332"/>
  <c r="EF332"/>
  <c r="ED332"/>
  <c r="EC332"/>
  <c r="EA332"/>
  <c r="DZ332"/>
  <c r="DX332"/>
  <c r="DW332"/>
  <c r="EM331"/>
  <c r="EL331"/>
  <c r="EJ331"/>
  <c r="EI331"/>
  <c r="EG331"/>
  <c r="EF331"/>
  <c r="ED331"/>
  <c r="EC331"/>
  <c r="EA331"/>
  <c r="DZ331"/>
  <c r="DX331"/>
  <c r="DW331"/>
  <c r="EM330"/>
  <c r="EL330"/>
  <c r="EJ330"/>
  <c r="EI330"/>
  <c r="EG330"/>
  <c r="EF330"/>
  <c r="ED330"/>
  <c r="EC330"/>
  <c r="EA330"/>
  <c r="DZ330"/>
  <c r="DX330"/>
  <c r="DW330"/>
  <c r="EM329"/>
  <c r="EL329"/>
  <c r="EJ329"/>
  <c r="EI329"/>
  <c r="EG329"/>
  <c r="EF329"/>
  <c r="ED329"/>
  <c r="EC329"/>
  <c r="EA329"/>
  <c r="DZ329"/>
  <c r="DX329"/>
  <c r="DW329"/>
  <c r="EM328"/>
  <c r="EL328"/>
  <c r="EJ328"/>
  <c r="EI328"/>
  <c r="EG328"/>
  <c r="EF328"/>
  <c r="ED328"/>
  <c r="EC328"/>
  <c r="EA328"/>
  <c r="DZ328"/>
  <c r="DX328"/>
  <c r="DW328"/>
  <c r="EM327"/>
  <c r="EL327"/>
  <c r="EJ327"/>
  <c r="EI327"/>
  <c r="EG327"/>
  <c r="EF327"/>
  <c r="ED327"/>
  <c r="EC327"/>
  <c r="EA327"/>
  <c r="DZ327"/>
  <c r="DX327"/>
  <c r="DW327"/>
  <c r="EM326"/>
  <c r="EL326"/>
  <c r="EJ326"/>
  <c r="EI326"/>
  <c r="EG326"/>
  <c r="EF326"/>
  <c r="ED326"/>
  <c r="EC326"/>
  <c r="EA326"/>
  <c r="DZ326"/>
  <c r="DX326"/>
  <c r="DW326"/>
  <c r="EM325"/>
  <c r="EL325"/>
  <c r="EJ325"/>
  <c r="EI325"/>
  <c r="EG325"/>
  <c r="EF325"/>
  <c r="ED325"/>
  <c r="EC325"/>
  <c r="EA325"/>
  <c r="DZ325"/>
  <c r="DX325"/>
  <c r="DW325"/>
  <c r="EM304"/>
  <c r="EL304"/>
  <c r="EJ304"/>
  <c r="EI304"/>
  <c r="EG304"/>
  <c r="EF304"/>
  <c r="ED304"/>
  <c r="EC304"/>
  <c r="EA304"/>
  <c r="DZ304"/>
  <c r="DX304"/>
  <c r="DW304"/>
  <c r="EM303"/>
  <c r="EL303"/>
  <c r="EJ303"/>
  <c r="EI303"/>
  <c r="EG303"/>
  <c r="EF303"/>
  <c r="ED303"/>
  <c r="EC303"/>
  <c r="EA303"/>
  <c r="DZ303"/>
  <c r="DX303"/>
  <c r="DW303"/>
  <c r="EM302"/>
  <c r="EL302"/>
  <c r="EJ302"/>
  <c r="EI302"/>
  <c r="EG302"/>
  <c r="EF302"/>
  <c r="ED302"/>
  <c r="EC302"/>
  <c r="EA302"/>
  <c r="DZ302"/>
  <c r="DX302"/>
  <c r="DW302"/>
  <c r="EM301"/>
  <c r="EL301"/>
  <c r="EJ301"/>
  <c r="EI301"/>
  <c r="EG301"/>
  <c r="EF301"/>
  <c r="ED301"/>
  <c r="EC301"/>
  <c r="EA301"/>
  <c r="DZ301"/>
  <c r="DX301"/>
  <c r="DW301"/>
  <c r="EM300"/>
  <c r="EL300"/>
  <c r="EJ300"/>
  <c r="EI300"/>
  <c r="EG300"/>
  <c r="EF300"/>
  <c r="ED300"/>
  <c r="EC300"/>
  <c r="EA300"/>
  <c r="DZ300"/>
  <c r="DX300"/>
  <c r="DW300"/>
  <c r="EM299"/>
  <c r="EL299"/>
  <c r="EJ299"/>
  <c r="EI299"/>
  <c r="EG299"/>
  <c r="EF299"/>
  <c r="ED299"/>
  <c r="EC299"/>
  <c r="EA299"/>
  <c r="DZ299"/>
  <c r="DX299"/>
  <c r="DW299"/>
  <c r="EM298"/>
  <c r="EL298"/>
  <c r="EJ298"/>
  <c r="EI298"/>
  <c r="EG298"/>
  <c r="EF298"/>
  <c r="ED298"/>
  <c r="EC298"/>
  <c r="EA298"/>
  <c r="DZ298"/>
  <c r="DX298"/>
  <c r="DW298"/>
  <c r="EM297"/>
  <c r="EL297"/>
  <c r="EJ297"/>
  <c r="EI297"/>
  <c r="EG297"/>
  <c r="EF297"/>
  <c r="ED297"/>
  <c r="EC297"/>
  <c r="EA297"/>
  <c r="DZ297"/>
  <c r="DX297"/>
  <c r="DW297"/>
  <c r="EM296"/>
  <c r="EL296"/>
  <c r="EJ296"/>
  <c r="EI296"/>
  <c r="EG296"/>
  <c r="EF296"/>
  <c r="ED296"/>
  <c r="EC296"/>
  <c r="EA296"/>
  <c r="DZ296"/>
  <c r="DX296"/>
  <c r="DW296"/>
  <c r="EM295"/>
  <c r="EL295"/>
  <c r="EJ295"/>
  <c r="EI295"/>
  <c r="EG295"/>
  <c r="EF295"/>
  <c r="ED295"/>
  <c r="EC295"/>
  <c r="EA295"/>
  <c r="DZ295"/>
  <c r="DX295"/>
  <c r="DW295"/>
  <c r="EM294"/>
  <c r="EL294"/>
  <c r="EJ294"/>
  <c r="EI294"/>
  <c r="EG294"/>
  <c r="EF294"/>
  <c r="ED294"/>
  <c r="EC294"/>
  <c r="EA294"/>
  <c r="DZ294"/>
  <c r="DX294"/>
  <c r="DW294"/>
  <c r="EM293"/>
  <c r="EL293"/>
  <c r="EJ293"/>
  <c r="EI293"/>
  <c r="EG293"/>
  <c r="EF293"/>
  <c r="ED293"/>
  <c r="EC293"/>
  <c r="EA293"/>
  <c r="DZ293"/>
  <c r="DX293"/>
  <c r="DW293"/>
  <c r="EM292"/>
  <c r="EL292"/>
  <c r="EJ292"/>
  <c r="EI292"/>
  <c r="EG292"/>
  <c r="EF292"/>
  <c r="ED292"/>
  <c r="EC292"/>
  <c r="EA292"/>
  <c r="DZ292"/>
  <c r="DX292"/>
  <c r="DW292"/>
  <c r="EM291"/>
  <c r="EL291"/>
  <c r="EJ291"/>
  <c r="EI291"/>
  <c r="EG291"/>
  <c r="EF291"/>
  <c r="ED291"/>
  <c r="EC291"/>
  <c r="EA291"/>
  <c r="DZ291"/>
  <c r="DX291"/>
  <c r="DW291"/>
  <c r="EM290"/>
  <c r="EL290"/>
  <c r="EJ290"/>
  <c r="EI290"/>
  <c r="EG290"/>
  <c r="EF290"/>
  <c r="ED290"/>
  <c r="EC290"/>
  <c r="EA290"/>
  <c r="DZ290"/>
  <c r="DX290"/>
  <c r="DW290"/>
  <c r="EM289"/>
  <c r="EL289"/>
  <c r="EJ289"/>
  <c r="EI289"/>
  <c r="EG289"/>
  <c r="EF289"/>
  <c r="ED289"/>
  <c r="EC289"/>
  <c r="EA289"/>
  <c r="DZ289"/>
  <c r="DX289"/>
  <c r="DW289"/>
  <c r="EM288"/>
  <c r="EL288"/>
  <c r="EJ288"/>
  <c r="EI288"/>
  <c r="EG288"/>
  <c r="EF288"/>
  <c r="ED288"/>
  <c r="EC288"/>
  <c r="EA288"/>
  <c r="DZ288"/>
  <c r="DX288"/>
  <c r="DW288"/>
  <c r="EM287"/>
  <c r="EL287"/>
  <c r="EJ287"/>
  <c r="EI287"/>
  <c r="EG287"/>
  <c r="EF287"/>
  <c r="ED287"/>
  <c r="EC287"/>
  <c r="EA287"/>
  <c r="DZ287"/>
  <c r="DX287"/>
  <c r="DW287"/>
  <c r="EM286"/>
  <c r="EL286"/>
  <c r="EJ286"/>
  <c r="EI286"/>
  <c r="EG286"/>
  <c r="EF286"/>
  <c r="ED286"/>
  <c r="EC286"/>
  <c r="EA286"/>
  <c r="DZ286"/>
  <c r="DX286"/>
  <c r="DW286"/>
  <c r="EM285"/>
  <c r="EL285"/>
  <c r="EJ285"/>
  <c r="EI285"/>
  <c r="EG285"/>
  <c r="EF285"/>
  <c r="ED285"/>
  <c r="EC285"/>
  <c r="EA285"/>
  <c r="DZ285"/>
  <c r="DX285"/>
  <c r="DW285"/>
  <c r="EM284"/>
  <c r="EL284"/>
  <c r="EJ284"/>
  <c r="EI284"/>
  <c r="EG284"/>
  <c r="EF284"/>
  <c r="ED284"/>
  <c r="EC284"/>
  <c r="EA284"/>
  <c r="DZ284"/>
  <c r="DX284"/>
  <c r="DW284"/>
  <c r="EM283"/>
  <c r="EL283"/>
  <c r="EJ283"/>
  <c r="EI283"/>
  <c r="EG283"/>
  <c r="EF283"/>
  <c r="ED283"/>
  <c r="EC283"/>
  <c r="EA283"/>
  <c r="DZ283"/>
  <c r="DX283"/>
  <c r="DW283"/>
  <c r="EM282"/>
  <c r="EL282"/>
  <c r="EJ282"/>
  <c r="EI282"/>
  <c r="EG282"/>
  <c r="EF282"/>
  <c r="ED282"/>
  <c r="EC282"/>
  <c r="EA282"/>
  <c r="DZ282"/>
  <c r="DX282"/>
  <c r="DW282"/>
  <c r="EM281"/>
  <c r="EL281"/>
  <c r="EJ281"/>
  <c r="EI281"/>
  <c r="EG281"/>
  <c r="EF281"/>
  <c r="ED281"/>
  <c r="EC281"/>
  <c r="EA281"/>
  <c r="DZ281"/>
  <c r="DX281"/>
  <c r="DW281"/>
  <c r="EM280"/>
  <c r="EL280"/>
  <c r="EJ280"/>
  <c r="EI280"/>
  <c r="EG280"/>
  <c r="EF280"/>
  <c r="ED280"/>
  <c r="EC280"/>
  <c r="EA280"/>
  <c r="DZ280"/>
  <c r="DX280"/>
  <c r="DW280"/>
  <c r="EM279"/>
  <c r="EL279"/>
  <c r="EJ279"/>
  <c r="EI279"/>
  <c r="EG279"/>
  <c r="EF279"/>
  <c r="ED279"/>
  <c r="EC279"/>
  <c r="EA279"/>
  <c r="DZ279"/>
  <c r="DX279"/>
  <c r="DW279"/>
  <c r="EM278"/>
  <c r="EL278"/>
  <c r="EJ278"/>
  <c r="EI278"/>
  <c r="EG278"/>
  <c r="EF278"/>
  <c r="ED278"/>
  <c r="EC278"/>
  <c r="EA278"/>
  <c r="DZ278"/>
  <c r="DX278"/>
  <c r="DW278"/>
  <c r="EM277"/>
  <c r="EL277"/>
  <c r="EJ277"/>
  <c r="EI277"/>
  <c r="EG277"/>
  <c r="EF277"/>
  <c r="ED277"/>
  <c r="EC277"/>
  <c r="EA277"/>
  <c r="DZ277"/>
  <c r="DX277"/>
  <c r="DW277"/>
  <c r="EM276"/>
  <c r="EL276"/>
  <c r="EJ276"/>
  <c r="EI276"/>
  <c r="EG276"/>
  <c r="EF276"/>
  <c r="ED276"/>
  <c r="EC276"/>
  <c r="EA276"/>
  <c r="DZ276"/>
  <c r="DX276"/>
  <c r="DW276"/>
  <c r="EM275"/>
  <c r="EL275"/>
  <c r="EJ275"/>
  <c r="EI275"/>
  <c r="EG275"/>
  <c r="EF275"/>
  <c r="ED275"/>
  <c r="EC275"/>
  <c r="EA275"/>
  <c r="DZ275"/>
  <c r="DX275"/>
  <c r="DW275"/>
  <c r="L275"/>
  <c r="AJ275" s="1"/>
  <c r="EM274"/>
  <c r="EL274"/>
  <c r="EJ274"/>
  <c r="EI274"/>
  <c r="EG274"/>
  <c r="EF274"/>
  <c r="ED274"/>
  <c r="EC274"/>
  <c r="EA274"/>
  <c r="DZ274"/>
  <c r="DX274"/>
  <c r="DW274"/>
  <c r="J274"/>
  <c r="I274"/>
  <c r="EM273"/>
  <c r="EL273"/>
  <c r="EJ273"/>
  <c r="EI273"/>
  <c r="EG273"/>
  <c r="EF273"/>
  <c r="ED273"/>
  <c r="EC273"/>
  <c r="EA273"/>
  <c r="DZ273"/>
  <c r="DX273"/>
  <c r="DW273"/>
  <c r="EM272"/>
  <c r="EL272"/>
  <c r="EJ272"/>
  <c r="EI272"/>
  <c r="EG272"/>
  <c r="EF272"/>
  <c r="ED272"/>
  <c r="EC272"/>
  <c r="EA272"/>
  <c r="DZ272"/>
  <c r="DX272"/>
  <c r="DW272"/>
  <c r="EM271"/>
  <c r="EL271"/>
  <c r="EJ271"/>
  <c r="EI271"/>
  <c r="EG271"/>
  <c r="EF271"/>
  <c r="ED271"/>
  <c r="EC271"/>
  <c r="EA271"/>
  <c r="DZ271"/>
  <c r="DX271"/>
  <c r="DW271"/>
  <c r="EM270"/>
  <c r="EL270"/>
  <c r="EJ270"/>
  <c r="EI270"/>
  <c r="EG270"/>
  <c r="EF270"/>
  <c r="ED270"/>
  <c r="EC270"/>
  <c r="EA270"/>
  <c r="DZ270"/>
  <c r="DX270"/>
  <c r="DW270"/>
  <c r="EM269"/>
  <c r="EL269"/>
  <c r="EJ269"/>
  <c r="EI269"/>
  <c r="EG269"/>
  <c r="EF269"/>
  <c r="ED269"/>
  <c r="EC269"/>
  <c r="EA269"/>
  <c r="DZ269"/>
  <c r="DX269"/>
  <c r="DW269"/>
  <c r="EM268"/>
  <c r="EL268"/>
  <c r="EJ268"/>
  <c r="EI268"/>
  <c r="EG268"/>
  <c r="EF268"/>
  <c r="ED268"/>
  <c r="EC268"/>
  <c r="EA268"/>
  <c r="DZ268"/>
  <c r="DX268"/>
  <c r="DW268"/>
  <c r="EM267"/>
  <c r="EL267"/>
  <c r="EJ267"/>
  <c r="EI267"/>
  <c r="EG267"/>
  <c r="EF267"/>
  <c r="ED267"/>
  <c r="EC267"/>
  <c r="EA267"/>
  <c r="DZ267"/>
  <c r="DX267"/>
  <c r="DW267"/>
  <c r="EM266"/>
  <c r="EL266"/>
  <c r="EJ266"/>
  <c r="EI266"/>
  <c r="EG266"/>
  <c r="EF266"/>
  <c r="ED266"/>
  <c r="EC266"/>
  <c r="EA266"/>
  <c r="DZ266"/>
  <c r="DX266"/>
  <c r="DW266"/>
  <c r="EM265"/>
  <c r="EL265"/>
  <c r="EJ265"/>
  <c r="EI265"/>
  <c r="EG265"/>
  <c r="EF265"/>
  <c r="ED265"/>
  <c r="EC265"/>
  <c r="EA265"/>
  <c r="DZ265"/>
  <c r="DX265"/>
  <c r="DW265"/>
  <c r="EM264"/>
  <c r="EL264"/>
  <c r="EJ264"/>
  <c r="EI264"/>
  <c r="EG264"/>
  <c r="EF264"/>
  <c r="ED264"/>
  <c r="EC264"/>
  <c r="EA264"/>
  <c r="DZ264"/>
  <c r="DX264"/>
  <c r="DW264"/>
  <c r="EM263"/>
  <c r="EL263"/>
  <c r="EJ263"/>
  <c r="EI263"/>
  <c r="EG263"/>
  <c r="EF263"/>
  <c r="ED263"/>
  <c r="EC263"/>
  <c r="EA263"/>
  <c r="DZ263"/>
  <c r="DX263"/>
  <c r="DW263"/>
  <c r="EM262"/>
  <c r="EL262"/>
  <c r="EJ262"/>
  <c r="EI262"/>
  <c r="EG262"/>
  <c r="EF262"/>
  <c r="ED262"/>
  <c r="EC262"/>
  <c r="EA262"/>
  <c r="DZ262"/>
  <c r="DX262"/>
  <c r="DW262"/>
  <c r="EM261"/>
  <c r="EL261"/>
  <c r="EJ261"/>
  <c r="EI261"/>
  <c r="EG261"/>
  <c r="EF261"/>
  <c r="ED261"/>
  <c r="EC261"/>
  <c r="EA261"/>
  <c r="DZ261"/>
  <c r="DX261"/>
  <c r="DW261"/>
  <c r="EM260"/>
  <c r="EL260"/>
  <c r="EJ260"/>
  <c r="EI260"/>
  <c r="EG260"/>
  <c r="EF260"/>
  <c r="ED260"/>
  <c r="EC260"/>
  <c r="EA260"/>
  <c r="DZ260"/>
  <c r="DX260"/>
  <c r="DW260"/>
  <c r="EM259"/>
  <c r="EL259"/>
  <c r="EJ259"/>
  <c r="EI259"/>
  <c r="EG259"/>
  <c r="EF259"/>
  <c r="ED259"/>
  <c r="EC259"/>
  <c r="EA259"/>
  <c r="DZ259"/>
  <c r="DX259"/>
  <c r="DW259"/>
  <c r="EM258"/>
  <c r="EL258"/>
  <c r="EJ258"/>
  <c r="EI258"/>
  <c r="EG258"/>
  <c r="EF258"/>
  <c r="ED258"/>
  <c r="EC258"/>
  <c r="EA258"/>
  <c r="DZ258"/>
  <c r="DX258"/>
  <c r="DW258"/>
  <c r="EM257"/>
  <c r="EL257"/>
  <c r="EJ257"/>
  <c r="EI257"/>
  <c r="EG257"/>
  <c r="EF257"/>
  <c r="ED257"/>
  <c r="EC257"/>
  <c r="EA257"/>
  <c r="DZ257"/>
  <c r="DX257"/>
  <c r="DW257"/>
  <c r="EM256"/>
  <c r="EL256"/>
  <c r="EJ256"/>
  <c r="EI256"/>
  <c r="EG256"/>
  <c r="EF256"/>
  <c r="ED256"/>
  <c r="EC256"/>
  <c r="EA256"/>
  <c r="DZ256"/>
  <c r="DX256"/>
  <c r="DW256"/>
  <c r="EM255"/>
  <c r="EL255"/>
  <c r="EJ255"/>
  <c r="EI255"/>
  <c r="EG255"/>
  <c r="EF255"/>
  <c r="ED255"/>
  <c r="EC255"/>
  <c r="EA255"/>
  <c r="DZ255"/>
  <c r="DX255"/>
  <c r="DW255"/>
  <c r="EM254"/>
  <c r="EL254"/>
  <c r="EJ254"/>
  <c r="EI254"/>
  <c r="EG254"/>
  <c r="EF254"/>
  <c r="ED254"/>
  <c r="EC254"/>
  <c r="EA254"/>
  <c r="DZ254"/>
  <c r="DX254"/>
  <c r="DW254"/>
  <c r="EM253"/>
  <c r="EL253"/>
  <c r="EJ253"/>
  <c r="EI253"/>
  <c r="EG253"/>
  <c r="EF253"/>
  <c r="ED253"/>
  <c r="EC253"/>
  <c r="EA253"/>
  <c r="DZ253"/>
  <c r="DX253"/>
  <c r="DW253"/>
  <c r="EM252"/>
  <c r="EL252"/>
  <c r="EJ252"/>
  <c r="EI252"/>
  <c r="EG252"/>
  <c r="EF252"/>
  <c r="ED252"/>
  <c r="EC252"/>
  <c r="EA252"/>
  <c r="DZ252"/>
  <c r="DX252"/>
  <c r="DW252"/>
  <c r="EM251"/>
  <c r="EL251"/>
  <c r="EJ251"/>
  <c r="EI251"/>
  <c r="EG251"/>
  <c r="EF251"/>
  <c r="ED251"/>
  <c r="EC251"/>
  <c r="EA251"/>
  <c r="DZ251"/>
  <c r="DX251"/>
  <c r="DW251"/>
  <c r="EM250"/>
  <c r="EL250"/>
  <c r="EJ250"/>
  <c r="EI250"/>
  <c r="EG250"/>
  <c r="EF250"/>
  <c r="ED250"/>
  <c r="EC250"/>
  <c r="EA250"/>
  <c r="DZ250"/>
  <c r="DX250"/>
  <c r="DW250"/>
  <c r="EM249"/>
  <c r="EL249"/>
  <c r="EJ249"/>
  <c r="EI249"/>
  <c r="EG249"/>
  <c r="EF249"/>
  <c r="ED249"/>
  <c r="EC249"/>
  <c r="EA249"/>
  <c r="DZ249"/>
  <c r="DX249"/>
  <c r="DW249"/>
  <c r="EM248"/>
  <c r="EL248"/>
  <c r="EJ248"/>
  <c r="EI248"/>
  <c r="EG248"/>
  <c r="EF248"/>
  <c r="ED248"/>
  <c r="EC248"/>
  <c r="EA248"/>
  <c r="DZ248"/>
  <c r="DX248"/>
  <c r="DW248"/>
  <c r="EM247"/>
  <c r="EL247"/>
  <c r="EJ247"/>
  <c r="EI247"/>
  <c r="EG247"/>
  <c r="EF247"/>
  <c r="ED247"/>
  <c r="EC247"/>
  <c r="EA247"/>
  <c r="DZ247"/>
  <c r="DX247"/>
  <c r="DW247"/>
  <c r="EM246"/>
  <c r="EL246"/>
  <c r="EJ246"/>
  <c r="EI246"/>
  <c r="EG246"/>
  <c r="EF246"/>
  <c r="ED246"/>
  <c r="EC246"/>
  <c r="EA246"/>
  <c r="DZ246"/>
  <c r="DX246"/>
  <c r="DW246"/>
  <c r="EM245"/>
  <c r="EL245"/>
  <c r="EJ245"/>
  <c r="EI245"/>
  <c r="EG245"/>
  <c r="EF245"/>
  <c r="ED245"/>
  <c r="EC245"/>
  <c r="EA245"/>
  <c r="DZ245"/>
  <c r="DX245"/>
  <c r="DW245"/>
  <c r="EM244"/>
  <c r="EL244"/>
  <c r="EJ244"/>
  <c r="EI244"/>
  <c r="EG244"/>
  <c r="EF244"/>
  <c r="ED244"/>
  <c r="EC244"/>
  <c r="EA244"/>
  <c r="DZ244"/>
  <c r="DX244"/>
  <c r="DW244"/>
  <c r="EM243"/>
  <c r="EL243"/>
  <c r="EJ243"/>
  <c r="EI243"/>
  <c r="EG243"/>
  <c r="EF243"/>
  <c r="ED243"/>
  <c r="EC243"/>
  <c r="EA243"/>
  <c r="DZ243"/>
  <c r="DX243"/>
  <c r="DW243"/>
  <c r="EM242"/>
  <c r="EL242"/>
  <c r="EJ242"/>
  <c r="EI242"/>
  <c r="EG242"/>
  <c r="EF242"/>
  <c r="ED242"/>
  <c r="EC242"/>
  <c r="EA242"/>
  <c r="DZ242"/>
  <c r="DX242"/>
  <c r="DW242"/>
  <c r="EM241"/>
  <c r="EL241"/>
  <c r="EJ241"/>
  <c r="EI241"/>
  <c r="EG241"/>
  <c r="EF241"/>
  <c r="ED241"/>
  <c r="EC241"/>
  <c r="EA241"/>
  <c r="DZ241"/>
  <c r="DX241"/>
  <c r="DW241"/>
  <c r="EM240"/>
  <c r="EL240"/>
  <c r="EJ240"/>
  <c r="EI240"/>
  <c r="EG240"/>
  <c r="EF240"/>
  <c r="ED240"/>
  <c r="EC240"/>
  <c r="EA240"/>
  <c r="DZ240"/>
  <c r="DX240"/>
  <c r="DW240"/>
  <c r="EM239"/>
  <c r="EL239"/>
  <c r="EJ239"/>
  <c r="EI239"/>
  <c r="EG239"/>
  <c r="EF239"/>
  <c r="ED239"/>
  <c r="EC239"/>
  <c r="EA239"/>
  <c r="DZ239"/>
  <c r="DX239"/>
  <c r="DW239"/>
  <c r="EM238"/>
  <c r="EL238"/>
  <c r="EJ238"/>
  <c r="EI238"/>
  <c r="EG238"/>
  <c r="EF238"/>
  <c r="ED238"/>
  <c r="EC238"/>
  <c r="EA238"/>
  <c r="DZ238"/>
  <c r="DX238"/>
  <c r="DW238"/>
  <c r="EM237"/>
  <c r="EL237"/>
  <c r="EJ237"/>
  <c r="EI237"/>
  <c r="EG237"/>
  <c r="EF237"/>
  <c r="ED237"/>
  <c r="EC237"/>
  <c r="EA237"/>
  <c r="DZ237"/>
  <c r="DX237"/>
  <c r="DW237"/>
  <c r="EM236"/>
  <c r="EL236"/>
  <c r="EJ236"/>
  <c r="EI236"/>
  <c r="EG236"/>
  <c r="EF236"/>
  <c r="ED236"/>
  <c r="EC236"/>
  <c r="EA236"/>
  <c r="DZ236"/>
  <c r="DX236"/>
  <c r="DW236"/>
  <c r="EM235"/>
  <c r="EL235"/>
  <c r="EJ235"/>
  <c r="EI235"/>
  <c r="EG235"/>
  <c r="EF235"/>
  <c r="ED235"/>
  <c r="EC235"/>
  <c r="EA235"/>
  <c r="DZ235"/>
  <c r="DX235"/>
  <c r="DW235"/>
  <c r="EM234"/>
  <c r="EL234"/>
  <c r="EJ234"/>
  <c r="EI234"/>
  <c r="EG234"/>
  <c r="EF234"/>
  <c r="ED234"/>
  <c r="EC234"/>
  <c r="EA234"/>
  <c r="DZ234"/>
  <c r="DX234"/>
  <c r="DW234"/>
  <c r="EM233"/>
  <c r="EL233"/>
  <c r="EJ233"/>
  <c r="EI233"/>
  <c r="EG233"/>
  <c r="EF233"/>
  <c r="ED233"/>
  <c r="EC233"/>
  <c r="EA233"/>
  <c r="DZ233"/>
  <c r="DX233"/>
  <c r="DW233"/>
  <c r="EM232"/>
  <c r="EL232"/>
  <c r="EJ232"/>
  <c r="EI232"/>
  <c r="EG232"/>
  <c r="EF232"/>
  <c r="ED232"/>
  <c r="EC232"/>
  <c r="EA232"/>
  <c r="DZ232"/>
  <c r="DX232"/>
  <c r="DW232"/>
  <c r="EM231"/>
  <c r="EL231"/>
  <c r="EJ231"/>
  <c r="EI231"/>
  <c r="EG231"/>
  <c r="EF231"/>
  <c r="ED231"/>
  <c r="EC231"/>
  <c r="EA231"/>
  <c r="DZ231"/>
  <c r="DX231"/>
  <c r="DW231"/>
  <c r="EM230"/>
  <c r="EL230"/>
  <c r="EJ230"/>
  <c r="EI230"/>
  <c r="EG230"/>
  <c r="EF230"/>
  <c r="ED230"/>
  <c r="EC230"/>
  <c r="EA230"/>
  <c r="DZ230"/>
  <c r="DX230"/>
  <c r="DW230"/>
  <c r="EM229"/>
  <c r="EL229"/>
  <c r="EJ229"/>
  <c r="EI229"/>
  <c r="EG229"/>
  <c r="EF229"/>
  <c r="ED229"/>
  <c r="EC229"/>
  <c r="EA229"/>
  <c r="DZ229"/>
  <c r="DX229"/>
  <c r="DW229"/>
  <c r="EM228"/>
  <c r="EL228"/>
  <c r="EJ228"/>
  <c r="EI228"/>
  <c r="EG228"/>
  <c r="EF228"/>
  <c r="ED228"/>
  <c r="EC228"/>
  <c r="EA228"/>
  <c r="DZ228"/>
  <c r="DX228"/>
  <c r="DW228"/>
  <c r="CD228"/>
  <c r="CT228" s="1"/>
  <c r="DQ228" s="1"/>
  <c r="BV228"/>
  <c r="EM227"/>
  <c r="EL227"/>
  <c r="EJ227"/>
  <c r="EI227"/>
  <c r="EG227"/>
  <c r="EF227"/>
  <c r="ED227"/>
  <c r="EC227"/>
  <c r="EA227"/>
  <c r="DZ227"/>
  <c r="DX227"/>
  <c r="DW227"/>
  <c r="EM226"/>
  <c r="EL226"/>
  <c r="EJ226"/>
  <c r="EI226"/>
  <c r="EG226"/>
  <c r="EF226"/>
  <c r="ED226"/>
  <c r="EC226"/>
  <c r="EA226"/>
  <c r="DZ226"/>
  <c r="DX226"/>
  <c r="DW226"/>
  <c r="EM225"/>
  <c r="EL225"/>
  <c r="EJ225"/>
  <c r="EI225"/>
  <c r="EG225"/>
  <c r="EF225"/>
  <c r="ED225"/>
  <c r="EC225"/>
  <c r="EA225"/>
  <c r="DZ225"/>
  <c r="DX225"/>
  <c r="DW225"/>
  <c r="EM224"/>
  <c r="EL224"/>
  <c r="EJ224"/>
  <c r="EI224"/>
  <c r="EG224"/>
  <c r="EF224"/>
  <c r="ED224"/>
  <c r="EC224"/>
  <c r="EA224"/>
  <c r="DZ224"/>
  <c r="DX224"/>
  <c r="DW224"/>
  <c r="CD224"/>
  <c r="CT224" s="1"/>
  <c r="DQ224" s="1"/>
  <c r="BV224"/>
  <c r="EM223"/>
  <c r="EL223"/>
  <c r="EJ223"/>
  <c r="EI223"/>
  <c r="EG223"/>
  <c r="EF223"/>
  <c r="ED223"/>
  <c r="EC223"/>
  <c r="EA223"/>
  <c r="DZ223"/>
  <c r="DX223"/>
  <c r="DW223"/>
  <c r="EM222"/>
  <c r="EL222"/>
  <c r="EJ222"/>
  <c r="EI222"/>
  <c r="EG222"/>
  <c r="EF222"/>
  <c r="ED222"/>
  <c r="EC222"/>
  <c r="EA222"/>
  <c r="DZ222"/>
  <c r="DX222"/>
  <c r="DW222"/>
  <c r="EM221"/>
  <c r="EL221"/>
  <c r="EJ221"/>
  <c r="EI221"/>
  <c r="EG221"/>
  <c r="EF221"/>
  <c r="ED221"/>
  <c r="EC221"/>
  <c r="EA221"/>
  <c r="DZ221"/>
  <c r="DX221"/>
  <c r="DW221"/>
  <c r="EM220"/>
  <c r="EL220"/>
  <c r="EJ220"/>
  <c r="EI220"/>
  <c r="EG220"/>
  <c r="EF220"/>
  <c r="ED220"/>
  <c r="EC220"/>
  <c r="EA220"/>
  <c r="DZ220"/>
  <c r="DX220"/>
  <c r="DW220"/>
  <c r="EM219"/>
  <c r="EL219"/>
  <c r="EJ219"/>
  <c r="EI219"/>
  <c r="EG219"/>
  <c r="EF219"/>
  <c r="ED219"/>
  <c r="EC219"/>
  <c r="EA219"/>
  <c r="DZ219"/>
  <c r="DX219"/>
  <c r="DW219"/>
  <c r="CD219"/>
  <c r="CT219" s="1"/>
  <c r="DQ219" s="1"/>
  <c r="BV219"/>
  <c r="EM218"/>
  <c r="EL218"/>
  <c r="EJ218"/>
  <c r="EI218"/>
  <c r="EG218"/>
  <c r="EF218"/>
  <c r="ED218"/>
  <c r="EC218"/>
  <c r="EA218"/>
  <c r="DZ218"/>
  <c r="DX218"/>
  <c r="DW218"/>
  <c r="EM217"/>
  <c r="EL217"/>
  <c r="EJ217"/>
  <c r="EI217"/>
  <c r="EG217"/>
  <c r="EF217"/>
  <c r="ED217"/>
  <c r="EC217"/>
  <c r="EA217"/>
  <c r="DZ217"/>
  <c r="DX217"/>
  <c r="DW217"/>
  <c r="EM216"/>
  <c r="EL216"/>
  <c r="EJ216"/>
  <c r="EI216"/>
  <c r="EG216"/>
  <c r="EF216"/>
  <c r="ED216"/>
  <c r="EC216"/>
  <c r="EA216"/>
  <c r="DZ216"/>
  <c r="DX216"/>
  <c r="DW216"/>
  <c r="EM215"/>
  <c r="EL215"/>
  <c r="EJ215"/>
  <c r="EI215"/>
  <c r="EG215"/>
  <c r="EF215"/>
  <c r="ED215"/>
  <c r="EC215"/>
  <c r="EA215"/>
  <c r="DZ215"/>
  <c r="DX215"/>
  <c r="DW215"/>
  <c r="EM214"/>
  <c r="EL214"/>
  <c r="EJ214"/>
  <c r="EI214"/>
  <c r="EG214"/>
  <c r="EF214"/>
  <c r="ED214"/>
  <c r="EC214"/>
  <c r="EA214"/>
  <c r="DZ214"/>
  <c r="DX214"/>
  <c r="DW214"/>
  <c r="AV214"/>
  <c r="EM213"/>
  <c r="EL213"/>
  <c r="EJ213"/>
  <c r="EI213"/>
  <c r="EG213"/>
  <c r="EF213"/>
  <c r="ED213"/>
  <c r="EC213"/>
  <c r="EA213"/>
  <c r="DZ213"/>
  <c r="DX213"/>
  <c r="DW213"/>
  <c r="EM212"/>
  <c r="EL212"/>
  <c r="EJ212"/>
  <c r="EI212"/>
  <c r="EG212"/>
  <c r="EF212"/>
  <c r="ED212"/>
  <c r="EC212"/>
  <c r="EA212"/>
  <c r="DZ212"/>
  <c r="DX212"/>
  <c r="DW212"/>
  <c r="EM211"/>
  <c r="EL211"/>
  <c r="EJ211"/>
  <c r="EI211"/>
  <c r="EG211"/>
  <c r="EF211"/>
  <c r="ED211"/>
  <c r="EC211"/>
  <c r="EA211"/>
  <c r="DZ211"/>
  <c r="DX211"/>
  <c r="DW211"/>
  <c r="EM210"/>
  <c r="EL210"/>
  <c r="EJ210"/>
  <c r="EI210"/>
  <c r="EG210"/>
  <c r="EF210"/>
  <c r="ED210"/>
  <c r="EC210"/>
  <c r="EA210"/>
  <c r="DZ210"/>
  <c r="DX210"/>
  <c r="DW210"/>
  <c r="EM209"/>
  <c r="EL209"/>
  <c r="EJ209"/>
  <c r="EI209"/>
  <c r="EG209"/>
  <c r="EF209"/>
  <c r="ED209"/>
  <c r="EC209"/>
  <c r="EA209"/>
  <c r="DZ209"/>
  <c r="DX209"/>
  <c r="DW209"/>
  <c r="EM208"/>
  <c r="EL208"/>
  <c r="EJ208"/>
  <c r="EI208"/>
  <c r="EG208"/>
  <c r="EF208"/>
  <c r="ED208"/>
  <c r="EC208"/>
  <c r="EA208"/>
  <c r="DZ208"/>
  <c r="DX208"/>
  <c r="DW208"/>
  <c r="EM207"/>
  <c r="EL207"/>
  <c r="EJ207"/>
  <c r="EI207"/>
  <c r="EG207"/>
  <c r="EF207"/>
  <c r="ED207"/>
  <c r="EC207"/>
  <c r="EA207"/>
  <c r="DZ207"/>
  <c r="DX207"/>
  <c r="DW207"/>
  <c r="EM206"/>
  <c r="EL206"/>
  <c r="EJ206"/>
  <c r="EI206"/>
  <c r="EG206"/>
  <c r="EF206"/>
  <c r="ED206"/>
  <c r="EC206"/>
  <c r="EA206"/>
  <c r="DZ206"/>
  <c r="DX206"/>
  <c r="DW206"/>
  <c r="EM205"/>
  <c r="EL205"/>
  <c r="EJ205"/>
  <c r="EI205"/>
  <c r="EG205"/>
  <c r="EF205"/>
  <c r="ED205"/>
  <c r="EC205"/>
  <c r="EA205"/>
  <c r="DZ205"/>
  <c r="DX205"/>
  <c r="DW205"/>
  <c r="EM204"/>
  <c r="EL204"/>
  <c r="EJ204"/>
  <c r="EI204"/>
  <c r="EG204"/>
  <c r="EF204"/>
  <c r="ED204"/>
  <c r="EC204"/>
  <c r="EA204"/>
  <c r="DZ204"/>
  <c r="DX204"/>
  <c r="DW204"/>
  <c r="EM203"/>
  <c r="EL203"/>
  <c r="EJ203"/>
  <c r="EI203"/>
  <c r="EG203"/>
  <c r="EF203"/>
  <c r="ED203"/>
  <c r="EC203"/>
  <c r="EA203"/>
  <c r="DZ203"/>
  <c r="DX203"/>
  <c r="DW203"/>
  <c r="EM202"/>
  <c r="EL202"/>
  <c r="EJ202"/>
  <c r="EI202"/>
  <c r="EG202"/>
  <c r="EF202"/>
  <c r="ED202"/>
  <c r="EC202"/>
  <c r="EA202"/>
  <c r="DZ202"/>
  <c r="DX202"/>
  <c r="DW202"/>
  <c r="EM201"/>
  <c r="EL201"/>
  <c r="EJ201"/>
  <c r="EI201"/>
  <c r="EG201"/>
  <c r="EF201"/>
  <c r="ED201"/>
  <c r="EC201"/>
  <c r="EA201"/>
  <c r="DZ201"/>
  <c r="DX201"/>
  <c r="DW201"/>
  <c r="EM200"/>
  <c r="EL200"/>
  <c r="EJ200"/>
  <c r="EI200"/>
  <c r="EG200"/>
  <c r="EF200"/>
  <c r="ED200"/>
  <c r="EC200"/>
  <c r="EA200"/>
  <c r="DZ200"/>
  <c r="DX200"/>
  <c r="DW200"/>
  <c r="EM199"/>
  <c r="EL199"/>
  <c r="EJ199"/>
  <c r="EI199"/>
  <c r="EG199"/>
  <c r="EF199"/>
  <c r="ED199"/>
  <c r="EC199"/>
  <c r="EA199"/>
  <c r="DZ199"/>
  <c r="DX199"/>
  <c r="DW199"/>
  <c r="EM198"/>
  <c r="EL198"/>
  <c r="EJ198"/>
  <c r="EI198"/>
  <c r="EG198"/>
  <c r="EF198"/>
  <c r="ED198"/>
  <c r="EC198"/>
  <c r="EA198"/>
  <c r="DZ198"/>
  <c r="DX198"/>
  <c r="DW198"/>
  <c r="EM197"/>
  <c r="EL197"/>
  <c r="EJ197"/>
  <c r="EI197"/>
  <c r="EG197"/>
  <c r="EF197"/>
  <c r="ED197"/>
  <c r="EC197"/>
  <c r="EA197"/>
  <c r="DZ197"/>
  <c r="DX197"/>
  <c r="DW197"/>
  <c r="EM196"/>
  <c r="EL196"/>
  <c r="EJ196"/>
  <c r="EI196"/>
  <c r="EG196"/>
  <c r="EF196"/>
  <c r="ED196"/>
  <c r="EC196"/>
  <c r="EA196"/>
  <c r="DZ196"/>
  <c r="DX196"/>
  <c r="DW196"/>
  <c r="EM195"/>
  <c r="EL195"/>
  <c r="EJ195"/>
  <c r="EI195"/>
  <c r="EG195"/>
  <c r="EF195"/>
  <c r="ED195"/>
  <c r="EC195"/>
  <c r="EA195"/>
  <c r="DZ195"/>
  <c r="DX195"/>
  <c r="DW195"/>
  <c r="EM194"/>
  <c r="EL194"/>
  <c r="EJ194"/>
  <c r="EI194"/>
  <c r="EG194"/>
  <c r="EF194"/>
  <c r="ED194"/>
  <c r="EC194"/>
  <c r="EA194"/>
  <c r="DZ194"/>
  <c r="DX194"/>
  <c r="DW194"/>
  <c r="EM193"/>
  <c r="EL193"/>
  <c r="EJ193"/>
  <c r="EI193"/>
  <c r="EG193"/>
  <c r="EF193"/>
  <c r="ED193"/>
  <c r="EC193"/>
  <c r="EA193"/>
  <c r="DZ193"/>
  <c r="DX193"/>
  <c r="DW193"/>
  <c r="EM192"/>
  <c r="EL192"/>
  <c r="EJ192"/>
  <c r="EI192"/>
  <c r="EG192"/>
  <c r="EF192"/>
  <c r="ED192"/>
  <c r="EC192"/>
  <c r="EA192"/>
  <c r="DZ192"/>
  <c r="DX192"/>
  <c r="DW192"/>
  <c r="EM191"/>
  <c r="EL191"/>
  <c r="EJ191"/>
  <c r="EI191"/>
  <c r="EG191"/>
  <c r="EF191"/>
  <c r="ED191"/>
  <c r="EC191"/>
  <c r="EA191"/>
  <c r="DZ191"/>
  <c r="DX191"/>
  <c r="DW191"/>
  <c r="EM190"/>
  <c r="EL190"/>
  <c r="EJ190"/>
  <c r="EI190"/>
  <c r="EG190"/>
  <c r="EF190"/>
  <c r="ED190"/>
  <c r="EC190"/>
  <c r="EA190"/>
  <c r="DZ190"/>
  <c r="DX190"/>
  <c r="DW190"/>
  <c r="EM189"/>
  <c r="EL189"/>
  <c r="EJ189"/>
  <c r="EI189"/>
  <c r="EG189"/>
  <c r="EF189"/>
  <c r="ED189"/>
  <c r="EC189"/>
  <c r="EA189"/>
  <c r="DZ189"/>
  <c r="DX189"/>
  <c r="DW189"/>
  <c r="EM188"/>
  <c r="EL188"/>
  <c r="EJ188"/>
  <c r="EI188"/>
  <c r="EG188"/>
  <c r="EF188"/>
  <c r="ED188"/>
  <c r="EC188"/>
  <c r="EA188"/>
  <c r="DZ188"/>
  <c r="DX188"/>
  <c r="DW188"/>
  <c r="EM187"/>
  <c r="EL187"/>
  <c r="EJ187"/>
  <c r="EI187"/>
  <c r="EG187"/>
  <c r="EF187"/>
  <c r="ED187"/>
  <c r="EC187"/>
  <c r="EA187"/>
  <c r="DZ187"/>
  <c r="DX187"/>
  <c r="DW187"/>
  <c r="EM186"/>
  <c r="EL186"/>
  <c r="EJ186"/>
  <c r="EI186"/>
  <c r="EG186"/>
  <c r="EF186"/>
  <c r="ED186"/>
  <c r="EC186"/>
  <c r="EA186"/>
  <c r="DZ186"/>
  <c r="DX186"/>
  <c r="DW186"/>
  <c r="EM185"/>
  <c r="EL185"/>
  <c r="EJ185"/>
  <c r="EI185"/>
  <c r="EG185"/>
  <c r="EF185"/>
  <c r="ED185"/>
  <c r="EC185"/>
  <c r="EA185"/>
  <c r="DZ185"/>
  <c r="DX185"/>
  <c r="DW185"/>
  <c r="EM184"/>
  <c r="EL184"/>
  <c r="EJ184"/>
  <c r="EI184"/>
  <c r="EG184"/>
  <c r="EF184"/>
  <c r="ED184"/>
  <c r="EC184"/>
  <c r="EA184"/>
  <c r="DZ184"/>
  <c r="DX184"/>
  <c r="DW184"/>
  <c r="EM183"/>
  <c r="EL183"/>
  <c r="EJ183"/>
  <c r="EI183"/>
  <c r="EG183"/>
  <c r="EF183"/>
  <c r="ED183"/>
  <c r="EC183"/>
  <c r="EA183"/>
  <c r="DZ183"/>
  <c r="DX183"/>
  <c r="DW183"/>
  <c r="EM182"/>
  <c r="EL182"/>
  <c r="EJ182"/>
  <c r="EI182"/>
  <c r="EG182"/>
  <c r="EF182"/>
  <c r="ED182"/>
  <c r="EC182"/>
  <c r="EA182"/>
  <c r="DZ182"/>
  <c r="DX182"/>
  <c r="DW182"/>
  <c r="EM181"/>
  <c r="EL181"/>
  <c r="EJ181"/>
  <c r="EI181"/>
  <c r="EG181"/>
  <c r="EF181"/>
  <c r="ED181"/>
  <c r="EC181"/>
  <c r="EA181"/>
  <c r="DZ181"/>
  <c r="DX181"/>
  <c r="DW181"/>
  <c r="EM180"/>
  <c r="EL180"/>
  <c r="EJ180"/>
  <c r="EI180"/>
  <c r="EG180"/>
  <c r="EF180"/>
  <c r="ED180"/>
  <c r="EC180"/>
  <c r="EA180"/>
  <c r="DZ180"/>
  <c r="DX180"/>
  <c r="DW180"/>
  <c r="EM179"/>
  <c r="EL179"/>
  <c r="EJ179"/>
  <c r="EI179"/>
  <c r="EG179"/>
  <c r="EF179"/>
  <c r="ED179"/>
  <c r="EC179"/>
  <c r="EA179"/>
  <c r="DZ179"/>
  <c r="DX179"/>
  <c r="DW179"/>
  <c r="EM178"/>
  <c r="EL178"/>
  <c r="EJ178"/>
  <c r="EI178"/>
  <c r="EG178"/>
  <c r="EF178"/>
  <c r="ED178"/>
  <c r="EC178"/>
  <c r="EA178"/>
  <c r="DZ178"/>
  <c r="DX178"/>
  <c r="DW178"/>
  <c r="EM177"/>
  <c r="EL177"/>
  <c r="EJ177"/>
  <c r="EI177"/>
  <c r="EG177"/>
  <c r="EF177"/>
  <c r="ED177"/>
  <c r="EC177"/>
  <c r="EA177"/>
  <c r="DZ177"/>
  <c r="DX177"/>
  <c r="DW177"/>
  <c r="EM176"/>
  <c r="EL176"/>
  <c r="EJ176"/>
  <c r="EI176"/>
  <c r="EG176"/>
  <c r="EF176"/>
  <c r="ED176"/>
  <c r="EC176"/>
  <c r="EA176"/>
  <c r="DZ176"/>
  <c r="DX176"/>
  <c r="DW176"/>
  <c r="EM175"/>
  <c r="EL175"/>
  <c r="EJ175"/>
  <c r="EI175"/>
  <c r="EG175"/>
  <c r="EF175"/>
  <c r="ED175"/>
  <c r="EC175"/>
  <c r="EA175"/>
  <c r="DZ175"/>
  <c r="DX175"/>
  <c r="DW175"/>
  <c r="EM174"/>
  <c r="EL174"/>
  <c r="EJ174"/>
  <c r="EI174"/>
  <c r="EG174"/>
  <c r="EF174"/>
  <c r="ED174"/>
  <c r="EC174"/>
  <c r="EA174"/>
  <c r="DZ174"/>
  <c r="DX174"/>
  <c r="DW174"/>
  <c r="EM173"/>
  <c r="EL173"/>
  <c r="EJ173"/>
  <c r="EI173"/>
  <c r="EG173"/>
  <c r="EF173"/>
  <c r="ED173"/>
  <c r="EC173"/>
  <c r="EA173"/>
  <c r="DZ173"/>
  <c r="DX173"/>
  <c r="DW173"/>
  <c r="EM172"/>
  <c r="EL172"/>
  <c r="EJ172"/>
  <c r="EI172"/>
  <c r="EG172"/>
  <c r="EF172"/>
  <c r="ED172"/>
  <c r="EC172"/>
  <c r="EA172"/>
  <c r="DZ172"/>
  <c r="DX172"/>
  <c r="DW172"/>
  <c r="EM171"/>
  <c r="EL171"/>
  <c r="EJ171"/>
  <c r="EI171"/>
  <c r="EG171"/>
  <c r="EF171"/>
  <c r="ED171"/>
  <c r="EC171"/>
  <c r="EA171"/>
  <c r="DZ171"/>
  <c r="DX171"/>
  <c r="DW171"/>
  <c r="EM170"/>
  <c r="EL170"/>
  <c r="EJ170"/>
  <c r="EI170"/>
  <c r="EG170"/>
  <c r="EF170"/>
  <c r="ED170"/>
  <c r="EC170"/>
  <c r="EA170"/>
  <c r="DZ170"/>
  <c r="DX170"/>
  <c r="DW170"/>
  <c r="EM169"/>
  <c r="EL169"/>
  <c r="EJ169"/>
  <c r="EI169"/>
  <c r="EG169"/>
  <c r="EF169"/>
  <c r="ED169"/>
  <c r="EC169"/>
  <c r="EA169"/>
  <c r="DZ169"/>
  <c r="DX169"/>
  <c r="DW169"/>
  <c r="EM168"/>
  <c r="EL168"/>
  <c r="EJ168"/>
  <c r="EI168"/>
  <c r="EG168"/>
  <c r="EF168"/>
  <c r="ED168"/>
  <c r="EC168"/>
  <c r="EA168"/>
  <c r="DZ168"/>
  <c r="DX168"/>
  <c r="DW168"/>
  <c r="EM167"/>
  <c r="EL167"/>
  <c r="EJ167"/>
  <c r="EI167"/>
  <c r="EG167"/>
  <c r="EF167"/>
  <c r="ED167"/>
  <c r="EC167"/>
  <c r="EA167"/>
  <c r="DZ167"/>
  <c r="DX167"/>
  <c r="DW167"/>
  <c r="EM166"/>
  <c r="EL166"/>
  <c r="EJ166"/>
  <c r="EI166"/>
  <c r="EG166"/>
  <c r="EF166"/>
  <c r="ED166"/>
  <c r="EC166"/>
  <c r="EA166"/>
  <c r="DZ166"/>
  <c r="DX166"/>
  <c r="DW166"/>
  <c r="EM165"/>
  <c r="EL165"/>
  <c r="EJ165"/>
  <c r="EI165"/>
  <c r="EG165"/>
  <c r="EF165"/>
  <c r="ED165"/>
  <c r="EC165"/>
  <c r="EA165"/>
  <c r="DZ165"/>
  <c r="DX165"/>
  <c r="DW165"/>
  <c r="EM164"/>
  <c r="EL164"/>
  <c r="EJ164"/>
  <c r="EI164"/>
  <c r="EG164"/>
  <c r="EF164"/>
  <c r="ED164"/>
  <c r="EC164"/>
  <c r="EA164"/>
  <c r="DZ164"/>
  <c r="DX164"/>
  <c r="DW164"/>
  <c r="EM163"/>
  <c r="EL163"/>
  <c r="EJ163"/>
  <c r="EI163"/>
  <c r="EG163"/>
  <c r="EF163"/>
  <c r="ED163"/>
  <c r="EC163"/>
  <c r="EA163"/>
  <c r="DZ163"/>
  <c r="DX163"/>
  <c r="DW163"/>
  <c r="EM162"/>
  <c r="EL162"/>
  <c r="EJ162"/>
  <c r="EI162"/>
  <c r="EG162"/>
  <c r="EF162"/>
  <c r="ED162"/>
  <c r="EC162"/>
  <c r="EA162"/>
  <c r="DZ162"/>
  <c r="DX162"/>
  <c r="DW162"/>
  <c r="EM161"/>
  <c r="EL161"/>
  <c r="EJ161"/>
  <c r="EI161"/>
  <c r="EG161"/>
  <c r="EF161"/>
  <c r="ED161"/>
  <c r="EC161"/>
  <c r="EA161"/>
  <c r="DZ161"/>
  <c r="DX161"/>
  <c r="DW161"/>
  <c r="EM160"/>
  <c r="EL160"/>
  <c r="EJ160"/>
  <c r="EI160"/>
  <c r="EG160"/>
  <c r="EF160"/>
  <c r="ED160"/>
  <c r="EC160"/>
  <c r="EA160"/>
  <c r="DZ160"/>
  <c r="DX160"/>
  <c r="DW160"/>
  <c r="EM159"/>
  <c r="EL159"/>
  <c r="EJ159"/>
  <c r="EI159"/>
  <c r="EG159"/>
  <c r="EF159"/>
  <c r="ED159"/>
  <c r="EC159"/>
  <c r="EA159"/>
  <c r="DZ159"/>
  <c r="DX159"/>
  <c r="DW159"/>
  <c r="EM158"/>
  <c r="EL158"/>
  <c r="EJ158"/>
  <c r="EI158"/>
  <c r="EG158"/>
  <c r="EF158"/>
  <c r="ED158"/>
  <c r="EC158"/>
  <c r="EA158"/>
  <c r="DZ158"/>
  <c r="DX158"/>
  <c r="DW158"/>
  <c r="EM157"/>
  <c r="EL157"/>
  <c r="EJ157"/>
  <c r="EI157"/>
  <c r="EG157"/>
  <c r="EF157"/>
  <c r="ED157"/>
  <c r="EC157"/>
  <c r="EA157"/>
  <c r="DZ157"/>
  <c r="DX157"/>
  <c r="DW157"/>
  <c r="EM156"/>
  <c r="EL156"/>
  <c r="EJ156"/>
  <c r="EI156"/>
  <c r="EG156"/>
  <c r="EF156"/>
  <c r="ED156"/>
  <c r="EC156"/>
  <c r="EA156"/>
  <c r="DZ156"/>
  <c r="DX156"/>
  <c r="DW156"/>
  <c r="EM155"/>
  <c r="EL155"/>
  <c r="EJ155"/>
  <c r="EI155"/>
  <c r="EG155"/>
  <c r="EF155"/>
  <c r="ED155"/>
  <c r="EC155"/>
  <c r="EA155"/>
  <c r="DZ155"/>
  <c r="DX155"/>
  <c r="DW155"/>
  <c r="EM154"/>
  <c r="EL154"/>
  <c r="EJ154"/>
  <c r="EI154"/>
  <c r="EG154"/>
  <c r="EF154"/>
  <c r="ED154"/>
  <c r="EC154"/>
  <c r="EA154"/>
  <c r="DZ154"/>
  <c r="DX154"/>
  <c r="DW154"/>
  <c r="EM153"/>
  <c r="EL153"/>
  <c r="EJ153"/>
  <c r="EI153"/>
  <c r="EG153"/>
  <c r="EF153"/>
  <c r="ED153"/>
  <c r="EC153"/>
  <c r="EA153"/>
  <c r="DZ153"/>
  <c r="DX153"/>
  <c r="DW153"/>
  <c r="EM152"/>
  <c r="EL152"/>
  <c r="EJ152"/>
  <c r="EI152"/>
  <c r="EG152"/>
  <c r="EF152"/>
  <c r="ED152"/>
  <c r="EC152"/>
  <c r="EA152"/>
  <c r="DZ152"/>
  <c r="DX152"/>
  <c r="DW152"/>
  <c r="EM151"/>
  <c r="EL151"/>
  <c r="EJ151"/>
  <c r="EG151"/>
  <c r="EF151"/>
  <c r="ED151"/>
  <c r="EC151"/>
  <c r="EA151"/>
  <c r="DZ151"/>
  <c r="DX151"/>
  <c r="DW151"/>
  <c r="DT151"/>
  <c r="CE151"/>
  <c r="EM150"/>
  <c r="EL150"/>
  <c r="EJ150"/>
  <c r="EI150"/>
  <c r="EG150"/>
  <c r="EF150"/>
  <c r="ED150"/>
  <c r="EC150"/>
  <c r="EA150"/>
  <c r="DZ150"/>
  <c r="DX150"/>
  <c r="DW150"/>
  <c r="DT150"/>
  <c r="EM149"/>
  <c r="EL149"/>
  <c r="EJ149"/>
  <c r="EG149"/>
  <c r="EF149"/>
  <c r="ED149"/>
  <c r="EC149"/>
  <c r="EA149"/>
  <c r="DZ149"/>
  <c r="DX149"/>
  <c r="DW149"/>
  <c r="DT149"/>
  <c r="CE149"/>
  <c r="EM148"/>
  <c r="EL148"/>
  <c r="EJ148"/>
  <c r="EG148"/>
  <c r="EF148"/>
  <c r="ED148"/>
  <c r="EC148"/>
  <c r="EA148"/>
  <c r="DZ148"/>
  <c r="DX148"/>
  <c r="DW148"/>
  <c r="DT148"/>
  <c r="CE148"/>
  <c r="EM147"/>
  <c r="EL147"/>
  <c r="EJ147"/>
  <c r="EI147"/>
  <c r="EG147"/>
  <c r="EF147"/>
  <c r="ED147"/>
  <c r="EC147"/>
  <c r="EA147"/>
  <c r="DZ147"/>
  <c r="DX147"/>
  <c r="DW147"/>
  <c r="DT147"/>
  <c r="EM146"/>
  <c r="EL146"/>
  <c r="EJ146"/>
  <c r="EG146"/>
  <c r="EF146"/>
  <c r="ED146"/>
  <c r="EC146"/>
  <c r="EA146"/>
  <c r="DZ146"/>
  <c r="DX146"/>
  <c r="DW146"/>
  <c r="DT146"/>
  <c r="CE146"/>
  <c r="EM145"/>
  <c r="EL145"/>
  <c r="EJ145"/>
  <c r="EG145"/>
  <c r="EF145"/>
  <c r="ED145"/>
  <c r="EC145"/>
  <c r="EA145"/>
  <c r="DZ145"/>
  <c r="DX145"/>
  <c r="DW145"/>
  <c r="DT145"/>
  <c r="CE145"/>
  <c r="EM144"/>
  <c r="EL144"/>
  <c r="EJ144"/>
  <c r="EG144"/>
  <c r="EF144"/>
  <c r="ED144"/>
  <c r="EC144"/>
  <c r="EA144"/>
  <c r="DZ144"/>
  <c r="DX144"/>
  <c r="DW144"/>
  <c r="DT144"/>
  <c r="CE144"/>
  <c r="EM143"/>
  <c r="EL143"/>
  <c r="EJ143"/>
  <c r="EG143"/>
  <c r="EF143"/>
  <c r="ED143"/>
  <c r="EC143"/>
  <c r="EA143"/>
  <c r="DZ143"/>
  <c r="DX143"/>
  <c r="DW143"/>
  <c r="DT143"/>
  <c r="CE143"/>
  <c r="EM142"/>
  <c r="EL142"/>
  <c r="EJ142"/>
  <c r="EG142"/>
  <c r="EF142"/>
  <c r="ED142"/>
  <c r="EC142"/>
  <c r="EA142"/>
  <c r="DZ142"/>
  <c r="DX142"/>
  <c r="DW142"/>
  <c r="DT142"/>
  <c r="CE142"/>
  <c r="EM141"/>
  <c r="EL141"/>
  <c r="EJ141"/>
  <c r="EG141"/>
  <c r="EF141"/>
  <c r="ED141"/>
  <c r="EC141"/>
  <c r="EA141"/>
  <c r="DZ141"/>
  <c r="DX141"/>
  <c r="DW141"/>
  <c r="DT141"/>
  <c r="CE141"/>
  <c r="EM140"/>
  <c r="EL140"/>
  <c r="EJ140"/>
  <c r="EG140"/>
  <c r="EF140"/>
  <c r="ED140"/>
  <c r="EC140"/>
  <c r="EA140"/>
  <c r="DZ140"/>
  <c r="DX140"/>
  <c r="DW140"/>
  <c r="DT140"/>
  <c r="CE140"/>
  <c r="EM139"/>
  <c r="EL139"/>
  <c r="EJ139"/>
  <c r="EI139"/>
  <c r="EG139"/>
  <c r="EF139"/>
  <c r="ED139"/>
  <c r="EC139"/>
  <c r="EA139"/>
  <c r="DZ139"/>
  <c r="DX139"/>
  <c r="DW139"/>
  <c r="DT139"/>
  <c r="EM138"/>
  <c r="EL138"/>
  <c r="EJ138"/>
  <c r="EI138"/>
  <c r="EG138"/>
  <c r="EF138"/>
  <c r="ED138"/>
  <c r="EC138"/>
  <c r="EA138"/>
  <c r="DZ138"/>
  <c r="DX138"/>
  <c r="DW138"/>
  <c r="EM137"/>
  <c r="EL137"/>
  <c r="EJ137"/>
  <c r="EI137"/>
  <c r="EG137"/>
  <c r="EF137"/>
  <c r="ED137"/>
  <c r="EC137"/>
  <c r="EA137"/>
  <c r="DZ137"/>
  <c r="DX137"/>
  <c r="DW137"/>
  <c r="U137"/>
  <c r="AS137" s="1"/>
  <c r="BB137" s="1"/>
  <c r="EM136"/>
  <c r="EL136"/>
  <c r="EJ136"/>
  <c r="EI136"/>
  <c r="EG136"/>
  <c r="EF136"/>
  <c r="ED136"/>
  <c r="EC136"/>
  <c r="EA136"/>
  <c r="DZ136"/>
  <c r="DX136"/>
  <c r="DW136"/>
  <c r="EM135"/>
  <c r="EL135"/>
  <c r="EJ135"/>
  <c r="EI135"/>
  <c r="EG135"/>
  <c r="EF135"/>
  <c r="ED135"/>
  <c r="EC135"/>
  <c r="EA135"/>
  <c r="DZ135"/>
  <c r="DX135"/>
  <c r="DW135"/>
  <c r="EM134"/>
  <c r="EL134"/>
  <c r="EJ134"/>
  <c r="EI134"/>
  <c r="EG134"/>
  <c r="EF134"/>
  <c r="ED134"/>
  <c r="EC134"/>
  <c r="EA134"/>
  <c r="DZ134"/>
  <c r="DX134"/>
  <c r="DW134"/>
  <c r="EM133"/>
  <c r="EL133"/>
  <c r="EJ133"/>
  <c r="EI133"/>
  <c r="EG133"/>
  <c r="EF133"/>
  <c r="ED133"/>
  <c r="EC133"/>
  <c r="EA133"/>
  <c r="DZ133"/>
  <c r="DX133"/>
  <c r="DW133"/>
  <c r="EM132"/>
  <c r="EL132"/>
  <c r="EJ132"/>
  <c r="EI132"/>
  <c r="EG132"/>
  <c r="EF132"/>
  <c r="ED132"/>
  <c r="EC132"/>
  <c r="EA132"/>
  <c r="DZ132"/>
  <c r="DX132"/>
  <c r="DW132"/>
  <c r="EM131"/>
  <c r="EL131"/>
  <c r="EJ131"/>
  <c r="EI131"/>
  <c r="EG131"/>
  <c r="EF131"/>
  <c r="ED131"/>
  <c r="EC131"/>
  <c r="EA131"/>
  <c r="DZ131"/>
  <c r="DX131"/>
  <c r="DW131"/>
  <c r="EM130"/>
  <c r="EL130"/>
  <c r="EJ130"/>
  <c r="EI130"/>
  <c r="EG130"/>
  <c r="EF130"/>
  <c r="ED130"/>
  <c r="EC130"/>
  <c r="EA130"/>
  <c r="DZ130"/>
  <c r="DX130"/>
  <c r="DW130"/>
  <c r="EM129"/>
  <c r="EL129"/>
  <c r="EJ129"/>
  <c r="EI129"/>
  <c r="EG129"/>
  <c r="EF129"/>
  <c r="ED129"/>
  <c r="EC129"/>
  <c r="EA129"/>
  <c r="DZ129"/>
  <c r="DX129"/>
  <c r="DW129"/>
  <c r="EM128"/>
  <c r="EL128"/>
  <c r="EJ128"/>
  <c r="EI128"/>
  <c r="EG128"/>
  <c r="EF128"/>
  <c r="ED128"/>
  <c r="EC128"/>
  <c r="EA128"/>
  <c r="DZ128"/>
  <c r="DX128"/>
  <c r="DW128"/>
  <c r="EM127"/>
  <c r="EL127"/>
  <c r="EJ127"/>
  <c r="EI127"/>
  <c r="EG127"/>
  <c r="EF127"/>
  <c r="ED127"/>
  <c r="EC127"/>
  <c r="EA127"/>
  <c r="DZ127"/>
  <c r="DX127"/>
  <c r="DW127"/>
  <c r="U127"/>
  <c r="AS127" s="1"/>
  <c r="BB127" s="1"/>
  <c r="EM126"/>
  <c r="EL126"/>
  <c r="EJ126"/>
  <c r="EI126"/>
  <c r="EG126"/>
  <c r="EF126"/>
  <c r="ED126"/>
  <c r="EC126"/>
  <c r="EA126"/>
  <c r="DZ126"/>
  <c r="DX126"/>
  <c r="DW126"/>
  <c r="EM125"/>
  <c r="EL125"/>
  <c r="EJ125"/>
  <c r="EI125"/>
  <c r="EG125"/>
  <c r="EF125"/>
  <c r="ED125"/>
  <c r="EC125"/>
  <c r="EA125"/>
  <c r="DZ125"/>
  <c r="DX125"/>
  <c r="DW125"/>
  <c r="EM124"/>
  <c r="EL124"/>
  <c r="EJ124"/>
  <c r="EI124"/>
  <c r="EG124"/>
  <c r="EF124"/>
  <c r="ED124"/>
  <c r="EC124"/>
  <c r="EA124"/>
  <c r="DZ124"/>
  <c r="DX124"/>
  <c r="DW124"/>
  <c r="EM123"/>
  <c r="EL123"/>
  <c r="EJ123"/>
  <c r="EI123"/>
  <c r="EG123"/>
  <c r="EF123"/>
  <c r="ED123"/>
  <c r="EC123"/>
  <c r="EA123"/>
  <c r="DZ123"/>
  <c r="DX123"/>
  <c r="DW123"/>
  <c r="EM122"/>
  <c r="EL122"/>
  <c r="EJ122"/>
  <c r="EI122"/>
  <c r="EG122"/>
  <c r="EF122"/>
  <c r="ED122"/>
  <c r="EC122"/>
  <c r="EA122"/>
  <c r="DZ122"/>
  <c r="DX122"/>
  <c r="DW122"/>
  <c r="EM121"/>
  <c r="EL121"/>
  <c r="EJ121"/>
  <c r="EI121"/>
  <c r="EG121"/>
  <c r="EF121"/>
  <c r="ED121"/>
  <c r="EC121"/>
  <c r="EA121"/>
  <c r="DZ121"/>
  <c r="DX121"/>
  <c r="DW121"/>
  <c r="EM120"/>
  <c r="EL120"/>
  <c r="EJ120"/>
  <c r="EI120"/>
  <c r="EG120"/>
  <c r="EF120"/>
  <c r="ED120"/>
  <c r="EC120"/>
  <c r="EA120"/>
  <c r="DZ120"/>
  <c r="DX120"/>
  <c r="DW120"/>
  <c r="EM119"/>
  <c r="EL119"/>
  <c r="EJ119"/>
  <c r="EI119"/>
  <c r="EG119"/>
  <c r="EF119"/>
  <c r="ED119"/>
  <c r="EC119"/>
  <c r="EA119"/>
  <c r="DZ119"/>
  <c r="DX119"/>
  <c r="DW119"/>
  <c r="EM118"/>
  <c r="EL118"/>
  <c r="EJ118"/>
  <c r="EI118"/>
  <c r="EG118"/>
  <c r="EF118"/>
  <c r="ED118"/>
  <c r="EC118"/>
  <c r="EA118"/>
  <c r="DZ118"/>
  <c r="DX118"/>
  <c r="DW118"/>
  <c r="EM117"/>
  <c r="EL117"/>
  <c r="EJ117"/>
  <c r="EI117"/>
  <c r="EG117"/>
  <c r="EF117"/>
  <c r="ED117"/>
  <c r="EC117"/>
  <c r="EA117"/>
  <c r="DZ117"/>
  <c r="DX117"/>
  <c r="DW117"/>
  <c r="EM116"/>
  <c r="EL116"/>
  <c r="EJ116"/>
  <c r="EI116"/>
  <c r="EG116"/>
  <c r="EF116"/>
  <c r="ED116"/>
  <c r="EC116"/>
  <c r="EA116"/>
  <c r="DZ116"/>
  <c r="DX116"/>
  <c r="DW116"/>
  <c r="EM115"/>
  <c r="EL115"/>
  <c r="EJ115"/>
  <c r="EI115"/>
  <c r="EG115"/>
  <c r="EF115"/>
  <c r="ED115"/>
  <c r="EC115"/>
  <c r="EA115"/>
  <c r="DZ115"/>
  <c r="DX115"/>
  <c r="DW115"/>
  <c r="EM114"/>
  <c r="EL114"/>
  <c r="EJ114"/>
  <c r="EI114"/>
  <c r="EG114"/>
  <c r="EF114"/>
  <c r="ED114"/>
  <c r="EC114"/>
  <c r="EA114"/>
  <c r="DZ114"/>
  <c r="DX114"/>
  <c r="DW114"/>
  <c r="EM113"/>
  <c r="EL113"/>
  <c r="EJ113"/>
  <c r="EI113"/>
  <c r="EG113"/>
  <c r="EF113"/>
  <c r="ED113"/>
  <c r="EC113"/>
  <c r="EA113"/>
  <c r="DZ113"/>
  <c r="DX113"/>
  <c r="DW113"/>
  <c r="EM112"/>
  <c r="EL112"/>
  <c r="EJ112"/>
  <c r="EI112"/>
  <c r="EG112"/>
  <c r="EF112"/>
  <c r="ED112"/>
  <c r="EC112"/>
  <c r="EA112"/>
  <c r="DZ112"/>
  <c r="DX112"/>
  <c r="DW112"/>
  <c r="EM111"/>
  <c r="EL111"/>
  <c r="EJ111"/>
  <c r="EI111"/>
  <c r="EG111"/>
  <c r="EF111"/>
  <c r="ED111"/>
  <c r="EC111"/>
  <c r="EA111"/>
  <c r="DZ111"/>
  <c r="DX111"/>
  <c r="DW111"/>
  <c r="EM110"/>
  <c r="EL110"/>
  <c r="EJ110"/>
  <c r="EI110"/>
  <c r="EG110"/>
  <c r="EF110"/>
  <c r="ED110"/>
  <c r="EC110"/>
  <c r="EA110"/>
  <c r="DZ110"/>
  <c r="DX110"/>
  <c r="DW110"/>
  <c r="EM109"/>
  <c r="EL109"/>
  <c r="EJ109"/>
  <c r="EI109"/>
  <c r="EG109"/>
  <c r="EF109"/>
  <c r="ED109"/>
  <c r="EC109"/>
  <c r="EA109"/>
  <c r="DZ109"/>
  <c r="DX109"/>
  <c r="DW109"/>
  <c r="EM108"/>
  <c r="EL108"/>
  <c r="EJ108"/>
  <c r="EI108"/>
  <c r="EG108"/>
  <c r="EF108"/>
  <c r="ED108"/>
  <c r="EC108"/>
  <c r="EA108"/>
  <c r="DZ108"/>
  <c r="DX108"/>
  <c r="DW108"/>
  <c r="EM107"/>
  <c r="EL107"/>
  <c r="EJ107"/>
  <c r="EI107"/>
  <c r="EG107"/>
  <c r="EF107"/>
  <c r="ED107"/>
  <c r="EC107"/>
  <c r="EA107"/>
  <c r="DZ107"/>
  <c r="DX107"/>
  <c r="DW107"/>
  <c r="EM106"/>
  <c r="EL106"/>
  <c r="EJ106"/>
  <c r="EI106"/>
  <c r="EG106"/>
  <c r="EF106"/>
  <c r="ED106"/>
  <c r="EC106"/>
  <c r="EA106"/>
  <c r="DZ106"/>
  <c r="DX106"/>
  <c r="DW106"/>
  <c r="EM105"/>
  <c r="EL105"/>
  <c r="EJ105"/>
  <c r="EI105"/>
  <c r="EG105"/>
  <c r="EF105"/>
  <c r="ED105"/>
  <c r="EC105"/>
  <c r="EA105"/>
  <c r="DZ105"/>
  <c r="DX105"/>
  <c r="DW105"/>
  <c r="EM104"/>
  <c r="EL104"/>
  <c r="EJ104"/>
  <c r="EI104"/>
  <c r="EG104"/>
  <c r="EF104"/>
  <c r="ED104"/>
  <c r="EC104"/>
  <c r="EA104"/>
  <c r="DZ104"/>
  <c r="DX104"/>
  <c r="DW104"/>
  <c r="EM103"/>
  <c r="EL103"/>
  <c r="EJ103"/>
  <c r="EI103"/>
  <c r="EG103"/>
  <c r="EF103"/>
  <c r="ED103"/>
  <c r="EC103"/>
  <c r="EA103"/>
  <c r="DZ103"/>
  <c r="DX103"/>
  <c r="DW103"/>
  <c r="EM102"/>
  <c r="EL102"/>
  <c r="EJ102"/>
  <c r="EI102"/>
  <c r="EG102"/>
  <c r="EF102"/>
  <c r="ED102"/>
  <c r="EC102"/>
  <c r="EA102"/>
  <c r="DZ102"/>
  <c r="DX102"/>
  <c r="DW102"/>
  <c r="EM101"/>
  <c r="EL101"/>
  <c r="EJ101"/>
  <c r="EI101"/>
  <c r="EG101"/>
  <c r="EF101"/>
  <c r="ED101"/>
  <c r="EC101"/>
  <c r="EA101"/>
  <c r="DZ101"/>
  <c r="DX101"/>
  <c r="DW101"/>
  <c r="EM100"/>
  <c r="EL100"/>
  <c r="EJ100"/>
  <c r="EI100"/>
  <c r="EG100"/>
  <c r="EF100"/>
  <c r="ED100"/>
  <c r="EC100"/>
  <c r="EA100"/>
  <c r="DZ100"/>
  <c r="DX100"/>
  <c r="DW100"/>
  <c r="EM99"/>
  <c r="EL99"/>
  <c r="EJ99"/>
  <c r="EI99"/>
  <c r="EG99"/>
  <c r="EF99"/>
  <c r="ED99"/>
  <c r="EC99"/>
  <c r="EA99"/>
  <c r="DZ99"/>
  <c r="DX99"/>
  <c r="DW99"/>
  <c r="EM98"/>
  <c r="EL98"/>
  <c r="EJ98"/>
  <c r="EI98"/>
  <c r="EG98"/>
  <c r="EF98"/>
  <c r="ED98"/>
  <c r="EC98"/>
  <c r="EA98"/>
  <c r="DZ98"/>
  <c r="DX98"/>
  <c r="DW98"/>
  <c r="EM97"/>
  <c r="EL97"/>
  <c r="EJ97"/>
  <c r="EI97"/>
  <c r="EG97"/>
  <c r="EF97"/>
  <c r="ED97"/>
  <c r="EC97"/>
  <c r="EA97"/>
  <c r="DZ97"/>
  <c r="DX97"/>
  <c r="DW97"/>
  <c r="EM96"/>
  <c r="EL96"/>
  <c r="EJ96"/>
  <c r="EI96"/>
  <c r="EG96"/>
  <c r="EF96"/>
  <c r="ED96"/>
  <c r="EC96"/>
  <c r="EA96"/>
  <c r="DZ96"/>
  <c r="DX96"/>
  <c r="DW96"/>
  <c r="EM95"/>
  <c r="EL95"/>
  <c r="EJ95"/>
  <c r="EI95"/>
  <c r="EG95"/>
  <c r="EF95"/>
  <c r="ED95"/>
  <c r="EC95"/>
  <c r="EA95"/>
  <c r="DZ95"/>
  <c r="DX95"/>
  <c r="DW95"/>
  <c r="EM94"/>
  <c r="EL94"/>
  <c r="EJ94"/>
  <c r="EI94"/>
  <c r="EG94"/>
  <c r="EF94"/>
  <c r="ED94"/>
  <c r="EC94"/>
  <c r="EA94"/>
  <c r="DZ94"/>
  <c r="DX94"/>
  <c r="DW94"/>
  <c r="EM93"/>
  <c r="EL93"/>
  <c r="EJ93"/>
  <c r="EI93"/>
  <c r="EG93"/>
  <c r="EF93"/>
  <c r="ED93"/>
  <c r="EC93"/>
  <c r="EA93"/>
  <c r="DZ93"/>
  <c r="DX93"/>
  <c r="DW93"/>
  <c r="EM92"/>
  <c r="EL92"/>
  <c r="EJ92"/>
  <c r="EI92"/>
  <c r="EG92"/>
  <c r="EF92"/>
  <c r="ED92"/>
  <c r="EC92"/>
  <c r="EA92"/>
  <c r="DZ92"/>
  <c r="DX92"/>
  <c r="DW92"/>
  <c r="EM91"/>
  <c r="EL91"/>
  <c r="EJ91"/>
  <c r="EI91"/>
  <c r="EG91"/>
  <c r="EF91"/>
  <c r="ED91"/>
  <c r="EC91"/>
  <c r="EA91"/>
  <c r="DZ91"/>
  <c r="DX91"/>
  <c r="DW91"/>
  <c r="EM90"/>
  <c r="EL90"/>
  <c r="EJ90"/>
  <c r="EI90"/>
  <c r="EG90"/>
  <c r="EF90"/>
  <c r="ED90"/>
  <c r="EC90"/>
  <c r="EA90"/>
  <c r="DZ90"/>
  <c r="DX90"/>
  <c r="DW90"/>
  <c r="EM89"/>
  <c r="EL89"/>
  <c r="EJ89"/>
  <c r="EI89"/>
  <c r="EG89"/>
  <c r="EF89"/>
  <c r="ED89"/>
  <c r="EC89"/>
  <c r="EA89"/>
  <c r="DZ89"/>
  <c r="DX89"/>
  <c r="DW89"/>
  <c r="EM88"/>
  <c r="EL88"/>
  <c r="EJ88"/>
  <c r="EI88"/>
  <c r="EG88"/>
  <c r="EF88"/>
  <c r="ED88"/>
  <c r="EC88"/>
  <c r="EA88"/>
  <c r="DZ88"/>
  <c r="DX88"/>
  <c r="DW88"/>
  <c r="EM87"/>
  <c r="EL87"/>
  <c r="EJ87"/>
  <c r="EI87"/>
  <c r="EG87"/>
  <c r="EF87"/>
  <c r="ED87"/>
  <c r="EC87"/>
  <c r="EA87"/>
  <c r="DZ87"/>
  <c r="DX87"/>
  <c r="DW87"/>
  <c r="EM86"/>
  <c r="EL86"/>
  <c r="EJ86"/>
  <c r="EI86"/>
  <c r="EG86"/>
  <c r="EF86"/>
  <c r="ED86"/>
  <c r="EC86"/>
  <c r="EA86"/>
  <c r="DZ86"/>
  <c r="DX86"/>
  <c r="DW86"/>
  <c r="EM85"/>
  <c r="EL85"/>
  <c r="EJ85"/>
  <c r="EI85"/>
  <c r="EG85"/>
  <c r="EF85"/>
  <c r="ED85"/>
  <c r="EC85"/>
  <c r="EA85"/>
  <c r="DZ85"/>
  <c r="DX85"/>
  <c r="DW85"/>
  <c r="EM84"/>
  <c r="EL84"/>
  <c r="EJ84"/>
  <c r="EI84"/>
  <c r="EG84"/>
  <c r="EF84"/>
  <c r="ED84"/>
  <c r="EC84"/>
  <c r="EA84"/>
  <c r="DZ84"/>
  <c r="DX84"/>
  <c r="DW84"/>
  <c r="EM83"/>
  <c r="EL83"/>
  <c r="EJ83"/>
  <c r="EI83"/>
  <c r="EG83"/>
  <c r="EF83"/>
  <c r="ED83"/>
  <c r="EC83"/>
  <c r="EA83"/>
  <c r="DZ83"/>
  <c r="DX83"/>
  <c r="DW83"/>
  <c r="EM82"/>
  <c r="EL82"/>
  <c r="EJ82"/>
  <c r="EI82"/>
  <c r="EG82"/>
  <c r="EF82"/>
  <c r="ED82"/>
  <c r="EC82"/>
  <c r="EA82"/>
  <c r="DZ82"/>
  <c r="DX82"/>
  <c r="DW82"/>
  <c r="EM81"/>
  <c r="EL81"/>
  <c r="EJ81"/>
  <c r="EI81"/>
  <c r="EG81"/>
  <c r="EF81"/>
  <c r="ED81"/>
  <c r="EC81"/>
  <c r="EA81"/>
  <c r="DZ81"/>
  <c r="DX81"/>
  <c r="DW81"/>
  <c r="EM75"/>
  <c r="EL75"/>
  <c r="EJ75"/>
  <c r="EI75"/>
  <c r="EG75"/>
  <c r="EF75"/>
  <c r="ED75"/>
  <c r="EC75"/>
  <c r="EA75"/>
  <c r="DZ75"/>
  <c r="DX75"/>
  <c r="DW75"/>
  <c r="EM74"/>
  <c r="EL74"/>
  <c r="EJ74"/>
  <c r="EI74"/>
  <c r="EG74"/>
  <c r="EF74"/>
  <c r="ED74"/>
  <c r="EC74"/>
  <c r="EA74"/>
  <c r="DZ74"/>
  <c r="DX74"/>
  <c r="DW74"/>
  <c r="EM73"/>
  <c r="EL73"/>
  <c r="EJ73"/>
  <c r="EI73"/>
  <c r="EG73"/>
  <c r="EF73"/>
  <c r="ED73"/>
  <c r="EC73"/>
  <c r="EA73"/>
  <c r="DZ73"/>
  <c r="DX73"/>
  <c r="DW73"/>
  <c r="EM72"/>
  <c r="EL72"/>
  <c r="EJ72"/>
  <c r="EI72"/>
  <c r="EG72"/>
  <c r="EF72"/>
  <c r="ED72"/>
  <c r="EC72"/>
  <c r="EA72"/>
  <c r="DZ72"/>
  <c r="DX72"/>
  <c r="DW72"/>
  <c r="EM71"/>
  <c r="EL71"/>
  <c r="EJ71"/>
  <c r="EI71"/>
  <c r="EG71"/>
  <c r="EF71"/>
  <c r="ED71"/>
  <c r="EC71"/>
  <c r="EA71"/>
  <c r="DZ71"/>
  <c r="DX71"/>
  <c r="DW71"/>
  <c r="EM70"/>
  <c r="EL70"/>
  <c r="EJ70"/>
  <c r="EI70"/>
  <c r="EG70"/>
  <c r="EF70"/>
  <c r="ED70"/>
  <c r="EC70"/>
  <c r="EA70"/>
  <c r="DZ70"/>
  <c r="DX70"/>
  <c r="DW70"/>
  <c r="EM69"/>
  <c r="EL69"/>
  <c r="EJ69"/>
  <c r="EI69"/>
  <c r="EG69"/>
  <c r="EF69"/>
  <c r="ED69"/>
  <c r="EC69"/>
  <c r="EA69"/>
  <c r="DZ69"/>
  <c r="DX69"/>
  <c r="DW69"/>
  <c r="EM68"/>
  <c r="EL68"/>
  <c r="EJ68"/>
  <c r="EI68"/>
  <c r="EG68"/>
  <c r="EF68"/>
  <c r="ED68"/>
  <c r="EC68"/>
  <c r="EA68"/>
  <c r="DZ68"/>
  <c r="DX68"/>
  <c r="DW68"/>
  <c r="EM67"/>
  <c r="EL67"/>
  <c r="EJ67"/>
  <c r="EI67"/>
  <c r="EG67"/>
  <c r="EF67"/>
  <c r="ED67"/>
  <c r="EC67"/>
  <c r="EA67"/>
  <c r="DZ67"/>
  <c r="DX67"/>
  <c r="DW67"/>
  <c r="EM66"/>
  <c r="EL66"/>
  <c r="EJ66"/>
  <c r="EI66"/>
  <c r="EG66"/>
  <c r="EF66"/>
  <c r="ED66"/>
  <c r="EC66"/>
  <c r="EA66"/>
  <c r="DZ66"/>
  <c r="DX66"/>
  <c r="DW66"/>
  <c r="EM65"/>
  <c r="EL65"/>
  <c r="EJ65"/>
  <c r="EI65"/>
  <c r="EG65"/>
  <c r="EF65"/>
  <c r="ED65"/>
  <c r="EC65"/>
  <c r="EA65"/>
  <c r="DZ65"/>
  <c r="DX65"/>
  <c r="DW65"/>
  <c r="EM64"/>
  <c r="EL64"/>
  <c r="EJ64"/>
  <c r="EI64"/>
  <c r="EG64"/>
  <c r="EF64"/>
  <c r="ED64"/>
  <c r="EC64"/>
  <c r="EA64"/>
  <c r="DZ64"/>
  <c r="DX64"/>
  <c r="DW64"/>
  <c r="EM63"/>
  <c r="EL63"/>
  <c r="EJ63"/>
  <c r="EI63"/>
  <c r="EG63"/>
  <c r="EF63"/>
  <c r="ED63"/>
  <c r="EC63"/>
  <c r="EA63"/>
  <c r="DZ63"/>
  <c r="DX63"/>
  <c r="DW63"/>
  <c r="EM62"/>
  <c r="EL62"/>
  <c r="EJ62"/>
  <c r="EI62"/>
  <c r="EG62"/>
  <c r="EF62"/>
  <c r="ED62"/>
  <c r="EC62"/>
  <c r="EA62"/>
  <c r="DZ62"/>
  <c r="DX62"/>
  <c r="DW62"/>
  <c r="EM61"/>
  <c r="EL61"/>
  <c r="EJ61"/>
  <c r="EI61"/>
  <c r="EG61"/>
  <c r="EF61"/>
  <c r="ED61"/>
  <c r="EC61"/>
  <c r="EA61"/>
  <c r="DZ61"/>
  <c r="DX61"/>
  <c r="DW61"/>
  <c r="EM60"/>
  <c r="EL60"/>
  <c r="EJ60"/>
  <c r="EI60"/>
  <c r="EG60"/>
  <c r="EF60"/>
  <c r="ED60"/>
  <c r="EC60"/>
  <c r="EA60"/>
  <c r="DZ60"/>
  <c r="DX60"/>
  <c r="DW60"/>
  <c r="EM59"/>
  <c r="EL59"/>
  <c r="EJ59"/>
  <c r="EI59"/>
  <c r="EG59"/>
  <c r="EF59"/>
  <c r="ED59"/>
  <c r="EC59"/>
  <c r="EA59"/>
  <c r="DZ59"/>
  <c r="DX59"/>
  <c r="DW59"/>
  <c r="EM58"/>
  <c r="EL58"/>
  <c r="EJ58"/>
  <c r="EI58"/>
  <c r="EG58"/>
  <c r="EF58"/>
  <c r="ED58"/>
  <c r="EC58"/>
  <c r="EA58"/>
  <c r="DZ58"/>
  <c r="DX58"/>
  <c r="DW58"/>
  <c r="EM57"/>
  <c r="EL57"/>
  <c r="EJ57"/>
  <c r="EI57"/>
  <c r="EG57"/>
  <c r="EF57"/>
  <c r="ED57"/>
  <c r="EC57"/>
  <c r="EA57"/>
  <c r="DZ57"/>
  <c r="DX57"/>
  <c r="DW57"/>
  <c r="EM56"/>
  <c r="EL56"/>
  <c r="EJ56"/>
  <c r="EI56"/>
  <c r="EG56"/>
  <c r="EF56"/>
  <c r="ED56"/>
  <c r="EC56"/>
  <c r="EA56"/>
  <c r="DZ56"/>
  <c r="DX56"/>
  <c r="DW56"/>
  <c r="EM55"/>
  <c r="EL55"/>
  <c r="EJ55"/>
  <c r="EI55"/>
  <c r="EG55"/>
  <c r="EF55"/>
  <c r="ED55"/>
  <c r="EC55"/>
  <c r="EA55"/>
  <c r="DZ55"/>
  <c r="DX55"/>
  <c r="DW55"/>
  <c r="EM54"/>
  <c r="EL54"/>
  <c r="EJ54"/>
  <c r="EI54"/>
  <c r="EG54"/>
  <c r="EF54"/>
  <c r="ED54"/>
  <c r="EC54"/>
  <c r="EA54"/>
  <c r="DZ54"/>
  <c r="DX54"/>
  <c r="DW54"/>
  <c r="EM53"/>
  <c r="EL53"/>
  <c r="EJ53"/>
  <c r="EI53"/>
  <c r="EG53"/>
  <c r="EF53"/>
  <c r="ED53"/>
  <c r="EC53"/>
  <c r="EA53"/>
  <c r="DZ53"/>
  <c r="DX53"/>
  <c r="DW53"/>
  <c r="EM52"/>
  <c r="EL52"/>
  <c r="EJ52"/>
  <c r="EI52"/>
  <c r="EG52"/>
  <c r="EF52"/>
  <c r="ED52"/>
  <c r="EC52"/>
  <c r="EA52"/>
  <c r="DZ52"/>
  <c r="DX52"/>
  <c r="DW52"/>
  <c r="EM51"/>
  <c r="EL51"/>
  <c r="EJ51"/>
  <c r="EI51"/>
  <c r="EG51"/>
  <c r="EF51"/>
  <c r="ED51"/>
  <c r="EC51"/>
  <c r="EA51"/>
  <c r="DZ51"/>
  <c r="DX51"/>
  <c r="DW51"/>
  <c r="EM50"/>
  <c r="EL50"/>
  <c r="EJ50"/>
  <c r="EI50"/>
  <c r="EG50"/>
  <c r="EF50"/>
  <c r="ED50"/>
  <c r="EC50"/>
  <c r="EA50"/>
  <c r="DZ50"/>
  <c r="DX50"/>
  <c r="DW50"/>
  <c r="EM49"/>
  <c r="EL49"/>
  <c r="EJ49"/>
  <c r="EI49"/>
  <c r="EG49"/>
  <c r="EF49"/>
  <c r="ED49"/>
  <c r="EC49"/>
  <c r="EA49"/>
  <c r="DZ49"/>
  <c r="DX49"/>
  <c r="DW49"/>
  <c r="EM48"/>
  <c r="EL48"/>
  <c r="EJ48"/>
  <c r="EI48"/>
  <c r="EG48"/>
  <c r="EF48"/>
  <c r="ED48"/>
  <c r="EC48"/>
  <c r="EA48"/>
  <c r="DZ48"/>
  <c r="DX48"/>
  <c r="DW48"/>
  <c r="EM47"/>
  <c r="EL47"/>
  <c r="EJ47"/>
  <c r="EI47"/>
  <c r="EG47"/>
  <c r="EF47"/>
  <c r="ED47"/>
  <c r="EC47"/>
  <c r="EA47"/>
  <c r="DZ47"/>
  <c r="DX47"/>
  <c r="DW47"/>
  <c r="EM46"/>
  <c r="EL46"/>
  <c r="EJ46"/>
  <c r="EI46"/>
  <c r="EG46"/>
  <c r="EF46"/>
  <c r="ED46"/>
  <c r="EC46"/>
  <c r="EA46"/>
  <c r="DZ46"/>
  <c r="DX46"/>
  <c r="DW46"/>
  <c r="EM45"/>
  <c r="EL45"/>
  <c r="EJ45"/>
  <c r="EI45"/>
  <c r="EG45"/>
  <c r="EF45"/>
  <c r="ED45"/>
  <c r="EC45"/>
  <c r="EA45"/>
  <c r="DZ45"/>
  <c r="DX45"/>
  <c r="DW45"/>
  <c r="EM44"/>
  <c r="EL44"/>
  <c r="EJ44"/>
  <c r="EI44"/>
  <c r="EG44"/>
  <c r="EF44"/>
  <c r="ED44"/>
  <c r="EC44"/>
  <c r="EA44"/>
  <c r="DZ44"/>
  <c r="DX44"/>
  <c r="DW44"/>
  <c r="EM43"/>
  <c r="EL43"/>
  <c r="EJ43"/>
  <c r="EI43"/>
  <c r="EG43"/>
  <c r="EF43"/>
  <c r="ED43"/>
  <c r="EC43"/>
  <c r="EA43"/>
  <c r="DZ43"/>
  <c r="DX43"/>
  <c r="DW43"/>
  <c r="EM42"/>
  <c r="EL42"/>
  <c r="EJ42"/>
  <c r="EI42"/>
  <c r="EG42"/>
  <c r="EF42"/>
  <c r="ED42"/>
  <c r="EC42"/>
  <c r="EA42"/>
  <c r="DZ42"/>
  <c r="DX42"/>
  <c r="DW42"/>
  <c r="EM41"/>
  <c r="EL41"/>
  <c r="EJ41"/>
  <c r="EI41"/>
  <c r="EG41"/>
  <c r="EF41"/>
  <c r="ED41"/>
  <c r="EC41"/>
  <c r="EA41"/>
  <c r="DZ41"/>
  <c r="DX41"/>
  <c r="DW41"/>
  <c r="EM40"/>
  <c r="EL40"/>
  <c r="EJ40"/>
  <c r="EI40"/>
  <c r="EG40"/>
  <c r="EF40"/>
  <c r="ED40"/>
  <c r="EC40"/>
  <c r="EA40"/>
  <c r="DZ40"/>
  <c r="DX40"/>
  <c r="DW40"/>
  <c r="EM39"/>
  <c r="EL39"/>
  <c r="EJ39"/>
  <c r="EI39"/>
  <c r="EG39"/>
  <c r="EF39"/>
  <c r="ED39"/>
  <c r="EC39"/>
  <c r="EA39"/>
  <c r="DZ39"/>
  <c r="DX39"/>
  <c r="DW39"/>
  <c r="EM38"/>
  <c r="EL38"/>
  <c r="EJ38"/>
  <c r="EI38"/>
  <c r="EG38"/>
  <c r="EF38"/>
  <c r="ED38"/>
  <c r="EC38"/>
  <c r="EA38"/>
  <c r="DZ38"/>
  <c r="DX38"/>
  <c r="DW38"/>
  <c r="EM37"/>
  <c r="EL37"/>
  <c r="EJ37"/>
  <c r="EI37"/>
  <c r="EG37"/>
  <c r="EF37"/>
  <c r="ED37"/>
  <c r="EC37"/>
  <c r="EA37"/>
  <c r="DZ37"/>
  <c r="DX37"/>
  <c r="DW37"/>
  <c r="EM36"/>
  <c r="EL36"/>
  <c r="EJ36"/>
  <c r="EI36"/>
  <c r="EG36"/>
  <c r="EF36"/>
  <c r="ED36"/>
  <c r="EC36"/>
  <c r="EA36"/>
  <c r="DZ36"/>
  <c r="DX36"/>
  <c r="DW36"/>
  <c r="EM35"/>
  <c r="EL35"/>
  <c r="EJ35"/>
  <c r="EI35"/>
  <c r="EG35"/>
  <c r="EF35"/>
  <c r="ED35"/>
  <c r="EC35"/>
  <c r="EA35"/>
  <c r="DZ35"/>
  <c r="DX35"/>
  <c r="DW35"/>
  <c r="EM34"/>
  <c r="EL34"/>
  <c r="EJ34"/>
  <c r="EI34"/>
  <c r="EG34"/>
  <c r="EF34"/>
  <c r="ED34"/>
  <c r="EC34"/>
  <c r="EA34"/>
  <c r="DZ34"/>
  <c r="DX34"/>
  <c r="DW34"/>
  <c r="EM33"/>
  <c r="EL33"/>
  <c r="EJ33"/>
  <c r="EI33"/>
  <c r="EG33"/>
  <c r="EF33"/>
  <c r="ED33"/>
  <c r="EC33"/>
  <c r="EA33"/>
  <c r="DZ33"/>
  <c r="DX33"/>
  <c r="DW33"/>
  <c r="EM32"/>
  <c r="EL32"/>
  <c r="EJ32"/>
  <c r="EI32"/>
  <c r="EG32"/>
  <c r="EF32"/>
  <c r="ED32"/>
  <c r="EC32"/>
  <c r="EA32"/>
  <c r="DZ32"/>
  <c r="DX32"/>
  <c r="DW32"/>
  <c r="EM31"/>
  <c r="EL31"/>
  <c r="EJ31"/>
  <c r="EI31"/>
  <c r="EG31"/>
  <c r="EF31"/>
  <c r="ED31"/>
  <c r="EC31"/>
  <c r="EA31"/>
  <c r="DZ31"/>
  <c r="DX31"/>
  <c r="DW31"/>
  <c r="EM30"/>
  <c r="EL30"/>
  <c r="EJ30"/>
  <c r="EI30"/>
  <c r="EG30"/>
  <c r="EF30"/>
  <c r="ED30"/>
  <c r="EC30"/>
  <c r="EA30"/>
  <c r="DZ30"/>
  <c r="DX30"/>
  <c r="DW30"/>
  <c r="EM29"/>
  <c r="EL29"/>
  <c r="EJ29"/>
  <c r="EI29"/>
  <c r="EG29"/>
  <c r="EF29"/>
  <c r="ED29"/>
  <c r="EC29"/>
  <c r="EA29"/>
  <c r="DZ29"/>
  <c r="DX29"/>
  <c r="DW29"/>
  <c r="EM28"/>
  <c r="EL28"/>
  <c r="EJ28"/>
  <c r="EI28"/>
  <c r="EG28"/>
  <c r="EF28"/>
  <c r="ED28"/>
  <c r="EC28"/>
  <c r="EA28"/>
  <c r="DZ28"/>
  <c r="DX28"/>
  <c r="DW28"/>
  <c r="EM27"/>
  <c r="EL27"/>
  <c r="EJ27"/>
  <c r="EI27"/>
  <c r="EG27"/>
  <c r="EF27"/>
  <c r="ED27"/>
  <c r="EC27"/>
  <c r="EA27"/>
  <c r="DZ27"/>
  <c r="DX27"/>
  <c r="DW27"/>
  <c r="EM26"/>
  <c r="EL26"/>
  <c r="EJ26"/>
  <c r="EI26"/>
  <c r="EG26"/>
  <c r="EF26"/>
  <c r="ED26"/>
  <c r="EC26"/>
  <c r="EA26"/>
  <c r="DZ26"/>
  <c r="DX26"/>
  <c r="DW26"/>
  <c r="EM25"/>
  <c r="EL25"/>
  <c r="EJ25"/>
  <c r="EI25"/>
  <c r="EG25"/>
  <c r="EF25"/>
  <c r="ED25"/>
  <c r="EC25"/>
  <c r="EA25"/>
  <c r="DZ25"/>
  <c r="DX25"/>
  <c r="DW25"/>
  <c r="EM24"/>
  <c r="EL24"/>
  <c r="EJ24"/>
  <c r="EI24"/>
  <c r="EG24"/>
  <c r="EF24"/>
  <c r="ED24"/>
  <c r="EC24"/>
  <c r="EA24"/>
  <c r="DZ24"/>
  <c r="DX24"/>
  <c r="DW24"/>
  <c r="EM23"/>
  <c r="EL23"/>
  <c r="EJ23"/>
  <c r="EI23"/>
  <c r="EG23"/>
  <c r="EF23"/>
  <c r="ED23"/>
  <c r="EC23"/>
  <c r="EA23"/>
  <c r="DZ23"/>
  <c r="DX23"/>
  <c r="DW23"/>
  <c r="EM22"/>
  <c r="EL22"/>
  <c r="EJ22"/>
  <c r="EI22"/>
  <c r="EG22"/>
  <c r="EF22"/>
  <c r="ED22"/>
  <c r="EC22"/>
  <c r="EA22"/>
  <c r="DZ22"/>
  <c r="DX22"/>
  <c r="DW22"/>
  <c r="EM21"/>
  <c r="EL21"/>
  <c r="EJ21"/>
  <c r="EI21"/>
  <c r="EG21"/>
  <c r="EF21"/>
  <c r="ED21"/>
  <c r="EC21"/>
  <c r="EA21"/>
  <c r="DZ21"/>
  <c r="DX21"/>
  <c r="DW21"/>
  <c r="EM20"/>
  <c r="EL20"/>
  <c r="EJ20"/>
  <c r="EI20"/>
  <c r="EG20"/>
  <c r="EF20"/>
  <c r="ED20"/>
  <c r="EC20"/>
  <c r="EA20"/>
  <c r="DZ20"/>
  <c r="DX20"/>
  <c r="DW20"/>
  <c r="EM19"/>
  <c r="EL19"/>
  <c r="EJ19"/>
  <c r="EI19"/>
  <c r="EG19"/>
  <c r="EF19"/>
  <c r="ED19"/>
  <c r="EC19"/>
  <c r="EA19"/>
  <c r="DZ19"/>
  <c r="DX19"/>
  <c r="DW19"/>
  <c r="EM18"/>
  <c r="EL18"/>
  <c r="EJ18"/>
  <c r="EI18"/>
  <c r="EG18"/>
  <c r="EF18"/>
  <c r="ED18"/>
  <c r="EC18"/>
  <c r="EA18"/>
  <c r="DZ18"/>
  <c r="DX18"/>
  <c r="DW18"/>
  <c r="EM17"/>
  <c r="EL17"/>
  <c r="EJ17"/>
  <c r="EI17"/>
  <c r="EG17"/>
  <c r="EF17"/>
  <c r="ED17"/>
  <c r="EC17"/>
  <c r="EA17"/>
  <c r="DZ17"/>
  <c r="DX17"/>
  <c r="DW17"/>
  <c r="EM16"/>
  <c r="EL16"/>
  <c r="EJ16"/>
  <c r="EI16"/>
  <c r="EG16"/>
  <c r="EF16"/>
  <c r="ED16"/>
  <c r="EC16"/>
  <c r="EA16"/>
  <c r="DZ16"/>
  <c r="DX16"/>
  <c r="DW16"/>
  <c r="EM15"/>
  <c r="EL15"/>
  <c r="EJ15"/>
  <c r="EI15"/>
  <c r="EG15"/>
  <c r="EF15"/>
  <c r="ED15"/>
  <c r="EC15"/>
  <c r="EA15"/>
  <c r="DZ15"/>
  <c r="DX15"/>
  <c r="DW15"/>
  <c r="EM14"/>
  <c r="EL14"/>
  <c r="EJ14"/>
  <c r="EI14"/>
  <c r="EG14"/>
  <c r="EF14"/>
  <c r="ED14"/>
  <c r="EC14"/>
  <c r="EA14"/>
  <c r="DZ14"/>
  <c r="DX14"/>
  <c r="DW14"/>
  <c r="EM13"/>
  <c r="EL13"/>
  <c r="EJ13"/>
  <c r="EI13"/>
  <c r="EG13"/>
  <c r="EF13"/>
  <c r="ED13"/>
  <c r="EC13"/>
  <c r="EA13"/>
  <c r="DZ13"/>
  <c r="DX13"/>
  <c r="DW13"/>
  <c r="EM12"/>
  <c r="EL12"/>
  <c r="EJ12"/>
  <c r="EI12"/>
  <c r="EG12"/>
  <c r="EF12"/>
  <c r="ED12"/>
  <c r="EC12"/>
  <c r="EA12"/>
  <c r="DZ12"/>
  <c r="DX12"/>
  <c r="DW12"/>
  <c r="F12"/>
  <c r="G12" s="1"/>
  <c r="EM11"/>
  <c r="EL11"/>
  <c r="EJ11"/>
  <c r="EI11"/>
  <c r="EG11"/>
  <c r="EF11"/>
  <c r="ED11"/>
  <c r="EC11"/>
  <c r="EA11"/>
  <c r="DZ11"/>
  <c r="DX11"/>
  <c r="DW11"/>
  <c r="EM10"/>
  <c r="EL10"/>
  <c r="EJ10"/>
  <c r="EI10"/>
  <c r="EG10"/>
  <c r="EF10"/>
  <c r="ED10"/>
  <c r="EC10"/>
  <c r="EA10"/>
  <c r="DZ10"/>
  <c r="DX10"/>
  <c r="DW10"/>
  <c r="EM9"/>
  <c r="EL9"/>
  <c r="EJ9"/>
  <c r="EI9"/>
  <c r="EG9"/>
  <c r="EF9"/>
  <c r="ED9"/>
  <c r="EC9"/>
  <c r="EA9"/>
  <c r="DZ9"/>
  <c r="DX9"/>
  <c r="DW9"/>
  <c r="EM8"/>
  <c r="EL8"/>
  <c r="EJ8"/>
  <c r="EI8"/>
  <c r="EG8"/>
  <c r="EF8"/>
  <c r="ED8"/>
  <c r="EC8"/>
  <c r="EA8"/>
  <c r="DZ8"/>
  <c r="DX8"/>
  <c r="DW8"/>
  <c r="EM7"/>
  <c r="EL7"/>
  <c r="EJ7"/>
  <c r="EI7"/>
  <c r="EG7"/>
  <c r="EF7"/>
  <c r="ED7"/>
  <c r="EC7"/>
  <c r="EA7"/>
  <c r="DZ7"/>
  <c r="DX7"/>
  <c r="DW7"/>
  <c r="EM6"/>
  <c r="EL6"/>
  <c r="EJ6"/>
  <c r="EI6"/>
  <c r="EG6"/>
  <c r="EF6"/>
  <c r="ED6"/>
  <c r="EC6"/>
  <c r="EA6"/>
  <c r="DZ6"/>
  <c r="DX6"/>
  <c r="DW6"/>
  <c r="Q17" i="24"/>
  <c r="B10" i="31" s="1"/>
  <c r="L19" i="24"/>
  <c r="EH608" i="27" l="1"/>
  <c r="EE608"/>
  <c r="EB608"/>
  <c r="EB606"/>
  <c r="EK604"/>
  <c r="DR423"/>
  <c r="DD423"/>
  <c r="DR424"/>
  <c r="DD424"/>
  <c r="DY6"/>
  <c r="EB6"/>
  <c r="EE6"/>
  <c r="EH6"/>
  <c r="EK6"/>
  <c r="EN6"/>
  <c r="DY7"/>
  <c r="EB7"/>
  <c r="EE7"/>
  <c r="EH7"/>
  <c r="EK7"/>
  <c r="EN7"/>
  <c r="DY8"/>
  <c r="EB8"/>
  <c r="EE8"/>
  <c r="EH8"/>
  <c r="EK8"/>
  <c r="EN8"/>
  <c r="DY9"/>
  <c r="EB9"/>
  <c r="EE9"/>
  <c r="EH9"/>
  <c r="EK9"/>
  <c r="DY127"/>
  <c r="EB127"/>
  <c r="EE127"/>
  <c r="EH127"/>
  <c r="EK127"/>
  <c r="EN127"/>
  <c r="DY128"/>
  <c r="EB128"/>
  <c r="EE128"/>
  <c r="EH128"/>
  <c r="EK128"/>
  <c r="EN128"/>
  <c r="DY129"/>
  <c r="EB129"/>
  <c r="EE129"/>
  <c r="EH129"/>
  <c r="EK129"/>
  <c r="EN129"/>
  <c r="DY130"/>
  <c r="EB130"/>
  <c r="EE130"/>
  <c r="EH130"/>
  <c r="EK130"/>
  <c r="EN130"/>
  <c r="DY131"/>
  <c r="EB131"/>
  <c r="EE131"/>
  <c r="EH131"/>
  <c r="EK131"/>
  <c r="EN131"/>
  <c r="DY132"/>
  <c r="EB132"/>
  <c r="EE132"/>
  <c r="EH132"/>
  <c r="EK132"/>
  <c r="EN132"/>
  <c r="DY133"/>
  <c r="EB133"/>
  <c r="EE133"/>
  <c r="EH636"/>
  <c r="EH632"/>
  <c r="EN631"/>
  <c r="EH631"/>
  <c r="EE631"/>
  <c r="DD634"/>
  <c r="EH604"/>
  <c r="EN625"/>
  <c r="EB623"/>
  <c r="EB621"/>
  <c r="EK620"/>
  <c r="DD618"/>
  <c r="EH133"/>
  <c r="EK133"/>
  <c r="EN133"/>
  <c r="DY134"/>
  <c r="EB134"/>
  <c r="EE134"/>
  <c r="EH134"/>
  <c r="EK134"/>
  <c r="EN134"/>
  <c r="DY135"/>
  <c r="EB135"/>
  <c r="EE135"/>
  <c r="EH135"/>
  <c r="EK135"/>
  <c r="EN135"/>
  <c r="DY136"/>
  <c r="EB136"/>
  <c r="EE136"/>
  <c r="EH136"/>
  <c r="EK136"/>
  <c r="EN136"/>
  <c r="DY139"/>
  <c r="EB139"/>
  <c r="EE139"/>
  <c r="EH139"/>
  <c r="EK139"/>
  <c r="EN139"/>
  <c r="DY140"/>
  <c r="EB140"/>
  <c r="EE140"/>
  <c r="EH140"/>
  <c r="EN141"/>
  <c r="DY142"/>
  <c r="EB142"/>
  <c r="EE142"/>
  <c r="EH142"/>
  <c r="EN143"/>
  <c r="DY144"/>
  <c r="EB144"/>
  <c r="EE144"/>
  <c r="EH144"/>
  <c r="EN145"/>
  <c r="DY146"/>
  <c r="EB146"/>
  <c r="EE146"/>
  <c r="EH146"/>
  <c r="DY147"/>
  <c r="EB147"/>
  <c r="EE147"/>
  <c r="EH147"/>
  <c r="EK147"/>
  <c r="EN147"/>
  <c r="DY148"/>
  <c r="EB148"/>
  <c r="EE148"/>
  <c r="EH148"/>
  <c r="EN149"/>
  <c r="EN151"/>
  <c r="DY152"/>
  <c r="EB152"/>
  <c r="EE152"/>
  <c r="EH152"/>
  <c r="EK152"/>
  <c r="EN152"/>
  <c r="DY153"/>
  <c r="EB153"/>
  <c r="EE153"/>
  <c r="EH153"/>
  <c r="EK153"/>
  <c r="EN153"/>
  <c r="DY154"/>
  <c r="EB154"/>
  <c r="EE154"/>
  <c r="EH154"/>
  <c r="EK154"/>
  <c r="EN154"/>
  <c r="DY155"/>
  <c r="EB155"/>
  <c r="DD610"/>
  <c r="EB639"/>
  <c r="EN637"/>
  <c r="EB637"/>
  <c r="EN636"/>
  <c r="EK636"/>
  <c r="EH628"/>
  <c r="EB627"/>
  <c r="EH626"/>
  <c r="EB626"/>
  <c r="DY626"/>
  <c r="EN617"/>
  <c r="EH616"/>
  <c r="EN615"/>
  <c r="EH615"/>
  <c r="EE615"/>
  <c r="DD626"/>
  <c r="EN633"/>
  <c r="DY610"/>
  <c r="DD607"/>
  <c r="DD613"/>
  <c r="DD622"/>
  <c r="DD630"/>
  <c r="DD638"/>
  <c r="EH640"/>
  <c r="EN639"/>
  <c r="EH639"/>
  <c r="EE639"/>
  <c r="EB635"/>
  <c r="EH634"/>
  <c r="EB634"/>
  <c r="DY634"/>
  <c r="EB629"/>
  <c r="EK628"/>
  <c r="EH624"/>
  <c r="EN623"/>
  <c r="EH623"/>
  <c r="EE623"/>
  <c r="EB619"/>
  <c r="EH618"/>
  <c r="EB618"/>
  <c r="DY618"/>
  <c r="EB611"/>
  <c r="EK614"/>
  <c r="EN621"/>
  <c r="EN620"/>
  <c r="EN606"/>
  <c r="EN604"/>
  <c r="EN629"/>
  <c r="EN628"/>
  <c r="EN611"/>
  <c r="EN614"/>
  <c r="EN9"/>
  <c r="DY10"/>
  <c r="EB10"/>
  <c r="EE10"/>
  <c r="EH10"/>
  <c r="EK10"/>
  <c r="EN10"/>
  <c r="DY11"/>
  <c r="EB11"/>
  <c r="EE11"/>
  <c r="EH11"/>
  <c r="EK11"/>
  <c r="EN11"/>
  <c r="EE155"/>
  <c r="EH155"/>
  <c r="EK155"/>
  <c r="EN155"/>
  <c r="DY156"/>
  <c r="EB156"/>
  <c r="EE156"/>
  <c r="EH156"/>
  <c r="EK156"/>
  <c r="EN156"/>
  <c r="DY157"/>
  <c r="EB157"/>
  <c r="EE157"/>
  <c r="EH157"/>
  <c r="EK157"/>
  <c r="EN157"/>
  <c r="DY158"/>
  <c r="EB158"/>
  <c r="EE158"/>
  <c r="EH158"/>
  <c r="EK158"/>
  <c r="EN158"/>
  <c r="DY159"/>
  <c r="EB159"/>
  <c r="EE159"/>
  <c r="EH159"/>
  <c r="EK159"/>
  <c r="EB641"/>
  <c r="EN640"/>
  <c r="EK640"/>
  <c r="EH638"/>
  <c r="EB638"/>
  <c r="DY638"/>
  <c r="EN635"/>
  <c r="EH635"/>
  <c r="EE635"/>
  <c r="EB633"/>
  <c r="EN632"/>
  <c r="EK632"/>
  <c r="EH630"/>
  <c r="EB630"/>
  <c r="DY630"/>
  <c r="EN627"/>
  <c r="EH627"/>
  <c r="EE627"/>
  <c r="EB625"/>
  <c r="EN624"/>
  <c r="EK624"/>
  <c r="EH622"/>
  <c r="EB622"/>
  <c r="DY622"/>
  <c r="EN619"/>
  <c r="EH619"/>
  <c r="EE619"/>
  <c r="EB617"/>
  <c r="EN616"/>
  <c r="EK616"/>
  <c r="EH613"/>
  <c r="EB613"/>
  <c r="DY613"/>
  <c r="EN612"/>
  <c r="EH612"/>
  <c r="EE612"/>
  <c r="EB609"/>
  <c r="EN605"/>
  <c r="EK605"/>
  <c r="EH607"/>
  <c r="EB607"/>
  <c r="DY607"/>
  <c r="DD604"/>
  <c r="DD605"/>
  <c r="DD614"/>
  <c r="DD616"/>
  <c r="DD620"/>
  <c r="DD624"/>
  <c r="DD628"/>
  <c r="DD632"/>
  <c r="DD636"/>
  <c r="DD640"/>
  <c r="DD641"/>
  <c r="EH641"/>
  <c r="EE641"/>
  <c r="EB640"/>
  <c r="DY640"/>
  <c r="EN638"/>
  <c r="EK638"/>
  <c r="EH637"/>
  <c r="EE637"/>
  <c r="EB636"/>
  <c r="DY636"/>
  <c r="EN634"/>
  <c r="EK634"/>
  <c r="EH633"/>
  <c r="EE633"/>
  <c r="EB632"/>
  <c r="DY632"/>
  <c r="EN630"/>
  <c r="EK630"/>
  <c r="EH629"/>
  <c r="EE629"/>
  <c r="EB628"/>
  <c r="DY628"/>
  <c r="EN626"/>
  <c r="EK626"/>
  <c r="EH625"/>
  <c r="EE625"/>
  <c r="EB624"/>
  <c r="DY624"/>
  <c r="EN622"/>
  <c r="EK622"/>
  <c r="EH621"/>
  <c r="EE621"/>
  <c r="EB620"/>
  <c r="DY620"/>
  <c r="EN618"/>
  <c r="EK618"/>
  <c r="EH617"/>
  <c r="EE617"/>
  <c r="EB616"/>
  <c r="DY616"/>
  <c r="EN613"/>
  <c r="EK613"/>
  <c r="EH611"/>
  <c r="EE611"/>
  <c r="EB614"/>
  <c r="DY614"/>
  <c r="EN610"/>
  <c r="EK610"/>
  <c r="EH609"/>
  <c r="EE609"/>
  <c r="EB605"/>
  <c r="DY605"/>
  <c r="EN607"/>
  <c r="EK607"/>
  <c r="EH606"/>
  <c r="EE606"/>
  <c r="EB604"/>
  <c r="DY604"/>
  <c r="EN159"/>
  <c r="DY160"/>
  <c r="EB160"/>
  <c r="EE160"/>
  <c r="EH160"/>
  <c r="EK160"/>
  <c r="EN160"/>
  <c r="DY161"/>
  <c r="EB161"/>
  <c r="EE161"/>
  <c r="EH161"/>
  <c r="EK161"/>
  <c r="EN161"/>
  <c r="DY162"/>
  <c r="EB162"/>
  <c r="EE162"/>
  <c r="EH162"/>
  <c r="EK162"/>
  <c r="EN162"/>
  <c r="DY163"/>
  <c r="EB163"/>
  <c r="EE163"/>
  <c r="EH163"/>
  <c r="EK163"/>
  <c r="EN163"/>
  <c r="DY164"/>
  <c r="EB164"/>
  <c r="EE164"/>
  <c r="EH164"/>
  <c r="EK164"/>
  <c r="EN164"/>
  <c r="DY165"/>
  <c r="EB165"/>
  <c r="EE165"/>
  <c r="EH165"/>
  <c r="EK165"/>
  <c r="EN165"/>
  <c r="DY166"/>
  <c r="EB166"/>
  <c r="EE166"/>
  <c r="EH166"/>
  <c r="EK166"/>
  <c r="EN166"/>
  <c r="DY167"/>
  <c r="EB167"/>
  <c r="EE167"/>
  <c r="EH167"/>
  <c r="EK167"/>
  <c r="EN167"/>
  <c r="DY168"/>
  <c r="EB168"/>
  <c r="EE168"/>
  <c r="EH168"/>
  <c r="EK168"/>
  <c r="EN168"/>
  <c r="DY169"/>
  <c r="EB169"/>
  <c r="EE169"/>
  <c r="EH169"/>
  <c r="EK169"/>
  <c r="EN169"/>
  <c r="DY170"/>
  <c r="EB170"/>
  <c r="EE170"/>
  <c r="EH170"/>
  <c r="EK170"/>
  <c r="EN170"/>
  <c r="DY171"/>
  <c r="EB171"/>
  <c r="EE171"/>
  <c r="EH171"/>
  <c r="EK171"/>
  <c r="EN171"/>
  <c r="DY172"/>
  <c r="EB172"/>
  <c r="EE172"/>
  <c r="EH172"/>
  <c r="EK172"/>
  <c r="EN172"/>
  <c r="DY173"/>
  <c r="EB173"/>
  <c r="EE173"/>
  <c r="EH173"/>
  <c r="EK173"/>
  <c r="EN173"/>
  <c r="DY174"/>
  <c r="EB174"/>
  <c r="EE174"/>
  <c r="EH174"/>
  <c r="EK174"/>
  <c r="EN174"/>
  <c r="DY175"/>
  <c r="EB175"/>
  <c r="EE175"/>
  <c r="EH175"/>
  <c r="EK175"/>
  <c r="EN175"/>
  <c r="DY176"/>
  <c r="EB176"/>
  <c r="EE176"/>
  <c r="EH176"/>
  <c r="EK176"/>
  <c r="EN176"/>
  <c r="DY177"/>
  <c r="EB177"/>
  <c r="EE177"/>
  <c r="EH177"/>
  <c r="EK177"/>
  <c r="EN177"/>
  <c r="DY178"/>
  <c r="EB178"/>
  <c r="EE178"/>
  <c r="EH178"/>
  <c r="EK178"/>
  <c r="EN178"/>
  <c r="DY179"/>
  <c r="EB179"/>
  <c r="EE179"/>
  <c r="EH179"/>
  <c r="EK179"/>
  <c r="EN179"/>
  <c r="DY180"/>
  <c r="EB180"/>
  <c r="EE180"/>
  <c r="EH180"/>
  <c r="EK180"/>
  <c r="EN180"/>
  <c r="DY181"/>
  <c r="EB181"/>
  <c r="EE181"/>
  <c r="EH181"/>
  <c r="EK181"/>
  <c r="EN181"/>
  <c r="DY182"/>
  <c r="EB182"/>
  <c r="EE182"/>
  <c r="EH182"/>
  <c r="EK182"/>
  <c r="EN182"/>
  <c r="DY183"/>
  <c r="EB183"/>
  <c r="EE183"/>
  <c r="EH183"/>
  <c r="EK183"/>
  <c r="EN183"/>
  <c r="DY184"/>
  <c r="EB184"/>
  <c r="EE184"/>
  <c r="EH184"/>
  <c r="EK184"/>
  <c r="EN184"/>
  <c r="DY185"/>
  <c r="EB185"/>
  <c r="EE185"/>
  <c r="EH185"/>
  <c r="EK185"/>
  <c r="EN185"/>
  <c r="DY186"/>
  <c r="EB186"/>
  <c r="EE186"/>
  <c r="EH186"/>
  <c r="EK186"/>
  <c r="EN186"/>
  <c r="DY187"/>
  <c r="EB187"/>
  <c r="EE187"/>
  <c r="EH187"/>
  <c r="EK187"/>
  <c r="EN187"/>
  <c r="DY188"/>
  <c r="EB188"/>
  <c r="EE188"/>
  <c r="EH188"/>
  <c r="EK188"/>
  <c r="EN188"/>
  <c r="DY189"/>
  <c r="EB189"/>
  <c r="EE189"/>
  <c r="EH189"/>
  <c r="EK189"/>
  <c r="EN189"/>
  <c r="DY190"/>
  <c r="EB190"/>
  <c r="EE190"/>
  <c r="EH190"/>
  <c r="EK190"/>
  <c r="EN190"/>
  <c r="DY191"/>
  <c r="EB191"/>
  <c r="EE191"/>
  <c r="EH191"/>
  <c r="EK191"/>
  <c r="EN191"/>
  <c r="DY192"/>
  <c r="EB192"/>
  <c r="EE192"/>
  <c r="EH192"/>
  <c r="EK192"/>
  <c r="EN192"/>
  <c r="DY193"/>
  <c r="EB193"/>
  <c r="EE193"/>
  <c r="EH193"/>
  <c r="EK193"/>
  <c r="EN193"/>
  <c r="DY194"/>
  <c r="EB194"/>
  <c r="EE194"/>
  <c r="EH194"/>
  <c r="EK194"/>
  <c r="EN194"/>
  <c r="DY195"/>
  <c r="EB195"/>
  <c r="EE195"/>
  <c r="EH195"/>
  <c r="EK195"/>
  <c r="EN195"/>
  <c r="DY196"/>
  <c r="EB196"/>
  <c r="EE196"/>
  <c r="EH196"/>
  <c r="EK196"/>
  <c r="EN196"/>
  <c r="DY197"/>
  <c r="EB197"/>
  <c r="EE197"/>
  <c r="EH197"/>
  <c r="EK197"/>
  <c r="EN197"/>
  <c r="DY198"/>
  <c r="EB198"/>
  <c r="EE198"/>
  <c r="EH198"/>
  <c r="EK198"/>
  <c r="EN198"/>
  <c r="DY199"/>
  <c r="EB199"/>
  <c r="EE199"/>
  <c r="EH199"/>
  <c r="EK199"/>
  <c r="EN199"/>
  <c r="DY200"/>
  <c r="EB200"/>
  <c r="EE200"/>
  <c r="EH200"/>
  <c r="EK200"/>
  <c r="EN200"/>
  <c r="DY201"/>
  <c r="EB201"/>
  <c r="EE201"/>
  <c r="EH201"/>
  <c r="EK201"/>
  <c r="EN201"/>
  <c r="DY202"/>
  <c r="EB202"/>
  <c r="EE202"/>
  <c r="EH202"/>
  <c r="EK202"/>
  <c r="EN202"/>
  <c r="DY203"/>
  <c r="EB203"/>
  <c r="EE203"/>
  <c r="EH203"/>
  <c r="EK203"/>
  <c r="EN203"/>
  <c r="DY204"/>
  <c r="EB204"/>
  <c r="EE204"/>
  <c r="EH204"/>
  <c r="EK204"/>
  <c r="EN204"/>
  <c r="DY205"/>
  <c r="EB205"/>
  <c r="EE205"/>
  <c r="EH205"/>
  <c r="EK205"/>
  <c r="EN205"/>
  <c r="DY206"/>
  <c r="EB206"/>
  <c r="EE206"/>
  <c r="EH206"/>
  <c r="EK206"/>
  <c r="EN206"/>
  <c r="DY207"/>
  <c r="EB207"/>
  <c r="EE207"/>
  <c r="EH207"/>
  <c r="EK207"/>
  <c r="EN207"/>
  <c r="DY208"/>
  <c r="EB208"/>
  <c r="EE208"/>
  <c r="EH208"/>
  <c r="EK208"/>
  <c r="EN208"/>
  <c r="DY209"/>
  <c r="EB209"/>
  <c r="EE209"/>
  <c r="EH209"/>
  <c r="EK209"/>
  <c r="EN209"/>
  <c r="DY210"/>
  <c r="EB210"/>
  <c r="EE210"/>
  <c r="EH210"/>
  <c r="EK210"/>
  <c r="EN210"/>
  <c r="DY211"/>
  <c r="EB211"/>
  <c r="EE211"/>
  <c r="EH211"/>
  <c r="EK211"/>
  <c r="EN211"/>
  <c r="DY212"/>
  <c r="EB212"/>
  <c r="EE212"/>
  <c r="EH212"/>
  <c r="EK212"/>
  <c r="EN212"/>
  <c r="DY213"/>
  <c r="EB213"/>
  <c r="EE213"/>
  <c r="EH213"/>
  <c r="EK213"/>
  <c r="EN213"/>
  <c r="DY275"/>
  <c r="EB275"/>
  <c r="EE275"/>
  <c r="EH275"/>
  <c r="EK275"/>
  <c r="EN275"/>
  <c r="DY276"/>
  <c r="EB276"/>
  <c r="EE276"/>
  <c r="EH276"/>
  <c r="EK276"/>
  <c r="EN276"/>
  <c r="DY277"/>
  <c r="EB277"/>
  <c r="EE277"/>
  <c r="EH277"/>
  <c r="EK277"/>
  <c r="EN277"/>
  <c r="DY278"/>
  <c r="EB278"/>
  <c r="EE278"/>
  <c r="EH278"/>
  <c r="EK278"/>
  <c r="EN278"/>
  <c r="DY279"/>
  <c r="EB279"/>
  <c r="EE279"/>
  <c r="EH279"/>
  <c r="EK279"/>
  <c r="EN279"/>
  <c r="DY280"/>
  <c r="EB280"/>
  <c r="EE280"/>
  <c r="EH280"/>
  <c r="EK280"/>
  <c r="EN280"/>
  <c r="DY281"/>
  <c r="EB281"/>
  <c r="EE281"/>
  <c r="EH281"/>
  <c r="EK281"/>
  <c r="EN281"/>
  <c r="DY282"/>
  <c r="EB282"/>
  <c r="EE282"/>
  <c r="EH282"/>
  <c r="EK282"/>
  <c r="EN282"/>
  <c r="DY283"/>
  <c r="EB283"/>
  <c r="EE283"/>
  <c r="EH283"/>
  <c r="EK283"/>
  <c r="EN283"/>
  <c r="DY284"/>
  <c r="EB284"/>
  <c r="EE284"/>
  <c r="EH284"/>
  <c r="EK284"/>
  <c r="EN284"/>
  <c r="DY285"/>
  <c r="EB285"/>
  <c r="EE285"/>
  <c r="EH285"/>
  <c r="EK285"/>
  <c r="EN285"/>
  <c r="DY286"/>
  <c r="EB286"/>
  <c r="EE286"/>
  <c r="EH286"/>
  <c r="EK286"/>
  <c r="EN286"/>
  <c r="DY287"/>
  <c r="EB287"/>
  <c r="EE287"/>
  <c r="EH287"/>
  <c r="EK287"/>
  <c r="EN287"/>
  <c r="DY288"/>
  <c r="EB288"/>
  <c r="EE288"/>
  <c r="EH288"/>
  <c r="EK288"/>
  <c r="EN288"/>
  <c r="DY289"/>
  <c r="EB289"/>
  <c r="EE289"/>
  <c r="EH289"/>
  <c r="EK289"/>
  <c r="EN289"/>
  <c r="DY290"/>
  <c r="EB290"/>
  <c r="EE290"/>
  <c r="EH290"/>
  <c r="EK290"/>
  <c r="EN290"/>
  <c r="DY291"/>
  <c r="EB291"/>
  <c r="EE291"/>
  <c r="EH291"/>
  <c r="EK291"/>
  <c r="EN291"/>
  <c r="DY292"/>
  <c r="EB292"/>
  <c r="EE292"/>
  <c r="EH292"/>
  <c r="EK292"/>
  <c r="EN292"/>
  <c r="DY293"/>
  <c r="EB293"/>
  <c r="EE293"/>
  <c r="EH293"/>
  <c r="EK293"/>
  <c r="EN293"/>
  <c r="DY294"/>
  <c r="EB294"/>
  <c r="EE294"/>
  <c r="EH294"/>
  <c r="EK294"/>
  <c r="EN294"/>
  <c r="DY295"/>
  <c r="EB295"/>
  <c r="EE295"/>
  <c r="EH295"/>
  <c r="EK295"/>
  <c r="EN295"/>
  <c r="DY296"/>
  <c r="EB296"/>
  <c r="EE296"/>
  <c r="EH296"/>
  <c r="EK296"/>
  <c r="EN296"/>
  <c r="DY297"/>
  <c r="EB297"/>
  <c r="EE297"/>
  <c r="EH297"/>
  <c r="EK297"/>
  <c r="EN297"/>
  <c r="DY298"/>
  <c r="EB298"/>
  <c r="EE298"/>
  <c r="EH298"/>
  <c r="EK298"/>
  <c r="EN298"/>
  <c r="DY299"/>
  <c r="EB299"/>
  <c r="EE299"/>
  <c r="EH299"/>
  <c r="EK299"/>
  <c r="EN299"/>
  <c r="DY300"/>
  <c r="EB300"/>
  <c r="EE300"/>
  <c r="EH300"/>
  <c r="EK300"/>
  <c r="EN300"/>
  <c r="DY301"/>
  <c r="EB301"/>
  <c r="EE301"/>
  <c r="EH301"/>
  <c r="EK301"/>
  <c r="EN301"/>
  <c r="DY302"/>
  <c r="EB302"/>
  <c r="EE302"/>
  <c r="EH302"/>
  <c r="EK302"/>
  <c r="EN302"/>
  <c r="DY303"/>
  <c r="EB303"/>
  <c r="EE303"/>
  <c r="EH303"/>
  <c r="EK303"/>
  <c r="EN303"/>
  <c r="DY304"/>
  <c r="EB304"/>
  <c r="EE304"/>
  <c r="EH304"/>
  <c r="EK304"/>
  <c r="EN304"/>
  <c r="DY325"/>
  <c r="EB325"/>
  <c r="EE325"/>
  <c r="EH325"/>
  <c r="EK325"/>
  <c r="EN325"/>
  <c r="DY326"/>
  <c r="EB326"/>
  <c r="EE326"/>
  <c r="EH326"/>
  <c r="EK326"/>
  <c r="EN326"/>
  <c r="DY327"/>
  <c r="EB327"/>
  <c r="EE327"/>
  <c r="EH327"/>
  <c r="EK327"/>
  <c r="EN327"/>
  <c r="DY328"/>
  <c r="EB328"/>
  <c r="EE328"/>
  <c r="EH328"/>
  <c r="EK328"/>
  <c r="EN328"/>
  <c r="DY329"/>
  <c r="EB329"/>
  <c r="EE329"/>
  <c r="EH329"/>
  <c r="EK329"/>
  <c r="EN329"/>
  <c r="DY330"/>
  <c r="EB330"/>
  <c r="EE330"/>
  <c r="EH330"/>
  <c r="EK330"/>
  <c r="EN330"/>
  <c r="DY331"/>
  <c r="EB331"/>
  <c r="EE331"/>
  <c r="EH331"/>
  <c r="EK331"/>
  <c r="EN331"/>
  <c r="DY332"/>
  <c r="EB332"/>
  <c r="EE332"/>
  <c r="EH332"/>
  <c r="EK332"/>
  <c r="EN332"/>
  <c r="DY333"/>
  <c r="EB333"/>
  <c r="EE333"/>
  <c r="EH333"/>
  <c r="EK333"/>
  <c r="EN333"/>
  <c r="DY334"/>
  <c r="EB334"/>
  <c r="EE334"/>
  <c r="EH334"/>
  <c r="EK334"/>
  <c r="EN334"/>
  <c r="DY335"/>
  <c r="EB335"/>
  <c r="EE335"/>
  <c r="EH335"/>
  <c r="EK335"/>
  <c r="EN335"/>
  <c r="DY336"/>
  <c r="EB336"/>
  <c r="EE336"/>
  <c r="EH336"/>
  <c r="EK336"/>
  <c r="EN336"/>
  <c r="DY337"/>
  <c r="EB337"/>
  <c r="EE337"/>
  <c r="EH337"/>
  <c r="EK337"/>
  <c r="EN337"/>
  <c r="DY338"/>
  <c r="EB338"/>
  <c r="EE338"/>
  <c r="EH338"/>
  <c r="EK338"/>
  <c r="EN338"/>
  <c r="DY339"/>
  <c r="EB339"/>
  <c r="EE339"/>
  <c r="EH339"/>
  <c r="EK339"/>
  <c r="EN339"/>
  <c r="DY340"/>
  <c r="EB340"/>
  <c r="EE340"/>
  <c r="EH340"/>
  <c r="EK340"/>
  <c r="EN340"/>
  <c r="DY341"/>
  <c r="EB341"/>
  <c r="EE341"/>
  <c r="EH341"/>
  <c r="EK341"/>
  <c r="EN341"/>
  <c r="DY342"/>
  <c r="EB342"/>
  <c r="EE342"/>
  <c r="EH342"/>
  <c r="EK342"/>
  <c r="EN342"/>
  <c r="DY343"/>
  <c r="EB343"/>
  <c r="EE343"/>
  <c r="EH343"/>
  <c r="EK343"/>
  <c r="EN343"/>
  <c r="DY344"/>
  <c r="EB344"/>
  <c r="EE344"/>
  <c r="EH344"/>
  <c r="EK344"/>
  <c r="EN344"/>
  <c r="DY345"/>
  <c r="EB345"/>
  <c r="EE345"/>
  <c r="EH345"/>
  <c r="EK345"/>
  <c r="EN345"/>
  <c r="DY346"/>
  <c r="EB346"/>
  <c r="EE346"/>
  <c r="EH346"/>
  <c r="EK346"/>
  <c r="EN346"/>
  <c r="DY347"/>
  <c r="EB347"/>
  <c r="EE347"/>
  <c r="EH347"/>
  <c r="EK347"/>
  <c r="EN347"/>
  <c r="DY348"/>
  <c r="EB348"/>
  <c r="EE348"/>
  <c r="EH348"/>
  <c r="EK348"/>
  <c r="EN348"/>
  <c r="DY349"/>
  <c r="EB349"/>
  <c r="EE349"/>
  <c r="EH349"/>
  <c r="EK349"/>
  <c r="EN349"/>
  <c r="DY350"/>
  <c r="EB350"/>
  <c r="EE350"/>
  <c r="EH350"/>
  <c r="EK350"/>
  <c r="EN350"/>
  <c r="DY351"/>
  <c r="EB351"/>
  <c r="EE351"/>
  <c r="EH351"/>
  <c r="EK351"/>
  <c r="EN351"/>
  <c r="DY352"/>
  <c r="EB352"/>
  <c r="EE352"/>
  <c r="EH352"/>
  <c r="EK352"/>
  <c r="EN352"/>
  <c r="DY353"/>
  <c r="EB353"/>
  <c r="EE353"/>
  <c r="EH353"/>
  <c r="EK353"/>
  <c r="EN353"/>
  <c r="DY354"/>
  <c r="EB354"/>
  <c r="EE354"/>
  <c r="EH354"/>
  <c r="EK354"/>
  <c r="EN354"/>
  <c r="DY355"/>
  <c r="EB355"/>
  <c r="EE355"/>
  <c r="EH355"/>
  <c r="EK355"/>
  <c r="EN355"/>
  <c r="DY356"/>
  <c r="EB356"/>
  <c r="EE356"/>
  <c r="EH356"/>
  <c r="EK356"/>
  <c r="EN356"/>
  <c r="DY357"/>
  <c r="EB357"/>
  <c r="EE357"/>
  <c r="EH357"/>
  <c r="EK357"/>
  <c r="EN357"/>
  <c r="DY358"/>
  <c r="EB358"/>
  <c r="EE358"/>
  <c r="EH358"/>
  <c r="EK358"/>
  <c r="EN358"/>
  <c r="DY359"/>
  <c r="EB359"/>
  <c r="EE359"/>
  <c r="EH359"/>
  <c r="EK359"/>
  <c r="EN359"/>
  <c r="DY360"/>
  <c r="EB360"/>
  <c r="EE360"/>
  <c r="EH360"/>
  <c r="EK360"/>
  <c r="EN360"/>
  <c r="DY361"/>
  <c r="EB361"/>
  <c r="EE361"/>
  <c r="EH361"/>
  <c r="EK361"/>
  <c r="EN361"/>
  <c r="DY362"/>
  <c r="EB362"/>
  <c r="EE362"/>
  <c r="EH362"/>
  <c r="EK362"/>
  <c r="EN362"/>
  <c r="DY363"/>
  <c r="EB363"/>
  <c r="EE363"/>
  <c r="EH363"/>
  <c r="EK363"/>
  <c r="EN363"/>
  <c r="DY364"/>
  <c r="EB364"/>
  <c r="EE364"/>
  <c r="EH364"/>
  <c r="EK364"/>
  <c r="EN364"/>
  <c r="DY365"/>
  <c r="EB365"/>
  <c r="EE365"/>
  <c r="EH365"/>
  <c r="EK365"/>
  <c r="EN365"/>
  <c r="DY366"/>
  <c r="EB366"/>
  <c r="EE366"/>
  <c r="EH366"/>
  <c r="EK366"/>
  <c r="EN366"/>
  <c r="DY367"/>
  <c r="EB367"/>
  <c r="EE367"/>
  <c r="EH367"/>
  <c r="EK367"/>
  <c r="EN367"/>
  <c r="DY368"/>
  <c r="EB368"/>
  <c r="EE368"/>
  <c r="EH368"/>
  <c r="EK368"/>
  <c r="EN368"/>
  <c r="DY369"/>
  <c r="EB369"/>
  <c r="EE369"/>
  <c r="EH369"/>
  <c r="EK369"/>
  <c r="EN369"/>
  <c r="DY370"/>
  <c r="EB370"/>
  <c r="EE370"/>
  <c r="EH370"/>
  <c r="EK370"/>
  <c r="EN370"/>
  <c r="DY371"/>
  <c r="EB371"/>
  <c r="EE371"/>
  <c r="EH371"/>
  <c r="EK371"/>
  <c r="EN371"/>
  <c r="DY372"/>
  <c r="EB372"/>
  <c r="EE372"/>
  <c r="EH372"/>
  <c r="EK372"/>
  <c r="EN372"/>
  <c r="DY373"/>
  <c r="EB373"/>
  <c r="EE373"/>
  <c r="EH373"/>
  <c r="EK373"/>
  <c r="EN373"/>
  <c r="DY374"/>
  <c r="EB374"/>
  <c r="EE374"/>
  <c r="EH374"/>
  <c r="EK374"/>
  <c r="EN374"/>
  <c r="DY375"/>
  <c r="EB375"/>
  <c r="EE375"/>
  <c r="EH375"/>
  <c r="EK375"/>
  <c r="EN375"/>
  <c r="DY376"/>
  <c r="EB376"/>
  <c r="EE376"/>
  <c r="EH376"/>
  <c r="EK376"/>
  <c r="EN376"/>
  <c r="DY377"/>
  <c r="EB377"/>
  <c r="EE377"/>
  <c r="EH377"/>
  <c r="EK377"/>
  <c r="EN377"/>
  <c r="DY378"/>
  <c r="EB378"/>
  <c r="EE378"/>
  <c r="EH378"/>
  <c r="EK378"/>
  <c r="EN378"/>
  <c r="DY379"/>
  <c r="EB379"/>
  <c r="EE379"/>
  <c r="EH379"/>
  <c r="EK379"/>
  <c r="EN379"/>
  <c r="DY380"/>
  <c r="EB380"/>
  <c r="EE380"/>
  <c r="EH380"/>
  <c r="EK380"/>
  <c r="DY381"/>
  <c r="EB381"/>
  <c r="EE381"/>
  <c r="EK381"/>
  <c r="EN381"/>
  <c r="DY382"/>
  <c r="EE382"/>
  <c r="EH382"/>
  <c r="EK382"/>
  <c r="DY383"/>
  <c r="EB383"/>
  <c r="EE383"/>
  <c r="EK383"/>
  <c r="EN383"/>
  <c r="DY384"/>
  <c r="EE384"/>
  <c r="EH384"/>
  <c r="EK384"/>
  <c r="DY385"/>
  <c r="EB385"/>
  <c r="EE385"/>
  <c r="EK385"/>
  <c r="EN385"/>
  <c r="DY386"/>
  <c r="EE386"/>
  <c r="EH386"/>
  <c r="EK386"/>
  <c r="DY387"/>
  <c r="EB387"/>
  <c r="EE387"/>
  <c r="EK387"/>
  <c r="EN387"/>
  <c r="DY388"/>
  <c r="EE388"/>
  <c r="EH388"/>
  <c r="EK388"/>
  <c r="DY389"/>
  <c r="EB389"/>
  <c r="EE389"/>
  <c r="EK389"/>
  <c r="EN389"/>
  <c r="DY390"/>
  <c r="EE390"/>
  <c r="EH390"/>
  <c r="EK390"/>
  <c r="DY391"/>
  <c r="EB391"/>
  <c r="EE391"/>
  <c r="EK391"/>
  <c r="EN391"/>
  <c r="DY392"/>
  <c r="EE392"/>
  <c r="EH392"/>
  <c r="EK392"/>
  <c r="DY425"/>
  <c r="EE425"/>
  <c r="EH425"/>
  <c r="EK425"/>
  <c r="DY426"/>
  <c r="EB426"/>
  <c r="EE426"/>
  <c r="EK426"/>
  <c r="EN426"/>
  <c r="DY427"/>
  <c r="EE427"/>
  <c r="EH427"/>
  <c r="EK427"/>
  <c r="DY428"/>
  <c r="EB428"/>
  <c r="EE428"/>
  <c r="EK428"/>
  <c r="EN428"/>
  <c r="DY429"/>
  <c r="EE429"/>
  <c r="EH429"/>
  <c r="EK429"/>
  <c r="DY430"/>
  <c r="EB430"/>
  <c r="EE430"/>
  <c r="EK430"/>
  <c r="EN430"/>
  <c r="DY431"/>
  <c r="EE431"/>
  <c r="EH431"/>
  <c r="EK431"/>
  <c r="DY432"/>
  <c r="EB432"/>
  <c r="EE432"/>
  <c r="EK432"/>
  <c r="EN432"/>
  <c r="DY433"/>
  <c r="EE433"/>
  <c r="EH433"/>
  <c r="EK433"/>
  <c r="DY434"/>
  <c r="EB434"/>
  <c r="EE434"/>
  <c r="EH434"/>
  <c r="EK434"/>
  <c r="EN434"/>
  <c r="DY435"/>
  <c r="EB435"/>
  <c r="EE435"/>
  <c r="EH435"/>
  <c r="EK435"/>
  <c r="EN435"/>
  <c r="DY436"/>
  <c r="EB436"/>
  <c r="EE436"/>
  <c r="EH436"/>
  <c r="EK436"/>
  <c r="EN436"/>
  <c r="DY437"/>
  <c r="EB437"/>
  <c r="EE437"/>
  <c r="EH437"/>
  <c r="EK437"/>
  <c r="EN437"/>
  <c r="DY438"/>
  <c r="EB438"/>
  <c r="EE438"/>
  <c r="EH438"/>
  <c r="EK438"/>
  <c r="EN438"/>
  <c r="DY439"/>
  <c r="EB439"/>
  <c r="EE439"/>
  <c r="EH439"/>
  <c r="EK439"/>
  <c r="EN439"/>
  <c r="DY440"/>
  <c r="EB440"/>
  <c r="EE440"/>
  <c r="EH440"/>
  <c r="EK440"/>
  <c r="EN440"/>
  <c r="DY441"/>
  <c r="EB441"/>
  <c r="EE441"/>
  <c r="EH441"/>
  <c r="EK441"/>
  <c r="EN441"/>
  <c r="DY442"/>
  <c r="EB442"/>
  <c r="EE442"/>
  <c r="EH442"/>
  <c r="EK442"/>
  <c r="EN442"/>
  <c r="DY443"/>
  <c r="EB443"/>
  <c r="EE443"/>
  <c r="EH443"/>
  <c r="EK443"/>
  <c r="EN443"/>
  <c r="DY444"/>
  <c r="EB444"/>
  <c r="EE444"/>
  <c r="EH444"/>
  <c r="EK444"/>
  <c r="EN444"/>
  <c r="DY445"/>
  <c r="EB445"/>
  <c r="EE445"/>
  <c r="EH445"/>
  <c r="EK445"/>
  <c r="EN445"/>
  <c r="DY446"/>
  <c r="EB446"/>
  <c r="EE446"/>
  <c r="EH446"/>
  <c r="EK446"/>
  <c r="EN446"/>
  <c r="DY447"/>
  <c r="EB447"/>
  <c r="EE447"/>
  <c r="EH447"/>
  <c r="EK447"/>
  <c r="EN447"/>
  <c r="DY448"/>
  <c r="EB448"/>
  <c r="EE448"/>
  <c r="EH448"/>
  <c r="EK448"/>
  <c r="EN448"/>
  <c r="DY449"/>
  <c r="EB449"/>
  <c r="EE449"/>
  <c r="EH449"/>
  <c r="EK449"/>
  <c r="EN449"/>
  <c r="DY450"/>
  <c r="EB450"/>
  <c r="EE450"/>
  <c r="EH450"/>
  <c r="EK450"/>
  <c r="EN450"/>
  <c r="DY451"/>
  <c r="EB451"/>
  <c r="EE451"/>
  <c r="EH451"/>
  <c r="EK451"/>
  <c r="EN451"/>
  <c r="DY452"/>
  <c r="EB452"/>
  <c r="EE452"/>
  <c r="EH452"/>
  <c r="EK452"/>
  <c r="EN452"/>
  <c r="DY453"/>
  <c r="EB453"/>
  <c r="EE453"/>
  <c r="EH453"/>
  <c r="EK453"/>
  <c r="EN453"/>
  <c r="DY454"/>
  <c r="EB454"/>
  <c r="EE454"/>
  <c r="EH454"/>
  <c r="EK454"/>
  <c r="EN454"/>
  <c r="DY455"/>
  <c r="EB455"/>
  <c r="EE455"/>
  <c r="EH455"/>
  <c r="EK455"/>
  <c r="EN455"/>
  <c r="DY456"/>
  <c r="EB456"/>
  <c r="EE456"/>
  <c r="EH456"/>
  <c r="EK456"/>
  <c r="EN456"/>
  <c r="DY457"/>
  <c r="EB457"/>
  <c r="EE457"/>
  <c r="EH457"/>
  <c r="EK457"/>
  <c r="EN457"/>
  <c r="DY458"/>
  <c r="EB458"/>
  <c r="EE458"/>
  <c r="EH458"/>
  <c r="EK458"/>
  <c r="EN458"/>
  <c r="DY459"/>
  <c r="EB459"/>
  <c r="EE459"/>
  <c r="EH459"/>
  <c r="EK459"/>
  <c r="EN459"/>
  <c r="DY460"/>
  <c r="EB460"/>
  <c r="EE460"/>
  <c r="EH460"/>
  <c r="EK460"/>
  <c r="EN460"/>
  <c r="DY461"/>
  <c r="EB461"/>
  <c r="EE461"/>
  <c r="EH461"/>
  <c r="EK461"/>
  <c r="EN461"/>
  <c r="DY462"/>
  <c r="EB462"/>
  <c r="EE462"/>
  <c r="EH462"/>
  <c r="EK462"/>
  <c r="EN462"/>
  <c r="DY463"/>
  <c r="EB463"/>
  <c r="EE463"/>
  <c r="EH463"/>
  <c r="EK463"/>
  <c r="EN463"/>
  <c r="DY464"/>
  <c r="EB464"/>
  <c r="EE464"/>
  <c r="EH464"/>
  <c r="EK464"/>
  <c r="EN464"/>
  <c r="DY465"/>
  <c r="EB465"/>
  <c r="EE465"/>
  <c r="EH465"/>
  <c r="EK465"/>
  <c r="EN465"/>
  <c r="DY466"/>
  <c r="EB466"/>
  <c r="EE466"/>
  <c r="EH466"/>
  <c r="EK466"/>
  <c r="EN466"/>
  <c r="DY467"/>
  <c r="EB467"/>
  <c r="EE467"/>
  <c r="EH467"/>
  <c r="EK467"/>
  <c r="EN467"/>
  <c r="DY468"/>
  <c r="EB468"/>
  <c r="EE468"/>
  <c r="EH468"/>
  <c r="EK468"/>
  <c r="EN468"/>
  <c r="DY469"/>
  <c r="EB469"/>
  <c r="EE469"/>
  <c r="EH469"/>
  <c r="EK469"/>
  <c r="EN469"/>
  <c r="DY470"/>
  <c r="EB470"/>
  <c r="EE470"/>
  <c r="EH470"/>
  <c r="EK470"/>
  <c r="EN470"/>
  <c r="DY471"/>
  <c r="EB471"/>
  <c r="EE471"/>
  <c r="EH471"/>
  <c r="EK471"/>
  <c r="EN471"/>
  <c r="DY472"/>
  <c r="EB472"/>
  <c r="EE472"/>
  <c r="EH472"/>
  <c r="EK472"/>
  <c r="EN472"/>
  <c r="DY473"/>
  <c r="EB473"/>
  <c r="EE473"/>
  <c r="EH473"/>
  <c r="EK473"/>
  <c r="EN473"/>
  <c r="DY474"/>
  <c r="EB474"/>
  <c r="EE474"/>
  <c r="EH474"/>
  <c r="EK474"/>
  <c r="EN474"/>
  <c r="DY475"/>
  <c r="EB475"/>
  <c r="EE475"/>
  <c r="EH475"/>
  <c r="EK475"/>
  <c r="EN475"/>
  <c r="DY476"/>
  <c r="EB476"/>
  <c r="EE476"/>
  <c r="EH476"/>
  <c r="EK476"/>
  <c r="EN476"/>
  <c r="DY477"/>
  <c r="EB477"/>
  <c r="EE477"/>
  <c r="EH477"/>
  <c r="EK477"/>
  <c r="EN477"/>
  <c r="DY478"/>
  <c r="EB478"/>
  <c r="EE478"/>
  <c r="EH478"/>
  <c r="EK478"/>
  <c r="EN478"/>
  <c r="DY479"/>
  <c r="EB479"/>
  <c r="EE479"/>
  <c r="EH479"/>
  <c r="EK479"/>
  <c r="EN479"/>
  <c r="DY480"/>
  <c r="EB480"/>
  <c r="EE480"/>
  <c r="EH480"/>
  <c r="EK480"/>
  <c r="EN480"/>
  <c r="DY481"/>
  <c r="EB481"/>
  <c r="EE481"/>
  <c r="EH481"/>
  <c r="EK481"/>
  <c r="EN481"/>
  <c r="DY482"/>
  <c r="EB482"/>
  <c r="EE482"/>
  <c r="EH482"/>
  <c r="EK482"/>
  <c r="EN482"/>
  <c r="DY483"/>
  <c r="EB483"/>
  <c r="EE483"/>
  <c r="EH483"/>
  <c r="EK483"/>
  <c r="EN483"/>
  <c r="DY484"/>
  <c r="EB484"/>
  <c r="EE484"/>
  <c r="EH484"/>
  <c r="EK484"/>
  <c r="EN484"/>
  <c r="DY485"/>
  <c r="EB485"/>
  <c r="EE485"/>
  <c r="EH485"/>
  <c r="EK485"/>
  <c r="EN485"/>
  <c r="DY486"/>
  <c r="EB486"/>
  <c r="EE486"/>
  <c r="EH486"/>
  <c r="EK486"/>
  <c r="EN486"/>
  <c r="DY487"/>
  <c r="EB487"/>
  <c r="EE487"/>
  <c r="EH487"/>
  <c r="EK487"/>
  <c r="EN487"/>
  <c r="DY488"/>
  <c r="EB488"/>
  <c r="EE488"/>
  <c r="EH488"/>
  <c r="EK488"/>
  <c r="EN488"/>
  <c r="DY489"/>
  <c r="EB489"/>
  <c r="EE489"/>
  <c r="EH489"/>
  <c r="EK489"/>
  <c r="EN489"/>
  <c r="DY490"/>
  <c r="EB490"/>
  <c r="EE490"/>
  <c r="EH490"/>
  <c r="EK490"/>
  <c r="EN490"/>
  <c r="DY491"/>
  <c r="EB491"/>
  <c r="EE491"/>
  <c r="EH491"/>
  <c r="EK491"/>
  <c r="EN491"/>
  <c r="DY492"/>
  <c r="EB492"/>
  <c r="EE492"/>
  <c r="EH492"/>
  <c r="EK492"/>
  <c r="EN492"/>
  <c r="DY493"/>
  <c r="EB493"/>
  <c r="EE493"/>
  <c r="EH493"/>
  <c r="EK493"/>
  <c r="EN493"/>
  <c r="DY494"/>
  <c r="EB494"/>
  <c r="EE494"/>
  <c r="EH494"/>
  <c r="EK494"/>
  <c r="EN494"/>
  <c r="DY495"/>
  <c r="EB495"/>
  <c r="EE495"/>
  <c r="EH495"/>
  <c r="EK495"/>
  <c r="EN495"/>
  <c r="DY496"/>
  <c r="EB496"/>
  <c r="EE496"/>
  <c r="EH496"/>
  <c r="EK496"/>
  <c r="EN496"/>
  <c r="DY497"/>
  <c r="EB497"/>
  <c r="EE497"/>
  <c r="EH497"/>
  <c r="EK497"/>
  <c r="EN497"/>
  <c r="DY498"/>
  <c r="EB498"/>
  <c r="EE498"/>
  <c r="EH498"/>
  <c r="EK498"/>
  <c r="EN498"/>
  <c r="DY499"/>
  <c r="EB499"/>
  <c r="EE499"/>
  <c r="EH499"/>
  <c r="EK499"/>
  <c r="EN499"/>
  <c r="DY500"/>
  <c r="EB500"/>
  <c r="EE500"/>
  <c r="EH500"/>
  <c r="EK500"/>
  <c r="EN500"/>
  <c r="DY501"/>
  <c r="EB501"/>
  <c r="EE501"/>
  <c r="EH501"/>
  <c r="EK501"/>
  <c r="EN501"/>
  <c r="DY502"/>
  <c r="EB502"/>
  <c r="EE502"/>
  <c r="EH502"/>
  <c r="EK502"/>
  <c r="EN502"/>
  <c r="DY503"/>
  <c r="EB503"/>
  <c r="EE503"/>
  <c r="EH503"/>
  <c r="EK503"/>
  <c r="EN503"/>
  <c r="DY504"/>
  <c r="EB504"/>
  <c r="EE504"/>
  <c r="EH504"/>
  <c r="EK504"/>
  <c r="EN504"/>
  <c r="DY505"/>
  <c r="EB505"/>
  <c r="EE505"/>
  <c r="EH505"/>
  <c r="EK505"/>
  <c r="EN505"/>
  <c r="DY506"/>
  <c r="EB506"/>
  <c r="EE506"/>
  <c r="EH506"/>
  <c r="EK506"/>
  <c r="EN506"/>
  <c r="DY507"/>
  <c r="EB507"/>
  <c r="EE507"/>
  <c r="EH507"/>
  <c r="EK507"/>
  <c r="EN507"/>
  <c r="DY508"/>
  <c r="EB508"/>
  <c r="EE508"/>
  <c r="EH508"/>
  <c r="EK508"/>
  <c r="EN508"/>
  <c r="DY509"/>
  <c r="EB509"/>
  <c r="EE509"/>
  <c r="EH509"/>
  <c r="EK509"/>
  <c r="EN509"/>
  <c r="DY510"/>
  <c r="EB510"/>
  <c r="EE510"/>
  <c r="EH510"/>
  <c r="EK510"/>
  <c r="EN510"/>
  <c r="DY511"/>
  <c r="EB511"/>
  <c r="EE511"/>
  <c r="EH511"/>
  <c r="EK511"/>
  <c r="EN511"/>
  <c r="DY512"/>
  <c r="EB512"/>
  <c r="EE512"/>
  <c r="EH512"/>
  <c r="EK512"/>
  <c r="EN512"/>
  <c r="DY513"/>
  <c r="EB513"/>
  <c r="EE513"/>
  <c r="EH513"/>
  <c r="EK513"/>
  <c r="EN513"/>
  <c r="DY514"/>
  <c r="EB514"/>
  <c r="EE514"/>
  <c r="EH514"/>
  <c r="EK514"/>
  <c r="EN514"/>
  <c r="DY515"/>
  <c r="EB515"/>
  <c r="EE515"/>
  <c r="EH515"/>
  <c r="EK515"/>
  <c r="EN515"/>
  <c r="DY516"/>
  <c r="EB516"/>
  <c r="EE516"/>
  <c r="EH516"/>
  <c r="EK516"/>
  <c r="EN516"/>
  <c r="DY517"/>
  <c r="EB517"/>
  <c r="EE517"/>
  <c r="EK517"/>
  <c r="EN517"/>
  <c r="DY518"/>
  <c r="EE518"/>
  <c r="EH518"/>
  <c r="EK518"/>
  <c r="DY519"/>
  <c r="EB519"/>
  <c r="EE519"/>
  <c r="EK519"/>
  <c r="EN519"/>
  <c r="DY520"/>
  <c r="EE520"/>
  <c r="EH520"/>
  <c r="EK520"/>
  <c r="DY521"/>
  <c r="EB521"/>
  <c r="EE521"/>
  <c r="EK521"/>
  <c r="EN521"/>
  <c r="DY522"/>
  <c r="EE522"/>
  <c r="EH522"/>
  <c r="EK522"/>
  <c r="DY523"/>
  <c r="EB523"/>
  <c r="EE523"/>
  <c r="EK523"/>
  <c r="EN523"/>
  <c r="DY524"/>
  <c r="EE524"/>
  <c r="EH524"/>
  <c r="EK524"/>
  <c r="DY525"/>
  <c r="EB525"/>
  <c r="EE525"/>
  <c r="EK525"/>
  <c r="EN525"/>
  <c r="DY526"/>
  <c r="EE526"/>
  <c r="EH526"/>
  <c r="EK526"/>
  <c r="DY527"/>
  <c r="EB527"/>
  <c r="EE527"/>
  <c r="EK527"/>
  <c r="EN527"/>
  <c r="DY528"/>
  <c r="EE528"/>
  <c r="EH528"/>
  <c r="EK528"/>
  <c r="DY529"/>
  <c r="EB529"/>
  <c r="EE529"/>
  <c r="EK529"/>
  <c r="EN529"/>
  <c r="DY530"/>
  <c r="EB530"/>
  <c r="EE530"/>
  <c r="EH530"/>
  <c r="EK530"/>
  <c r="EN530"/>
  <c r="DY531"/>
  <c r="EB531"/>
  <c r="EE531"/>
  <c r="EH531"/>
  <c r="EK531"/>
  <c r="EN531"/>
  <c r="DY532"/>
  <c r="EB532"/>
  <c r="EE532"/>
  <c r="EH532"/>
  <c r="EK532"/>
  <c r="EN532"/>
  <c r="DY533"/>
  <c r="EB533"/>
  <c r="EE533"/>
  <c r="EH533"/>
  <c r="EK533"/>
  <c r="EN533"/>
  <c r="DY534"/>
  <c r="EB534"/>
  <c r="EE534"/>
  <c r="EH534"/>
  <c r="EK534"/>
  <c r="EN534"/>
  <c r="DY535"/>
  <c r="EB535"/>
  <c r="EE535"/>
  <c r="EH535"/>
  <c r="EK535"/>
  <c r="EN535"/>
  <c r="DY536"/>
  <c r="EB536"/>
  <c r="EE536"/>
  <c r="EH536"/>
  <c r="EK536"/>
  <c r="EN536"/>
  <c r="DY537"/>
  <c r="EB537"/>
  <c r="EE537"/>
  <c r="EH537"/>
  <c r="EK537"/>
  <c r="EN537"/>
  <c r="DY538"/>
  <c r="EB538"/>
  <c r="EE538"/>
  <c r="EH538"/>
  <c r="EK538"/>
  <c r="EN538"/>
  <c r="DY539"/>
  <c r="EB539"/>
  <c r="EE539"/>
  <c r="EH539"/>
  <c r="EK539"/>
  <c r="EN539"/>
  <c r="DY540"/>
  <c r="EB540"/>
  <c r="EE540"/>
  <c r="EH540"/>
  <c r="EK540"/>
  <c r="EN540"/>
  <c r="DY541"/>
  <c r="EB541"/>
  <c r="EE541"/>
  <c r="EH541"/>
  <c r="EK541"/>
  <c r="EN541"/>
  <c r="DY542"/>
  <c r="EB542"/>
  <c r="EE542"/>
  <c r="EH542"/>
  <c r="EK542"/>
  <c r="EN542"/>
  <c r="DY543"/>
  <c r="EB543"/>
  <c r="EE543"/>
  <c r="EH543"/>
  <c r="EK543"/>
  <c r="EN543"/>
  <c r="DY544"/>
  <c r="EB544"/>
  <c r="EE544"/>
  <c r="EH544"/>
  <c r="EK544"/>
  <c r="EN544"/>
  <c r="DY545"/>
  <c r="EB545"/>
  <c r="EE545"/>
  <c r="EH545"/>
  <c r="EK545"/>
  <c r="EN545"/>
  <c r="DY546"/>
  <c r="EB546"/>
  <c r="EE546"/>
  <c r="EH546"/>
  <c r="EK546"/>
  <c r="EN546"/>
  <c r="DY547"/>
  <c r="EB547"/>
  <c r="EE547"/>
  <c r="EH547"/>
  <c r="EK547"/>
  <c r="EN547"/>
  <c r="DY548"/>
  <c r="EB548"/>
  <c r="EE548"/>
  <c r="EH548"/>
  <c r="EK548"/>
  <c r="EN548"/>
  <c r="DY549"/>
  <c r="EB549"/>
  <c r="EE549"/>
  <c r="EH549"/>
  <c r="EK549"/>
  <c r="EN549"/>
  <c r="DY550"/>
  <c r="EB550"/>
  <c r="EE550"/>
  <c r="EH550"/>
  <c r="EK550"/>
  <c r="EN550"/>
  <c r="DY551"/>
  <c r="EB551"/>
  <c r="EE551"/>
  <c r="EH551"/>
  <c r="EK551"/>
  <c r="EN551"/>
  <c r="DY552"/>
  <c r="EB552"/>
  <c r="EE552"/>
  <c r="EH552"/>
  <c r="EK552"/>
  <c r="EN552"/>
  <c r="DY553"/>
  <c r="EB553"/>
  <c r="EE553"/>
  <c r="EH553"/>
  <c r="EK553"/>
  <c r="EN553"/>
  <c r="DY554"/>
  <c r="EB554"/>
  <c r="EE554"/>
  <c r="EH554"/>
  <c r="EK554"/>
  <c r="EN554"/>
  <c r="DY555"/>
  <c r="EB555"/>
  <c r="EE555"/>
  <c r="EH555"/>
  <c r="EK555"/>
  <c r="EN555"/>
  <c r="DY556"/>
  <c r="EB556"/>
  <c r="EE556"/>
  <c r="EH556"/>
  <c r="EK556"/>
  <c r="EN556"/>
  <c r="DY557"/>
  <c r="EB557"/>
  <c r="EE557"/>
  <c r="EH557"/>
  <c r="EK557"/>
  <c r="EN557"/>
  <c r="DY558"/>
  <c r="EB558"/>
  <c r="EE558"/>
  <c r="EH558"/>
  <c r="EK558"/>
  <c r="EN558"/>
  <c r="DY559"/>
  <c r="EB559"/>
  <c r="EE559"/>
  <c r="EH559"/>
  <c r="EK559"/>
  <c r="EN559"/>
  <c r="DY560"/>
  <c r="EB560"/>
  <c r="EE560"/>
  <c r="EH560"/>
  <c r="EK560"/>
  <c r="EN560"/>
  <c r="DY561"/>
  <c r="EB561"/>
  <c r="EE561"/>
  <c r="EH561"/>
  <c r="EK561"/>
  <c r="EN561"/>
  <c r="DY562"/>
  <c r="EB562"/>
  <c r="EE562"/>
  <c r="EH562"/>
  <c r="EK562"/>
  <c r="EN562"/>
  <c r="DY563"/>
  <c r="EB563"/>
  <c r="EE563"/>
  <c r="EH563"/>
  <c r="EK563"/>
  <c r="EN563"/>
  <c r="DY564"/>
  <c r="EB564"/>
  <c r="EE564"/>
  <c r="EH564"/>
  <c r="EK564"/>
  <c r="EN564"/>
  <c r="DY565"/>
  <c r="EB565"/>
  <c r="EE565"/>
  <c r="EH565"/>
  <c r="EK565"/>
  <c r="EN565"/>
  <c r="DY566"/>
  <c r="EB566"/>
  <c r="EE566"/>
  <c r="EH566"/>
  <c r="EK566"/>
  <c r="EN566"/>
  <c r="DY567"/>
  <c r="EB567"/>
  <c r="EE567"/>
  <c r="EH567"/>
  <c r="EK567"/>
  <c r="EN567"/>
  <c r="DY568"/>
  <c r="EB568"/>
  <c r="EE568"/>
  <c r="EH568"/>
  <c r="EK568"/>
  <c r="EN568"/>
  <c r="DY569"/>
  <c r="EB569"/>
  <c r="EE569"/>
  <c r="EH569"/>
  <c r="EK569"/>
  <c r="EN569"/>
  <c r="DY570"/>
  <c r="EB570"/>
  <c r="EE570"/>
  <c r="EH570"/>
  <c r="EK570"/>
  <c r="EN570"/>
  <c r="EB571"/>
  <c r="EE571"/>
  <c r="EH571"/>
  <c r="EN571"/>
  <c r="DY572"/>
  <c r="EB572"/>
  <c r="EH572"/>
  <c r="EK572"/>
  <c r="EN572"/>
  <c r="EB573"/>
  <c r="EE573"/>
  <c r="EH573"/>
  <c r="EN573"/>
  <c r="DY574"/>
  <c r="EB574"/>
  <c r="EH574"/>
  <c r="EK574"/>
  <c r="EN574"/>
  <c r="EB575"/>
  <c r="EE575"/>
  <c r="EH575"/>
  <c r="EN575"/>
  <c r="DY576"/>
  <c r="EB576"/>
  <c r="EH576"/>
  <c r="EK576"/>
  <c r="EN576"/>
  <c r="DY577"/>
  <c r="EB577"/>
  <c r="EE577"/>
  <c r="EH577"/>
  <c r="EK577"/>
  <c r="EN577"/>
  <c r="DY578"/>
  <c r="EB578"/>
  <c r="EE578"/>
  <c r="EH578"/>
  <c r="EK578"/>
  <c r="EN578"/>
  <c r="DY579"/>
  <c r="EB579"/>
  <c r="EE579"/>
  <c r="EH579"/>
  <c r="EK579"/>
  <c r="EN579"/>
  <c r="DY580"/>
  <c r="EB580"/>
  <c r="EE580"/>
  <c r="EH580"/>
  <c r="EK580"/>
  <c r="EN580"/>
  <c r="DY581"/>
  <c r="EB581"/>
  <c r="EE581"/>
  <c r="EH581"/>
  <c r="EK581"/>
  <c r="EN581"/>
  <c r="DY582"/>
  <c r="EB582"/>
  <c r="EE582"/>
  <c r="EH582"/>
  <c r="EK582"/>
  <c r="EN582"/>
  <c r="DY583"/>
  <c r="EB583"/>
  <c r="EE583"/>
  <c r="EH583"/>
  <c r="EK583"/>
  <c r="EN583"/>
  <c r="DY584"/>
  <c r="EB584"/>
  <c r="EE584"/>
  <c r="EH584"/>
  <c r="EK584"/>
  <c r="EN584"/>
  <c r="DY585"/>
  <c r="EB585"/>
  <c r="EE585"/>
  <c r="EH585"/>
  <c r="EK585"/>
  <c r="EN585"/>
  <c r="DY586"/>
  <c r="EB586"/>
  <c r="EE586"/>
  <c r="EH586"/>
  <c r="EK586"/>
  <c r="EN586"/>
  <c r="DY587"/>
  <c r="EB587"/>
  <c r="EE587"/>
  <c r="EH587"/>
  <c r="EK587"/>
  <c r="EN587"/>
  <c r="DY588"/>
  <c r="EB588"/>
  <c r="EE588"/>
  <c r="EH588"/>
  <c r="EK588"/>
  <c r="EN588"/>
  <c r="DY589"/>
  <c r="EB589"/>
  <c r="EE589"/>
  <c r="EH589"/>
  <c r="EK589"/>
  <c r="EN589"/>
  <c r="DY590"/>
  <c r="EB590"/>
  <c r="EE590"/>
  <c r="EH590"/>
  <c r="EK590"/>
  <c r="EN590"/>
  <c r="DY591"/>
  <c r="EB591"/>
  <c r="EE591"/>
  <c r="EH591"/>
  <c r="EK591"/>
  <c r="EN591"/>
  <c r="DY592"/>
  <c r="EB592"/>
  <c r="EE592"/>
  <c r="EH592"/>
  <c r="EK592"/>
  <c r="EN592"/>
  <c r="DY593"/>
  <c r="EB593"/>
  <c r="EE593"/>
  <c r="EH593"/>
  <c r="EK593"/>
  <c r="EN593"/>
  <c r="DY594"/>
  <c r="EB594"/>
  <c r="EE594"/>
  <c r="EH594"/>
  <c r="EK594"/>
  <c r="EN594"/>
  <c r="DY595"/>
  <c r="EB595"/>
  <c r="EE595"/>
  <c r="EH595"/>
  <c r="EK595"/>
  <c r="EN595"/>
  <c r="EB596"/>
  <c r="EE596"/>
  <c r="EH596"/>
  <c r="EN596"/>
  <c r="DY597"/>
  <c r="EB597"/>
  <c r="EH597"/>
  <c r="EK597"/>
  <c r="EN597"/>
  <c r="EB598"/>
  <c r="EE598"/>
  <c r="EH598"/>
  <c r="EN598"/>
  <c r="DY599"/>
  <c r="EB599"/>
  <c r="EH599"/>
  <c r="EK599"/>
  <c r="EN599"/>
  <c r="EB600"/>
  <c r="EE600"/>
  <c r="EH600"/>
  <c r="EN600"/>
  <c r="DY601"/>
  <c r="EB601"/>
  <c r="EH601"/>
  <c r="EK601"/>
  <c r="EN601"/>
  <c r="EB602"/>
  <c r="EE602"/>
  <c r="EH602"/>
  <c r="EN602"/>
  <c r="DY603"/>
  <c r="EB603"/>
  <c r="EE603"/>
  <c r="EH603"/>
  <c r="EK603"/>
  <c r="EN603"/>
  <c r="DY652"/>
  <c r="EB652"/>
  <c r="EE652"/>
  <c r="EH652"/>
  <c r="EK652"/>
  <c r="EN652"/>
  <c r="DY653"/>
  <c r="EB653"/>
  <c r="EE653"/>
  <c r="EH653"/>
  <c r="EK653"/>
  <c r="EN653"/>
  <c r="DY654"/>
  <c r="EB654"/>
  <c r="EE654"/>
  <c r="EH654"/>
  <c r="EK654"/>
  <c r="EN654"/>
  <c r="DY655"/>
  <c r="EB655"/>
  <c r="EE655"/>
  <c r="EH655"/>
  <c r="EK655"/>
  <c r="EN655"/>
  <c r="DY656"/>
  <c r="EB656"/>
  <c r="EE656"/>
  <c r="EH656"/>
  <c r="EK656"/>
  <c r="EN656"/>
  <c r="DY657"/>
  <c r="EB657"/>
  <c r="EE657"/>
  <c r="EH657"/>
  <c r="EK657"/>
  <c r="EN657"/>
  <c r="DY658"/>
  <c r="EB658"/>
  <c r="EE658"/>
  <c r="EH658"/>
  <c r="EK658"/>
  <c r="EN658"/>
  <c r="DY659"/>
  <c r="EB659"/>
  <c r="EE659"/>
  <c r="EH659"/>
  <c r="EK659"/>
  <c r="EN659"/>
  <c r="DY660"/>
  <c r="EB660"/>
  <c r="EE660"/>
  <c r="EH660"/>
  <c r="EK660"/>
  <c r="EN660"/>
  <c r="DY661"/>
  <c r="EB661"/>
  <c r="EE661"/>
  <c r="EH661"/>
  <c r="EK661"/>
  <c r="EN661"/>
  <c r="DY662"/>
  <c r="EB662"/>
  <c r="EE662"/>
  <c r="EH662"/>
  <c r="EK662"/>
  <c r="EN662"/>
  <c r="DD606"/>
  <c r="DD608"/>
  <c r="DD609"/>
  <c r="DD612"/>
  <c r="DD611"/>
  <c r="DD615"/>
  <c r="DD617"/>
  <c r="DD619"/>
  <c r="DD621"/>
  <c r="DD623"/>
  <c r="DD625"/>
  <c r="DD627"/>
  <c r="DD629"/>
  <c r="DD631"/>
  <c r="DD633"/>
  <c r="DD635"/>
  <c r="DD637"/>
  <c r="DD639"/>
  <c r="EK641"/>
  <c r="DY641"/>
  <c r="EE640"/>
  <c r="EK639"/>
  <c r="DY639"/>
  <c r="EE638"/>
  <c r="EK637"/>
  <c r="DY637"/>
  <c r="EE636"/>
  <c r="EK635"/>
  <c r="DY635"/>
  <c r="EE634"/>
  <c r="EK633"/>
  <c r="DY633"/>
  <c r="EE632"/>
  <c r="EK631"/>
  <c r="DY631"/>
  <c r="EE630"/>
  <c r="EK629"/>
  <c r="DY629"/>
  <c r="EE628"/>
  <c r="EK627"/>
  <c r="DY627"/>
  <c r="EE626"/>
  <c r="EK625"/>
  <c r="DY625"/>
  <c r="EE624"/>
  <c r="EK623"/>
  <c r="DY623"/>
  <c r="EE622"/>
  <c r="EK621"/>
  <c r="DY621"/>
  <c r="EE620"/>
  <c r="EK619"/>
  <c r="DY619"/>
  <c r="EE618"/>
  <c r="EK617"/>
  <c r="DY617"/>
  <c r="EE616"/>
  <c r="EK615"/>
  <c r="DY615"/>
  <c r="EE613"/>
  <c r="EK611"/>
  <c r="DY611"/>
  <c r="EE614"/>
  <c r="EK612"/>
  <c r="DY612"/>
  <c r="EE610"/>
  <c r="EK609"/>
  <c r="DY609"/>
  <c r="EE605"/>
  <c r="EK608"/>
  <c r="DY608"/>
  <c r="EE607"/>
  <c r="EK606"/>
  <c r="DY606"/>
  <c r="EE604"/>
  <c r="EI141"/>
  <c r="EK141" s="1"/>
  <c r="CU141"/>
  <c r="EI143"/>
  <c r="EK143" s="1"/>
  <c r="CU143"/>
  <c r="EI145"/>
  <c r="EK145" s="1"/>
  <c r="CU145"/>
  <c r="EI149"/>
  <c r="EK149" s="1"/>
  <c r="CU149"/>
  <c r="EI151"/>
  <c r="EK151" s="1"/>
  <c r="CU151"/>
  <c r="DY12"/>
  <c r="EB12"/>
  <c r="EE12"/>
  <c r="EH12"/>
  <c r="EK12"/>
  <c r="EN12"/>
  <c r="DY13"/>
  <c r="EB13"/>
  <c r="EE13"/>
  <c r="EH13"/>
  <c r="EK13"/>
  <c r="EN13"/>
  <c r="DY14"/>
  <c r="EB14"/>
  <c r="EE14"/>
  <c r="EH14"/>
  <c r="EK14"/>
  <c r="EN14"/>
  <c r="DY15"/>
  <c r="EB15"/>
  <c r="EE15"/>
  <c r="EH15"/>
  <c r="EK15"/>
  <c r="EN15"/>
  <c r="DY16"/>
  <c r="EB16"/>
  <c r="EE16"/>
  <c r="EH16"/>
  <c r="EK16"/>
  <c r="EN16"/>
  <c r="DY17"/>
  <c r="EB17"/>
  <c r="EE17"/>
  <c r="EH17"/>
  <c r="EK17"/>
  <c r="EN17"/>
  <c r="DY18"/>
  <c r="EB18"/>
  <c r="EE18"/>
  <c r="EH18"/>
  <c r="EK18"/>
  <c r="EN18"/>
  <c r="DY19"/>
  <c r="EB19"/>
  <c r="EE19"/>
  <c r="EH19"/>
  <c r="EK19"/>
  <c r="EN19"/>
  <c r="DY20"/>
  <c r="EB20"/>
  <c r="EE20"/>
  <c r="EH20"/>
  <c r="EK20"/>
  <c r="EN20"/>
  <c r="DY21"/>
  <c r="EB21"/>
  <c r="EE21"/>
  <c r="EH21"/>
  <c r="EK21"/>
  <c r="EN21"/>
  <c r="DY22"/>
  <c r="EB22"/>
  <c r="EE22"/>
  <c r="EH22"/>
  <c r="EK22"/>
  <c r="EN22"/>
  <c r="DY23"/>
  <c r="EB23"/>
  <c r="EE23"/>
  <c r="EH23"/>
  <c r="EK23"/>
  <c r="EN23"/>
  <c r="DY24"/>
  <c r="EB24"/>
  <c r="EE24"/>
  <c r="EH24"/>
  <c r="EK24"/>
  <c r="EN24"/>
  <c r="DY25"/>
  <c r="EB25"/>
  <c r="EE25"/>
  <c r="EH25"/>
  <c r="EK25"/>
  <c r="EN25"/>
  <c r="DY26"/>
  <c r="EB26"/>
  <c r="EE26"/>
  <c r="EH26"/>
  <c r="EK26"/>
  <c r="EN26"/>
  <c r="DY27"/>
  <c r="EB27"/>
  <c r="EE27"/>
  <c r="EH27"/>
  <c r="EK27"/>
  <c r="DY28"/>
  <c r="EB28"/>
  <c r="EE28"/>
  <c r="EK28"/>
  <c r="EN28"/>
  <c r="DY29"/>
  <c r="EE29"/>
  <c r="EH29"/>
  <c r="EK29"/>
  <c r="DY30"/>
  <c r="EB30"/>
  <c r="EE30"/>
  <c r="EK30"/>
  <c r="EN30"/>
  <c r="DY31"/>
  <c r="EE31"/>
  <c r="EH31"/>
  <c r="EK31"/>
  <c r="DY32"/>
  <c r="EB32"/>
  <c r="EE32"/>
  <c r="EK32"/>
  <c r="EN32"/>
  <c r="DY33"/>
  <c r="EE33"/>
  <c r="EH33"/>
  <c r="EK33"/>
  <c r="DY34"/>
  <c r="EB34"/>
  <c r="EE34"/>
  <c r="EK34"/>
  <c r="EN34"/>
  <c r="DY35"/>
  <c r="EE35"/>
  <c r="EH35"/>
  <c r="EK35"/>
  <c r="DY36"/>
  <c r="EB36"/>
  <c r="EE36"/>
  <c r="EK36"/>
  <c r="EN36"/>
  <c r="DY37"/>
  <c r="EE37"/>
  <c r="EH37"/>
  <c r="EK37"/>
  <c r="DY38"/>
  <c r="EB38"/>
  <c r="EE38"/>
  <c r="EK38"/>
  <c r="EN38"/>
  <c r="DY39"/>
  <c r="EE39"/>
  <c r="EH39"/>
  <c r="EK39"/>
  <c r="DY40"/>
  <c r="EB40"/>
  <c r="EE40"/>
  <c r="EK40"/>
  <c r="EN40"/>
  <c r="DY41"/>
  <c r="EE41"/>
  <c r="EH41"/>
  <c r="EK41"/>
  <c r="DY42"/>
  <c r="EB42"/>
  <c r="EE42"/>
  <c r="EK42"/>
  <c r="EN42"/>
  <c r="DY43"/>
  <c r="EE43"/>
  <c r="EH43"/>
  <c r="EK43"/>
  <c r="DY44"/>
  <c r="EB44"/>
  <c r="EE44"/>
  <c r="EK44"/>
  <c r="EN44"/>
  <c r="DY45"/>
  <c r="EE45"/>
  <c r="EH45"/>
  <c r="EK45"/>
  <c r="DY46"/>
  <c r="EB46"/>
  <c r="EE46"/>
  <c r="EK46"/>
  <c r="EN46"/>
  <c r="DY47"/>
  <c r="EE47"/>
  <c r="EH47"/>
  <c r="EK47"/>
  <c r="DY48"/>
  <c r="EB48"/>
  <c r="EE48"/>
  <c r="EK48"/>
  <c r="EN48"/>
  <c r="DY49"/>
  <c r="EE49"/>
  <c r="EH49"/>
  <c r="EK49"/>
  <c r="DY50"/>
  <c r="EB50"/>
  <c r="EE50"/>
  <c r="EK50"/>
  <c r="EN50"/>
  <c r="DY51"/>
  <c r="EE51"/>
  <c r="EH51"/>
  <c r="EK51"/>
  <c r="DY52"/>
  <c r="EB52"/>
  <c r="EE52"/>
  <c r="EK52"/>
  <c r="EN52"/>
  <c r="DY53"/>
  <c r="EE53"/>
  <c r="EH53"/>
  <c r="EK53"/>
  <c r="DY54"/>
  <c r="EB54"/>
  <c r="EE54"/>
  <c r="EK54"/>
  <c r="EN54"/>
  <c r="DY55"/>
  <c r="EE55"/>
  <c r="EH55"/>
  <c r="EK55"/>
  <c r="DY56"/>
  <c r="EB56"/>
  <c r="EE56"/>
  <c r="EK56"/>
  <c r="EN56"/>
  <c r="DY57"/>
  <c r="EE57"/>
  <c r="EH57"/>
  <c r="EK57"/>
  <c r="DY58"/>
  <c r="EB58"/>
  <c r="EE58"/>
  <c r="EK58"/>
  <c r="EN58"/>
  <c r="DY59"/>
  <c r="EE59"/>
  <c r="EH59"/>
  <c r="EK59"/>
  <c r="DY60"/>
  <c r="EB60"/>
  <c r="EE60"/>
  <c r="EK60"/>
  <c r="EN60"/>
  <c r="DY61"/>
  <c r="EE61"/>
  <c r="EH61"/>
  <c r="EK61"/>
  <c r="DY62"/>
  <c r="EB62"/>
  <c r="EE62"/>
  <c r="EK62"/>
  <c r="EN62"/>
  <c r="DY63"/>
  <c r="EE63"/>
  <c r="EH63"/>
  <c r="EK63"/>
  <c r="DY64"/>
  <c r="EB64"/>
  <c r="EE64"/>
  <c r="EK64"/>
  <c r="EN64"/>
  <c r="DY65"/>
  <c r="EE65"/>
  <c r="EH65"/>
  <c r="EK65"/>
  <c r="DY66"/>
  <c r="EB66"/>
  <c r="EE66"/>
  <c r="EK66"/>
  <c r="EN66"/>
  <c r="DY67"/>
  <c r="EE67"/>
  <c r="EH67"/>
  <c r="EK67"/>
  <c r="DY68"/>
  <c r="EB68"/>
  <c r="EE68"/>
  <c r="EK68"/>
  <c r="EN68"/>
  <c r="DY69"/>
  <c r="EE69"/>
  <c r="EH69"/>
  <c r="EK69"/>
  <c r="DY70"/>
  <c r="EB70"/>
  <c r="EE70"/>
  <c r="EK70"/>
  <c r="EN70"/>
  <c r="DY71"/>
  <c r="EE71"/>
  <c r="EH71"/>
  <c r="EK71"/>
  <c r="DY72"/>
  <c r="EB72"/>
  <c r="EE72"/>
  <c r="EK72"/>
  <c r="EN72"/>
  <c r="DY73"/>
  <c r="EE73"/>
  <c r="EH73"/>
  <c r="EK73"/>
  <c r="DY74"/>
  <c r="EB74"/>
  <c r="EE74"/>
  <c r="EK74"/>
  <c r="EN74"/>
  <c r="DY75"/>
  <c r="EE75"/>
  <c r="EH75"/>
  <c r="EK75"/>
  <c r="DY81"/>
  <c r="EB81"/>
  <c r="EE81"/>
  <c r="EK81"/>
  <c r="EN81"/>
  <c r="DY82"/>
  <c r="EE82"/>
  <c r="EH82"/>
  <c r="EK82"/>
  <c r="DY83"/>
  <c r="EB83"/>
  <c r="EE83"/>
  <c r="EK83"/>
  <c r="EN83"/>
  <c r="DY84"/>
  <c r="EE84"/>
  <c r="EH84"/>
  <c r="EK84"/>
  <c r="DY85"/>
  <c r="EB85"/>
  <c r="EE85"/>
  <c r="EH85"/>
  <c r="EK85"/>
  <c r="EN85"/>
  <c r="DY86"/>
  <c r="EB86"/>
  <c r="EE86"/>
  <c r="EH86"/>
  <c r="EK86"/>
  <c r="EN86"/>
  <c r="DY87"/>
  <c r="EB87"/>
  <c r="EE87"/>
  <c r="EH87"/>
  <c r="EK87"/>
  <c r="EN87"/>
  <c r="DY88"/>
  <c r="EB88"/>
  <c r="EE88"/>
  <c r="EH88"/>
  <c r="EK88"/>
  <c r="EN88"/>
  <c r="DY89"/>
  <c r="EB89"/>
  <c r="EE89"/>
  <c r="EH89"/>
  <c r="EK89"/>
  <c r="EN89"/>
  <c r="DY90"/>
  <c r="EB90"/>
  <c r="EE90"/>
  <c r="EH90"/>
  <c r="EK90"/>
  <c r="EN90"/>
  <c r="DY91"/>
  <c r="EB91"/>
  <c r="EE91"/>
  <c r="EH91"/>
  <c r="EK91"/>
  <c r="EN91"/>
  <c r="DY92"/>
  <c r="EB92"/>
  <c r="EE92"/>
  <c r="EH92"/>
  <c r="EK92"/>
  <c r="EN92"/>
  <c r="DY93"/>
  <c r="EB93"/>
  <c r="EE93"/>
  <c r="EH93"/>
  <c r="EK93"/>
  <c r="EN93"/>
  <c r="DY94"/>
  <c r="EB94"/>
  <c r="EE94"/>
  <c r="EH94"/>
  <c r="EK94"/>
  <c r="EN94"/>
  <c r="DY95"/>
  <c r="EB95"/>
  <c r="EE95"/>
  <c r="EH95"/>
  <c r="EK95"/>
  <c r="EN95"/>
  <c r="DY96"/>
  <c r="EB96"/>
  <c r="EE96"/>
  <c r="EH96"/>
  <c r="EK96"/>
  <c r="EN96"/>
  <c r="DY97"/>
  <c r="EB97"/>
  <c r="EE97"/>
  <c r="EH97"/>
  <c r="EK97"/>
  <c r="EN97"/>
  <c r="DY98"/>
  <c r="EB98"/>
  <c r="EE98"/>
  <c r="EH98"/>
  <c r="EK98"/>
  <c r="EN98"/>
  <c r="DY99"/>
  <c r="EB99"/>
  <c r="EE99"/>
  <c r="EH99"/>
  <c r="EK99"/>
  <c r="EN99"/>
  <c r="DY100"/>
  <c r="EB100"/>
  <c r="EE100"/>
  <c r="EH100"/>
  <c r="EK100"/>
  <c r="EN100"/>
  <c r="DY101"/>
  <c r="EB101"/>
  <c r="EE101"/>
  <c r="EH101"/>
  <c r="EK101"/>
  <c r="EN101"/>
  <c r="DY102"/>
  <c r="EB102"/>
  <c r="EE102"/>
  <c r="EH102"/>
  <c r="EK102"/>
  <c r="EN102"/>
  <c r="DY103"/>
  <c r="EB103"/>
  <c r="EE103"/>
  <c r="EH103"/>
  <c r="EK103"/>
  <c r="EN103"/>
  <c r="DY104"/>
  <c r="EB104"/>
  <c r="EE104"/>
  <c r="EH104"/>
  <c r="EK104"/>
  <c r="EN104"/>
  <c r="DY105"/>
  <c r="EB105"/>
  <c r="EE105"/>
  <c r="EH105"/>
  <c r="EK105"/>
  <c r="EN105"/>
  <c r="DY106"/>
  <c r="EB106"/>
  <c r="EE106"/>
  <c r="EH106"/>
  <c r="EK106"/>
  <c r="EN106"/>
  <c r="DY107"/>
  <c r="EB107"/>
  <c r="EE107"/>
  <c r="EH107"/>
  <c r="EK107"/>
  <c r="EN107"/>
  <c r="DY108"/>
  <c r="EB108"/>
  <c r="EE108"/>
  <c r="EH108"/>
  <c r="EK108"/>
  <c r="EN108"/>
  <c r="DY109"/>
  <c r="EB109"/>
  <c r="EE109"/>
  <c r="EH109"/>
  <c r="EK109"/>
  <c r="EN109"/>
  <c r="DY110"/>
  <c r="EB110"/>
  <c r="EE110"/>
  <c r="EH110"/>
  <c r="EK110"/>
  <c r="EN110"/>
  <c r="DY111"/>
  <c r="EB111"/>
  <c r="EE111"/>
  <c r="EH111"/>
  <c r="EK111"/>
  <c r="EN111"/>
  <c r="DY112"/>
  <c r="EB112"/>
  <c r="EE112"/>
  <c r="EH112"/>
  <c r="EK112"/>
  <c r="EN112"/>
  <c r="DY113"/>
  <c r="EB113"/>
  <c r="EE113"/>
  <c r="EH113"/>
  <c r="EK113"/>
  <c r="EN113"/>
  <c r="DY114"/>
  <c r="EB114"/>
  <c r="EE114"/>
  <c r="EH114"/>
  <c r="EK114"/>
  <c r="EN114"/>
  <c r="DY115"/>
  <c r="EB115"/>
  <c r="EE115"/>
  <c r="EH115"/>
  <c r="EK115"/>
  <c r="EN115"/>
  <c r="DY116"/>
  <c r="EB116"/>
  <c r="EE116"/>
  <c r="EH116"/>
  <c r="EK116"/>
  <c r="EN116"/>
  <c r="DY117"/>
  <c r="EB117"/>
  <c r="EE117"/>
  <c r="EH117"/>
  <c r="EK117"/>
  <c r="EN117"/>
  <c r="DY118"/>
  <c r="EB118"/>
  <c r="EE118"/>
  <c r="EH118"/>
  <c r="EK118"/>
  <c r="EN118"/>
  <c r="DY119"/>
  <c r="EB119"/>
  <c r="EE119"/>
  <c r="EH119"/>
  <c r="EK119"/>
  <c r="EN119"/>
  <c r="DY120"/>
  <c r="EB120"/>
  <c r="EE120"/>
  <c r="EH120"/>
  <c r="EK120"/>
  <c r="EN120"/>
  <c r="DY121"/>
  <c r="EB121"/>
  <c r="EE121"/>
  <c r="EH121"/>
  <c r="EK121"/>
  <c r="EN121"/>
  <c r="DY122"/>
  <c r="EB122"/>
  <c r="EE122"/>
  <c r="EH122"/>
  <c r="EK122"/>
  <c r="EN122"/>
  <c r="DY123"/>
  <c r="EB123"/>
  <c r="EE123"/>
  <c r="EH123"/>
  <c r="EK123"/>
  <c r="EN123"/>
  <c r="DY124"/>
  <c r="EB124"/>
  <c r="EE124"/>
  <c r="EH124"/>
  <c r="EK124"/>
  <c r="EN124"/>
  <c r="DY125"/>
  <c r="EB125"/>
  <c r="EE125"/>
  <c r="EH125"/>
  <c r="EK125"/>
  <c r="EN125"/>
  <c r="DY126"/>
  <c r="EB126"/>
  <c r="EE126"/>
  <c r="EH126"/>
  <c r="EK126"/>
  <c r="EN126"/>
  <c r="DY137"/>
  <c r="EB137"/>
  <c r="EE137"/>
  <c r="EH137"/>
  <c r="EK137"/>
  <c r="EN137"/>
  <c r="DY138"/>
  <c r="EB138"/>
  <c r="EE138"/>
  <c r="EH138"/>
  <c r="EK138"/>
  <c r="EN138"/>
  <c r="EN140"/>
  <c r="DY141"/>
  <c r="EB141"/>
  <c r="EE141"/>
  <c r="EH141"/>
  <c r="EN142"/>
  <c r="DY143"/>
  <c r="EB143"/>
  <c r="EE143"/>
  <c r="EH143"/>
  <c r="EN144"/>
  <c r="DY145"/>
  <c r="EB145"/>
  <c r="EE145"/>
  <c r="EH145"/>
  <c r="EN146"/>
  <c r="EN148"/>
  <c r="DY149"/>
  <c r="EB149"/>
  <c r="EE149"/>
  <c r="EH149"/>
  <c r="DY150"/>
  <c r="EB150"/>
  <c r="EE150"/>
  <c r="EH150"/>
  <c r="EK150"/>
  <c r="EN150"/>
  <c r="DY151"/>
  <c r="EB151"/>
  <c r="EE151"/>
  <c r="EH151"/>
  <c r="DY214"/>
  <c r="EB214"/>
  <c r="EE214"/>
  <c r="EH214"/>
  <c r="EK214"/>
  <c r="EN214"/>
  <c r="DY215"/>
  <c r="EB215"/>
  <c r="EE215"/>
  <c r="EH215"/>
  <c r="EK215"/>
  <c r="EN215"/>
  <c r="DY216"/>
  <c r="EB216"/>
  <c r="EE216"/>
  <c r="EH216"/>
  <c r="EK216"/>
  <c r="EN216"/>
  <c r="DY217"/>
  <c r="EB217"/>
  <c r="EE217"/>
  <c r="EH217"/>
  <c r="EK217"/>
  <c r="EN217"/>
  <c r="DY218"/>
  <c r="EB218"/>
  <c r="EE218"/>
  <c r="EH218"/>
  <c r="EK218"/>
  <c r="EN218"/>
  <c r="DY219"/>
  <c r="EB219"/>
  <c r="EE219"/>
  <c r="EH219"/>
  <c r="EK219"/>
  <c r="EN219"/>
  <c r="DY220"/>
  <c r="EB220"/>
  <c r="EE220"/>
  <c r="EH220"/>
  <c r="EK220"/>
  <c r="EN220"/>
  <c r="DY221"/>
  <c r="EB221"/>
  <c r="EE221"/>
  <c r="EH221"/>
  <c r="EK221"/>
  <c r="EN221"/>
  <c r="DY222"/>
  <c r="EB222"/>
  <c r="EE222"/>
  <c r="EH222"/>
  <c r="EK222"/>
  <c r="EN222"/>
  <c r="DY223"/>
  <c r="EB223"/>
  <c r="EE223"/>
  <c r="EH223"/>
  <c r="EK223"/>
  <c r="EN223"/>
  <c r="DY224"/>
  <c r="EB224"/>
  <c r="EE224"/>
  <c r="EH224"/>
  <c r="EK224"/>
  <c r="EN224"/>
  <c r="DY225"/>
  <c r="EB225"/>
  <c r="EE225"/>
  <c r="EH225"/>
  <c r="EK225"/>
  <c r="EN225"/>
  <c r="DY226"/>
  <c r="EB226"/>
  <c r="EE226"/>
  <c r="EH226"/>
  <c r="EK226"/>
  <c r="EN226"/>
  <c r="DY227"/>
  <c r="EB227"/>
  <c r="EE227"/>
  <c r="EH227"/>
  <c r="EK227"/>
  <c r="EN227"/>
  <c r="DY228"/>
  <c r="EB228"/>
  <c r="EE228"/>
  <c r="EH228"/>
  <c r="EK228"/>
  <c r="EN228"/>
  <c r="DY229"/>
  <c r="EB229"/>
  <c r="EE229"/>
  <c r="EH229"/>
  <c r="EK229"/>
  <c r="EN229"/>
  <c r="DY230"/>
  <c r="EB230"/>
  <c r="EE230"/>
  <c r="EH230"/>
  <c r="EK230"/>
  <c r="EN230"/>
  <c r="DY231"/>
  <c r="EB231"/>
  <c r="EE231"/>
  <c r="EH231"/>
  <c r="EK231"/>
  <c r="EN231"/>
  <c r="DY232"/>
  <c r="EB232"/>
  <c r="EE232"/>
  <c r="EH232"/>
  <c r="EK232"/>
  <c r="EN232"/>
  <c r="DY233"/>
  <c r="EB233"/>
  <c r="EE233"/>
  <c r="EH233"/>
  <c r="EK233"/>
  <c r="EN233"/>
  <c r="DY234"/>
  <c r="EB234"/>
  <c r="EE234"/>
  <c r="EH234"/>
  <c r="EK234"/>
  <c r="EN234"/>
  <c r="DY235"/>
  <c r="EB235"/>
  <c r="EE235"/>
  <c r="EH235"/>
  <c r="EK235"/>
  <c r="EN235"/>
  <c r="DY236"/>
  <c r="EB236"/>
  <c r="EE236"/>
  <c r="EH236"/>
  <c r="EK236"/>
  <c r="EN236"/>
  <c r="DY237"/>
  <c r="EB237"/>
  <c r="EE237"/>
  <c r="EH237"/>
  <c r="EK237"/>
  <c r="EN237"/>
  <c r="DY238"/>
  <c r="EB238"/>
  <c r="EE238"/>
  <c r="EH238"/>
  <c r="EK238"/>
  <c r="EN238"/>
  <c r="DY239"/>
  <c r="EB239"/>
  <c r="EE239"/>
  <c r="EH239"/>
  <c r="EK239"/>
  <c r="EN239"/>
  <c r="BB214"/>
  <c r="EI140"/>
  <c r="EK140" s="1"/>
  <c r="CU140"/>
  <c r="EI142"/>
  <c r="EK142" s="1"/>
  <c r="CU142"/>
  <c r="EI144"/>
  <c r="EK144" s="1"/>
  <c r="CU144"/>
  <c r="EI146"/>
  <c r="EK146" s="1"/>
  <c r="CU146"/>
  <c r="EI148"/>
  <c r="EK148" s="1"/>
  <c r="CU148"/>
  <c r="DY240"/>
  <c r="EB240"/>
  <c r="EE240"/>
  <c r="EH240"/>
  <c r="EK240"/>
  <c r="EN240"/>
  <c r="DY241"/>
  <c r="EB241"/>
  <c r="EE241"/>
  <c r="EH241"/>
  <c r="EK241"/>
  <c r="EN241"/>
  <c r="DY242"/>
  <c r="EB242"/>
  <c r="EE242"/>
  <c r="EH242"/>
  <c r="EK242"/>
  <c r="EN242"/>
  <c r="DY243"/>
  <c r="EB243"/>
  <c r="EE243"/>
  <c r="EH243"/>
  <c r="EK243"/>
  <c r="EN243"/>
  <c r="DY244"/>
  <c r="EB244"/>
  <c r="EE244"/>
  <c r="EH244"/>
  <c r="EK244"/>
  <c r="EN244"/>
  <c r="DY245"/>
  <c r="EB245"/>
  <c r="EE245"/>
  <c r="EH245"/>
  <c r="EK245"/>
  <c r="EN245"/>
  <c r="DY246"/>
  <c r="EB246"/>
  <c r="EE246"/>
  <c r="EH246"/>
  <c r="EK246"/>
  <c r="EN246"/>
  <c r="DY247"/>
  <c r="EB247"/>
  <c r="EE247"/>
  <c r="EH247"/>
  <c r="EK247"/>
  <c r="EN247"/>
  <c r="DY248"/>
  <c r="EB248"/>
  <c r="EE248"/>
  <c r="EH248"/>
  <c r="EK248"/>
  <c r="EN248"/>
  <c r="DY249"/>
  <c r="EB249"/>
  <c r="EE249"/>
  <c r="EH249"/>
  <c r="EK249"/>
  <c r="EN249"/>
  <c r="DY250"/>
  <c r="EB250"/>
  <c r="EE250"/>
  <c r="EH250"/>
  <c r="EK250"/>
  <c r="EN250"/>
  <c r="DY251"/>
  <c r="EB251"/>
  <c r="EE251"/>
  <c r="EH251"/>
  <c r="EK251"/>
  <c r="EN251"/>
  <c r="DY252"/>
  <c r="EB252"/>
  <c r="EE252"/>
  <c r="EH252"/>
  <c r="EK252"/>
  <c r="EN252"/>
  <c r="DY253"/>
  <c r="EB253"/>
  <c r="EE253"/>
  <c r="EH253"/>
  <c r="EK253"/>
  <c r="EN253"/>
  <c r="DY254"/>
  <c r="EB254"/>
  <c r="EE254"/>
  <c r="EK254"/>
  <c r="EN254"/>
  <c r="DY255"/>
  <c r="EE255"/>
  <c r="EH255"/>
  <c r="EK255"/>
  <c r="DY256"/>
  <c r="EB256"/>
  <c r="EE256"/>
  <c r="EK256"/>
  <c r="EN256"/>
  <c r="DY257"/>
  <c r="EE257"/>
  <c r="EH257"/>
  <c r="EK257"/>
  <c r="DY258"/>
  <c r="EB258"/>
  <c r="EE258"/>
  <c r="EK258"/>
  <c r="EN258"/>
  <c r="DY259"/>
  <c r="EE259"/>
  <c r="EH259"/>
  <c r="EK259"/>
  <c r="DY260"/>
  <c r="EB260"/>
  <c r="EE260"/>
  <c r="EK260"/>
  <c r="EN260"/>
  <c r="DY261"/>
  <c r="EE261"/>
  <c r="EH261"/>
  <c r="EK261"/>
  <c r="DY262"/>
  <c r="EB262"/>
  <c r="EE262"/>
  <c r="EK262"/>
  <c r="EN262"/>
  <c r="DY263"/>
  <c r="EE263"/>
  <c r="EH263"/>
  <c r="EK263"/>
  <c r="DY264"/>
  <c r="EB264"/>
  <c r="EE264"/>
  <c r="EK264"/>
  <c r="EN264"/>
  <c r="DY265"/>
  <c r="EE265"/>
  <c r="EH265"/>
  <c r="EK265"/>
  <c r="DY266"/>
  <c r="EB266"/>
  <c r="EE266"/>
  <c r="EK266"/>
  <c r="EN266"/>
  <c r="DY267"/>
  <c r="EE267"/>
  <c r="EH267"/>
  <c r="EK267"/>
  <c r="DY268"/>
  <c r="EB268"/>
  <c r="EE268"/>
  <c r="EK268"/>
  <c r="EN268"/>
  <c r="DY269"/>
  <c r="EE269"/>
  <c r="EH269"/>
  <c r="EK269"/>
  <c r="DY270"/>
  <c r="EB270"/>
  <c r="EE270"/>
  <c r="EK270"/>
  <c r="EN270"/>
  <c r="DY271"/>
  <c r="EE271"/>
  <c r="EH271"/>
  <c r="EK271"/>
  <c r="DY272"/>
  <c r="EB272"/>
  <c r="EE272"/>
  <c r="EK272"/>
  <c r="EN272"/>
  <c r="DY273"/>
  <c r="EE273"/>
  <c r="EH273"/>
  <c r="EK273"/>
  <c r="EN273"/>
  <c r="DY274"/>
  <c r="EB274"/>
  <c r="EE274"/>
  <c r="EH274"/>
  <c r="EK274"/>
  <c r="EN274"/>
  <c r="DY642"/>
  <c r="EB642"/>
  <c r="EE642"/>
  <c r="EH642"/>
  <c r="EK642"/>
  <c r="EN642"/>
  <c r="DY643"/>
  <c r="EB643"/>
  <c r="EE643"/>
  <c r="EH643"/>
  <c r="EK643"/>
  <c r="EN643"/>
  <c r="DY644"/>
  <c r="EB644"/>
  <c r="EE644"/>
  <c r="EH644"/>
  <c r="EK644"/>
  <c r="EN644"/>
  <c r="DY645"/>
  <c r="EB645"/>
  <c r="EE645"/>
  <c r="EH645"/>
  <c r="EK645"/>
  <c r="EN645"/>
  <c r="DY646"/>
  <c r="EB646"/>
  <c r="EE646"/>
  <c r="EH646"/>
  <c r="EK646"/>
  <c r="EN646"/>
  <c r="DY647"/>
  <c r="EB647"/>
  <c r="EE647"/>
  <c r="EH647"/>
  <c r="EK647"/>
  <c r="EN647"/>
  <c r="DY648"/>
  <c r="EB648"/>
  <c r="EE648"/>
  <c r="EH648"/>
  <c r="EK648"/>
  <c r="EN648"/>
  <c r="DY649"/>
  <c r="EB649"/>
  <c r="EE649"/>
  <c r="EH649"/>
  <c r="EK649"/>
  <c r="EN649"/>
  <c r="DY650"/>
  <c r="EB650"/>
  <c r="EE650"/>
  <c r="EH650"/>
  <c r="EK650"/>
  <c r="EN650"/>
  <c r="DY651"/>
  <c r="EB651"/>
  <c r="EE651"/>
  <c r="EH651"/>
  <c r="EK651"/>
  <c r="EN651"/>
  <c r="DR6"/>
  <c r="DD6"/>
  <c r="DR7"/>
  <c r="DD7"/>
  <c r="DR8"/>
  <c r="DD8"/>
  <c r="DR9"/>
  <c r="DD9"/>
  <c r="DR10"/>
  <c r="DD10"/>
  <c r="DR11"/>
  <c r="DD11"/>
  <c r="DR12"/>
  <c r="DD12"/>
  <c r="DR13"/>
  <c r="DD13"/>
  <c r="DR14"/>
  <c r="DD14"/>
  <c r="DR15"/>
  <c r="DD15"/>
  <c r="DR16"/>
  <c r="DD16"/>
  <c r="DR17"/>
  <c r="DD17"/>
  <c r="DR18"/>
  <c r="DD18"/>
  <c r="DR19"/>
  <c r="DD19"/>
  <c r="DR20"/>
  <c r="DD20"/>
  <c r="DR21"/>
  <c r="DD21"/>
  <c r="DR22"/>
  <c r="DD22"/>
  <c r="DR23"/>
  <c r="DD23"/>
  <c r="DR24"/>
  <c r="DD24"/>
  <c r="DR25"/>
  <c r="DD25"/>
  <c r="DR26"/>
  <c r="DD26"/>
  <c r="DR27"/>
  <c r="DD27"/>
  <c r="DR28"/>
  <c r="DD28"/>
  <c r="DR29"/>
  <c r="DD29"/>
  <c r="DR30"/>
  <c r="DD30"/>
  <c r="DR31"/>
  <c r="DD31"/>
  <c r="DR32"/>
  <c r="DD32"/>
  <c r="DR33"/>
  <c r="DD33"/>
  <c r="DR34"/>
  <c r="DD34"/>
  <c r="DR35"/>
  <c r="DD35"/>
  <c r="DR36"/>
  <c r="DD36"/>
  <c r="DR37"/>
  <c r="DD37"/>
  <c r="DD38"/>
  <c r="DR39"/>
  <c r="DD39"/>
  <c r="DR40"/>
  <c r="DD40"/>
  <c r="DR41"/>
  <c r="DD41"/>
  <c r="DR42"/>
  <c r="DD42"/>
  <c r="DR43"/>
  <c r="DD43"/>
  <c r="DR44"/>
  <c r="DD44"/>
  <c r="DR45"/>
  <c r="DD45"/>
  <c r="DR46"/>
  <c r="DD46"/>
  <c r="DR47"/>
  <c r="DD47"/>
  <c r="DR48"/>
  <c r="DD48"/>
  <c r="DR49"/>
  <c r="DD49"/>
  <c r="DR50"/>
  <c r="DD50"/>
  <c r="DR51"/>
  <c r="DD51"/>
  <c r="DR52"/>
  <c r="DD52"/>
  <c r="DR53"/>
  <c r="DD53"/>
  <c r="DR54"/>
  <c r="DD54"/>
  <c r="DR55"/>
  <c r="DD55"/>
  <c r="DR56"/>
  <c r="DD56"/>
  <c r="DR57"/>
  <c r="DD57"/>
  <c r="DR58"/>
  <c r="DD58"/>
  <c r="DR59"/>
  <c r="DD59"/>
  <c r="DR60"/>
  <c r="DD60"/>
  <c r="DR61"/>
  <c r="DD61"/>
  <c r="DR62"/>
  <c r="DD62"/>
  <c r="DR63"/>
  <c r="DD63"/>
  <c r="DR64"/>
  <c r="DD64"/>
  <c r="DR65"/>
  <c r="DD65"/>
  <c r="DR66"/>
  <c r="DD66"/>
  <c r="DR67"/>
  <c r="DD67"/>
  <c r="DR68"/>
  <c r="DD68"/>
  <c r="DR69"/>
  <c r="DD69"/>
  <c r="DR70"/>
  <c r="DD70"/>
  <c r="DR71"/>
  <c r="DD71"/>
  <c r="DR72"/>
  <c r="DD72"/>
  <c r="DR73"/>
  <c r="DD73"/>
  <c r="DR74"/>
  <c r="DD74"/>
  <c r="DR75"/>
  <c r="DD75"/>
  <c r="DR81"/>
  <c r="DD81"/>
  <c r="DR82"/>
  <c r="DD82"/>
  <c r="DR83"/>
  <c r="DD83"/>
  <c r="DR84"/>
  <c r="DD84"/>
  <c r="DR85"/>
  <c r="DD85"/>
  <c r="DR86"/>
  <c r="DD86"/>
  <c r="DR87"/>
  <c r="DD87"/>
  <c r="DR88"/>
  <c r="DD88"/>
  <c r="DR89"/>
  <c r="DD89"/>
  <c r="DR90"/>
  <c r="DD90"/>
  <c r="DR91"/>
  <c r="DD91"/>
  <c r="DR92"/>
  <c r="DD92"/>
  <c r="DR93"/>
  <c r="DD93"/>
  <c r="DR94"/>
  <c r="DD94"/>
  <c r="DR95"/>
  <c r="DD95"/>
  <c r="DR96"/>
  <c r="DD96"/>
  <c r="DR97"/>
  <c r="DD97"/>
  <c r="DR98"/>
  <c r="DD98"/>
  <c r="DR99"/>
  <c r="DD99"/>
  <c r="DR100"/>
  <c r="DD100"/>
  <c r="DR101"/>
  <c r="DD101"/>
  <c r="DR102"/>
  <c r="DD102"/>
  <c r="DR103"/>
  <c r="DD103"/>
  <c r="DR104"/>
  <c r="DD104"/>
  <c r="DR105"/>
  <c r="DD105"/>
  <c r="DR106"/>
  <c r="DD106"/>
  <c r="DR107"/>
  <c r="DD107"/>
  <c r="DR108"/>
  <c r="DD108"/>
  <c r="DR109"/>
  <c r="DD109"/>
  <c r="DR110"/>
  <c r="DD110"/>
  <c r="DR111"/>
  <c r="DD111"/>
  <c r="DR112"/>
  <c r="DD112"/>
  <c r="DR113"/>
  <c r="DD113"/>
  <c r="DR114"/>
  <c r="DD114"/>
  <c r="DR115"/>
  <c r="DD115"/>
  <c r="DR116"/>
  <c r="DD116"/>
  <c r="DR117"/>
  <c r="DD117"/>
  <c r="DR118"/>
  <c r="DD118"/>
  <c r="DR119"/>
  <c r="DD119"/>
  <c r="DR120"/>
  <c r="DD120"/>
  <c r="DR121"/>
  <c r="DD121"/>
  <c r="DR122"/>
  <c r="DD122"/>
  <c r="DR123"/>
  <c r="DD123"/>
  <c r="DR124"/>
  <c r="DD124"/>
  <c r="DR125"/>
  <c r="DD125"/>
  <c r="DR126"/>
  <c r="DD126"/>
  <c r="DR127"/>
  <c r="DD127"/>
  <c r="DR128"/>
  <c r="DD128"/>
  <c r="DR129"/>
  <c r="DD129"/>
  <c r="DR130"/>
  <c r="DD130"/>
  <c r="DR131"/>
  <c r="DD131"/>
  <c r="DR132"/>
  <c r="DD132"/>
  <c r="DR133"/>
  <c r="DD133"/>
  <c r="DR134"/>
  <c r="DD134"/>
  <c r="DR135"/>
  <c r="DD135"/>
  <c r="DR136"/>
  <c r="DD136"/>
  <c r="DR137"/>
  <c r="DD137"/>
  <c r="DR138"/>
  <c r="DD138"/>
  <c r="DR139"/>
  <c r="DD139"/>
  <c r="DR147"/>
  <c r="DD147"/>
  <c r="DR150"/>
  <c r="DD150"/>
  <c r="DR152"/>
  <c r="DD152"/>
  <c r="DR153"/>
  <c r="DD153"/>
  <c r="DR154"/>
  <c r="DD154"/>
  <c r="DR155"/>
  <c r="DD155"/>
  <c r="DR156"/>
  <c r="DD156"/>
  <c r="DR157"/>
  <c r="DD157"/>
  <c r="DR158"/>
  <c r="DD158"/>
  <c r="DR159"/>
  <c r="DD159"/>
  <c r="DR160"/>
  <c r="DD160"/>
  <c r="DR161"/>
  <c r="DD161"/>
  <c r="DR162"/>
  <c r="DD162"/>
  <c r="DR163"/>
  <c r="DD163"/>
  <c r="DR164"/>
  <c r="DD164"/>
  <c r="DR165"/>
  <c r="DD165"/>
  <c r="DR166"/>
  <c r="DD166"/>
  <c r="DR167"/>
  <c r="DD167"/>
  <c r="DR168"/>
  <c r="DD168"/>
  <c r="DR169"/>
  <c r="DD169"/>
  <c r="DR170"/>
  <c r="DD170"/>
  <c r="DR171"/>
  <c r="DD171"/>
  <c r="DR172"/>
  <c r="DD172"/>
  <c r="DR173"/>
  <c r="DD173"/>
  <c r="DR174"/>
  <c r="DD174"/>
  <c r="DR175"/>
  <c r="DD175"/>
  <c r="DR176"/>
  <c r="DD176"/>
  <c r="DR177"/>
  <c r="DD177"/>
  <c r="DR178"/>
  <c r="DD178"/>
  <c r="DR179"/>
  <c r="DD179"/>
  <c r="DR180"/>
  <c r="DD180"/>
  <c r="DR181"/>
  <c r="DD181"/>
  <c r="DR182"/>
  <c r="DD182"/>
  <c r="DR183"/>
  <c r="DD183"/>
  <c r="DR184"/>
  <c r="DD184"/>
  <c r="DR185"/>
  <c r="DD185"/>
  <c r="DR186"/>
  <c r="DD186"/>
  <c r="DR187"/>
  <c r="DD187"/>
  <c r="DR188"/>
  <c r="DD188"/>
  <c r="DR189"/>
  <c r="DD189"/>
  <c r="DR190"/>
  <c r="DD190"/>
  <c r="DR191"/>
  <c r="DD191"/>
  <c r="DR192"/>
  <c r="DD192"/>
  <c r="DR193"/>
  <c r="DD193"/>
  <c r="DR194"/>
  <c r="DD194"/>
  <c r="DR195"/>
  <c r="DD195"/>
  <c r="DR196"/>
  <c r="DD196"/>
  <c r="DR197"/>
  <c r="DD197"/>
  <c r="DR198"/>
  <c r="DD198"/>
  <c r="DR199"/>
  <c r="DD199"/>
  <c r="DR200"/>
  <c r="DD200"/>
  <c r="DR201"/>
  <c r="DD201"/>
  <c r="DR202"/>
  <c r="DD202"/>
  <c r="DR203"/>
  <c r="DD203"/>
  <c r="DR204"/>
  <c r="DD204"/>
  <c r="DR205"/>
  <c r="DD205"/>
  <c r="DR206"/>
  <c r="DD206"/>
  <c r="DR207"/>
  <c r="DD207"/>
  <c r="DR208"/>
  <c r="DD208"/>
  <c r="DR209"/>
  <c r="DD209"/>
  <c r="DR210"/>
  <c r="DD210"/>
  <c r="DR211"/>
  <c r="DD211"/>
  <c r="DR212"/>
  <c r="DD212"/>
  <c r="DR213"/>
  <c r="DD213"/>
  <c r="DR214"/>
  <c r="DD214"/>
  <c r="DR215"/>
  <c r="DD215"/>
  <c r="DR216"/>
  <c r="DD216"/>
  <c r="DR217"/>
  <c r="DD217"/>
  <c r="DR218"/>
  <c r="DD218"/>
  <c r="DR219"/>
  <c r="DD219"/>
  <c r="DR220"/>
  <c r="DD220"/>
  <c r="DR221"/>
  <c r="DD221"/>
  <c r="DR222"/>
  <c r="DD222"/>
  <c r="DR223"/>
  <c r="DD223"/>
  <c r="DR224"/>
  <c r="DD224"/>
  <c r="DR225"/>
  <c r="DD225"/>
  <c r="DR226"/>
  <c r="DD226"/>
  <c r="DR227"/>
  <c r="DD227"/>
  <c r="DR228"/>
  <c r="DD228"/>
  <c r="DR229"/>
  <c r="DD229"/>
  <c r="DR230"/>
  <c r="DD230"/>
  <c r="DR231"/>
  <c r="DD231"/>
  <c r="DR232"/>
  <c r="DD232"/>
  <c r="DR233"/>
  <c r="DD233"/>
  <c r="DR234"/>
  <c r="DD234"/>
  <c r="DR235"/>
  <c r="DD235"/>
  <c r="DR236"/>
  <c r="DD236"/>
  <c r="DR237"/>
  <c r="DD237"/>
  <c r="DR238"/>
  <c r="DD238"/>
  <c r="DR239"/>
  <c r="DD239"/>
  <c r="DR240"/>
  <c r="DD240"/>
  <c r="DR241"/>
  <c r="DD241"/>
  <c r="DR242"/>
  <c r="DD242"/>
  <c r="DR243"/>
  <c r="DD243"/>
  <c r="DR244"/>
  <c r="DD244"/>
  <c r="DR245"/>
  <c r="DD245"/>
  <c r="DR246"/>
  <c r="DD246"/>
  <c r="DR247"/>
  <c r="DD247"/>
  <c r="DR248"/>
  <c r="DD248"/>
  <c r="DR249"/>
  <c r="DD249"/>
  <c r="DR250"/>
  <c r="DD250"/>
  <c r="DR251"/>
  <c r="DD251"/>
  <c r="DR252"/>
  <c r="DD252"/>
  <c r="DR253"/>
  <c r="DD253"/>
  <c r="DR254"/>
  <c r="DD254"/>
  <c r="DR255"/>
  <c r="DD255"/>
  <c r="DR256"/>
  <c r="DD256"/>
  <c r="DR257"/>
  <c r="DD257"/>
  <c r="DR258"/>
  <c r="DD258"/>
  <c r="DR259"/>
  <c r="DD259"/>
  <c r="DR260"/>
  <c r="DD260"/>
  <c r="DR261"/>
  <c r="DD261"/>
  <c r="DR262"/>
  <c r="DD262"/>
  <c r="DR263"/>
  <c r="DD263"/>
  <c r="DR264"/>
  <c r="DD264"/>
  <c r="DR265"/>
  <c r="DD265"/>
  <c r="DR266"/>
  <c r="DD266"/>
  <c r="DR267"/>
  <c r="DD267"/>
  <c r="DR268"/>
  <c r="DD268"/>
  <c r="DR269"/>
  <c r="DD269"/>
  <c r="DR270"/>
  <c r="DD270"/>
  <c r="DR271"/>
  <c r="DD271"/>
  <c r="DR272"/>
  <c r="DD272"/>
  <c r="DR273"/>
  <c r="DD273"/>
  <c r="DR274"/>
  <c r="DD274"/>
  <c r="DR275"/>
  <c r="DD275"/>
  <c r="DR276"/>
  <c r="DD276"/>
  <c r="DR277"/>
  <c r="DD277"/>
  <c r="DR278"/>
  <c r="DD278"/>
  <c r="DR279"/>
  <c r="DD279"/>
  <c r="DR280"/>
  <c r="DD280"/>
  <c r="DR281"/>
  <c r="DD281"/>
  <c r="DR282"/>
  <c r="DD282"/>
  <c r="DR283"/>
  <c r="DD283"/>
  <c r="DR284"/>
  <c r="DD284"/>
  <c r="DR285"/>
  <c r="DD285"/>
  <c r="DR286"/>
  <c r="DD286"/>
  <c r="DR287"/>
  <c r="DD287"/>
  <c r="DR288"/>
  <c r="DD288"/>
  <c r="DR289"/>
  <c r="DD289"/>
  <c r="DR290"/>
  <c r="DD290"/>
  <c r="DR291"/>
  <c r="DD291"/>
  <c r="DR292"/>
  <c r="DD292"/>
  <c r="DR293"/>
  <c r="DD293"/>
  <c r="DR294"/>
  <c r="DD294"/>
  <c r="DR295"/>
  <c r="DD295"/>
  <c r="DR296"/>
  <c r="DD296"/>
  <c r="DR297"/>
  <c r="DD297"/>
  <c r="DR298"/>
  <c r="DD298"/>
  <c r="DR299"/>
  <c r="DD299"/>
  <c r="DR300"/>
  <c r="DD300"/>
  <c r="DR301"/>
  <c r="DD301"/>
  <c r="DR302"/>
  <c r="DD302"/>
  <c r="DR303"/>
  <c r="DD303"/>
  <c r="DR304"/>
  <c r="DD304"/>
  <c r="DR321"/>
  <c r="DR322"/>
  <c r="DD322"/>
  <c r="DR323"/>
  <c r="DD323"/>
  <c r="DR324"/>
  <c r="DD324"/>
  <c r="DR325"/>
  <c r="DD325"/>
  <c r="DR326"/>
  <c r="DD326"/>
  <c r="DR327"/>
  <c r="DD327"/>
  <c r="DR328"/>
  <c r="DD328"/>
  <c r="DR329"/>
  <c r="DD329"/>
  <c r="DR330"/>
  <c r="DD330"/>
  <c r="DR331"/>
  <c r="DD331"/>
  <c r="DR332"/>
  <c r="DD332"/>
  <c r="DR333"/>
  <c r="DD333"/>
  <c r="DR334"/>
  <c r="DD334"/>
  <c r="DR335"/>
  <c r="DD335"/>
  <c r="DR336"/>
  <c r="DD336"/>
  <c r="DR337"/>
  <c r="DD337"/>
  <c r="DR338"/>
  <c r="DD338"/>
  <c r="DR339"/>
  <c r="DD339"/>
  <c r="DR340"/>
  <c r="DD340"/>
  <c r="DR341"/>
  <c r="DD341"/>
  <c r="DR342"/>
  <c r="DD342"/>
  <c r="DR343"/>
  <c r="DD343"/>
  <c r="DR344"/>
  <c r="DD344"/>
  <c r="DR345"/>
  <c r="DD345"/>
  <c r="DR346"/>
  <c r="DD346"/>
  <c r="DR347"/>
  <c r="DD347"/>
  <c r="DR348"/>
  <c r="DD348"/>
  <c r="DR349"/>
  <c r="DD349"/>
  <c r="DR350"/>
  <c r="DD350"/>
  <c r="DR351"/>
  <c r="DD351"/>
  <c r="DR352"/>
  <c r="DD352"/>
  <c r="DR353"/>
  <c r="DD353"/>
  <c r="DR354"/>
  <c r="DD354"/>
  <c r="DR355"/>
  <c r="DD355"/>
  <c r="DR356"/>
  <c r="DD356"/>
  <c r="DR357"/>
  <c r="DD357"/>
  <c r="DR358"/>
  <c r="DD358"/>
  <c r="DR359"/>
  <c r="DD359"/>
  <c r="DR360"/>
  <c r="DD360"/>
  <c r="DR361"/>
  <c r="DD361"/>
  <c r="DR362"/>
  <c r="DD362"/>
  <c r="DR363"/>
  <c r="DD363"/>
  <c r="DR364"/>
  <c r="DD364"/>
  <c r="DR365"/>
  <c r="DD365"/>
  <c r="DR366"/>
  <c r="DD366"/>
  <c r="DR367"/>
  <c r="DD367"/>
  <c r="DR368"/>
  <c r="DD368"/>
  <c r="DR369"/>
  <c r="DD369"/>
  <c r="DR370"/>
  <c r="DD370"/>
  <c r="DR371"/>
  <c r="DD371"/>
  <c r="DR372"/>
  <c r="DD372"/>
  <c r="DR373"/>
  <c r="DD373"/>
  <c r="DR374"/>
  <c r="DD374"/>
  <c r="DR375"/>
  <c r="DD375"/>
  <c r="DR376"/>
  <c r="DD376"/>
  <c r="DR377"/>
  <c r="DD377"/>
  <c r="DR378"/>
  <c r="DD378"/>
  <c r="DR379"/>
  <c r="DD379"/>
  <c r="DR380"/>
  <c r="DD380"/>
  <c r="DR381"/>
  <c r="DD381"/>
  <c r="DR382"/>
  <c r="DD382"/>
  <c r="DR383"/>
  <c r="DD383"/>
  <c r="DR384"/>
  <c r="DD384"/>
  <c r="DR385"/>
  <c r="DD385"/>
  <c r="DR386"/>
  <c r="DD386"/>
  <c r="DR387"/>
  <c r="DD387"/>
  <c r="DR388"/>
  <c r="DD388"/>
  <c r="DR389"/>
  <c r="DD389"/>
  <c r="DR390"/>
  <c r="DD390"/>
  <c r="DR391"/>
  <c r="DD391"/>
  <c r="DD425"/>
  <c r="DR426"/>
  <c r="DD426"/>
  <c r="DR427"/>
  <c r="DD427"/>
  <c r="DR428"/>
  <c r="DD428"/>
  <c r="DR429"/>
  <c r="DD429"/>
  <c r="DR430"/>
  <c r="DD430"/>
  <c r="DR431"/>
  <c r="DD431"/>
  <c r="DR432"/>
  <c r="DD432"/>
  <c r="DR433"/>
  <c r="DD433"/>
  <c r="DR434"/>
  <c r="DD434"/>
  <c r="DR435"/>
  <c r="DD435"/>
  <c r="DR436"/>
  <c r="DD436"/>
  <c r="DR437"/>
  <c r="DD437"/>
  <c r="DR438"/>
  <c r="DD438"/>
  <c r="DR439"/>
  <c r="DD439"/>
  <c r="DR440"/>
  <c r="DD440"/>
  <c r="DR441"/>
  <c r="DD441"/>
  <c r="DR442"/>
  <c r="DD442"/>
  <c r="DR443"/>
  <c r="DD443"/>
  <c r="DR444"/>
  <c r="DD444"/>
  <c r="DR445"/>
  <c r="DD445"/>
  <c r="DR446"/>
  <c r="DD446"/>
  <c r="DR447"/>
  <c r="DD447"/>
  <c r="DR448"/>
  <c r="DD448"/>
  <c r="DR449"/>
  <c r="DD449"/>
  <c r="DR450"/>
  <c r="DD450"/>
  <c r="DR451"/>
  <c r="DD451"/>
  <c r="DR452"/>
  <c r="DD452"/>
  <c r="DR453"/>
  <c r="DD453"/>
  <c r="DR454"/>
  <c r="DD454"/>
  <c r="DR455"/>
  <c r="DD455"/>
  <c r="DR456"/>
  <c r="DD456"/>
  <c r="DR457"/>
  <c r="DD457"/>
  <c r="DR458"/>
  <c r="DD458"/>
  <c r="DR459"/>
  <c r="DD459"/>
  <c r="DR460"/>
  <c r="DD460"/>
  <c r="DR461"/>
  <c r="DD461"/>
  <c r="DR462"/>
  <c r="DD462"/>
  <c r="DR463"/>
  <c r="DD463"/>
  <c r="DR464"/>
  <c r="DD464"/>
  <c r="DR465"/>
  <c r="DD465"/>
  <c r="DR466"/>
  <c r="DD466"/>
  <c r="DR467"/>
  <c r="DD467"/>
  <c r="DR468"/>
  <c r="DD468"/>
  <c r="DR469"/>
  <c r="DD469"/>
  <c r="DR470"/>
  <c r="DD470"/>
  <c r="DR471"/>
  <c r="DD471"/>
  <c r="DR472"/>
  <c r="DD472"/>
  <c r="DR473"/>
  <c r="DD473"/>
  <c r="DR474"/>
  <c r="DD474"/>
  <c r="DR475"/>
  <c r="DD475"/>
  <c r="DR476"/>
  <c r="DD476"/>
  <c r="DR477"/>
  <c r="DD477"/>
  <c r="DR478"/>
  <c r="DD478"/>
  <c r="DR479"/>
  <c r="DD479"/>
  <c r="DR480"/>
  <c r="DD480"/>
  <c r="DR481"/>
  <c r="DD481"/>
  <c r="DR482"/>
  <c r="DD482"/>
  <c r="DR483"/>
  <c r="DD483"/>
  <c r="DR484"/>
  <c r="DD484"/>
  <c r="DR485"/>
  <c r="DD485"/>
  <c r="DR486"/>
  <c r="DD486"/>
  <c r="DR487"/>
  <c r="DD487"/>
  <c r="DR488"/>
  <c r="DD488"/>
  <c r="DR489"/>
  <c r="DD489"/>
  <c r="DR490"/>
  <c r="DD490"/>
  <c r="DR491"/>
  <c r="DD491"/>
  <c r="DR492"/>
  <c r="DD492"/>
  <c r="DR493"/>
  <c r="DD493"/>
  <c r="DR494"/>
  <c r="DD494"/>
  <c r="DR495"/>
  <c r="DD495"/>
  <c r="DR496"/>
  <c r="DD496"/>
  <c r="DR497"/>
  <c r="DD497"/>
  <c r="DR498"/>
  <c r="DD498"/>
  <c r="DR499"/>
  <c r="DD499"/>
  <c r="DR500"/>
  <c r="DD500"/>
  <c r="DR501"/>
  <c r="DD501"/>
  <c r="DR502"/>
  <c r="DD502"/>
  <c r="DR503"/>
  <c r="DD503"/>
  <c r="DR504"/>
  <c r="DD504"/>
  <c r="DR505"/>
  <c r="DD505"/>
  <c r="DR506"/>
  <c r="DD506"/>
  <c r="DR507"/>
  <c r="DD507"/>
  <c r="DR508"/>
  <c r="DD508"/>
  <c r="DR509"/>
  <c r="DD509"/>
  <c r="DR510"/>
  <c r="DD510"/>
  <c r="DR511"/>
  <c r="DD511"/>
  <c r="DR512"/>
  <c r="DD512"/>
  <c r="DR513"/>
  <c r="DD513"/>
  <c r="DR514"/>
  <c r="DD514"/>
  <c r="DR515"/>
  <c r="DD515"/>
  <c r="DR516"/>
  <c r="DD516"/>
  <c r="DR517"/>
  <c r="DD517"/>
  <c r="DR518"/>
  <c r="DD518"/>
  <c r="DR519"/>
  <c r="DD519"/>
  <c r="DR520"/>
  <c r="DD520"/>
  <c r="DR521"/>
  <c r="DD521"/>
  <c r="DR522"/>
  <c r="DD522"/>
  <c r="DR523"/>
  <c r="DD523"/>
  <c r="DR524"/>
  <c r="DD524"/>
  <c r="DR525"/>
  <c r="DD525"/>
  <c r="DR526"/>
  <c r="DD526"/>
  <c r="DR527"/>
  <c r="DD527"/>
  <c r="DR528"/>
  <c r="DD528"/>
  <c r="DR529"/>
  <c r="DD529"/>
  <c r="DR530"/>
  <c r="DD530"/>
  <c r="DR531"/>
  <c r="DD531"/>
  <c r="DR532"/>
  <c r="DD532"/>
  <c r="DR533"/>
  <c r="DD533"/>
  <c r="DR534"/>
  <c r="DD534"/>
  <c r="DR535"/>
  <c r="DD535"/>
  <c r="DR536"/>
  <c r="DD536"/>
  <c r="DR537"/>
  <c r="DD537"/>
  <c r="DR538"/>
  <c r="DD538"/>
  <c r="DR539"/>
  <c r="DD539"/>
  <c r="DR540"/>
  <c r="DD540"/>
  <c r="DR541"/>
  <c r="DD541"/>
  <c r="DR542"/>
  <c r="DD542"/>
  <c r="DR543"/>
  <c r="DD543"/>
  <c r="DR544"/>
  <c r="DD544"/>
  <c r="DR545"/>
  <c r="DD545"/>
  <c r="DR546"/>
  <c r="DD546"/>
  <c r="DR547"/>
  <c r="DD547"/>
  <c r="DR548"/>
  <c r="DD548"/>
  <c r="DR549"/>
  <c r="DD549"/>
  <c r="DR550"/>
  <c r="DD550"/>
  <c r="DR551"/>
  <c r="DD551"/>
  <c r="DR552"/>
  <c r="DD552"/>
  <c r="DR553"/>
  <c r="DD553"/>
  <c r="DR554"/>
  <c r="DD554"/>
  <c r="DR555"/>
  <c r="DD555"/>
  <c r="DR556"/>
  <c r="DD556"/>
  <c r="DR557"/>
  <c r="DD557"/>
  <c r="DR558"/>
  <c r="DD558"/>
  <c r="DR559"/>
  <c r="DD559"/>
  <c r="DR560"/>
  <c r="DD560"/>
  <c r="DR561"/>
  <c r="DD561"/>
  <c r="DR562"/>
  <c r="DD562"/>
  <c r="DR563"/>
  <c r="DD563"/>
  <c r="DR564"/>
  <c r="DD564"/>
  <c r="DR565"/>
  <c r="DD565"/>
  <c r="DR566"/>
  <c r="DD566"/>
  <c r="DR567"/>
  <c r="DD567"/>
  <c r="DR568"/>
  <c r="DD568"/>
  <c r="DR569"/>
  <c r="DD569"/>
  <c r="DR570"/>
  <c r="DD570"/>
  <c r="DR571"/>
  <c r="DD571"/>
  <c r="DR572"/>
  <c r="DD572"/>
  <c r="DR573"/>
  <c r="DD573"/>
  <c r="DR574"/>
  <c r="DD574"/>
  <c r="DR575"/>
  <c r="DD575"/>
  <c r="DR576"/>
  <c r="DD576"/>
  <c r="DR577"/>
  <c r="DD577"/>
  <c r="DR578"/>
  <c r="DD578"/>
  <c r="DR579"/>
  <c r="DD579"/>
  <c r="DR580"/>
  <c r="DD580"/>
  <c r="DR581"/>
  <c r="DD581"/>
  <c r="DR582"/>
  <c r="DD582"/>
  <c r="DR583"/>
  <c r="DD583"/>
  <c r="DR584"/>
  <c r="DD584"/>
  <c r="DR585"/>
  <c r="DD585"/>
  <c r="DR586"/>
  <c r="DD586"/>
  <c r="DR587"/>
  <c r="DD587"/>
  <c r="DR588"/>
  <c r="DD588"/>
  <c r="DR589"/>
  <c r="DD589"/>
  <c r="DR590"/>
  <c r="DD590"/>
  <c r="DR591"/>
  <c r="DD591"/>
  <c r="DR592"/>
  <c r="DD592"/>
  <c r="DR593"/>
  <c r="DD593"/>
  <c r="DR594"/>
  <c r="DD594"/>
  <c r="DR595"/>
  <c r="DD595"/>
  <c r="DR596"/>
  <c r="DD596"/>
  <c r="DR597"/>
  <c r="DD597"/>
  <c r="DR598"/>
  <c r="DD598"/>
  <c r="DR599"/>
  <c r="DD599"/>
  <c r="DR600"/>
  <c r="DD600"/>
  <c r="DR601"/>
  <c r="DD601"/>
  <c r="DR602"/>
  <c r="DD602"/>
  <c r="DR603"/>
  <c r="DD603"/>
  <c r="DR642"/>
  <c r="DD642"/>
  <c r="DR643"/>
  <c r="DD643"/>
  <c r="DR644"/>
  <c r="DD644"/>
  <c r="DR645"/>
  <c r="DD645"/>
  <c r="DR646"/>
  <c r="DD646"/>
  <c r="DR647"/>
  <c r="DD647"/>
  <c r="DR648"/>
  <c r="DD648"/>
  <c r="DR649"/>
  <c r="DD649"/>
  <c r="DR650"/>
  <c r="DD650"/>
  <c r="DR651"/>
  <c r="DD651"/>
  <c r="DR652"/>
  <c r="DD652"/>
  <c r="DR653"/>
  <c r="DD653"/>
  <c r="DR654"/>
  <c r="DD654"/>
  <c r="DR655"/>
  <c r="DD655"/>
  <c r="DR656"/>
  <c r="DD656"/>
  <c r="DR657"/>
  <c r="DD657"/>
  <c r="DR658"/>
  <c r="DD658"/>
  <c r="DR659"/>
  <c r="DD659"/>
  <c r="DR660"/>
  <c r="DD660"/>
  <c r="DR661"/>
  <c r="DD661"/>
  <c r="DR662"/>
  <c r="DD662"/>
  <c r="EN27"/>
  <c r="EH28"/>
  <c r="EB29"/>
  <c r="EN29"/>
  <c r="EH30"/>
  <c r="EB31"/>
  <c r="EN31"/>
  <c r="EH32"/>
  <c r="EB33"/>
  <c r="EN33"/>
  <c r="EH34"/>
  <c r="EB35"/>
  <c r="EN35"/>
  <c r="EH36"/>
  <c r="EB37"/>
  <c r="EN37"/>
  <c r="EH38"/>
  <c r="EB39"/>
  <c r="EN39"/>
  <c r="EH40"/>
  <c r="EB41"/>
  <c r="EN41"/>
  <c r="EH42"/>
  <c r="EB43"/>
  <c r="EN43"/>
  <c r="EH44"/>
  <c r="EB45"/>
  <c r="EN45"/>
  <c r="EH46"/>
  <c r="EB47"/>
  <c r="EN47"/>
  <c r="EH48"/>
  <c r="EB49"/>
  <c r="EN49"/>
  <c r="EH50"/>
  <c r="EB51"/>
  <c r="EN51"/>
  <c r="EH52"/>
  <c r="EB53"/>
  <c r="EN53"/>
  <c r="EH54"/>
  <c r="EB55"/>
  <c r="EN55"/>
  <c r="EH56"/>
  <c r="EB57"/>
  <c r="EN57"/>
  <c r="EH58"/>
  <c r="EB59"/>
  <c r="EN59"/>
  <c r="EH60"/>
  <c r="EB61"/>
  <c r="EN61"/>
  <c r="EH62"/>
  <c r="EB63"/>
  <c r="EN63"/>
  <c r="EH64"/>
  <c r="EB65"/>
  <c r="EN65"/>
  <c r="EH66"/>
  <c r="EB67"/>
  <c r="EN67"/>
  <c r="EH68"/>
  <c r="EB69"/>
  <c r="EN69"/>
  <c r="EH70"/>
  <c r="EB71"/>
  <c r="EN71"/>
  <c r="EH72"/>
  <c r="EB73"/>
  <c r="EN73"/>
  <c r="EH74"/>
  <c r="EB75"/>
  <c r="EN75"/>
  <c r="EH81"/>
  <c r="EB82"/>
  <c r="EN82"/>
  <c r="EH83"/>
  <c r="EB84"/>
  <c r="EN84"/>
  <c r="EH254"/>
  <c r="EB255"/>
  <c r="EN255"/>
  <c r="EH256"/>
  <c r="EB257"/>
  <c r="EN257"/>
  <c r="EH258"/>
  <c r="EB259"/>
  <c r="EN259"/>
  <c r="EH260"/>
  <c r="EB261"/>
  <c r="EN261"/>
  <c r="EH262"/>
  <c r="EB263"/>
  <c r="EN263"/>
  <c r="EH264"/>
  <c r="EB265"/>
  <c r="EN265"/>
  <c r="EH266"/>
  <c r="EB267"/>
  <c r="EN267"/>
  <c r="EH268"/>
  <c r="EB269"/>
  <c r="EN269"/>
  <c r="EH270"/>
  <c r="EB271"/>
  <c r="EN271"/>
  <c r="EH272"/>
  <c r="EB273"/>
  <c r="EN380"/>
  <c r="EH381"/>
  <c r="EB382"/>
  <c r="EN382"/>
  <c r="EH383"/>
  <c r="EB384"/>
  <c r="EN384"/>
  <c r="EH385"/>
  <c r="EB386"/>
  <c r="EN386"/>
  <c r="EH387"/>
  <c r="EB388"/>
  <c r="EN388"/>
  <c r="EH389"/>
  <c r="EB390"/>
  <c r="EN390"/>
  <c r="EH391"/>
  <c r="EB392"/>
  <c r="EN392"/>
  <c r="EB425"/>
  <c r="EN425"/>
  <c r="EH426"/>
  <c r="EB427"/>
  <c r="EN427"/>
  <c r="EH428"/>
  <c r="EB429"/>
  <c r="EN429"/>
  <c r="EH430"/>
  <c r="EB431"/>
  <c r="EN431"/>
  <c r="EH432"/>
  <c r="EB433"/>
  <c r="EN433"/>
  <c r="EH517"/>
  <c r="EB518"/>
  <c r="EN518"/>
  <c r="EH519"/>
  <c r="EB520"/>
  <c r="EN520"/>
  <c r="EH521"/>
  <c r="EB522"/>
  <c r="EN522"/>
  <c r="EH523"/>
  <c r="EB524"/>
  <c r="EN524"/>
  <c r="EH525"/>
  <c r="EB526"/>
  <c r="EN526"/>
  <c r="EH527"/>
  <c r="EB528"/>
  <c r="EN528"/>
  <c r="EH529"/>
  <c r="DY571"/>
  <c r="EK571"/>
  <c r="EE572"/>
  <c r="DY573"/>
  <c r="EK573"/>
  <c r="EE574"/>
  <c r="DY575"/>
  <c r="EK575"/>
  <c r="EE576"/>
  <c r="DY596"/>
  <c r="EK596"/>
  <c r="EE597"/>
  <c r="DY598"/>
  <c r="EK598"/>
  <c r="EE599"/>
  <c r="DY600"/>
  <c r="EK600"/>
  <c r="EE601"/>
  <c r="DY602"/>
  <c r="EK602"/>
  <c r="L17" i="24"/>
  <c r="B72" i="31" s="1"/>
  <c r="K18" i="24"/>
  <c r="B41" i="17" s="1"/>
  <c r="L18" i="24"/>
  <c r="B72" i="17" s="1"/>
  <c r="K19" i="24"/>
  <c r="K20"/>
  <c r="L20"/>
  <c r="K21"/>
  <c r="L21"/>
  <c r="K22"/>
  <c r="B40" i="30" s="1"/>
  <c r="L22" i="24"/>
  <c r="B70" i="30" s="1"/>
  <c r="K24" i="24"/>
  <c r="L24"/>
  <c r="K25"/>
  <c r="F40" i="30" s="1"/>
  <c r="L25" i="24"/>
  <c r="F70" i="30" s="1"/>
  <c r="K27" i="24"/>
  <c r="L27"/>
  <c r="K28"/>
  <c r="H40" i="30" s="1"/>
  <c r="L28" i="24"/>
  <c r="H70" i="30" s="1"/>
  <c r="K30" i="24"/>
  <c r="L30"/>
  <c r="K31"/>
  <c r="J40" i="30" s="1"/>
  <c r="L31" i="24"/>
  <c r="J70" i="30" s="1"/>
  <c r="K33" i="24"/>
  <c r="L33"/>
  <c r="K34"/>
  <c r="F41" i="31" s="1"/>
  <c r="L34" i="24"/>
  <c r="F72" i="31" s="1"/>
  <c r="K36" i="24"/>
  <c r="L36"/>
  <c r="K37"/>
  <c r="H41" i="31" s="1"/>
  <c r="L37" i="24"/>
  <c r="H72" i="31" s="1"/>
  <c r="K39" i="24"/>
  <c r="L39"/>
  <c r="K40"/>
  <c r="J41" i="31" s="1"/>
  <c r="L40" i="24"/>
  <c r="J72" i="31" s="1"/>
  <c r="K42" i="24"/>
  <c r="L42"/>
  <c r="K43"/>
  <c r="L41" i="31" s="1"/>
  <c r="L43" i="24"/>
  <c r="L72" i="31" s="1"/>
  <c r="K45" i="24"/>
  <c r="L45"/>
  <c r="K46"/>
  <c r="B11" i="32" s="1"/>
  <c r="L46" i="24"/>
  <c r="C11" i="32" s="1"/>
  <c r="M33" i="24"/>
  <c r="M36"/>
  <c r="M39"/>
  <c r="M42"/>
  <c r="N33"/>
  <c r="N36"/>
  <c r="N39"/>
  <c r="N42"/>
  <c r="O33"/>
  <c r="O36"/>
  <c r="O39"/>
  <c r="O42"/>
  <c r="P33"/>
  <c r="P36"/>
  <c r="P39"/>
  <c r="P42"/>
  <c r="Q33"/>
  <c r="Q36"/>
  <c r="Q39"/>
  <c r="Q42"/>
  <c r="M34"/>
  <c r="F103" i="31" s="1"/>
  <c r="M37" i="24"/>
  <c r="H103" i="31" s="1"/>
  <c r="M40" i="24"/>
  <c r="J103" i="31" s="1"/>
  <c r="M43" i="24"/>
  <c r="L103" i="31" s="1"/>
  <c r="N34" i="24"/>
  <c r="F134" i="31" s="1"/>
  <c r="N37" i="24"/>
  <c r="H134" i="31" s="1"/>
  <c r="N40" i="24"/>
  <c r="J134" i="31" s="1"/>
  <c r="N43" i="24"/>
  <c r="L134" i="31" s="1"/>
  <c r="O34" i="24"/>
  <c r="F165" i="31" s="1"/>
  <c r="O37" i="24"/>
  <c r="H165" i="31" s="1"/>
  <c r="O40" i="24"/>
  <c r="J165" i="31" s="1"/>
  <c r="O43" i="24"/>
  <c r="L165" i="31" s="1"/>
  <c r="P34" i="24"/>
  <c r="F196" i="31" s="1"/>
  <c r="P37" i="24"/>
  <c r="H196" i="31" s="1"/>
  <c r="P40" i="24"/>
  <c r="J196" i="31" s="1"/>
  <c r="P43" i="24"/>
  <c r="L196" i="31" s="1"/>
  <c r="Q34" i="24"/>
  <c r="Q37"/>
  <c r="Q10" i="17" s="1"/>
  <c r="Q40" i="24"/>
  <c r="R10" i="17" s="1"/>
  <c r="Q43" i="24"/>
  <c r="S10" i="17" s="1"/>
  <c r="M24" i="24"/>
  <c r="M27"/>
  <c r="M30"/>
  <c r="N24"/>
  <c r="N27"/>
  <c r="N30"/>
  <c r="O24"/>
  <c r="O27"/>
  <c r="O30"/>
  <c r="P24"/>
  <c r="P27"/>
  <c r="P30"/>
  <c r="Q24"/>
  <c r="Q27"/>
  <c r="Q30"/>
  <c r="M25"/>
  <c r="F100" i="30" s="1"/>
  <c r="M28" i="24"/>
  <c r="H100" i="30" s="1"/>
  <c r="M31" i="24"/>
  <c r="J100" i="30" s="1"/>
  <c r="N25" i="24"/>
  <c r="F130" i="30" s="1"/>
  <c r="N28" i="24"/>
  <c r="H130" i="30" s="1"/>
  <c r="N31" i="24"/>
  <c r="J130" i="30" s="1"/>
  <c r="O25" i="24"/>
  <c r="F160" i="30" s="1"/>
  <c r="O28" i="24"/>
  <c r="H160" i="30" s="1"/>
  <c r="O31" i="24"/>
  <c r="J160" i="30" s="1"/>
  <c r="P25" i="24"/>
  <c r="F190" i="30" s="1"/>
  <c r="P28" i="24"/>
  <c r="H190" i="30" s="1"/>
  <c r="P31" i="24"/>
  <c r="J190" i="30" s="1"/>
  <c r="Q25" i="24"/>
  <c r="Q28"/>
  <c r="Q31"/>
  <c r="R24"/>
  <c r="Q46"/>
  <c r="H11" i="32" s="1"/>
  <c r="P46" i="24"/>
  <c r="G11" i="32" s="1"/>
  <c r="O46" i="24"/>
  <c r="F11" i="32" s="1"/>
  <c r="N46" i="24"/>
  <c r="E11" i="32" s="1"/>
  <c r="M46" i="24"/>
  <c r="D11" i="32" s="1"/>
  <c r="Q45" i="24"/>
  <c r="P45"/>
  <c r="O45"/>
  <c r="N45"/>
  <c r="M45"/>
  <c r="O22"/>
  <c r="B160" i="30" s="1"/>
  <c r="M17" i="24"/>
  <c r="B103" i="31" s="1"/>
  <c r="N17" i="24"/>
  <c r="B134" i="31" s="1"/>
  <c r="O17" i="24"/>
  <c r="B165" i="31" s="1"/>
  <c r="P17" i="24"/>
  <c r="B196" i="31" s="1"/>
  <c r="M18" i="24"/>
  <c r="B103" i="17" s="1"/>
  <c r="N18" i="24"/>
  <c r="B134" i="17" s="1"/>
  <c r="O18" i="24"/>
  <c r="B165" i="17" s="1"/>
  <c r="P18" i="24"/>
  <c r="B196" i="17" s="1"/>
  <c r="Q18" i="24"/>
  <c r="B10" i="17" s="1"/>
  <c r="M19" i="24"/>
  <c r="N19"/>
  <c r="O19"/>
  <c r="P19"/>
  <c r="Q19"/>
  <c r="M20"/>
  <c r="N20"/>
  <c r="O20"/>
  <c r="P20"/>
  <c r="Q20"/>
  <c r="M21"/>
  <c r="N21"/>
  <c r="O21"/>
  <c r="P21"/>
  <c r="Q21"/>
  <c r="M22"/>
  <c r="B100" i="30" s="1"/>
  <c r="N22" i="24"/>
  <c r="B130" i="30" s="1"/>
  <c r="P22" i="24"/>
  <c r="B190" i="30" s="1"/>
  <c r="Q22" i="24"/>
  <c r="B10" i="30" s="1"/>
  <c r="L234" i="19"/>
  <c r="U246" i="17"/>
  <c r="T246"/>
  <c r="T245"/>
  <c r="S221" i="19"/>
  <c r="S238"/>
  <c r="S234"/>
  <c r="L239"/>
  <c r="L237"/>
  <c r="D233"/>
  <c r="D26"/>
  <c r="X25" i="24"/>
  <c r="Z34"/>
  <c r="Z33"/>
  <c r="N298" i="17"/>
  <c r="U393"/>
  <c r="N300"/>
  <c r="L325" i="19"/>
  <c r="D302" i="17"/>
  <c r="D364"/>
  <c r="D426"/>
  <c r="N303"/>
  <c r="S392" i="19"/>
  <c r="R393"/>
  <c r="T400" i="17"/>
  <c r="R394" i="19"/>
  <c r="L332"/>
  <c r="U401" i="17"/>
  <c r="T401"/>
  <c r="N308"/>
  <c r="L343" i="19"/>
  <c r="D257" i="17"/>
  <c r="D319"/>
  <c r="D226"/>
  <c r="D443"/>
  <c r="D353"/>
  <c r="N259"/>
  <c r="N383"/>
  <c r="U386"/>
  <c r="N296"/>
  <c r="D358"/>
  <c r="D420"/>
  <c r="D267"/>
  <c r="N391"/>
  <c r="L355" i="19"/>
  <c r="N331" i="17"/>
  <c r="D238"/>
  <c r="N455"/>
  <c r="D393"/>
  <c r="L294" i="19"/>
  <c r="D270" i="17"/>
  <c r="D332"/>
  <c r="D239"/>
  <c r="D456"/>
  <c r="D394"/>
  <c r="D458"/>
  <c r="L298" i="19"/>
  <c r="L422"/>
  <c r="L361"/>
  <c r="N461" i="17"/>
  <c r="D399"/>
  <c r="L300" i="19"/>
  <c r="N277" i="17"/>
  <c r="D401"/>
  <c r="S374" i="19"/>
  <c r="U381" i="17"/>
  <c r="T381"/>
  <c r="D288"/>
  <c r="D350"/>
  <c r="D412"/>
  <c r="D8" i="19"/>
  <c r="D27"/>
  <c r="S25" i="24"/>
  <c r="R33"/>
  <c r="W34"/>
  <c r="U34"/>
  <c r="S34"/>
  <c r="W33"/>
  <c r="U33"/>
  <c r="S33"/>
  <c r="AE34"/>
  <c r="AC34"/>
  <c r="AA34"/>
  <c r="T15" i="17"/>
  <c r="N257"/>
  <c r="D308"/>
  <c r="D369"/>
  <c r="D338"/>
  <c r="U25" i="24" l="1"/>
  <c r="AF34"/>
  <c r="W25"/>
  <c r="D134" i="31"/>
  <c r="D72"/>
  <c r="D196"/>
  <c r="D165"/>
  <c r="D103"/>
  <c r="D41"/>
  <c r="F10"/>
  <c r="P10" i="17"/>
  <c r="J10" i="30"/>
  <c r="Q10" i="19"/>
  <c r="F10" i="30"/>
  <c r="O10" i="19"/>
  <c r="D160" i="30"/>
  <c r="L160"/>
  <c r="D100"/>
  <c r="L100"/>
  <c r="D40"/>
  <c r="L40"/>
  <c r="H10"/>
  <c r="P10" i="19"/>
  <c r="D190" i="30"/>
  <c r="L190"/>
  <c r="D130"/>
  <c r="L130"/>
  <c r="D70"/>
  <c r="L70"/>
  <c r="U16" i="17"/>
  <c r="T12"/>
  <c r="N44"/>
  <c r="N53"/>
  <c r="N43"/>
  <c r="L10" i="31"/>
  <c r="H10"/>
  <c r="R10" i="19"/>
  <c r="J10" i="31"/>
  <c r="D10" s="1"/>
  <c r="N165"/>
  <c r="N134" i="17"/>
  <c r="N134" i="31"/>
  <c r="N166"/>
  <c r="N197"/>
  <c r="N11" i="17"/>
  <c r="D11" i="31"/>
  <c r="N89" i="17"/>
  <c r="N88"/>
  <c r="N83"/>
  <c r="N78"/>
  <c r="N73"/>
  <c r="N73" i="31"/>
  <c r="AA24" i="24"/>
  <c r="N105" i="31"/>
  <c r="N167"/>
  <c r="D12"/>
  <c r="D13"/>
  <c r="N108" i="17"/>
  <c r="N170" i="31"/>
  <c r="D15"/>
  <c r="N171"/>
  <c r="D16"/>
  <c r="D17"/>
  <c r="N204"/>
  <c r="N18"/>
  <c r="N175"/>
  <c r="D20"/>
  <c r="N176"/>
  <c r="N207"/>
  <c r="D21"/>
  <c r="N115"/>
  <c r="N146"/>
  <c r="N177"/>
  <c r="D22"/>
  <c r="S23" i="19"/>
  <c r="N116" i="17"/>
  <c r="N147"/>
  <c r="N209" i="31"/>
  <c r="N23"/>
  <c r="N180" i="17"/>
  <c r="N180" i="31"/>
  <c r="D25"/>
  <c r="N181"/>
  <c r="D26"/>
  <c r="N151"/>
  <c r="D27"/>
  <c r="N121" i="17"/>
  <c r="N183" i="31"/>
  <c r="N214"/>
  <c r="N28"/>
  <c r="S8" i="19"/>
  <c r="N101" i="31"/>
  <c r="N163"/>
  <c r="D8"/>
  <c r="N58"/>
  <c r="N56"/>
  <c r="N54"/>
  <c r="N53"/>
  <c r="N52"/>
  <c r="N51"/>
  <c r="N49"/>
  <c r="N48"/>
  <c r="N47"/>
  <c r="N46"/>
  <c r="N44"/>
  <c r="N43"/>
  <c r="N42"/>
  <c r="N41"/>
  <c r="N54" i="17"/>
  <c r="N196"/>
  <c r="N49"/>
  <c r="T27"/>
  <c r="N175"/>
  <c r="N48"/>
  <c r="T8"/>
  <c r="D11"/>
  <c r="U27"/>
  <c r="L28" i="19"/>
  <c r="T28" i="17"/>
  <c r="N152"/>
  <c r="L26" i="19"/>
  <c r="T26" i="17"/>
  <c r="N87"/>
  <c r="N84"/>
  <c r="N137"/>
  <c r="N74"/>
  <c r="N135"/>
  <c r="N212"/>
  <c r="D20"/>
  <c r="N197"/>
  <c r="L17" i="19"/>
  <c r="N163" i="17"/>
  <c r="N176"/>
  <c r="N173"/>
  <c r="N42"/>
  <c r="N41"/>
  <c r="N72"/>
  <c r="L223" i="19"/>
  <c r="D221"/>
  <c r="S224"/>
  <c r="S227"/>
  <c r="U238" i="17"/>
  <c r="V238" s="1"/>
  <c r="U236"/>
  <c r="L285" i="19"/>
  <c r="N290" i="17"/>
  <c r="D445"/>
  <c r="D228"/>
  <c r="N321"/>
  <c r="N82"/>
  <c r="N352"/>
  <c r="L439" i="19"/>
  <c r="U230" i="17"/>
  <c r="N355"/>
  <c r="N417"/>
  <c r="N388"/>
  <c r="U389"/>
  <c r="N414"/>
  <c r="S229" i="19"/>
  <c r="N269" i="17"/>
  <c r="D328"/>
  <c r="N293"/>
  <c r="N421"/>
  <c r="N359"/>
  <c r="N297"/>
  <c r="N385"/>
  <c r="T391"/>
  <c r="N360"/>
  <c r="L324" i="19"/>
  <c r="L231"/>
  <c r="L447"/>
  <c r="L386"/>
  <c r="D362" i="17"/>
  <c r="D424"/>
  <c r="S232" i="19"/>
  <c r="R387"/>
  <c r="L358"/>
  <c r="S389"/>
  <c r="N365" i="17"/>
  <c r="N429"/>
  <c r="L229" i="19"/>
  <c r="D384"/>
  <c r="S231"/>
  <c r="R386"/>
  <c r="T238" i="17"/>
  <c r="T393"/>
  <c r="U394"/>
  <c r="L388" i="19"/>
  <c r="T241" i="17"/>
  <c r="S391" i="19"/>
  <c r="T243" i="17"/>
  <c r="T398"/>
  <c r="N422"/>
  <c r="D414"/>
  <c r="D28" i="19"/>
  <c r="U28" i="17"/>
  <c r="R8" i="19"/>
  <c r="D10"/>
  <c r="AC33" i="24"/>
  <c r="U22" i="17"/>
  <c r="V25" i="24"/>
  <c r="T17" i="17"/>
  <c r="T21"/>
  <c r="T23"/>
  <c r="L25" i="19"/>
  <c r="T25" i="17"/>
  <c r="U25"/>
  <c r="D27"/>
  <c r="D28"/>
  <c r="V33" i="24"/>
  <c r="AB33"/>
  <c r="U12" i="17"/>
  <c r="L15" i="19"/>
  <c r="T16" i="17"/>
  <c r="U18"/>
  <c r="AA33" i="24"/>
  <c r="S24"/>
  <c r="N136" i="17"/>
  <c r="D12"/>
  <c r="N109"/>
  <c r="N21"/>
  <c r="R22" i="19"/>
  <c r="S25"/>
  <c r="R26"/>
  <c r="D26" i="17"/>
  <c r="N168"/>
  <c r="T8" i="19"/>
  <c r="T18" i="17"/>
  <c r="AD34" i="24"/>
  <c r="D15" i="19"/>
  <c r="L18"/>
  <c r="D20"/>
  <c r="AA25" i="24"/>
  <c r="U26" i="17"/>
  <c r="T25" i="24"/>
  <c r="D13" i="19"/>
  <c r="D15" i="17"/>
  <c r="T20"/>
  <c r="U20"/>
  <c r="X33" i="24"/>
  <c r="AF33"/>
  <c r="R11" i="19"/>
  <c r="S13"/>
  <c r="N171" i="17"/>
  <c r="L21" i="19"/>
  <c r="D22"/>
  <c r="X34" i="24"/>
  <c r="T34"/>
  <c r="AE33"/>
  <c r="T22" i="17"/>
  <c r="N77"/>
  <c r="U15"/>
  <c r="DR148" i="27"/>
  <c r="DD148"/>
  <c r="DR146"/>
  <c r="DD146"/>
  <c r="DR144"/>
  <c r="DD144"/>
  <c r="DR142"/>
  <c r="DD142"/>
  <c r="DR140"/>
  <c r="DD140"/>
  <c r="DR151"/>
  <c r="DD151"/>
  <c r="DR149"/>
  <c r="DD149"/>
  <c r="DR145"/>
  <c r="DD145"/>
  <c r="DR143"/>
  <c r="DD143"/>
  <c r="DR141"/>
  <c r="DD141"/>
  <c r="D355" i="17"/>
  <c r="D259"/>
  <c r="N47"/>
  <c r="D383"/>
  <c r="D296"/>
  <c r="N238"/>
  <c r="D290"/>
  <c r="D297"/>
  <c r="N52"/>
  <c r="R229" i="19"/>
  <c r="L417"/>
  <c r="L262"/>
  <c r="N166" i="17"/>
  <c r="T386"/>
  <c r="T389"/>
  <c r="D452"/>
  <c r="T236"/>
  <c r="D236"/>
  <c r="V236" s="1"/>
  <c r="N364"/>
  <c r="N427"/>
  <c r="D334"/>
  <c r="U244"/>
  <c r="U245"/>
  <c r="U400"/>
  <c r="N228"/>
  <c r="D293"/>
  <c r="D417"/>
  <c r="N420"/>
  <c r="D269"/>
  <c r="N393"/>
  <c r="D461"/>
  <c r="N288"/>
  <c r="N10"/>
  <c r="N104"/>
  <c r="D352"/>
  <c r="D385"/>
  <c r="D360"/>
  <c r="N226"/>
  <c r="D400"/>
  <c r="N462"/>
  <c r="D245"/>
  <c r="N338"/>
  <c r="N276"/>
  <c r="D398"/>
  <c r="N458"/>
  <c r="N241"/>
  <c r="N334"/>
  <c r="N272"/>
  <c r="D391"/>
  <c r="N453"/>
  <c r="N236"/>
  <c r="N329"/>
  <c r="N267"/>
  <c r="D390"/>
  <c r="N452"/>
  <c r="N235"/>
  <c r="N328"/>
  <c r="N266"/>
  <c r="N431"/>
  <c r="N369"/>
  <c r="N307"/>
  <c r="D427"/>
  <c r="D365"/>
  <c r="D303"/>
  <c r="N384"/>
  <c r="D446"/>
  <c r="D229"/>
  <c r="D322"/>
  <c r="R376" i="19"/>
  <c r="L314"/>
  <c r="L437"/>
  <c r="L345"/>
  <c r="L407"/>
  <c r="R223"/>
  <c r="R378"/>
  <c r="L254"/>
  <c r="L409"/>
  <c r="R226"/>
  <c r="R228"/>
  <c r="R232"/>
  <c r="L263"/>
  <c r="D232"/>
  <c r="L326"/>
  <c r="L233"/>
  <c r="L449"/>
  <c r="R234"/>
  <c r="R389"/>
  <c r="L327"/>
  <c r="D234"/>
  <c r="T234" s="1"/>
  <c r="L450"/>
  <c r="R236"/>
  <c r="L329"/>
  <c r="D236"/>
  <c r="L452"/>
  <c r="R224"/>
  <c r="R227"/>
  <c r="L414"/>
  <c r="D228"/>
  <c r="D321" i="17"/>
  <c r="N358"/>
  <c r="D331"/>
  <c r="D455"/>
  <c r="N394"/>
  <c r="D277"/>
  <c r="N412"/>
  <c r="D421"/>
  <c r="D300"/>
  <c r="N319"/>
  <c r="N443"/>
  <c r="N115"/>
  <c r="D266"/>
  <c r="D235"/>
  <c r="D329"/>
  <c r="D453"/>
  <c r="D272"/>
  <c r="D241"/>
  <c r="N398"/>
  <c r="D462"/>
  <c r="N144"/>
  <c r="N446"/>
  <c r="N302"/>
  <c r="N426"/>
  <c r="D307"/>
  <c r="D431"/>
  <c r="R392" i="19"/>
  <c r="L330"/>
  <c r="D237"/>
  <c r="L453"/>
  <c r="R238"/>
  <c r="S393"/>
  <c r="L331"/>
  <c r="D238"/>
  <c r="T238" s="1"/>
  <c r="L301"/>
  <c r="L363"/>
  <c r="S394"/>
  <c r="L270"/>
  <c r="D239"/>
  <c r="R219"/>
  <c r="R374"/>
  <c r="L312"/>
  <c r="D219"/>
  <c r="L435"/>
  <c r="L405"/>
  <c r="L10"/>
  <c r="D16"/>
  <c r="D18"/>
  <c r="L20"/>
  <c r="L8"/>
  <c r="D17"/>
  <c r="S18"/>
  <c r="L219"/>
  <c r="L250"/>
  <c r="L362"/>
  <c r="L423"/>
  <c r="L299"/>
  <c r="L360"/>
  <c r="L420"/>
  <c r="L296"/>
  <c r="L356"/>
  <c r="L293"/>
  <c r="L352"/>
  <c r="L316"/>
  <c r="S378"/>
  <c r="L281"/>
  <c r="L269"/>
  <c r="L268"/>
  <c r="L267"/>
  <c r="L265"/>
  <c r="L264"/>
  <c r="L448"/>
  <c r="L444"/>
  <c r="L347"/>
  <c r="S376"/>
  <c r="L16"/>
  <c r="L228"/>
  <c r="L232"/>
  <c r="L236"/>
  <c r="L238"/>
  <c r="S226"/>
  <c r="S228"/>
  <c r="S236"/>
  <c r="T236" s="1"/>
  <c r="S219"/>
  <c r="R18"/>
  <c r="R23"/>
  <c r="V401" i="17"/>
  <c r="N39"/>
  <c r="N58"/>
  <c r="N8"/>
  <c r="N57"/>
  <c r="S223" i="19"/>
  <c r="D223"/>
  <c r="T230" i="17"/>
  <c r="D276"/>
  <c r="N245"/>
  <c r="N400"/>
  <c r="N401"/>
  <c r="N350"/>
  <c r="N119"/>
  <c r="U8"/>
  <c r="L27" i="19"/>
  <c r="N229" i="17"/>
  <c r="D415"/>
  <c r="N353"/>
  <c r="T33" i="24"/>
  <c r="D378" i="19"/>
  <c r="AC25" i="24"/>
  <c r="V24"/>
  <c r="T24"/>
  <c r="L389" i="19"/>
  <c r="D389"/>
  <c r="T389" s="1"/>
  <c r="L379"/>
  <c r="D379"/>
  <c r="L382"/>
  <c r="D382"/>
  <c r="D383"/>
  <c r="L383"/>
  <c r="L384"/>
  <c r="D387"/>
  <c r="L387"/>
  <c r="D388"/>
  <c r="L391"/>
  <c r="D391"/>
  <c r="T391" s="1"/>
  <c r="D393"/>
  <c r="L393"/>
  <c r="D394"/>
  <c r="L394"/>
  <c r="L381"/>
  <c r="D381"/>
  <c r="D374"/>
  <c r="L374"/>
  <c r="AF25" i="24"/>
  <c r="AE25"/>
  <c r="AB25"/>
  <c r="W24"/>
  <c r="AD24"/>
  <c r="U24"/>
  <c r="AB24"/>
  <c r="N415" i="17"/>
  <c r="D388"/>
  <c r="D359"/>
  <c r="D298"/>
  <c r="D422"/>
  <c r="V394"/>
  <c r="V393"/>
  <c r="L252" i="19"/>
  <c r="N59" i="17"/>
  <c r="N90"/>
  <c r="L221" i="19"/>
  <c r="V34" i="24"/>
  <c r="S28" i="19"/>
  <c r="S377"/>
  <c r="R25" i="24"/>
  <c r="L424" i="19"/>
  <c r="L454"/>
  <c r="T244" i="17"/>
  <c r="N399"/>
  <c r="L425" i="19"/>
  <c r="R239"/>
  <c r="S239"/>
  <c r="L455"/>
  <c r="S237"/>
  <c r="R237"/>
  <c r="D275" i="17"/>
  <c r="N275"/>
  <c r="N337"/>
  <c r="D337"/>
  <c r="N244"/>
  <c r="D244"/>
  <c r="D392" i="19"/>
  <c r="T392" s="1"/>
  <c r="L392"/>
  <c r="T399" i="17"/>
  <c r="U399"/>
  <c r="V399" s="1"/>
  <c r="N306"/>
  <c r="D306"/>
  <c r="N368"/>
  <c r="D368"/>
  <c r="N430"/>
  <c r="D430"/>
  <c r="U398"/>
  <c r="D305"/>
  <c r="N305"/>
  <c r="N367"/>
  <c r="D367"/>
  <c r="D429"/>
  <c r="U243"/>
  <c r="D274"/>
  <c r="N274"/>
  <c r="D336"/>
  <c r="N336"/>
  <c r="N243"/>
  <c r="D243"/>
  <c r="N460"/>
  <c r="D460"/>
  <c r="U391"/>
  <c r="R231" i="19"/>
  <c r="N381" i="17"/>
  <c r="D381"/>
  <c r="V381" s="1"/>
  <c r="D386" i="19"/>
  <c r="V226" i="17"/>
  <c r="T226"/>
  <c r="L12" i="19"/>
  <c r="N261" i="17"/>
  <c r="N323"/>
  <c r="N230"/>
  <c r="N447"/>
  <c r="N264"/>
  <c r="N326"/>
  <c r="D233"/>
  <c r="N450"/>
  <c r="S27" i="19"/>
  <c r="T27" s="1"/>
  <c r="R27"/>
  <c r="N213" i="17"/>
  <c r="N16"/>
  <c r="D12" i="19"/>
  <c r="S384"/>
  <c r="R384"/>
  <c r="L291"/>
  <c r="L353"/>
  <c r="L415"/>
  <c r="U241" i="17"/>
  <c r="D339"/>
  <c r="N339"/>
  <c r="D246"/>
  <c r="V246" s="1"/>
  <c r="N246"/>
  <c r="D463"/>
  <c r="N463"/>
  <c r="U385"/>
  <c r="T385"/>
  <c r="N354"/>
  <c r="D354"/>
  <c r="T231"/>
  <c r="U231"/>
  <c r="T234"/>
  <c r="U234"/>
  <c r="L260" i="19"/>
  <c r="L322"/>
  <c r="D229"/>
  <c r="T229" s="1"/>
  <c r="L445"/>
  <c r="T396" i="17"/>
  <c r="U396"/>
  <c r="N396"/>
  <c r="D396"/>
  <c r="N370"/>
  <c r="D370"/>
  <c r="N432"/>
  <c r="D432"/>
  <c r="R377" i="19"/>
  <c r="N322" i="17"/>
  <c r="D384"/>
  <c r="R221" i="19"/>
  <c r="D450" i="17"/>
  <c r="N233"/>
  <c r="D326"/>
  <c r="D264"/>
  <c r="D230"/>
  <c r="V230" s="1"/>
  <c r="D323"/>
  <c r="D261"/>
  <c r="N445"/>
  <c r="L378" i="19"/>
  <c r="N75" i="17"/>
  <c r="N80"/>
  <c r="N85"/>
  <c r="N12"/>
  <c r="N46"/>
  <c r="N51"/>
  <c r="N56"/>
  <c r="D260"/>
  <c r="N260"/>
  <c r="L286" i="19"/>
  <c r="L348"/>
  <c r="L410"/>
  <c r="S379"/>
  <c r="R379"/>
  <c r="L257"/>
  <c r="L319"/>
  <c r="D226"/>
  <c r="L226"/>
  <c r="L442"/>
  <c r="L289"/>
  <c r="L351"/>
  <c r="L413"/>
  <c r="S382"/>
  <c r="T382" s="1"/>
  <c r="R382"/>
  <c r="L259"/>
  <c r="L321"/>
  <c r="N291" i="17"/>
  <c r="D291"/>
  <c r="D376" i="19"/>
  <c r="L376"/>
  <c r="L255"/>
  <c r="L317"/>
  <c r="D224"/>
  <c r="L224"/>
  <c r="L440"/>
  <c r="S381"/>
  <c r="R381"/>
  <c r="L288"/>
  <c r="L350"/>
  <c r="L412"/>
  <c r="L258"/>
  <c r="L320"/>
  <c r="D227"/>
  <c r="T227" s="1"/>
  <c r="L227"/>
  <c r="L443"/>
  <c r="R383"/>
  <c r="S383"/>
  <c r="L290"/>
  <c r="N13" i="17"/>
  <c r="N23"/>
  <c r="N132"/>
  <c r="N167"/>
  <c r="N199"/>
  <c r="N172"/>
  <c r="N209"/>
  <c r="N182"/>
  <c r="R34" i="24"/>
  <c r="U229" i="17"/>
  <c r="T229"/>
  <c r="T221" i="19"/>
  <c r="Z25" i="24"/>
  <c r="AD25"/>
  <c r="AF24"/>
  <c r="AB34"/>
  <c r="AD33"/>
  <c r="L284" i="19"/>
  <c r="L346"/>
  <c r="L408"/>
  <c r="U384" i="17"/>
  <c r="T384"/>
  <c r="S222" i="19"/>
  <c r="R222"/>
  <c r="L253"/>
  <c r="L315"/>
  <c r="D222"/>
  <c r="L222"/>
  <c r="L438"/>
  <c r="D377"/>
  <c r="L377"/>
  <c r="T394" i="17"/>
  <c r="N270"/>
  <c r="N332"/>
  <c r="N239"/>
  <c r="N456"/>
  <c r="T374" i="19"/>
  <c r="X24" i="24"/>
  <c r="Z24"/>
  <c r="AE24"/>
  <c r="AC24"/>
  <c r="L22" i="19"/>
  <c r="R28"/>
  <c r="N20" i="17"/>
  <c r="V391" l="1"/>
  <c r="T383" i="19"/>
  <c r="T224"/>
  <c r="T28"/>
  <c r="T376"/>
  <c r="N72" i="31"/>
  <c r="N80"/>
  <c r="N57"/>
  <c r="N168"/>
  <c r="N106"/>
  <c r="N75"/>
  <c r="N88"/>
  <c r="V20" i="17"/>
  <c r="D10" i="30"/>
  <c r="L10"/>
  <c r="T223" i="19"/>
  <c r="T237"/>
  <c r="N110" i="17"/>
  <c r="V27"/>
  <c r="N28"/>
  <c r="N214"/>
  <c r="D25"/>
  <c r="V25" s="1"/>
  <c r="N149"/>
  <c r="D23"/>
  <c r="N178"/>
  <c r="D22"/>
  <c r="N177"/>
  <c r="N146"/>
  <c r="N207"/>
  <c r="N145"/>
  <c r="N114"/>
  <c r="R21" i="19"/>
  <c r="N113" i="17"/>
  <c r="R20" i="19"/>
  <c r="N18" i="17"/>
  <c r="N204"/>
  <c r="D16"/>
  <c r="V16" s="1"/>
  <c r="N202"/>
  <c r="N201"/>
  <c r="N170"/>
  <c r="N139"/>
  <c r="D13"/>
  <c r="N106"/>
  <c r="N103"/>
  <c r="D10"/>
  <c r="V22"/>
  <c r="N25"/>
  <c r="T377" i="19"/>
  <c r="N194" i="17"/>
  <c r="T226" i="19"/>
  <c r="T379"/>
  <c r="N22" i="17"/>
  <c r="N120"/>
  <c r="T378" i="19"/>
  <c r="S21"/>
  <c r="N70" i="17"/>
  <c r="V245"/>
  <c r="N165"/>
  <c r="R15" i="19"/>
  <c r="N118" i="17"/>
  <c r="V12"/>
  <c r="S10" i="19"/>
  <c r="T10" s="1"/>
  <c r="S20"/>
  <c r="T20" s="1"/>
  <c r="D17" i="17"/>
  <c r="N203"/>
  <c r="R17" i="19"/>
  <c r="N212" i="31"/>
  <c r="N118"/>
  <c r="S17" i="19"/>
  <c r="T17" s="1"/>
  <c r="N141" i="17"/>
  <c r="N17"/>
  <c r="N79"/>
  <c r="N141" i="31"/>
  <c r="N70"/>
  <c r="V28" i="17"/>
  <c r="N26"/>
  <c r="N25" i="31"/>
  <c r="N149"/>
  <c r="S15" i="19"/>
  <c r="T15" s="1"/>
  <c r="S11"/>
  <c r="N26" i="31"/>
  <c r="R25" i="19"/>
  <c r="U23" i="17"/>
  <c r="N182" i="31"/>
  <c r="N83"/>
  <c r="N104"/>
  <c r="N202"/>
  <c r="N119"/>
  <c r="N178"/>
  <c r="N173"/>
  <c r="N11"/>
  <c r="N121"/>
  <c r="N120"/>
  <c r="N144"/>
  <c r="N172"/>
  <c r="N103"/>
  <c r="D28"/>
  <c r="N27"/>
  <c r="D23"/>
  <c r="N22"/>
  <c r="N21"/>
  <c r="N20"/>
  <c r="D18"/>
  <c r="N111"/>
  <c r="N110"/>
  <c r="N109"/>
  <c r="N108"/>
  <c r="N78"/>
  <c r="N59"/>
  <c r="N116"/>
  <c r="N114"/>
  <c r="N113"/>
  <c r="N142"/>
  <c r="N17"/>
  <c r="N16"/>
  <c r="N15"/>
  <c r="N139"/>
  <c r="N12"/>
  <c r="N136"/>
  <c r="N10"/>
  <c r="D8" i="17"/>
  <c r="N101"/>
  <c r="N183"/>
  <c r="N151"/>
  <c r="D18"/>
  <c r="V18" s="1"/>
  <c r="N111"/>
  <c r="N8" i="31"/>
  <c r="N90"/>
  <c r="N135"/>
  <c r="N196"/>
  <c r="V8" i="17"/>
  <c r="N194" i="31"/>
  <c r="N13"/>
  <c r="N199"/>
  <c r="N39"/>
  <c r="N152"/>
  <c r="N213"/>
  <c r="N150"/>
  <c r="N211"/>
  <c r="N147"/>
  <c r="N208"/>
  <c r="N145"/>
  <c r="N206"/>
  <c r="N203"/>
  <c r="N140"/>
  <c r="N201"/>
  <c r="N198"/>
  <c r="N74"/>
  <c r="N77"/>
  <c r="N79"/>
  <c r="N82"/>
  <c r="N84"/>
  <c r="N85"/>
  <c r="N87"/>
  <c r="N89"/>
  <c r="N132"/>
  <c r="N137"/>
  <c r="T394" i="19"/>
  <c r="T239"/>
  <c r="V396" i="17"/>
  <c r="V241"/>
  <c r="V244"/>
  <c r="N15"/>
  <c r="V398"/>
  <c r="N105"/>
  <c r="N181"/>
  <c r="D21"/>
  <c r="T219" i="19"/>
  <c r="U17" i="17"/>
  <c r="V384"/>
  <c r="N390"/>
  <c r="V400"/>
  <c r="T393" i="19"/>
  <c r="S386"/>
  <c r="T386" s="1"/>
  <c r="N362" i="17"/>
  <c r="T228" i="19"/>
  <c r="V385" i="17"/>
  <c r="T384" i="19"/>
  <c r="R391"/>
  <c r="S387"/>
  <c r="T387" s="1"/>
  <c r="L418"/>
  <c r="D231"/>
  <c r="T231" s="1"/>
  <c r="N424" i="17"/>
  <c r="T232" i="19"/>
  <c r="N27" i="17"/>
  <c r="V26"/>
  <c r="U21"/>
  <c r="D25" i="19"/>
  <c r="T25" s="1"/>
  <c r="L13"/>
  <c r="S26"/>
  <c r="T26" s="1"/>
  <c r="D21"/>
  <c r="T21" s="1"/>
  <c r="R13"/>
  <c r="S22"/>
  <c r="T22" s="1"/>
  <c r="V15" i="17"/>
  <c r="N211"/>
  <c r="N150"/>
  <c r="N208"/>
  <c r="N142"/>
  <c r="N140"/>
  <c r="N198"/>
  <c r="R12" i="19"/>
  <c r="S12"/>
  <c r="T12" s="1"/>
  <c r="S16"/>
  <c r="T16" s="1"/>
  <c r="R16"/>
  <c r="T13" i="17"/>
  <c r="U13"/>
  <c r="V13" s="1"/>
  <c r="T11"/>
  <c r="U11"/>
  <c r="V11" s="1"/>
  <c r="L11" i="19"/>
  <c r="D11"/>
  <c r="U10" i="17"/>
  <c r="V10" s="1"/>
  <c r="T10"/>
  <c r="L23" i="19"/>
  <c r="D23"/>
  <c r="T23" s="1"/>
  <c r="N206" i="17"/>
  <c r="T18" i="19"/>
  <c r="T13"/>
  <c r="T222"/>
  <c r="V229" i="17"/>
  <c r="T381" i="19"/>
  <c r="V243" i="17"/>
  <c r="N457"/>
  <c r="D457"/>
  <c r="N240"/>
  <c r="D240"/>
  <c r="N333"/>
  <c r="D333"/>
  <c r="N271"/>
  <c r="D271"/>
  <c r="D395"/>
  <c r="N395"/>
  <c r="T395"/>
  <c r="U395"/>
  <c r="L419" i="19"/>
  <c r="L357"/>
  <c r="L295"/>
  <c r="S233"/>
  <c r="T233" s="1"/>
  <c r="R233"/>
  <c r="R388"/>
  <c r="S388"/>
  <c r="T388" s="1"/>
  <c r="D425" i="17"/>
  <c r="N425"/>
  <c r="D363"/>
  <c r="N363"/>
  <c r="D301"/>
  <c r="N301"/>
  <c r="U390"/>
  <c r="V390" s="1"/>
  <c r="T390"/>
  <c r="N451"/>
  <c r="D451"/>
  <c r="N234"/>
  <c r="D234"/>
  <c r="V234" s="1"/>
  <c r="N327"/>
  <c r="D327"/>
  <c r="N265"/>
  <c r="D265"/>
  <c r="D389"/>
  <c r="V389" s="1"/>
  <c r="N389"/>
  <c r="N419"/>
  <c r="D419"/>
  <c r="N357"/>
  <c r="D357"/>
  <c r="N295"/>
  <c r="D295"/>
  <c r="U388"/>
  <c r="V388" s="1"/>
  <c r="T388"/>
  <c r="U383"/>
  <c r="V383" s="1"/>
  <c r="L283" i="19"/>
  <c r="T240" i="17"/>
  <c r="U240"/>
  <c r="T239"/>
  <c r="U239"/>
  <c r="V239" s="1"/>
  <c r="T235"/>
  <c r="U235"/>
  <c r="V235" s="1"/>
  <c r="T233"/>
  <c r="U233"/>
  <c r="V233" s="1"/>
  <c r="D448"/>
  <c r="N448"/>
  <c r="D231"/>
  <c r="V231" s="1"/>
  <c r="N231"/>
  <c r="D324"/>
  <c r="N324"/>
  <c r="D262"/>
  <c r="N262"/>
  <c r="N386"/>
  <c r="D386"/>
  <c r="V386" s="1"/>
  <c r="N416"/>
  <c r="D416"/>
  <c r="N292"/>
  <c r="D292"/>
  <c r="T228"/>
  <c r="U228"/>
  <c r="V228" s="1"/>
  <c r="V23" l="1"/>
  <c r="V17"/>
  <c r="T11" i="19"/>
  <c r="V21" i="17"/>
  <c r="V395"/>
  <c r="V240"/>
</calcChain>
</file>

<file path=xl/comments1.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2.xml><?xml version="1.0" encoding="utf-8"?>
<comments xmlns="http://schemas.openxmlformats.org/spreadsheetml/2006/main">
  <authors>
    <author>jmarks</author>
  </authors>
  <commentLis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 ref="A411" authorId="0">
      <text>
        <r>
          <rPr>
            <b/>
            <sz val="8"/>
            <color indexed="81"/>
            <rFont val="Tahoma"/>
            <family val="2"/>
          </rPr>
          <t>jmarks:</t>
        </r>
        <r>
          <rPr>
            <sz val="8"/>
            <color indexed="81"/>
            <rFont val="Tahoma"/>
            <family val="2"/>
          </rPr>
          <t xml:space="preserve">
Note hidden row — regional figure suppressed due to small number of states.</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3.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 ref="A411" authorId="0">
      <text>
        <r>
          <rPr>
            <b/>
            <sz val="8"/>
            <color indexed="81"/>
            <rFont val="Tahoma"/>
            <family val="2"/>
          </rPr>
          <t>jmarks:</t>
        </r>
        <r>
          <rPr>
            <sz val="8"/>
            <color indexed="81"/>
            <rFont val="Tahoma"/>
            <family val="2"/>
          </rPr>
          <t xml:space="preserve">
Note hidden row — regional figure suppressed due to small number of states.</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4.xml><?xml version="1.0" encoding="utf-8"?>
<comments xmlns="http://schemas.openxmlformats.org/spreadsheetml/2006/main">
  <authors>
    <author>JLM</author>
  </authors>
  <commentList>
    <comment ref="A9" authorId="0">
      <text>
        <r>
          <rPr>
            <b/>
            <sz val="10"/>
            <color indexed="81"/>
            <rFont val="Tahoma"/>
            <family val="2"/>
          </rPr>
          <t>JLM:</t>
        </r>
        <r>
          <rPr>
            <sz val="10"/>
            <color indexed="81"/>
            <rFont val="Tahoma"/>
            <family val="2"/>
          </rPr>
          <t xml:space="preserve">
This row of formulas uses the adjusted, adjusted cohort figures to take into account states that reported cohorts but no 10-year completion data.</t>
        </r>
      </text>
    </comment>
    <comment ref="A41" authorId="0">
      <text>
        <r>
          <rPr>
            <sz val="10"/>
            <color indexed="81"/>
            <rFont val="Tahoma"/>
            <family val="2"/>
          </rPr>
          <t>This row of formulas uses the adjusted, adjusted cohort figures to take into account states that reported cohorts but no 6-year completion data.</t>
        </r>
      </text>
    </comment>
  </commentList>
</comments>
</file>

<file path=xl/comments5.xml><?xml version="1.0" encoding="utf-8"?>
<comments xmlns="http://schemas.openxmlformats.org/spreadsheetml/2006/main">
  <authors>
    <author>jmarks</author>
    <author>JLM</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9" authorId="1">
      <text>
        <r>
          <rPr>
            <b/>
            <sz val="10"/>
            <color indexed="81"/>
            <rFont val="Tahoma"/>
            <family val="2"/>
          </rPr>
          <t>JLM:</t>
        </r>
        <r>
          <rPr>
            <sz val="10"/>
            <color indexed="81"/>
            <rFont val="Tahoma"/>
            <family val="2"/>
          </rPr>
          <t xml:space="preserve">
This row of formulas uses the adjusted, adjusted cohort figures to take into account states that reported cohorts but no 10-year completion data.</t>
        </r>
      </text>
    </comment>
    <comment ref="A42" authorId="1">
      <text>
        <r>
          <rPr>
            <sz val="10"/>
            <color indexed="81"/>
            <rFont val="Tahoma"/>
            <family val="2"/>
          </rPr>
          <t>This row of formulas uses the adjusted, adjusted cohort figures to take into account states that reported cohorts but no 6-year completion data.</t>
        </r>
      </text>
    </comment>
  </commentList>
</comments>
</file>

<file path=xl/comments6.xml><?xml version="1.0" encoding="utf-8"?>
<comments xmlns="http://schemas.openxmlformats.org/spreadsheetml/2006/main">
  <authors>
    <author>mloverde</author>
    <author>JLM</author>
  </authors>
  <commentList>
    <comment ref="A2" authorId="0">
      <text>
        <r>
          <rPr>
            <b/>
            <sz val="8"/>
            <color indexed="81"/>
            <rFont val="Tahoma"/>
            <family val="2"/>
          </rPr>
          <t>mloverde:</t>
        </r>
        <r>
          <rPr>
            <b/>
            <sz val="8"/>
            <color indexed="10"/>
            <rFont val="Tahoma"/>
            <family val="2"/>
          </rPr>
          <t xml:space="preserve">
try to keep pivot table structure the same to preserve links to report tables</t>
        </r>
      </text>
    </comment>
    <comment ref="R3" authorId="1">
      <text>
        <r>
          <rPr>
            <b/>
            <sz val="10"/>
            <color indexed="81"/>
            <rFont val="Tahoma"/>
            <family val="2"/>
          </rPr>
          <t>JLM:</t>
        </r>
        <r>
          <rPr>
            <sz val="10"/>
            <color indexed="81"/>
            <rFont val="Tahoma"/>
            <family val="2"/>
          </rPr>
          <t xml:space="preserve">
Especially for Fact Book table.</t>
        </r>
      </text>
    </comment>
  </commentList>
</comments>
</file>

<file path=xl/comments7.xml><?xml version="1.0" encoding="utf-8"?>
<comments xmlns="http://schemas.openxmlformats.org/spreadsheetml/2006/main">
  <authors>
    <author>mloverde</author>
    <author>JLM</author>
  </authors>
  <commentList>
    <comment ref="A2" authorId="0">
      <text>
        <r>
          <rPr>
            <b/>
            <sz val="8"/>
            <color indexed="10"/>
            <rFont val="Tahoma"/>
            <family val="2"/>
          </rPr>
          <t>try to keep pivot table structure the same to preserve links to report tables</t>
        </r>
      </text>
    </comment>
    <comment ref="V3" authorId="1">
      <text>
        <r>
          <rPr>
            <b/>
            <sz val="10"/>
            <color indexed="81"/>
            <rFont val="Tahoma"/>
            <family val="2"/>
          </rPr>
          <t>JLM:</t>
        </r>
        <r>
          <rPr>
            <sz val="10"/>
            <color indexed="81"/>
            <rFont val="Tahoma"/>
            <family val="2"/>
          </rPr>
          <t xml:space="preserve">
Especially for Fact Book table.</t>
        </r>
      </text>
    </comment>
  </commentList>
</comments>
</file>

<file path=xl/comments8.xml><?xml version="1.0" encoding="utf-8"?>
<comments xmlns="http://schemas.openxmlformats.org/spreadsheetml/2006/main">
  <authors>
    <author>jmarks</author>
    <author>Alicia A. Diaz</author>
    <author>mloverde</author>
    <author>christinam</author>
    <author>aphillips</author>
    <author>JLM</author>
    <author>Staff</author>
    <author>Kim Kirkpatrick</author>
    <author>lfilipp</author>
    <author>mvann</author>
    <author>jennifer berg</author>
    <author>heltonbl</author>
    <author>adiaz</author>
    <author>cbrown</author>
    <author>Alicia A Diaz</author>
    <author>AngelaDetlev</author>
    <author>Jeannie Reed</author>
    <author>WVHEPC</author>
    <author>reedjr</author>
    <author>Justin A. Leadmon</author>
  </authors>
  <commentList>
    <comment ref="AV2" authorId="0">
      <text>
        <r>
          <rPr>
            <b/>
            <sz val="8"/>
            <color indexed="81"/>
            <rFont val="Tahoma"/>
            <family val="2"/>
          </rPr>
          <t xml:space="preserve">jmarks: </t>
        </r>
        <r>
          <rPr>
            <b/>
            <sz val="8"/>
            <color indexed="81"/>
            <rFont val="Tahoma"/>
            <family val="2"/>
          </rPr>
          <t>For A.2.a. and A.2.b, remember, we're now using a "fall-to-fall" definition. Let us know whether previously submitted data (tan columns) was fall-to-fall or update to fall-to-fall, if possible. Please color code changed entries.</t>
        </r>
      </text>
    </comment>
    <comment ref="CX2" authorId="0">
      <text>
        <r>
          <rPr>
            <b/>
            <sz val="8"/>
            <color indexed="81"/>
            <rFont val="Tahoma"/>
            <family val="2"/>
          </rPr>
          <t xml:space="preserve">jmarks: </t>
        </r>
        <r>
          <rPr>
            <b/>
            <sz val="8"/>
            <color indexed="81"/>
            <rFont val="Tahoma"/>
            <family val="2"/>
          </rPr>
          <t>For B.2.a. and B.2.b, remember, we're now using a "fall-to-fall" definition. Let us know whether previously submitted data (tan columns) was fall-to-fall or update to fall-to-fall, if possible. Please color code changed entries.</t>
        </r>
      </text>
    </comment>
    <comment ref="DW3" authorId="0">
      <text>
        <r>
          <rPr>
            <b/>
            <sz val="10"/>
            <color indexed="81"/>
            <rFont val="Tahoma"/>
            <family val="2"/>
          </rPr>
          <t>jmarks:</t>
        </r>
        <r>
          <rPr>
            <sz val="10"/>
            <color indexed="81"/>
            <rFont val="Tahoma"/>
            <family val="2"/>
          </rPr>
          <t xml:space="preserve">
These are to see if data are reported without cohorts (or vice versa), so we can "alpha out" cells when data are incomplete.</t>
        </r>
      </text>
    </comment>
    <comment ref="G6" authorId="0">
      <text>
        <r>
          <rPr>
            <b/>
            <sz val="10"/>
            <color indexed="81"/>
            <rFont val="Tahoma"/>
            <family val="2"/>
          </rPr>
          <t>jmarks:</t>
        </r>
        <r>
          <rPr>
            <sz val="10"/>
            <color indexed="81"/>
            <rFont val="Tahoma"/>
            <family val="2"/>
          </rPr>
          <t xml:space="preserve">
extrapolated</t>
        </r>
      </text>
    </comment>
    <comment ref="B23" authorId="0">
      <text>
        <r>
          <rPr>
            <b/>
            <sz val="10"/>
            <color indexed="81"/>
            <rFont val="Tahoma"/>
            <family val="2"/>
          </rPr>
          <t>jmarks:</t>
        </r>
        <r>
          <rPr>
            <sz val="10"/>
            <color indexed="81"/>
            <rFont val="Tahoma"/>
            <family val="2"/>
          </rPr>
          <t xml:space="preserve">
Met criteria for Two-Year 1 in 2009-10.</t>
        </r>
      </text>
    </comment>
    <comment ref="B30" authorId="0">
      <text>
        <r>
          <rPr>
            <b/>
            <sz val="10"/>
            <color indexed="81"/>
            <rFont val="Tahoma"/>
            <family val="2"/>
          </rPr>
          <t>jmarks:</t>
        </r>
        <r>
          <rPr>
            <sz val="10"/>
            <color indexed="81"/>
            <rFont val="Tahoma"/>
            <family val="2"/>
          </rPr>
          <t xml:space="preserve">
Met criteria for Two-Year 1 in 2009-10.</t>
        </r>
      </text>
    </comment>
    <comment ref="B32" authorId="0">
      <text>
        <r>
          <rPr>
            <b/>
            <sz val="10"/>
            <color indexed="81"/>
            <rFont val="Tahoma"/>
            <family val="2"/>
          </rPr>
          <t>jmarks:</t>
        </r>
        <r>
          <rPr>
            <sz val="10"/>
            <color indexed="81"/>
            <rFont val="Tahoma"/>
            <family val="2"/>
          </rPr>
          <t xml:space="preserve">
Met criteria for Two-Year 2 in 2009-10.</t>
        </r>
      </text>
    </comment>
    <comment ref="B34" authorId="0">
      <text>
        <r>
          <rPr>
            <b/>
            <sz val="10"/>
            <color indexed="81"/>
            <rFont val="Tahoma"/>
            <family val="2"/>
          </rPr>
          <t>jmarks:</t>
        </r>
        <r>
          <rPr>
            <sz val="10"/>
            <color indexed="81"/>
            <rFont val="Tahoma"/>
            <family val="2"/>
          </rPr>
          <t xml:space="preserve">
Met criteria for Two-Year 2 in 2009-10.</t>
        </r>
      </text>
    </comment>
    <comment ref="B38" authorId="1">
      <text>
        <r>
          <rPr>
            <sz val="10"/>
            <color indexed="81"/>
            <rFont val="Tahoma"/>
            <family val="2"/>
          </rPr>
          <t>Met the criteria for Two-Year 2 in 2008-09 and 2009-10.</t>
        </r>
      </text>
    </comment>
    <comment ref="B50" authorId="2">
      <text>
        <r>
          <rPr>
            <sz val="10"/>
            <color indexed="81"/>
            <rFont val="Tahoma"/>
            <family val="2"/>
          </rPr>
          <t>Met the criteria for Four-Year 4 in 2009-10</t>
        </r>
      </text>
    </comment>
    <comment ref="DG55" authorId="3">
      <text>
        <r>
          <rPr>
            <b/>
            <sz val="8"/>
            <color indexed="81"/>
            <rFont val="Tahoma"/>
            <family val="2"/>
          </rPr>
          <t>christinam:</t>
        </r>
        <r>
          <rPr>
            <sz val="8"/>
            <color indexed="81"/>
            <rFont val="Tahoma"/>
            <family val="2"/>
          </rPr>
          <t xml:space="preserve">
ASUB merged with Foothills Technical College on July 1, 2003.  Foothills students are now included in ASUB reports, including certificate programs.</t>
        </r>
      </text>
    </comment>
    <comment ref="B56" authorId="0">
      <text>
        <r>
          <rPr>
            <b/>
            <sz val="10"/>
            <color indexed="81"/>
            <rFont val="Tahoma"/>
            <family val="2"/>
          </rPr>
          <t>jmarks:</t>
        </r>
        <r>
          <rPr>
            <sz val="10"/>
            <color indexed="81"/>
            <rFont val="Tahoma"/>
            <family val="2"/>
          </rPr>
          <t xml:space="preserve">
Met the criteria for Two-Year 1 in 2009-10.</t>
        </r>
      </text>
    </comment>
    <comment ref="B64" authorId="2">
      <text>
        <r>
          <rPr>
            <sz val="10"/>
            <color indexed="81"/>
            <rFont val="Tahoma"/>
            <family val="2"/>
          </rPr>
          <t>Met the criteria for Two-Year 2 in 2008-09 and 2009-10.</t>
        </r>
      </text>
    </comment>
    <comment ref="D76" authorId="0">
      <text>
        <r>
          <rPr>
            <b/>
            <sz val="10"/>
            <color indexed="81"/>
            <rFont val="Tahoma"/>
            <family val="2"/>
          </rPr>
          <t>jmarks:</t>
        </r>
        <r>
          <rPr>
            <sz val="10"/>
            <color indexed="81"/>
            <rFont val="Tahoma"/>
            <family val="2"/>
          </rPr>
          <t xml:space="preserve">
Pick up DE submisssion with "future work" questions before building next year's survey form.</t>
        </r>
      </text>
    </comment>
    <comment ref="T76" authorId="4">
      <text>
        <r>
          <rPr>
            <b/>
            <sz val="8"/>
            <color indexed="81"/>
            <rFont val="Tahoma"/>
            <family val="2"/>
          </rPr>
          <t>aphillips:</t>
        </r>
        <r>
          <rPr>
            <sz val="8"/>
            <color indexed="81"/>
            <rFont val="Tahoma"/>
            <family val="2"/>
          </rPr>
          <t xml:space="preserve">
I adjusted a previous erroneous figure (3567) that I reported last year.</t>
        </r>
      </text>
    </comment>
    <comment ref="T77" authorId="4">
      <text>
        <r>
          <rPr>
            <b/>
            <sz val="8"/>
            <color indexed="81"/>
            <rFont val="Tahoma"/>
            <family val="2"/>
          </rPr>
          <t>aphillips:</t>
        </r>
        <r>
          <rPr>
            <sz val="8"/>
            <color indexed="81"/>
            <rFont val="Tahoma"/>
            <family val="2"/>
          </rPr>
          <t xml:space="preserve">
I adjusted a previous erroneous figure (818) that I reported last year.</t>
        </r>
      </text>
    </comment>
    <comment ref="CX78" authorId="1">
      <text>
        <r>
          <rPr>
            <b/>
            <sz val="12"/>
            <color indexed="81"/>
            <rFont val="Tahoma"/>
            <family val="2"/>
          </rPr>
          <t>Alicia A. Diaz:</t>
        </r>
        <r>
          <rPr>
            <sz val="12"/>
            <color indexed="81"/>
            <rFont val="Tahoma"/>
            <family val="2"/>
          </rPr>
          <t xml:space="preserve">
there should be data here - may need to alpha column cn and surrounding</t>
        </r>
      </text>
    </comment>
    <comment ref="B80" authorId="1">
      <text>
        <r>
          <rPr>
            <b/>
            <sz val="8"/>
            <color indexed="81"/>
            <rFont val="Tahoma"/>
            <family val="2"/>
          </rPr>
          <t>met the criteria for a SREB two-year 2 ("9") in 2007-08, 2008-09</t>
        </r>
      </text>
    </comment>
    <comment ref="B81" authorId="2">
      <text>
        <r>
          <rPr>
            <sz val="10"/>
            <color indexed="81"/>
            <rFont val="Tahoma"/>
            <family val="2"/>
          </rPr>
          <t>Reclassified: Met the criteria for Four-Year 1 in 2007-08, 2008-09 and 2009-10.</t>
        </r>
      </text>
    </comment>
    <comment ref="B93" authorId="1">
      <text>
        <r>
          <rPr>
            <sz val="10"/>
            <color indexed="81"/>
            <rFont val="Tahoma"/>
            <family val="2"/>
          </rPr>
          <t>Reclassified: Met the criteria for Two-Year with Bachelor's in 2007-08, 2008-09 and 2009-10.</t>
        </r>
      </text>
    </comment>
    <comment ref="B99" authorId="1">
      <text>
        <r>
          <rPr>
            <sz val="10"/>
            <color indexed="81"/>
            <rFont val="Tahoma"/>
            <family val="2"/>
          </rPr>
          <t>Met the criteria for Two-Year with Bachelor's in 2008-09 and 2009-10.</t>
        </r>
      </text>
    </comment>
    <comment ref="B100" authorId="1">
      <text>
        <r>
          <rPr>
            <sz val="10"/>
            <color indexed="81"/>
            <rFont val="Tahoma"/>
            <family val="2"/>
          </rPr>
          <t>Met the criteria for Two-Year with Bachelor's in 2009-10.</t>
        </r>
      </text>
    </comment>
    <comment ref="B102" authorId="1">
      <text>
        <r>
          <rPr>
            <sz val="10"/>
            <color indexed="81"/>
            <rFont val="Tahoma"/>
            <family val="2"/>
          </rPr>
          <t>Met the criteria for Two-Year with Bachelor's in 2009-10.</t>
        </r>
      </text>
    </comment>
    <comment ref="B106" authorId="1">
      <text>
        <r>
          <rPr>
            <sz val="10"/>
            <color indexed="81"/>
            <rFont val="Tahoma"/>
            <family val="2"/>
          </rPr>
          <t>Reclassified: Met the criteria for a Two-Year 1 in 2007-08, 2008-09 and 2009-10.</t>
        </r>
      </text>
    </comment>
    <comment ref="B109" authorId="0">
      <text>
        <r>
          <rPr>
            <b/>
            <sz val="10"/>
            <color indexed="81"/>
            <rFont val="Tahoma"/>
            <family val="2"/>
          </rPr>
          <t>jmarks:</t>
        </r>
        <r>
          <rPr>
            <sz val="10"/>
            <color indexed="81"/>
            <rFont val="Tahoma"/>
            <family val="2"/>
          </rPr>
          <t xml:space="preserve">
Formerly Manatee Community College</t>
        </r>
      </text>
    </comment>
    <comment ref="B112" authorId="1">
      <text>
        <r>
          <rPr>
            <sz val="10"/>
            <color indexed="81"/>
            <rFont val="Tahoma"/>
            <family val="2"/>
          </rPr>
          <t>Met the criteria for Two-Year 1 in 2008-09 and 2009-10.</t>
        </r>
      </text>
    </comment>
    <comment ref="B113" authorId="0">
      <text>
        <r>
          <rPr>
            <b/>
            <sz val="10"/>
            <color indexed="81"/>
            <rFont val="Tahoma"/>
            <family val="2"/>
          </rPr>
          <t>jmarks:</t>
        </r>
        <r>
          <rPr>
            <sz val="10"/>
            <color indexed="81"/>
            <rFont val="Tahoma"/>
            <family val="2"/>
          </rPr>
          <t xml:space="preserve">
Met the criteria for Two-Year 1 in 2009-10.</t>
        </r>
      </text>
    </comment>
    <comment ref="B136" authorId="0">
      <text>
        <r>
          <rPr>
            <b/>
            <sz val="10"/>
            <color indexed="81"/>
            <rFont val="Tahoma"/>
            <family val="2"/>
          </rPr>
          <t>jmarks:</t>
        </r>
        <r>
          <rPr>
            <sz val="10"/>
            <color indexed="81"/>
            <rFont val="Tahoma"/>
            <family val="2"/>
          </rPr>
          <t xml:space="preserve">
Met the criteria for Four-Year 5 in 2009-10.</t>
        </r>
      </text>
    </comment>
    <comment ref="BE138" authorId="1">
      <text>
        <r>
          <rPr>
            <b/>
            <sz val="12"/>
            <color indexed="81"/>
            <rFont val="Tahoma"/>
            <family val="2"/>
          </rPr>
          <t>Alicia A. Diaz:</t>
        </r>
        <r>
          <rPr>
            <sz val="12"/>
            <color indexed="81"/>
            <rFont val="Tahoma"/>
            <family val="2"/>
          </rPr>
          <t xml:space="preserve">
there should be data here - may need to alpha column w and surrounding</t>
        </r>
      </text>
    </comment>
    <comment ref="B140" authorId="0">
      <text>
        <r>
          <rPr>
            <sz val="10"/>
            <color indexed="81"/>
            <rFont val="Tahoma"/>
            <family val="2"/>
          </rPr>
          <t>Met the criteria for Two-Year with Bachelor's in 2009-10.</t>
        </r>
      </text>
    </comment>
    <comment ref="B144" authorId="1">
      <text>
        <r>
          <rPr>
            <sz val="10"/>
            <color indexed="81"/>
            <rFont val="Tahoma"/>
            <family val="2"/>
          </rPr>
          <t>Met criteria for Two-Year with Bachelors in 2008-09 and 2009-10.</t>
        </r>
      </text>
    </comment>
    <comment ref="B146" authorId="0">
      <text>
        <r>
          <rPr>
            <sz val="10"/>
            <color indexed="81"/>
            <rFont val="Tahoma"/>
            <family val="2"/>
          </rPr>
          <t>Met the criteria for Two-Year with Bachelor's in 2009-10.</t>
        </r>
      </text>
    </comment>
    <comment ref="B148" authorId="0">
      <text>
        <r>
          <rPr>
            <b/>
            <sz val="10"/>
            <color indexed="81"/>
            <rFont val="Tahoma"/>
            <family val="2"/>
          </rPr>
          <t>jmarks:</t>
        </r>
        <r>
          <rPr>
            <sz val="10"/>
            <color indexed="81"/>
            <rFont val="Tahoma"/>
            <family val="2"/>
          </rPr>
          <t xml:space="preserve">
Met the criteria for Two-Year 2 in 2009-10.</t>
        </r>
      </text>
    </comment>
    <comment ref="B149" authorId="0">
      <text>
        <r>
          <rPr>
            <b/>
            <sz val="10"/>
            <color indexed="81"/>
            <rFont val="Tahoma"/>
            <family val="2"/>
          </rPr>
          <t>jmarks:</t>
        </r>
        <r>
          <rPr>
            <sz val="10"/>
            <color indexed="81"/>
            <rFont val="Tahoma"/>
            <family val="2"/>
          </rPr>
          <t xml:space="preserve">
Met the criteria for Two-Year 2 in 2009-10.</t>
        </r>
      </text>
    </comment>
    <comment ref="B152" authorId="0">
      <text>
        <r>
          <rPr>
            <b/>
            <sz val="10"/>
            <color indexed="81"/>
            <rFont val="Tahoma"/>
            <family val="2"/>
          </rPr>
          <t>jmarks:</t>
        </r>
        <r>
          <rPr>
            <sz val="10"/>
            <color indexed="81"/>
            <rFont val="Tahoma"/>
            <family val="2"/>
          </rPr>
          <t xml:space="preserve">
In start up phase.</t>
        </r>
      </text>
    </comment>
    <comment ref="B158" authorId="0">
      <text>
        <r>
          <rPr>
            <b/>
            <sz val="10"/>
            <color indexed="81"/>
            <rFont val="Tahoma"/>
            <family val="2"/>
          </rPr>
          <t>jmarks:</t>
        </r>
        <r>
          <rPr>
            <sz val="10"/>
            <color indexed="81"/>
            <rFont val="Tahoma"/>
            <family val="2"/>
          </rPr>
          <t xml:space="preserve">
Now includes former Appalachian Technical College and North Metro Technical College.</t>
        </r>
      </text>
    </comment>
    <comment ref="B162" authorId="0">
      <text>
        <r>
          <rPr>
            <b/>
            <sz val="10"/>
            <color indexed="81"/>
            <rFont val="Tahoma"/>
            <family val="2"/>
          </rPr>
          <t>jmarks:</t>
        </r>
        <r>
          <rPr>
            <sz val="10"/>
            <color indexed="81"/>
            <rFont val="Tahoma"/>
            <family val="2"/>
          </rPr>
          <t xml:space="preserve">
Is the merger of Coosa Valley Technical College and Northwestern Technical College.</t>
        </r>
      </text>
    </comment>
    <comment ref="B174" authorId="1">
      <text>
        <r>
          <rPr>
            <sz val="10"/>
            <color indexed="81"/>
            <rFont val="Tahoma"/>
            <family val="2"/>
          </rPr>
          <t>Reclassified: Now includes former Swainsboro Technical College and meets the criteria for a Technical Institute or College 1.</t>
        </r>
      </text>
    </comment>
    <comment ref="B177" authorId="0">
      <text>
        <r>
          <rPr>
            <b/>
            <sz val="10"/>
            <color indexed="81"/>
            <rFont val="Tahoma"/>
            <family val="2"/>
          </rPr>
          <t>jmarks:</t>
        </r>
        <r>
          <rPr>
            <sz val="10"/>
            <color indexed="81"/>
            <rFont val="Tahoma"/>
            <family val="2"/>
          </rPr>
          <t xml:space="preserve">
Is the merger of West Georgia Technical College and West Central Technical College.</t>
        </r>
      </text>
    </comment>
    <comment ref="B178" authorId="1">
      <text>
        <r>
          <rPr>
            <sz val="10"/>
            <color indexed="81"/>
            <rFont val="Tahoma"/>
            <family val="2"/>
          </rPr>
          <t>Met criteria for Technical Institute or College 1 in 2008-09 and 2009-10.</t>
        </r>
      </text>
    </comment>
    <comment ref="B179" authorId="1">
      <text>
        <r>
          <rPr>
            <sz val="10"/>
            <color indexed="81"/>
            <rFont val="Tahoma"/>
            <family val="2"/>
          </rPr>
          <t>Met criteria for Tech nical institute or College 1 in 2008-09 and 2009-10.</t>
        </r>
      </text>
    </comment>
    <comment ref="R181" authorId="5">
      <text>
        <r>
          <rPr>
            <b/>
            <sz val="10"/>
            <color indexed="81"/>
            <rFont val="Tahoma"/>
            <family val="2"/>
          </rPr>
          <t>JLM:</t>
        </r>
        <r>
          <rPr>
            <sz val="10"/>
            <color indexed="81"/>
            <rFont val="Tahoma"/>
            <family val="2"/>
          </rPr>
          <t xml:space="preserve">
Cohort shouldn't be larger than total first-time, full-time.</t>
        </r>
      </text>
    </comment>
    <comment ref="T181" authorId="5">
      <text>
        <r>
          <rPr>
            <b/>
            <sz val="10"/>
            <color indexed="81"/>
            <rFont val="Tahoma"/>
            <family val="2"/>
          </rPr>
          <t>JLM:</t>
        </r>
        <r>
          <rPr>
            <sz val="10"/>
            <color indexed="81"/>
            <rFont val="Tahoma"/>
            <family val="2"/>
          </rPr>
          <t xml:space="preserve">
Cohort shouldn't be larger than total first-time, full-time.</t>
        </r>
      </text>
    </comment>
    <comment ref="B186" authorId="2">
      <text>
        <r>
          <rPr>
            <sz val="10"/>
            <color indexed="81"/>
            <rFont val="Tahoma"/>
            <family val="2"/>
          </rPr>
          <t>Met the criteria for Four-Year 3 in 2008-09 and 2009-10.</t>
        </r>
      </text>
    </comment>
    <comment ref="B188" authorId="2">
      <text>
        <r>
          <rPr>
            <sz val="10"/>
            <color indexed="81"/>
            <rFont val="Tahoma"/>
            <family val="2"/>
          </rPr>
          <t>Met the criteria for Four-Year 4 in 2008-09 and 2009-10.</t>
        </r>
      </text>
    </comment>
    <comment ref="B202" authorId="0">
      <text>
        <r>
          <rPr>
            <b/>
            <sz val="10"/>
            <color indexed="81"/>
            <rFont val="Tahoma"/>
            <family val="2"/>
          </rPr>
          <t>jmarks:</t>
        </r>
        <r>
          <rPr>
            <sz val="10"/>
            <color indexed="81"/>
            <rFont val="Tahoma"/>
            <family val="2"/>
          </rPr>
          <t xml:space="preserve">
Met the criteria for Two-Year 2 in 2009-10.</t>
        </r>
      </text>
    </comment>
    <comment ref="H208" authorId="6">
      <text>
        <r>
          <rPr>
            <b/>
            <sz val="8"/>
            <color indexed="81"/>
            <rFont val="Tahoma"/>
            <family val="2"/>
          </rPr>
          <t>Staff:</t>
        </r>
        <r>
          <rPr>
            <sz val="8"/>
            <color indexed="81"/>
            <rFont val="Tahoma"/>
            <family val="2"/>
          </rPr>
          <t xml:space="preserve">
No data available due to Hurricane Katrina</t>
        </r>
      </text>
    </comment>
    <comment ref="T208" authorId="6">
      <text>
        <r>
          <rPr>
            <b/>
            <sz val="8"/>
            <color indexed="81"/>
            <rFont val="Tahoma"/>
            <family val="2"/>
          </rPr>
          <t>Staff:</t>
        </r>
        <r>
          <rPr>
            <sz val="8"/>
            <color indexed="81"/>
            <rFont val="Tahoma"/>
            <family val="2"/>
          </rPr>
          <t xml:space="preserve">
No data available due to Hurricane Katrina</t>
        </r>
      </text>
    </comment>
    <comment ref="B217" authorId="2">
      <text>
        <r>
          <rPr>
            <sz val="10"/>
            <color indexed="81"/>
            <rFont val="Tahoma"/>
            <family val="2"/>
          </rPr>
          <t>Reclassified: Met the criteria for Four-year 4 in 2007-08, 2008-09 and 2009-10.</t>
        </r>
      </text>
    </comment>
    <comment ref="H217" authorId="6">
      <text>
        <r>
          <rPr>
            <b/>
            <sz val="8"/>
            <color indexed="81"/>
            <rFont val="Tahoma"/>
            <family val="2"/>
          </rPr>
          <t>Staff:</t>
        </r>
        <r>
          <rPr>
            <sz val="8"/>
            <color indexed="81"/>
            <rFont val="Tahoma"/>
            <family val="2"/>
          </rPr>
          <t xml:space="preserve">
No data available due to Hurricane Katrina</t>
        </r>
      </text>
    </comment>
    <comment ref="T217" authorId="6">
      <text>
        <r>
          <rPr>
            <b/>
            <sz val="8"/>
            <color indexed="81"/>
            <rFont val="Tahoma"/>
            <family val="2"/>
          </rPr>
          <t>Staff:</t>
        </r>
        <r>
          <rPr>
            <sz val="8"/>
            <color indexed="81"/>
            <rFont val="Tahoma"/>
            <family val="2"/>
          </rPr>
          <t xml:space="preserve">
No data available due to Hurricane Katrina</t>
        </r>
      </text>
    </comment>
    <comment ref="B218" authorId="0">
      <text>
        <r>
          <rPr>
            <b/>
            <sz val="10"/>
            <color indexed="81"/>
            <rFont val="Tahoma"/>
            <family val="2"/>
          </rPr>
          <t>jmarks:</t>
        </r>
        <r>
          <rPr>
            <sz val="10"/>
            <color indexed="81"/>
            <rFont val="Tahoma"/>
            <family val="2"/>
          </rPr>
          <t xml:space="preserve">
Met the criteria for Four-Year 6 in 2009-10.</t>
        </r>
      </text>
    </comment>
    <comment ref="BV219"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19"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19" authorId="7">
      <text>
        <r>
          <rPr>
            <b/>
            <sz val="8"/>
            <color indexed="81"/>
            <rFont val="Tahoma"/>
            <family val="2"/>
          </rPr>
          <t>Kim Kirkpatrick Harvey:</t>
        </r>
        <r>
          <rPr>
            <sz val="8"/>
            <color indexed="81"/>
            <rFont val="Tahoma"/>
            <family val="2"/>
          </rPr>
          <t xml:space="preserve">
Katrina Cohort </t>
        </r>
      </text>
    </comment>
    <comment ref="DK219" authorId="6">
      <text>
        <r>
          <rPr>
            <b/>
            <sz val="8"/>
            <color indexed="81"/>
            <rFont val="Tahoma"/>
            <family val="2"/>
          </rPr>
          <t>Staff:</t>
        </r>
        <r>
          <rPr>
            <sz val="8"/>
            <color indexed="81"/>
            <rFont val="Tahoma"/>
            <family val="2"/>
          </rPr>
          <t xml:space="preserve">
No data due to Hurricane Katrina</t>
        </r>
      </text>
    </comment>
    <comment ref="DN219" authorId="6">
      <text>
        <r>
          <rPr>
            <b/>
            <sz val="8"/>
            <color indexed="81"/>
            <rFont val="Tahoma"/>
            <family val="2"/>
          </rPr>
          <t>Staff:</t>
        </r>
        <r>
          <rPr>
            <sz val="8"/>
            <color indexed="81"/>
            <rFont val="Tahoma"/>
            <family val="2"/>
          </rPr>
          <t xml:space="preserve">
No data due to Hurricane Katrina</t>
        </r>
      </text>
    </comment>
    <comment ref="B220" authorId="1">
      <text>
        <r>
          <rPr>
            <sz val="10"/>
            <color indexed="81"/>
            <rFont val="Tahoma"/>
            <family val="2"/>
          </rPr>
          <t>Met criteria for Two-Year 1 in 2008-09 and 2009-10.</t>
        </r>
      </text>
    </comment>
    <comment ref="DS223" authorId="6">
      <text>
        <r>
          <rPr>
            <b/>
            <sz val="8"/>
            <color indexed="81"/>
            <rFont val="Tahoma"/>
            <family val="2"/>
          </rPr>
          <t>Staff:</t>
        </r>
        <r>
          <rPr>
            <sz val="8"/>
            <color indexed="81"/>
            <rFont val="Tahoma"/>
            <family val="2"/>
          </rPr>
          <t xml:space="preserve">
No data available</t>
        </r>
      </text>
    </comment>
    <comment ref="BV224"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24"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24" authorId="6">
      <text>
        <r>
          <rPr>
            <b/>
            <sz val="8"/>
            <color indexed="81"/>
            <rFont val="Tahoma"/>
            <family val="2"/>
          </rPr>
          <t xml:space="preserve">Staff:
</t>
        </r>
        <r>
          <rPr>
            <sz val="8"/>
            <color indexed="81"/>
            <rFont val="Tahoma"/>
            <family val="2"/>
          </rPr>
          <t xml:space="preserve">No data due to Hurricane Katrina
</t>
        </r>
      </text>
    </comment>
    <comment ref="DK224" authorId="6">
      <text>
        <r>
          <rPr>
            <b/>
            <sz val="8"/>
            <color indexed="81"/>
            <rFont val="Tahoma"/>
            <family val="2"/>
          </rPr>
          <t>Staff:</t>
        </r>
        <r>
          <rPr>
            <sz val="8"/>
            <color indexed="81"/>
            <rFont val="Tahoma"/>
            <family val="2"/>
          </rPr>
          <t xml:space="preserve">
No data due to Hurricane Katrina</t>
        </r>
      </text>
    </comment>
    <comment ref="DN224" authorId="6">
      <text>
        <r>
          <rPr>
            <b/>
            <sz val="8"/>
            <color indexed="81"/>
            <rFont val="Tahoma"/>
            <family val="2"/>
          </rPr>
          <t>Staff:</t>
        </r>
        <r>
          <rPr>
            <sz val="8"/>
            <color indexed="81"/>
            <rFont val="Tahoma"/>
            <family val="2"/>
          </rPr>
          <t xml:space="preserve">
No data due to Hurricane Katrina</t>
        </r>
      </text>
    </comment>
    <comment ref="B226" authorId="1">
      <text>
        <r>
          <rPr>
            <sz val="10"/>
            <color indexed="81"/>
            <rFont val="Tahoma"/>
            <family val="2"/>
          </rPr>
          <t>Met criteria for Two-Year 2 in 2008-09 and 2009-10.</t>
        </r>
      </text>
    </comment>
    <comment ref="B227" authorId="1">
      <text>
        <r>
          <rPr>
            <sz val="10"/>
            <color indexed="81"/>
            <rFont val="Tahoma"/>
            <family val="2"/>
          </rPr>
          <t>Met criteria for Two-Year 2 in 2009-10.</t>
        </r>
      </text>
    </comment>
    <comment ref="BV228"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28" authorId="1">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28" authorId="6">
      <text>
        <r>
          <rPr>
            <b/>
            <sz val="8"/>
            <color indexed="81"/>
            <rFont val="Tahoma"/>
            <family val="2"/>
          </rPr>
          <t>Staff:</t>
        </r>
        <r>
          <rPr>
            <sz val="8"/>
            <color indexed="81"/>
            <rFont val="Tahoma"/>
            <family val="2"/>
          </rPr>
          <t xml:space="preserve">
No data due to Hurricane Katrina</t>
        </r>
      </text>
    </comment>
    <comment ref="DK228" authorId="6">
      <text>
        <r>
          <rPr>
            <b/>
            <sz val="8"/>
            <color indexed="81"/>
            <rFont val="Tahoma"/>
            <family val="2"/>
          </rPr>
          <t>Staff:</t>
        </r>
        <r>
          <rPr>
            <sz val="8"/>
            <color indexed="81"/>
            <rFont val="Tahoma"/>
            <family val="2"/>
          </rPr>
          <t xml:space="preserve">
No data due to Hurricane Katrina</t>
        </r>
      </text>
    </comment>
    <comment ref="DN228" authorId="6">
      <text>
        <r>
          <rPr>
            <b/>
            <sz val="8"/>
            <color indexed="81"/>
            <rFont val="Tahoma"/>
            <family val="2"/>
          </rPr>
          <t>Staff:</t>
        </r>
        <r>
          <rPr>
            <sz val="8"/>
            <color indexed="81"/>
            <rFont val="Tahoma"/>
            <family val="2"/>
          </rPr>
          <t xml:space="preserve">
No data due to Hurricane Katrina</t>
        </r>
      </text>
    </comment>
    <comment ref="DS228" authorId="6">
      <text>
        <r>
          <rPr>
            <b/>
            <sz val="8"/>
            <color indexed="81"/>
            <rFont val="Tahoma"/>
            <family val="2"/>
          </rPr>
          <t>Staff:</t>
        </r>
        <r>
          <rPr>
            <sz val="8"/>
            <color indexed="81"/>
            <rFont val="Tahoma"/>
            <family val="2"/>
          </rPr>
          <t xml:space="preserve">
No data available</t>
        </r>
      </text>
    </comment>
    <comment ref="DT228" authorId="6">
      <text>
        <r>
          <rPr>
            <b/>
            <sz val="8"/>
            <color indexed="81"/>
            <rFont val="Tahoma"/>
            <family val="2"/>
          </rPr>
          <t>Staff:</t>
        </r>
        <r>
          <rPr>
            <sz val="8"/>
            <color indexed="81"/>
            <rFont val="Tahoma"/>
            <family val="2"/>
          </rPr>
          <t xml:space="preserve">
No data available
</t>
        </r>
      </text>
    </comment>
    <comment ref="B229" authorId="0">
      <text>
        <r>
          <rPr>
            <b/>
            <sz val="10"/>
            <color indexed="81"/>
            <rFont val="Tahoma"/>
            <family val="2"/>
          </rPr>
          <t>jmarks:</t>
        </r>
        <r>
          <rPr>
            <sz val="10"/>
            <color indexed="81"/>
            <rFont val="Tahoma"/>
            <family val="2"/>
          </rPr>
          <t xml:space="preserve">
Met the criteria for Technical Institute or College 1 in 2009-10.</t>
        </r>
      </text>
    </comment>
    <comment ref="DS229" authorId="6">
      <text>
        <r>
          <rPr>
            <b/>
            <sz val="8"/>
            <color indexed="81"/>
            <rFont val="Tahoma"/>
            <family val="2"/>
          </rPr>
          <t>Staff:</t>
        </r>
        <r>
          <rPr>
            <sz val="8"/>
            <color indexed="81"/>
            <rFont val="Tahoma"/>
            <family val="2"/>
          </rPr>
          <t xml:space="preserve">
No data available</t>
        </r>
      </text>
    </comment>
    <comment ref="DT229" authorId="6">
      <text>
        <r>
          <rPr>
            <b/>
            <sz val="8"/>
            <color indexed="81"/>
            <rFont val="Tahoma"/>
            <family val="2"/>
          </rPr>
          <t>Staff:</t>
        </r>
        <r>
          <rPr>
            <sz val="8"/>
            <color indexed="81"/>
            <rFont val="Tahoma"/>
            <family val="2"/>
          </rPr>
          <t xml:space="preserve">
No data available</t>
        </r>
      </text>
    </comment>
    <comment ref="BR270" authorId="8">
      <text>
        <r>
          <rPr>
            <b/>
            <sz val="8"/>
            <color indexed="81"/>
            <rFont val="Tahoma"/>
            <family val="2"/>
          </rPr>
          <t>lfilipp:</t>
        </r>
        <r>
          <rPr>
            <sz val="8"/>
            <color indexed="81"/>
            <rFont val="Tahoma"/>
            <family val="2"/>
          </rPr>
          <t xml:space="preserve">
not collected MHEC</t>
        </r>
      </text>
    </comment>
    <comment ref="BS270" authorId="8">
      <text>
        <r>
          <rPr>
            <b/>
            <sz val="8"/>
            <color indexed="81"/>
            <rFont val="Tahoma"/>
            <family val="2"/>
          </rPr>
          <t>lfilipp:</t>
        </r>
        <r>
          <rPr>
            <sz val="8"/>
            <color indexed="81"/>
            <rFont val="Tahoma"/>
            <family val="2"/>
          </rPr>
          <t xml:space="preserve">
not collected MHEC</t>
        </r>
      </text>
    </comment>
    <comment ref="B272" authorId="0">
      <text>
        <r>
          <rPr>
            <b/>
            <sz val="10"/>
            <color indexed="81"/>
            <rFont val="Tahoma"/>
            <family val="2"/>
          </rPr>
          <t>jmarks:</t>
        </r>
        <r>
          <rPr>
            <sz val="10"/>
            <color indexed="81"/>
            <rFont val="Tahoma"/>
            <family val="2"/>
          </rPr>
          <t xml:space="preserve">
Met the criteria for  Four-Year 2 in 2009-10.</t>
        </r>
      </text>
    </comment>
    <comment ref="G274" authorId="0">
      <text>
        <r>
          <rPr>
            <b/>
            <sz val="10"/>
            <color indexed="81"/>
            <rFont val="Tahoma"/>
            <family val="2"/>
          </rPr>
          <t>jmarks:</t>
        </r>
        <r>
          <rPr>
            <sz val="10"/>
            <color indexed="81"/>
            <rFont val="Tahoma"/>
            <family val="2"/>
          </rPr>
          <t xml:space="preserve">
suppressed until rest of insts in category reported</t>
        </r>
      </text>
    </comment>
    <comment ref="H274" authorId="0">
      <text>
        <r>
          <rPr>
            <b/>
            <sz val="10"/>
            <color indexed="81"/>
            <rFont val="Tahoma"/>
            <family val="2"/>
          </rPr>
          <t>jmarks:</t>
        </r>
        <r>
          <rPr>
            <sz val="10"/>
            <color indexed="81"/>
            <rFont val="Tahoma"/>
            <family val="2"/>
          </rPr>
          <t xml:space="preserve">
suppressed until rest of insts in category reported</t>
        </r>
      </text>
    </comment>
    <comment ref="CC284" authorId="9">
      <text>
        <r>
          <rPr>
            <b/>
            <sz val="10"/>
            <color indexed="81"/>
            <rFont val="Tahoma"/>
            <family val="2"/>
          </rPr>
          <t>mvann:</t>
        </r>
        <r>
          <rPr>
            <sz val="10"/>
            <color indexed="81"/>
            <rFont val="Tahoma"/>
            <family val="2"/>
          </rPr>
          <t xml:space="preserve">
checked IPEDS against institution submitted data. IPEDS had 573 vs. 964 submitted by PGCC. Corrected to match IPEDS.</t>
        </r>
      </text>
    </comment>
    <comment ref="B287" authorId="0">
      <text>
        <r>
          <rPr>
            <b/>
            <sz val="10"/>
            <color indexed="81"/>
            <rFont val="Tahoma"/>
            <family val="2"/>
          </rPr>
          <t>jmarks:</t>
        </r>
        <r>
          <rPr>
            <sz val="10"/>
            <color indexed="81"/>
            <rFont val="Tahoma"/>
            <family val="2"/>
          </rPr>
          <t xml:space="preserve">
Met the criteria for Two-Year 1 in 2009-10.
</t>
        </r>
      </text>
    </comment>
    <comment ref="B291" authorId="0">
      <text>
        <r>
          <rPr>
            <b/>
            <sz val="10"/>
            <color indexed="81"/>
            <rFont val="Tahoma"/>
            <family val="2"/>
          </rPr>
          <t>jmarks:</t>
        </r>
        <r>
          <rPr>
            <sz val="10"/>
            <color indexed="81"/>
            <rFont val="Tahoma"/>
            <family val="2"/>
          </rPr>
          <t xml:space="preserve">
Met the criteria for Two-Year 1 in 2009-10.
</t>
        </r>
      </text>
    </comment>
    <comment ref="B292" authorId="2">
      <text>
        <r>
          <rPr>
            <sz val="10"/>
            <color indexed="81"/>
            <rFont val="Tahoma"/>
            <family val="2"/>
          </rPr>
          <t xml:space="preserve">Met the criteria for Two-Year 2 in 2008-09 and 2009-10.
</t>
        </r>
      </text>
    </comment>
    <comment ref="B296" authorId="2">
      <text>
        <r>
          <rPr>
            <sz val="10"/>
            <color indexed="81"/>
            <rFont val="Tahoma"/>
            <family val="2"/>
          </rPr>
          <t xml:space="preserve">Met the criteria for Two-Year 2 in 2008-09 and 2009-10.
</t>
        </r>
      </text>
    </comment>
    <comment ref="B303" authorId="2">
      <text>
        <r>
          <rPr>
            <sz val="10"/>
            <color indexed="81"/>
            <rFont val="Tahoma"/>
            <family val="2"/>
          </rPr>
          <t>Reclassified: Met the criteria for Four-Year 4 in 2007-08, 2008-09 and 2009-10.</t>
        </r>
      </text>
    </comment>
    <comment ref="C305" authorId="10">
      <text>
        <r>
          <rPr>
            <sz val="8"/>
            <color indexed="8"/>
            <rFont val="Tahoma"/>
            <family val="2"/>
          </rPr>
          <t>includes Raymond campus (175786), Jackson campus (175777), Rankin campus (175795) and Vicksburg-Warren county (175801)</t>
        </r>
      </text>
    </comment>
    <comment ref="C308" authorId="10">
      <text>
        <r>
          <rPr>
            <sz val="8"/>
            <color indexed="8"/>
            <rFont val="Tahoma"/>
            <family val="2"/>
          </rPr>
          <t>includes Natchez campus (175564)</t>
        </r>
      </text>
    </comment>
    <comment ref="B312" authorId="1">
      <text>
        <r>
          <rPr>
            <b/>
            <sz val="8"/>
            <color indexed="81"/>
            <rFont val="Tahoma"/>
            <family val="2"/>
          </rPr>
          <t>met criteria as a SREB two-year 1 ("8") institution in 2008-09</t>
        </r>
      </text>
    </comment>
    <comment ref="C317" authorId="10">
      <text>
        <r>
          <rPr>
            <sz val="8"/>
            <color indexed="8"/>
            <rFont val="Tahoma"/>
            <family val="2"/>
          </rPr>
          <t>includes Forrest county center (408127)</t>
        </r>
      </text>
    </comment>
    <comment ref="BA320" authorId="11">
      <text>
        <r>
          <rPr>
            <b/>
            <sz val="8"/>
            <color indexed="81"/>
            <rFont val="Tahoma"/>
            <family val="2"/>
          </rPr>
          <t>heltonbl:</t>
        </r>
        <r>
          <rPr>
            <sz val="8"/>
            <color indexed="81"/>
            <rFont val="Tahoma"/>
            <family val="2"/>
          </rPr>
          <t xml:space="preserve">
transfers to another UNC system institution tracked by unit record student data files</t>
        </r>
      </text>
    </comment>
    <comment ref="B323" authorId="0">
      <text>
        <r>
          <rPr>
            <b/>
            <sz val="10"/>
            <color indexed="81"/>
            <rFont val="Tahoma"/>
            <family val="2"/>
          </rPr>
          <t>jmarks:</t>
        </r>
        <r>
          <rPr>
            <sz val="10"/>
            <color indexed="81"/>
            <rFont val="Tahoma"/>
            <family val="2"/>
          </rPr>
          <t xml:space="preserve">
Met the criteria for Four-Year 1 in 2009-10.</t>
        </r>
      </text>
    </comment>
    <comment ref="CA335" authorId="0">
      <text>
        <r>
          <rPr>
            <b/>
            <sz val="8"/>
            <color indexed="81"/>
            <rFont val="Tahoma"/>
            <family val="2"/>
          </rPr>
          <t>jmarks:</t>
        </r>
        <r>
          <rPr>
            <sz val="8"/>
            <color indexed="81"/>
            <rFont val="Tahoma"/>
            <family val="2"/>
          </rPr>
          <t xml:space="preserve">
persistence data were not reported — report only "mathch sets" of numbers or it throws the aggregate figures off.</t>
        </r>
      </text>
    </comment>
    <comment ref="DC335" authorId="12">
      <text>
        <r>
          <rPr>
            <b/>
            <sz val="8"/>
            <color indexed="81"/>
            <rFont val="Tahoma"/>
            <family val="2"/>
          </rPr>
          <t>adiaz:</t>
        </r>
        <r>
          <rPr>
            <sz val="8"/>
            <color indexed="81"/>
            <rFont val="Tahoma"/>
            <family val="2"/>
          </rPr>
          <t xml:space="preserve">
These data are not available to CCS</t>
        </r>
      </text>
    </comment>
    <comment ref="DL335" authorId="12">
      <text>
        <r>
          <rPr>
            <b/>
            <sz val="8"/>
            <color indexed="81"/>
            <rFont val="Tahoma"/>
            <family val="2"/>
          </rPr>
          <t>adiaz:</t>
        </r>
        <r>
          <rPr>
            <sz val="8"/>
            <color indexed="81"/>
            <rFont val="Tahoma"/>
            <family val="2"/>
          </rPr>
          <t xml:space="preserve">
These data are not available to CCS</t>
        </r>
      </text>
    </comment>
    <comment ref="DU335" authorId="12">
      <text>
        <r>
          <rPr>
            <b/>
            <sz val="8"/>
            <color indexed="81"/>
            <rFont val="Tahoma"/>
            <family val="2"/>
          </rPr>
          <t>adiaz:</t>
        </r>
        <r>
          <rPr>
            <sz val="8"/>
            <color indexed="81"/>
            <rFont val="Tahoma"/>
            <family val="2"/>
          </rPr>
          <t xml:space="preserve">
These data are not available to CCS</t>
        </r>
      </text>
    </comment>
    <comment ref="B347" authorId="0">
      <text>
        <r>
          <rPr>
            <b/>
            <sz val="10"/>
            <color indexed="81"/>
            <rFont val="Tahoma"/>
            <family val="2"/>
          </rPr>
          <t>jmarks:</t>
        </r>
        <r>
          <rPr>
            <sz val="10"/>
            <color indexed="81"/>
            <rFont val="Tahoma"/>
            <family val="2"/>
          </rPr>
          <t xml:space="preserve">
Met the criteria for Two-Year 1 in 2009-10.</t>
        </r>
      </text>
    </comment>
    <comment ref="B349" authorId="0">
      <text>
        <r>
          <rPr>
            <b/>
            <sz val="10"/>
            <color indexed="81"/>
            <rFont val="Tahoma"/>
            <family val="2"/>
          </rPr>
          <t>jmarks:</t>
        </r>
        <r>
          <rPr>
            <sz val="10"/>
            <color indexed="81"/>
            <rFont val="Tahoma"/>
            <family val="2"/>
          </rPr>
          <t xml:space="preserve">
Met the criteria for Two-Year 1 in 2009-10.</t>
        </r>
      </text>
    </comment>
    <comment ref="B351" authorId="1">
      <text>
        <r>
          <rPr>
            <sz val="10"/>
            <color indexed="81"/>
            <rFont val="Tahoma"/>
            <family val="2"/>
          </rPr>
          <t>Met the criteria for SREB 2 Year 1 in 2008-09 and 2009-10.</t>
        </r>
      </text>
    </comment>
    <comment ref="B356" authorId="1">
      <text>
        <r>
          <rPr>
            <sz val="10"/>
            <color indexed="81"/>
            <rFont val="Tahoma"/>
            <family val="2"/>
          </rPr>
          <t>Met the criteria for SREB 2 Year 1 in 2008-09 and 2009-10.</t>
        </r>
      </text>
    </comment>
    <comment ref="B380" authorId="0">
      <text>
        <r>
          <rPr>
            <sz val="10"/>
            <color indexed="81"/>
            <rFont val="Tahoma"/>
            <family val="2"/>
          </rPr>
          <t>Met the criteria for Two-Year 2 in 2009-10.</t>
        </r>
      </text>
    </comment>
    <comment ref="B383" authorId="0">
      <text>
        <r>
          <rPr>
            <sz val="10"/>
            <color indexed="81"/>
            <rFont val="Tahoma"/>
            <family val="2"/>
          </rPr>
          <t>Met the criteria for Two-Year 2 in 2009-10.</t>
        </r>
      </text>
    </comment>
    <comment ref="B391" authorId="0">
      <text>
        <r>
          <rPr>
            <sz val="10"/>
            <color indexed="81"/>
            <rFont val="Tahoma"/>
            <family val="2"/>
          </rPr>
          <t>Met the criteria for Two-Year 2 in 2009-10.</t>
        </r>
      </text>
    </comment>
    <comment ref="B411" authorId="0">
      <text>
        <r>
          <rPr>
            <sz val="10"/>
            <color indexed="81"/>
            <rFont val="Tahoma"/>
            <family val="2"/>
          </rPr>
          <t>Met the criteria for Two-Year 1 institution in 2009-10.</t>
        </r>
      </text>
    </comment>
    <comment ref="B427" authorId="2">
      <text>
        <r>
          <rPr>
            <sz val="10"/>
            <color indexed="81"/>
            <rFont val="Tahoma"/>
            <family val="2"/>
          </rPr>
          <t>Reclassified: Met the criteria for Four-Year 6 in 2007-08, 2008-09 and 2009-10.</t>
        </r>
      </text>
    </comment>
    <comment ref="B431" authorId="2">
      <text>
        <r>
          <rPr>
            <b/>
            <sz val="8"/>
            <color indexed="81"/>
            <rFont val="Tahoma"/>
            <family val="2"/>
          </rPr>
          <t>Reclassified: Met the criteria for SREB Four-Year 6 institution in 2007-08, 2008-09 and 2009-10.</t>
        </r>
      </text>
    </comment>
    <comment ref="CC431" authorId="13">
      <text>
        <r>
          <rPr>
            <b/>
            <sz val="8"/>
            <color indexed="81"/>
            <rFont val="Tahoma"/>
            <family val="2"/>
          </rPr>
          <t>cbrown:</t>
        </r>
        <r>
          <rPr>
            <sz val="8"/>
            <color indexed="81"/>
            <rFont val="Tahoma"/>
            <family val="2"/>
          </rPr>
          <t xml:space="preserve">
All are bachelors' students</t>
        </r>
      </text>
    </comment>
    <comment ref="B438" authorId="0">
      <text>
        <r>
          <rPr>
            <b/>
            <sz val="10"/>
            <color indexed="81"/>
            <rFont val="Tahoma"/>
            <family val="2"/>
          </rPr>
          <t>jmarks:</t>
        </r>
        <r>
          <rPr>
            <sz val="10"/>
            <color indexed="81"/>
            <rFont val="Tahoma"/>
            <family val="2"/>
          </rPr>
          <t xml:space="preserve">
Met the criteria for Two-Year 1 in 20009-01.</t>
        </r>
      </text>
    </comment>
    <comment ref="B441" authorId="0">
      <text>
        <r>
          <rPr>
            <b/>
            <sz val="10"/>
            <color indexed="81"/>
            <rFont val="Tahoma"/>
            <family val="2"/>
          </rPr>
          <t>jmarks:</t>
        </r>
        <r>
          <rPr>
            <sz val="10"/>
            <color indexed="81"/>
            <rFont val="Tahoma"/>
            <family val="2"/>
          </rPr>
          <t xml:space="preserve">
Formerly Spartanburg Technical College</t>
        </r>
      </text>
    </comment>
    <comment ref="B442" authorId="0">
      <text>
        <r>
          <rPr>
            <b/>
            <sz val="10"/>
            <color indexed="81"/>
            <rFont val="Tahoma"/>
            <family val="2"/>
          </rPr>
          <t>jmarks:</t>
        </r>
        <r>
          <rPr>
            <sz val="10"/>
            <color indexed="81"/>
            <rFont val="Tahoma"/>
            <family val="2"/>
          </rPr>
          <t xml:space="preserve">
Met the criteria for Two-Year 1 in 20009-01.</t>
        </r>
      </text>
    </comment>
    <comment ref="B452" authorId="1">
      <text>
        <r>
          <rPr>
            <sz val="10"/>
            <color indexed="81"/>
            <rFont val="Tahoma"/>
            <family val="2"/>
          </rPr>
          <t xml:space="preserve">Reclassified: Met the criteria for Four-Year 1 in 2007-08, 2008-09 and 2009-10.
</t>
        </r>
      </text>
    </comment>
    <comment ref="B456" authorId="0">
      <text>
        <r>
          <rPr>
            <b/>
            <sz val="10"/>
            <color indexed="81"/>
            <rFont val="Tahoma"/>
            <family val="2"/>
          </rPr>
          <t>jmarks:</t>
        </r>
        <r>
          <rPr>
            <sz val="10"/>
            <color indexed="81"/>
            <rFont val="Tahoma"/>
            <family val="2"/>
          </rPr>
          <t xml:space="preserve">
Met the criteria for Four-Year 2 in 2009-10.
</t>
        </r>
      </text>
    </comment>
    <comment ref="B457" authorId="1">
      <text>
        <r>
          <rPr>
            <sz val="10"/>
            <color indexed="81"/>
            <rFont val="Tahoma"/>
            <family val="2"/>
          </rPr>
          <t xml:space="preserve">Reclassified: Met the criteria for Four-Year 3 in 2007-08, 2008-09 and 2009-10.
</t>
        </r>
      </text>
    </comment>
    <comment ref="B459" authorId="1">
      <text>
        <r>
          <rPr>
            <sz val="10"/>
            <color indexed="81"/>
            <rFont val="Tahoma"/>
            <family val="2"/>
          </rPr>
          <t xml:space="preserve">Met the criteria for Four-Year 3 in 2008-09 and 2009-10.
</t>
        </r>
      </text>
    </comment>
    <comment ref="B468" authorId="0">
      <text>
        <r>
          <rPr>
            <b/>
            <sz val="10"/>
            <color indexed="81"/>
            <rFont val="Tahoma"/>
            <family val="2"/>
          </rPr>
          <t>jmarks:</t>
        </r>
        <r>
          <rPr>
            <sz val="10"/>
            <color indexed="81"/>
            <rFont val="Tahoma"/>
            <family val="2"/>
          </rPr>
          <t xml:space="preserve">
Met the criteria for Two-year 1 in 2009-10.</t>
        </r>
      </text>
    </comment>
    <comment ref="B471" authorId="0">
      <text>
        <r>
          <rPr>
            <b/>
            <sz val="10"/>
            <color indexed="81"/>
            <rFont val="Tahoma"/>
            <family val="2"/>
          </rPr>
          <t>jmarks:</t>
        </r>
        <r>
          <rPr>
            <sz val="10"/>
            <color indexed="81"/>
            <rFont val="Tahoma"/>
            <family val="2"/>
          </rPr>
          <t xml:space="preserve">
Met the criteria for Two-Year 1 in 2009-10.</t>
        </r>
      </text>
    </comment>
    <comment ref="B473" authorId="0">
      <text>
        <r>
          <rPr>
            <b/>
            <sz val="10"/>
            <color indexed="81"/>
            <rFont val="Tahoma"/>
            <family val="2"/>
          </rPr>
          <t>jmarks:</t>
        </r>
        <r>
          <rPr>
            <sz val="10"/>
            <color indexed="81"/>
            <rFont val="Tahoma"/>
            <family val="2"/>
          </rPr>
          <t xml:space="preserve">
Met the criteria for Two-Year 2 in 2009-10.</t>
        </r>
      </text>
    </comment>
    <comment ref="B524" authorId="1">
      <text>
        <r>
          <rPr>
            <sz val="10"/>
            <color indexed="81"/>
            <rFont val="Tahoma"/>
            <family val="2"/>
          </rPr>
          <t>Reclassified: Met the criteria for Four-Year 2 in 2007-08, 2008-09 and 2009-10.</t>
        </r>
      </text>
    </comment>
    <comment ref="B529" authorId="1">
      <text>
        <r>
          <rPr>
            <sz val="10"/>
            <color indexed="81"/>
            <rFont val="Tahoma"/>
            <family val="2"/>
          </rPr>
          <t xml:space="preserve">Reclassified: Met the criteria for Four-Year 3 in 2007-08, 2008-09 and 2009-10.
</t>
        </r>
      </text>
    </comment>
    <comment ref="B530" authorId="1">
      <text>
        <r>
          <rPr>
            <sz val="10"/>
            <color indexed="81"/>
            <rFont val="Tahoma"/>
            <family val="2"/>
          </rPr>
          <t xml:space="preserve">Met the criteria for a Four-Year 3 in 2008-09 and 2009-10.
</t>
        </r>
      </text>
    </comment>
    <comment ref="B531" authorId="0">
      <text>
        <r>
          <rPr>
            <b/>
            <sz val="10"/>
            <color indexed="81"/>
            <rFont val="Tahoma"/>
            <family val="2"/>
          </rPr>
          <t>jmarks:</t>
        </r>
        <r>
          <rPr>
            <sz val="10"/>
            <color indexed="81"/>
            <rFont val="Tahoma"/>
            <family val="2"/>
          </rPr>
          <t xml:space="preserve">
Met the criteria for Four-Year 3 in 2009-10.</t>
        </r>
      </text>
    </comment>
    <comment ref="B534" authorId="1">
      <text>
        <r>
          <rPr>
            <sz val="10"/>
            <color indexed="81"/>
            <rFont val="Tahoma"/>
            <family val="2"/>
          </rPr>
          <t xml:space="preserve">Reclassified: Met the criteria for Four-Year 4 in 2007-08, 2008-09 and 2009-10.
</t>
        </r>
      </text>
    </comment>
    <comment ref="B549" authorId="14">
      <text>
        <r>
          <rPr>
            <b/>
            <sz val="10"/>
            <color indexed="81"/>
            <rFont val="Tahoma"/>
            <family val="2"/>
          </rPr>
          <t>Alicia A Diaz:</t>
        </r>
        <r>
          <rPr>
            <sz val="10"/>
            <color indexed="81"/>
            <rFont val="Tahoma"/>
            <family val="2"/>
          </rPr>
          <t xml:space="preserve">
Formerly North Harris Montgomery Community College District.</t>
        </r>
      </text>
    </comment>
    <comment ref="B557" authorId="2">
      <text>
        <r>
          <rPr>
            <sz val="10"/>
            <color indexed="81"/>
            <rFont val="Tahoma"/>
            <family val="2"/>
          </rPr>
          <t>Reclassified: Met criteria for Two-Year with Bachelor's in 2007-08, 2008-09 and 2009-10.</t>
        </r>
      </text>
    </comment>
    <comment ref="B564" authorId="2">
      <text>
        <r>
          <rPr>
            <sz val="10"/>
            <color indexed="81"/>
            <rFont val="Tahoma"/>
            <family val="2"/>
          </rPr>
          <t>Reclassified: Met criteria for Two-Year with Bachelor's in 2007-08, 2008-09 and 2009-10.</t>
        </r>
      </text>
    </comment>
    <comment ref="B569" authorId="2">
      <text>
        <r>
          <rPr>
            <b/>
            <sz val="8"/>
            <color indexed="81"/>
            <rFont val="Tahoma"/>
            <family val="2"/>
          </rPr>
          <t>met criteria as a SREB Two-Year 1 ("8") in 2008-09.</t>
        </r>
      </text>
    </comment>
    <comment ref="B576" authorId="2">
      <text>
        <r>
          <rPr>
            <sz val="10"/>
            <color indexed="81"/>
            <rFont val="Tahoma"/>
            <family val="2"/>
          </rPr>
          <t>Reclassified: Met criteria for Two-Year with Bachelor's in 2007-08, 2008-09 and 2009-10.</t>
        </r>
      </text>
    </comment>
    <comment ref="B578" authorId="2">
      <text>
        <r>
          <rPr>
            <sz val="10"/>
            <color indexed="81"/>
            <rFont val="Tahoma"/>
            <family val="2"/>
          </rPr>
          <t>Met criteria for Two-Year 1 in 2008-09 and 2009-10.</t>
        </r>
      </text>
    </comment>
    <comment ref="C596" authorId="1">
      <text>
        <r>
          <rPr>
            <b/>
            <sz val="8"/>
            <color indexed="81"/>
            <rFont val="Tahoma"/>
            <family val="2"/>
          </rPr>
          <t>Alicia A. Diaz:</t>
        </r>
        <r>
          <rPr>
            <sz val="8"/>
            <color indexed="81"/>
            <rFont val="Tahoma"/>
            <family val="2"/>
          </rPr>
          <t xml:space="preserve">
Not assigned until SACS accreditation</t>
        </r>
      </text>
    </comment>
    <comment ref="B605" authorId="2">
      <text>
        <r>
          <rPr>
            <sz val="8"/>
            <color indexed="81"/>
            <rFont val="Tahoma"/>
            <family val="2"/>
          </rPr>
          <t>Reclassified, met criteria for classification as a SREB Four-Year 1 in 2007-08, 2008-09 and 2009-10.</t>
        </r>
      </text>
    </comment>
    <comment ref="B609" authorId="0">
      <text>
        <r>
          <rPr>
            <b/>
            <sz val="10"/>
            <color indexed="81"/>
            <rFont val="Tahoma"/>
            <family val="2"/>
          </rPr>
          <t>jmarks:</t>
        </r>
        <r>
          <rPr>
            <sz val="10"/>
            <color indexed="81"/>
            <rFont val="Tahoma"/>
            <family val="2"/>
          </rPr>
          <t xml:space="preserve">
Met criteria for classification as a SREB Four-Year 1 in 2009-10.</t>
        </r>
      </text>
    </comment>
    <comment ref="B611" authorId="2">
      <text>
        <r>
          <rPr>
            <sz val="8"/>
            <color indexed="81"/>
            <rFont val="Tahoma"/>
            <family val="2"/>
          </rPr>
          <t>Reclassified, met criteria for classification as a SREB Four-Year 3 in 2007-08, 2008-09 and 2009-10.</t>
        </r>
      </text>
    </comment>
    <comment ref="B612" authorId="2">
      <text>
        <r>
          <rPr>
            <b/>
            <sz val="8"/>
            <color indexed="81"/>
            <rFont val="Tahoma"/>
            <family val="2"/>
          </rPr>
          <t>Reclassified, met criteria for classification as a SREB Four-Year 4 in 2007-08, 2008-09 and 2009-10.</t>
        </r>
      </text>
    </comment>
    <comment ref="B614" authorId="2">
      <text>
        <r>
          <rPr>
            <b/>
            <sz val="8"/>
            <color indexed="81"/>
            <rFont val="Tahoma"/>
            <family val="2"/>
          </rPr>
          <t>Reclassified, met criteria for classification as a SREB Four-Year 5 in 2007-08, 2008-09 and 2009-10.</t>
        </r>
      </text>
    </comment>
    <comment ref="B615" authorId="2">
      <text>
        <r>
          <rPr>
            <b/>
            <sz val="8"/>
            <color indexed="81"/>
            <rFont val="Tahoma"/>
            <family val="2"/>
          </rPr>
          <t>Met criteria for classification as a SREB Four-Year 4 in 2008-09 and 2009-10.</t>
        </r>
      </text>
    </comment>
    <comment ref="CE618" authorId="15">
      <text>
        <r>
          <rPr>
            <b/>
            <sz val="8"/>
            <color indexed="81"/>
            <rFont val="Tahoma"/>
            <family val="2"/>
          </rPr>
          <t>AngelaDetlev:</t>
        </r>
        <r>
          <rPr>
            <sz val="8"/>
            <color indexed="81"/>
            <rFont val="Tahoma"/>
            <family val="2"/>
          </rPr>
          <t xml:space="preserve">
In 2006, the VCCS changed its reporting of new freshmen who entered in summer to comply with the Integrated Postsecondary Reporting Data System (IPEDS) and SCHEV’s reporting guidelines.  </t>
        </r>
      </text>
    </comment>
    <comment ref="CX618" authorId="15">
      <text>
        <r>
          <rPr>
            <b/>
            <sz val="8"/>
            <color indexed="81"/>
            <rFont val="Tahoma"/>
            <family val="2"/>
          </rPr>
          <t>AngelaDetlev:</t>
        </r>
        <r>
          <rPr>
            <sz val="8"/>
            <color indexed="81"/>
            <rFont val="Tahoma"/>
            <family val="2"/>
          </rPr>
          <t xml:space="preserve">
Again, since the size of the 2006 cohort was larger than previous years due to the change in freshmen reporting, the persistence numbers are larger.</t>
        </r>
      </text>
    </comment>
    <comment ref="B633" authorId="0">
      <text>
        <r>
          <rPr>
            <b/>
            <sz val="10"/>
            <color indexed="81"/>
            <rFont val="Tahoma"/>
            <family val="2"/>
          </rPr>
          <t>jmarks:</t>
        </r>
        <r>
          <rPr>
            <sz val="10"/>
            <color indexed="81"/>
            <rFont val="Tahoma"/>
            <family val="2"/>
          </rPr>
          <t xml:space="preserve">
Met the criteria for Two-Year 2 in 2009-10.</t>
        </r>
      </text>
    </comment>
    <comment ref="B636" authorId="0">
      <text>
        <r>
          <rPr>
            <b/>
            <sz val="10"/>
            <color indexed="81"/>
            <rFont val="Tahoma"/>
            <family val="2"/>
          </rPr>
          <t>jmarks:</t>
        </r>
        <r>
          <rPr>
            <sz val="10"/>
            <color indexed="81"/>
            <rFont val="Tahoma"/>
            <family val="2"/>
          </rPr>
          <t xml:space="preserve">
Met the criteria for Two-Year 2 in 2009-10.</t>
        </r>
      </text>
    </comment>
    <comment ref="B641" authorId="0">
      <text>
        <r>
          <rPr>
            <b/>
            <sz val="10"/>
            <color indexed="81"/>
            <rFont val="Tahoma"/>
            <family val="2"/>
          </rPr>
          <t>jmarks:</t>
        </r>
        <r>
          <rPr>
            <sz val="10"/>
            <color indexed="81"/>
            <rFont val="Tahoma"/>
            <family val="2"/>
          </rPr>
          <t xml:space="preserve">
Met the criteria for Two-Year 2 in 2009-10.</t>
        </r>
      </text>
    </comment>
    <comment ref="F642" authorId="16">
      <text>
        <r>
          <rPr>
            <b/>
            <sz val="8"/>
            <color indexed="81"/>
            <rFont val="Tahoma"/>
            <family val="2"/>
          </rPr>
          <t>Jeannie Reed:</t>
        </r>
        <r>
          <rPr>
            <sz val="8"/>
            <color indexed="81"/>
            <rFont val="Tahoma"/>
            <family val="2"/>
          </rPr>
          <t xml:space="preserve">
WVU provided</t>
        </r>
      </text>
    </comment>
    <comment ref="O642" authorId="17">
      <text>
        <r>
          <rPr>
            <b/>
            <sz val="8"/>
            <color indexed="81"/>
            <rFont val="Tahoma"/>
            <family val="2"/>
          </rPr>
          <t>WVHEPC:</t>
        </r>
        <r>
          <rPr>
            <sz val="8"/>
            <color indexed="81"/>
            <rFont val="Tahoma"/>
            <family val="2"/>
          </rPr>
          <t xml:space="preserve">
3,505 was reduced by 36 PharmD students to get 3,469.  Updated by WVU.</t>
        </r>
      </text>
    </comment>
    <comment ref="AA642" authorId="17">
      <text>
        <r>
          <rPr>
            <b/>
            <sz val="8"/>
            <color indexed="81"/>
            <rFont val="Tahoma"/>
            <family val="2"/>
          </rPr>
          <t>WVHEPC:</t>
        </r>
        <r>
          <rPr>
            <sz val="8"/>
            <color indexed="81"/>
            <rFont val="Tahoma"/>
            <family val="2"/>
          </rPr>
          <t xml:space="preserve">
Updated by WVU.</t>
        </r>
      </text>
    </comment>
    <comment ref="AB642" authorId="18">
      <text>
        <r>
          <rPr>
            <b/>
            <sz val="8"/>
            <color indexed="81"/>
            <rFont val="Tahoma"/>
            <family val="2"/>
          </rPr>
          <t>reedjr:</t>
        </r>
        <r>
          <rPr>
            <sz val="8"/>
            <color indexed="81"/>
            <rFont val="Tahoma"/>
            <family val="2"/>
          </rPr>
          <t xml:space="preserve">
WVU replaced the 0 with this updated figure. </t>
        </r>
      </text>
    </comment>
    <comment ref="AC642" authorId="16">
      <text>
        <r>
          <rPr>
            <b/>
            <sz val="8"/>
            <color indexed="81"/>
            <rFont val="Tahoma"/>
            <family val="2"/>
          </rPr>
          <t>Jeannie Reed:</t>
        </r>
        <r>
          <rPr>
            <sz val="8"/>
            <color indexed="81"/>
            <rFont val="Tahoma"/>
            <family val="2"/>
          </rPr>
          <t xml:space="preserve">
WVU replaced the 0 with this updated figure.</t>
        </r>
      </text>
    </comment>
    <comment ref="AD642" authorId="16">
      <text>
        <r>
          <rPr>
            <b/>
            <sz val="8"/>
            <color indexed="81"/>
            <rFont val="Tahoma"/>
            <family val="2"/>
          </rPr>
          <t>Jeannie Reed:</t>
        </r>
        <r>
          <rPr>
            <sz val="8"/>
            <color indexed="81"/>
            <rFont val="Tahoma"/>
            <family val="2"/>
          </rPr>
          <t xml:space="preserve">
WVU replaced the 0 with this updated figure.</t>
        </r>
      </text>
    </comment>
    <comment ref="AG643" authorId="18">
      <text>
        <r>
          <rPr>
            <b/>
            <sz val="8"/>
            <color indexed="81"/>
            <rFont val="Tahoma"/>
            <family val="2"/>
          </rPr>
          <t>reedjr:</t>
        </r>
        <r>
          <rPr>
            <sz val="8"/>
            <color indexed="81"/>
            <rFont val="Tahoma"/>
            <family val="2"/>
          </rPr>
          <t xml:space="preserve">
Suppressed; value &lt; 3.</t>
        </r>
      </text>
    </comment>
    <comment ref="AH643" authorId="16">
      <text>
        <r>
          <rPr>
            <b/>
            <sz val="8"/>
            <color indexed="81"/>
            <rFont val="Tahoma"/>
            <family val="2"/>
          </rPr>
          <t>Jeannie Reed:</t>
        </r>
        <r>
          <rPr>
            <sz val="8"/>
            <color indexed="81"/>
            <rFont val="Tahoma"/>
            <family val="2"/>
          </rPr>
          <t xml:space="preserve">
Cell size &lt; 3; suppressed data.</t>
        </r>
      </text>
    </comment>
    <comment ref="B644" authorId="2">
      <text>
        <r>
          <rPr>
            <sz val="10"/>
            <color indexed="81"/>
            <rFont val="Tahoma"/>
            <family val="2"/>
          </rPr>
          <t>Reclassified: Met the criteria for Four-Year 5 in 2007-08, 2008-09 and 2009-10</t>
        </r>
      </text>
    </comment>
    <comment ref="AI645" authorId="16">
      <text>
        <r>
          <rPr>
            <b/>
            <sz val="8"/>
            <color indexed="81"/>
            <rFont val="Tahoma"/>
            <family val="2"/>
          </rPr>
          <t>Jeannie Reed:</t>
        </r>
        <r>
          <rPr>
            <sz val="8"/>
            <color indexed="81"/>
            <rFont val="Tahoma"/>
            <family val="2"/>
          </rPr>
          <t xml:space="preserve">
Cell size &lt; 3; suppressed data.</t>
        </r>
      </text>
    </comment>
    <comment ref="BE645" authorId="16">
      <text>
        <r>
          <rPr>
            <b/>
            <sz val="8"/>
            <color indexed="81"/>
            <rFont val="Tahoma"/>
            <family val="2"/>
          </rPr>
          <t>Jeannie Reed:</t>
        </r>
        <r>
          <rPr>
            <sz val="8"/>
            <color indexed="81"/>
            <rFont val="Tahoma"/>
            <family val="2"/>
          </rPr>
          <t xml:space="preserve">
Recently discovered that prior year data was most likely incorrect.  Probably included associate seekers.</t>
        </r>
      </text>
    </comment>
    <comment ref="BI645" authorId="16">
      <text>
        <r>
          <rPr>
            <b/>
            <sz val="8"/>
            <color indexed="81"/>
            <rFont val="Tahoma"/>
            <family val="2"/>
          </rPr>
          <t>Jeannie Reed:</t>
        </r>
        <r>
          <rPr>
            <sz val="8"/>
            <color indexed="81"/>
            <rFont val="Tahoma"/>
            <family val="2"/>
          </rPr>
          <t xml:space="preserve">
Cell size &lt;3; could not provide.</t>
        </r>
      </text>
    </comment>
    <comment ref="BL645" authorId="16">
      <text>
        <r>
          <rPr>
            <b/>
            <sz val="8"/>
            <color indexed="81"/>
            <rFont val="Tahoma"/>
            <family val="2"/>
          </rPr>
          <t>Jeannie Reed:</t>
        </r>
        <r>
          <rPr>
            <sz val="8"/>
            <color indexed="81"/>
            <rFont val="Tahoma"/>
            <family val="2"/>
          </rPr>
          <t xml:space="preserve">
Cell size &lt;3; could not provide.</t>
        </r>
      </text>
    </comment>
    <comment ref="Q646" authorId="16">
      <text>
        <r>
          <rPr>
            <b/>
            <sz val="8"/>
            <color indexed="81"/>
            <rFont val="Tahoma"/>
            <family val="2"/>
          </rPr>
          <t>Jeannie Reed:</t>
        </r>
        <r>
          <rPr>
            <sz val="8"/>
            <color indexed="81"/>
            <rFont val="Tahoma"/>
            <family val="2"/>
          </rPr>
          <t xml:space="preserve">
Supplied by institution.</t>
        </r>
      </text>
    </comment>
    <comment ref="X646" authorId="16">
      <text>
        <r>
          <rPr>
            <b/>
            <sz val="8"/>
            <color indexed="81"/>
            <rFont val="Tahoma"/>
            <family val="2"/>
          </rPr>
          <t>Jeannie Reed:</t>
        </r>
        <r>
          <rPr>
            <sz val="8"/>
            <color indexed="81"/>
            <rFont val="Tahoma"/>
            <family val="2"/>
          </rPr>
          <t xml:space="preserve">
Cell size &lt; 3; can not provide.</t>
        </r>
      </text>
    </comment>
    <comment ref="AB646" authorId="16">
      <text>
        <r>
          <rPr>
            <b/>
            <sz val="8"/>
            <color indexed="81"/>
            <rFont val="Tahoma"/>
            <family val="2"/>
          </rPr>
          <t>Jeannie Reed:</t>
        </r>
        <r>
          <rPr>
            <sz val="8"/>
            <color indexed="81"/>
            <rFont val="Tahoma"/>
            <family val="2"/>
          </rPr>
          <t xml:space="preserve">
Cell size &lt; 3; can not provide.</t>
        </r>
      </text>
    </comment>
    <comment ref="F647" authorId="16">
      <text>
        <r>
          <rPr>
            <b/>
            <sz val="8"/>
            <color indexed="81"/>
            <rFont val="Tahoma"/>
            <family val="2"/>
          </rPr>
          <t>Jeannie Reed:</t>
        </r>
        <r>
          <rPr>
            <sz val="8"/>
            <color indexed="81"/>
            <rFont val="Tahoma"/>
            <family val="2"/>
          </rPr>
          <t xml:space="preserve">
GSC lost their community college component in 2003.</t>
        </r>
      </text>
    </comment>
    <comment ref="AD647" authorId="16">
      <text>
        <r>
          <rPr>
            <b/>
            <sz val="8"/>
            <color indexed="81"/>
            <rFont val="Tahoma"/>
            <family val="2"/>
          </rPr>
          <t>Jeannie Reed:</t>
        </r>
        <r>
          <rPr>
            <sz val="8"/>
            <color indexed="81"/>
            <rFont val="Tahoma"/>
            <family val="2"/>
          </rPr>
          <t xml:space="preserve">
Cell size &lt; 3; can not provide.</t>
        </r>
      </text>
    </comment>
    <comment ref="AF647" authorId="17">
      <text>
        <r>
          <rPr>
            <b/>
            <sz val="8"/>
            <color indexed="81"/>
            <rFont val="Tahoma"/>
            <family val="2"/>
          </rPr>
          <t>WVHEPC:</t>
        </r>
        <r>
          <rPr>
            <sz val="8"/>
            <color indexed="81"/>
            <rFont val="Tahoma"/>
            <family val="2"/>
          </rPr>
          <t xml:space="preserve">
Cell size &lt;3; can not provide.</t>
        </r>
      </text>
    </comment>
    <comment ref="AG647" authorId="18">
      <text>
        <r>
          <rPr>
            <b/>
            <sz val="8"/>
            <color indexed="81"/>
            <rFont val="Tahoma"/>
            <family val="2"/>
          </rPr>
          <t>reedjr:</t>
        </r>
        <r>
          <rPr>
            <sz val="8"/>
            <color indexed="81"/>
            <rFont val="Tahoma"/>
            <family val="2"/>
          </rPr>
          <t xml:space="preserve">
Suppressed; value &lt; 3.</t>
        </r>
      </text>
    </comment>
    <comment ref="AI647" authorId="16">
      <text>
        <r>
          <rPr>
            <b/>
            <sz val="8"/>
            <color indexed="81"/>
            <rFont val="Tahoma"/>
            <family val="2"/>
          </rPr>
          <t>Jeannie Reed:</t>
        </r>
        <r>
          <rPr>
            <sz val="8"/>
            <color indexed="81"/>
            <rFont val="Tahoma"/>
            <family val="2"/>
          </rPr>
          <t xml:space="preserve">
Cell size &lt; 3; suppressed data.</t>
        </r>
      </text>
    </comment>
    <comment ref="BE647" authorId="16">
      <text>
        <r>
          <rPr>
            <b/>
            <sz val="8"/>
            <color indexed="81"/>
            <rFont val="Tahoma"/>
            <family val="2"/>
          </rPr>
          <t>Jeannie Reed:</t>
        </r>
        <r>
          <rPr>
            <sz val="8"/>
            <color indexed="81"/>
            <rFont val="Tahoma"/>
            <family val="2"/>
          </rPr>
          <t xml:space="preserve">
We know the numbers are up and are  proportionate to the cohort's increase.</t>
        </r>
      </text>
    </comment>
    <comment ref="BK647" authorId="16">
      <text>
        <r>
          <rPr>
            <b/>
            <sz val="8"/>
            <color indexed="81"/>
            <rFont val="Tahoma"/>
            <family val="2"/>
          </rPr>
          <t>Jeannie Reed:</t>
        </r>
        <r>
          <rPr>
            <sz val="8"/>
            <color indexed="81"/>
            <rFont val="Tahoma"/>
            <family val="2"/>
          </rPr>
          <t xml:space="preserve">
We know the numbers are up and are proportionate to the cohort's increase.</t>
        </r>
      </text>
    </comment>
    <comment ref="B648" authorId="2">
      <text>
        <r>
          <rPr>
            <sz val="10"/>
            <color indexed="81"/>
            <rFont val="Tahoma"/>
            <family val="2"/>
          </rPr>
          <t>Met the criteria for Four-Year 5 in 2008-09 and 2009-10.</t>
        </r>
      </text>
    </comment>
    <comment ref="BE648" authorId="16">
      <text>
        <r>
          <rPr>
            <b/>
            <sz val="8"/>
            <color indexed="81"/>
            <rFont val="Tahoma"/>
            <family val="2"/>
          </rPr>
          <t>Jeannie Reed:</t>
        </r>
        <r>
          <rPr>
            <sz val="8"/>
            <color indexed="81"/>
            <rFont val="Tahoma"/>
            <family val="2"/>
          </rPr>
          <t xml:space="preserve">
Decrease is somewhat proportionate to cohort's decrease.</t>
        </r>
      </text>
    </comment>
    <comment ref="X649" authorId="16">
      <text>
        <r>
          <rPr>
            <b/>
            <sz val="8"/>
            <color indexed="81"/>
            <rFont val="Tahoma"/>
            <family val="2"/>
          </rPr>
          <t>Jeannie Reed:</t>
        </r>
        <r>
          <rPr>
            <sz val="8"/>
            <color indexed="81"/>
            <rFont val="Tahoma"/>
            <family val="2"/>
          </rPr>
          <t xml:space="preserve">
0 per WLU 5/7/09</t>
        </r>
      </text>
    </comment>
    <comment ref="AD649" authorId="16">
      <text>
        <r>
          <rPr>
            <b/>
            <sz val="8"/>
            <color indexed="81"/>
            <rFont val="Tahoma"/>
            <family val="2"/>
          </rPr>
          <t>Jeannie Reed:</t>
        </r>
        <r>
          <rPr>
            <sz val="8"/>
            <color indexed="81"/>
            <rFont val="Tahoma"/>
            <family val="2"/>
          </rPr>
          <t xml:space="preserve">
Cell size &lt; 3; can not provide.</t>
        </r>
      </text>
    </comment>
    <comment ref="AF649" authorId="17">
      <text>
        <r>
          <rPr>
            <b/>
            <sz val="8"/>
            <color indexed="81"/>
            <rFont val="Tahoma"/>
            <family val="2"/>
          </rPr>
          <t>WVHEPC:</t>
        </r>
        <r>
          <rPr>
            <sz val="8"/>
            <color indexed="81"/>
            <rFont val="Tahoma"/>
            <family val="2"/>
          </rPr>
          <t xml:space="preserve">
Cell size &lt; 3; can not provide.</t>
        </r>
      </text>
    </comment>
    <comment ref="AG649" authorId="18">
      <text>
        <r>
          <rPr>
            <b/>
            <sz val="8"/>
            <color indexed="81"/>
            <rFont val="Tahoma"/>
            <family val="2"/>
          </rPr>
          <t>reedjr:</t>
        </r>
        <r>
          <rPr>
            <sz val="8"/>
            <color indexed="81"/>
            <rFont val="Tahoma"/>
            <family val="2"/>
          </rPr>
          <t xml:space="preserve">
Suppressed; value &lt; 3.</t>
        </r>
      </text>
    </comment>
    <comment ref="AH649" authorId="16">
      <text>
        <r>
          <rPr>
            <b/>
            <sz val="8"/>
            <color indexed="81"/>
            <rFont val="Tahoma"/>
            <family val="2"/>
          </rPr>
          <t>Jeannie Reed:</t>
        </r>
        <r>
          <rPr>
            <sz val="8"/>
            <color indexed="81"/>
            <rFont val="Tahoma"/>
            <family val="2"/>
          </rPr>
          <t xml:space="preserve">
Cell size &lt; 3; suppressed data.</t>
        </r>
      </text>
    </comment>
    <comment ref="AI649" authorId="16">
      <text>
        <r>
          <rPr>
            <b/>
            <sz val="8"/>
            <color indexed="81"/>
            <rFont val="Tahoma"/>
            <family val="2"/>
          </rPr>
          <t>Jeannie Reed:</t>
        </r>
        <r>
          <rPr>
            <sz val="8"/>
            <color indexed="81"/>
            <rFont val="Tahoma"/>
            <family val="2"/>
          </rPr>
          <t xml:space="preserve">
Cell size &lt; 3; suppressed data.</t>
        </r>
      </text>
    </comment>
    <comment ref="R650" authorId="16">
      <text>
        <r>
          <rPr>
            <b/>
            <sz val="8"/>
            <color indexed="81"/>
            <rFont val="Tahoma"/>
            <family val="2"/>
          </rPr>
          <t>Jeannie Reed:</t>
        </r>
        <r>
          <rPr>
            <sz val="8"/>
            <color indexed="81"/>
            <rFont val="Tahoma"/>
            <family val="2"/>
          </rPr>
          <t xml:space="preserve">
WVSU provided 333.  Previously, said "405".  Use the "333".</t>
        </r>
      </text>
    </comment>
    <comment ref="AX650" authorId="16">
      <text>
        <r>
          <rPr>
            <b/>
            <sz val="8"/>
            <color indexed="81"/>
            <rFont val="Tahoma"/>
            <family val="2"/>
          </rPr>
          <t>Jeannie Reed:</t>
        </r>
        <r>
          <rPr>
            <sz val="8"/>
            <color indexed="81"/>
            <rFont val="Tahoma"/>
            <family val="2"/>
          </rPr>
          <t xml:space="preserve">
If, somewhere, you still have the 2003 cohort in this section (A.2.a.), WVSU would like it to say, "218" instead of what was originally reported.</t>
        </r>
      </text>
    </comment>
    <comment ref="BA650" authorId="16">
      <text>
        <r>
          <rPr>
            <b/>
            <sz val="8"/>
            <color indexed="81"/>
            <rFont val="Tahoma"/>
            <family val="2"/>
          </rPr>
          <t>Jeannie Reed:</t>
        </r>
        <r>
          <rPr>
            <sz val="8"/>
            <color indexed="81"/>
            <rFont val="Tahoma"/>
            <family val="2"/>
          </rPr>
          <t xml:space="preserve">
If, somewhere, you still have the 2003 cohort in this section (A.2.a.), WVSU would like it to say, "28" instead of what was originally reported.</t>
        </r>
      </text>
    </comment>
    <comment ref="BH650" authorId="18">
      <text>
        <r>
          <rPr>
            <b/>
            <sz val="8"/>
            <color indexed="81"/>
            <rFont val="Tahoma"/>
            <family val="2"/>
          </rPr>
          <t>reedjr:</t>
        </r>
        <r>
          <rPr>
            <sz val="8"/>
            <color indexed="81"/>
            <rFont val="Tahoma"/>
            <family val="2"/>
          </rPr>
          <t xml:space="preserve">
WVSU supplied this value.</t>
        </r>
      </text>
    </comment>
    <comment ref="BI650" authorId="16">
      <text>
        <r>
          <rPr>
            <b/>
            <sz val="8"/>
            <color indexed="81"/>
            <rFont val="Tahoma"/>
            <family val="2"/>
          </rPr>
          <t>Jeannie Reed:</t>
        </r>
        <r>
          <rPr>
            <sz val="8"/>
            <color indexed="81"/>
            <rFont val="Tahoma"/>
            <family val="2"/>
          </rPr>
          <t xml:space="preserve">
Supplied by WVSU</t>
        </r>
      </text>
    </comment>
    <comment ref="L651" authorId="16">
      <text>
        <r>
          <rPr>
            <b/>
            <sz val="8"/>
            <color indexed="81"/>
            <rFont val="Tahoma"/>
            <family val="2"/>
          </rPr>
          <t>Jeannie Reed:</t>
        </r>
        <r>
          <rPr>
            <sz val="8"/>
            <color indexed="81"/>
            <rFont val="Tahoma"/>
            <family val="2"/>
          </rPr>
          <t xml:space="preserve">
Have questioned figure; WVHEPC believes many of these are actually "other degree-seeking"</t>
        </r>
      </text>
    </comment>
    <comment ref="P651" authorId="16">
      <text>
        <r>
          <rPr>
            <b/>
            <sz val="8"/>
            <color indexed="81"/>
            <rFont val="Tahoma"/>
            <family val="2"/>
          </rPr>
          <t>Jeannie Reed:</t>
        </r>
        <r>
          <rPr>
            <sz val="8"/>
            <color indexed="81"/>
            <rFont val="Tahoma"/>
            <family val="2"/>
          </rPr>
          <t xml:space="preserve">
That's the figure we gave you, but it's been too long ago to try and find an explanation.</t>
        </r>
      </text>
    </comment>
    <comment ref="BG651" authorId="16">
      <text>
        <r>
          <rPr>
            <b/>
            <sz val="8"/>
            <color indexed="81"/>
            <rFont val="Tahoma"/>
            <family val="2"/>
          </rPr>
          <t>Jeannie Reed:</t>
        </r>
        <r>
          <rPr>
            <sz val="8"/>
            <color indexed="81"/>
            <rFont val="Tahoma"/>
            <family val="2"/>
          </rPr>
          <t xml:space="preserve">
School reported 45 to IPEDS; HEPC files show 55, FYI</t>
        </r>
      </text>
    </comment>
    <comment ref="B652" authorId="1">
      <text>
        <r>
          <rPr>
            <sz val="10"/>
            <color indexed="81"/>
            <rFont val="Tahoma"/>
            <family val="2"/>
          </rPr>
          <t>Reclassified: Met criteria for Two-Year with Bachelor's in 2007-08, 2008-09 and 2009-10.</t>
        </r>
      </text>
    </comment>
    <comment ref="BX653" authorId="14">
      <text>
        <r>
          <rPr>
            <b/>
            <sz val="9"/>
            <color indexed="81"/>
            <rFont val="Tahoma"/>
            <family val="2"/>
          </rPr>
          <t>Alicia A Diaz:</t>
        </r>
        <r>
          <rPr>
            <sz val="9"/>
            <color indexed="81"/>
            <rFont val="Tahoma"/>
            <family val="2"/>
          </rPr>
          <t xml:space="preserve">
No data for this school?
Jeannie Reed:  Joe and I agreed a few years ago that WVUP was too much of a hybrid to report data for.</t>
        </r>
      </text>
    </comment>
    <comment ref="DG654" authorId="16">
      <text>
        <r>
          <rPr>
            <b/>
            <sz val="8"/>
            <color indexed="81"/>
            <rFont val="Tahoma"/>
            <family val="2"/>
          </rPr>
          <t>Jeannie Reed:</t>
        </r>
        <r>
          <rPr>
            <sz val="8"/>
            <color indexed="81"/>
            <rFont val="Tahoma"/>
            <family val="2"/>
          </rPr>
          <t xml:space="preserve">
Will not be completing a GRS until 2005 is the cohort year.</t>
        </r>
      </text>
    </comment>
    <comment ref="DJ654" authorId="16">
      <text>
        <r>
          <rPr>
            <b/>
            <sz val="8"/>
            <color indexed="81"/>
            <rFont val="Tahoma"/>
            <family val="2"/>
          </rPr>
          <t>Jeannie Reed:</t>
        </r>
        <r>
          <rPr>
            <sz val="8"/>
            <color indexed="81"/>
            <rFont val="Tahoma"/>
            <family val="2"/>
          </rPr>
          <t xml:space="preserve">
Will not be completing a GRS until 2005 is the cohort year.</t>
        </r>
      </text>
    </comment>
    <comment ref="DM654" authorId="16">
      <text>
        <r>
          <rPr>
            <b/>
            <sz val="8"/>
            <color indexed="81"/>
            <rFont val="Tahoma"/>
            <family val="2"/>
          </rPr>
          <t>Jeannie Reed:</t>
        </r>
        <r>
          <rPr>
            <sz val="8"/>
            <color indexed="81"/>
            <rFont val="Tahoma"/>
            <family val="2"/>
          </rPr>
          <t xml:space="preserve">
Will not be completing a GRS until 2005 is the cohort year.</t>
        </r>
      </text>
    </comment>
    <comment ref="DT654" authorId="16">
      <text>
        <r>
          <rPr>
            <b/>
            <sz val="8"/>
            <color indexed="81"/>
            <rFont val="Tahoma"/>
            <family val="2"/>
          </rPr>
          <t>Jeannie Reed:</t>
        </r>
        <r>
          <rPr>
            <sz val="8"/>
            <color indexed="81"/>
            <rFont val="Tahoma"/>
            <family val="2"/>
          </rPr>
          <t xml:space="preserve">
Will not be completing a GRS until 2005 is the cohort year.</t>
        </r>
      </text>
    </comment>
    <comment ref="DU654" authorId="16">
      <text>
        <r>
          <rPr>
            <b/>
            <sz val="8"/>
            <color indexed="81"/>
            <rFont val="Tahoma"/>
            <family val="2"/>
          </rPr>
          <t>Jeannie Reed:</t>
        </r>
        <r>
          <rPr>
            <sz val="8"/>
            <color indexed="81"/>
            <rFont val="Tahoma"/>
            <family val="2"/>
          </rPr>
          <t xml:space="preserve">
2005 is the first year for which  BRCTC will provide a cohort.</t>
        </r>
      </text>
    </comment>
    <comment ref="DA656" authorId="16">
      <text>
        <r>
          <rPr>
            <b/>
            <sz val="8"/>
            <color indexed="81"/>
            <rFont val="Tahoma"/>
            <family val="2"/>
          </rPr>
          <t>Jeannie Reed:</t>
        </r>
        <r>
          <rPr>
            <sz val="8"/>
            <color indexed="81"/>
            <rFont val="Tahoma"/>
            <family val="2"/>
          </rPr>
          <t xml:space="preserve">
Cell size &lt; 3; could not provide.</t>
        </r>
      </text>
    </comment>
    <comment ref="DB656" authorId="16">
      <text>
        <r>
          <rPr>
            <b/>
            <sz val="8"/>
            <color indexed="81"/>
            <rFont val="Tahoma"/>
            <family val="2"/>
          </rPr>
          <t>Jeannie Reed:</t>
        </r>
        <r>
          <rPr>
            <sz val="8"/>
            <color indexed="81"/>
            <rFont val="Tahoma"/>
            <family val="2"/>
          </rPr>
          <t xml:space="preserve">
Cell size &lt;3; could not provide.</t>
        </r>
      </text>
    </comment>
    <comment ref="DC656" authorId="16">
      <text>
        <r>
          <rPr>
            <b/>
            <sz val="8"/>
            <color indexed="81"/>
            <rFont val="Tahoma"/>
            <family val="2"/>
          </rPr>
          <t>Jeannie Reed:</t>
        </r>
        <r>
          <rPr>
            <sz val="8"/>
            <color indexed="81"/>
            <rFont val="Tahoma"/>
            <family val="2"/>
          </rPr>
          <t xml:space="preserve">
Cell size &lt;3; could not provide.</t>
        </r>
      </text>
    </comment>
    <comment ref="DG656" authorId="16">
      <text>
        <r>
          <rPr>
            <b/>
            <sz val="8"/>
            <color indexed="81"/>
            <rFont val="Tahoma"/>
            <family val="2"/>
          </rPr>
          <t>Jeannie Reed:</t>
        </r>
        <r>
          <rPr>
            <sz val="8"/>
            <color indexed="81"/>
            <rFont val="Tahoma"/>
            <family val="2"/>
          </rPr>
          <t xml:space="preserve">
Cell size &lt; 3; could not provide.</t>
        </r>
      </text>
    </comment>
    <comment ref="DH656" authorId="16">
      <text>
        <r>
          <rPr>
            <b/>
            <sz val="8"/>
            <color indexed="81"/>
            <rFont val="Tahoma"/>
            <family val="2"/>
          </rPr>
          <t>Jeannie Reed:</t>
        </r>
        <r>
          <rPr>
            <sz val="8"/>
            <color indexed="81"/>
            <rFont val="Tahoma"/>
            <family val="2"/>
          </rPr>
          <t xml:space="preserve">
Cell size &lt;3; could not provide.</t>
        </r>
      </text>
    </comment>
    <comment ref="DK656" authorId="16">
      <text>
        <r>
          <rPr>
            <b/>
            <sz val="8"/>
            <color indexed="81"/>
            <rFont val="Tahoma"/>
            <family val="2"/>
          </rPr>
          <t>Jeannie Reed:</t>
        </r>
        <r>
          <rPr>
            <sz val="8"/>
            <color indexed="81"/>
            <rFont val="Tahoma"/>
            <family val="2"/>
          </rPr>
          <t xml:space="preserve">
Cell size &lt;3; could not provide.</t>
        </r>
      </text>
    </comment>
    <comment ref="DL656" authorId="16">
      <text>
        <r>
          <rPr>
            <b/>
            <sz val="8"/>
            <color indexed="81"/>
            <rFont val="Tahoma"/>
            <family val="2"/>
          </rPr>
          <t>Jeannie Reed:</t>
        </r>
        <r>
          <rPr>
            <sz val="8"/>
            <color indexed="81"/>
            <rFont val="Tahoma"/>
            <family val="2"/>
          </rPr>
          <t xml:space="preserve">
Cell size &lt;3; had to suppress.</t>
        </r>
      </text>
    </comment>
    <comment ref="DM656" authorId="16">
      <text>
        <r>
          <rPr>
            <b/>
            <sz val="8"/>
            <color indexed="81"/>
            <rFont val="Tahoma"/>
            <family val="2"/>
          </rPr>
          <t>Jeannie Reed:</t>
        </r>
        <r>
          <rPr>
            <sz val="8"/>
            <color indexed="81"/>
            <rFont val="Tahoma"/>
            <family val="2"/>
          </rPr>
          <t xml:space="preserve">
Cell size &lt; 3; could not provide.</t>
        </r>
      </text>
    </comment>
    <comment ref="DN656" authorId="16">
      <text>
        <r>
          <rPr>
            <b/>
            <sz val="8"/>
            <color indexed="81"/>
            <rFont val="Tahoma"/>
            <family val="2"/>
          </rPr>
          <t>Jeannie Reed:</t>
        </r>
        <r>
          <rPr>
            <sz val="8"/>
            <color indexed="81"/>
            <rFont val="Tahoma"/>
            <family val="2"/>
          </rPr>
          <t xml:space="preserve">
Cell size &lt;3; could not provide.</t>
        </r>
      </text>
    </comment>
    <comment ref="B657" authorId="16">
      <text>
        <r>
          <rPr>
            <sz val="10"/>
            <color indexed="81"/>
            <rFont val="Tahoma"/>
            <family val="2"/>
          </rPr>
          <t>Formerly West Virginia State Community &amp; Technical College.</t>
        </r>
      </text>
    </comment>
    <comment ref="CC657" authorId="18">
      <text>
        <r>
          <rPr>
            <b/>
            <sz val="8"/>
            <color indexed="81"/>
            <rFont val="Tahoma"/>
            <family val="2"/>
          </rPr>
          <t>reedjr:</t>
        </r>
        <r>
          <rPr>
            <sz val="8"/>
            <color indexed="81"/>
            <rFont val="Tahoma"/>
            <family val="2"/>
          </rPr>
          <t xml:space="preserve">
WVSU replaced HEPC's 274 figure.</t>
        </r>
      </text>
    </comment>
    <comment ref="CD657" authorId="16">
      <text>
        <r>
          <rPr>
            <b/>
            <sz val="8"/>
            <color indexed="81"/>
            <rFont val="Tahoma"/>
            <family val="2"/>
          </rPr>
          <t>Jeannie Reed:</t>
        </r>
        <r>
          <rPr>
            <sz val="8"/>
            <color indexed="81"/>
            <rFont val="Tahoma"/>
            <family val="2"/>
          </rPr>
          <t xml:space="preserve">
Provided by WVSU 5/12/09.</t>
        </r>
      </text>
    </comment>
    <comment ref="DS657" authorId="18">
      <text>
        <r>
          <rPr>
            <b/>
            <sz val="8"/>
            <color indexed="81"/>
            <rFont val="Tahoma"/>
            <family val="2"/>
          </rPr>
          <t>reedjr:</t>
        </r>
        <r>
          <rPr>
            <sz val="8"/>
            <color indexed="81"/>
            <rFont val="Tahoma"/>
            <family val="2"/>
          </rPr>
          <t xml:space="preserve">
WVSCTC supplied this value.</t>
        </r>
      </text>
    </comment>
    <comment ref="DT657" authorId="16">
      <text>
        <r>
          <rPr>
            <b/>
            <sz val="8"/>
            <color indexed="81"/>
            <rFont val="Tahoma"/>
            <family val="2"/>
          </rPr>
          <t>Jeannie Reed:</t>
        </r>
        <r>
          <rPr>
            <sz val="8"/>
            <color indexed="81"/>
            <rFont val="Tahoma"/>
            <family val="2"/>
          </rPr>
          <t xml:space="preserve">
WVSU provided</t>
        </r>
      </text>
    </comment>
    <comment ref="CL658" authorId="17">
      <text>
        <r>
          <rPr>
            <b/>
            <sz val="8"/>
            <color indexed="81"/>
            <rFont val="Tahoma"/>
            <family val="2"/>
          </rPr>
          <t>WVHEPC:</t>
        </r>
        <r>
          <rPr>
            <sz val="8"/>
            <color indexed="81"/>
            <rFont val="Tahoma"/>
            <family val="2"/>
          </rPr>
          <t xml:space="preserve">
Cell size &lt;3; can not provide.</t>
        </r>
      </text>
    </comment>
    <comment ref="CN658" authorId="16">
      <text>
        <r>
          <rPr>
            <b/>
            <sz val="8"/>
            <color indexed="81"/>
            <rFont val="Tahoma"/>
            <family val="2"/>
          </rPr>
          <t>Jeannie Reed:</t>
        </r>
        <r>
          <rPr>
            <sz val="8"/>
            <color indexed="81"/>
            <rFont val="Tahoma"/>
            <family val="2"/>
          </rPr>
          <t xml:space="preserve">
Cell size &lt; 3; suppressed.</t>
        </r>
      </text>
    </comment>
    <comment ref="CM659" authorId="19">
      <text>
        <r>
          <rPr>
            <b/>
            <sz val="8"/>
            <color indexed="81"/>
            <rFont val="Tahoma"/>
            <family val="2"/>
          </rPr>
          <t>Jeannie Reed: Not reported from school; safe to assume zero, if necessary.</t>
        </r>
        <r>
          <rPr>
            <sz val="8"/>
            <color indexed="81"/>
            <rFont val="Tahoma"/>
            <family val="2"/>
          </rPr>
          <t xml:space="preserve">
</t>
        </r>
      </text>
    </comment>
    <comment ref="DG659" authorId="16">
      <text>
        <r>
          <rPr>
            <b/>
            <sz val="8"/>
            <color indexed="81"/>
            <rFont val="Tahoma"/>
            <family val="2"/>
          </rPr>
          <t>Jeannie Reed:</t>
        </r>
        <r>
          <rPr>
            <sz val="8"/>
            <color indexed="81"/>
            <rFont val="Tahoma"/>
            <family val="2"/>
          </rPr>
          <t xml:space="preserve">
Will not be completing a GRS until 2005 is the cohort year.</t>
        </r>
      </text>
    </comment>
    <comment ref="DJ659" authorId="16">
      <text>
        <r>
          <rPr>
            <b/>
            <sz val="8"/>
            <color indexed="81"/>
            <rFont val="Tahoma"/>
            <family val="2"/>
          </rPr>
          <t>Jeannie Reed:</t>
        </r>
        <r>
          <rPr>
            <sz val="8"/>
            <color indexed="81"/>
            <rFont val="Tahoma"/>
            <family val="2"/>
          </rPr>
          <t xml:space="preserve">
Will not be completing a GRS until 2005 is the cohort year.</t>
        </r>
      </text>
    </comment>
    <comment ref="DM659" authorId="16">
      <text>
        <r>
          <rPr>
            <b/>
            <sz val="8"/>
            <color indexed="81"/>
            <rFont val="Tahoma"/>
            <family val="2"/>
          </rPr>
          <t>Jeannie Reed:</t>
        </r>
        <r>
          <rPr>
            <sz val="8"/>
            <color indexed="81"/>
            <rFont val="Tahoma"/>
            <family val="2"/>
          </rPr>
          <t xml:space="preserve">
Will not be completing a GRS until 2005 is the cohort year.</t>
        </r>
      </text>
    </comment>
    <comment ref="DT659" authorId="16">
      <text>
        <r>
          <rPr>
            <b/>
            <sz val="8"/>
            <color indexed="81"/>
            <rFont val="Tahoma"/>
            <family val="2"/>
          </rPr>
          <t>Jeannie Reed:</t>
        </r>
        <r>
          <rPr>
            <sz val="8"/>
            <color indexed="81"/>
            <rFont val="Tahoma"/>
            <family val="2"/>
          </rPr>
          <t xml:space="preserve">
Will not be completing a GRS until 2005 is the cohort year.</t>
        </r>
      </text>
    </comment>
    <comment ref="DU659" authorId="16">
      <text>
        <r>
          <rPr>
            <b/>
            <sz val="8"/>
            <color indexed="81"/>
            <rFont val="Tahoma"/>
            <family val="2"/>
          </rPr>
          <t>Jeannie Reed:</t>
        </r>
        <r>
          <rPr>
            <sz val="8"/>
            <color indexed="81"/>
            <rFont val="Tahoma"/>
            <family val="2"/>
          </rPr>
          <t xml:space="preserve">
2005 is the first year for which  NRCTC will provide a cohort.</t>
        </r>
      </text>
    </comment>
    <comment ref="B660" authorId="1">
      <text>
        <r>
          <rPr>
            <sz val="10"/>
            <color indexed="81"/>
            <rFont val="Tahoma"/>
            <family val="2"/>
          </rPr>
          <t>Reclassified: Met criteria for Two-Year 3 in 2007-08, 2008-09 and 2009-10.</t>
        </r>
      </text>
    </comment>
    <comment ref="DM660" authorId="16">
      <text>
        <r>
          <rPr>
            <b/>
            <sz val="8"/>
            <color indexed="81"/>
            <rFont val="Tahoma"/>
            <family val="2"/>
          </rPr>
          <t>Jeannie Reed:</t>
        </r>
        <r>
          <rPr>
            <sz val="8"/>
            <color indexed="81"/>
            <rFont val="Tahoma"/>
            <family val="2"/>
          </rPr>
          <t xml:space="preserve">
Cohort, completers, and transfers all went up that year.  Confirmed.</t>
        </r>
      </text>
    </comment>
    <comment ref="B662" authorId="0">
      <text>
        <r>
          <rPr>
            <sz val="10"/>
            <color indexed="81"/>
            <rFont val="Tahoma"/>
            <family val="2"/>
          </rPr>
          <t>Met the critieria for Two-Year 2 in 2009-10.</t>
        </r>
      </text>
    </comment>
    <comment ref="CM662" authorId="18">
      <text>
        <r>
          <rPr>
            <b/>
            <sz val="8"/>
            <color indexed="81"/>
            <rFont val="Tahoma"/>
            <family val="2"/>
          </rPr>
          <t>reedjr:</t>
        </r>
        <r>
          <rPr>
            <sz val="8"/>
            <color indexed="81"/>
            <rFont val="Tahoma"/>
            <family val="2"/>
          </rPr>
          <t xml:space="preserve">
Suppressed; value &lt; 3.
</t>
        </r>
      </text>
    </comment>
    <comment ref="CO662" authorId="16">
      <text>
        <r>
          <rPr>
            <b/>
            <sz val="8"/>
            <color indexed="81"/>
            <rFont val="Tahoma"/>
            <family val="2"/>
          </rPr>
          <t>Jeannie Reed:</t>
        </r>
        <r>
          <rPr>
            <sz val="8"/>
            <color indexed="81"/>
            <rFont val="Tahoma"/>
            <family val="2"/>
          </rPr>
          <t xml:space="preserve">
Cell size &lt;3; suppressed.</t>
        </r>
      </text>
    </comment>
  </commentList>
</comments>
</file>

<file path=xl/sharedStrings.xml><?xml version="1.0" encoding="utf-8"?>
<sst xmlns="http://schemas.openxmlformats.org/spreadsheetml/2006/main" count="5223" uniqueCount="1223">
  <si>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</si>
  <si>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</si>
  <si>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</si>
  <si>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</si>
  <si>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</si>
  <si>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</si>
  <si>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</si>
  <si>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</si>
  <si>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</si>
  <si>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</si>
  <si>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</si>
  <si>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</si>
  <si>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</si>
  <si>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</si>
  <si>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</si>
  <si>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</si>
  <si>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</si>
  <si>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</si>
  <si>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</si>
  <si>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</si>
  <si>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</si>
  <si>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</si>
  <si>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</si>
  <si>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</si>
  <si>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</si>
  <si>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</si>
  <si>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</si>
  <si>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</si>
  <si>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</si>
  <si>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</si>
  <si>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</si>
  <si>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</si>
  <si>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Marshall Community &amp; Technical College</t>
  </si>
  <si>
    <t>New River Community &amp; Technical College</t>
  </si>
  <si>
    <t>Potomac State College of West Virginia University</t>
  </si>
  <si>
    <t xml:space="preserve">Southern West Virginia Community &amp; Technical College </t>
  </si>
  <si>
    <t>West Virginia Northern Community College</t>
  </si>
  <si>
    <t>Persistence Rates = EnrlY2+TransfY2</t>
  </si>
  <si>
    <t xml:space="preserve">Progression Rates = CompY6+EnrlY6+TransfY6 </t>
  </si>
  <si>
    <t xml:space="preserve"> 4y-Adjcohort 06</t>
  </si>
  <si>
    <t>Total  4y-Adjcohort 06</t>
  </si>
  <si>
    <t xml:space="preserve"> 4y-EnrlY2 06</t>
  </si>
  <si>
    <t>Total  4y-EnrlY2 06</t>
  </si>
  <si>
    <t xml:space="preserve"> 4y-TransfY2 06</t>
  </si>
  <si>
    <t>Total  4y-TransfY2 06</t>
  </si>
  <si>
    <t xml:space="preserve"> 4y-OtherY2 06</t>
  </si>
  <si>
    <t>Total  4y-OtherY2 06</t>
  </si>
  <si>
    <t xml:space="preserve"> 4y-CompY6 01</t>
  </si>
  <si>
    <t>Total  4y-CompY6 01</t>
  </si>
  <si>
    <t xml:space="preserve"> 4y-CompY10 97</t>
  </si>
  <si>
    <t>Total  4y-CompY10 97</t>
  </si>
  <si>
    <t xml:space="preserve"> 4y-EnrlY6 01</t>
  </si>
  <si>
    <t>Total  4y-EnrlY6 01</t>
  </si>
  <si>
    <t xml:space="preserve"> 4y-TransfY6 01</t>
  </si>
  <si>
    <t>Total  4y-TransfY6 01</t>
  </si>
  <si>
    <t xml:space="preserve"> 4y-OtherY6 01</t>
  </si>
  <si>
    <t>Total  4y-OtherY6 01</t>
  </si>
  <si>
    <t xml:space="preserve"> 4y-Freshm 06</t>
  </si>
  <si>
    <t>Total  4y-Freshm 06</t>
  </si>
  <si>
    <t>check figs.</t>
  </si>
  <si>
    <t xml:space="preserve"> 2y-Freshm 06</t>
  </si>
  <si>
    <t>Total  2y-Freshm 06</t>
  </si>
  <si>
    <t xml:space="preserve"> 2y-Adjcohort 06</t>
  </si>
  <si>
    <t>Total  2y-Adjcohort 06</t>
  </si>
  <si>
    <t xml:space="preserve"> 2y-EnrlY2 06</t>
  </si>
  <si>
    <t>Total  2y-EnrlY2 06</t>
  </si>
  <si>
    <t xml:space="preserve"> 2y-TransfY2 06</t>
  </si>
  <si>
    <t>Total  2y-TransfY2 06</t>
  </si>
  <si>
    <t xml:space="preserve"> 2y-OtherY2 06</t>
  </si>
  <si>
    <t>Total  2y-OtherY2 06</t>
  </si>
  <si>
    <t xml:space="preserve"> 2y-CompY3 04</t>
  </si>
  <si>
    <t>Total  2y-CompY3 04</t>
  </si>
  <si>
    <t xml:space="preserve"> 2y-EnrlY3 04</t>
  </si>
  <si>
    <t>Total  2y-EnrlY3 04</t>
  </si>
  <si>
    <t xml:space="preserve"> 2y-TransfY3 04</t>
  </si>
  <si>
    <t>Total  2y-TransfY3 04</t>
  </si>
  <si>
    <t xml:space="preserve"> 2y-OtherY3 04</t>
  </si>
  <si>
    <t>Total  2y-OtherY3 04</t>
  </si>
  <si>
    <t>ALL</t>
  </si>
  <si>
    <t xml:space="preserve">Brevard Community College </t>
  </si>
  <si>
    <t xml:space="preserve">Broward Community College </t>
  </si>
  <si>
    <t xml:space="preserve">Central Florida Community College </t>
  </si>
  <si>
    <t xml:space="preserve">Chipola College </t>
  </si>
  <si>
    <t xml:space="preserve">Daytona Beach Community College </t>
  </si>
  <si>
    <t>Florida Community College at Jacksonville</t>
  </si>
  <si>
    <t xml:space="preserve">Florida Keys Community College </t>
  </si>
  <si>
    <t xml:space="preserve">Gulf Coast Community College </t>
  </si>
  <si>
    <t xml:space="preserve">Hillsborough Community College </t>
  </si>
  <si>
    <t xml:space="preserve">Indian River Community College </t>
  </si>
  <si>
    <t xml:space="preserve">Lake City Community College </t>
  </si>
  <si>
    <t xml:space="preserve">Lake-Sumter Community College </t>
  </si>
  <si>
    <t xml:space="preserve">Miami Dade College </t>
  </si>
  <si>
    <t xml:space="preserve">North Florida Community College </t>
  </si>
  <si>
    <t xml:space="preserve">Palm Beach Community College </t>
  </si>
  <si>
    <t xml:space="preserve">Pasco-Hernando Community College </t>
  </si>
  <si>
    <t xml:space="preserve">Pensacola Junior College </t>
  </si>
  <si>
    <t xml:space="preserve">Polk Community College </t>
  </si>
  <si>
    <t xml:space="preserve">St. Johns River Community College </t>
  </si>
  <si>
    <t xml:space="preserve">St. Petersburg College </t>
  </si>
  <si>
    <t xml:space="preserve">Santa Fe Community College </t>
  </si>
  <si>
    <t xml:space="preserve">Seminole Community College </t>
  </si>
  <si>
    <t xml:space="preserve">South Florida Community College </t>
  </si>
  <si>
    <t xml:space="preserve">Tallahassee Community College </t>
  </si>
  <si>
    <t xml:space="preserve">Valencia Community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</si>
  <si>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</si>
  <si>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</si>
  <si>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</si>
  <si>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</si>
  <si>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</si>
  <si>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</si>
  <si>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</si>
  <si>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</si>
  <si>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</si>
  <si>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East Central Technical College</t>
  </si>
  <si>
    <t>Griffin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</si>
  <si>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</si>
  <si>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</si>
  <si>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</si>
  <si>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</si>
  <si>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</si>
  <si>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</si>
  <si>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</si>
  <si>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</si>
  <si>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</si>
  <si>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Tennessee Technology Center at Hohenwald</t>
  </si>
  <si>
    <t>South Georgia Technical College</t>
  </si>
  <si>
    <t>Southeastern Technical College</t>
  </si>
  <si>
    <t>Southwest Georgia Technical College</t>
  </si>
  <si>
    <t>Valdosta Technical College</t>
  </si>
  <si>
    <t>West Georgia Technical College</t>
  </si>
  <si>
    <t>Flint River Technical College</t>
  </si>
  <si>
    <t>Sandersville Technical College</t>
  </si>
  <si>
    <t>University of Maryland College Park</t>
  </si>
  <si>
    <t>University of Maryland, Baltimore County</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</si>
  <si>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</si>
  <si>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</si>
  <si>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</si>
  <si>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</si>
  <si>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</si>
  <si>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</si>
  <si>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</si>
  <si>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</si>
  <si>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</si>
  <si>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</si>
  <si>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Montgomery College (all campuses)</t>
  </si>
  <si>
    <t xml:space="preserve">Prince George's Community College </t>
  </si>
  <si>
    <t>Baltimore City Community College</t>
  </si>
  <si>
    <t>College of Southern Maryland</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</si>
  <si>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</si>
  <si>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</si>
  <si>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</si>
  <si>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</si>
  <si>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</si>
  <si>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</si>
  <si>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</si>
  <si>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</si>
  <si>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</si>
  <si>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</si>
  <si>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</si>
  <si>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</si>
  <si>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</si>
  <si>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</si>
  <si>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</si>
  <si>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</si>
  <si>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</si>
  <si>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</si>
  <si>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</si>
  <si>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</si>
  <si>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</si>
  <si>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</si>
  <si>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</si>
  <si>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</si>
  <si>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</si>
  <si>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</si>
  <si>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</si>
  <si>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</si>
  <si>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</si>
  <si>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</si>
  <si>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</si>
  <si>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</si>
  <si>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</si>
  <si>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</si>
  <si>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</si>
  <si>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</si>
  <si>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</si>
  <si>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</si>
  <si>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</si>
  <si>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</si>
  <si>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</si>
  <si>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</si>
  <si>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</si>
  <si>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</si>
  <si>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</si>
  <si>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</si>
  <si>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</si>
  <si>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</si>
  <si>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</si>
  <si>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</si>
  <si>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</si>
  <si>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</si>
  <si>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</si>
  <si>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</si>
  <si>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</si>
  <si>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</si>
  <si>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</si>
  <si>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</si>
  <si>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</si>
  <si>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</si>
  <si>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</si>
  <si>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</si>
  <si>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</si>
  <si>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</si>
  <si>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</si>
  <si>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</si>
  <si>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</si>
  <si>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</si>
  <si>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</si>
  <si>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</si>
  <si>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</si>
  <si>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</si>
  <si>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</si>
  <si>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</si>
  <si>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</si>
  <si>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</si>
  <si>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</si>
  <si>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</si>
  <si>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</si>
  <si>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</si>
  <si>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</si>
  <si>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</si>
  <si>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</si>
  <si>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</si>
  <si>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</si>
  <si>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</si>
  <si>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</si>
  <si>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</si>
  <si>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</si>
  <si>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A &amp; 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</si>
  <si>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</si>
  <si>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</si>
  <si>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</si>
  <si>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</si>
  <si>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</si>
  <si>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</si>
  <si>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</si>
  <si>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</si>
  <si>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</si>
  <si>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</si>
  <si>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</si>
  <si>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</si>
  <si>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</si>
  <si>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</si>
  <si>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old other</t>
  </si>
  <si>
    <t>old total</t>
  </si>
  <si>
    <t xml:space="preserve">Tarleton State University  </t>
  </si>
  <si>
    <t xml:space="preserve">Texas A &amp; M University-Corpus Christi </t>
  </si>
  <si>
    <t>Texas A &amp; M University-Kingsville</t>
  </si>
  <si>
    <t>Texas A&amp;M University-Commerce</t>
  </si>
  <si>
    <t xml:space="preserve">Texas Southern University </t>
  </si>
  <si>
    <t xml:space="preserve">Texas State University - San Marcos </t>
  </si>
  <si>
    <t xml:space="preserve">University of Houston-Clear Lake </t>
  </si>
  <si>
    <t>University of Texas at El Paso</t>
  </si>
  <si>
    <t>University of Texas at San Antonio</t>
  </si>
  <si>
    <t>University of Texas at Tyler</t>
  </si>
  <si>
    <t>University of Texas-Pan American</t>
  </si>
  <si>
    <t>West Texas A &amp; M University</t>
  </si>
  <si>
    <t>Texas A &amp; M -Texarkana</t>
  </si>
  <si>
    <t>University of Texas at Brownsville</t>
  </si>
  <si>
    <t>University of Texas of the Permian Basin</t>
  </si>
  <si>
    <t>Sul Ross State University-Rio Grande College</t>
  </si>
  <si>
    <t>228501B</t>
  </si>
  <si>
    <t>University of Houston-Downtown</t>
  </si>
  <si>
    <t>University of Houston-Victoria</t>
  </si>
  <si>
    <t>Texas A &amp; 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</si>
  <si>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</si>
  <si>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</si>
  <si>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</si>
  <si>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</si>
  <si>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</si>
  <si>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</si>
  <si>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</si>
  <si>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</si>
  <si>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</si>
  <si>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</si>
  <si>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</si>
  <si>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</si>
  <si>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North Lake College  (DCCCD)</t>
  </si>
  <si>
    <t>Northwest Vista College (ACCD)</t>
  </si>
  <si>
    <t>Palo Alto College (ACCD)</t>
  </si>
  <si>
    <t>Richland College  (DCCCD)</t>
  </si>
  <si>
    <t>San Antonio College (ACCD)</t>
  </si>
  <si>
    <t>San Jacinto College</t>
  </si>
  <si>
    <t xml:space="preserve">South Plains College </t>
  </si>
  <si>
    <t>South Texas College</t>
  </si>
  <si>
    <t>St. Philip's College  (ACCD)</t>
  </si>
  <si>
    <t>Tarrant County College</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</si>
  <si>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</si>
  <si>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</si>
  <si>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</si>
  <si>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</si>
  <si>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</si>
  <si>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</si>
  <si>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</si>
  <si>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</si>
  <si>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</si>
  <si>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</si>
  <si>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</si>
  <si>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</si>
  <si>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</si>
  <si>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</si>
  <si>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</si>
  <si>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</si>
  <si>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</si>
  <si>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</si>
  <si>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</si>
  <si>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</si>
  <si>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</si>
  <si>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</si>
  <si>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</si>
  <si>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</si>
  <si>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</si>
  <si>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</si>
  <si>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</si>
  <si>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</si>
  <si>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</si>
  <si>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</si>
  <si>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</si>
  <si>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</si>
  <si>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</si>
  <si>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</si>
  <si>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</si>
  <si>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</si>
  <si>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</si>
  <si>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</si>
  <si>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</si>
  <si>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</si>
  <si>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</si>
  <si>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</si>
  <si>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</si>
  <si>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4y-Adjcohort 99</t>
  </si>
  <si>
    <t>4y-Adjcohort 04</t>
  </si>
  <si>
    <t>2y-Adjcohort 04</t>
  </si>
  <si>
    <t>4y-Freshm 04</t>
  </si>
  <si>
    <t>4y-Cohort 99</t>
  </si>
  <si>
    <t>4y-Cohort 04</t>
  </si>
  <si>
    <t>4y-Excluded 99</t>
  </si>
  <si>
    <t>4y-Excluded 04</t>
  </si>
  <si>
    <t>2y-Freshm 04</t>
  </si>
  <si>
    <t>Rates</t>
  </si>
  <si>
    <t>Numbers</t>
  </si>
  <si>
    <t>4y-Excluded 97</t>
  </si>
  <si>
    <t>4y-Excluded 98</t>
  </si>
  <si>
    <t xml:space="preserve">Edison State College </t>
  </si>
  <si>
    <t>4y-Excluded 00</t>
  </si>
  <si>
    <t>4y-Excluded 01</t>
  </si>
  <si>
    <t>4y-Excluded 02</t>
  </si>
  <si>
    <t>4y-Excluded 03</t>
  </si>
  <si>
    <t>2y-Freshm 03</t>
  </si>
  <si>
    <t>2y-Cohort 03</t>
  </si>
  <si>
    <t>2y-Excluded 03</t>
  </si>
  <si>
    <t>2y-Adjcohort 03</t>
  </si>
  <si>
    <t xml:space="preserve"> 4y-Adjcohort 97</t>
  </si>
  <si>
    <t>Total  4y-Adjcohort 97</t>
  </si>
  <si>
    <t>OK</t>
  </si>
  <si>
    <r>
      <t>Alabama</t>
    </r>
    <r>
      <rPr>
        <vertAlign val="superscript"/>
        <sz val="9"/>
        <rFont val="Arial"/>
        <family val="2"/>
      </rPr>
      <t>2</t>
    </r>
  </si>
  <si>
    <r>
      <t xml:space="preserve">2 </t>
    </r>
    <r>
      <rPr>
        <sz val="8"/>
        <rFont val="Arial"/>
        <family val="2"/>
      </rPr>
      <t>The Four-Year 6 institution in Alabama is an upper-division university that has no first-time freshmen.</t>
    </r>
  </si>
  <si>
    <r>
      <t>Alabama</t>
    </r>
    <r>
      <rPr>
        <vertAlign val="superscript"/>
        <sz val="9"/>
        <rFont val="Arial"/>
        <family val="2"/>
      </rPr>
      <t>3</t>
    </r>
  </si>
  <si>
    <r>
      <t xml:space="preserve">3 </t>
    </r>
    <r>
      <rPr>
        <sz val="8"/>
        <rFont val="Arial"/>
        <family val="2"/>
      </rPr>
      <t>The Four-Year 6 institution in Alabama is an upper-division university that has no first-time freshmen.</t>
    </r>
  </si>
  <si>
    <t>Table xx</t>
  </si>
  <si>
    <t>"—" indicates data not available.</t>
  </si>
  <si>
    <t>— indicates data not available.</t>
  </si>
  <si>
    <t>VA</t>
  </si>
  <si>
    <t>FL</t>
  </si>
  <si>
    <t>Two-Year Total</t>
  </si>
  <si>
    <t>Technical</t>
  </si>
  <si>
    <t xml:space="preserve"> 2y-Freshm 03</t>
  </si>
  <si>
    <t>Total  2y-Freshm 03</t>
  </si>
  <si>
    <t xml:space="preserve"> 2y-Adjcohort 03</t>
  </si>
  <si>
    <t>Total  2y-Adjcohort 03</t>
  </si>
  <si>
    <r>
      <t xml:space="preserve">1 </t>
    </r>
    <r>
      <rPr>
        <sz val="8"/>
        <rFont val="Arial"/>
        <family val="2"/>
      </rPr>
      <t>The SREB first year persistence rate includes those still enrolled and who transferred from the cohort by the subsequent fall terms.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t>
    </r>
  </si>
  <si>
    <t xml:space="preserve"> 4y-Adjcohort 00</t>
  </si>
  <si>
    <t>Total  4y-Adjcohort 00</t>
  </si>
  <si>
    <t xml:space="preserve"> 4y-Adjcohort 01</t>
  </si>
  <si>
    <t>Total  4y-Adjcohort 01</t>
  </si>
  <si>
    <t>old still enrolled</t>
  </si>
  <si>
    <t>old transfers</t>
  </si>
  <si>
    <t>old persistence rate</t>
  </si>
  <si>
    <t>points change</t>
  </si>
  <si>
    <t>old completers</t>
  </si>
  <si>
    <t>old progression rate</t>
  </si>
  <si>
    <t>Percent Transfers</t>
  </si>
  <si>
    <t xml:space="preserve"> </t>
  </si>
  <si>
    <t>Institution</t>
  </si>
  <si>
    <t>Category</t>
  </si>
  <si>
    <t>State</t>
  </si>
  <si>
    <t>A.  Four-Year Colleges / Universities</t>
  </si>
  <si>
    <t>Percent Still Enrolled at Institution of Initial Enrollment</t>
  </si>
  <si>
    <t>Percent Completing a Bachelor's at Institution of Initial Enrollment</t>
  </si>
  <si>
    <t>IPEDS ID#</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</si>
  <si>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</si>
  <si>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</si>
  <si>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</si>
  <si>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</si>
  <si>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</si>
  <si>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</si>
  <si>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</si>
  <si>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</si>
  <si>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</si>
  <si>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</si>
  <si>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</si>
  <si>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</si>
  <si>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</si>
  <si>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</si>
  <si>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</si>
  <si>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</si>
  <si>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</si>
  <si>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All Other</t>
  </si>
  <si>
    <t>Total</t>
  </si>
  <si>
    <t>Table 40</t>
  </si>
  <si>
    <t>Table 41</t>
  </si>
  <si>
    <t>Table 43</t>
  </si>
  <si>
    <t>Student First Year Persistence Rate</t>
  </si>
  <si>
    <t>Table 42</t>
  </si>
  <si>
    <r>
      <t>1</t>
    </r>
    <r>
      <rPr>
        <sz val="8"/>
        <rFont val="Arial"/>
        <family val="2"/>
      </rPr>
      <t>The SREB 10-year graduation rate includes those members of the cohort who completed bachelor's degrees within 10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10 years are not counted in the columns shown.</t>
    </r>
  </si>
  <si>
    <r>
      <t>1</t>
    </r>
    <r>
      <rPr>
        <sz val="8"/>
        <rFont val="Arial"/>
        <family val="2"/>
      </rPr>
      <t>The SREB 6-year graduation rate includes those members of the cohort who completed a degree or certificate within 6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degree or certificate but not within 6 years are not counted in the columns shown.</t>
    </r>
  </si>
  <si>
    <t>Student Progression Rates,</t>
  </si>
  <si>
    <t>First Year Student Persistence Rates,</t>
  </si>
  <si>
    <t>WV</t>
  </si>
  <si>
    <t xml:space="preserve">     </t>
  </si>
  <si>
    <t xml:space="preserve">      </t>
  </si>
  <si>
    <t>TX</t>
  </si>
  <si>
    <t>Category2</t>
  </si>
  <si>
    <t>Four-Year Total</t>
  </si>
  <si>
    <t>SC</t>
  </si>
  <si>
    <t>b. Cohort of full-time, first-time degree/certificate-seeking undergraduates from...</t>
  </si>
  <si>
    <t>Percent Completing a Degree/ Certificate at Institution of Initial Enrollment</t>
  </si>
  <si>
    <r>
      <t>Full-Time, First-Time, Degree or Certificate Seeking Undergraduates,</t>
    </r>
    <r>
      <rPr>
        <b/>
        <vertAlign val="superscript"/>
        <sz val="12"/>
        <rFont val="Arial"/>
        <family val="2"/>
      </rPr>
      <t>1</t>
    </r>
  </si>
  <si>
    <t>4 year persistence to second year?</t>
  </si>
  <si>
    <t>2 year persistence to second year?</t>
  </si>
  <si>
    <t xml:space="preserve"> 2y-CompY6 01</t>
  </si>
  <si>
    <t>Total  2y-CompY6 01</t>
  </si>
  <si>
    <t>a. Enrolled at the same institution during subsequent fall from…</t>
  </si>
  <si>
    <t>"NA" indicates not applicable because only one sector reported completers.</t>
  </si>
  <si>
    <t>B.2. Persistence to Year 2</t>
  </si>
  <si>
    <t>b. Cohort of full-time, first-time bachelor's seeking undergraduates, Fall…</t>
  </si>
  <si>
    <t>c. Allowable exclusions from the…</t>
  </si>
  <si>
    <t>a. Enrolled at the same institution during subsequent Fall from the…</t>
  </si>
  <si>
    <t>b. Documented transfer-out student by fall of Year 2 from the…</t>
  </si>
  <si>
    <t>a. Completers of bachelor's or equivalent within 150% of normal time from the…</t>
  </si>
  <si>
    <t>c. Allowable exclusions from…</t>
  </si>
  <si>
    <t>b. Documented transfer-out students by fall of Year 2 from ...</t>
  </si>
  <si>
    <t>tests</t>
  </si>
  <si>
    <t>2006 Cohort</t>
  </si>
  <si>
    <t>AL</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</si>
  <si>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</si>
  <si>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</si>
  <si>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</si>
  <si>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</si>
  <si>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</si>
  <si>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</si>
  <si>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</si>
  <si>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</si>
  <si>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</si>
  <si>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</si>
  <si>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</si>
  <si>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</si>
  <si>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</si>
  <si>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Jefferson State Community College</t>
  </si>
  <si>
    <t xml:space="preserve">John C. Calhoun State Community College </t>
  </si>
  <si>
    <t>Bevill State Community College</t>
  </si>
  <si>
    <t>Bishop State Community College</t>
  </si>
  <si>
    <t>Gadsden State Community College</t>
  </si>
  <si>
    <t>George C. Wallace State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</si>
  <si>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</si>
  <si>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</si>
  <si>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</si>
  <si>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</si>
  <si>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</si>
  <si>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</si>
  <si>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</si>
  <si>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</si>
  <si>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</si>
  <si>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</si>
  <si>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</si>
  <si>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</si>
  <si>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</si>
  <si>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</si>
  <si>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</si>
  <si>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</si>
  <si>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</si>
  <si>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</si>
  <si>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DE</t>
  </si>
  <si>
    <t>KY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</si>
  <si>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</si>
  <si>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</si>
  <si>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</si>
  <si>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</si>
  <si>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</si>
  <si>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</si>
  <si>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</si>
  <si>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</si>
  <si>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</si>
  <si>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</si>
  <si>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</si>
  <si>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</si>
  <si>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</si>
  <si>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</si>
  <si>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</si>
  <si>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</si>
  <si>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</si>
  <si>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</si>
  <si>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</si>
  <si>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</si>
  <si>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</si>
  <si>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</si>
  <si>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</si>
  <si>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</si>
  <si>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LA</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</si>
  <si>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</si>
  <si>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</si>
  <si>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</si>
  <si>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</si>
  <si>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</si>
  <si>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</si>
  <si>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</si>
  <si>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</si>
  <si>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</si>
  <si>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</si>
  <si>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</si>
  <si>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</si>
  <si>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</si>
  <si>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</si>
  <si>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</si>
  <si>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</si>
  <si>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</si>
  <si>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</si>
  <si>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</si>
  <si>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</si>
  <si>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</si>
  <si>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</si>
  <si>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</si>
  <si>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</si>
  <si>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</si>
  <si>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</si>
  <si>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College-Ascension Campus</t>
  </si>
  <si>
    <t>Louisiana Technical College-Avoyelles Campus</t>
  </si>
  <si>
    <t>Louisiana Technical College-Bastrop Campus</t>
  </si>
  <si>
    <t>Louisiana Technical College-Baton Rouge Campus</t>
  </si>
  <si>
    <t>Louisiana Technical College-Charles B. Coreil Campus</t>
  </si>
  <si>
    <t>Louisiana Technical College-Delta/Ouachita Campus</t>
  </si>
  <si>
    <t>Louisiana Technical College-Evangeline Campus</t>
  </si>
  <si>
    <t>Louisiana Technical College-Florida Parishes Campus</t>
  </si>
  <si>
    <t>Louisiana Technical College-Folkes Campus</t>
  </si>
  <si>
    <t>Louisiana Technical College-Gulf Area Campus</t>
  </si>
  <si>
    <t>Louisiana Technical College-Hammond Area Campus</t>
  </si>
  <si>
    <t>Louisiana Technical College-Huey P. Long Campus</t>
  </si>
  <si>
    <t>Louisiana Technical College-Jefferson Campus</t>
  </si>
  <si>
    <t>Louisiana Technical College-Jumonville Memorial Campus</t>
  </si>
  <si>
    <t>Louisiana Technical College-Lafayette Campus</t>
  </si>
  <si>
    <t>Louisiana Technical College-Lafourche Campus</t>
  </si>
  <si>
    <t>Louisiana Technical College-Lamar Salter Campus</t>
  </si>
  <si>
    <t>Louisiana Technical College-Mansfield Campus</t>
  </si>
  <si>
    <t>Louisiana Technical College-Morgan Smith Campus</t>
  </si>
  <si>
    <t>Louisiana Technical College-Nachitoches Campus</t>
  </si>
  <si>
    <t>Louisiana Technical College-North Central Campus</t>
  </si>
  <si>
    <t>Louisiana Technical College-Northeast Louisiana Campus</t>
  </si>
  <si>
    <t>Louisiana Technical College-Northwest Louisiana Campus</t>
  </si>
  <si>
    <t>Louisiana Technical College-Oakdale Campus</t>
  </si>
  <si>
    <t>Louisiana Technical College-River Parishes Campus</t>
  </si>
  <si>
    <t>Louisiana Technical College-Ruston Campus</t>
  </si>
  <si>
    <t>Louisiana Technical College-Sabine Valley Campus</t>
  </si>
  <si>
    <t>Louisiana Technical College-Shelby M. Jackson Campus</t>
  </si>
  <si>
    <t>Louisiana Technical College-Shreveport/Bossier Campus</t>
  </si>
  <si>
    <t>Louisiana Technical College-Sidney N. Collier Campus</t>
  </si>
  <si>
    <t>Louisiana Technical College-Slidell Campus</t>
  </si>
  <si>
    <t>Louisiana Technical College-Sullivan Campus</t>
  </si>
  <si>
    <t>Louisiana Technical College-T.H. Harris Campus</t>
  </si>
  <si>
    <t>Louisiana Technical College-Tallulah Campus</t>
  </si>
  <si>
    <t>Louisiana Technical College-Teche Area Campus</t>
  </si>
  <si>
    <t>Louisiana Technical College-West Jefferson Campus</t>
  </si>
  <si>
    <t>Louisiana Technical College-Westside Campus</t>
  </si>
  <si>
    <t>Louisiana Technical College-Young Memorial Campus</t>
  </si>
  <si>
    <t>MS</t>
  </si>
  <si>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</si>
  <si>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</si>
  <si>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</si>
  <si>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</si>
  <si>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</si>
  <si>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</si>
  <si>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</si>
  <si>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</si>
  <si>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Asheville-Buncombe Technical Community College</t>
  </si>
  <si>
    <t>Cape Fear Community College</t>
  </si>
  <si>
    <t>Catawba Valley Community College</t>
  </si>
  <si>
    <t>Central Carolina Commuity College</t>
  </si>
  <si>
    <t xml:space="preserve">Central Piedmont Community College </t>
  </si>
  <si>
    <t>Durham Technical Community College</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</si>
  <si>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</si>
  <si>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</si>
  <si>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</si>
  <si>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</si>
  <si>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</si>
  <si>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</si>
  <si>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</si>
  <si>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</si>
  <si>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</si>
  <si>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</si>
  <si>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</si>
  <si>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</si>
  <si>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</si>
  <si>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</si>
  <si>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</si>
  <si>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</si>
  <si>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</si>
  <si>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</si>
  <si>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</si>
  <si>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</si>
  <si>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</si>
  <si>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</si>
  <si>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</si>
  <si>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</si>
  <si>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</si>
  <si>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</si>
  <si>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</si>
  <si>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</si>
  <si>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</si>
  <si>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</si>
  <si>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</si>
  <si>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</si>
  <si>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</si>
  <si>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</si>
  <si>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</si>
  <si>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</si>
  <si>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</si>
  <si>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</si>
  <si>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</si>
  <si>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</si>
  <si>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</si>
  <si>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</si>
  <si>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</si>
  <si>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</si>
  <si>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</si>
  <si>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</si>
  <si>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</si>
  <si>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</si>
  <si>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</si>
  <si>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</si>
  <si>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</si>
  <si>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</si>
  <si>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Progression Rates = CompY3+EnrlY3+TransfY3</t>
  </si>
  <si>
    <t xml:space="preserve"> 4y-Freshm 07</t>
  </si>
  <si>
    <t>Total  4y-Freshm 07</t>
  </si>
  <si>
    <t xml:space="preserve"> 4y-Adjcohort 98</t>
  </si>
  <si>
    <t>Total  4y-Adjcohort 98</t>
  </si>
  <si>
    <t xml:space="preserve"> 4y-Adjcohort 99</t>
  </si>
  <si>
    <t>Total  4y-Adjcohort 99</t>
  </si>
  <si>
    <t xml:space="preserve"> 4y-Adjcohort 02</t>
  </si>
  <si>
    <t>Total  4y-Adjcohort 02</t>
  </si>
  <si>
    <t xml:space="preserve"> 4y-Adjcohort 03</t>
  </si>
  <si>
    <t>Total  4y-Adjcohort 03</t>
  </si>
  <si>
    <t xml:space="preserve"> 4y-Adjcohort 04</t>
  </si>
  <si>
    <t>Total  4y-Adjcohort 04</t>
  </si>
  <si>
    <t xml:space="preserve"> 4y-Adjcohort 07</t>
  </si>
  <si>
    <t>Total  4y-Adjcohort 07</t>
  </si>
  <si>
    <t xml:space="preserve"> 4y-EnrlY2 07</t>
  </si>
  <si>
    <t>Total  4y-EnrlY2 07</t>
  </si>
  <si>
    <t xml:space="preserve"> 4y-TransfY2 07</t>
  </si>
  <si>
    <t>Total  4y-TransfY2 07</t>
  </si>
  <si>
    <t xml:space="preserve"> 4y-OtherY2 07</t>
  </si>
  <si>
    <t>Total  4y-OtherY2 07</t>
  </si>
  <si>
    <t xml:space="preserve"> 4y-CompY6 02</t>
  </si>
  <si>
    <t>Total  4y-CompY6 02</t>
  </si>
  <si>
    <t xml:space="preserve"> 4y-EnrlY6 02</t>
  </si>
  <si>
    <t>Total  4y-EnrlY6 02</t>
  </si>
  <si>
    <t xml:space="preserve"> 4y-TransfY6 02</t>
  </si>
  <si>
    <t>Total  4y-TransfY6 02</t>
  </si>
  <si>
    <t xml:space="preserve"> 4y-OtherY6 02</t>
  </si>
  <si>
    <t>Total  4y-OtherY6 02</t>
  </si>
  <si>
    <t xml:space="preserve"> 4y-CompY10 98</t>
  </si>
  <si>
    <t>Total  4y-CompY10 98</t>
  </si>
  <si>
    <t xml:space="preserve"> 4y-Freshm 03</t>
  </si>
  <si>
    <t>Total  4y-Freshm 03</t>
  </si>
  <si>
    <t xml:space="preserve"> 4y-Freshm 04</t>
  </si>
  <si>
    <t>Total  4y-Freshm 04</t>
  </si>
  <si>
    <t>Northwest Florida State College</t>
  </si>
  <si>
    <t>North Carolina A&amp;T State University</t>
  </si>
  <si>
    <t>El Centro College  (DCCCD)</t>
  </si>
  <si>
    <t>4y-Freshm 06</t>
  </si>
  <si>
    <t>4y-Cohort 06</t>
  </si>
  <si>
    <t>4y-Excluded 06</t>
  </si>
  <si>
    <t>4y-Adjcohort 06</t>
  </si>
  <si>
    <t>4y-EnrlY2 06</t>
  </si>
  <si>
    <t>4y-TransfY2 06</t>
  </si>
  <si>
    <t>4y-OtherY2 06</t>
  </si>
  <si>
    <t>4y-CompY6 01</t>
  </si>
  <si>
    <t>4y-CompY10 97</t>
  </si>
  <si>
    <t>4y-EnrlY6 01</t>
  </si>
  <si>
    <t>4y-TransfY6 01</t>
  </si>
  <si>
    <t>4y-OtherY6 01</t>
  </si>
  <si>
    <t>2y-Freshm 06</t>
  </si>
  <si>
    <t>2y-Cohort 06</t>
  </si>
  <si>
    <t>2y-Excluded 06</t>
  </si>
  <si>
    <t>2y-Adjcohort 06</t>
  </si>
  <si>
    <t>2y-EnrlY2 06</t>
  </si>
  <si>
    <t>2y-TransfY2 06</t>
  </si>
  <si>
    <t>2y-OtherY2 06</t>
  </si>
  <si>
    <t>2y-CompY3 04</t>
  </si>
  <si>
    <t>2y-CompY6 01</t>
  </si>
  <si>
    <t>2y-EnrlY3 04</t>
  </si>
  <si>
    <t>2y-TransfY3 04</t>
  </si>
  <si>
    <t>2y-OtherY3 04</t>
  </si>
  <si>
    <t>B.  Two-Year Colleges and Technical Institutes or Colleges</t>
  </si>
  <si>
    <t>A.3. Progression</t>
  </si>
  <si>
    <t>2001 Cohort</t>
  </si>
  <si>
    <t>Points Change</t>
  </si>
  <si>
    <t>Table 21</t>
  </si>
  <si>
    <t>Table 28</t>
  </si>
  <si>
    <t>Data</t>
  </si>
  <si>
    <t>All</t>
  </si>
  <si>
    <t>Ten-Year Graduation Rates,</t>
  </si>
  <si>
    <t>2y-Cohort 04</t>
  </si>
  <si>
    <t>2y-Excluded 04</t>
  </si>
  <si>
    <t xml:space="preserve"> 2y-Freshm 04</t>
  </si>
  <si>
    <t>Total  2y-Freshm 04</t>
  </si>
  <si>
    <t xml:space="preserve"> 2y-Adjcohort 04</t>
  </si>
  <si>
    <t>Total  2y-Adjcohort 04</t>
  </si>
  <si>
    <t>with Bach- 
elor's</t>
  </si>
  <si>
    <r>
      <t>Full-Time, First-Time, Bachelor's Seeking Undergraduates</t>
    </r>
    <r>
      <rPr>
        <b/>
        <vertAlign val="superscript"/>
        <sz val="12"/>
        <rFont val="Arial"/>
        <family val="2"/>
      </rPr>
      <t>1</t>
    </r>
  </si>
  <si>
    <t>Six-Year Graduation Rates,</t>
  </si>
  <si>
    <r>
      <t>Full-Time, First-Time, Degree or Certificate Seeking Undergraduates</t>
    </r>
    <r>
      <rPr>
        <b/>
        <vertAlign val="superscript"/>
        <sz val="12"/>
        <rFont val="Arial"/>
        <family val="2"/>
      </rPr>
      <t>1</t>
    </r>
  </si>
  <si>
    <t>Two-Year</t>
  </si>
  <si>
    <t>Four-Year</t>
  </si>
  <si>
    <t>GA</t>
  </si>
  <si>
    <t>Table 19</t>
  </si>
  <si>
    <t>TN</t>
  </si>
  <si>
    <t>1. Cohort Definition</t>
  </si>
  <si>
    <t>B.3. Progression</t>
  </si>
  <si>
    <t>2000 Cohort</t>
  </si>
  <si>
    <t>1997 Cohort</t>
  </si>
  <si>
    <t>1998 Cohort</t>
  </si>
  <si>
    <t>1999 Cohort</t>
  </si>
  <si>
    <t>Table 20</t>
  </si>
  <si>
    <t>Table 22</t>
  </si>
  <si>
    <t>Table 17</t>
  </si>
  <si>
    <t>Table 23</t>
  </si>
  <si>
    <t>Table 24</t>
  </si>
  <si>
    <t>Table 25</t>
  </si>
  <si>
    <t>Table 26</t>
  </si>
  <si>
    <t>Table 27</t>
  </si>
  <si>
    <t>MD</t>
  </si>
  <si>
    <t>Table 13</t>
  </si>
  <si>
    <t>Table 14</t>
  </si>
  <si>
    <t>Table 15</t>
  </si>
  <si>
    <t>Table 16</t>
  </si>
  <si>
    <t>Table 18</t>
  </si>
  <si>
    <t>AR</t>
  </si>
  <si>
    <t>2002 Cohort</t>
  </si>
  <si>
    <t>2003 Cohort</t>
  </si>
  <si>
    <t>NC</t>
  </si>
  <si>
    <r>
      <t>Full-Time, First-Time, Bachelor's Seeking Undergraduates,</t>
    </r>
    <r>
      <rPr>
        <b/>
        <vertAlign val="superscript"/>
        <sz val="12"/>
        <rFont val="Arial"/>
        <family val="2"/>
      </rPr>
      <t>1</t>
    </r>
  </si>
  <si>
    <t>Table 29</t>
  </si>
  <si>
    <t>Table 30</t>
  </si>
  <si>
    <t>Table 31</t>
  </si>
  <si>
    <t>Table 32</t>
  </si>
  <si>
    <t>Table 33</t>
  </si>
  <si>
    <t>Table 34</t>
  </si>
  <si>
    <t>Table 35</t>
  </si>
  <si>
    <t>Table 36</t>
  </si>
  <si>
    <t>Table 37</t>
  </si>
  <si>
    <t>Table 38</t>
  </si>
  <si>
    <t>Table 39</t>
  </si>
  <si>
    <r>
      <t>Student Progression Rate</t>
    </r>
    <r>
      <rPr>
        <b/>
        <vertAlign val="superscript"/>
        <sz val="8"/>
        <rFont val="Arial"/>
        <family val="2"/>
      </rPr>
      <t>2</t>
    </r>
  </si>
  <si>
    <r>
      <t>2</t>
    </r>
    <r>
      <rPr>
        <sz val="8"/>
        <rFont val="Arial"/>
        <family val="2"/>
      </rPr>
      <t>Within 150 percent of normal time.</t>
    </r>
  </si>
  <si>
    <r>
      <t>1</t>
    </r>
    <r>
      <rPr>
        <sz val="8"/>
        <rFont val="Arial"/>
        <family val="2"/>
      </rPr>
      <t xml:space="preserve"> The SREB student progression rate includes completers, those still enrolled and transfers from the cohort within 150 percent of normal time.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150 percent of normal time are not counted in the columns shown.</t>
    </r>
  </si>
  <si>
    <t>A.2. Persistence to Year 2</t>
  </si>
  <si>
    <t>4y-Adjcohort 97</t>
  </si>
  <si>
    <t>4y-Adjcohort 98</t>
  </si>
  <si>
    <t>4y-Adjcohort 00</t>
  </si>
  <si>
    <t>4y-Adjcohort 01</t>
  </si>
  <si>
    <t>4y-Adjcohort 02</t>
  </si>
  <si>
    <t>4y-Adjcohort 03</t>
  </si>
  <si>
    <t>4y-Freshm 03</t>
  </si>
  <si>
    <t>4y-Cohort 97</t>
  </si>
  <si>
    <t>4y-Cohort 98</t>
  </si>
  <si>
    <t>4y-Cohort 00</t>
  </si>
  <si>
    <t>4y-Cohort 01</t>
  </si>
  <si>
    <t>4y-Cohort 02</t>
  </si>
  <si>
    <t>4y-Cohort 03</t>
  </si>
  <si>
    <t>2004 Cohort</t>
  </si>
  <si>
    <t>2005 Cohort</t>
  </si>
  <si>
    <t>4y-Freshm 05</t>
  </si>
  <si>
    <t>4y-Cohort 05</t>
  </si>
  <si>
    <t>4y-Excluded 05</t>
  </si>
  <si>
    <t>4y-Adjcohort 05</t>
  </si>
  <si>
    <t>University of Arkansas at Fort Smith</t>
  </si>
  <si>
    <t>Texas A&amp;M International University</t>
  </si>
  <si>
    <t>Northeast Lakeview College (ACCD)</t>
  </si>
  <si>
    <t>Fairmont State University</t>
  </si>
  <si>
    <t>2y-Freshm 05</t>
  </si>
  <si>
    <t>2y-Cohort 05</t>
  </si>
  <si>
    <t>2y-Excluded 05</t>
  </si>
  <si>
    <t>2y-Adjcohort 05</t>
  </si>
  <si>
    <t>4-year 150% progression?</t>
  </si>
  <si>
    <t>2-year 150% progression?</t>
  </si>
  <si>
    <t xml:space="preserve"> 4y-Freshm 05</t>
  </si>
  <si>
    <t>Total  4y-Freshm 05</t>
  </si>
  <si>
    <t xml:space="preserve"> 4y-Adjcohort 05</t>
  </si>
  <si>
    <t>Total  4y-Adjcohort 05</t>
  </si>
  <si>
    <t xml:space="preserve"> 2y-Freshm 05</t>
  </si>
  <si>
    <t>Total  2y-Freshm 05</t>
  </si>
  <si>
    <t xml:space="preserve"> 2y-Adjcohort 05</t>
  </si>
  <si>
    <t>Total  2y-Adjcohort 05</t>
  </si>
  <si>
    <t>"—" indicates not reported.</t>
  </si>
  <si>
    <t>a. Completers of less than baccalaureate awards within 150% of normal time from …</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</si>
  <si>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</si>
  <si>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</si>
  <si>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</si>
  <si>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</si>
  <si>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</si>
  <si>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</si>
  <si>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</si>
  <si>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</si>
  <si>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</si>
  <si>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</si>
  <si>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</si>
  <si>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</si>
  <si>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</si>
  <si>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</si>
  <si>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 change of more than a 10% change up or 5% down will trigger a red warning.</t>
  </si>
  <si>
    <r>
      <t>Key to color-codes in previous years' data fields:</t>
    </r>
    <r>
      <rPr>
        <sz val="10"/>
        <rFont val="Arial"/>
        <family val="2"/>
      </rPr>
      <t xml:space="preserve"> 
</t>
    </r>
    <r>
      <rPr>
        <sz val="10"/>
        <color indexed="17"/>
        <rFont val="Arial"/>
        <family val="2"/>
      </rPr>
      <t xml:space="preserve">Green </t>
    </r>
    <r>
      <rPr>
        <sz val="10"/>
        <rFont val="Arial"/>
        <family val="2"/>
      </rPr>
      <t xml:space="preserve">= questionable or obviously missing; 
</t>
    </r>
    <r>
      <rPr>
        <sz val="10"/>
        <color indexed="51"/>
        <rFont val="Arial"/>
        <family val="2"/>
      </rPr>
      <t xml:space="preserve">Gold </t>
    </r>
    <r>
      <rPr>
        <sz val="10"/>
        <rFont val="Arial"/>
        <family val="2"/>
      </rPr>
      <t xml:space="preserve">= questionable but verified; 
</t>
    </r>
    <r>
      <rPr>
        <sz val="10"/>
        <color indexed="15"/>
        <rFont val="Arial"/>
        <family val="2"/>
      </rPr>
      <t xml:space="preserve">Turquoise </t>
    </r>
    <r>
      <rPr>
        <sz val="10"/>
        <rFont val="Arial"/>
        <family val="2"/>
      </rPr>
      <t>= questionable but can't be fixed</t>
    </r>
  </si>
  <si>
    <r>
      <t>d. Adjusted Cohort</t>
    </r>
    <r>
      <rPr>
        <sz val="10"/>
        <color indexed="10"/>
        <rFont val="Arial"/>
        <family val="2"/>
      </rPr>
      <t xml:space="preserve"> </t>
    </r>
    <r>
      <rPr>
        <sz val="10"/>
        <color indexed="12"/>
        <rFont val="Arial"/>
        <family val="2"/>
      </rPr>
      <t>(calculated)</t>
    </r>
  </si>
  <si>
    <r>
      <t>c. All other students not enrolled by fall of Year 2 from the…</t>
    </r>
    <r>
      <rPr>
        <sz val="10"/>
        <color indexed="12"/>
        <rFont val="Arial"/>
        <family val="2"/>
      </rPr>
      <t xml:space="preserve"> (calculated)</t>
    </r>
  </si>
  <si>
    <r>
      <t xml:space="preserve">d. Adjusted Cohort </t>
    </r>
    <r>
      <rPr>
        <sz val="10"/>
        <color indexed="12"/>
        <rFont val="Arial"/>
        <family val="2"/>
      </rPr>
      <t>(calculated)</t>
    </r>
  </si>
  <si>
    <r>
      <t xml:space="preserve">c. All other students not enrolled by fall of Year 2 from… </t>
    </r>
    <r>
      <rPr>
        <sz val="10"/>
        <color indexed="12"/>
        <rFont val="Arial"/>
        <family val="2"/>
      </rPr>
      <t>(calculated)</t>
    </r>
  </si>
  <si>
    <t>2007 Cohort</t>
  </si>
  <si>
    <t>4y-Freshm 07</t>
  </si>
  <si>
    <t>4y-Cohort 07</t>
  </si>
  <si>
    <t>4y-Excluded 07</t>
  </si>
  <si>
    <t>4y-Adjcohort 07</t>
  </si>
  <si>
    <t>4y-EnrlY2 07</t>
  </si>
  <si>
    <t>4y-TransfY2 07</t>
  </si>
  <si>
    <t>4y-OtherY2 07</t>
  </si>
  <si>
    <t>4y-CompY6 02</t>
  </si>
  <si>
    <t>4y-CompY10 98</t>
  </si>
  <si>
    <t>4y-EnrlY6 02</t>
  </si>
  <si>
    <t>4y-TransfY6 02</t>
  </si>
  <si>
    <t>4y-OtherY6 02</t>
  </si>
  <si>
    <t>2y-Freshm 07</t>
  </si>
  <si>
    <t>2y-Cohort 07</t>
  </si>
  <si>
    <t>2y-Excluded 07</t>
  </si>
  <si>
    <t>2y-Adjcohort 07</t>
  </si>
  <si>
    <t>2y-EnrlY2 07</t>
  </si>
  <si>
    <t>2y-TransfY2 07</t>
  </si>
  <si>
    <t>2y-OtherY2 07</t>
  </si>
  <si>
    <t>2y-CompY3 05</t>
  </si>
  <si>
    <t>2y-CompY6 02</t>
  </si>
  <si>
    <t>2y-EnrlY3 05</t>
  </si>
  <si>
    <t>2y-TransfY3 05</t>
  </si>
  <si>
    <t>2y-OtherY3 05</t>
  </si>
  <si>
    <t>West Liberty University</t>
  </si>
  <si>
    <t xml:space="preserve"> 2y-Freshm 07</t>
  </si>
  <si>
    <t>Total  2y-Freshm 07</t>
  </si>
  <si>
    <t xml:space="preserve"> 2y-Adjcohort 07</t>
  </si>
  <si>
    <t>Total  2y-Adjcohort 07</t>
  </si>
  <si>
    <t xml:space="preserve"> 2y-EnrlY2 07</t>
  </si>
  <si>
    <t>Total  2y-EnrlY2 07</t>
  </si>
  <si>
    <t xml:space="preserve"> 2y-TransfY2 07</t>
  </si>
  <si>
    <t>Total  2y-TransfY2 07</t>
  </si>
  <si>
    <t xml:space="preserve"> 2y-OtherY2 07</t>
  </si>
  <si>
    <t>Total  2y-OtherY2 07</t>
  </si>
  <si>
    <t xml:space="preserve"> 2y-CompY3 05</t>
  </si>
  <si>
    <t>Total  2y-CompY3 05</t>
  </si>
  <si>
    <t xml:space="preserve"> 2y-EnrlY3 05</t>
  </si>
  <si>
    <t>Total  2y-EnrlY3 05</t>
  </si>
  <si>
    <t xml:space="preserve"> 2y-TransfY3 05</t>
  </si>
  <si>
    <t>Total  2y-TransfY3 05</t>
  </si>
  <si>
    <t xml:space="preserve"> 2y-OtherY3 05</t>
  </si>
  <si>
    <t>Total  2y-OtherY3 05</t>
  </si>
  <si>
    <t xml:space="preserve"> 2y-CompY6 02</t>
  </si>
  <si>
    <t>Total  2y-CompY6 02</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</si>
  <si>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</si>
  <si>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</si>
  <si>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</si>
  <si>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</si>
  <si>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</si>
  <si>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</si>
  <si>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</si>
  <si>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</si>
  <si>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</si>
  <si>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</si>
  <si>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</si>
  <si>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</si>
  <si>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</si>
  <si>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</si>
  <si>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</si>
  <si>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</si>
  <si>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</si>
  <si>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</si>
  <si>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</si>
  <si>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</si>
  <si>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</si>
  <si>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</si>
  <si>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</si>
  <si>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</si>
  <si>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</si>
  <si>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</si>
  <si>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</si>
  <si>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</si>
  <si>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</si>
  <si>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</si>
  <si>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</si>
  <si>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</si>
  <si>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</si>
  <si>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</si>
  <si>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</si>
  <si>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</si>
  <si>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</si>
  <si>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</si>
  <si>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</si>
  <si>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Georgia Gwinnett College</t>
  </si>
  <si>
    <t xml:space="preserve">Macon State College </t>
  </si>
  <si>
    <t xml:space="preserve">Dalton State College </t>
  </si>
  <si>
    <t xml:space="preserve">Georgia Perimeter College </t>
  </si>
  <si>
    <t xml:space="preserve">Abraham Baldwin Agricultural College </t>
  </si>
  <si>
    <t xml:space="preserve">College of Coastal Georgia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</si>
  <si>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</si>
  <si>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</si>
  <si>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</si>
  <si>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</si>
  <si>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</si>
  <si>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</si>
  <si>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</si>
  <si>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</si>
  <si>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</si>
  <si>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Tech Total</t>
  </si>
  <si>
    <t>Sub-Total</t>
  </si>
  <si>
    <t>a=663+353</t>
  </si>
  <si>
    <t>a=644+352</t>
  </si>
  <si>
    <t>Percent of Entering Undergraduates in Cohort</t>
  </si>
  <si>
    <t>"—" indicates not available.</t>
  </si>
  <si>
    <t>adjusted rate</t>
  </si>
  <si>
    <t>Total entering students at the undergraduate level... 
(equivalent to IPEDS EF data element UGENTERN)</t>
  </si>
  <si>
    <t>2008 Cohort</t>
  </si>
  <si>
    <t>V</t>
  </si>
  <si>
    <t>AW</t>
  </si>
  <si>
    <t>Q</t>
  </si>
  <si>
    <t>BF</t>
  </si>
  <si>
    <t>M</t>
  </si>
  <si>
    <t>BI</t>
  </si>
  <si>
    <t>CD</t>
  </si>
  <si>
    <t>CS</t>
  </si>
  <si>
    <t>CB</t>
  </si>
  <si>
    <t>DB</t>
  </si>
  <si>
    <t>BY</t>
  </si>
  <si>
    <t>4y-Freshm 08</t>
  </si>
  <si>
    <t>4y-Cohort 08</t>
  </si>
  <si>
    <t>4y-Excluded 08</t>
  </si>
  <si>
    <t>4y-Adjcohort 08</t>
  </si>
  <si>
    <t>4y-EnrlY2 08</t>
  </si>
  <si>
    <t>4y-TransfY2 08</t>
  </si>
  <si>
    <t>4y-OtherY2 08</t>
  </si>
  <si>
    <t>4y-CompY6 03</t>
  </si>
  <si>
    <t>4y-CompY10 99</t>
  </si>
  <si>
    <t>4y-EnrlY6 03</t>
  </si>
  <si>
    <t>4y-TransfY6 03</t>
  </si>
  <si>
    <t>4y-OtherY6 03</t>
  </si>
  <si>
    <t>2y-Freshm 08</t>
  </si>
  <si>
    <t>2y-Cohort 08</t>
  </si>
  <si>
    <t>2y-Excluded 08</t>
  </si>
  <si>
    <t>2y-Adjcohort 08</t>
  </si>
  <si>
    <t>2y-EnrlY2 08</t>
  </si>
  <si>
    <t>2y-TransfY2 08</t>
  </si>
  <si>
    <t>2y-OtherY2 08</t>
  </si>
  <si>
    <t>2y-CompY3 06</t>
  </si>
  <si>
    <t>2y-CompY6 03</t>
  </si>
  <si>
    <t>2y-EnrlY3 06</t>
  </si>
  <si>
    <t>2y-TransfY3 06</t>
  </si>
  <si>
    <t>2y-OtherY3 06</t>
  </si>
  <si>
    <t>4 year 2008 cohort?</t>
  </si>
  <si>
    <t>4 year 2003 cohort?</t>
  </si>
  <si>
    <t>4 year 1999 cohort?</t>
  </si>
  <si>
    <t>4-year 10-year completion?</t>
  </si>
  <si>
    <t>2 year 2008 cohort?</t>
  </si>
  <si>
    <t>2 year 2006 cohort?</t>
  </si>
  <si>
    <t>2 year 2003 cohort?</t>
  </si>
  <si>
    <t>2-year 6-year completion?</t>
  </si>
  <si>
    <t>Enterprise-Ozark Community College</t>
  </si>
  <si>
    <t>State College of Florida, Manatee-Sarasota</t>
  </si>
  <si>
    <t>Georgia Highlands College</t>
  </si>
  <si>
    <t>Georgia Northwestern Technical College</t>
  </si>
  <si>
    <t>Louisiana State University and A&amp;M College</t>
  </si>
  <si>
    <t>Community College of Baltimore County (all campuses)</t>
  </si>
  <si>
    <t xml:space="preserve">Spartanburg Community College </t>
  </si>
  <si>
    <t>Southwest Tennessee Community College</t>
  </si>
  <si>
    <t>Lone Star College System District</t>
  </si>
  <si>
    <t>Bridgemont Community &amp; Technical College</t>
  </si>
  <si>
    <t>Kanawha Valley Community &amp; Technical College</t>
  </si>
  <si>
    <t>All Public Four-Year, 2008 Cohort</t>
  </si>
  <si>
    <t>Public Four-Year 1, 2008 Cohort</t>
  </si>
  <si>
    <t>Public Four-Year 2, 2008 Cohort</t>
  </si>
  <si>
    <t>Public Four-Year 3, 2008 Cohort</t>
  </si>
  <si>
    <t>Public Four-Year 4, 2008 Cohort</t>
  </si>
  <si>
    <t>Public Four-Year 5, 2008 Cohort</t>
  </si>
  <si>
    <t>Public Four-Year 6, 2008 Cohort</t>
  </si>
  <si>
    <t>All Public Two-Year, 2008 Cohort</t>
  </si>
  <si>
    <t>Public Two-Year with Bachelor's, 2008 Cohort</t>
  </si>
  <si>
    <t>Public Two-Year 1, 2008 Cohort</t>
  </si>
  <si>
    <t>Public Two-Year 2, 2008 Cohort</t>
  </si>
  <si>
    <t>Public Two-Year 3, 2008 Cohort</t>
  </si>
  <si>
    <t>Public Technical Institutes or Colleges, 2008 Cohort</t>
  </si>
  <si>
    <t>Public Technical Institute or College 1, 2008 Cohort</t>
  </si>
  <si>
    <t>Public Technical Institute or College 2, 2008 Cohort</t>
  </si>
  <si>
    <t>December 2010</t>
  </si>
  <si>
    <t>All Public Four-Year Colleges and Universities, 2003 Cohort</t>
  </si>
  <si>
    <t>Public Four-Year 1, 2003 Cohort</t>
  </si>
  <si>
    <t>Public Four-Year 2, 2003 Cohort</t>
  </si>
  <si>
    <t>Public Four-Year 3, 2003 Cohort</t>
  </si>
  <si>
    <t>Public Four-Year 4, 2003 Cohort</t>
  </si>
  <si>
    <t>Public Four-Year 5, 2003 Cohort</t>
  </si>
  <si>
    <t>Public Four-Year 6, 2003 Cohort</t>
  </si>
  <si>
    <t>All Public Two-Year, 2006 Cohort</t>
  </si>
  <si>
    <t>Public Two-Year with Bachelor's, 2006 Cohort</t>
  </si>
  <si>
    <t>Public Two-Year 1, 2006 Cohort</t>
  </si>
  <si>
    <t>Public Two-Year 2, 2006 Cohort</t>
  </si>
  <si>
    <t>Public Two-Year 3, 2006 Cohort</t>
  </si>
  <si>
    <t>Public Technical Institutes or Colleges, 2006 Cohort</t>
  </si>
  <si>
    <t>Public Technical Institute or College 1, 2006 Cohort</t>
  </si>
  <si>
    <t>Public Technical Institute or College 2, 2006 Cohort</t>
  </si>
  <si>
    <t>Public Four-Year Colleges and Universities, 1999 Cohort</t>
  </si>
  <si>
    <t>Public Two-Year Colleges, 2003 Cohort</t>
  </si>
  <si>
    <t xml:space="preserve"> 4y-Freshm 08</t>
  </si>
  <si>
    <t>Total  4y-Freshm 08</t>
  </si>
  <si>
    <t xml:space="preserve"> 4y-Adjcohort 08</t>
  </si>
  <si>
    <t>Total  4y-Adjcohort 08</t>
  </si>
  <si>
    <t xml:space="preserve"> 4y-EnrlY2 08</t>
  </si>
  <si>
    <t>Total  4y-EnrlY2 08</t>
  </si>
  <si>
    <t xml:space="preserve"> 4y-TransfY2 08</t>
  </si>
  <si>
    <t>Total  4y-TransfY2 08</t>
  </si>
  <si>
    <t xml:space="preserve"> 4y-OtherY2 08</t>
  </si>
  <si>
    <t>Total  4y-OtherY2 08</t>
  </si>
  <si>
    <t xml:space="preserve"> 4y-CompY6 03</t>
  </si>
  <si>
    <t>Total  4y-CompY6 03</t>
  </si>
  <si>
    <t xml:space="preserve"> 4y-EnrlY6 03</t>
  </si>
  <si>
    <t>Total  4y-EnrlY6 03</t>
  </si>
  <si>
    <t xml:space="preserve"> 4y-CompY10 99</t>
  </si>
  <si>
    <t>Total  4y-CompY10 99</t>
  </si>
  <si>
    <t xml:space="preserve"> 4y-TransfY6 03</t>
  </si>
  <si>
    <t>Total  4y-TransfY6 03</t>
  </si>
  <si>
    <t xml:space="preserve"> 4y-OtherY6 03</t>
  </si>
  <si>
    <t>Total  4y-OtherY6 03</t>
  </si>
  <si>
    <t xml:space="preserve"> 2y-Freshm 08</t>
  </si>
  <si>
    <t>Total  2y-Freshm 08</t>
  </si>
  <si>
    <t xml:space="preserve"> 2y-Adjcohort 08</t>
  </si>
  <si>
    <t>Total  2y-Adjcohort 08</t>
  </si>
  <si>
    <t xml:space="preserve"> 2y-EnrlY2 08</t>
  </si>
  <si>
    <t>Total  2y-EnrlY2 08</t>
  </si>
  <si>
    <t xml:space="preserve"> 2y-OtherY2 08</t>
  </si>
  <si>
    <t>Total  2y-OtherY2 08</t>
  </si>
  <si>
    <t xml:space="preserve"> 2y-TransfY2 08</t>
  </si>
  <si>
    <t>Total  2y-TransfY2 08</t>
  </si>
  <si>
    <t xml:space="preserve"> 2y-CompY3 06</t>
  </si>
  <si>
    <t>Total  2y-CompY3 06</t>
  </si>
  <si>
    <t xml:space="preserve"> 2y-EnrlY3 06</t>
  </si>
  <si>
    <t>Total  2y-EnrlY3 06</t>
  </si>
  <si>
    <t xml:space="preserve"> 2y-TransfY3 06</t>
  </si>
  <si>
    <t>Total  2y-TransfY3 06</t>
  </si>
  <si>
    <t xml:space="preserve"> 2y-OtherY3 06</t>
  </si>
  <si>
    <t>Total  2y-OtherY3 06</t>
  </si>
  <si>
    <t xml:space="preserve"> 2y-CompY6 03</t>
  </si>
  <si>
    <t>Total  2y-CompY6 03</t>
  </si>
  <si>
    <t xml:space="preserve">George Mason University </t>
  </si>
  <si>
    <t>University of Virginia</t>
  </si>
  <si>
    <t xml:space="preserve">Virginia Tech </t>
  </si>
  <si>
    <t>College of William &amp; Mary</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</si>
  <si>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</si>
  <si>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</si>
  <si>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</si>
  <si>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</si>
  <si>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</si>
  <si>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</si>
  <si>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</si>
  <si>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</si>
  <si>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</si>
  <si>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</si>
  <si>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</si>
  <si>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</si>
  <si>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</si>
  <si>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</si>
  <si>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</si>
  <si>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</si>
  <si>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</si>
  <si>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</si>
  <si>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</si>
  <si>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</si>
  <si>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</si>
  <si>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</si>
  <si>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</si>
  <si>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</si>
  <si>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</si>
  <si>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</si>
  <si>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</si>
  <si>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Patrick Henry Community College </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</si>
  <si>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</si>
  <si>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</si>
  <si>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</si>
  <si>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</si>
  <si>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</si>
  <si>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Virginia Commonwealth University</t>
  </si>
  <si>
    <t>2y-Adjcohort 01</t>
  </si>
  <si>
    <t>2y-Adjcohort 02</t>
  </si>
  <si>
    <t>2y-Excluded 01</t>
  </si>
  <si>
    <t>2y-Cohort 02</t>
  </si>
  <si>
    <t>2y-Cohort 01</t>
  </si>
  <si>
    <t>2y-Excluded 02</t>
  </si>
  <si>
    <t>2002Cohort</t>
  </si>
  <si>
    <t>?????</t>
  </si>
  <si>
    <t>US-AL, MD, MS, NC</t>
  </si>
  <si>
    <t>Two-year…</t>
  </si>
  <si>
    <t>all</t>
  </si>
  <si>
    <t xml:space="preserve"> 2y-Adjcohort 01</t>
  </si>
  <si>
    <t>Total  2y-Adjcohort 01</t>
  </si>
  <si>
    <t xml:space="preserve"> 2y-Adjcohort 02</t>
  </si>
  <si>
    <t>Total  2y-Adjcohort 02</t>
  </si>
  <si>
    <t>Prior Year -- for Highlights</t>
  </si>
  <si>
    <t>Prior Year-- for Highlights</t>
  </si>
  <si>
    <t>Prior Year--for Highlights</t>
  </si>
  <si>
    <t>.</t>
  </si>
  <si>
    <t>All Public Four-Year, 2007 Cohort</t>
  </si>
  <si>
    <t>Public Four-Year 1, 2007 Cohort</t>
  </si>
  <si>
    <t>Public Four-Year 2, 2007 Cohort</t>
  </si>
  <si>
    <t>Public Four-Year 4, 2007 Cohort</t>
  </si>
  <si>
    <t>Public Four-Year 5, 2007 Cohort</t>
  </si>
  <si>
    <t>Public Four-Year 6, 2007 Cohort</t>
  </si>
  <si>
    <t>All Public Two-Year, 2007 Cohort</t>
  </si>
  <si>
    <t>Public Two-Year with Bachelor's, 2007 Cohort</t>
  </si>
  <si>
    <t>Public Two-Year 1, 2007 Cohort</t>
  </si>
  <si>
    <t>Public Two-Year 2, 2007 Cohort</t>
  </si>
  <si>
    <t>Public Two-Year 3, 2007 Cohort</t>
  </si>
  <si>
    <t>Public Technical Institutes or Colleges, 2007 Cohort</t>
  </si>
  <si>
    <t>Public Technical Institute or College 1, 2007 Cohort</t>
  </si>
  <si>
    <t>Public Technical Institute or College 2, 2007 Cohort</t>
  </si>
  <si>
    <t>All Public Four-Year Colleges and Universities, 2002 Cohort</t>
  </si>
  <si>
    <t>4y-Freshm 02</t>
  </si>
  <si>
    <t xml:space="preserve"> 4y-Freshm 02</t>
  </si>
  <si>
    <t>Total  4y-Freshm 02</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</si>
  <si>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</si>
  <si>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</si>
  <si>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</si>
  <si>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</si>
  <si>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</si>
  <si>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</si>
  <si>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</si>
  <si>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</si>
  <si>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</si>
  <si>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</si>
  <si>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</si>
  <si>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</si>
  <si>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</si>
  <si>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</si>
  <si>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</si>
  <si>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</si>
  <si>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</si>
  <si>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</si>
  <si>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</si>
  <si>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</si>
  <si>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</si>
  <si>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</si>
  <si>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</si>
  <si>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</si>
  <si>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</si>
  <si>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</si>
  <si>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</si>
  <si>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</si>
  <si>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</si>
  <si>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</si>
  <si>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</si>
  <si>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</si>
  <si>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</si>
  <si>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</si>
  <si>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</si>
  <si>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</si>
  <si>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</si>
  <si>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</si>
  <si>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</si>
  <si>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</si>
  <si>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</si>
  <si>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</si>
  <si>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</si>
  <si>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Public Four-Year 3, 2007 Cohort</t>
  </si>
  <si>
    <t>Public Four-Year 1, 2002 Cohort</t>
  </si>
  <si>
    <t>Public Four-Year 2, 2002 Cohort</t>
  </si>
  <si>
    <t>Public Four-Year 3, 2002 Cohort</t>
  </si>
  <si>
    <t>Public Four-Year 4, 2002 Cohort</t>
  </si>
  <si>
    <t>Public Four-Year 5, 2002 Cohort</t>
  </si>
  <si>
    <t>Public Four-Year 6, 2002 Cohort</t>
  </si>
  <si>
    <t>All Public Two-Year, 2005 Cohort</t>
  </si>
  <si>
    <t>Public Two-Year with Bachelor's, 2005 Cohort</t>
  </si>
  <si>
    <t>Public Two-Year 1, 2005 Cohort</t>
  </si>
  <si>
    <t>Public Two-Year 2, 2005 Cohort</t>
  </si>
  <si>
    <t>Public Two-Year 3, 2005 Cohort</t>
  </si>
  <si>
    <t>Public Technical Institutes or Colleges, 2005 Cohort</t>
  </si>
  <si>
    <t>Public Technical Institute or College 1, 2005 Cohort</t>
  </si>
  <si>
    <t>Public Technical Institute or College 2, 2005 Cohort</t>
  </si>
  <si>
    <t>US-AL-MD</t>
  </si>
  <si>
    <t>Public Four-Year Colleges and Universities, 1998 Cohort</t>
  </si>
  <si>
    <t>Public Two-Year Colleges, 2002 Cohort</t>
  </si>
  <si>
    <t>Four-year…</t>
  </si>
  <si>
    <t>University of Delaware</t>
  </si>
  <si>
    <t>Delaware State University</t>
  </si>
  <si>
    <t>Delaware Technical and Community College--Owens</t>
  </si>
  <si>
    <t>Delaware Technical and Community College--Stanton-Wilmington</t>
  </si>
  <si>
    <t>Delaware Technical and Community College--Terry</t>
  </si>
  <si>
    <t>a.Total entering students at the undergraduate level... 
(equivalent to IPEDS EF data element UGENTERN)</t>
  </si>
  <si>
    <t>b. Still enrolled at the same institution by fall term after August of Year 6 from the..</t>
  </si>
  <si>
    <t>c. Transfer-out students within 150% of normal time from…</t>
  </si>
  <si>
    <r>
      <t xml:space="preserve">d. All other students not enrolled from… </t>
    </r>
    <r>
      <rPr>
        <sz val="10"/>
        <color indexed="12"/>
        <rFont val="Arial"/>
        <family val="2"/>
      </rPr>
      <t>(calculated)</t>
    </r>
  </si>
  <si>
    <t>e. Completers of bachelor's or equivalent by end of Year 10 from the…</t>
  </si>
  <si>
    <t>b. Still enrolled at the same institution fall term after 150% of normal time from…</t>
  </si>
  <si>
    <t>c. Documented transfer-out students within 150% of normal time from…</t>
  </si>
  <si>
    <t>e. Completers of less than baccalaureate awards by end of Year 6 from…</t>
  </si>
  <si>
    <r>
      <t>Alabama</t>
    </r>
    <r>
      <rPr>
        <vertAlign val="superscript"/>
        <sz val="10"/>
        <rFont val="Arial"/>
        <family val="2"/>
      </rPr>
      <t>2</t>
    </r>
  </si>
  <si>
    <r>
      <t>Student Progression Rate</t>
    </r>
    <r>
      <rPr>
        <b/>
        <vertAlign val="superscript"/>
        <sz val="9"/>
        <rFont val="Arial"/>
        <family val="2"/>
      </rPr>
      <t>2</t>
    </r>
  </si>
  <si>
    <t>NEED SIMILAR RECALC FOR TECH COL REGIONAL FIGS</t>
  </si>
</sst>
</file>

<file path=xl/styles.xml><?xml version="1.0" encoding="utf-8"?>
<styleSheet xmlns="http://schemas.openxmlformats.org/spreadsheetml/2006/main">
  <numFmts count="7">
    <numFmt numFmtId="43" formatCode="_(* #,##0.00_);_(* \(#,##0.00\);_(* &quot;-&quot;??_);_(@_)"/>
    <numFmt numFmtId="164" formatCode="0_)"/>
    <numFmt numFmtId="165" formatCode="_(* #,##0_);_(* \(#,##0\);_(* &quot;-&quot;??_);_(@_)"/>
    <numFmt numFmtId="166" formatCode="0.0"/>
    <numFmt numFmtId="167" formatCode="0.0_)"/>
    <numFmt numFmtId="168" formatCode="0.00_)"/>
    <numFmt numFmtId="169" formatCode="#,##0.0"/>
  </numFmts>
  <fonts count="70">
    <font>
      <sz val="12"/>
      <name val="AGaramond"/>
    </font>
    <font>
      <sz val="12"/>
      <name val="AGaramond"/>
      <family val="1"/>
    </font>
    <font>
      <sz val="12"/>
      <name val="AGaramond"/>
      <family val="1"/>
    </font>
    <font>
      <sz val="8"/>
      <name val="Arial"/>
      <family val="2"/>
    </font>
    <font>
      <sz val="8"/>
      <name val="AGaramond"/>
      <family val="1"/>
    </font>
    <font>
      <b/>
      <sz val="12"/>
      <name val="Arial"/>
      <family val="2"/>
    </font>
    <font>
      <b/>
      <vertAlign val="superscript"/>
      <sz val="12"/>
      <name val="Arial"/>
      <family val="2"/>
    </font>
    <font>
      <sz val="10"/>
      <name val="Arial"/>
      <family val="2"/>
    </font>
    <font>
      <b/>
      <sz val="8"/>
      <name val="Arial"/>
      <family val="2"/>
    </font>
    <font>
      <vertAlign val="superscript"/>
      <sz val="8"/>
      <name val="Arial"/>
      <family val="2"/>
    </font>
    <font>
      <b/>
      <sz val="8"/>
      <color indexed="81"/>
      <name val="Tahoma"/>
      <family val="2"/>
    </font>
    <font>
      <sz val="8"/>
      <color indexed="81"/>
      <name val="Tahoma"/>
      <family val="2"/>
    </font>
    <font>
      <sz val="9"/>
      <name val="Arial"/>
      <family val="2"/>
    </font>
    <font>
      <b/>
      <sz val="10"/>
      <name val="Arial"/>
      <family val="2"/>
    </font>
    <font>
      <b/>
      <vertAlign val="superscript"/>
      <sz val="8"/>
      <name val="Arial"/>
      <family val="2"/>
    </font>
    <font>
      <sz val="10"/>
      <color indexed="12"/>
      <name val="Arial"/>
      <family val="2"/>
    </font>
    <font>
      <sz val="10"/>
      <color indexed="10"/>
      <name val="Arial"/>
      <family val="2"/>
    </font>
    <font>
      <sz val="12"/>
      <name val="Arial"/>
      <family val="2"/>
    </font>
    <font>
      <b/>
      <sz val="9"/>
      <name val="Arial"/>
      <family val="2"/>
    </font>
    <font>
      <sz val="6"/>
      <name val="Arial"/>
      <family val="2"/>
    </font>
    <font>
      <vertAlign val="superscript"/>
      <sz val="9"/>
      <name val="Arial"/>
      <family val="2"/>
    </font>
    <font>
      <b/>
      <sz val="8"/>
      <color indexed="10"/>
      <name val="Tahoma"/>
      <family val="2"/>
    </font>
    <font>
      <b/>
      <sz val="10"/>
      <color indexed="10"/>
      <name val="ARIAL"/>
      <family val="2"/>
    </font>
    <font>
      <sz val="9"/>
      <color indexed="12"/>
      <name val="Arial"/>
      <family val="2"/>
    </font>
    <font>
      <b/>
      <sz val="10"/>
      <color indexed="12"/>
      <name val="Arial"/>
      <family val="2"/>
    </font>
    <font>
      <b/>
      <sz val="12"/>
      <color indexed="10"/>
      <name val="ARIAL"/>
      <family val="2"/>
    </font>
    <font>
      <sz val="12"/>
      <color indexed="10"/>
      <name val="Arial"/>
      <family val="2"/>
    </font>
    <font>
      <sz val="9"/>
      <color indexed="10"/>
      <name val="Arial"/>
      <family val="2"/>
    </font>
    <font>
      <sz val="6"/>
      <color indexed="10"/>
      <name val="Arial"/>
      <family val="2"/>
    </font>
    <font>
      <b/>
      <sz val="10"/>
      <color indexed="81"/>
      <name val="Tahoma"/>
      <family val="2"/>
    </font>
    <font>
      <sz val="10"/>
      <color indexed="81"/>
      <name val="Tahoma"/>
      <family val="2"/>
    </font>
    <font>
      <sz val="8"/>
      <color indexed="10"/>
      <name val="Arial"/>
      <family val="2"/>
    </font>
    <font>
      <sz val="10"/>
      <color indexed="17"/>
      <name val="Arial"/>
      <family val="2"/>
    </font>
    <font>
      <b/>
      <sz val="12"/>
      <color indexed="81"/>
      <name val="Tahoma"/>
      <family val="2"/>
    </font>
    <font>
      <sz val="12"/>
      <color indexed="81"/>
      <name val="Tahoma"/>
      <family val="2"/>
    </font>
    <font>
      <sz val="10"/>
      <color indexed="51"/>
      <name val="Arial"/>
      <family val="2"/>
    </font>
    <font>
      <sz val="10"/>
      <color indexed="15"/>
      <name val="Arial"/>
      <family val="2"/>
    </font>
    <font>
      <sz val="10"/>
      <color indexed="8"/>
      <name val="Arial"/>
      <family val="2"/>
    </font>
    <font>
      <sz val="10"/>
      <color indexed="53"/>
      <name val="Arial"/>
      <family val="2"/>
    </font>
    <font>
      <b/>
      <sz val="9"/>
      <color indexed="12"/>
      <name val="Arial"/>
      <family val="2"/>
    </font>
    <font>
      <sz val="10"/>
      <color rgb="FFFF0000"/>
      <name val="Arial"/>
      <family val="2"/>
    </font>
    <font>
      <b/>
      <sz val="9"/>
      <color indexed="81"/>
      <name val="Tahoma"/>
      <family val="2"/>
    </font>
    <font>
      <sz val="9"/>
      <color indexed="81"/>
      <name val="Tahoma"/>
      <family val="2"/>
    </font>
    <font>
      <sz val="10"/>
      <color rgb="FF0000FF"/>
      <name val="Arial"/>
      <family val="2"/>
    </font>
    <font>
      <b/>
      <sz val="10"/>
      <color rgb="FF0000FF"/>
      <name val="Arial"/>
      <family val="2"/>
    </font>
    <font>
      <sz val="9"/>
      <color rgb="FF0000FF"/>
      <name val="Arial"/>
      <family val="2"/>
    </font>
    <font>
      <sz val="12"/>
      <name val="AGaramond"/>
      <family val="3"/>
    </font>
    <font>
      <sz val="10"/>
      <color rgb="FFC00000"/>
      <name val="Arial"/>
      <family val="2"/>
    </font>
    <font>
      <sz val="12"/>
      <name val="Symbol"/>
      <family val="1"/>
      <charset val="2"/>
    </font>
    <font>
      <sz val="12"/>
      <name val="Calibri"/>
      <family val="2"/>
    </font>
    <font>
      <sz val="8"/>
      <color rgb="FF000000"/>
      <name val="Arial"/>
      <family val="2"/>
    </font>
    <font>
      <sz val="11"/>
      <color indexed="8"/>
      <name val="Calibri"/>
      <family val="2"/>
    </font>
    <font>
      <sz val="10"/>
      <color rgb="FF0070C0"/>
      <name val="Arial"/>
      <family val="2"/>
    </font>
    <font>
      <sz val="10"/>
      <name val="AGaramond"/>
      <family val="3"/>
    </font>
    <font>
      <b/>
      <sz val="12"/>
      <color theme="1" tint="4.9989318521683403E-2"/>
      <name val="ARIAL"/>
      <family val="2"/>
    </font>
    <font>
      <sz val="10"/>
      <color indexed="8"/>
      <name val="Arial"/>
      <family val="2"/>
    </font>
    <font>
      <b/>
      <sz val="10"/>
      <color rgb="FFC00000"/>
      <name val="Arial"/>
      <family val="2"/>
    </font>
    <font>
      <sz val="12"/>
      <color rgb="FF0000FF"/>
      <name val="Times New Roman"/>
      <family val="1"/>
    </font>
    <font>
      <sz val="9"/>
      <color rgb="FFC00000"/>
      <name val="Arial"/>
      <family val="2"/>
    </font>
    <font>
      <b/>
      <sz val="11"/>
      <color rgb="FFC00000"/>
      <name val="Arial"/>
      <family val="2"/>
    </font>
    <font>
      <sz val="11"/>
      <name val="Arial"/>
      <family val="2"/>
    </font>
    <font>
      <sz val="11"/>
      <color rgb="FFC00000"/>
      <name val="Arial"/>
      <family val="2"/>
    </font>
    <font>
      <sz val="12"/>
      <color rgb="FFC00000"/>
      <name val="Arial"/>
      <family val="2"/>
    </font>
    <font>
      <sz val="11"/>
      <color rgb="FF0000FF"/>
      <name val="Arial"/>
      <family val="2"/>
    </font>
    <font>
      <sz val="8"/>
      <color indexed="8"/>
      <name val="Tahoma"/>
      <family val="2"/>
    </font>
    <font>
      <b/>
      <sz val="11"/>
      <name val="Arial"/>
      <family val="2"/>
    </font>
    <font>
      <b/>
      <sz val="10"/>
      <color rgb="FFFF0000"/>
      <name val="Arial"/>
      <family val="2"/>
    </font>
    <font>
      <b/>
      <sz val="14"/>
      <name val="Arial"/>
      <family val="2"/>
    </font>
    <font>
      <vertAlign val="superscript"/>
      <sz val="10"/>
      <name val="Arial"/>
      <family val="2"/>
    </font>
    <font>
      <b/>
      <vertAlign val="superscript"/>
      <sz val="9"/>
      <name val="Arial"/>
      <family val="2"/>
    </font>
  </fonts>
  <fills count="30">
    <fill>
      <patternFill patternType="none"/>
    </fill>
    <fill>
      <patternFill patternType="gray125"/>
    </fill>
    <fill>
      <patternFill patternType="solid">
        <fgColor indexed="46"/>
        <bgColor indexed="64"/>
      </patternFill>
    </fill>
    <fill>
      <patternFill patternType="solid">
        <fgColor indexed="51"/>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indexed="47"/>
        <bgColor indexed="42"/>
      </patternFill>
    </fill>
    <fill>
      <patternFill patternType="solid">
        <fgColor indexed="45"/>
        <bgColor indexed="64"/>
      </patternFill>
    </fill>
    <fill>
      <patternFill patternType="solid">
        <fgColor indexed="43"/>
        <bgColor indexed="64"/>
      </patternFill>
    </fill>
    <fill>
      <patternFill patternType="solid">
        <fgColor indexed="15"/>
        <bgColor indexed="64"/>
      </patternFill>
    </fill>
    <fill>
      <patternFill patternType="solid">
        <fgColor indexed="42"/>
        <bgColor indexed="42"/>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rgb="FFFFFF00"/>
        <bgColor indexed="64"/>
      </patternFill>
    </fill>
    <fill>
      <patternFill patternType="solid">
        <fgColor rgb="FFFFCC99"/>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00FFFF"/>
        <bgColor indexed="64"/>
      </patternFill>
    </fill>
    <fill>
      <patternFill patternType="solid">
        <fgColor rgb="FF00FF00"/>
        <bgColor indexed="64"/>
      </patternFill>
    </fill>
    <fill>
      <patternFill patternType="solid">
        <fgColor indexed="51"/>
        <bgColor indexed="42"/>
      </patternFill>
    </fill>
    <fill>
      <patternFill patternType="solid">
        <fgColor indexed="43"/>
        <bgColor indexed="42"/>
      </patternFill>
    </fill>
    <fill>
      <patternFill patternType="solid">
        <fgColor rgb="FFFED8D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79998168889431442"/>
        <bgColor indexed="64"/>
      </patternFill>
    </fill>
  </fills>
  <borders count="115">
    <border>
      <left/>
      <right/>
      <top/>
      <bottom/>
      <diagonal/>
    </border>
    <border>
      <left/>
      <right/>
      <top/>
      <bottom style="thin">
        <color indexed="64"/>
      </bottom>
      <diagonal/>
    </border>
    <border>
      <left/>
      <right/>
      <top style="thin">
        <color indexed="64"/>
      </top>
      <bottom style="thin">
        <color indexed="64"/>
      </bottom>
      <diagonal/>
    </border>
    <border>
      <left style="thin">
        <color indexed="65"/>
      </left>
      <right/>
      <top style="thin">
        <color indexed="8"/>
      </top>
      <bottom/>
      <diagonal/>
    </border>
    <border>
      <left style="thin">
        <color indexed="8"/>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5"/>
      </left>
      <right/>
      <top style="thin">
        <color indexed="65"/>
      </top>
      <bottom/>
      <diagonal/>
    </border>
    <border>
      <left/>
      <right style="double">
        <color indexed="64"/>
      </right>
      <top/>
      <bottom/>
      <diagonal/>
    </border>
    <border>
      <left/>
      <right style="thin">
        <color indexed="64"/>
      </right>
      <top/>
      <bottom/>
      <diagonal/>
    </border>
    <border>
      <left style="thin">
        <color indexed="8"/>
      </left>
      <right style="thin">
        <color indexed="8"/>
      </right>
      <top style="thin">
        <color indexed="65"/>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diagonal/>
    </border>
    <border>
      <left style="double">
        <color indexed="64"/>
      </left>
      <right/>
      <top/>
      <bottom/>
      <diagonal/>
    </border>
    <border>
      <left/>
      <right/>
      <top/>
      <bottom style="thin">
        <color indexed="8"/>
      </bottom>
      <diagonal/>
    </border>
    <border>
      <left/>
      <right/>
      <top style="thin">
        <color indexed="8"/>
      </top>
      <bottom style="thin">
        <color indexed="8"/>
      </bottom>
      <diagonal/>
    </border>
    <border>
      <left style="thin">
        <color indexed="64"/>
      </left>
      <right/>
      <top/>
      <bottom/>
      <diagonal/>
    </border>
    <border>
      <left style="thin">
        <color indexed="8"/>
      </left>
      <right/>
      <top style="thin">
        <color indexed="64"/>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5"/>
      </top>
      <bottom style="thin">
        <color indexed="64"/>
      </bottom>
      <diagonal/>
    </border>
    <border>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5"/>
      </left>
      <right/>
      <top/>
      <bottom/>
      <diagonal/>
    </border>
    <border>
      <left style="thin">
        <color indexed="65"/>
      </left>
      <right style="thin">
        <color indexed="64"/>
      </right>
      <top/>
      <bottom/>
      <diagonal/>
    </border>
    <border>
      <left style="thin">
        <color indexed="8"/>
      </left>
      <right/>
      <top style="thin">
        <color indexed="65"/>
      </top>
      <bottom style="thin">
        <color indexed="64"/>
      </bottom>
      <diagonal/>
    </border>
    <border>
      <left style="thin">
        <color indexed="8"/>
      </left>
      <right style="thin">
        <color indexed="64"/>
      </right>
      <top style="thin">
        <color indexed="65"/>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double">
        <color indexed="64"/>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style="thin">
        <color indexed="64"/>
      </bottom>
      <diagonal/>
    </border>
    <border>
      <left/>
      <right style="medium">
        <color indexed="64"/>
      </right>
      <top/>
      <bottom/>
      <diagonal/>
    </border>
    <border>
      <left/>
      <right/>
      <top style="thin">
        <color indexed="64"/>
      </top>
      <bottom/>
      <diagonal/>
    </border>
    <border>
      <left/>
      <right/>
      <top style="thin">
        <color indexed="64"/>
      </top>
      <bottom/>
      <diagonal/>
    </border>
    <border>
      <left/>
      <right/>
      <top style="thin">
        <color indexed="8"/>
      </top>
      <bottom/>
      <diagonal/>
    </border>
    <border>
      <left/>
      <right/>
      <top style="thin">
        <color indexed="65"/>
      </top>
      <bottom/>
      <diagonal/>
    </border>
    <border>
      <left/>
      <right/>
      <top style="thin">
        <color indexed="8"/>
      </top>
      <bottom style="thin">
        <color indexed="64"/>
      </bottom>
      <diagonal/>
    </border>
    <border>
      <left/>
      <right style="thin">
        <color indexed="64"/>
      </right>
      <top style="thin">
        <color indexed="65"/>
      </top>
      <bottom/>
      <diagonal/>
    </border>
    <border>
      <left/>
      <right style="thin">
        <color indexed="64"/>
      </right>
      <top style="thin">
        <color indexed="65"/>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8"/>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8"/>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5"/>
      </left>
      <right/>
      <top style="thin">
        <color indexed="8"/>
      </top>
      <bottom/>
      <diagonal/>
    </border>
    <border>
      <left/>
      <right/>
      <top style="thin">
        <color indexed="8"/>
      </top>
      <bottom style="thin">
        <color indexed="64"/>
      </bottom>
      <diagonal/>
    </border>
    <border>
      <left/>
      <right/>
      <top style="thin">
        <color indexed="8"/>
      </top>
      <bottom/>
      <diagonal/>
    </border>
    <border>
      <left/>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double">
        <color indexed="64"/>
      </left>
      <right/>
      <top style="thin">
        <color indexed="8"/>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65"/>
      </left>
      <right style="thin">
        <color indexed="64"/>
      </right>
      <top style="thin">
        <color indexed="8"/>
      </top>
      <bottom/>
      <diagonal/>
    </border>
    <border>
      <left style="thin">
        <color indexed="65"/>
      </left>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top style="thin">
        <color indexed="65"/>
      </top>
      <bottom style="thin">
        <color indexed="64"/>
      </bottom>
      <diagonal/>
    </border>
    <border>
      <left style="thin">
        <color indexed="64"/>
      </left>
      <right style="thin">
        <color indexed="8"/>
      </right>
      <top/>
      <bottom/>
      <diagonal/>
    </border>
    <border>
      <left/>
      <right style="thin">
        <color indexed="8"/>
      </right>
      <top/>
      <bottom/>
      <diagonal/>
    </border>
    <border>
      <left/>
      <right style="thin">
        <color indexed="8"/>
      </right>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3">
    <xf numFmtId="164" fontId="0" fillId="0" borderId="0"/>
    <xf numFmtId="43" fontId="2" fillId="0" borderId="0" applyFont="0" applyFill="0" applyBorder="0" applyAlignment="0" applyProtection="0"/>
    <xf numFmtId="164" fontId="1" fillId="0" borderId="0"/>
    <xf numFmtId="0" fontId="37" fillId="0" borderId="0"/>
    <xf numFmtId="3" fontId="3" fillId="0" borderId="0"/>
    <xf numFmtId="164" fontId="1" fillId="0" borderId="0"/>
    <xf numFmtId="164" fontId="1" fillId="0" borderId="0"/>
    <xf numFmtId="164" fontId="1" fillId="0" borderId="0"/>
    <xf numFmtId="9" fontId="46" fillId="0" borderId="0" applyFont="0" applyFill="0" applyBorder="0" applyAlignment="0" applyProtection="0"/>
    <xf numFmtId="164" fontId="1" fillId="0" borderId="0"/>
    <xf numFmtId="164" fontId="1" fillId="0" borderId="0"/>
    <xf numFmtId="164" fontId="1" fillId="0" borderId="0"/>
    <xf numFmtId="43" fontId="1" fillId="0" borderId="0" applyFont="0" applyFill="0" applyBorder="0" applyAlignment="0" applyProtection="0"/>
    <xf numFmtId="164" fontId="1" fillId="0" borderId="0"/>
    <xf numFmtId="0" fontId="51" fillId="0" borderId="0"/>
    <xf numFmtId="0" fontId="51" fillId="0" borderId="0"/>
    <xf numFmtId="0" fontId="51" fillId="0" borderId="0"/>
    <xf numFmtId="0" fontId="51" fillId="0" borderId="0"/>
    <xf numFmtId="0" fontId="51" fillId="0" borderId="0"/>
    <xf numFmtId="0" fontId="51" fillId="0" borderId="0"/>
    <xf numFmtId="164" fontId="1" fillId="0" borderId="0"/>
    <xf numFmtId="164" fontId="1" fillId="0" borderId="0"/>
    <xf numFmtId="3" fontId="3" fillId="0" borderId="0"/>
  </cellStyleXfs>
  <cellXfs count="963">
    <xf numFmtId="164" fontId="0" fillId="0" borderId="0" xfId="0"/>
    <xf numFmtId="164" fontId="5" fillId="0" borderId="0" xfId="0" applyFont="1" applyFill="1" applyBorder="1" applyAlignment="1">
      <alignment horizontal="centerContinuous" vertical="center"/>
    </xf>
    <xf numFmtId="164" fontId="12" fillId="0" borderId="0" xfId="0" applyFont="1" applyFill="1" applyBorder="1" applyAlignment="1" applyProtection="1">
      <alignment horizontal="left"/>
    </xf>
    <xf numFmtId="1" fontId="12" fillId="0" borderId="0" xfId="0" applyNumberFormat="1" applyFont="1" applyBorder="1" applyAlignment="1" applyProtection="1">
      <alignment horizontal="right"/>
    </xf>
    <xf numFmtId="164" fontId="7" fillId="0" borderId="0" xfId="0" applyFont="1" applyFill="1" applyBorder="1"/>
    <xf numFmtId="164" fontId="5" fillId="0" borderId="0" xfId="0" applyFont="1" applyFill="1" applyBorder="1" applyAlignment="1">
      <alignment horizontal="centerContinuous"/>
    </xf>
    <xf numFmtId="1" fontId="12" fillId="0" borderId="0" xfId="0" applyNumberFormat="1" applyFont="1" applyFill="1" applyBorder="1" applyAlignment="1" applyProtection="1">
      <alignment horizontal="right"/>
    </xf>
    <xf numFmtId="164" fontId="12" fillId="0" borderId="0" xfId="0" applyFont="1" applyAlignment="1"/>
    <xf numFmtId="1" fontId="7" fillId="0" borderId="0" xfId="0" applyNumberFormat="1" applyFont="1" applyBorder="1" applyAlignment="1" applyProtection="1">
      <alignment horizontal="center"/>
    </xf>
    <xf numFmtId="1" fontId="7" fillId="0" borderId="1" xfId="0" applyNumberFormat="1" applyFont="1" applyBorder="1" applyAlignment="1" applyProtection="1">
      <alignment horizontal="center"/>
    </xf>
    <xf numFmtId="164" fontId="17" fillId="0" borderId="0" xfId="0" applyFont="1" applyAlignment="1"/>
    <xf numFmtId="164" fontId="17" fillId="0" borderId="0" xfId="0" applyFont="1" applyFill="1" applyBorder="1" applyAlignment="1">
      <alignment horizontal="centerContinuous" vertical="center"/>
    </xf>
    <xf numFmtId="164" fontId="17" fillId="0" borderId="0" xfId="0" applyFont="1" applyBorder="1" applyAlignment="1"/>
    <xf numFmtId="37" fontId="12" fillId="0" borderId="0" xfId="0" applyNumberFormat="1" applyFont="1" applyFill="1" applyBorder="1" applyAlignment="1" applyProtection="1">
      <alignment horizontal="left"/>
    </xf>
    <xf numFmtId="164" fontId="18" fillId="0" borderId="0" xfId="0" applyFont="1" applyFill="1" applyBorder="1" applyAlignment="1">
      <alignment horizontal="centerContinuous" vertical="center"/>
    </xf>
    <xf numFmtId="164" fontId="7" fillId="0" borderId="2" xfId="0" applyFont="1" applyFill="1" applyBorder="1" applyAlignment="1" applyProtection="1">
      <alignment horizontal="left"/>
    </xf>
    <xf numFmtId="166" fontId="7" fillId="0" borderId="0" xfId="0" applyNumberFormat="1" applyFont="1" applyBorder="1" applyAlignment="1" applyProtection="1">
      <alignment horizontal="right"/>
    </xf>
    <xf numFmtId="164" fontId="15" fillId="0" borderId="0" xfId="0" applyFont="1" applyFill="1" applyBorder="1"/>
    <xf numFmtId="164" fontId="12" fillId="0" borderId="0" xfId="0" applyFont="1" applyFill="1" applyAlignment="1"/>
    <xf numFmtId="164" fontId="12" fillId="0" borderId="0" xfId="0" applyFont="1" applyBorder="1" applyAlignment="1"/>
    <xf numFmtId="164" fontId="12" fillId="0" borderId="0" xfId="0" applyFont="1" applyFill="1" applyBorder="1" applyAlignment="1"/>
    <xf numFmtId="164" fontId="18" fillId="0" borderId="1" xfId="0" applyFont="1" applyFill="1" applyBorder="1" applyAlignment="1">
      <alignment horizontal="centerContinuous" vertical="center"/>
    </xf>
    <xf numFmtId="164" fontId="18" fillId="0" borderId="2" xfId="0" applyFont="1" applyBorder="1" applyAlignment="1" applyProtection="1">
      <alignment horizontal="centerContinuous" wrapText="1"/>
    </xf>
    <xf numFmtId="164" fontId="18" fillId="0" borderId="6" xfId="0" applyFont="1" applyBorder="1" applyAlignment="1" applyProtection="1">
      <alignment horizontal="centerContinuous" wrapText="1"/>
    </xf>
    <xf numFmtId="164" fontId="18" fillId="0" borderId="0" xfId="0" applyFont="1" applyBorder="1" applyAlignment="1"/>
    <xf numFmtId="164" fontId="18" fillId="0" borderId="0" xfId="0" applyFont="1" applyAlignment="1"/>
    <xf numFmtId="164" fontId="18" fillId="0" borderId="0" xfId="0" applyFont="1" applyBorder="1" applyAlignment="1">
      <alignment horizontal="centerContinuous"/>
    </xf>
    <xf numFmtId="164" fontId="18" fillId="0" borderId="0" xfId="0" applyFont="1" applyBorder="1" applyAlignment="1" applyProtection="1">
      <alignment horizontal="centerContinuous" wrapText="1"/>
    </xf>
    <xf numFmtId="164" fontId="9" fillId="0" borderId="0" xfId="0" applyFont="1" applyFill="1" applyBorder="1" applyAlignment="1">
      <alignment vertical="top" wrapText="1"/>
    </xf>
    <xf numFmtId="164" fontId="19" fillId="0" borderId="0" xfId="0" applyFont="1" applyAlignment="1"/>
    <xf numFmtId="164" fontId="19" fillId="0" borderId="0" xfId="0" applyFont="1" applyBorder="1" applyAlignment="1"/>
    <xf numFmtId="165" fontId="7" fillId="0" borderId="0" xfId="0" applyNumberFormat="1" applyFont="1" applyBorder="1" applyAlignment="1">
      <alignment horizontal="right"/>
    </xf>
    <xf numFmtId="164" fontId="13" fillId="0" borderId="13" xfId="0" applyFont="1" applyBorder="1"/>
    <xf numFmtId="1" fontId="12" fillId="0" borderId="0" xfId="0" quotePrefix="1" applyNumberFormat="1" applyFont="1" applyBorder="1" applyAlignment="1">
      <alignment horizontal="right"/>
    </xf>
    <xf numFmtId="1" fontId="12" fillId="0" borderId="0" xfId="0" quotePrefix="1" applyNumberFormat="1" applyFont="1" applyFill="1" applyAlignment="1">
      <alignment horizontal="right"/>
    </xf>
    <xf numFmtId="1" fontId="12" fillId="0" borderId="14" xfId="0" applyNumberFormat="1" applyFont="1" applyFill="1" applyBorder="1" applyAlignment="1" applyProtection="1">
      <alignment horizontal="right"/>
    </xf>
    <xf numFmtId="1" fontId="12" fillId="0" borderId="15" xfId="0" applyNumberFormat="1" applyFont="1" applyFill="1" applyBorder="1" applyAlignment="1" applyProtection="1">
      <alignment horizontal="right"/>
    </xf>
    <xf numFmtId="1" fontId="12" fillId="0" borderId="1" xfId="0" quotePrefix="1" applyNumberFormat="1" applyFont="1" applyFill="1" applyBorder="1" applyAlignment="1">
      <alignment horizontal="right"/>
    </xf>
    <xf numFmtId="164" fontId="17" fillId="0" borderId="0" xfId="0" applyFont="1" applyFill="1" applyAlignment="1"/>
    <xf numFmtId="1" fontId="12" fillId="0" borderId="0" xfId="0" quotePrefix="1" applyNumberFormat="1" applyFont="1" applyFill="1" applyBorder="1" applyAlignment="1">
      <alignment horizontal="right"/>
    </xf>
    <xf numFmtId="1" fontId="19"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horizontal="right"/>
    </xf>
    <xf numFmtId="164" fontId="8" fillId="0" borderId="2" xfId="0" applyFont="1" applyFill="1" applyBorder="1" applyAlignment="1" applyProtection="1">
      <alignment horizontal="centerContinuous" wrapText="1"/>
    </xf>
    <xf numFmtId="164" fontId="3" fillId="0" borderId="0" xfId="0" applyFont="1" applyFill="1" applyAlignment="1">
      <alignment wrapText="1"/>
    </xf>
    <xf numFmtId="164" fontId="17" fillId="0" borderId="0" xfId="0" applyFont="1" applyFill="1" applyAlignment="1">
      <alignment horizontal="centerContinuous"/>
    </xf>
    <xf numFmtId="164" fontId="7" fillId="0" borderId="16" xfId="0" applyFont="1" applyBorder="1" applyAlignment="1">
      <alignment horizontal="right" wrapText="1"/>
    </xf>
    <xf numFmtId="1" fontId="12" fillId="0" borderId="0" xfId="0" applyNumberFormat="1" applyFont="1" applyFill="1" applyAlignment="1">
      <alignment horizontal="right"/>
    </xf>
    <xf numFmtId="1" fontId="12" fillId="0" borderId="0" xfId="0" applyNumberFormat="1" applyFont="1" applyFill="1" applyBorder="1" applyAlignment="1">
      <alignment horizontal="right"/>
    </xf>
    <xf numFmtId="1" fontId="12" fillId="0" borderId="1" xfId="0" applyNumberFormat="1" applyFont="1" applyFill="1" applyBorder="1" applyAlignment="1" applyProtection="1">
      <alignment horizontal="right"/>
    </xf>
    <xf numFmtId="164" fontId="7" fillId="0" borderId="0" xfId="0" applyFont="1" applyFill="1" applyAlignment="1"/>
    <xf numFmtId="164" fontId="8" fillId="0" borderId="19" xfId="0" applyFont="1" applyFill="1" applyBorder="1" applyAlignment="1" applyProtection="1">
      <alignment horizontal="centerContinuous" wrapText="1"/>
    </xf>
    <xf numFmtId="164" fontId="8" fillId="0" borderId="6" xfId="0" applyFont="1" applyFill="1" applyBorder="1" applyAlignment="1" applyProtection="1">
      <alignment horizontal="centerContinuous" wrapText="1"/>
    </xf>
    <xf numFmtId="1" fontId="23" fillId="0" borderId="0" xfId="0" applyNumberFormat="1" applyFont="1" applyFill="1" applyBorder="1" applyAlignment="1" applyProtection="1">
      <alignment horizontal="right"/>
    </xf>
    <xf numFmtId="37" fontId="12" fillId="0" borderId="1" xfId="0" applyNumberFormat="1" applyFont="1" applyFill="1" applyBorder="1" applyAlignment="1" applyProtection="1">
      <alignment horizontal="left"/>
    </xf>
    <xf numFmtId="1" fontId="12" fillId="0" borderId="20" xfId="0" applyNumberFormat="1" applyFont="1" applyFill="1" applyBorder="1" applyAlignment="1" applyProtection="1">
      <alignment horizontal="right"/>
    </xf>
    <xf numFmtId="1" fontId="23" fillId="0" borderId="21" xfId="0" applyNumberFormat="1" applyFont="1" applyFill="1" applyBorder="1" applyAlignment="1" applyProtection="1">
      <alignment horizontal="right"/>
    </xf>
    <xf numFmtId="1" fontId="12" fillId="0" borderId="22" xfId="0" applyNumberFormat="1" applyFont="1" applyFill="1" applyBorder="1" applyAlignment="1" applyProtection="1">
      <alignment horizontal="right"/>
    </xf>
    <xf numFmtId="1" fontId="12" fillId="0" borderId="1" xfId="0" applyNumberFormat="1" applyFont="1" applyFill="1" applyBorder="1" applyAlignment="1">
      <alignment horizontal="right"/>
    </xf>
    <xf numFmtId="1" fontId="23" fillId="0" borderId="1" xfId="0" applyNumberFormat="1" applyFont="1" applyFill="1" applyBorder="1" applyAlignment="1" applyProtection="1">
      <alignment horizontal="right"/>
    </xf>
    <xf numFmtId="37" fontId="3" fillId="0" borderId="0" xfId="0" applyNumberFormat="1" applyFont="1" applyFill="1" applyBorder="1" applyAlignment="1" applyProtection="1">
      <alignment horizontal="left"/>
    </xf>
    <xf numFmtId="164" fontId="3" fillId="0" borderId="0" xfId="0" applyNumberFormat="1" applyFont="1" applyFill="1" applyBorder="1" applyAlignment="1" applyProtection="1">
      <alignment horizontal="right"/>
    </xf>
    <xf numFmtId="164" fontId="9" fillId="0" borderId="0" xfId="0" applyFont="1" applyFill="1" applyAlignment="1"/>
    <xf numFmtId="164" fontId="9" fillId="0" borderId="0" xfId="0" applyFont="1" applyFill="1" applyBorder="1" applyAlignment="1"/>
    <xf numFmtId="1" fontId="23" fillId="0" borderId="23" xfId="0" applyNumberFormat="1" applyFont="1" applyFill="1" applyBorder="1" applyAlignment="1" applyProtection="1">
      <alignment horizontal="right"/>
    </xf>
    <xf numFmtId="1" fontId="23" fillId="0" borderId="24" xfId="0" applyNumberFormat="1" applyFont="1" applyFill="1" applyBorder="1" applyAlignment="1" applyProtection="1">
      <alignment horizontal="right"/>
    </xf>
    <xf numFmtId="37" fontId="19" fillId="0" borderId="0" xfId="0" applyNumberFormat="1" applyFont="1" applyFill="1" applyBorder="1" applyAlignment="1" applyProtection="1">
      <alignment horizontal="left"/>
    </xf>
    <xf numFmtId="164" fontId="17" fillId="0" borderId="0" xfId="0" applyFont="1" applyFill="1" applyAlignment="1">
      <alignment horizontal="right"/>
    </xf>
    <xf numFmtId="1" fontId="16" fillId="0" borderId="0" xfId="0" quotePrefix="1" applyNumberFormat="1" applyFont="1" applyFill="1" applyBorder="1" applyAlignment="1" applyProtection="1">
      <alignment horizontal="left"/>
    </xf>
    <xf numFmtId="164" fontId="7" fillId="0" borderId="1" xfId="2" applyFont="1" applyFill="1" applyBorder="1" applyAlignment="1" applyProtection="1">
      <alignment horizontal="center"/>
    </xf>
    <xf numFmtId="164" fontId="7" fillId="0" borderId="0" xfId="0" applyFont="1" applyFill="1" applyBorder="1" applyAlignment="1">
      <alignment wrapText="1"/>
    </xf>
    <xf numFmtId="3" fontId="7" fillId="0" borderId="28" xfId="0" applyNumberFormat="1" applyFont="1" applyFill="1" applyBorder="1" applyAlignment="1">
      <alignment horizontal="right"/>
    </xf>
    <xf numFmtId="3" fontId="7" fillId="0" borderId="5" xfId="0" applyNumberFormat="1" applyFont="1" applyFill="1" applyBorder="1" applyAlignment="1">
      <alignment horizontal="right"/>
    </xf>
    <xf numFmtId="164" fontId="5" fillId="0" borderId="0" xfId="0" applyFont="1" applyFill="1" applyBorder="1" applyAlignment="1">
      <alignment horizontal="center"/>
    </xf>
    <xf numFmtId="164" fontId="25" fillId="0" borderId="0" xfId="0" applyFont="1" applyFill="1" applyBorder="1" applyAlignment="1">
      <alignment horizontal="centerContinuous" vertical="center"/>
    </xf>
    <xf numFmtId="164" fontId="12" fillId="0" borderId="0" xfId="0" applyFont="1" applyAlignment="1">
      <alignment horizontal="right"/>
    </xf>
    <xf numFmtId="164" fontId="18" fillId="0" borderId="2" xfId="0" applyFont="1" applyBorder="1" applyAlignment="1">
      <alignment horizontal="centerContinuous"/>
    </xf>
    <xf numFmtId="164" fontId="18" fillId="0" borderId="2" xfId="0" applyFont="1" applyBorder="1" applyAlignment="1">
      <alignment horizontal="center" wrapText="1"/>
    </xf>
    <xf numFmtId="164" fontId="18" fillId="0" borderId="1" xfId="0" applyFont="1" applyFill="1" applyBorder="1" applyAlignment="1" applyProtection="1">
      <alignment horizontal="left"/>
    </xf>
    <xf numFmtId="164" fontId="18" fillId="0" borderId="2" xfId="0" applyFont="1" applyFill="1" applyBorder="1" applyAlignment="1">
      <alignment horizontal="centerContinuous"/>
    </xf>
    <xf numFmtId="1" fontId="27" fillId="0" borderId="0" xfId="0" applyNumberFormat="1" applyFont="1" applyFill="1" applyBorder="1" applyAlignment="1" applyProtection="1">
      <alignment horizontal="right"/>
    </xf>
    <xf numFmtId="1" fontId="27" fillId="0" borderId="14" xfId="0" applyNumberFormat="1" applyFont="1" applyFill="1" applyBorder="1" applyAlignment="1" applyProtection="1">
      <alignment horizontal="right"/>
    </xf>
    <xf numFmtId="1" fontId="27" fillId="0" borderId="15" xfId="0" applyNumberFormat="1" applyFont="1" applyFill="1" applyBorder="1" applyAlignment="1" applyProtection="1">
      <alignment horizontal="right"/>
    </xf>
    <xf numFmtId="164" fontId="7" fillId="0" borderId="27" xfId="0" applyFont="1" applyBorder="1"/>
    <xf numFmtId="164" fontId="7" fillId="0" borderId="0" xfId="0" applyFont="1" applyFill="1" applyBorder="1" applyAlignment="1">
      <alignment horizontal="center"/>
    </xf>
    <xf numFmtId="165" fontId="7" fillId="0" borderId="1" xfId="0" applyNumberFormat="1" applyFont="1" applyBorder="1" applyAlignment="1">
      <alignment horizontal="right"/>
    </xf>
    <xf numFmtId="164" fontId="7" fillId="0" borderId="30" xfId="0" applyFont="1" applyFill="1" applyBorder="1"/>
    <xf numFmtId="164" fontId="7" fillId="0" borderId="31" xfId="0" applyFont="1" applyBorder="1"/>
    <xf numFmtId="3" fontId="7" fillId="0" borderId="27" xfId="0" applyNumberFormat="1" applyFont="1" applyBorder="1" applyAlignment="1">
      <alignment horizontal="right"/>
    </xf>
    <xf numFmtId="3" fontId="7" fillId="0" borderId="0" xfId="0" applyNumberFormat="1" applyFont="1" applyBorder="1" applyAlignment="1">
      <alignment horizontal="right"/>
    </xf>
    <xf numFmtId="3" fontId="7" fillId="0" borderId="15" xfId="0" applyNumberFormat="1" applyFont="1" applyBorder="1" applyAlignment="1">
      <alignment horizontal="right"/>
    </xf>
    <xf numFmtId="3" fontId="7" fillId="0" borderId="4" xfId="0" applyNumberFormat="1" applyFont="1" applyBorder="1" applyAlignment="1">
      <alignment horizontal="right"/>
    </xf>
    <xf numFmtId="3" fontId="7" fillId="0" borderId="31" xfId="0" applyNumberFormat="1" applyFont="1" applyBorder="1" applyAlignment="1">
      <alignment horizontal="right"/>
    </xf>
    <xf numFmtId="3" fontId="7" fillId="0" borderId="1" xfId="0" applyNumberFormat="1" applyFont="1" applyBorder="1" applyAlignment="1">
      <alignment horizontal="right"/>
    </xf>
    <xf numFmtId="3" fontId="7" fillId="0" borderId="22" xfId="0" applyNumberFormat="1" applyFont="1" applyBorder="1" applyAlignment="1">
      <alignment horizontal="right"/>
    </xf>
    <xf numFmtId="3" fontId="7" fillId="0" borderId="29" xfId="0" applyNumberFormat="1" applyFont="1" applyBorder="1" applyAlignment="1">
      <alignment horizontal="right"/>
    </xf>
    <xf numFmtId="164" fontId="7" fillId="0" borderId="0" xfId="0" applyFont="1" applyFill="1" applyAlignment="1">
      <alignment horizontal="right"/>
    </xf>
    <xf numFmtId="164" fontId="13" fillId="0" borderId="1" xfId="2" applyFont="1" applyFill="1" applyBorder="1" applyAlignment="1" applyProtection="1">
      <alignment horizontal="center"/>
    </xf>
    <xf numFmtId="0" fontId="13" fillId="0" borderId="1" xfId="2" applyNumberFormat="1" applyFont="1" applyFill="1" applyBorder="1" applyAlignment="1">
      <alignment horizontal="centerContinuous" wrapText="1"/>
    </xf>
    <xf numFmtId="3" fontId="7" fillId="0" borderId="40" xfId="0" applyNumberFormat="1" applyFont="1" applyBorder="1" applyAlignment="1">
      <alignment horizontal="right"/>
    </xf>
    <xf numFmtId="3" fontId="7" fillId="0" borderId="41" xfId="0" applyNumberFormat="1" applyFont="1" applyBorder="1" applyAlignment="1">
      <alignment horizontal="right"/>
    </xf>
    <xf numFmtId="1" fontId="27" fillId="0" borderId="20" xfId="0" applyNumberFormat="1" applyFont="1" applyFill="1" applyBorder="1" applyAlignment="1" applyProtection="1">
      <alignment horizontal="right"/>
    </xf>
    <xf numFmtId="1" fontId="27" fillId="0" borderId="1" xfId="0" applyNumberFormat="1" applyFont="1" applyFill="1" applyBorder="1" applyAlignment="1" applyProtection="1">
      <alignment horizontal="right"/>
    </xf>
    <xf numFmtId="164" fontId="17" fillId="0" borderId="0" xfId="0" applyFont="1" applyAlignment="1">
      <alignment horizontal="right"/>
    </xf>
    <xf numFmtId="164" fontId="26" fillId="0" borderId="0" xfId="0" applyFont="1" applyAlignment="1"/>
    <xf numFmtId="164" fontId="12" fillId="0" borderId="0" xfId="0" applyFont="1" applyFill="1" applyAlignment="1">
      <alignment horizontal="centerContinuous"/>
    </xf>
    <xf numFmtId="164" fontId="12" fillId="0" borderId="0" xfId="0" applyFont="1" applyBorder="1" applyAlignment="1">
      <alignment horizontal="right"/>
    </xf>
    <xf numFmtId="164" fontId="17" fillId="0" borderId="0" xfId="0" applyFont="1" applyBorder="1" applyAlignment="1">
      <alignment horizontal="right"/>
    </xf>
    <xf numFmtId="164" fontId="26" fillId="0" borderId="0" xfId="0" applyFont="1" applyBorder="1" applyAlignment="1"/>
    <xf numFmtId="1" fontId="12" fillId="0" borderId="0" xfId="0" applyNumberFormat="1" applyFont="1" applyAlignment="1"/>
    <xf numFmtId="164" fontId="12" fillId="0" borderId="0" xfId="0" applyFont="1" applyBorder="1" applyAlignment="1">
      <alignment horizontal="left"/>
    </xf>
    <xf numFmtId="1" fontId="12" fillId="0" borderId="0" xfId="0" applyNumberFormat="1" applyFont="1" applyFill="1" applyAlignment="1"/>
    <xf numFmtId="164" fontId="12" fillId="0" borderId="0" xfId="0" applyFont="1" applyFill="1" applyBorder="1" applyAlignment="1">
      <alignment horizontal="left"/>
    </xf>
    <xf numFmtId="1" fontId="12" fillId="0" borderId="0" xfId="0" applyNumberFormat="1" applyFont="1" applyBorder="1" applyAlignment="1"/>
    <xf numFmtId="164" fontId="3" fillId="0" borderId="0" xfId="0" applyFont="1" applyAlignment="1"/>
    <xf numFmtId="164" fontId="31" fillId="0" borderId="0" xfId="0" applyFont="1" applyAlignment="1"/>
    <xf numFmtId="164" fontId="27" fillId="0" borderId="0" xfId="0" applyFont="1" applyAlignment="1"/>
    <xf numFmtId="164" fontId="12" fillId="0" borderId="0" xfId="0" applyFont="1" applyFill="1" applyAlignment="1">
      <alignment horizontal="right"/>
    </xf>
    <xf numFmtId="164" fontId="27" fillId="0" borderId="0" xfId="0" applyFont="1" applyFill="1" applyAlignment="1"/>
    <xf numFmtId="164" fontId="3" fillId="0" borderId="0" xfId="0" applyFont="1" applyAlignment="1">
      <alignment horizontal="right"/>
    </xf>
    <xf numFmtId="164" fontId="3" fillId="0" borderId="0" xfId="0" applyFont="1" applyFill="1" applyBorder="1" applyAlignment="1">
      <alignment horizontal="right"/>
    </xf>
    <xf numFmtId="164" fontId="3" fillId="0" borderId="0" xfId="0" applyFont="1" applyBorder="1" applyAlignment="1"/>
    <xf numFmtId="164" fontId="31" fillId="0" borderId="0" xfId="0" applyFont="1" applyBorder="1" applyAlignment="1"/>
    <xf numFmtId="168" fontId="12" fillId="0" borderId="0" xfId="0" applyNumberFormat="1" applyFont="1" applyAlignment="1"/>
    <xf numFmtId="164" fontId="17" fillId="0" borderId="0" xfId="0" applyFont="1" applyFill="1" applyBorder="1" applyAlignment="1"/>
    <xf numFmtId="164" fontId="16" fillId="0" borderId="0" xfId="0" applyFont="1" applyFill="1" applyAlignment="1">
      <alignment horizontal="center"/>
    </xf>
    <xf numFmtId="168" fontId="16" fillId="0" borderId="0" xfId="0" applyNumberFormat="1" applyFont="1" applyFill="1" applyAlignment="1">
      <alignment horizontal="center"/>
    </xf>
    <xf numFmtId="167" fontId="16" fillId="0" borderId="0" xfId="0" applyNumberFormat="1" applyFont="1" applyFill="1" applyAlignment="1">
      <alignment horizontal="center"/>
    </xf>
    <xf numFmtId="164" fontId="16" fillId="0" borderId="0" xfId="0" applyFont="1" applyFill="1" applyBorder="1" applyAlignment="1">
      <alignment horizontal="center"/>
    </xf>
    <xf numFmtId="1" fontId="7" fillId="0" borderId="0" xfId="0" applyNumberFormat="1" applyFont="1" applyFill="1" applyAlignment="1">
      <alignment horizontal="center"/>
    </xf>
    <xf numFmtId="1" fontId="7" fillId="0" borderId="0" xfId="0" applyNumberFormat="1" applyFont="1" applyFill="1" applyBorder="1" applyAlignment="1" applyProtection="1">
      <alignment horizontal="center"/>
    </xf>
    <xf numFmtId="166" fontId="16" fillId="0" borderId="0" xfId="0" applyNumberFormat="1" applyFont="1" applyFill="1" applyBorder="1" applyAlignment="1" applyProtection="1">
      <alignment horizontal="center"/>
    </xf>
    <xf numFmtId="43" fontId="16" fillId="0" borderId="0" xfId="1" applyFont="1" applyFill="1" applyBorder="1" applyAlignment="1" applyProtection="1">
      <alignment horizontal="center"/>
    </xf>
    <xf numFmtId="164" fontId="16" fillId="0" borderId="0" xfId="0" quotePrefix="1" applyFont="1" applyFill="1" applyAlignment="1">
      <alignment horizontal="center"/>
    </xf>
    <xf numFmtId="164" fontId="26" fillId="0" borderId="0" xfId="0" applyFont="1" applyFill="1" applyAlignment="1">
      <alignment horizontal="center"/>
    </xf>
    <xf numFmtId="1" fontId="27" fillId="0" borderId="0" xfId="0" quotePrefix="1" applyNumberFormat="1" applyFont="1" applyFill="1" applyBorder="1" applyAlignment="1">
      <alignment horizontal="center"/>
    </xf>
    <xf numFmtId="1" fontId="27" fillId="0" borderId="0" xfId="0" applyNumberFormat="1" applyFont="1" applyFill="1" applyBorder="1" applyAlignment="1" applyProtection="1">
      <alignment horizontal="center"/>
    </xf>
    <xf numFmtId="164" fontId="26" fillId="0" borderId="0" xfId="0" applyFont="1" applyFill="1" applyBorder="1" applyAlignment="1">
      <alignment horizontal="center"/>
    </xf>
    <xf numFmtId="37" fontId="27" fillId="0" borderId="0" xfId="0" applyNumberFormat="1" applyFont="1" applyFill="1" applyBorder="1" applyAlignment="1" applyProtection="1">
      <alignment horizontal="center"/>
    </xf>
    <xf numFmtId="166" fontId="27" fillId="0" borderId="0" xfId="0" applyNumberFormat="1" applyFont="1" applyFill="1" applyBorder="1" applyAlignment="1" applyProtection="1">
      <alignment horizontal="center"/>
    </xf>
    <xf numFmtId="167" fontId="27" fillId="0" borderId="0" xfId="0" applyNumberFormat="1" applyFont="1" applyFill="1" applyAlignment="1">
      <alignment horizontal="center"/>
    </xf>
    <xf numFmtId="1" fontId="28" fillId="0" borderId="0" xfId="0" applyNumberFormat="1" applyFont="1" applyFill="1" applyBorder="1" applyAlignment="1" applyProtection="1">
      <alignment horizontal="center"/>
    </xf>
    <xf numFmtId="166" fontId="28" fillId="0" borderId="0" xfId="0" applyNumberFormat="1" applyFont="1" applyFill="1" applyBorder="1" applyAlignment="1" applyProtection="1">
      <alignment horizontal="center"/>
    </xf>
    <xf numFmtId="167" fontId="28" fillId="0" borderId="0" xfId="0" applyNumberFormat="1" applyFont="1" applyFill="1" applyBorder="1" applyAlignment="1">
      <alignment horizontal="center"/>
    </xf>
    <xf numFmtId="164" fontId="27" fillId="0" borderId="0" xfId="0" applyNumberFormat="1" applyFont="1" applyFill="1" applyBorder="1" applyAlignment="1" applyProtection="1">
      <alignment horizontal="center"/>
    </xf>
    <xf numFmtId="167" fontId="27" fillId="0" borderId="0" xfId="0" applyNumberFormat="1" applyFont="1" applyFill="1" applyBorder="1" applyAlignment="1">
      <alignment horizontal="center"/>
    </xf>
    <xf numFmtId="164" fontId="26" fillId="0" borderId="0" xfId="0" applyFont="1" applyFill="1" applyBorder="1" applyAlignment="1">
      <alignment horizontal="center" wrapText="1"/>
    </xf>
    <xf numFmtId="164" fontId="12" fillId="0" borderId="0" xfId="0" applyFont="1" applyAlignment="1">
      <alignment horizontal="center"/>
    </xf>
    <xf numFmtId="1" fontId="16" fillId="0" borderId="0" xfId="0" applyNumberFormat="1" applyFont="1" applyFill="1" applyBorder="1" applyAlignment="1" applyProtection="1">
      <alignment horizontal="center"/>
    </xf>
    <xf numFmtId="164" fontId="17" fillId="0" borderId="0" xfId="0" applyFont="1" applyAlignment="1">
      <alignment horizontal="centerContinuous"/>
    </xf>
    <xf numFmtId="1" fontId="7" fillId="0" borderId="0" xfId="0" applyNumberFormat="1" applyFont="1" applyAlignment="1">
      <alignment horizontal="center"/>
    </xf>
    <xf numFmtId="168" fontId="3" fillId="0" borderId="0" xfId="0" applyNumberFormat="1" applyFont="1" applyAlignment="1">
      <alignment vertical="center"/>
    </xf>
    <xf numFmtId="164" fontId="3" fillId="0" borderId="0" xfId="0" applyFont="1" applyAlignment="1">
      <alignment vertical="center"/>
    </xf>
    <xf numFmtId="164" fontId="17" fillId="0" borderId="0" xfId="0" applyFont="1" applyBorder="1" applyAlignment="1">
      <alignment horizontal="centerContinuous"/>
    </xf>
    <xf numFmtId="164" fontId="17" fillId="0" borderId="0" xfId="0" applyFont="1" applyBorder="1" applyAlignment="1">
      <alignment vertical="center"/>
    </xf>
    <xf numFmtId="164" fontId="17" fillId="0" borderId="0" xfId="0" applyFont="1" applyFill="1"/>
    <xf numFmtId="164" fontId="17" fillId="0" borderId="0" xfId="0" applyFont="1"/>
    <xf numFmtId="164" fontId="17" fillId="0" borderId="0" xfId="0" applyFont="1" applyBorder="1"/>
    <xf numFmtId="164" fontId="17" fillId="0" borderId="0" xfId="0" applyFont="1" applyAlignment="1">
      <alignment vertical="center"/>
    </xf>
    <xf numFmtId="164" fontId="5" fillId="0" borderId="0" xfId="0" applyFont="1" applyBorder="1" applyAlignment="1" applyProtection="1">
      <alignment horizontal="centerContinuous" wrapText="1"/>
    </xf>
    <xf numFmtId="1" fontId="23" fillId="0" borderId="0" xfId="0" quotePrefix="1" applyNumberFormat="1" applyFont="1" applyFill="1" applyBorder="1" applyAlignment="1" applyProtection="1">
      <alignment horizontal="right"/>
    </xf>
    <xf numFmtId="1" fontId="12" fillId="0" borderId="0" xfId="0" quotePrefix="1" applyNumberFormat="1" applyFont="1" applyFill="1" applyBorder="1" applyAlignment="1" applyProtection="1">
      <alignment horizontal="right"/>
    </xf>
    <xf numFmtId="1" fontId="12" fillId="0" borderId="0" xfId="0" quotePrefix="1" applyNumberFormat="1" applyFont="1" applyFill="1" applyAlignment="1">
      <alignment horizontal="left"/>
    </xf>
    <xf numFmtId="1" fontId="12" fillId="0" borderId="14" xfId="0" applyNumberFormat="1" applyFont="1" applyFill="1" applyBorder="1" applyAlignment="1" applyProtection="1">
      <alignment horizontal="left"/>
    </xf>
    <xf numFmtId="1" fontId="23" fillId="0" borderId="0" xfId="0" quotePrefix="1" applyNumberFormat="1" applyFont="1" applyFill="1" applyBorder="1" applyAlignment="1" applyProtection="1">
      <alignment horizontal="left"/>
    </xf>
    <xf numFmtId="1" fontId="12" fillId="0" borderId="15" xfId="0" applyNumberFormat="1" applyFont="1" applyFill="1" applyBorder="1" applyAlignment="1" applyProtection="1">
      <alignment horizontal="left"/>
    </xf>
    <xf numFmtId="1" fontId="27" fillId="0" borderId="0" xfId="0" applyNumberFormat="1" applyFont="1" applyFill="1" applyBorder="1" applyAlignment="1" applyProtection="1">
      <alignment horizontal="left"/>
    </xf>
    <xf numFmtId="1" fontId="12" fillId="0" borderId="0" xfId="0" quotePrefix="1" applyNumberFormat="1" applyFont="1" applyFill="1" applyBorder="1" applyAlignment="1" applyProtection="1">
      <alignment horizontal="left"/>
    </xf>
    <xf numFmtId="1" fontId="12" fillId="0" borderId="0" xfId="0" applyNumberFormat="1" applyFont="1" applyFill="1" applyBorder="1" applyAlignment="1" applyProtection="1">
      <alignment horizontal="left"/>
    </xf>
    <xf numFmtId="1" fontId="23" fillId="0" borderId="24" xfId="0" quotePrefix="1" applyNumberFormat="1" applyFont="1" applyFill="1" applyBorder="1" applyAlignment="1" applyProtection="1">
      <alignment horizontal="right"/>
    </xf>
    <xf numFmtId="1" fontId="23" fillId="0" borderId="24" xfId="0" quotePrefix="1" applyNumberFormat="1" applyFont="1" applyFill="1" applyBorder="1" applyAlignment="1" applyProtection="1">
      <alignment horizontal="left"/>
    </xf>
    <xf numFmtId="164" fontId="12" fillId="0" borderId="0" xfId="0" applyFont="1" applyAlignment="1">
      <alignment horizontal="left"/>
    </xf>
    <xf numFmtId="164" fontId="18" fillId="0" borderId="7" xfId="0" applyFont="1" applyFill="1" applyBorder="1" applyAlignment="1" applyProtection="1">
      <alignment horizontal="centerContinuous" wrapText="1"/>
    </xf>
    <xf numFmtId="1" fontId="7" fillId="0" borderId="27" xfId="0" applyNumberFormat="1" applyFont="1" applyFill="1" applyBorder="1" applyAlignment="1" applyProtection="1">
      <alignment horizontal="center"/>
    </xf>
    <xf numFmtId="164" fontId="17" fillId="0" borderId="0" xfId="0" applyFont="1" applyFill="1" applyBorder="1" applyAlignment="1">
      <alignment vertical="center"/>
    </xf>
    <xf numFmtId="0" fontId="7" fillId="0" borderId="1" xfId="2" applyNumberFormat="1" applyFont="1" applyFill="1" applyBorder="1" applyAlignment="1">
      <alignment horizontal="centerContinuous" wrapText="1"/>
    </xf>
    <xf numFmtId="164" fontId="7" fillId="6" borderId="0" xfId="2" applyFont="1" applyFill="1" applyBorder="1" applyAlignment="1">
      <alignment horizontal="right" wrapText="1"/>
    </xf>
    <xf numFmtId="3" fontId="7" fillId="4" borderId="44" xfId="2" applyNumberFormat="1" applyFont="1" applyFill="1" applyBorder="1" applyAlignment="1"/>
    <xf numFmtId="3" fontId="7" fillId="4" borderId="0" xfId="2" applyNumberFormat="1" applyFont="1" applyFill="1" applyBorder="1" applyAlignment="1"/>
    <xf numFmtId="3" fontId="7" fillId="4" borderId="27" xfId="2" applyNumberFormat="1" applyFont="1" applyFill="1" applyBorder="1" applyAlignment="1"/>
    <xf numFmtId="164" fontId="7" fillId="0" borderId="0" xfId="0" applyFont="1" applyBorder="1"/>
    <xf numFmtId="164" fontId="7" fillId="0" borderId="0" xfId="0" applyFont="1"/>
    <xf numFmtId="165" fontId="7" fillId="0" borderId="34" xfId="0" applyNumberFormat="1" applyFont="1" applyBorder="1" applyAlignment="1">
      <alignment horizontal="right"/>
    </xf>
    <xf numFmtId="165" fontId="7" fillId="0" borderId="35" xfId="0" applyNumberFormat="1" applyFont="1" applyBorder="1" applyAlignment="1">
      <alignment horizontal="right"/>
    </xf>
    <xf numFmtId="49" fontId="3" fillId="0" borderId="0" xfId="0" quotePrefix="1" applyNumberFormat="1" applyFont="1" applyFill="1" applyAlignment="1">
      <alignment horizontal="right"/>
    </xf>
    <xf numFmtId="164" fontId="7" fillId="0" borderId="0" xfId="0" applyFont="1" applyBorder="1" applyAlignment="1"/>
    <xf numFmtId="164" fontId="7" fillId="0" borderId="0" xfId="0" applyFont="1" applyBorder="1" applyAlignment="1">
      <alignment horizontal="right"/>
    </xf>
    <xf numFmtId="1" fontId="12" fillId="0" borderId="27" xfId="0" applyNumberFormat="1" applyFont="1" applyFill="1" applyBorder="1" applyAlignment="1">
      <alignment horizontal="right"/>
    </xf>
    <xf numFmtId="1" fontId="12" fillId="0" borderId="31" xfId="0" applyNumberFormat="1" applyFont="1" applyFill="1" applyBorder="1" applyAlignment="1">
      <alignment horizontal="right"/>
    </xf>
    <xf numFmtId="1" fontId="7" fillId="0" borderId="27" xfId="0" applyNumberFormat="1" applyFont="1" applyBorder="1" applyAlignment="1" applyProtection="1">
      <alignment horizontal="center"/>
    </xf>
    <xf numFmtId="1" fontId="7" fillId="0" borderId="31" xfId="0" applyNumberFormat="1" applyFont="1" applyBorder="1" applyAlignment="1" applyProtection="1">
      <alignment horizontal="center"/>
    </xf>
    <xf numFmtId="164" fontId="9" fillId="0" borderId="0" xfId="0" applyFont="1" applyFill="1" applyBorder="1" applyAlignment="1">
      <alignment vertical="top"/>
    </xf>
    <xf numFmtId="49" fontId="7" fillId="0" borderId="0" xfId="0" applyNumberFormat="1" applyFont="1" applyFill="1" applyBorder="1" applyAlignment="1">
      <alignment horizontal="center"/>
    </xf>
    <xf numFmtId="164" fontId="7" fillId="4" borderId="7" xfId="2" applyFont="1" applyFill="1" applyBorder="1" applyAlignment="1">
      <alignment horizontal="right" wrapText="1"/>
    </xf>
    <xf numFmtId="164" fontId="7" fillId="4" borderId="43" xfId="2" applyFont="1" applyFill="1" applyBorder="1" applyAlignment="1">
      <alignment horizontal="right" wrapText="1"/>
    </xf>
    <xf numFmtId="0" fontId="7" fillId="4" borderId="43" xfId="2" applyNumberFormat="1" applyFont="1" applyFill="1" applyBorder="1" applyAlignment="1">
      <alignment horizontal="right" wrapText="1"/>
    </xf>
    <xf numFmtId="0" fontId="7" fillId="4" borderId="7" xfId="2" applyNumberFormat="1" applyFont="1" applyFill="1" applyBorder="1" applyAlignment="1">
      <alignment horizontal="right" wrapText="1"/>
    </xf>
    <xf numFmtId="0" fontId="7" fillId="4" borderId="48" xfId="2" applyNumberFormat="1" applyFont="1" applyFill="1" applyBorder="1" applyAlignment="1">
      <alignment horizontal="right" wrapText="1"/>
    </xf>
    <xf numFmtId="3" fontId="24" fillId="0" borderId="0" xfId="0" applyNumberFormat="1" applyFont="1" applyFill="1" applyBorder="1" applyAlignment="1">
      <alignment horizontal="right"/>
    </xf>
    <xf numFmtId="3" fontId="7" fillId="4" borderId="24" xfId="2" applyNumberFormat="1" applyFont="1" applyFill="1" applyBorder="1" applyAlignment="1"/>
    <xf numFmtId="49" fontId="7" fillId="4" borderId="0" xfId="4" applyNumberFormat="1" applyFont="1" applyFill="1" applyBorder="1" applyAlignment="1" applyProtection="1">
      <alignment horizontal="left"/>
    </xf>
    <xf numFmtId="3" fontId="7" fillId="3" borderId="0" xfId="2" applyNumberFormat="1" applyFont="1" applyFill="1" applyBorder="1" applyAlignment="1"/>
    <xf numFmtId="3" fontId="7" fillId="7" borderId="0" xfId="2" applyNumberFormat="1" applyFont="1" applyFill="1" applyBorder="1" applyAlignment="1"/>
    <xf numFmtId="49" fontId="7" fillId="10" borderId="0" xfId="4" applyNumberFormat="1" applyFont="1" applyFill="1" applyBorder="1" applyAlignment="1" applyProtection="1">
      <alignment horizontal="center"/>
    </xf>
    <xf numFmtId="49" fontId="7" fillId="10" borderId="0" xfId="4" applyNumberFormat="1" applyFont="1" applyFill="1" applyBorder="1" applyAlignment="1">
      <alignment horizontal="center"/>
    </xf>
    <xf numFmtId="49" fontId="7" fillId="12" borderId="0" xfId="4" applyNumberFormat="1" applyFont="1" applyFill="1" applyBorder="1" applyAlignment="1" applyProtection="1">
      <alignment horizontal="center"/>
    </xf>
    <xf numFmtId="49" fontId="7" fillId="11" borderId="0" xfId="4" applyNumberFormat="1" applyFont="1" applyFill="1" applyBorder="1" applyAlignment="1">
      <alignment horizontal="center"/>
    </xf>
    <xf numFmtId="49" fontId="7" fillId="2" borderId="0" xfId="6" applyNumberFormat="1" applyFont="1" applyFill="1" applyBorder="1" applyAlignment="1" applyProtection="1">
      <alignment horizontal="left"/>
    </xf>
    <xf numFmtId="49" fontId="7" fillId="3" borderId="0" xfId="4" applyNumberFormat="1" applyFont="1" applyFill="1" applyBorder="1" applyAlignment="1">
      <alignment horizontal="left"/>
    </xf>
    <xf numFmtId="3" fontId="7" fillId="4" borderId="24" xfId="2" applyNumberFormat="1" applyFont="1" applyFill="1" applyBorder="1" applyAlignment="1">
      <alignment horizontal="right"/>
    </xf>
    <xf numFmtId="3" fontId="7" fillId="4" borderId="0" xfId="2" applyNumberFormat="1" applyFont="1" applyFill="1" applyBorder="1" applyAlignment="1">
      <alignment horizontal="right"/>
    </xf>
    <xf numFmtId="3" fontId="7" fillId="4" borderId="27" xfId="2" applyNumberFormat="1" applyFont="1" applyFill="1" applyBorder="1" applyAlignment="1">
      <alignment horizontal="right"/>
    </xf>
    <xf numFmtId="49" fontId="7" fillId="8" borderId="0" xfId="4" applyNumberFormat="1" applyFont="1" applyFill="1" applyBorder="1" applyAlignment="1">
      <alignment horizontal="left"/>
    </xf>
    <xf numFmtId="49" fontId="7" fillId="7" borderId="0" xfId="4" applyNumberFormat="1" applyFont="1" applyFill="1" applyBorder="1" applyAlignment="1">
      <alignment horizontal="center"/>
    </xf>
    <xf numFmtId="49" fontId="7" fillId="0" borderId="0" xfId="0" applyNumberFormat="1" applyFont="1" applyFill="1" applyBorder="1" applyAlignment="1">
      <alignment horizontal="left"/>
    </xf>
    <xf numFmtId="3" fontId="7" fillId="4" borderId="0" xfId="5" applyNumberFormat="1" applyFont="1" applyFill="1" applyBorder="1" applyAlignment="1"/>
    <xf numFmtId="49" fontId="7" fillId="4" borderId="0" xfId="4" applyNumberFormat="1" applyFont="1" applyFill="1" applyBorder="1" applyAlignment="1">
      <alignment horizontal="center"/>
    </xf>
    <xf numFmtId="49" fontId="7" fillId="4" borderId="0" xfId="4" applyNumberFormat="1" applyFont="1" applyFill="1" applyBorder="1" applyAlignment="1">
      <alignment horizontal="left"/>
    </xf>
    <xf numFmtId="49" fontId="7" fillId="3" borderId="0" xfId="4" applyNumberFormat="1" applyFont="1" applyFill="1" applyBorder="1" applyAlignment="1">
      <alignment horizontal="center"/>
    </xf>
    <xf numFmtId="49" fontId="7" fillId="14" borderId="0" xfId="1" applyNumberFormat="1" applyFont="1" applyFill="1" applyBorder="1" applyAlignment="1">
      <alignment horizontal="left"/>
    </xf>
    <xf numFmtId="49" fontId="7" fillId="14" borderId="0" xfId="4" applyNumberFormat="1" applyFont="1" applyFill="1" applyBorder="1" applyAlignment="1">
      <alignment horizontal="center"/>
    </xf>
    <xf numFmtId="49" fontId="7" fillId="14" borderId="0" xfId="4" applyNumberFormat="1" applyFont="1" applyFill="1" applyBorder="1" applyAlignment="1">
      <alignment horizontal="left"/>
    </xf>
    <xf numFmtId="164" fontId="13" fillId="0" borderId="0" xfId="0" applyFont="1" applyBorder="1"/>
    <xf numFmtId="3" fontId="7" fillId="0" borderId="0" xfId="0" applyNumberFormat="1" applyFont="1" applyFill="1" applyBorder="1" applyAlignment="1">
      <alignment horizontal="right"/>
    </xf>
    <xf numFmtId="165" fontId="7" fillId="0" borderId="27" xfId="0" applyNumberFormat="1" applyFont="1" applyBorder="1" applyAlignment="1">
      <alignment horizontal="right"/>
    </xf>
    <xf numFmtId="3" fontId="7" fillId="10" borderId="0" xfId="4" applyFont="1" applyFill="1" applyBorder="1" applyAlignment="1" applyProtection="1"/>
    <xf numFmtId="3" fontId="7" fillId="12" borderId="0" xfId="4" applyFont="1" applyFill="1" applyBorder="1" applyAlignment="1" applyProtection="1"/>
    <xf numFmtId="3" fontId="7" fillId="10" borderId="0" xfId="4" applyFont="1" applyFill="1" applyBorder="1" applyAlignment="1"/>
    <xf numFmtId="3" fontId="7" fillId="3" borderId="0" xfId="4" applyFont="1" applyFill="1" applyBorder="1" applyAlignment="1"/>
    <xf numFmtId="3" fontId="7" fillId="14" borderId="0" xfId="4" applyFont="1" applyFill="1" applyBorder="1" applyAlignment="1"/>
    <xf numFmtId="3" fontId="7" fillId="8" borderId="0" xfId="4" applyFont="1" applyFill="1" applyBorder="1" applyAlignment="1"/>
    <xf numFmtId="49" fontId="7" fillId="14" borderId="0" xfId="4" applyNumberFormat="1" applyFont="1" applyFill="1" applyBorder="1" applyAlignment="1" applyProtection="1">
      <alignment horizontal="left"/>
    </xf>
    <xf numFmtId="49" fontId="7" fillId="14" borderId="0" xfId="4" applyNumberFormat="1" applyFont="1" applyFill="1" applyBorder="1" applyAlignment="1" applyProtection="1">
      <alignment horizontal="center"/>
    </xf>
    <xf numFmtId="3" fontId="7" fillId="14" borderId="0" xfId="4" applyFont="1" applyFill="1" applyBorder="1" applyAlignment="1" applyProtection="1"/>
    <xf numFmtId="3" fontId="7" fillId="7" borderId="24" xfId="2" applyNumberFormat="1" applyFont="1" applyFill="1" applyBorder="1" applyAlignment="1"/>
    <xf numFmtId="165" fontId="7" fillId="0" borderId="31" xfId="0" applyNumberFormat="1" applyFont="1" applyBorder="1" applyAlignment="1">
      <alignment horizontal="right"/>
    </xf>
    <xf numFmtId="164" fontId="7" fillId="0" borderId="40" xfId="0" applyFont="1" applyBorder="1"/>
    <xf numFmtId="164" fontId="7" fillId="0" borderId="41" xfId="0" applyFont="1" applyBorder="1"/>
    <xf numFmtId="165" fontId="7" fillId="0" borderId="27" xfId="0" applyNumberFormat="1" applyFont="1" applyFill="1" applyBorder="1" applyAlignment="1">
      <alignment horizontal="right"/>
    </xf>
    <xf numFmtId="165" fontId="7" fillId="0" borderId="0" xfId="0" applyNumberFormat="1" applyFont="1" applyFill="1" applyBorder="1" applyAlignment="1">
      <alignment horizontal="right"/>
    </xf>
    <xf numFmtId="164" fontId="43" fillId="0" borderId="2" xfId="0" applyFont="1" applyFill="1" applyBorder="1"/>
    <xf numFmtId="164" fontId="43" fillId="0" borderId="3" xfId="0" applyFont="1" applyFill="1" applyBorder="1" applyAlignment="1">
      <alignment horizontal="right"/>
    </xf>
    <xf numFmtId="164" fontId="43" fillId="0" borderId="5" xfId="0" applyFont="1" applyFill="1" applyBorder="1"/>
    <xf numFmtId="164" fontId="43" fillId="0" borderId="0" xfId="0" applyFont="1" applyFill="1" applyBorder="1"/>
    <xf numFmtId="164" fontId="43" fillId="0" borderId="42" xfId="0" applyFont="1" applyFill="1" applyBorder="1"/>
    <xf numFmtId="164" fontId="43" fillId="0" borderId="8" xfId="0" applyFont="1" applyFill="1" applyBorder="1"/>
    <xf numFmtId="164" fontId="43" fillId="0" borderId="8" xfId="0" applyFont="1" applyFill="1" applyBorder="1" applyAlignment="1">
      <alignment horizontal="right"/>
    </xf>
    <xf numFmtId="164" fontId="43" fillId="0" borderId="9" xfId="0" applyFont="1" applyFill="1" applyBorder="1" applyAlignment="1">
      <alignment horizontal="right"/>
    </xf>
    <xf numFmtId="164" fontId="43" fillId="0" borderId="10" xfId="0" applyFont="1" applyFill="1" applyBorder="1" applyAlignment="1">
      <alignment horizontal="right" wrapText="1"/>
    </xf>
    <xf numFmtId="164" fontId="43" fillId="0" borderId="11" xfId="0" applyNumberFormat="1" applyFont="1" applyFill="1" applyBorder="1"/>
    <xf numFmtId="164" fontId="43" fillId="0" borderId="12" xfId="0" applyNumberFormat="1" applyFont="1" applyFill="1" applyBorder="1" applyAlignment="1">
      <alignment horizontal="right"/>
    </xf>
    <xf numFmtId="164" fontId="43" fillId="0" borderId="2" xfId="0" applyNumberFormat="1" applyFont="1" applyFill="1" applyBorder="1" applyAlignment="1">
      <alignment horizontal="right"/>
    </xf>
    <xf numFmtId="164" fontId="43" fillId="0" borderId="38" xfId="0" applyFont="1" applyFill="1" applyBorder="1" applyAlignment="1">
      <alignment horizontal="right" wrapText="1"/>
    </xf>
    <xf numFmtId="165" fontId="43" fillId="0" borderId="18" xfId="0" applyNumberFormat="1" applyFont="1" applyFill="1" applyBorder="1" applyAlignment="1">
      <alignment horizontal="right"/>
    </xf>
    <xf numFmtId="165" fontId="43" fillId="0" borderId="5" xfId="0" applyNumberFormat="1" applyFont="1" applyFill="1" applyBorder="1" applyAlignment="1">
      <alignment horizontal="right"/>
    </xf>
    <xf numFmtId="164" fontId="43" fillId="0" borderId="18" xfId="0" applyFont="1" applyFill="1" applyBorder="1"/>
    <xf numFmtId="165" fontId="43" fillId="0" borderId="27" xfId="0" applyNumberFormat="1" applyFont="1" applyFill="1" applyBorder="1" applyAlignment="1">
      <alignment horizontal="right"/>
    </xf>
    <xf numFmtId="165" fontId="43" fillId="0" borderId="0" xfId="0" applyNumberFormat="1" applyFont="1" applyFill="1" applyBorder="1" applyAlignment="1">
      <alignment horizontal="right"/>
    </xf>
    <xf numFmtId="165" fontId="43" fillId="0" borderId="0" xfId="1" applyNumberFormat="1" applyFont="1" applyFill="1" applyBorder="1"/>
    <xf numFmtId="165" fontId="43" fillId="0" borderId="27" xfId="1" applyNumberFormat="1" applyFont="1" applyFill="1" applyBorder="1"/>
    <xf numFmtId="165" fontId="43" fillId="0" borderId="31" xfId="0" applyNumberFormat="1" applyFont="1" applyFill="1" applyBorder="1" applyAlignment="1">
      <alignment horizontal="right"/>
    </xf>
    <xf numFmtId="165" fontId="43" fillId="0" borderId="1" xfId="0" applyNumberFormat="1" applyFont="1" applyFill="1" applyBorder="1" applyAlignment="1">
      <alignment horizontal="right"/>
    </xf>
    <xf numFmtId="165" fontId="43" fillId="0" borderId="1" xfId="1" applyNumberFormat="1" applyFont="1" applyFill="1" applyBorder="1"/>
    <xf numFmtId="165" fontId="43" fillId="0" borderId="31" xfId="1" applyNumberFormat="1" applyFont="1" applyFill="1" applyBorder="1"/>
    <xf numFmtId="165" fontId="43" fillId="0" borderId="15" xfId="1" applyNumberFormat="1" applyFont="1" applyFill="1" applyBorder="1"/>
    <xf numFmtId="164" fontId="43" fillId="0" borderId="0" xfId="0" applyNumberFormat="1" applyFont="1" applyFill="1"/>
    <xf numFmtId="164" fontId="43" fillId="0" borderId="15" xfId="0" applyNumberFormat="1" applyFont="1" applyFill="1" applyBorder="1"/>
    <xf numFmtId="164" fontId="43" fillId="0" borderId="40" xfId="0" applyNumberFormat="1" applyFont="1" applyFill="1" applyBorder="1"/>
    <xf numFmtId="164" fontId="43" fillId="0" borderId="1" xfId="0" applyNumberFormat="1" applyFont="1" applyFill="1" applyBorder="1"/>
    <xf numFmtId="164" fontId="43" fillId="0" borderId="22" xfId="0" applyNumberFormat="1" applyFont="1" applyFill="1" applyBorder="1"/>
    <xf numFmtId="164" fontId="43" fillId="0" borderId="41" xfId="0" applyNumberFormat="1" applyFont="1" applyFill="1" applyBorder="1"/>
    <xf numFmtId="164" fontId="44" fillId="0" borderId="1" xfId="0" applyNumberFormat="1" applyFont="1" applyFill="1" applyBorder="1"/>
    <xf numFmtId="164" fontId="43" fillId="0" borderId="0" xfId="0" applyFont="1" applyFill="1"/>
    <xf numFmtId="164" fontId="13" fillId="0" borderId="51" xfId="0" applyFont="1" applyFill="1" applyBorder="1"/>
    <xf numFmtId="164" fontId="13" fillId="0" borderId="53" xfId="0" applyFont="1" applyBorder="1" applyProtection="1"/>
    <xf numFmtId="164" fontId="13" fillId="0" borderId="55" xfId="0" applyFont="1" applyBorder="1"/>
    <xf numFmtId="164" fontId="13" fillId="0" borderId="56" xfId="0" applyFont="1" applyBorder="1"/>
    <xf numFmtId="164" fontId="13" fillId="0" borderId="53" xfId="0" applyFont="1" applyBorder="1"/>
    <xf numFmtId="164" fontId="13" fillId="0" borderId="0" xfId="0" applyNumberFormat="1" applyFont="1" applyBorder="1" applyAlignment="1">
      <alignment horizontal="left"/>
    </xf>
    <xf numFmtId="164" fontId="43" fillId="0" borderId="57" xfId="0" applyFont="1" applyFill="1" applyBorder="1"/>
    <xf numFmtId="164" fontId="43" fillId="0" borderId="58" xfId="0" applyFont="1" applyFill="1" applyBorder="1" applyAlignment="1">
      <alignment horizontal="right" wrapText="1"/>
    </xf>
    <xf numFmtId="164" fontId="43" fillId="0" borderId="59" xfId="0" applyFont="1" applyFill="1" applyBorder="1"/>
    <xf numFmtId="164" fontId="43" fillId="0" borderId="0" xfId="0" applyNumberFormat="1" applyFont="1" applyFill="1" applyBorder="1"/>
    <xf numFmtId="164" fontId="15" fillId="0" borderId="2" xfId="0" applyFont="1" applyFill="1" applyBorder="1"/>
    <xf numFmtId="164" fontId="15" fillId="0" borderId="6" xfId="0" applyFont="1" applyFill="1" applyBorder="1"/>
    <xf numFmtId="164" fontId="15" fillId="0" borderId="36" xfId="0" applyFont="1" applyFill="1" applyBorder="1" applyAlignment="1">
      <alignment wrapText="1"/>
    </xf>
    <xf numFmtId="164" fontId="15" fillId="0" borderId="37" xfId="0" applyFont="1" applyFill="1" applyBorder="1" applyAlignment="1">
      <alignment wrapText="1"/>
    </xf>
    <xf numFmtId="164" fontId="15" fillId="0" borderId="4" xfId="0" applyFont="1" applyFill="1" applyBorder="1" applyAlignment="1">
      <alignment wrapText="1"/>
    </xf>
    <xf numFmtId="164" fontId="15" fillId="0" borderId="18" xfId="0" applyFont="1" applyFill="1" applyBorder="1" applyAlignment="1"/>
    <xf numFmtId="164" fontId="15" fillId="0" borderId="17" xfId="0" applyNumberFormat="1" applyFont="1" applyFill="1" applyBorder="1"/>
    <xf numFmtId="164" fontId="15" fillId="0" borderId="12" xfId="0" applyNumberFormat="1" applyFont="1" applyFill="1" applyBorder="1"/>
    <xf numFmtId="164" fontId="15" fillId="0" borderId="38" xfId="0" applyFont="1" applyFill="1" applyBorder="1"/>
    <xf numFmtId="164" fontId="15" fillId="0" borderId="39" xfId="0" applyFont="1" applyFill="1" applyBorder="1"/>
    <xf numFmtId="3" fontId="15" fillId="0" borderId="5" xfId="1" applyNumberFormat="1" applyFont="1" applyFill="1" applyBorder="1"/>
    <xf numFmtId="3" fontId="15" fillId="0" borderId="18" xfId="1" applyNumberFormat="1" applyFont="1" applyFill="1" applyBorder="1"/>
    <xf numFmtId="3" fontId="15" fillId="0" borderId="33" xfId="1" applyNumberFormat="1" applyFont="1" applyFill="1" applyBorder="1"/>
    <xf numFmtId="3" fontId="15" fillId="0" borderId="0" xfId="0" applyNumberFormat="1" applyFont="1" applyFill="1" applyBorder="1"/>
    <xf numFmtId="3" fontId="15" fillId="0" borderId="0" xfId="1" applyNumberFormat="1" applyFont="1" applyFill="1" applyBorder="1"/>
    <xf numFmtId="3" fontId="15" fillId="0" borderId="27" xfId="1" applyNumberFormat="1" applyFont="1" applyFill="1" applyBorder="1"/>
    <xf numFmtId="3" fontId="15" fillId="0" borderId="15" xfId="1" applyNumberFormat="1" applyFont="1" applyFill="1" applyBorder="1"/>
    <xf numFmtId="3" fontId="15" fillId="0" borderId="1" xfId="1" applyNumberFormat="1" applyFont="1" applyFill="1" applyBorder="1"/>
    <xf numFmtId="3" fontId="15" fillId="0" borderId="31" xfId="1" applyNumberFormat="1" applyFont="1" applyFill="1" applyBorder="1"/>
    <xf numFmtId="3" fontId="15" fillId="0" borderId="22" xfId="1" applyNumberFormat="1" applyFont="1" applyFill="1" applyBorder="1"/>
    <xf numFmtId="3" fontId="15" fillId="0" borderId="40" xfId="0" applyNumberFormat="1" applyFont="1" applyFill="1" applyBorder="1"/>
    <xf numFmtId="164" fontId="15" fillId="0" borderId="0" xfId="0" applyFont="1" applyFill="1"/>
    <xf numFmtId="164" fontId="13" fillId="0" borderId="50" xfId="0" applyFont="1" applyFill="1" applyBorder="1"/>
    <xf numFmtId="164" fontId="13" fillId="0" borderId="63" xfId="0" applyFont="1" applyBorder="1"/>
    <xf numFmtId="165" fontId="44" fillId="0" borderId="0" xfId="0" applyNumberFormat="1" applyFont="1" applyFill="1" applyBorder="1" applyAlignment="1">
      <alignment horizontal="left"/>
    </xf>
    <xf numFmtId="164" fontId="13" fillId="0" borderId="13" xfId="0" applyFont="1" applyBorder="1" applyProtection="1"/>
    <xf numFmtId="164" fontId="7" fillId="0" borderId="60" xfId="0" applyFont="1" applyBorder="1" applyAlignment="1">
      <alignment wrapText="1"/>
    </xf>
    <xf numFmtId="1" fontId="45" fillId="0" borderId="0" xfId="0" applyNumberFormat="1" applyFont="1" applyFill="1" applyBorder="1" applyAlignment="1" applyProtection="1">
      <alignment horizontal="right"/>
    </xf>
    <xf numFmtId="3" fontId="7" fillId="0" borderId="65" xfId="0" applyNumberFormat="1" applyFont="1" applyFill="1" applyBorder="1" applyAlignment="1">
      <alignment horizontal="right"/>
    </xf>
    <xf numFmtId="164" fontId="7" fillId="19" borderId="0" xfId="0" applyFont="1" applyFill="1" applyBorder="1"/>
    <xf numFmtId="164" fontId="7" fillId="19" borderId="0" xfId="0" applyFont="1" applyFill="1" applyBorder="1" applyAlignment="1">
      <alignment wrapText="1"/>
    </xf>
    <xf numFmtId="3" fontId="7" fillId="19" borderId="0" xfId="0" applyNumberFormat="1" applyFont="1" applyFill="1" applyBorder="1" applyAlignment="1">
      <alignment horizontal="right"/>
    </xf>
    <xf numFmtId="164" fontId="43" fillId="0" borderId="66" xfId="0" applyFont="1" applyFill="1" applyBorder="1"/>
    <xf numFmtId="164" fontId="43" fillId="0" borderId="52" xfId="0" applyFont="1" applyFill="1" applyBorder="1" applyAlignment="1">
      <alignment horizontal="right"/>
    </xf>
    <xf numFmtId="164" fontId="43" fillId="0" borderId="26" xfId="0" applyFont="1" applyFill="1" applyBorder="1"/>
    <xf numFmtId="164" fontId="43" fillId="0" borderId="54" xfId="0" applyNumberFormat="1" applyFont="1" applyFill="1" applyBorder="1"/>
    <xf numFmtId="165" fontId="43" fillId="0" borderId="65" xfId="0" applyNumberFormat="1" applyFont="1" applyFill="1" applyBorder="1" applyAlignment="1">
      <alignment horizontal="right"/>
    </xf>
    <xf numFmtId="164" fontId="7" fillId="20" borderId="0" xfId="0" applyFont="1" applyFill="1" applyBorder="1" applyAlignment="1">
      <alignment horizontal="right"/>
    </xf>
    <xf numFmtId="164" fontId="7" fillId="20" borderId="0" xfId="0" applyFont="1" applyFill="1" applyBorder="1" applyAlignment="1">
      <alignment horizontal="right" wrapText="1"/>
    </xf>
    <xf numFmtId="165" fontId="7" fillId="20" borderId="0" xfId="0" applyNumberFormat="1" applyFont="1" applyFill="1" applyBorder="1" applyAlignment="1">
      <alignment horizontal="right"/>
    </xf>
    <xf numFmtId="165" fontId="7" fillId="0" borderId="34" xfId="0" applyNumberFormat="1" applyFont="1" applyFill="1" applyBorder="1" applyAlignment="1">
      <alignment horizontal="right"/>
    </xf>
    <xf numFmtId="164" fontId="7" fillId="0" borderId="32" xfId="0" applyFont="1" applyBorder="1" applyAlignment="1">
      <alignment wrapText="1"/>
    </xf>
    <xf numFmtId="164" fontId="48" fillId="0" borderId="0" xfId="0" applyFont="1" applyFill="1" applyAlignment="1">
      <alignment horizontal="center"/>
    </xf>
    <xf numFmtId="164" fontId="49" fillId="0" borderId="0" xfId="0" applyFont="1" applyFill="1" applyAlignment="1">
      <alignment horizontal="center"/>
    </xf>
    <xf numFmtId="164" fontId="50" fillId="0" borderId="0" xfId="0" applyFont="1" applyAlignment="1">
      <alignment horizontal="left" readingOrder="1"/>
    </xf>
    <xf numFmtId="166" fontId="12" fillId="0" borderId="0" xfId="0" applyNumberFormat="1" applyFont="1" applyFill="1" applyBorder="1" applyAlignment="1" applyProtection="1">
      <alignment horizontal="right"/>
    </xf>
    <xf numFmtId="164" fontId="47" fillId="0" borderId="0" xfId="0" applyFont="1" applyFill="1"/>
    <xf numFmtId="1" fontId="7" fillId="0" borderId="67" xfId="0" applyNumberFormat="1" applyFont="1" applyBorder="1" applyAlignment="1" applyProtection="1">
      <alignment horizontal="center"/>
    </xf>
    <xf numFmtId="164" fontId="17" fillId="0" borderId="0" xfId="0" applyFont="1" applyAlignment="1">
      <alignment horizontal="center"/>
    </xf>
    <xf numFmtId="49" fontId="7" fillId="0" borderId="0" xfId="9" applyNumberFormat="1" applyFont="1" applyFill="1" applyBorder="1" applyAlignment="1">
      <alignment horizontal="center"/>
    </xf>
    <xf numFmtId="49" fontId="22" fillId="0" borderId="0" xfId="9" applyNumberFormat="1" applyFont="1" applyFill="1" applyBorder="1" applyAlignment="1">
      <alignment horizontal="left"/>
    </xf>
    <xf numFmtId="49" fontId="7" fillId="0" borderId="0" xfId="9" applyNumberFormat="1" applyFont="1" applyFill="1" applyBorder="1" applyAlignment="1" applyProtection="1">
      <alignment horizontal="center"/>
    </xf>
    <xf numFmtId="0" fontId="7" fillId="0" borderId="25" xfId="9" applyNumberFormat="1" applyFont="1" applyFill="1" applyBorder="1" applyAlignment="1">
      <alignment horizontal="left"/>
    </xf>
    <xf numFmtId="164" fontId="7" fillId="0" borderId="1" xfId="10" applyFont="1" applyFill="1" applyBorder="1"/>
    <xf numFmtId="165" fontId="13" fillId="0" borderId="1" xfId="1" applyNumberFormat="1" applyFont="1" applyFill="1" applyBorder="1" applyAlignment="1" applyProtection="1">
      <alignment horizontal="center"/>
    </xf>
    <xf numFmtId="164" fontId="7" fillId="0" borderId="1" xfId="9" applyFont="1" applyFill="1" applyBorder="1"/>
    <xf numFmtId="164" fontId="13" fillId="0" borderId="1" xfId="9" applyFont="1" applyFill="1" applyBorder="1"/>
    <xf numFmtId="164" fontId="7" fillId="0" borderId="1" xfId="9" applyFont="1" applyFill="1" applyBorder="1" applyAlignment="1" applyProtection="1">
      <alignment horizontal="center"/>
    </xf>
    <xf numFmtId="164" fontId="7" fillId="0" borderId="1" xfId="10" applyFont="1" applyFill="1" applyBorder="1" applyAlignment="1">
      <alignment horizontal="center"/>
    </xf>
    <xf numFmtId="164" fontId="13" fillId="0" borderId="1" xfId="10" applyFont="1" applyFill="1" applyBorder="1" applyAlignment="1">
      <alignment horizontal="center"/>
    </xf>
    <xf numFmtId="164" fontId="7" fillId="0" borderId="25" xfId="10" applyFont="1" applyFill="1" applyBorder="1"/>
    <xf numFmtId="164" fontId="13" fillId="0" borderId="1" xfId="10" applyFont="1" applyFill="1" applyBorder="1"/>
    <xf numFmtId="164" fontId="7" fillId="0" borderId="21" xfId="9" applyFont="1" applyFill="1" applyBorder="1"/>
    <xf numFmtId="164" fontId="7" fillId="0" borderId="0" xfId="10" applyFont="1" applyFill="1" applyBorder="1"/>
    <xf numFmtId="49" fontId="22" fillId="0" borderId="1" xfId="9" applyNumberFormat="1" applyFont="1" applyFill="1" applyBorder="1" applyAlignment="1">
      <alignment horizontal="left"/>
    </xf>
    <xf numFmtId="164" fontId="7" fillId="0" borderId="64" xfId="2" applyFont="1" applyFill="1" applyBorder="1" applyAlignment="1" applyProtection="1">
      <alignment horizontal="center"/>
    </xf>
    <xf numFmtId="164" fontId="13" fillId="0" borderId="64" xfId="2" applyFont="1" applyFill="1" applyBorder="1" applyAlignment="1" applyProtection="1">
      <alignment horizontal="center"/>
    </xf>
    <xf numFmtId="0" fontId="7" fillId="0" borderId="26" xfId="9" applyNumberFormat="1" applyFont="1" applyFill="1" applyBorder="1" applyAlignment="1">
      <alignment horizontal="left"/>
    </xf>
    <xf numFmtId="164" fontId="7" fillId="0" borderId="64" xfId="10" applyFont="1" applyFill="1" applyBorder="1"/>
    <xf numFmtId="165" fontId="13" fillId="0" borderId="64" xfId="1" applyNumberFormat="1" applyFont="1" applyFill="1" applyBorder="1" applyAlignment="1" applyProtection="1">
      <alignment horizontal="center"/>
    </xf>
    <xf numFmtId="164" fontId="7" fillId="0" borderId="43" xfId="10" applyFont="1" applyFill="1" applyBorder="1" applyAlignment="1">
      <alignment horizontal="left"/>
    </xf>
    <xf numFmtId="164" fontId="7" fillId="0" borderId="64" xfId="9" applyFont="1" applyFill="1" applyBorder="1" applyAlignment="1" applyProtection="1">
      <alignment horizontal="center"/>
    </xf>
    <xf numFmtId="164" fontId="7" fillId="0" borderId="64" xfId="10" applyFont="1" applyFill="1" applyBorder="1" applyAlignment="1">
      <alignment horizontal="center"/>
    </xf>
    <xf numFmtId="164" fontId="13" fillId="0" borderId="64" xfId="10" applyFont="1" applyFill="1" applyBorder="1" applyAlignment="1">
      <alignment horizontal="center"/>
    </xf>
    <xf numFmtId="164" fontId="7" fillId="0" borderId="65" xfId="10" applyFont="1" applyFill="1" applyBorder="1"/>
    <xf numFmtId="164" fontId="7" fillId="0" borderId="65" xfId="10" applyFont="1" applyFill="1" applyBorder="1" applyAlignment="1">
      <alignment horizontal="center"/>
    </xf>
    <xf numFmtId="164" fontId="13" fillId="0" borderId="64" xfId="10" applyFont="1" applyFill="1" applyBorder="1"/>
    <xf numFmtId="0" fontId="7" fillId="0" borderId="46" xfId="9" applyNumberFormat="1" applyFont="1" applyFill="1" applyBorder="1" applyAlignment="1">
      <alignment horizontal="left"/>
    </xf>
    <xf numFmtId="164" fontId="7" fillId="0" borderId="26" xfId="10" applyFont="1" applyFill="1" applyBorder="1"/>
    <xf numFmtId="164" fontId="7" fillId="0" borderId="45" xfId="10" applyFont="1" applyFill="1" applyBorder="1"/>
    <xf numFmtId="49" fontId="13" fillId="0" borderId="47" xfId="9" applyNumberFormat="1" applyFont="1" applyFill="1" applyBorder="1" applyAlignment="1">
      <alignment horizontal="left" wrapText="1"/>
    </xf>
    <xf numFmtId="0" fontId="7" fillId="0" borderId="64" xfId="2" applyNumberFormat="1" applyFont="1" applyFill="1" applyBorder="1" applyAlignment="1">
      <alignment horizontal="centerContinuous" wrapText="1"/>
    </xf>
    <xf numFmtId="0" fontId="7" fillId="0" borderId="62" xfId="9" applyNumberFormat="1" applyFont="1" applyFill="1" applyBorder="1" applyAlignment="1">
      <alignment horizontal="centerContinuous" wrapText="1"/>
    </xf>
    <xf numFmtId="164" fontId="7" fillId="0" borderId="0" xfId="9" applyFont="1" applyFill="1" applyBorder="1" applyAlignment="1">
      <alignment horizontal="centerContinuous" wrapText="1"/>
    </xf>
    <xf numFmtId="0" fontId="7" fillId="0" borderId="64" xfId="9" applyNumberFormat="1" applyFont="1" applyFill="1" applyBorder="1" applyAlignment="1">
      <alignment horizontal="centerContinuous" wrapText="1"/>
    </xf>
    <xf numFmtId="165" fontId="13" fillId="0" borderId="1" xfId="1" applyNumberFormat="1" applyFont="1" applyFill="1" applyBorder="1" applyAlignment="1">
      <alignment horizontal="centerContinuous" wrapText="1"/>
    </xf>
    <xf numFmtId="0" fontId="7" fillId="0" borderId="1" xfId="9" applyNumberFormat="1" applyFont="1" applyFill="1" applyBorder="1" applyAlignment="1">
      <alignment horizontal="centerContinuous" wrapText="1"/>
    </xf>
    <xf numFmtId="164" fontId="7" fillId="2" borderId="7" xfId="10" applyFont="1" applyFill="1" applyBorder="1" applyAlignment="1">
      <alignment horizontal="centerContinuous" wrapText="1"/>
    </xf>
    <xf numFmtId="164" fontId="7" fillId="2" borderId="64" xfId="10" applyFont="1" applyFill="1" applyBorder="1" applyAlignment="1">
      <alignment horizontal="centerContinuous" wrapText="1"/>
    </xf>
    <xf numFmtId="164" fontId="7" fillId="2" borderId="0" xfId="10" applyFont="1" applyFill="1" applyBorder="1" applyAlignment="1">
      <alignment horizontal="centerContinuous" wrapText="1"/>
    </xf>
    <xf numFmtId="164" fontId="13" fillId="5" borderId="0" xfId="10" applyFont="1" applyFill="1" applyBorder="1" applyAlignment="1">
      <alignment horizontal="centerContinuous" wrapText="1"/>
    </xf>
    <xf numFmtId="164" fontId="7" fillId="0" borderId="45" xfId="10" applyFont="1" applyFill="1" applyBorder="1" applyAlignment="1">
      <alignment horizontal="centerContinuous" wrapText="1"/>
    </xf>
    <xf numFmtId="164" fontId="7" fillId="0" borderId="7" xfId="9" applyFont="1" applyFill="1" applyBorder="1" applyAlignment="1">
      <alignment horizontal="centerContinuous" wrapText="1"/>
    </xf>
    <xf numFmtId="164" fontId="7" fillId="2" borderId="67" xfId="10" applyFont="1" applyFill="1" applyBorder="1" applyAlignment="1">
      <alignment horizontal="centerContinuous" wrapText="1"/>
    </xf>
    <xf numFmtId="164" fontId="7" fillId="2" borderId="65" xfId="10" applyFont="1" applyFill="1" applyBorder="1" applyAlignment="1">
      <alignment horizontal="centerContinuous" wrapText="1"/>
    </xf>
    <xf numFmtId="164" fontId="13" fillId="5" borderId="64" xfId="10" applyFont="1" applyFill="1" applyBorder="1" applyAlignment="1">
      <alignment horizontal="centerContinuous" wrapText="1"/>
    </xf>
    <xf numFmtId="0" fontId="7" fillId="0" borderId="45" xfId="9" applyNumberFormat="1" applyFont="1" applyFill="1" applyBorder="1" applyAlignment="1">
      <alignment horizontal="centerContinuous" wrapText="1"/>
    </xf>
    <xf numFmtId="0" fontId="7" fillId="0" borderId="61" xfId="9" applyNumberFormat="1" applyFont="1" applyFill="1" applyBorder="1" applyAlignment="1">
      <alignment horizontal="centerContinuous" wrapText="1"/>
    </xf>
    <xf numFmtId="164" fontId="7" fillId="2" borderId="61" xfId="10" applyFont="1" applyFill="1" applyBorder="1" applyAlignment="1">
      <alignment horizontal="centerContinuous" wrapText="1"/>
    </xf>
    <xf numFmtId="164" fontId="13" fillId="5" borderId="65" xfId="9" applyFont="1" applyFill="1" applyBorder="1" applyAlignment="1">
      <alignment horizontal="centerContinuous" wrapText="1"/>
    </xf>
    <xf numFmtId="164" fontId="7" fillId="0" borderId="65" xfId="9" applyFont="1" applyFill="1" applyBorder="1" applyAlignment="1">
      <alignment horizontal="centerContinuous" wrapText="1"/>
    </xf>
    <xf numFmtId="0" fontId="7" fillId="0" borderId="67" xfId="9" applyNumberFormat="1" applyFont="1" applyFill="1" applyBorder="1" applyAlignment="1">
      <alignment horizontal="centerContinuous" wrapText="1"/>
    </xf>
    <xf numFmtId="49" fontId="7" fillId="0" borderId="64" xfId="9" applyNumberFormat="1" applyFont="1" applyFill="1" applyBorder="1" applyAlignment="1" applyProtection="1">
      <alignment horizontal="center"/>
    </xf>
    <xf numFmtId="49" fontId="7" fillId="0" borderId="64" xfId="9" applyNumberFormat="1" applyFont="1" applyFill="1" applyBorder="1" applyAlignment="1" applyProtection="1">
      <alignment horizontal="left"/>
    </xf>
    <xf numFmtId="164" fontId="7" fillId="4" borderId="64" xfId="2" applyFont="1" applyFill="1" applyBorder="1" applyAlignment="1">
      <alignment horizontal="right" wrapText="1"/>
    </xf>
    <xf numFmtId="164" fontId="24" fillId="0" borderId="64" xfId="2" applyFont="1" applyFill="1" applyBorder="1" applyAlignment="1">
      <alignment horizontal="right" wrapText="1"/>
    </xf>
    <xf numFmtId="164" fontId="7" fillId="4" borderId="7" xfId="9" applyFont="1" applyFill="1" applyBorder="1" applyAlignment="1">
      <alignment horizontal="right" wrapText="1"/>
    </xf>
    <xf numFmtId="164" fontId="7" fillId="4" borderId="64" xfId="9" applyFont="1" applyFill="1" applyBorder="1" applyAlignment="1">
      <alignment horizontal="right" wrapText="1"/>
    </xf>
    <xf numFmtId="1" fontId="24" fillId="0" borderId="64" xfId="1" applyNumberFormat="1" applyFont="1" applyFill="1" applyBorder="1" applyAlignment="1">
      <alignment horizontal="right" wrapText="1"/>
    </xf>
    <xf numFmtId="0" fontId="7" fillId="4" borderId="7" xfId="9" applyNumberFormat="1" applyFont="1" applyFill="1" applyBorder="1" applyAlignment="1">
      <alignment horizontal="right" wrapText="1"/>
    </xf>
    <xf numFmtId="0" fontId="7" fillId="4" borderId="64" xfId="9" applyNumberFormat="1" applyFont="1" applyFill="1" applyBorder="1" applyAlignment="1">
      <alignment horizontal="right" wrapText="1"/>
    </xf>
    <xf numFmtId="164" fontId="7" fillId="2" borderId="7" xfId="9" applyFont="1" applyFill="1" applyBorder="1" applyAlignment="1">
      <alignment horizontal="right" wrapText="1"/>
    </xf>
    <xf numFmtId="164" fontId="7" fillId="2" borderId="64" xfId="9" applyFont="1" applyFill="1" applyBorder="1" applyAlignment="1">
      <alignment horizontal="right" wrapText="1"/>
    </xf>
    <xf numFmtId="164" fontId="24" fillId="5" borderId="64" xfId="9" applyFont="1" applyFill="1" applyBorder="1" applyAlignment="1">
      <alignment horizontal="right" wrapText="1"/>
    </xf>
    <xf numFmtId="0" fontId="7" fillId="4" borderId="64" xfId="2" applyNumberFormat="1" applyFont="1" applyFill="1" applyBorder="1" applyAlignment="1">
      <alignment horizontal="right" wrapText="1"/>
    </xf>
    <xf numFmtId="164" fontId="7" fillId="2" borderId="1" xfId="9" applyFont="1" applyFill="1" applyBorder="1" applyAlignment="1">
      <alignment horizontal="right" wrapText="1"/>
    </xf>
    <xf numFmtId="164" fontId="7" fillId="0" borderId="0" xfId="9" applyFont="1" applyFill="1"/>
    <xf numFmtId="164" fontId="7" fillId="0" borderId="0" xfId="9" applyFont="1" applyFill="1" applyAlignment="1">
      <alignment horizontal="center"/>
    </xf>
    <xf numFmtId="164" fontId="7" fillId="0" borderId="0" xfId="9" applyFont="1" applyFill="1" applyBorder="1" applyAlignment="1">
      <alignment horizontal="center"/>
    </xf>
    <xf numFmtId="164" fontId="7" fillId="0" borderId="0" xfId="9" applyFont="1"/>
    <xf numFmtId="164" fontId="15" fillId="0" borderId="0" xfId="9" applyFont="1" applyFill="1" applyBorder="1"/>
    <xf numFmtId="164" fontId="7" fillId="0" borderId="0" xfId="9" applyFont="1" applyFill="1" applyBorder="1"/>
    <xf numFmtId="49" fontId="7" fillId="6" borderId="0" xfId="9" applyNumberFormat="1" applyFont="1" applyFill="1" applyBorder="1" applyAlignment="1" applyProtection="1">
      <alignment horizontal="center"/>
    </xf>
    <xf numFmtId="49" fontId="7" fillId="6" borderId="0" xfId="9" applyNumberFormat="1" applyFont="1" applyFill="1" applyBorder="1" applyAlignment="1" applyProtection="1">
      <alignment horizontal="left"/>
    </xf>
    <xf numFmtId="164" fontId="7" fillId="6" borderId="27" xfId="9" applyFont="1" applyFill="1" applyBorder="1" applyAlignment="1" applyProtection="1">
      <alignment horizontal="right" wrapText="1"/>
    </xf>
    <xf numFmtId="164" fontId="7" fillId="6" borderId="0" xfId="9" applyFont="1" applyFill="1" applyBorder="1" applyAlignment="1" applyProtection="1">
      <alignment horizontal="right" wrapText="1"/>
    </xf>
    <xf numFmtId="165" fontId="7" fillId="6" borderId="0" xfId="1" applyNumberFormat="1" applyFont="1" applyFill="1" applyBorder="1" applyAlignment="1" applyProtection="1">
      <alignment horizontal="right" wrapText="1"/>
    </xf>
    <xf numFmtId="164" fontId="7" fillId="0" borderId="0" xfId="9" applyFont="1" applyBorder="1" applyAlignment="1">
      <alignment horizontal="center" wrapText="1"/>
    </xf>
    <xf numFmtId="164" fontId="7" fillId="0" borderId="0" xfId="9" applyFont="1" applyBorder="1"/>
    <xf numFmtId="49" fontId="7" fillId="10" borderId="0" xfId="10" applyNumberFormat="1" applyFont="1" applyFill="1" applyBorder="1" applyAlignment="1">
      <alignment horizontal="center"/>
    </xf>
    <xf numFmtId="49" fontId="7" fillId="10" borderId="0" xfId="10" applyNumberFormat="1" applyFont="1" applyFill="1" applyBorder="1" applyAlignment="1" applyProtection="1">
      <alignment horizontal="left"/>
    </xf>
    <xf numFmtId="49" fontId="7" fillId="10" borderId="0" xfId="10" applyNumberFormat="1" applyFont="1" applyFill="1" applyBorder="1" applyAlignment="1" applyProtection="1">
      <alignment horizontal="center"/>
    </xf>
    <xf numFmtId="3" fontId="7" fillId="4" borderId="27" xfId="10" applyNumberFormat="1" applyFont="1" applyFill="1" applyBorder="1" applyAlignment="1" applyProtection="1"/>
    <xf numFmtId="3" fontId="7" fillId="21" borderId="0" xfId="2" applyNumberFormat="1" applyFont="1" applyFill="1" applyBorder="1" applyAlignment="1"/>
    <xf numFmtId="3" fontId="7" fillId="4" borderId="0" xfId="10" applyNumberFormat="1" applyFont="1" applyFill="1" applyBorder="1" applyAlignment="1" applyProtection="1"/>
    <xf numFmtId="3" fontId="7" fillId="4" borderId="0" xfId="9" applyNumberFormat="1" applyFont="1" applyFill="1" applyBorder="1" applyAlignment="1">
      <alignment horizontal="right"/>
    </xf>
    <xf numFmtId="3" fontId="37" fillId="0" borderId="0" xfId="0" applyNumberFormat="1" applyFont="1" applyAlignment="1">
      <alignment vertical="top"/>
    </xf>
    <xf numFmtId="3" fontId="24" fillId="0" borderId="15" xfId="0" applyNumberFormat="1" applyFont="1" applyFill="1" applyBorder="1" applyAlignment="1">
      <alignment horizontal="right"/>
    </xf>
    <xf numFmtId="3" fontId="7" fillId="2" borderId="27" xfId="10" applyNumberFormat="1" applyFont="1" applyFill="1" applyBorder="1" applyAlignment="1"/>
    <xf numFmtId="3" fontId="7" fillId="2" borderId="0" xfId="10" applyNumberFormat="1" applyFont="1" applyFill="1" applyBorder="1" applyAlignment="1"/>
    <xf numFmtId="3" fontId="24" fillId="5" borderId="0" xfId="10" applyNumberFormat="1" applyFont="1" applyFill="1" applyBorder="1" applyAlignment="1"/>
    <xf numFmtId="3" fontId="7" fillId="4" borderId="44" xfId="10" applyNumberFormat="1" applyFont="1" applyFill="1" applyBorder="1" applyAlignment="1" applyProtection="1"/>
    <xf numFmtId="3" fontId="7" fillId="21" borderId="27" xfId="2" applyNumberFormat="1" applyFont="1" applyFill="1" applyBorder="1" applyAlignment="1"/>
    <xf numFmtId="3" fontId="24" fillId="21" borderId="15" xfId="0" applyNumberFormat="1" applyFont="1" applyFill="1" applyBorder="1" applyAlignment="1">
      <alignment horizontal="right"/>
    </xf>
    <xf numFmtId="3" fontId="24" fillId="2" borderId="27" xfId="10" quotePrefix="1" applyNumberFormat="1" applyFont="1" applyFill="1" applyBorder="1" applyAlignment="1"/>
    <xf numFmtId="3" fontId="24" fillId="2" borderId="0" xfId="10" quotePrefix="1" applyNumberFormat="1" applyFont="1" applyFill="1" applyBorder="1" applyAlignment="1"/>
    <xf numFmtId="3" fontId="24" fillId="5" borderId="0" xfId="10" quotePrefix="1" applyNumberFormat="1" applyFont="1" applyFill="1" applyBorder="1" applyAlignment="1"/>
    <xf numFmtId="3" fontId="24" fillId="5" borderId="49" xfId="10" applyNumberFormat="1" applyFont="1" applyFill="1" applyBorder="1" applyAlignment="1"/>
    <xf numFmtId="3" fontId="7" fillId="2" borderId="27" xfId="10" quotePrefix="1" applyNumberFormat="1" applyFont="1" applyFill="1" applyBorder="1" applyAlignment="1"/>
    <xf numFmtId="3" fontId="7" fillId="2" borderId="0" xfId="10" quotePrefix="1" applyNumberFormat="1" applyFont="1" applyFill="1" applyBorder="1" applyAlignment="1"/>
    <xf numFmtId="3" fontId="7" fillId="4" borderId="27" xfId="10" applyNumberFormat="1" applyFont="1" applyFill="1" applyBorder="1" applyAlignment="1"/>
    <xf numFmtId="49" fontId="7" fillId="10" borderId="0" xfId="11" applyNumberFormat="1" applyFont="1" applyFill="1" applyBorder="1" applyAlignment="1">
      <alignment horizontal="left"/>
    </xf>
    <xf numFmtId="3" fontId="37" fillId="22" borderId="0" xfId="0" applyNumberFormat="1" applyFont="1" applyFill="1" applyAlignment="1">
      <alignment vertical="top"/>
    </xf>
    <xf numFmtId="49" fontId="7" fillId="10" borderId="0" xfId="11" applyNumberFormat="1" applyFont="1" applyFill="1" applyBorder="1" applyAlignment="1">
      <alignment horizontal="center"/>
    </xf>
    <xf numFmtId="165" fontId="7" fillId="4" borderId="0" xfId="12" applyNumberFormat="1" applyFont="1" applyFill="1" applyBorder="1" applyAlignment="1"/>
    <xf numFmtId="165" fontId="7" fillId="4" borderId="27" xfId="12" applyNumberFormat="1" applyFont="1" applyFill="1" applyBorder="1" applyAlignment="1"/>
    <xf numFmtId="165" fontId="7" fillId="4" borderId="44" xfId="12" applyNumberFormat="1" applyFont="1" applyFill="1" applyBorder="1" applyAlignment="1"/>
    <xf numFmtId="3" fontId="7" fillId="21" borderId="27" xfId="10" applyNumberFormat="1" applyFont="1" applyFill="1" applyBorder="1" applyAlignment="1"/>
    <xf numFmtId="3" fontId="7" fillId="4" borderId="27" xfId="5" applyNumberFormat="1" applyFont="1" applyFill="1" applyBorder="1"/>
    <xf numFmtId="3" fontId="7" fillId="22" borderId="0" xfId="9" applyNumberFormat="1" applyFont="1" applyFill="1" applyBorder="1" applyAlignment="1">
      <alignment horizontal="right"/>
    </xf>
    <xf numFmtId="3" fontId="24" fillId="22" borderId="15" xfId="0" applyNumberFormat="1" applyFont="1" applyFill="1" applyBorder="1" applyAlignment="1">
      <alignment horizontal="right"/>
    </xf>
    <xf numFmtId="3" fontId="7" fillId="3" borderId="44" xfId="10" applyNumberFormat="1" applyFont="1" applyFill="1" applyBorder="1" applyAlignment="1"/>
    <xf numFmtId="49" fontId="7" fillId="4" borderId="0" xfId="11" applyNumberFormat="1" applyFont="1" applyFill="1" applyBorder="1" applyAlignment="1">
      <alignment horizontal="center"/>
    </xf>
    <xf numFmtId="49" fontId="7" fillId="4" borderId="0" xfId="11" applyNumberFormat="1" applyFont="1" applyFill="1" applyBorder="1" applyAlignment="1">
      <alignment horizontal="left"/>
    </xf>
    <xf numFmtId="1" fontId="7" fillId="4" borderId="0" xfId="11" applyNumberFormat="1" applyFont="1" applyFill="1" applyBorder="1" applyAlignment="1">
      <alignment horizontal="center"/>
    </xf>
    <xf numFmtId="165" fontId="24" fillId="0" borderId="15" xfId="1" applyNumberFormat="1" applyFont="1" applyFill="1" applyBorder="1" applyAlignment="1">
      <alignment horizontal="right"/>
    </xf>
    <xf numFmtId="3" fontId="7" fillId="4" borderId="0" xfId="9" applyNumberFormat="1" applyFont="1" applyFill="1" applyBorder="1" applyAlignment="1"/>
    <xf numFmtId="3" fontId="7" fillId="4" borderId="0" xfId="10" applyNumberFormat="1" applyFont="1" applyFill="1" applyBorder="1" applyAlignment="1"/>
    <xf numFmtId="3" fontId="7" fillId="4" borderId="44" xfId="10" applyNumberFormat="1" applyFont="1" applyFill="1" applyBorder="1" applyAlignment="1"/>
    <xf numFmtId="3" fontId="7" fillId="6" borderId="0" xfId="10" applyNumberFormat="1" applyFont="1" applyFill="1" applyBorder="1" applyAlignment="1" applyProtection="1"/>
    <xf numFmtId="3" fontId="7" fillId="6" borderId="0" xfId="9" applyNumberFormat="1" applyFont="1" applyFill="1" applyBorder="1" applyAlignment="1">
      <alignment horizontal="right"/>
    </xf>
    <xf numFmtId="165" fontId="24" fillId="6" borderId="15" xfId="1" applyNumberFormat="1" applyFont="1" applyFill="1" applyBorder="1" applyAlignment="1">
      <alignment horizontal="right"/>
    </xf>
    <xf numFmtId="3" fontId="7" fillId="6" borderId="44" xfId="10" applyNumberFormat="1" applyFont="1" applyFill="1" applyBorder="1" applyAlignment="1" applyProtection="1"/>
    <xf numFmtId="3" fontId="7" fillId="6" borderId="27" xfId="10" applyNumberFormat="1" applyFont="1" applyFill="1" applyBorder="1" applyAlignment="1" applyProtection="1"/>
    <xf numFmtId="164" fontId="7" fillId="6" borderId="44" xfId="9" applyFont="1" applyFill="1" applyBorder="1" applyAlignment="1"/>
    <xf numFmtId="164" fontId="7" fillId="6" borderId="27" xfId="9" applyFont="1" applyFill="1" applyBorder="1" applyAlignment="1"/>
    <xf numFmtId="3" fontId="7" fillId="6" borderId="27" xfId="2" applyNumberFormat="1" applyFont="1" applyFill="1" applyBorder="1" applyAlignment="1"/>
    <xf numFmtId="49" fontId="7" fillId="4" borderId="0" xfId="4" applyNumberFormat="1" applyFont="1" applyFill="1" applyBorder="1" applyAlignment="1" applyProtection="1">
      <alignment horizontal="center"/>
    </xf>
    <xf numFmtId="1" fontId="7" fillId="9" borderId="0" xfId="7" applyNumberFormat="1" applyFont="1" applyFill="1" applyBorder="1" applyAlignment="1" applyProtection="1">
      <alignment horizontal="center"/>
    </xf>
    <xf numFmtId="0" fontId="7" fillId="4" borderId="44" xfId="3" applyFont="1" applyFill="1" applyBorder="1"/>
    <xf numFmtId="164" fontId="7" fillId="4" borderId="27" xfId="9" applyFont="1" applyFill="1" applyBorder="1" applyAlignment="1"/>
    <xf numFmtId="164" fontId="7" fillId="4" borderId="0" xfId="11" applyFont="1" applyFill="1" applyBorder="1" applyAlignment="1"/>
    <xf numFmtId="49" fontId="7" fillId="8" borderId="0" xfId="11" applyNumberFormat="1" applyFont="1" applyFill="1" applyBorder="1" applyAlignment="1">
      <alignment horizontal="center"/>
    </xf>
    <xf numFmtId="49" fontId="40" fillId="8" borderId="0" xfId="11" applyNumberFormat="1" applyFont="1" applyFill="1" applyBorder="1" applyAlignment="1">
      <alignment horizontal="left"/>
    </xf>
    <xf numFmtId="49" fontId="40" fillId="8" borderId="0" xfId="11" applyNumberFormat="1" applyFont="1" applyFill="1" applyBorder="1" applyAlignment="1">
      <alignment horizontal="center"/>
    </xf>
    <xf numFmtId="1" fontId="40" fillId="8" borderId="0" xfId="11" applyNumberFormat="1" applyFont="1" applyFill="1" applyBorder="1" applyAlignment="1">
      <alignment horizontal="center"/>
    </xf>
    <xf numFmtId="3" fontId="24" fillId="0" borderId="0" xfId="0" applyNumberFormat="1" applyFont="1" applyFill="1" applyAlignment="1">
      <alignment horizontal="right"/>
    </xf>
    <xf numFmtId="49" fontId="7" fillId="8" borderId="0" xfId="11" applyNumberFormat="1" applyFont="1" applyFill="1" applyBorder="1" applyAlignment="1">
      <alignment horizontal="left"/>
    </xf>
    <xf numFmtId="1" fontId="7" fillId="8" borderId="0" xfId="11" applyNumberFormat="1" applyFont="1" applyFill="1" applyBorder="1" applyAlignment="1">
      <alignment horizontal="center"/>
    </xf>
    <xf numFmtId="49" fontId="7" fillId="12" borderId="0" xfId="11" applyNumberFormat="1" applyFont="1" applyFill="1" applyBorder="1" applyAlignment="1">
      <alignment horizontal="center"/>
    </xf>
    <xf numFmtId="49" fontId="7" fillId="12" borderId="0" xfId="11" applyNumberFormat="1" applyFont="1" applyFill="1" applyBorder="1" applyAlignment="1">
      <alignment horizontal="left"/>
    </xf>
    <xf numFmtId="1" fontId="7" fillId="12" borderId="0" xfId="11" applyNumberFormat="1" applyFont="1" applyFill="1" applyBorder="1" applyAlignment="1">
      <alignment horizontal="center"/>
    </xf>
    <xf numFmtId="3" fontId="40" fillId="12" borderId="0" xfId="4" applyFont="1" applyFill="1" applyBorder="1" applyAlignment="1" applyProtection="1"/>
    <xf numFmtId="49" fontId="40" fillId="12" borderId="0" xfId="11" applyNumberFormat="1" applyFont="1" applyFill="1" applyBorder="1" applyAlignment="1">
      <alignment horizontal="center"/>
    </xf>
    <xf numFmtId="1" fontId="40" fillId="12" borderId="0" xfId="11" applyNumberFormat="1" applyFont="1" applyFill="1" applyBorder="1" applyAlignment="1">
      <alignment horizontal="center"/>
    </xf>
    <xf numFmtId="49" fontId="7" fillId="12" borderId="27" xfId="11" applyNumberFormat="1" applyFont="1" applyFill="1" applyBorder="1" applyAlignment="1">
      <alignment horizontal="center"/>
    </xf>
    <xf numFmtId="49" fontId="7" fillId="14" borderId="27" xfId="10" applyNumberFormat="1" applyFont="1" applyFill="1" applyBorder="1" applyAlignment="1" applyProtection="1">
      <alignment horizontal="center"/>
    </xf>
    <xf numFmtId="49" fontId="7" fillId="14" borderId="0" xfId="11" applyNumberFormat="1" applyFont="1" applyFill="1" applyBorder="1" applyAlignment="1">
      <alignment horizontal="left"/>
    </xf>
    <xf numFmtId="49" fontId="7" fillId="14" borderId="0" xfId="11" applyNumberFormat="1" applyFont="1" applyFill="1" applyBorder="1" applyAlignment="1">
      <alignment horizontal="center"/>
    </xf>
    <xf numFmtId="1" fontId="7" fillId="14" borderId="0" xfId="11" applyNumberFormat="1" applyFont="1" applyFill="1" applyBorder="1" applyAlignment="1">
      <alignment horizontal="center"/>
    </xf>
    <xf numFmtId="3" fontId="7" fillId="4" borderId="0" xfId="9" applyNumberFormat="1" applyFont="1" applyFill="1"/>
    <xf numFmtId="3" fontId="7" fillId="7" borderId="44" xfId="10" applyNumberFormat="1" applyFont="1" applyFill="1" applyBorder="1" applyAlignment="1"/>
    <xf numFmtId="164" fontId="7" fillId="4" borderId="0" xfId="9" applyFont="1" applyFill="1" applyBorder="1" applyAlignment="1"/>
    <xf numFmtId="164" fontId="7" fillId="4" borderId="0" xfId="9" applyFont="1" applyFill="1" applyBorder="1"/>
    <xf numFmtId="1" fontId="7" fillId="15" borderId="0" xfId="7" applyNumberFormat="1" applyFont="1" applyFill="1" applyBorder="1" applyAlignment="1" applyProtection="1">
      <alignment horizontal="center"/>
    </xf>
    <xf numFmtId="164" fontId="7" fillId="14" borderId="0" xfId="11" applyFont="1" applyFill="1" applyBorder="1" applyAlignment="1"/>
    <xf numFmtId="49" fontId="7" fillId="14" borderId="0" xfId="10" applyNumberFormat="1" applyFont="1" applyFill="1" applyBorder="1" applyAlignment="1" applyProtection="1">
      <alignment horizontal="center"/>
    </xf>
    <xf numFmtId="49" fontId="7" fillId="10" borderId="0" xfId="13" applyNumberFormat="1" applyFont="1" applyFill="1" applyBorder="1" applyAlignment="1">
      <alignment horizontal="center"/>
    </xf>
    <xf numFmtId="49" fontId="7" fillId="10" borderId="0" xfId="13" applyNumberFormat="1" applyFont="1" applyFill="1" applyBorder="1" applyAlignment="1">
      <alignment horizontal="left"/>
    </xf>
    <xf numFmtId="1" fontId="7" fillId="10" borderId="0" xfId="11" applyNumberFormat="1" applyFont="1" applyFill="1" applyBorder="1" applyAlignment="1">
      <alignment horizontal="center"/>
    </xf>
    <xf numFmtId="165" fontId="37" fillId="0" borderId="15" xfId="1" applyNumberFormat="1" applyFont="1" applyBorder="1"/>
    <xf numFmtId="0" fontId="37" fillId="0" borderId="15" xfId="14" applyFont="1" applyBorder="1"/>
    <xf numFmtId="0" fontId="7" fillId="0" borderId="15" xfId="0" applyNumberFormat="1" applyFont="1" applyFill="1" applyBorder="1"/>
    <xf numFmtId="0" fontId="37" fillId="0" borderId="15" xfId="15" applyFont="1" applyBorder="1"/>
    <xf numFmtId="0" fontId="37" fillId="0" borderId="15" xfId="16" applyFont="1" applyBorder="1"/>
    <xf numFmtId="0" fontId="37" fillId="0" borderId="15" xfId="18" applyFont="1" applyBorder="1"/>
    <xf numFmtId="0" fontId="37" fillId="0" borderId="15" xfId="19" applyFont="1" applyBorder="1"/>
    <xf numFmtId="3" fontId="7" fillId="7" borderId="27" xfId="10" applyNumberFormat="1" applyFont="1" applyFill="1" applyBorder="1" applyAlignment="1"/>
    <xf numFmtId="1" fontId="7" fillId="16" borderId="0" xfId="7" applyNumberFormat="1" applyFont="1" applyFill="1" applyBorder="1" applyAlignment="1" applyProtection="1">
      <alignment horizontal="center"/>
    </xf>
    <xf numFmtId="49" fontId="40" fillId="10" borderId="0" xfId="13" applyNumberFormat="1" applyFont="1" applyFill="1" applyBorder="1" applyAlignment="1">
      <alignment horizontal="left"/>
    </xf>
    <xf numFmtId="49" fontId="40" fillId="10" borderId="0" xfId="13" applyNumberFormat="1" applyFont="1" applyFill="1" applyBorder="1" applyAlignment="1">
      <alignment horizontal="center"/>
    </xf>
    <xf numFmtId="1" fontId="40" fillId="10" borderId="0" xfId="11" applyNumberFormat="1" applyFont="1" applyFill="1" applyBorder="1" applyAlignment="1">
      <alignment horizontal="center"/>
    </xf>
    <xf numFmtId="49" fontId="7" fillId="4" borderId="0" xfId="13" applyNumberFormat="1" applyFont="1" applyFill="1" applyBorder="1" applyAlignment="1">
      <alignment horizontal="center"/>
    </xf>
    <xf numFmtId="49" fontId="7" fillId="4" borderId="0" xfId="13" applyNumberFormat="1" applyFont="1" applyFill="1" applyBorder="1" applyAlignment="1">
      <alignment horizontal="left"/>
    </xf>
    <xf numFmtId="3" fontId="7" fillId="7" borderId="0" xfId="10" applyNumberFormat="1" applyFont="1" applyFill="1" applyBorder="1" applyAlignment="1" applyProtection="1"/>
    <xf numFmtId="49" fontId="7" fillId="9" borderId="0" xfId="20" applyNumberFormat="1" applyFont="1" applyFill="1" applyBorder="1" applyAlignment="1" applyProtection="1">
      <alignment horizontal="center"/>
    </xf>
    <xf numFmtId="3" fontId="7" fillId="4" borderId="0" xfId="4" applyFont="1" applyFill="1" applyBorder="1"/>
    <xf numFmtId="1" fontId="7" fillId="9" borderId="0" xfId="20" applyNumberFormat="1" applyFont="1" applyFill="1" applyBorder="1" applyAlignment="1" applyProtection="1">
      <alignment horizontal="center"/>
    </xf>
    <xf numFmtId="49" fontId="7" fillId="3" borderId="0" xfId="13" applyNumberFormat="1" applyFont="1" applyFill="1" applyBorder="1" applyAlignment="1">
      <alignment horizontal="center"/>
    </xf>
    <xf numFmtId="49" fontId="7" fillId="3" borderId="0" xfId="13" applyNumberFormat="1" applyFont="1" applyFill="1" applyBorder="1" applyAlignment="1">
      <alignment horizontal="left"/>
    </xf>
    <xf numFmtId="1" fontId="7" fillId="3" borderId="0" xfId="11" applyNumberFormat="1" applyFont="1" applyFill="1" applyBorder="1" applyAlignment="1">
      <alignment horizontal="center"/>
    </xf>
    <xf numFmtId="3" fontId="7" fillId="21" borderId="0" xfId="10" applyNumberFormat="1" applyFont="1" applyFill="1" applyBorder="1" applyAlignment="1" applyProtection="1"/>
    <xf numFmtId="49" fontId="40" fillId="3" borderId="0" xfId="13" applyNumberFormat="1" applyFont="1" applyFill="1" applyBorder="1" applyAlignment="1">
      <alignment horizontal="left"/>
    </xf>
    <xf numFmtId="49" fontId="40" fillId="3" borderId="0" xfId="13" applyNumberFormat="1" applyFont="1" applyFill="1" applyBorder="1" applyAlignment="1">
      <alignment horizontal="center"/>
    </xf>
    <xf numFmtId="1" fontId="40" fillId="3" borderId="0" xfId="11" applyNumberFormat="1" applyFont="1" applyFill="1" applyBorder="1" applyAlignment="1">
      <alignment horizontal="center"/>
    </xf>
    <xf numFmtId="3" fontId="52" fillId="4" borderId="0" xfId="2" applyNumberFormat="1" applyFont="1" applyFill="1" applyBorder="1" applyAlignment="1"/>
    <xf numFmtId="3" fontId="7" fillId="21" borderId="0" xfId="9" applyNumberFormat="1" applyFont="1" applyFill="1" applyBorder="1" applyAlignment="1">
      <alignment horizontal="right"/>
    </xf>
    <xf numFmtId="1" fontId="7" fillId="23" borderId="0" xfId="7" applyNumberFormat="1" applyFont="1" applyFill="1" applyBorder="1" applyAlignment="1" applyProtection="1">
      <alignment horizontal="center"/>
    </xf>
    <xf numFmtId="49" fontId="7" fillId="3" borderId="27" xfId="13" applyNumberFormat="1" applyFont="1" applyFill="1" applyBorder="1" applyAlignment="1">
      <alignment horizontal="center"/>
    </xf>
    <xf numFmtId="49" fontId="7" fillId="11" borderId="27" xfId="13" applyNumberFormat="1" applyFont="1" applyFill="1" applyBorder="1" applyAlignment="1">
      <alignment horizontal="center"/>
    </xf>
    <xf numFmtId="49" fontId="7" fillId="11" borderId="0" xfId="13" applyNumberFormat="1" applyFont="1" applyFill="1" applyBorder="1" applyAlignment="1">
      <alignment horizontal="left"/>
    </xf>
    <xf numFmtId="49" fontId="7" fillId="11" borderId="0" xfId="13" applyNumberFormat="1" applyFont="1" applyFill="1" applyBorder="1" applyAlignment="1">
      <alignment horizontal="center"/>
    </xf>
    <xf numFmtId="1" fontId="7" fillId="11" borderId="0" xfId="11" applyNumberFormat="1" applyFont="1" applyFill="1" applyBorder="1" applyAlignment="1">
      <alignment horizontal="center"/>
    </xf>
    <xf numFmtId="49" fontId="7" fillId="11" borderId="27" xfId="4" applyNumberFormat="1" applyFont="1" applyFill="1" applyBorder="1" applyAlignment="1">
      <alignment horizontal="center"/>
    </xf>
    <xf numFmtId="1" fontId="7" fillId="24" borderId="0" xfId="7" applyNumberFormat="1" applyFont="1" applyFill="1" applyBorder="1" applyAlignment="1" applyProtection="1">
      <alignment horizontal="center"/>
    </xf>
    <xf numFmtId="164" fontId="7" fillId="11" borderId="0" xfId="13" applyFont="1" applyFill="1" applyBorder="1"/>
    <xf numFmtId="49" fontId="7" fillId="8" borderId="0" xfId="10" applyNumberFormat="1" applyFont="1" applyFill="1" applyBorder="1" applyAlignment="1" applyProtection="1">
      <alignment horizontal="center"/>
    </xf>
    <xf numFmtId="49" fontId="7" fillId="8" borderId="0" xfId="13" applyNumberFormat="1" applyFont="1" applyFill="1" applyBorder="1" applyAlignment="1">
      <alignment horizontal="left"/>
    </xf>
    <xf numFmtId="49" fontId="7" fillId="8" borderId="0" xfId="13" applyNumberFormat="1" applyFont="1" applyFill="1" applyBorder="1" applyAlignment="1">
      <alignment horizontal="center"/>
    </xf>
    <xf numFmtId="3" fontId="7" fillId="4" borderId="0" xfId="21" applyNumberFormat="1" applyFont="1" applyFill="1" applyBorder="1" applyAlignment="1">
      <alignment horizontal="right"/>
    </xf>
    <xf numFmtId="3" fontId="24" fillId="0" borderId="15" xfId="9" applyNumberFormat="1" applyFont="1" applyFill="1" applyBorder="1" applyAlignment="1">
      <alignment horizontal="right"/>
    </xf>
    <xf numFmtId="3" fontId="7" fillId="4" borderId="0" xfId="21" applyNumberFormat="1" applyFont="1" applyFill="1" applyBorder="1" applyAlignment="1"/>
    <xf numFmtId="49" fontId="7" fillId="8" borderId="0" xfId="10" applyNumberFormat="1" applyFont="1" applyFill="1" applyBorder="1" applyAlignment="1" applyProtection="1">
      <alignment horizontal="left"/>
    </xf>
    <xf numFmtId="49" fontId="40" fillId="8" borderId="0" xfId="13" applyNumberFormat="1" applyFont="1" applyFill="1" applyBorder="1" applyAlignment="1">
      <alignment horizontal="left"/>
    </xf>
    <xf numFmtId="49" fontId="40" fillId="8" borderId="0" xfId="13" applyNumberFormat="1" applyFont="1" applyFill="1" applyBorder="1" applyAlignment="1">
      <alignment horizontal="center"/>
    </xf>
    <xf numFmtId="49" fontId="7" fillId="2" borderId="27" xfId="13" applyNumberFormat="1" applyFont="1" applyFill="1" applyBorder="1" applyAlignment="1">
      <alignment horizontal="center"/>
    </xf>
    <xf numFmtId="49" fontId="7" fillId="2" borderId="0" xfId="13" applyNumberFormat="1" applyFont="1" applyFill="1" applyBorder="1" applyAlignment="1">
      <alignment horizontal="left"/>
    </xf>
    <xf numFmtId="49" fontId="7" fillId="2" borderId="0" xfId="13" applyNumberFormat="1" applyFont="1" applyFill="1" applyBorder="1" applyAlignment="1">
      <alignment horizontal="center"/>
    </xf>
    <xf numFmtId="1" fontId="7" fillId="2" borderId="0" xfId="11" applyNumberFormat="1" applyFont="1" applyFill="1" applyBorder="1" applyAlignment="1">
      <alignment horizontal="center"/>
    </xf>
    <xf numFmtId="3" fontId="38" fillId="6" borderId="0" xfId="10" applyNumberFormat="1" applyFont="1" applyFill="1" applyBorder="1" applyAlignment="1" applyProtection="1"/>
    <xf numFmtId="49" fontId="7" fillId="14" borderId="27" xfId="13" applyNumberFormat="1" applyFont="1" applyFill="1" applyBorder="1" applyAlignment="1">
      <alignment horizontal="center"/>
    </xf>
    <xf numFmtId="49" fontId="7" fillId="14" borderId="0" xfId="13" applyNumberFormat="1" applyFont="1" applyFill="1" applyBorder="1" applyAlignment="1">
      <alignment horizontal="left"/>
    </xf>
    <xf numFmtId="49" fontId="7" fillId="14" borderId="0" xfId="13" applyNumberFormat="1" applyFont="1" applyFill="1" applyBorder="1" applyAlignment="1">
      <alignment horizontal="center"/>
    </xf>
    <xf numFmtId="0" fontId="53" fillId="0" borderId="15" xfId="0" applyNumberFormat="1" applyFont="1" applyBorder="1"/>
    <xf numFmtId="3" fontId="7" fillId="18" borderId="27" xfId="10" applyNumberFormat="1" applyFont="1" applyFill="1" applyBorder="1" applyAlignment="1"/>
    <xf numFmtId="3" fontId="7" fillId="18" borderId="0" xfId="10" applyNumberFormat="1" applyFont="1" applyFill="1" applyBorder="1" applyAlignment="1"/>
    <xf numFmtId="164" fontId="7" fillId="4" borderId="44" xfId="9" applyFont="1" applyFill="1" applyBorder="1"/>
    <xf numFmtId="3" fontId="7" fillId="18" borderId="0" xfId="9" applyNumberFormat="1" applyFont="1" applyFill="1" applyBorder="1" applyAlignment="1">
      <alignment horizontal="right"/>
    </xf>
    <xf numFmtId="164" fontId="7" fillId="4" borderId="27" xfId="9" applyFont="1" applyFill="1" applyBorder="1"/>
    <xf numFmtId="49" fontId="7" fillId="14" borderId="27" xfId="4" applyNumberFormat="1" applyFont="1" applyFill="1" applyBorder="1" applyAlignment="1">
      <alignment horizontal="center"/>
    </xf>
    <xf numFmtId="49" fontId="7" fillId="3" borderId="0" xfId="10" applyNumberFormat="1" applyFont="1" applyFill="1" applyBorder="1" applyAlignment="1">
      <alignment horizontal="center"/>
    </xf>
    <xf numFmtId="49" fontId="7" fillId="3" borderId="0" xfId="10" applyNumberFormat="1" applyFont="1" applyFill="1" applyBorder="1" applyAlignment="1" applyProtection="1">
      <alignment horizontal="left"/>
    </xf>
    <xf numFmtId="49" fontId="7" fillId="3" borderId="0" xfId="10" applyNumberFormat="1" applyFont="1" applyFill="1" applyBorder="1" applyAlignment="1" applyProtection="1">
      <alignment horizontal="center"/>
    </xf>
    <xf numFmtId="49" fontId="7" fillId="3" borderId="0" xfId="11" applyNumberFormat="1" applyFont="1" applyFill="1" applyBorder="1" applyAlignment="1">
      <alignment horizontal="center"/>
    </xf>
    <xf numFmtId="3" fontId="40" fillId="3" borderId="0" xfId="4" applyFont="1" applyFill="1" applyBorder="1" applyAlignment="1"/>
    <xf numFmtId="49" fontId="40" fillId="11" borderId="0" xfId="13" applyNumberFormat="1" applyFont="1" applyFill="1" applyBorder="1" applyAlignment="1">
      <alignment horizontal="left"/>
    </xf>
    <xf numFmtId="49" fontId="40" fillId="11" borderId="0" xfId="13" applyNumberFormat="1" applyFont="1" applyFill="1" applyBorder="1" applyAlignment="1">
      <alignment horizontal="center"/>
    </xf>
    <xf numFmtId="1" fontId="40" fillId="11" borderId="0" xfId="11" applyNumberFormat="1" applyFont="1" applyFill="1" applyBorder="1" applyAlignment="1">
      <alignment horizontal="center"/>
    </xf>
    <xf numFmtId="3" fontId="7" fillId="12" borderId="24" xfId="2" applyNumberFormat="1" applyFont="1" applyFill="1" applyBorder="1" applyAlignment="1"/>
    <xf numFmtId="165" fontId="15" fillId="0" borderId="0" xfId="1" applyNumberFormat="1" applyFont="1" applyBorder="1" applyAlignment="1">
      <alignment vertical="top" wrapText="1"/>
    </xf>
    <xf numFmtId="0" fontId="7" fillId="8" borderId="0" xfId="11" applyNumberFormat="1" applyFont="1" applyFill="1" applyBorder="1" applyAlignment="1">
      <alignment horizontal="center"/>
    </xf>
    <xf numFmtId="3" fontId="7" fillId="12" borderId="27" xfId="10" applyNumberFormat="1" applyFont="1" applyFill="1" applyBorder="1" applyAlignment="1" applyProtection="1"/>
    <xf numFmtId="3" fontId="7" fillId="12" borderId="0" xfId="9" applyNumberFormat="1" applyFont="1" applyFill="1" applyBorder="1" applyAlignment="1"/>
    <xf numFmtId="165" fontId="15" fillId="7" borderId="0" xfId="1" applyNumberFormat="1" applyFont="1" applyFill="1" applyBorder="1" applyAlignment="1">
      <alignment vertical="top" wrapText="1"/>
    </xf>
    <xf numFmtId="3" fontId="40" fillId="8" borderId="0" xfId="4" applyFont="1" applyFill="1" applyBorder="1" applyAlignment="1"/>
    <xf numFmtId="49" fontId="40" fillId="8" borderId="0" xfId="4" applyNumberFormat="1" applyFont="1" applyFill="1" applyBorder="1" applyAlignment="1">
      <alignment horizontal="center"/>
    </xf>
    <xf numFmtId="1" fontId="40" fillId="13" borderId="0" xfId="7" applyNumberFormat="1" applyFont="1" applyFill="1" applyBorder="1" applyAlignment="1" applyProtection="1">
      <alignment horizontal="center"/>
    </xf>
    <xf numFmtId="165" fontId="7" fillId="12" borderId="0" xfId="12" applyNumberFormat="1" applyFont="1" applyFill="1" applyBorder="1" applyAlignment="1"/>
    <xf numFmtId="164" fontId="7" fillId="4" borderId="27" xfId="9" applyNumberFormat="1" applyFont="1" applyFill="1" applyBorder="1" applyAlignment="1">
      <alignment horizontal="right"/>
    </xf>
    <xf numFmtId="164" fontId="7" fillId="4" borderId="0" xfId="9" applyNumberFormat="1" applyFont="1" applyFill="1" applyBorder="1" applyAlignment="1">
      <alignment horizontal="right"/>
    </xf>
    <xf numFmtId="49" fontId="7" fillId="13" borderId="0" xfId="20" applyNumberFormat="1" applyFont="1" applyFill="1" applyBorder="1" applyAlignment="1" applyProtection="1">
      <alignment horizontal="center"/>
    </xf>
    <xf numFmtId="165" fontId="7" fillId="3" borderId="24" xfId="12" applyNumberFormat="1" applyFont="1" applyFill="1" applyBorder="1"/>
    <xf numFmtId="165" fontId="7" fillId="3" borderId="0" xfId="12" applyNumberFormat="1" applyFont="1" applyFill="1"/>
    <xf numFmtId="49" fontId="40" fillId="2" borderId="0" xfId="13" applyNumberFormat="1" applyFont="1" applyFill="1" applyBorder="1" applyAlignment="1">
      <alignment horizontal="left"/>
    </xf>
    <xf numFmtId="49" fontId="40" fillId="2" borderId="0" xfId="13" applyNumberFormat="1" applyFont="1" applyFill="1" applyBorder="1" applyAlignment="1">
      <alignment horizontal="center"/>
    </xf>
    <xf numFmtId="1" fontId="40" fillId="2" borderId="0" xfId="11" applyNumberFormat="1" applyFont="1" applyFill="1" applyBorder="1" applyAlignment="1">
      <alignment horizontal="center"/>
    </xf>
    <xf numFmtId="3" fontId="24" fillId="6" borderId="15" xfId="0" applyNumberFormat="1" applyFont="1" applyFill="1" applyBorder="1" applyAlignment="1">
      <alignment horizontal="right"/>
    </xf>
    <xf numFmtId="3" fontId="7" fillId="3" borderId="27" xfId="10" applyNumberFormat="1" applyFont="1" applyFill="1" applyBorder="1" applyAlignment="1" applyProtection="1"/>
    <xf numFmtId="164" fontId="40" fillId="2" borderId="0" xfId="13" applyFont="1" applyFill="1" applyBorder="1"/>
    <xf numFmtId="3" fontId="7" fillId="3" borderId="24" xfId="2" applyNumberFormat="1" applyFont="1" applyFill="1" applyBorder="1" applyAlignment="1"/>
    <xf numFmtId="164" fontId="7" fillId="0" borderId="0" xfId="0" applyFont="1" applyFill="1"/>
    <xf numFmtId="164" fontId="7" fillId="0" borderId="68" xfId="0" applyFont="1" applyFill="1" applyBorder="1"/>
    <xf numFmtId="164" fontId="54" fillId="0" borderId="1" xfId="0" applyFont="1" applyFill="1" applyBorder="1" applyAlignment="1">
      <alignment horizontal="center"/>
    </xf>
    <xf numFmtId="49" fontId="7" fillId="12" borderId="0" xfId="10" applyNumberFormat="1" applyFont="1" applyFill="1" applyBorder="1" applyAlignment="1">
      <alignment horizontal="center"/>
    </xf>
    <xf numFmtId="49" fontId="7" fillId="12" borderId="0" xfId="13" applyNumberFormat="1" applyFont="1" applyFill="1" applyBorder="1" applyAlignment="1">
      <alignment horizontal="left"/>
    </xf>
    <xf numFmtId="49" fontId="7" fillId="12" borderId="0" xfId="13" applyNumberFormat="1" applyFont="1" applyFill="1" applyBorder="1" applyAlignment="1">
      <alignment horizontal="center"/>
    </xf>
    <xf numFmtId="49" fontId="7" fillId="12" borderId="0" xfId="10" applyNumberFormat="1" applyFont="1" applyFill="1" applyBorder="1" applyAlignment="1" applyProtection="1">
      <alignment horizontal="left"/>
    </xf>
    <xf numFmtId="49" fontId="7" fillId="12" borderId="0" xfId="10" applyNumberFormat="1" applyFont="1" applyFill="1" applyBorder="1" applyAlignment="1" applyProtection="1">
      <alignment horizontal="center"/>
    </xf>
    <xf numFmtId="165" fontId="7" fillId="4" borderId="0" xfId="12" applyNumberFormat="1" applyFont="1" applyFill="1"/>
    <xf numFmtId="164" fontId="7" fillId="4" borderId="0" xfId="9" applyFont="1" applyFill="1"/>
    <xf numFmtId="164" fontId="7" fillId="0" borderId="0" xfId="9" applyFont="1" applyFill="1" applyBorder="1" applyAlignment="1"/>
    <xf numFmtId="164" fontId="7" fillId="12" borderId="0" xfId="13" applyFont="1" applyFill="1" applyBorder="1"/>
    <xf numFmtId="49" fontId="47" fillId="12" borderId="0" xfId="13" applyNumberFormat="1" applyFont="1" applyFill="1" applyBorder="1" applyAlignment="1">
      <alignment horizontal="left"/>
    </xf>
    <xf numFmtId="49" fontId="47" fillId="12" borderId="0" xfId="13" applyNumberFormat="1" applyFont="1" applyFill="1" applyBorder="1" applyAlignment="1">
      <alignment horizontal="center"/>
    </xf>
    <xf numFmtId="1" fontId="47" fillId="12" borderId="0" xfId="11" applyNumberFormat="1" applyFont="1" applyFill="1" applyBorder="1" applyAlignment="1">
      <alignment horizontal="center"/>
    </xf>
    <xf numFmtId="3" fontId="55" fillId="17" borderId="0" xfId="0" applyNumberFormat="1" applyFont="1" applyFill="1" applyAlignment="1">
      <alignment vertical="top"/>
    </xf>
    <xf numFmtId="3" fontId="43" fillId="4" borderId="0" xfId="10" applyNumberFormat="1" applyFont="1" applyFill="1" applyBorder="1" applyAlignment="1" applyProtection="1"/>
    <xf numFmtId="1" fontId="56" fillId="25" borderId="69" xfId="0" applyNumberFormat="1" applyFont="1" applyFill="1" applyBorder="1"/>
    <xf numFmtId="3" fontId="7" fillId="22" borderId="0" xfId="10" applyNumberFormat="1" applyFont="1" applyFill="1" applyBorder="1" applyAlignment="1" applyProtection="1"/>
    <xf numFmtId="3" fontId="7" fillId="0" borderId="71" xfId="0" applyNumberFormat="1" applyFont="1" applyBorder="1" applyAlignment="1">
      <alignment horizontal="right"/>
    </xf>
    <xf numFmtId="3" fontId="7" fillId="0" borderId="72" xfId="0" applyNumberFormat="1" applyFont="1" applyBorder="1" applyAlignment="1">
      <alignment horizontal="right"/>
    </xf>
    <xf numFmtId="3" fontId="15" fillId="0" borderId="75" xfId="0" applyNumberFormat="1" applyFont="1" applyFill="1" applyBorder="1"/>
    <xf numFmtId="3" fontId="15" fillId="0" borderId="70" xfId="0" applyNumberFormat="1" applyFont="1" applyFill="1" applyBorder="1"/>
    <xf numFmtId="3" fontId="43" fillId="0" borderId="0" xfId="0" applyNumberFormat="1" applyFont="1" applyBorder="1" applyAlignment="1">
      <alignment horizontal="right"/>
    </xf>
    <xf numFmtId="3" fontId="43" fillId="0" borderId="15" xfId="0" applyNumberFormat="1" applyFont="1" applyBorder="1" applyAlignment="1">
      <alignment horizontal="right"/>
    </xf>
    <xf numFmtId="3" fontId="43" fillId="0" borderId="40" xfId="0" applyNumberFormat="1" applyFont="1" applyBorder="1" applyAlignment="1">
      <alignment horizontal="right"/>
    </xf>
    <xf numFmtId="3" fontId="43" fillId="0" borderId="4" xfId="0" applyNumberFormat="1" applyFont="1" applyBorder="1" applyAlignment="1">
      <alignment horizontal="right"/>
    </xf>
    <xf numFmtId="3" fontId="43" fillId="0" borderId="34" xfId="0" applyNumberFormat="1" applyFont="1" applyBorder="1" applyAlignment="1">
      <alignment horizontal="right"/>
    </xf>
    <xf numFmtId="3" fontId="43" fillId="0" borderId="1" xfId="0" applyNumberFormat="1" applyFont="1" applyBorder="1" applyAlignment="1">
      <alignment horizontal="right"/>
    </xf>
    <xf numFmtId="3" fontId="43" fillId="0" borderId="22" xfId="0" applyNumberFormat="1" applyFont="1" applyBorder="1" applyAlignment="1">
      <alignment horizontal="right"/>
    </xf>
    <xf numFmtId="3" fontId="43" fillId="0" borderId="41" xfId="0" applyNumberFormat="1" applyFont="1" applyBorder="1" applyAlignment="1">
      <alignment horizontal="right"/>
    </xf>
    <xf numFmtId="3" fontId="43" fillId="0" borderId="29" xfId="0" applyNumberFormat="1" applyFont="1" applyBorder="1" applyAlignment="1">
      <alignment horizontal="right"/>
    </xf>
    <xf numFmtId="3" fontId="43" fillId="0" borderId="35" xfId="0" applyNumberFormat="1" applyFont="1" applyBorder="1" applyAlignment="1">
      <alignment horizontal="right"/>
    </xf>
    <xf numFmtId="3" fontId="7" fillId="0" borderId="75" xfId="0" applyNumberFormat="1" applyFont="1" applyFill="1" applyBorder="1" applyAlignment="1">
      <alignment horizontal="right"/>
    </xf>
    <xf numFmtId="164" fontId="7" fillId="0" borderId="78" xfId="0" applyFont="1" applyBorder="1"/>
    <xf numFmtId="164" fontId="7" fillId="0" borderId="79" xfId="0" applyNumberFormat="1" applyFont="1" applyBorder="1"/>
    <xf numFmtId="3" fontId="7" fillId="0" borderId="75" xfId="0" applyNumberFormat="1" applyFont="1" applyBorder="1" applyAlignment="1">
      <alignment horizontal="right"/>
    </xf>
    <xf numFmtId="164" fontId="7" fillId="0" borderId="75" xfId="0" applyFont="1" applyFill="1" applyBorder="1"/>
    <xf numFmtId="164" fontId="7" fillId="0" borderId="80" xfId="0" applyFont="1" applyBorder="1"/>
    <xf numFmtId="164" fontId="7" fillId="0" borderId="82" xfId="0" applyNumberFormat="1" applyFont="1" applyBorder="1"/>
    <xf numFmtId="164" fontId="15" fillId="0" borderId="79" xfId="0" applyNumberFormat="1" applyFont="1" applyFill="1" applyBorder="1"/>
    <xf numFmtId="164" fontId="15" fillId="0" borderId="83" xfId="0" applyFont="1" applyFill="1" applyBorder="1"/>
    <xf numFmtId="164" fontId="15" fillId="0" borderId="0" xfId="0" applyFont="1" applyFill="1" applyBorder="1" applyAlignment="1">
      <alignment wrapText="1"/>
    </xf>
    <xf numFmtId="3" fontId="15" fillId="0" borderId="72" xfId="1" applyNumberFormat="1" applyFont="1" applyFill="1" applyBorder="1"/>
    <xf numFmtId="164" fontId="7" fillId="2" borderId="75" xfId="10" applyFont="1" applyFill="1" applyBorder="1" applyAlignment="1">
      <alignment horizontal="centerContinuous" wrapText="1"/>
    </xf>
    <xf numFmtId="164" fontId="7" fillId="2" borderId="74" xfId="9" applyFont="1" applyFill="1" applyBorder="1" applyAlignment="1">
      <alignment horizontal="right" wrapText="1"/>
    </xf>
    <xf numFmtId="164" fontId="7" fillId="0" borderId="0" xfId="0" applyFont="1" applyFill="1" applyBorder="1" applyAlignment="1">
      <alignment horizontal="centerContinuous"/>
    </xf>
    <xf numFmtId="164" fontId="7" fillId="0" borderId="76" xfId="9" applyFont="1" applyFill="1" applyBorder="1" applyAlignment="1">
      <alignment horizontal="centerContinuous" wrapText="1"/>
    </xf>
    <xf numFmtId="164" fontId="7" fillId="0" borderId="76" xfId="9" applyFont="1" applyFill="1" applyBorder="1" applyAlignment="1">
      <alignment horizontal="left"/>
    </xf>
    <xf numFmtId="164" fontId="7" fillId="0" borderId="84" xfId="9" applyFont="1" applyFill="1" applyBorder="1" applyAlignment="1">
      <alignment horizontal="centerContinuous" wrapText="1"/>
    </xf>
    <xf numFmtId="3" fontId="7" fillId="4" borderId="0" xfId="6" applyNumberFormat="1" applyFont="1" applyFill="1" applyBorder="1" applyAlignment="1"/>
    <xf numFmtId="165" fontId="7" fillId="7" borderId="0" xfId="12" applyNumberFormat="1" applyFont="1" applyFill="1" applyBorder="1" applyAlignment="1"/>
    <xf numFmtId="164" fontId="7" fillId="4" borderId="0" xfId="0" applyNumberFormat="1" applyFont="1" applyFill="1" applyBorder="1" applyAlignment="1">
      <alignment horizontal="right"/>
    </xf>
    <xf numFmtId="164" fontId="13" fillId="0" borderId="79" xfId="0" applyFont="1" applyBorder="1"/>
    <xf numFmtId="164" fontId="13" fillId="0" borderId="87" xfId="0" applyFont="1" applyBorder="1"/>
    <xf numFmtId="164" fontId="13" fillId="0" borderId="89" xfId="0" applyFont="1" applyBorder="1"/>
    <xf numFmtId="164" fontId="7" fillId="0" borderId="91" xfId="0" applyFont="1" applyBorder="1"/>
    <xf numFmtId="164" fontId="7" fillId="0" borderId="88" xfId="0" applyFont="1" applyBorder="1"/>
    <xf numFmtId="164" fontId="7" fillId="0" borderId="90" xfId="0" applyNumberFormat="1" applyFont="1" applyBorder="1"/>
    <xf numFmtId="164" fontId="7" fillId="0" borderId="77" xfId="0" applyFont="1" applyBorder="1"/>
    <xf numFmtId="3" fontId="7" fillId="0" borderId="77" xfId="0" applyNumberFormat="1" applyFont="1" applyBorder="1" applyAlignment="1">
      <alignment horizontal="right"/>
    </xf>
    <xf numFmtId="164" fontId="13" fillId="0" borderId="75" xfId="0" applyFont="1" applyBorder="1"/>
    <xf numFmtId="164" fontId="7" fillId="0" borderId="92" xfId="0" applyFont="1" applyBorder="1" applyAlignment="1">
      <alignment wrapText="1"/>
    </xf>
    <xf numFmtId="9" fontId="24" fillId="0" borderId="15" xfId="8" applyFont="1" applyFill="1" applyBorder="1" applyAlignment="1">
      <alignment horizontal="right"/>
    </xf>
    <xf numFmtId="1" fontId="15" fillId="0" borderId="7" xfId="0" applyNumberFormat="1" applyFont="1" applyFill="1" applyBorder="1"/>
    <xf numFmtId="1" fontId="15" fillId="0" borderId="2" xfId="0" applyNumberFormat="1" applyFont="1" applyFill="1" applyBorder="1"/>
    <xf numFmtId="1" fontId="15" fillId="0" borderId="6" xfId="0" applyNumberFormat="1" applyFont="1" applyFill="1" applyBorder="1"/>
    <xf numFmtId="1" fontId="15" fillId="0" borderId="74" xfId="0" applyNumberFormat="1" applyFont="1" applyFill="1" applyBorder="1"/>
    <xf numFmtId="1" fontId="15" fillId="0" borderId="27" xfId="0" applyNumberFormat="1" applyFont="1" applyFill="1" applyBorder="1" applyAlignment="1"/>
    <xf numFmtId="1" fontId="15" fillId="0" borderId="36" xfId="0" applyNumberFormat="1" applyFont="1" applyFill="1" applyBorder="1" applyAlignment="1">
      <alignment wrapText="1"/>
    </xf>
    <xf numFmtId="1" fontId="15" fillId="0" borderId="37" xfId="0" applyNumberFormat="1" applyFont="1" applyFill="1" applyBorder="1" applyAlignment="1">
      <alignment wrapText="1"/>
    </xf>
    <xf numFmtId="1" fontId="15" fillId="0" borderId="4" xfId="0" applyNumberFormat="1" applyFont="1" applyFill="1" applyBorder="1" applyAlignment="1">
      <alignment wrapText="1"/>
    </xf>
    <xf numFmtId="1" fontId="15" fillId="0" borderId="18" xfId="0" applyNumberFormat="1" applyFont="1" applyFill="1" applyBorder="1" applyAlignment="1"/>
    <xf numFmtId="1" fontId="15" fillId="0" borderId="17" xfId="0" applyNumberFormat="1" applyFont="1" applyFill="1" applyBorder="1"/>
    <xf numFmtId="1" fontId="15" fillId="0" borderId="12" xfId="0" applyNumberFormat="1" applyFont="1" applyFill="1" applyBorder="1"/>
    <xf numFmtId="1" fontId="15" fillId="0" borderId="38" xfId="0" applyNumberFormat="1" applyFont="1" applyFill="1" applyBorder="1"/>
    <xf numFmtId="1" fontId="15" fillId="0" borderId="0" xfId="0" applyNumberFormat="1" applyFont="1" applyFill="1" applyBorder="1"/>
    <xf numFmtId="1" fontId="15" fillId="0" borderId="0" xfId="0" applyNumberFormat="1" applyFont="1" applyFill="1"/>
    <xf numFmtId="164" fontId="7" fillId="0" borderId="1" xfId="0" applyFont="1" applyFill="1" applyBorder="1"/>
    <xf numFmtId="164" fontId="43" fillId="26" borderId="0" xfId="9" applyFont="1" applyFill="1" applyAlignment="1">
      <alignment horizontal="center"/>
    </xf>
    <xf numFmtId="164" fontId="57" fillId="26" borderId="0" xfId="0" applyFont="1" applyFill="1"/>
    <xf numFmtId="164" fontId="43" fillId="26" borderId="0" xfId="9" applyFont="1" applyFill="1" applyBorder="1" applyAlignment="1">
      <alignment horizontal="center"/>
    </xf>
    <xf numFmtId="164" fontId="43" fillId="26" borderId="0" xfId="9" applyFont="1" applyFill="1"/>
    <xf numFmtId="164" fontId="43" fillId="26" borderId="27" xfId="9" applyFont="1" applyFill="1" applyBorder="1" applyAlignment="1">
      <alignment horizontal="center"/>
    </xf>
    <xf numFmtId="164" fontId="43" fillId="26" borderId="0" xfId="9" applyFont="1" applyFill="1" applyBorder="1"/>
    <xf numFmtId="164" fontId="43" fillId="26" borderId="0" xfId="9" applyFont="1" applyFill="1" applyBorder="1" applyAlignment="1" applyProtection="1">
      <alignment horizontal="center" wrapText="1"/>
    </xf>
    <xf numFmtId="164" fontId="43" fillId="26" borderId="27" xfId="9" applyFont="1" applyFill="1" applyBorder="1" applyAlignment="1" applyProtection="1">
      <alignment horizontal="center" wrapText="1"/>
    </xf>
    <xf numFmtId="3" fontId="43" fillId="26" borderId="0" xfId="10" applyNumberFormat="1" applyFont="1" applyFill="1" applyBorder="1" applyAlignment="1">
      <alignment horizontal="center"/>
    </xf>
    <xf numFmtId="166" fontId="47" fillId="0" borderId="27" xfId="0" applyNumberFormat="1" applyFont="1" applyFill="1" applyBorder="1" applyAlignment="1">
      <alignment horizontal="center"/>
    </xf>
    <xf numFmtId="164" fontId="58" fillId="0" borderId="0" xfId="0" applyFont="1" applyBorder="1" applyAlignment="1">
      <alignment horizontal="left"/>
    </xf>
    <xf numFmtId="164" fontId="58" fillId="0" borderId="0" xfId="0" applyFont="1" applyFill="1" applyBorder="1" applyAlignment="1">
      <alignment horizontal="left"/>
    </xf>
    <xf numFmtId="164" fontId="60" fillId="0" borderId="0" xfId="0" applyFont="1" applyBorder="1" applyAlignment="1"/>
    <xf numFmtId="164" fontId="61" fillId="0" borderId="0" xfId="0" applyFont="1" applyBorder="1" applyAlignment="1">
      <alignment horizontal="left"/>
    </xf>
    <xf numFmtId="166" fontId="61" fillId="0" borderId="27" xfId="0" applyNumberFormat="1" applyFont="1" applyFill="1" applyBorder="1" applyAlignment="1">
      <alignment horizontal="center"/>
    </xf>
    <xf numFmtId="164" fontId="61" fillId="0" borderId="0" xfId="0" applyFont="1" applyFill="1" applyBorder="1" applyAlignment="1">
      <alignment horizontal="left"/>
    </xf>
    <xf numFmtId="164" fontId="62" fillId="0" borderId="0" xfId="0" applyFont="1" applyBorder="1" applyAlignment="1"/>
    <xf numFmtId="164" fontId="5" fillId="0" borderId="0" xfId="0" applyFont="1" applyFill="1" applyBorder="1" applyAlignment="1">
      <alignment horizontal="center" vertical="center"/>
    </xf>
    <xf numFmtId="164" fontId="15" fillId="0" borderId="74" xfId="0" applyFont="1" applyFill="1" applyBorder="1" applyAlignment="1">
      <alignment horizontal="right"/>
    </xf>
    <xf numFmtId="164" fontId="15" fillId="0" borderId="36" xfId="0" applyFont="1" applyFill="1" applyBorder="1" applyAlignment="1">
      <alignment horizontal="right" wrapText="1"/>
    </xf>
    <xf numFmtId="164" fontId="15" fillId="0" borderId="79" xfId="0" applyNumberFormat="1" applyFont="1" applyFill="1" applyBorder="1" applyAlignment="1">
      <alignment horizontal="right"/>
    </xf>
    <xf numFmtId="3" fontId="15" fillId="0" borderId="75" xfId="1" applyNumberFormat="1" applyFont="1" applyFill="1" applyBorder="1" applyAlignment="1">
      <alignment horizontal="right"/>
    </xf>
    <xf numFmtId="3" fontId="15" fillId="0" borderId="0" xfId="1" applyNumberFormat="1" applyFont="1" applyFill="1" applyBorder="1" applyAlignment="1">
      <alignment horizontal="right"/>
    </xf>
    <xf numFmtId="3" fontId="15" fillId="0" borderId="1" xfId="1" applyNumberFormat="1" applyFont="1" applyFill="1" applyBorder="1" applyAlignment="1">
      <alignment horizontal="right"/>
    </xf>
    <xf numFmtId="3" fontId="15" fillId="0" borderId="75" xfId="0" applyNumberFormat="1" applyFont="1" applyFill="1" applyBorder="1" applyAlignment="1">
      <alignment horizontal="right"/>
    </xf>
    <xf numFmtId="3" fontId="15" fillId="0" borderId="0" xfId="0" applyNumberFormat="1" applyFont="1" applyFill="1" applyBorder="1" applyAlignment="1">
      <alignment horizontal="right"/>
    </xf>
    <xf numFmtId="164" fontId="15" fillId="0" borderId="0" xfId="0" applyFont="1" applyFill="1" applyAlignment="1">
      <alignment horizontal="right"/>
    </xf>
    <xf numFmtId="164" fontId="44" fillId="0" borderId="0" xfId="0" applyNumberFormat="1" applyFont="1" applyFill="1" applyBorder="1"/>
    <xf numFmtId="164" fontId="13" fillId="0" borderId="81" xfId="0" applyFont="1" applyBorder="1"/>
    <xf numFmtId="3" fontId="7" fillId="0" borderId="4" xfId="0" applyNumberFormat="1" applyFont="1" applyBorder="1"/>
    <xf numFmtId="3" fontId="7" fillId="0" borderId="0" xfId="0" applyNumberFormat="1" applyFont="1" applyBorder="1"/>
    <xf numFmtId="3" fontId="7" fillId="0" borderId="15" xfId="0" applyNumberFormat="1" applyFont="1" applyBorder="1"/>
    <xf numFmtId="3" fontId="7" fillId="0" borderId="34" xfId="0" applyNumberFormat="1" applyFont="1" applyBorder="1"/>
    <xf numFmtId="3" fontId="43" fillId="0" borderId="85" xfId="0" applyNumberFormat="1" applyFont="1" applyBorder="1"/>
    <xf numFmtId="3" fontId="43" fillId="0" borderId="80" xfId="0" applyNumberFormat="1" applyFont="1" applyBorder="1"/>
    <xf numFmtId="3" fontId="43" fillId="0" borderId="96" xfId="0" applyNumberFormat="1" applyFont="1" applyBorder="1"/>
    <xf numFmtId="3" fontId="43" fillId="0" borderId="97" xfId="0" applyNumberFormat="1" applyFont="1" applyBorder="1"/>
    <xf numFmtId="164" fontId="0" fillId="0" borderId="0" xfId="0" applyAlignment="1">
      <alignment horizontal="right"/>
    </xf>
    <xf numFmtId="164" fontId="46" fillId="0" borderId="0" xfId="0" applyFont="1" applyFill="1" applyAlignment="1">
      <alignment horizontal="right"/>
    </xf>
    <xf numFmtId="3" fontId="7" fillId="29" borderId="86" xfId="0" applyNumberFormat="1" applyFont="1" applyFill="1" applyBorder="1"/>
    <xf numFmtId="3" fontId="7" fillId="29" borderId="81" xfId="0" applyNumberFormat="1" applyFont="1" applyFill="1" applyBorder="1"/>
    <xf numFmtId="3" fontId="7" fillId="29" borderId="94" xfId="0" applyNumberFormat="1" applyFont="1" applyFill="1" applyBorder="1"/>
    <xf numFmtId="3" fontId="7" fillId="29" borderId="95" xfId="0" applyNumberFormat="1" applyFont="1" applyFill="1" applyBorder="1"/>
    <xf numFmtId="3" fontId="7" fillId="27" borderId="90" xfId="0" applyNumberFormat="1" applyFont="1" applyFill="1" applyBorder="1" applyAlignment="1">
      <alignment horizontal="right"/>
    </xf>
    <xf numFmtId="3" fontId="7" fillId="27" borderId="79" xfId="0" applyNumberFormat="1" applyFont="1" applyFill="1" applyBorder="1" applyAlignment="1">
      <alignment horizontal="right"/>
    </xf>
    <xf numFmtId="3" fontId="7" fillId="27" borderId="82" xfId="0" applyNumberFormat="1" applyFont="1" applyFill="1" applyBorder="1" applyAlignment="1">
      <alignment horizontal="right"/>
    </xf>
    <xf numFmtId="3" fontId="7" fillId="27" borderId="98" xfId="0" applyNumberFormat="1" applyFont="1" applyFill="1" applyBorder="1" applyAlignment="1">
      <alignment horizontal="right"/>
    </xf>
    <xf numFmtId="164" fontId="0" fillId="0" borderId="1" xfId="0" applyBorder="1"/>
    <xf numFmtId="164" fontId="7" fillId="0" borderId="93" xfId="0" applyFont="1" applyBorder="1"/>
    <xf numFmtId="3" fontId="7" fillId="28" borderId="27" xfId="0" applyNumberFormat="1" applyFont="1" applyFill="1" applyBorder="1" applyAlignment="1">
      <alignment horizontal="right"/>
    </xf>
    <xf numFmtId="3" fontId="7" fillId="28" borderId="0" xfId="0" applyNumberFormat="1" applyFont="1" applyFill="1" applyBorder="1" applyAlignment="1">
      <alignment horizontal="right"/>
    </xf>
    <xf numFmtId="3" fontId="7" fillId="28" borderId="15" xfId="0" applyNumberFormat="1" applyFont="1" applyFill="1" applyBorder="1" applyAlignment="1">
      <alignment horizontal="right"/>
    </xf>
    <xf numFmtId="3" fontId="7" fillId="28" borderId="40" xfId="0" applyNumberFormat="1" applyFont="1" applyFill="1" applyBorder="1" applyAlignment="1">
      <alignment horizontal="right"/>
    </xf>
    <xf numFmtId="3" fontId="7" fillId="0" borderId="1" xfId="0" applyNumberFormat="1" applyFont="1" applyFill="1" applyBorder="1" applyAlignment="1">
      <alignment horizontal="right"/>
    </xf>
    <xf numFmtId="3" fontId="7" fillId="19" borderId="1" xfId="0" applyNumberFormat="1" applyFont="1" applyFill="1" applyBorder="1" applyAlignment="1">
      <alignment horizontal="right"/>
    </xf>
    <xf numFmtId="3" fontId="43" fillId="0" borderId="75" xfId="0" applyNumberFormat="1" applyFont="1" applyBorder="1" applyAlignment="1">
      <alignment horizontal="right"/>
    </xf>
    <xf numFmtId="3" fontId="43" fillId="0" borderId="72" xfId="0" applyNumberFormat="1" applyFont="1" applyBorder="1" applyAlignment="1">
      <alignment horizontal="right"/>
    </xf>
    <xf numFmtId="3" fontId="43" fillId="0" borderId="70" xfId="0" applyNumberFormat="1" applyFont="1" applyBorder="1" applyAlignment="1">
      <alignment horizontal="right"/>
    </xf>
    <xf numFmtId="3" fontId="43" fillId="0" borderId="71" xfId="0" applyNumberFormat="1" applyFont="1" applyBorder="1" applyAlignment="1">
      <alignment horizontal="right"/>
    </xf>
    <xf numFmtId="3" fontId="43" fillId="0" borderId="73" xfId="0" applyNumberFormat="1" applyFont="1" applyBorder="1" applyAlignment="1">
      <alignment horizontal="right"/>
    </xf>
    <xf numFmtId="3" fontId="7" fillId="0" borderId="70" xfId="0" applyNumberFormat="1" applyFont="1" applyBorder="1" applyAlignment="1">
      <alignment horizontal="right"/>
    </xf>
    <xf numFmtId="3" fontId="43" fillId="0" borderId="100" xfId="0" applyNumberFormat="1" applyFont="1" applyBorder="1" applyAlignment="1">
      <alignment horizontal="right"/>
    </xf>
    <xf numFmtId="3" fontId="7" fillId="0" borderId="30" xfId="0" applyNumberFormat="1" applyFont="1" applyBorder="1" applyAlignment="1">
      <alignment horizontal="right"/>
    </xf>
    <xf numFmtId="3" fontId="7" fillId="0" borderId="101" xfId="0" applyNumberFormat="1" applyFont="1" applyBorder="1" applyAlignment="1">
      <alignment horizontal="right"/>
    </xf>
    <xf numFmtId="3" fontId="7" fillId="0" borderId="102" xfId="0" applyNumberFormat="1" applyFont="1" applyBorder="1" applyAlignment="1">
      <alignment horizontal="right"/>
    </xf>
    <xf numFmtId="3" fontId="7" fillId="0" borderId="40" xfId="0" applyNumberFormat="1" applyFont="1" applyFill="1" applyBorder="1" applyAlignment="1">
      <alignment horizontal="right"/>
    </xf>
    <xf numFmtId="164" fontId="7" fillId="0" borderId="91" xfId="0" applyFont="1" applyBorder="1" applyAlignment="1">
      <alignment wrapText="1"/>
    </xf>
    <xf numFmtId="164" fontId="7" fillId="0" borderId="99" xfId="0" applyFont="1" applyBorder="1" applyAlignment="1">
      <alignment wrapText="1"/>
    </xf>
    <xf numFmtId="164" fontId="15" fillId="0" borderId="74" xfId="0" applyFont="1" applyFill="1" applyBorder="1"/>
    <xf numFmtId="3" fontId="15" fillId="0" borderId="75" xfId="1" applyNumberFormat="1" applyFont="1" applyFill="1" applyBorder="1"/>
    <xf numFmtId="164" fontId="7" fillId="19" borderId="75" xfId="0" applyFont="1" applyFill="1" applyBorder="1"/>
    <xf numFmtId="164" fontId="7" fillId="0" borderId="90" xfId="0" applyFont="1" applyBorder="1"/>
    <xf numFmtId="3" fontId="15" fillId="0" borderId="40" xfId="0" applyNumberFormat="1" applyFont="1" applyFill="1" applyBorder="1" applyAlignment="1">
      <alignment horizontal="right"/>
    </xf>
    <xf numFmtId="3" fontId="15" fillId="0" borderId="0" xfId="0" applyNumberFormat="1" applyFont="1" applyFill="1" applyBorder="1" applyAlignment="1"/>
    <xf numFmtId="3" fontId="15" fillId="0" borderId="40" xfId="0" applyNumberFormat="1" applyFont="1" applyFill="1" applyBorder="1" applyAlignment="1"/>
    <xf numFmtId="3" fontId="15" fillId="0" borderId="18" xfId="0" applyNumberFormat="1" applyFont="1" applyFill="1" applyBorder="1" applyAlignment="1"/>
    <xf numFmtId="3" fontId="15" fillId="0" borderId="5" xfId="0" applyNumberFormat="1" applyFont="1" applyFill="1" applyBorder="1" applyAlignment="1"/>
    <xf numFmtId="3" fontId="15" fillId="0" borderId="5" xfId="1" applyNumberFormat="1" applyFont="1" applyFill="1" applyBorder="1" applyAlignment="1"/>
    <xf numFmtId="3" fontId="15" fillId="0" borderId="18" xfId="1" applyNumberFormat="1" applyFont="1" applyFill="1" applyBorder="1" applyAlignment="1"/>
    <xf numFmtId="3" fontId="15" fillId="0" borderId="33" xfId="1" applyNumberFormat="1" applyFont="1" applyFill="1" applyBorder="1" applyAlignment="1"/>
    <xf numFmtId="3" fontId="15" fillId="0" borderId="75" xfId="1" applyNumberFormat="1" applyFont="1" applyFill="1" applyBorder="1" applyAlignment="1"/>
    <xf numFmtId="3" fontId="15" fillId="0" borderId="27" xfId="0" applyNumberFormat="1" applyFont="1" applyFill="1" applyBorder="1" applyAlignment="1"/>
    <xf numFmtId="3" fontId="15" fillId="0" borderId="0" xfId="1" applyNumberFormat="1" applyFont="1" applyFill="1" applyBorder="1" applyAlignment="1"/>
    <xf numFmtId="3" fontId="15" fillId="0" borderId="27" xfId="1" applyNumberFormat="1" applyFont="1" applyFill="1" applyBorder="1" applyAlignment="1"/>
    <xf numFmtId="3" fontId="15" fillId="0" borderId="15" xfId="1" applyNumberFormat="1" applyFont="1" applyFill="1" applyBorder="1" applyAlignment="1"/>
    <xf numFmtId="3" fontId="15" fillId="0" borderId="31" xfId="0" applyNumberFormat="1" applyFont="1" applyFill="1" applyBorder="1" applyAlignment="1"/>
    <xf numFmtId="3" fontId="15" fillId="0" borderId="1" xfId="0" applyNumberFormat="1" applyFont="1" applyFill="1" applyBorder="1" applyAlignment="1"/>
    <xf numFmtId="3" fontId="15" fillId="0" borderId="1" xfId="1" applyNumberFormat="1" applyFont="1" applyFill="1" applyBorder="1" applyAlignment="1"/>
    <xf numFmtId="3" fontId="15" fillId="0" borderId="31" xfId="1" applyNumberFormat="1" applyFont="1" applyFill="1" applyBorder="1" applyAlignment="1"/>
    <xf numFmtId="3" fontId="15" fillId="0" borderId="22" xfId="1" applyNumberFormat="1" applyFont="1" applyFill="1" applyBorder="1" applyAlignment="1"/>
    <xf numFmtId="3" fontId="15" fillId="0" borderId="75" xfId="0" applyNumberFormat="1" applyFont="1" applyFill="1" applyBorder="1" applyAlignment="1"/>
    <xf numFmtId="3" fontId="15" fillId="0" borderId="70" xfId="0" applyNumberFormat="1" applyFont="1" applyFill="1" applyBorder="1" applyAlignment="1"/>
    <xf numFmtId="3" fontId="15" fillId="0" borderId="77" xfId="0" applyNumberFormat="1" applyFont="1" applyFill="1" applyBorder="1" applyAlignment="1"/>
    <xf numFmtId="3" fontId="15" fillId="0" borderId="27" xfId="0" applyNumberFormat="1" applyFont="1" applyFill="1" applyBorder="1" applyAlignment="1">
      <alignment horizontal="right"/>
    </xf>
    <xf numFmtId="3" fontId="44" fillId="0" borderId="27" xfId="0" applyNumberFormat="1" applyFont="1" applyFill="1" applyBorder="1" applyAlignment="1">
      <alignment horizontal="right"/>
    </xf>
    <xf numFmtId="3" fontId="43" fillId="0" borderId="0" xfId="0" applyNumberFormat="1" applyFont="1" applyFill="1" applyBorder="1" applyAlignment="1">
      <alignment horizontal="right"/>
    </xf>
    <xf numFmtId="3" fontId="43" fillId="0" borderId="15" xfId="0" applyNumberFormat="1" applyFont="1" applyFill="1" applyBorder="1" applyAlignment="1">
      <alignment horizontal="right"/>
    </xf>
    <xf numFmtId="3" fontId="43" fillId="0" borderId="27" xfId="0" applyNumberFormat="1" applyFont="1" applyFill="1" applyBorder="1" applyAlignment="1">
      <alignment horizontal="right"/>
    </xf>
    <xf numFmtId="3" fontId="43" fillId="0" borderId="1" xfId="0" applyNumberFormat="1" applyFont="1" applyFill="1" applyBorder="1"/>
    <xf numFmtId="3" fontId="43" fillId="0" borderId="1" xfId="0" applyNumberFormat="1" applyFont="1" applyFill="1" applyBorder="1" applyAlignment="1">
      <alignment horizontal="right"/>
    </xf>
    <xf numFmtId="3" fontId="43" fillId="0" borderId="41" xfId="0" applyNumberFormat="1" applyFont="1" applyFill="1" applyBorder="1" applyAlignment="1">
      <alignment horizontal="right"/>
    </xf>
    <xf numFmtId="3" fontId="43" fillId="0" borderId="31"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0" xfId="0" applyNumberFormat="1" applyFont="1" applyFill="1" applyBorder="1"/>
    <xf numFmtId="3" fontId="43" fillId="0" borderId="40" xfId="0" applyNumberFormat="1" applyFont="1" applyFill="1" applyBorder="1"/>
    <xf numFmtId="3" fontId="44" fillId="0" borderId="27" xfId="0" applyNumberFormat="1" applyFont="1" applyFill="1" applyBorder="1" applyAlignment="1"/>
    <xf numFmtId="3" fontId="43" fillId="0" borderId="0" xfId="0" applyNumberFormat="1" applyFont="1" applyFill="1" applyBorder="1" applyAlignment="1"/>
    <xf numFmtId="3" fontId="43" fillId="0" borderId="15" xfId="0" applyNumberFormat="1" applyFont="1" applyFill="1" applyBorder="1" applyAlignment="1"/>
    <xf numFmtId="3" fontId="43" fillId="0" borderId="27" xfId="0" applyNumberFormat="1" applyFont="1" applyFill="1" applyBorder="1" applyAlignment="1"/>
    <xf numFmtId="3" fontId="43" fillId="0" borderId="31" xfId="0" applyNumberFormat="1" applyFont="1" applyFill="1" applyBorder="1" applyAlignment="1"/>
    <xf numFmtId="3" fontId="43" fillId="0" borderId="1" xfId="0" applyNumberFormat="1" applyFont="1" applyFill="1" applyBorder="1" applyAlignment="1"/>
    <xf numFmtId="3" fontId="43" fillId="0" borderId="22" xfId="0" applyNumberFormat="1" applyFont="1" applyFill="1" applyBorder="1" applyAlignment="1"/>
    <xf numFmtId="3" fontId="44" fillId="0" borderId="77" xfId="0" applyNumberFormat="1" applyFont="1" applyFill="1" applyBorder="1" applyAlignment="1"/>
    <xf numFmtId="3" fontId="43" fillId="0" borderId="75" xfId="0" applyNumberFormat="1" applyFont="1" applyFill="1" applyBorder="1" applyAlignment="1"/>
    <xf numFmtId="3" fontId="43" fillId="0" borderId="72" xfId="0" applyNumberFormat="1" applyFont="1" applyFill="1" applyBorder="1" applyAlignment="1"/>
    <xf numFmtId="3" fontId="43" fillId="0" borderId="77" xfId="0" applyNumberFormat="1" applyFont="1" applyFill="1" applyBorder="1" applyAlignment="1"/>
    <xf numFmtId="3" fontId="44" fillId="0" borderId="0" xfId="0" applyNumberFormat="1" applyFont="1" applyFill="1" applyBorder="1" applyAlignment="1"/>
    <xf numFmtId="3" fontId="44" fillId="0" borderId="27" xfId="0" applyNumberFormat="1" applyFont="1" applyFill="1" applyBorder="1" applyAlignment="1">
      <alignment horizontal="left"/>
    </xf>
    <xf numFmtId="3" fontId="44" fillId="0" borderId="31" xfId="0" applyNumberFormat="1" applyFont="1" applyFill="1" applyBorder="1" applyAlignment="1">
      <alignment horizontal="left"/>
    </xf>
    <xf numFmtId="164" fontId="13" fillId="0" borderId="104" xfId="0" applyFont="1" applyBorder="1" applyProtection="1"/>
    <xf numFmtId="164" fontId="7" fillId="0" borderId="104" xfId="0" applyFont="1" applyBorder="1" applyAlignment="1">
      <alignment horizontal="right"/>
    </xf>
    <xf numFmtId="164" fontId="7" fillId="0" borderId="107" xfId="0" applyFont="1" applyBorder="1" applyAlignment="1">
      <alignment horizontal="right"/>
    </xf>
    <xf numFmtId="164" fontId="7" fillId="0" borderId="105" xfId="0" applyFont="1" applyBorder="1" applyAlignment="1">
      <alignment horizontal="right"/>
    </xf>
    <xf numFmtId="164" fontId="7" fillId="0" borderId="103" xfId="0" applyFont="1" applyBorder="1" applyAlignment="1">
      <alignment horizontal="right"/>
    </xf>
    <xf numFmtId="164" fontId="7" fillId="0" borderId="106" xfId="0" applyFont="1" applyBorder="1" applyAlignment="1">
      <alignment horizontal="right" wrapText="1"/>
    </xf>
    <xf numFmtId="164" fontId="7" fillId="0" borderId="108" xfId="0" applyNumberFormat="1" applyFont="1" applyBorder="1" applyAlignment="1">
      <alignment horizontal="right"/>
    </xf>
    <xf numFmtId="164" fontId="7" fillId="0" borderId="109" xfId="0" applyNumberFormat="1" applyFont="1" applyBorder="1" applyAlignment="1">
      <alignment horizontal="right"/>
    </xf>
    <xf numFmtId="164" fontId="7" fillId="0" borderId="113" xfId="0" applyFont="1" applyBorder="1"/>
    <xf numFmtId="165" fontId="7" fillId="0" borderId="111" xfId="0" applyNumberFormat="1" applyFont="1" applyBorder="1" applyAlignment="1">
      <alignment horizontal="right"/>
    </xf>
    <xf numFmtId="165" fontId="7" fillId="0" borderId="110" xfId="0" applyNumberFormat="1" applyFont="1" applyBorder="1" applyAlignment="1">
      <alignment horizontal="right"/>
    </xf>
    <xf numFmtId="165" fontId="7" fillId="0" borderId="112" xfId="0" applyNumberFormat="1" applyFont="1" applyBorder="1" applyAlignment="1">
      <alignment horizontal="right"/>
    </xf>
    <xf numFmtId="164" fontId="13" fillId="0" borderId="107" xfId="0" applyFont="1" applyBorder="1" applyProtection="1"/>
    <xf numFmtId="164" fontId="13" fillId="0" borderId="114" xfId="0" applyFont="1" applyBorder="1"/>
    <xf numFmtId="164" fontId="13" fillId="0" borderId="109" xfId="0" applyFont="1" applyBorder="1"/>
    <xf numFmtId="1" fontId="63" fillId="0" borderId="0" xfId="0" applyNumberFormat="1" applyFont="1" applyFill="1" applyBorder="1" applyAlignment="1" applyProtection="1">
      <alignment horizontal="center"/>
    </xf>
    <xf numFmtId="1" fontId="63" fillId="0" borderId="0" xfId="0" applyNumberFormat="1" applyFont="1" applyFill="1" applyAlignment="1">
      <alignment horizontal="center"/>
    </xf>
    <xf numFmtId="1" fontId="43" fillId="0" borderId="0" xfId="0" applyNumberFormat="1" applyFont="1" applyFill="1" applyAlignment="1">
      <alignment horizontal="center"/>
    </xf>
    <xf numFmtId="1" fontId="43" fillId="0" borderId="0" xfId="0" applyNumberFormat="1" applyFont="1" applyFill="1" applyBorder="1" applyAlignment="1" applyProtection="1">
      <alignment horizontal="center"/>
    </xf>
    <xf numFmtId="164" fontId="56" fillId="0" borderId="1" xfId="0" applyFont="1" applyFill="1" applyBorder="1" applyAlignment="1">
      <alignment horizontal="center"/>
    </xf>
    <xf numFmtId="164" fontId="56" fillId="0" borderId="27" xfId="0" applyFont="1" applyFill="1" applyBorder="1" applyAlignment="1">
      <alignment horizontal="center"/>
    </xf>
    <xf numFmtId="164" fontId="47" fillId="0" borderId="0" xfId="0" applyFont="1" applyFill="1" applyAlignment="1">
      <alignment horizontal="center"/>
    </xf>
    <xf numFmtId="164" fontId="47" fillId="0" borderId="27" xfId="0" applyFont="1" applyFill="1" applyBorder="1" applyAlignment="1">
      <alignment horizontal="center"/>
    </xf>
    <xf numFmtId="164" fontId="43" fillId="0" borderId="1" xfId="0" applyFont="1" applyFill="1" applyBorder="1" applyAlignment="1">
      <alignment horizontal="center" wrapText="1"/>
    </xf>
    <xf numFmtId="164" fontId="56" fillId="0" borderId="31" xfId="0" applyFont="1" applyFill="1" applyBorder="1" applyAlignment="1">
      <alignment horizontal="center" wrapText="1"/>
    </xf>
    <xf numFmtId="1" fontId="43" fillId="0" borderId="0" xfId="0" applyNumberFormat="1" applyFont="1" applyFill="1" applyBorder="1" applyAlignment="1">
      <alignment horizontal="center"/>
    </xf>
    <xf numFmtId="164" fontId="59" fillId="0" borderId="1" xfId="0" applyFont="1" applyFill="1" applyBorder="1" applyAlignment="1">
      <alignment horizontal="center"/>
    </xf>
    <xf numFmtId="164" fontId="59" fillId="0" borderId="27" xfId="0" applyFont="1" applyFill="1" applyBorder="1" applyAlignment="1">
      <alignment horizontal="center"/>
    </xf>
    <xf numFmtId="164" fontId="61" fillId="0" borderId="0" xfId="0" applyFont="1" applyFill="1" applyAlignment="1">
      <alignment horizontal="center"/>
    </xf>
    <xf numFmtId="164" fontId="61" fillId="0" borderId="27" xfId="0" applyFont="1" applyFill="1" applyBorder="1" applyAlignment="1">
      <alignment horizontal="center"/>
    </xf>
    <xf numFmtId="164" fontId="63" fillId="0" borderId="1" xfId="0" applyFont="1" applyFill="1" applyBorder="1" applyAlignment="1">
      <alignment horizontal="center" wrapText="1"/>
    </xf>
    <xf numFmtId="164" fontId="59" fillId="0" borderId="31" xfId="0" applyFont="1" applyFill="1" applyBorder="1" applyAlignment="1">
      <alignment horizontal="center" wrapText="1"/>
    </xf>
    <xf numFmtId="1" fontId="63" fillId="0" borderId="0" xfId="0" applyNumberFormat="1" applyFont="1" applyFill="1" applyBorder="1" applyAlignment="1">
      <alignment horizontal="center"/>
    </xf>
    <xf numFmtId="1" fontId="16" fillId="0" borderId="0" xfId="0" applyNumberFormat="1" applyFont="1" applyFill="1" applyBorder="1" applyAlignment="1">
      <alignment horizontal="center"/>
    </xf>
    <xf numFmtId="164" fontId="54" fillId="0" borderId="1" xfId="0" applyFont="1" applyFill="1" applyBorder="1" applyAlignment="1">
      <alignment horizontal="left"/>
    </xf>
    <xf numFmtId="1" fontId="12" fillId="0" borderId="1" xfId="0" applyNumberFormat="1" applyFont="1" applyFill="1" applyBorder="1" applyAlignment="1">
      <alignment horizontal="center" wrapText="1"/>
    </xf>
    <xf numFmtId="1" fontId="23" fillId="0" borderId="1" xfId="0" applyNumberFormat="1" applyFont="1" applyFill="1" applyBorder="1" applyAlignment="1">
      <alignment horizontal="center" wrapText="1"/>
    </xf>
    <xf numFmtId="1" fontId="39" fillId="0" borderId="31" xfId="0" applyNumberFormat="1" applyFont="1" applyFill="1" applyBorder="1" applyAlignment="1">
      <alignment horizontal="center" wrapText="1"/>
    </xf>
    <xf numFmtId="1" fontId="12" fillId="0" borderId="0" xfId="0" applyNumberFormat="1" applyFont="1" applyFill="1" applyAlignment="1">
      <alignment horizontal="center"/>
    </xf>
    <xf numFmtId="1" fontId="23" fillId="0" borderId="0" xfId="0" applyNumberFormat="1" applyFont="1" applyFill="1" applyAlignment="1">
      <alignment horizontal="center"/>
    </xf>
    <xf numFmtId="1" fontId="23" fillId="0" borderId="0" xfId="0" applyNumberFormat="1" applyFont="1" applyFill="1" applyBorder="1" applyAlignment="1" applyProtection="1">
      <alignment horizontal="center"/>
    </xf>
    <xf numFmtId="167" fontId="23" fillId="0" borderId="27" xfId="0" applyNumberFormat="1" applyFont="1" applyFill="1" applyBorder="1" applyAlignment="1">
      <alignment horizontal="center"/>
    </xf>
    <xf numFmtId="168" fontId="23" fillId="0" borderId="27" xfId="0" applyNumberFormat="1" applyFont="1" applyFill="1" applyBorder="1" applyAlignment="1">
      <alignment horizontal="center"/>
    </xf>
    <xf numFmtId="1" fontId="18" fillId="0" borderId="31" xfId="0" applyNumberFormat="1" applyFont="1" applyFill="1" applyBorder="1" applyAlignment="1">
      <alignment horizontal="center" wrapText="1"/>
    </xf>
    <xf numFmtId="1" fontId="12" fillId="0" borderId="0" xfId="0" applyNumberFormat="1" applyFont="1" applyFill="1" applyBorder="1" applyAlignment="1">
      <alignment horizontal="center"/>
    </xf>
    <xf numFmtId="1" fontId="12" fillId="0" borderId="0" xfId="0" applyNumberFormat="1" applyFont="1" applyFill="1" applyBorder="1" applyAlignment="1" applyProtection="1">
      <alignment horizontal="center"/>
    </xf>
    <xf numFmtId="167" fontId="12" fillId="0" borderId="27" xfId="0" applyNumberFormat="1" applyFont="1" applyFill="1" applyBorder="1" applyAlignment="1">
      <alignment horizontal="center"/>
    </xf>
    <xf numFmtId="166" fontId="7" fillId="0" borderId="0" xfId="0" applyNumberFormat="1" applyFont="1" applyFill="1" applyBorder="1" applyAlignment="1" applyProtection="1">
      <alignment horizontal="center"/>
    </xf>
    <xf numFmtId="167" fontId="19" fillId="0" borderId="27" xfId="0" applyNumberFormat="1" applyFont="1" applyFill="1" applyBorder="1" applyAlignment="1">
      <alignment horizontal="center"/>
    </xf>
    <xf numFmtId="164" fontId="19" fillId="0" borderId="0" xfId="0" applyFont="1" applyFill="1" applyAlignment="1"/>
    <xf numFmtId="166" fontId="12" fillId="0" borderId="0" xfId="0" applyNumberFormat="1" applyFont="1" applyFill="1" applyBorder="1" applyAlignment="1" applyProtection="1">
      <alignment horizontal="center"/>
    </xf>
    <xf numFmtId="164" fontId="7" fillId="0" borderId="108" xfId="0" applyFont="1" applyBorder="1"/>
    <xf numFmtId="164" fontId="9" fillId="0" borderId="0" xfId="0" applyFont="1" applyFill="1" applyBorder="1" applyAlignment="1">
      <alignment vertical="top" wrapText="1"/>
    </xf>
    <xf numFmtId="164" fontId="3" fillId="0" borderId="0" xfId="0" applyFont="1" applyFill="1" applyAlignment="1">
      <alignment wrapText="1"/>
    </xf>
    <xf numFmtId="3" fontId="7" fillId="17" borderId="0" xfId="9" applyNumberFormat="1" applyFont="1" applyFill="1" applyBorder="1" applyAlignment="1"/>
    <xf numFmtId="3" fontId="7" fillId="17" borderId="0" xfId="10" applyNumberFormat="1" applyFont="1" applyFill="1" applyBorder="1" applyAlignment="1" applyProtection="1"/>
    <xf numFmtId="3" fontId="7" fillId="17" borderId="0" xfId="9" applyNumberFormat="1" applyFont="1" applyFill="1" applyBorder="1" applyAlignment="1">
      <alignment horizontal="right"/>
    </xf>
    <xf numFmtId="3" fontId="7" fillId="17" borderId="0" xfId="2" applyNumberFormat="1" applyFont="1" applyFill="1" applyBorder="1" applyAlignment="1"/>
    <xf numFmtId="164" fontId="9" fillId="0" borderId="0" xfId="0" applyFont="1" applyFill="1" applyBorder="1" applyAlignment="1">
      <alignment vertical="top" wrapText="1"/>
    </xf>
    <xf numFmtId="164" fontId="3" fillId="0" borderId="0" xfId="0" applyFont="1" applyFill="1" applyAlignment="1">
      <alignment wrapText="1"/>
    </xf>
    <xf numFmtId="1" fontId="58" fillId="0" borderId="0" xfId="0" applyNumberFormat="1" applyFont="1" applyFill="1" applyBorder="1" applyAlignment="1" applyProtection="1">
      <alignment horizontal="right"/>
    </xf>
    <xf numFmtId="164" fontId="7" fillId="0" borderId="74" xfId="0" applyFont="1" applyFill="1" applyBorder="1"/>
    <xf numFmtId="164" fontId="7" fillId="0" borderId="74" xfId="2" applyFont="1" applyFill="1" applyBorder="1" applyAlignment="1" applyProtection="1">
      <alignment horizontal="center"/>
    </xf>
    <xf numFmtId="164" fontId="7" fillId="0" borderId="31" xfId="0" applyFont="1" applyFill="1" applyBorder="1"/>
    <xf numFmtId="164" fontId="7" fillId="0" borderId="76" xfId="0" applyFont="1" applyFill="1" applyBorder="1"/>
    <xf numFmtId="164" fontId="7" fillId="4" borderId="74" xfId="2" applyFont="1" applyFill="1" applyBorder="1" applyAlignment="1">
      <alignment horizontal="right" wrapText="1"/>
    </xf>
    <xf numFmtId="3" fontId="7" fillId="4" borderId="27" xfId="6" applyNumberFormat="1" applyFont="1" applyFill="1" applyBorder="1" applyAlignment="1" applyProtection="1"/>
    <xf numFmtId="164" fontId="7" fillId="0" borderId="74" xfId="0" applyNumberFormat="1" applyFont="1" applyBorder="1" applyAlignment="1">
      <alignment horizontal="right"/>
    </xf>
    <xf numFmtId="164" fontId="9" fillId="0" borderId="0" xfId="0" applyFont="1" applyFill="1" applyBorder="1" applyAlignment="1">
      <alignment vertical="top" wrapText="1"/>
    </xf>
    <xf numFmtId="164" fontId="3" fillId="0" borderId="0" xfId="0" applyFont="1" applyFill="1" applyAlignment="1">
      <alignment wrapText="1"/>
    </xf>
    <xf numFmtId="49" fontId="7" fillId="10" borderId="27" xfId="13" applyNumberFormat="1" applyFont="1" applyFill="1" applyBorder="1" applyAlignment="1">
      <alignment horizontal="center"/>
    </xf>
    <xf numFmtId="49" fontId="7" fillId="10" borderId="27" xfId="4" applyNumberFormat="1" applyFont="1" applyFill="1" applyBorder="1" applyAlignment="1">
      <alignment horizontal="center"/>
    </xf>
    <xf numFmtId="49" fontId="7" fillId="10" borderId="0" xfId="4" applyNumberFormat="1" applyFont="1" applyFill="1" applyBorder="1" applyAlignment="1">
      <alignment horizontal="left"/>
    </xf>
    <xf numFmtId="3" fontId="7" fillId="17" borderId="27" xfId="10" applyNumberFormat="1" applyFont="1" applyFill="1" applyBorder="1" applyAlignment="1" applyProtection="1"/>
    <xf numFmtId="3" fontId="7" fillId="18" borderId="0" xfId="10" applyNumberFormat="1" applyFont="1" applyFill="1" applyBorder="1" applyAlignment="1" applyProtection="1"/>
    <xf numFmtId="3" fontId="7" fillId="18" borderId="27" xfId="10" applyNumberFormat="1" applyFont="1" applyFill="1" applyBorder="1" applyAlignment="1" applyProtection="1"/>
    <xf numFmtId="3" fontId="7" fillId="18" borderId="0" xfId="9" applyNumberFormat="1" applyFont="1" applyFill="1" applyBorder="1" applyAlignment="1"/>
    <xf numFmtId="3" fontId="7" fillId="17" borderId="44" xfId="10" applyNumberFormat="1" applyFont="1" applyFill="1" applyBorder="1" applyAlignment="1" applyProtection="1"/>
    <xf numFmtId="3" fontId="7" fillId="17" borderId="24" xfId="10" applyNumberFormat="1" applyFont="1" applyFill="1" applyBorder="1" applyAlignment="1" applyProtection="1"/>
    <xf numFmtId="3" fontId="7" fillId="17" borderId="27" xfId="2" applyNumberFormat="1" applyFont="1" applyFill="1" applyBorder="1" applyAlignment="1"/>
    <xf numFmtId="3" fontId="7" fillId="18" borderId="27" xfId="2" applyNumberFormat="1" applyFont="1" applyFill="1" applyBorder="1" applyAlignment="1"/>
    <xf numFmtId="3" fontId="7" fillId="18" borderId="0" xfId="2" applyNumberFormat="1" applyFont="1" applyFill="1" applyBorder="1" applyAlignment="1"/>
    <xf numFmtId="3" fontId="7" fillId="12" borderId="0" xfId="4" applyFont="1" applyFill="1" applyBorder="1" applyAlignment="1"/>
    <xf numFmtId="3" fontId="7" fillId="7" borderId="0" xfId="10" applyNumberFormat="1" applyFont="1" applyFill="1" applyBorder="1" applyAlignment="1"/>
    <xf numFmtId="3" fontId="7" fillId="7" borderId="0" xfId="9" applyNumberFormat="1" applyFont="1" applyFill="1" applyBorder="1" applyAlignment="1">
      <alignment horizontal="right"/>
    </xf>
    <xf numFmtId="0" fontId="7" fillId="4" borderId="76" xfId="2" applyNumberFormat="1" applyFont="1" applyFill="1" applyBorder="1" applyAlignment="1">
      <alignment horizontal="right" wrapText="1"/>
    </xf>
    <xf numFmtId="166" fontId="43" fillId="0" borderId="27" xfId="0" applyNumberFormat="1" applyFont="1" applyFill="1" applyBorder="1" applyAlignment="1">
      <alignment horizontal="center"/>
    </xf>
    <xf numFmtId="1" fontId="7" fillId="0" borderId="67" xfId="0" applyNumberFormat="1" applyFont="1" applyFill="1" applyBorder="1" applyAlignment="1" applyProtection="1">
      <alignment horizontal="center"/>
    </xf>
    <xf numFmtId="164" fontId="9" fillId="0" borderId="0" xfId="0" applyFont="1" applyFill="1" applyBorder="1" applyAlignment="1">
      <alignment vertical="top" wrapText="1"/>
    </xf>
    <xf numFmtId="164" fontId="3" fillId="0" borderId="0" xfId="0" applyFont="1" applyFill="1" applyAlignment="1">
      <alignment wrapText="1"/>
    </xf>
    <xf numFmtId="3" fontId="7" fillId="7" borderId="27" xfId="2" applyNumberFormat="1" applyFont="1" applyFill="1" applyBorder="1" applyAlignment="1"/>
    <xf numFmtId="164" fontId="7" fillId="0" borderId="0" xfId="0" applyFont="1" applyFill="1" applyAlignment="1">
      <alignment horizontal="center"/>
    </xf>
    <xf numFmtId="164" fontId="13" fillId="0" borderId="1" xfId="0" applyFont="1" applyFill="1" applyBorder="1" applyAlignment="1">
      <alignment horizontal="left"/>
    </xf>
    <xf numFmtId="164" fontId="13" fillId="0" borderId="1" xfId="0" applyFont="1" applyFill="1" applyBorder="1" applyAlignment="1">
      <alignment horizontal="center"/>
    </xf>
    <xf numFmtId="164" fontId="7" fillId="0" borderId="1" xfId="0" applyFont="1" applyFill="1" applyBorder="1" applyAlignment="1">
      <alignment horizontal="center" wrapText="1"/>
    </xf>
    <xf numFmtId="43" fontId="7" fillId="0" borderId="0" xfId="1" applyFont="1" applyFill="1" applyBorder="1" applyAlignment="1" applyProtection="1">
      <alignment horizontal="center"/>
    </xf>
    <xf numFmtId="164" fontId="7" fillId="0" borderId="0" xfId="0" quotePrefix="1" applyFont="1" applyFill="1" applyAlignment="1">
      <alignment horizontal="center"/>
    </xf>
    <xf numFmtId="164" fontId="65" fillId="0" borderId="1" xfId="0" applyFont="1" applyFill="1" applyBorder="1" applyAlignment="1">
      <alignment horizontal="left"/>
    </xf>
    <xf numFmtId="164" fontId="65" fillId="0" borderId="1" xfId="0" applyFont="1" applyFill="1" applyBorder="1" applyAlignment="1">
      <alignment horizontal="center"/>
    </xf>
    <xf numFmtId="164" fontId="60" fillId="0" borderId="0" xfId="0" applyFont="1" applyFill="1" applyAlignment="1">
      <alignment horizontal="center"/>
    </xf>
    <xf numFmtId="164" fontId="60" fillId="0" borderId="1" xfId="0" applyFont="1" applyFill="1" applyBorder="1" applyAlignment="1">
      <alignment horizontal="center" wrapText="1"/>
    </xf>
    <xf numFmtId="1" fontId="60" fillId="0" borderId="0" xfId="0" applyNumberFormat="1" applyFont="1" applyFill="1" applyBorder="1" applyAlignment="1" applyProtection="1">
      <alignment horizontal="center"/>
    </xf>
    <xf numFmtId="1" fontId="60" fillId="0" borderId="0" xfId="0" applyNumberFormat="1" applyFont="1" applyFill="1" applyAlignment="1">
      <alignment horizontal="center"/>
    </xf>
    <xf numFmtId="1" fontId="60"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164" fontId="13" fillId="0" borderId="31" xfId="0" applyFont="1" applyFill="1" applyBorder="1" applyAlignment="1">
      <alignment horizontal="center" wrapText="1"/>
    </xf>
    <xf numFmtId="3" fontId="24" fillId="17" borderId="15" xfId="9" applyNumberFormat="1" applyFont="1" applyFill="1" applyBorder="1" applyAlignment="1">
      <alignment horizontal="right"/>
    </xf>
    <xf numFmtId="49" fontId="7" fillId="11" borderId="0" xfId="10" applyNumberFormat="1" applyFont="1" applyFill="1" applyBorder="1" applyAlignment="1">
      <alignment horizontal="center"/>
    </xf>
    <xf numFmtId="49" fontId="7" fillId="11" borderId="0" xfId="10" applyNumberFormat="1" applyFont="1" applyFill="1" applyBorder="1" applyAlignment="1" applyProtection="1">
      <alignment horizontal="left"/>
    </xf>
    <xf numFmtId="49" fontId="7" fillId="11" borderId="0" xfId="10" applyNumberFormat="1" applyFont="1" applyFill="1" applyBorder="1" applyAlignment="1" applyProtection="1">
      <alignment horizontal="center"/>
    </xf>
    <xf numFmtId="3" fontId="7" fillId="0" borderId="0" xfId="10" applyNumberFormat="1" applyFont="1" applyFill="1" applyBorder="1" applyAlignment="1">
      <alignment horizontal="center"/>
    </xf>
    <xf numFmtId="164" fontId="7" fillId="0" borderId="27" xfId="9" applyFont="1" applyFill="1" applyBorder="1" applyAlignment="1">
      <alignment horizontal="center"/>
    </xf>
    <xf numFmtId="0" fontId="7" fillId="11" borderId="0" xfId="22" applyNumberFormat="1" applyFont="1" applyFill="1" applyBorder="1" applyAlignment="1"/>
    <xf numFmtId="164" fontId="7" fillId="0" borderId="31" xfId="0" applyFont="1" applyFill="1" applyBorder="1" applyAlignment="1">
      <alignment horizontal="centerContinuous" wrapText="1"/>
    </xf>
    <xf numFmtId="164" fontId="13" fillId="0" borderId="74" xfId="2" applyFont="1" applyFill="1" applyBorder="1" applyAlignment="1" applyProtection="1">
      <alignment horizontal="center"/>
    </xf>
    <xf numFmtId="164" fontId="24" fillId="0" borderId="74" xfId="2" applyFont="1" applyFill="1" applyBorder="1" applyAlignment="1">
      <alignment horizontal="right" wrapText="1"/>
    </xf>
    <xf numFmtId="0" fontId="37" fillId="0" borderId="0" xfId="17" applyFont="1" applyBorder="1"/>
    <xf numFmtId="3" fontId="24" fillId="0" borderId="0" xfId="9" applyNumberFormat="1" applyFont="1" applyFill="1" applyBorder="1" applyAlignment="1">
      <alignment horizontal="right"/>
    </xf>
    <xf numFmtId="164" fontId="7" fillId="0" borderId="74" xfId="0" applyFont="1" applyBorder="1"/>
    <xf numFmtId="164" fontId="43" fillId="0" borderId="74" xfId="0" applyFont="1" applyFill="1" applyBorder="1"/>
    <xf numFmtId="165" fontId="43" fillId="0" borderId="0" xfId="1" applyNumberFormat="1" applyFont="1" applyFill="1"/>
    <xf numFmtId="165" fontId="43" fillId="0" borderId="74" xfId="1" applyNumberFormat="1" applyFont="1" applyFill="1" applyBorder="1"/>
    <xf numFmtId="167" fontId="43" fillId="0" borderId="0" xfId="0" applyNumberFormat="1" applyFont="1" applyFill="1"/>
    <xf numFmtId="164" fontId="43" fillId="0" borderId="74" xfId="0" applyFont="1" applyFill="1" applyBorder="1" applyAlignment="1">
      <alignment horizontal="right"/>
    </xf>
    <xf numFmtId="3" fontId="15" fillId="0" borderId="110" xfId="0" applyNumberFormat="1" applyFont="1" applyFill="1" applyBorder="1"/>
    <xf numFmtId="3" fontId="43" fillId="0" borderId="110" xfId="0" applyNumberFormat="1" applyFont="1" applyBorder="1" applyAlignment="1">
      <alignment horizontal="right"/>
    </xf>
    <xf numFmtId="3" fontId="15" fillId="0" borderId="110" xfId="12" applyNumberFormat="1" applyFont="1" applyFill="1" applyBorder="1"/>
    <xf numFmtId="3" fontId="15" fillId="0" borderId="0" xfId="12" applyNumberFormat="1" applyFont="1" applyFill="1" applyBorder="1"/>
    <xf numFmtId="3" fontId="15" fillId="0" borderId="1" xfId="12" applyNumberFormat="1" applyFont="1" applyFill="1" applyBorder="1"/>
    <xf numFmtId="169" fontId="47" fillId="0" borderId="0" xfId="8" applyNumberFormat="1" applyFont="1" applyFill="1"/>
    <xf numFmtId="3" fontId="66" fillId="22" borderId="47" xfId="10" quotePrefix="1" applyNumberFormat="1" applyFont="1" applyFill="1" applyBorder="1" applyAlignment="1"/>
    <xf numFmtId="3" fontId="7" fillId="22" borderId="0" xfId="10" applyNumberFormat="1" applyFont="1" applyFill="1" applyBorder="1" applyAlignment="1"/>
    <xf numFmtId="165" fontId="7" fillId="22" borderId="0" xfId="12" applyNumberFormat="1" applyFont="1" applyFill="1" applyBorder="1" applyAlignment="1"/>
    <xf numFmtId="164" fontId="9" fillId="0" borderId="0" xfId="0" applyFont="1" applyFill="1" applyBorder="1" applyAlignment="1">
      <alignment vertical="top" wrapText="1"/>
    </xf>
    <xf numFmtId="164" fontId="3" fillId="0" borderId="0" xfId="0" applyFont="1" applyFill="1" applyAlignment="1">
      <alignment wrapText="1"/>
    </xf>
    <xf numFmtId="164" fontId="67" fillId="0" borderId="0" xfId="0" applyFont="1" applyFill="1" applyBorder="1" applyAlignment="1">
      <alignment horizontal="centerContinuous" vertical="center"/>
    </xf>
    <xf numFmtId="164" fontId="18" fillId="0" borderId="2" xfId="0" applyFont="1" applyFill="1" applyBorder="1" applyAlignment="1" applyProtection="1">
      <alignment horizontal="centerContinuous" wrapText="1"/>
    </xf>
    <xf numFmtId="164" fontId="18" fillId="0" borderId="19" xfId="0" applyFont="1" applyFill="1" applyBorder="1" applyAlignment="1" applyProtection="1">
      <alignment horizontal="centerContinuous" wrapText="1"/>
    </xf>
    <xf numFmtId="164" fontId="18" fillId="0" borderId="6" xfId="0" applyFont="1" applyFill="1" applyBorder="1" applyAlignment="1" applyProtection="1">
      <alignment horizontal="centerContinuous" wrapText="1"/>
    </xf>
    <xf numFmtId="37" fontId="7" fillId="0" borderId="0" xfId="0" applyNumberFormat="1" applyFont="1" applyFill="1" applyBorder="1" applyAlignment="1" applyProtection="1">
      <alignment horizontal="left"/>
    </xf>
    <xf numFmtId="1" fontId="7" fillId="0" borderId="0" xfId="0" quotePrefix="1" applyNumberFormat="1" applyFont="1" applyFill="1" applyAlignment="1">
      <alignment horizontal="right"/>
    </xf>
    <xf numFmtId="1" fontId="16" fillId="0" borderId="14" xfId="0" applyNumberFormat="1" applyFont="1" applyFill="1" applyBorder="1" applyAlignment="1" applyProtection="1">
      <alignment horizontal="right"/>
    </xf>
    <xf numFmtId="1" fontId="15" fillId="0" borderId="0" xfId="0" applyNumberFormat="1" applyFont="1" applyFill="1" applyBorder="1" applyAlignment="1" applyProtection="1">
      <alignment horizontal="right"/>
    </xf>
    <xf numFmtId="1" fontId="7" fillId="0" borderId="15" xfId="0" applyNumberFormat="1" applyFont="1" applyFill="1" applyBorder="1" applyAlignment="1" applyProtection="1">
      <alignment horizontal="right"/>
    </xf>
    <xf numFmtId="1" fontId="7" fillId="0" borderId="0" xfId="0" applyNumberFormat="1" applyFont="1" applyFill="1" applyAlignment="1">
      <alignment horizontal="right"/>
    </xf>
    <xf numFmtId="1" fontId="7" fillId="0" borderId="0" xfId="0" applyNumberFormat="1" applyFont="1" applyFill="1" applyBorder="1" applyAlignment="1" applyProtection="1">
      <alignment horizontal="right"/>
    </xf>
    <xf numFmtId="164" fontId="7" fillId="0" borderId="0" xfId="0" applyFont="1" applyFill="1" applyBorder="1" applyAlignment="1" applyProtection="1">
      <alignment horizontal="left"/>
    </xf>
    <xf numFmtId="1" fontId="47" fillId="0" borderId="0" xfId="0" applyNumberFormat="1" applyFont="1" applyFill="1" applyBorder="1" applyAlignment="1" applyProtection="1">
      <alignment horizontal="right"/>
    </xf>
    <xf numFmtId="37" fontId="7" fillId="0" borderId="1" xfId="0" applyNumberFormat="1" applyFont="1" applyFill="1" applyBorder="1" applyAlignment="1" applyProtection="1">
      <alignment horizontal="left"/>
    </xf>
    <xf numFmtId="1" fontId="7" fillId="0" borderId="1" xfId="0" quotePrefix="1" applyNumberFormat="1" applyFont="1" applyFill="1" applyBorder="1" applyAlignment="1">
      <alignment horizontal="right"/>
    </xf>
    <xf numFmtId="1" fontId="16" fillId="0" borderId="20" xfId="0" applyNumberFormat="1" applyFont="1" applyFill="1" applyBorder="1" applyAlignment="1" applyProtection="1">
      <alignment horizontal="right"/>
    </xf>
    <xf numFmtId="1" fontId="15" fillId="0" borderId="21" xfId="0" applyNumberFormat="1" applyFont="1" applyFill="1" applyBorder="1" applyAlignment="1" applyProtection="1">
      <alignment horizontal="right"/>
    </xf>
    <xf numFmtId="1" fontId="7" fillId="0" borderId="22" xfId="0" applyNumberFormat="1" applyFont="1" applyFill="1" applyBorder="1" applyAlignment="1" applyProtection="1">
      <alignment horizontal="right"/>
    </xf>
    <xf numFmtId="1" fontId="7" fillId="0" borderId="1" xfId="0" applyNumberFormat="1" applyFont="1" applyFill="1" applyBorder="1" applyAlignment="1">
      <alignment horizontal="right"/>
    </xf>
    <xf numFmtId="1" fontId="7" fillId="0" borderId="1" xfId="0" applyNumberFormat="1" applyFont="1" applyFill="1" applyBorder="1" applyAlignment="1" applyProtection="1">
      <alignment horizontal="right"/>
    </xf>
    <xf numFmtId="1" fontId="15" fillId="0" borderId="1" xfId="0" applyNumberFormat="1" applyFont="1" applyFill="1" applyBorder="1" applyAlignment="1" applyProtection="1">
      <alignment horizontal="right"/>
    </xf>
    <xf numFmtId="1" fontId="7" fillId="0" borderId="14" xfId="0" applyNumberFormat="1" applyFont="1" applyFill="1" applyBorder="1" applyAlignment="1" applyProtection="1">
      <alignment horizontal="right"/>
    </xf>
    <xf numFmtId="1" fontId="43" fillId="0" borderId="0" xfId="0" applyNumberFormat="1" applyFont="1" applyFill="1" applyBorder="1" applyAlignment="1" applyProtection="1">
      <alignment horizontal="right"/>
    </xf>
    <xf numFmtId="1" fontId="16" fillId="0" borderId="0" xfId="0" applyNumberFormat="1" applyFont="1" applyFill="1" applyBorder="1" applyAlignment="1" applyProtection="1">
      <alignment horizontal="right"/>
    </xf>
    <xf numFmtId="1" fontId="16" fillId="0" borderId="15" xfId="0" applyNumberFormat="1" applyFont="1" applyFill="1" applyBorder="1" applyAlignment="1" applyProtection="1">
      <alignment horizontal="right"/>
    </xf>
    <xf numFmtId="1" fontId="7" fillId="0" borderId="20" xfId="0" applyNumberFormat="1" applyFont="1" applyFill="1" applyBorder="1" applyAlignment="1" applyProtection="1">
      <alignment horizontal="right"/>
    </xf>
    <xf numFmtId="164" fontId="12" fillId="0" borderId="2" xfId="0" applyFont="1" applyFill="1" applyBorder="1" applyAlignment="1" applyProtection="1">
      <alignment horizontal="left"/>
    </xf>
    <xf numFmtId="1" fontId="15" fillId="0" borderId="0" xfId="0" quotePrefix="1" applyNumberFormat="1" applyFont="1" applyFill="1" applyBorder="1" applyAlignment="1" applyProtection="1">
      <alignment horizontal="right"/>
    </xf>
    <xf numFmtId="1" fontId="7" fillId="0" borderId="0" xfId="0" quotePrefix="1" applyNumberFormat="1" applyFont="1" applyFill="1" applyBorder="1" applyAlignment="1" applyProtection="1">
      <alignment horizontal="right"/>
    </xf>
    <xf numFmtId="1" fontId="15" fillId="0" borderId="23" xfId="0" applyNumberFormat="1" applyFont="1" applyFill="1" applyBorder="1" applyAlignment="1" applyProtection="1">
      <alignment horizontal="right"/>
    </xf>
    <xf numFmtId="1" fontId="15" fillId="0" borderId="24" xfId="0" applyNumberFormat="1" applyFont="1" applyFill="1" applyBorder="1" applyAlignment="1" applyProtection="1">
      <alignment horizontal="right"/>
    </xf>
    <xf numFmtId="166" fontId="7" fillId="0" borderId="0" xfId="0" applyNumberFormat="1" applyFont="1" applyFill="1" applyBorder="1" applyAlignment="1" applyProtection="1">
      <alignment horizontal="right"/>
    </xf>
    <xf numFmtId="1" fontId="7" fillId="0" borderId="27" xfId="0" applyNumberFormat="1" applyFont="1" applyFill="1" applyBorder="1" applyAlignment="1">
      <alignment horizontal="right"/>
    </xf>
    <xf numFmtId="1" fontId="7" fillId="0" borderId="31" xfId="0" applyNumberFormat="1" applyFont="1" applyFill="1" applyBorder="1" applyAlignment="1">
      <alignment horizontal="right"/>
    </xf>
    <xf numFmtId="1" fontId="16" fillId="0" borderId="1" xfId="0" applyNumberFormat="1" applyFont="1" applyFill="1" applyBorder="1" applyAlignment="1" applyProtection="1">
      <alignment horizontal="right"/>
    </xf>
    <xf numFmtId="164" fontId="67" fillId="0" borderId="0" xfId="0" applyFont="1" applyFill="1" applyBorder="1" applyAlignment="1">
      <alignment horizontal="centerContinuous"/>
    </xf>
    <xf numFmtId="164" fontId="17" fillId="0" borderId="0" xfId="0" applyFont="1" applyBorder="1" applyAlignment="1">
      <alignment horizontal="center"/>
    </xf>
    <xf numFmtId="164" fontId="9" fillId="0" borderId="0" xfId="0" applyFont="1" applyFill="1" applyBorder="1" applyAlignment="1">
      <alignment vertical="top" wrapText="1"/>
    </xf>
    <xf numFmtId="164" fontId="3" fillId="0" borderId="0" xfId="0" applyFont="1" applyFill="1" applyAlignment="1">
      <alignment wrapText="1"/>
    </xf>
    <xf numFmtId="164" fontId="9" fillId="0" borderId="110" xfId="0" applyFont="1" applyFill="1" applyBorder="1" applyAlignment="1">
      <alignment vertical="top" wrapText="1"/>
    </xf>
    <xf numFmtId="37" fontId="3" fillId="0" borderId="110" xfId="0" applyNumberFormat="1" applyFont="1" applyFill="1" applyBorder="1" applyAlignment="1" applyProtection="1">
      <alignment horizontal="left" wrapText="1"/>
    </xf>
    <xf numFmtId="164" fontId="0" fillId="0" borderId="110" xfId="0" applyBorder="1" applyAlignment="1">
      <alignment wrapText="1"/>
    </xf>
    <xf numFmtId="164" fontId="18" fillId="0" borderId="2" xfId="0" applyFont="1" applyBorder="1" applyAlignment="1">
      <alignment horizontal="center"/>
    </xf>
    <xf numFmtId="164" fontId="3" fillId="0" borderId="0" xfId="0" applyFont="1" applyBorder="1" applyAlignment="1">
      <alignment vertical="top" wrapText="1"/>
    </xf>
    <xf numFmtId="164" fontId="17" fillId="0" borderId="0" xfId="0" applyFont="1" applyAlignment="1">
      <alignment vertical="top"/>
    </xf>
    <xf numFmtId="164" fontId="9" fillId="0" borderId="5" xfId="0" applyFont="1" applyFill="1" applyBorder="1" applyAlignment="1">
      <alignment vertical="center" wrapText="1"/>
    </xf>
    <xf numFmtId="164" fontId="17" fillId="0" borderId="5" xfId="0" applyFont="1" applyBorder="1" applyAlignment="1">
      <alignment vertical="center" wrapText="1"/>
    </xf>
    <xf numFmtId="164" fontId="56" fillId="0" borderId="0" xfId="0" applyFont="1" applyFill="1"/>
  </cellXfs>
  <cellStyles count="23">
    <cellStyle name="Comma" xfId="1" builtinId="3"/>
    <cellStyle name="Comma 2" xfId="12"/>
    <cellStyle name="Normal" xfId="0" builtinId="0"/>
    <cellStyle name="Normal 10" xfId="16"/>
    <cellStyle name="Normal 11" xfId="17"/>
    <cellStyle name="Normal 12" xfId="18"/>
    <cellStyle name="Normal 13" xfId="19"/>
    <cellStyle name="Normal 14" xfId="15"/>
    <cellStyle name="Normal 2" xfId="9"/>
    <cellStyle name="Normal 2 2" xfId="21"/>
    <cellStyle name="Normal 8" xfId="14"/>
    <cellStyle name="Normal_02StProg05" xfId="2"/>
    <cellStyle name="Normal_2 - Persistence &amp; Progression" xfId="3"/>
    <cellStyle name="Normal_Degree02 Form 2" xfId="11"/>
    <cellStyle name="Normal_Degrees02 Form 2" xfId="13"/>
    <cellStyle name="Normal_SCH&amp;FTE02 Form" xfId="4"/>
    <cellStyle name="Normal_SCH&amp;FTE03 Form" xfId="22"/>
    <cellStyle name="Normal_Sheet1" xfId="5"/>
    <cellStyle name="Normal_StProg01B" xfId="6"/>
    <cellStyle name="Normal_StProg01B 2" xfId="10"/>
    <cellStyle name="Normal_StProg02 Form" xfId="7"/>
    <cellStyle name="Normal_StProg02 Form 2" xfId="20"/>
    <cellStyle name="Percent" xfId="8" builtinId="5"/>
  </cellStyles>
  <dxfs count="71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patternType="none">
          <bgColor auto="1"/>
        </patternFill>
      </fill>
    </dxf>
    <dxf>
      <border>
        <left/>
      </border>
    </dxf>
    <dxf>
      <border>
        <bottom/>
      </border>
    </dxf>
    <dxf>
      <border>
        <bottom/>
      </border>
    </dxf>
    <dxf>
      <border>
        <bottom/>
      </border>
    </dxf>
    <dxf>
      <border>
        <bottom/>
      </border>
    </dxf>
    <dxf>
      <border>
        <bottom/>
      </border>
    </dxf>
    <dxf>
      <border>
        <bottom/>
      </border>
    </dxf>
    <dxf>
      <border>
        <bottom/>
      </border>
    </dxf>
    <dxf>
      <border>
        <bottom/>
      </border>
    </dxf>
    <dxf>
      <border>
        <bottom/>
      </border>
    </dxf>
    <dxf>
      <border>
        <top/>
        <bottom style="thin">
          <color indexed="64"/>
        </bottom>
      </border>
    </dxf>
    <dxf>
      <border>
        <top/>
        <bottom style="thin">
          <color indexed="64"/>
        </bottom>
      </border>
    </dxf>
    <dxf>
      <border>
        <bottom/>
      </border>
    </dxf>
    <dxf>
      <border>
        <bottom/>
      </border>
    </dxf>
    <dxf>
      <border>
        <bottom/>
      </border>
    </dxf>
    <dxf>
      <fill>
        <patternFill patternType="solid">
          <bgColor theme="6" tint="0.79998168889431442"/>
        </patternFill>
      </fill>
    </dxf>
    <dxf>
      <fill>
        <patternFill patternType="solid">
          <bgColor theme="6" tint="0.79998168889431442"/>
        </patternFill>
      </fill>
    </dxf>
    <dxf>
      <fill>
        <patternFill patternType="solid">
          <bgColor theme="3" tint="0.79998168889431442"/>
        </patternFill>
      </fill>
    </dxf>
    <dxf>
      <font>
        <b val="0"/>
      </font>
    </dxf>
    <dxf>
      <font>
        <color auto="1"/>
      </font>
    </dxf>
    <dxf>
      <border>
        <bottom/>
      </border>
    </dxf>
    <dxf>
      <border>
        <bottom/>
      </border>
    </dxf>
    <dxf>
      <border>
        <bottom/>
      </border>
    </dxf>
    <dxf>
      <border>
        <bottom/>
      </border>
    </dxf>
    <dxf>
      <numFmt numFmtId="3" formatCode="#,##0"/>
      <fill>
        <patternFill patternType="none">
          <fgColor indexed="64"/>
          <bgColor indexed="65"/>
        </patternFill>
      </fill>
      <alignment horizontal="right" readingOrder="0"/>
    </dxf>
    <dxf>
      <font>
        <b/>
        <color rgb="FFC00000"/>
      </font>
      <numFmt numFmtId="1" formatCode="0"/>
      <fill>
        <patternFill patternType="solid">
          <fgColor indexed="64"/>
          <bgColor rgb="FFFED8D2"/>
        </patternFill>
      </fill>
      <alignment horizontal="general" vertical="bottom" textRotation="0" wrapText="0" indent="0" relativeIndent="0" justifyLastLine="0" shrinkToFit="0" readingOrder="0"/>
    </dxf>
    <dxf>
      <border>
        <bottom/>
      </border>
    </dxf>
    <dxf>
      <border>
        <bottom/>
      </border>
    </dxf>
    <dxf>
      <border>
        <left/>
      </border>
    </dxf>
    <dxf>
      <border>
        <left/>
      </border>
    </dxf>
    <dxf>
      <border>
        <left/>
      </border>
    </dxf>
    <dxf>
      <border>
        <left/>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bottom style="thin">
          <color indexed="64"/>
        </bottom>
        <horizontal/>
      </border>
    </dxf>
    <dxf>
      <border>
        <bottom style="thin">
          <color indexed="64"/>
        </bottom>
        <horizontal/>
      </border>
    </dxf>
    <dxf>
      <border>
        <bottom/>
      </border>
    </dxf>
    <dxf>
      <border>
        <bottom/>
      </border>
    </dxf>
    <dxf>
      <border>
        <bottom/>
      </border>
    </dxf>
    <dxf>
      <border>
        <bottom/>
      </border>
    </dxf>
    <dxf>
      <border>
        <bottom/>
      </border>
    </dxf>
    <dxf>
      <border>
        <bottom/>
      </border>
    </dxf>
    <dxf>
      <border>
        <bottom style="thin">
          <color indexed="64"/>
        </bottom>
        <horizontal/>
      </border>
    </dxf>
    <dxf>
      <border>
        <bottom style="thin">
          <color indexed="64"/>
        </bottom>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right" readingOrder="0"/>
    </dxf>
    <dxf>
      <border>
        <bottom style="thin">
          <color indexed="64"/>
        </bottom>
      </border>
    </dxf>
    <dxf>
      <fill>
        <patternFill patternType="none">
          <fgColor indexed="64"/>
          <bgColor indexed="65"/>
        </patternFill>
      </fill>
      <alignment horizontal="general" vertical="bottom" textRotation="0" wrapText="0" indent="0" relativeIndent="0" justifyLastLine="0" shrinkToFit="0" readingOrder="0"/>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u/>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name val="Arial"/>
        <scheme val="none"/>
      </font>
    </dxf>
    <dxf>
      <font>
        <sz val="10"/>
        <name val="Arial"/>
        <scheme val="none"/>
      </font>
      <numFmt numFmtId="3" formatCode="#,##0"/>
      <alignment horizontal="right" readingOrder="0"/>
    </dxf>
    <dxf>
      <font>
        <sz val="10"/>
        <name val="Arial"/>
        <scheme val="none"/>
      </font>
      <numFmt numFmtId="3" formatCode="#,##0"/>
      <alignment horizontal="right" readingOrder="0"/>
    </dxf>
    <dxf>
      <font>
        <sz val="10"/>
        <name val="Arial"/>
        <scheme val="none"/>
      </font>
      <numFmt numFmtId="3" formatCode="#,##0"/>
      <alignment horizontal="right" readingOrder="0"/>
    </dxf>
    <dxf>
      <border>
        <bottom style="thin">
          <color indexed="64"/>
        </bottom>
      </border>
    </dxf>
    <dxf>
      <border>
        <bottom style="thin">
          <color indexed="64"/>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numFmt numFmtId="3" formatCode="#,##0"/>
    </dxf>
    <dxf>
      <fill>
        <patternFill patternType="none"/>
      </fill>
    </dxf>
    <dxf>
      <fill>
        <patternFill patternType="none"/>
      </fill>
    </dxf>
    <dxf>
      <fill>
        <patternFill patternType="none"/>
      </fill>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1"/>
        </patternFill>
      </fill>
    </dxf>
    <dxf>
      <fill>
        <patternFill patternType="solid">
          <bgColor indexed="11"/>
        </patternFill>
      </fill>
    </dxf>
    <dxf>
      <fill>
        <patternFill patternType="solid">
          <bgColor indexed="11"/>
        </patternFill>
      </fill>
    </dxf>
    <dxf>
      <font>
        <sz val="10"/>
        <name val="Arial"/>
        <scheme val="none"/>
      </font>
      <numFmt numFmtId="3" formatCode="#,##0"/>
      <alignment horizontal="right"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top/>
        <bottom/>
      </border>
    </dxf>
    <dxf>
      <font>
        <sz val="10"/>
        <name val="Arial"/>
        <scheme val="none"/>
      </font>
      <numFmt numFmtId="3" formatCode="#,##0"/>
      <alignment horizontal="right" readingOrder="0"/>
    </dxf>
    <dxf>
      <font>
        <sz val="10"/>
      </font>
    </dxf>
    <dxf>
      <font>
        <sz val="10"/>
        <color indexed="10"/>
        <name val="Arial"/>
        <scheme val="none"/>
      </font>
      <numFmt numFmtId="3" formatCode="#,##0"/>
      <fill>
        <patternFill patternType="solid">
          <fgColor indexed="13"/>
          <bgColor indexed="64"/>
        </patternFill>
      </fill>
      <alignment horizontal="right" readingOrder="0"/>
    </dxf>
    <dxf>
      <font>
        <sz val="10"/>
        <color indexed="10"/>
        <name val="Arial"/>
        <scheme val="none"/>
      </font>
      <numFmt numFmtId="3" formatCode="#,##0"/>
      <fill>
        <patternFill patternType="solid">
          <fgColor indexed="13"/>
          <bgColor indexed="64"/>
        </patternFill>
      </fill>
      <alignment horizontal="right" readingOrder="0"/>
    </dxf>
    <dxf>
      <font>
        <b/>
      </font>
    </dxf>
    <dxf>
      <font>
        <b/>
      </font>
    </dxf>
    <dxf>
      <font>
        <b/>
      </font>
    </dxf>
    <dxf>
      <font>
        <color auto="1"/>
      </font>
    </dxf>
    <dxf>
      <font>
        <color auto="1"/>
      </font>
    </dxf>
    <dxf>
      <font>
        <b val="0"/>
      </font>
    </dxf>
    <dxf>
      <border>
        <bottom style="thin">
          <color indexed="64"/>
        </bottom>
      </border>
    </dxf>
    <dxf>
      <numFmt numFmtId="3" formatCode="#,##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8"/>
        </bottom>
      </border>
    </dxf>
    <dxf>
      <border>
        <bottom style="thin">
          <color indexed="8"/>
        </bottom>
      </border>
    </dxf>
    <dxf>
      <border>
        <top style="thin">
          <color indexed="8"/>
        </top>
      </border>
    </dxf>
    <dxf>
      <border>
        <top style="thin">
          <color indexed="8"/>
        </top>
      </border>
    </dxf>
    <dxf>
      <border>
        <top style="thin">
          <color indexed="64"/>
        </top>
        <bottom style="thin">
          <color indexed="64"/>
        </bottom>
      </border>
    </dxf>
    <dxf>
      <border>
        <top style="thin">
          <color indexed="64"/>
        </top>
        <bottom style="thin">
          <color indexed="64"/>
        </bottom>
      </border>
    </dxf>
    <dxf>
      <border>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8"/>
        </bottom>
      </border>
    </dxf>
    <dxf>
      <border>
        <right style="thin">
          <color indexed="64"/>
        </right>
      </border>
    </dxf>
    <dxf>
      <border>
        <right style="thin">
          <color indexed="64"/>
        </right>
      </border>
    </dxf>
    <dxf>
      <border>
        <right style="thin">
          <color indexed="64"/>
        </right>
      </border>
    </dxf>
    <dxf>
      <alignment horizontal="right" readingOrder="0"/>
    </dxf>
    <dxf>
      <border>
        <right style="thin">
          <color indexed="64"/>
        </right>
      </border>
    </dxf>
    <dxf>
      <border>
        <right style="thin">
          <color indexed="64"/>
        </right>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solid">
          <bgColor theme="3" tint="0.79998168889431442"/>
        </patternFill>
      </fill>
    </dxf>
    <dxf>
      <fill>
        <patternFill patternType="solid">
          <bgColor theme="6" tint="0.79998168889431442"/>
        </patternFill>
      </fill>
    </dxf>
    <dxf>
      <fill>
        <patternFill patternType="none">
          <bgColor auto="1"/>
        </patternFill>
      </fill>
    </dxf>
    <dxf>
      <fill>
        <patternFill patternType="solid">
          <bgColor theme="4" tint="0.79998168889431442"/>
        </patternFill>
      </fill>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border>
    </dxf>
    <dxf>
      <border>
        <bottom style="thin">
          <color indexed="64"/>
        </bottom>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bgColor auto="1"/>
        </patternFill>
      </fill>
    </dxf>
    <dxf>
      <fill>
        <patternFill patternType="none">
          <fgColor indexed="64"/>
          <bgColor indexed="65"/>
        </patternFill>
      </fill>
    </dxf>
    <dxf>
      <fill>
        <patternFill patternType="none">
          <bgColor auto="1"/>
        </patternFill>
      </fill>
    </dxf>
    <dxf>
      <border>
        <left/>
        <top/>
        <bottom/>
      </border>
    </dxf>
    <dxf>
      <font>
        <sz val="10"/>
      </font>
    </dxf>
    <dxf>
      <font>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border>
        <top/>
        <bottom style="thin">
          <color indexed="8"/>
        </bottom>
      </border>
    </dxf>
    <dxf>
      <border>
        <top/>
        <bottom style="thin">
          <color indexed="8"/>
        </bottom>
      </border>
    </dxf>
    <dxf>
      <border>
        <bottom style="thin">
          <color indexed="64"/>
        </bottom>
      </border>
    </dxf>
    <dxf>
      <border>
        <bottom style="thin">
          <color indexed="64"/>
        </bottom>
      </border>
    </dxf>
    <dxf>
      <border>
        <top/>
        <bottom style="thin">
          <color indexed="8"/>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font>
        <sz val="10"/>
        <name val="Arial"/>
        <scheme val="none"/>
      </font>
      <numFmt numFmtId="165" formatCode="_(* #,##0_);_(* \(#,##0\);_(* &quot;-&quot;??_);_(@_)"/>
      <alignment horizontal="right" readingOrder="0"/>
    </dxf>
    <dxf>
      <font>
        <sz val="10"/>
        <name val="Arial"/>
        <scheme val="none"/>
      </font>
      <numFmt numFmtId="165" formatCode="_(* #,##0_);_(* \(#,##0\);_(* &quot;-&quot;??_);_(@_)"/>
      <alignment horizontal="right" readingOrder="0"/>
    </dxf>
    <dxf>
      <border>
        <left style="medium">
          <color indexed="64"/>
        </left>
        <right style="medium">
          <color indexed="64"/>
        </right>
        <top style="medium">
          <color indexed="64"/>
        </top>
        <bottom style="medium">
          <color indexed="64"/>
        </bottom>
      </border>
    </dxf>
    <dxf>
      <fill>
        <patternFill patternType="solid">
          <bgColor indexed="11"/>
        </patternFill>
      </fill>
    </dxf>
    <dxf>
      <border>
        <left style="medium">
          <color indexed="64"/>
        </left>
        <right style="medium">
          <color indexed="64"/>
        </right>
        <top style="medium">
          <color indexed="64"/>
        </top>
        <bottom style="medium">
          <color indexed="64"/>
        </bottom>
      </border>
    </dxf>
    <dxf>
      <fill>
        <patternFill patternType="solid">
          <bgColor indexed="1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border>
        <top/>
      </border>
    </dxf>
    <dxf>
      <font>
        <b/>
      </font>
    </dxf>
    <dxf>
      <font>
        <b/>
      </font>
    </dxf>
    <dxf>
      <protection locked="1"/>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font>
        <b/>
        <sz val="10"/>
        <name val="Arial"/>
        <scheme val="none"/>
      </font>
    </dxf>
    <dxf>
      <font>
        <b/>
        <sz val="10"/>
        <name val="Arial"/>
        <scheme val="none"/>
      </font>
    </dxf>
    <dxf>
      <font>
        <b/>
        <sz val="10"/>
        <name val="Arial"/>
        <scheme val="none"/>
      </font>
    </dxf>
    <dxf>
      <font>
        <b/>
        <sz val="10"/>
        <name val="Arial"/>
        <scheme val="none"/>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border>
    </dxf>
    <dxf>
      <font>
        <color auto="1"/>
      </font>
    </dxf>
    <dxf>
      <font>
        <color auto="1"/>
      </font>
    </dxf>
    <dxf>
      <font>
        <color auto="1"/>
      </font>
    </dxf>
    <dxf>
      <font>
        <color indexed="12"/>
      </font>
    </dxf>
    <dxf>
      <border>
        <left style="thin">
          <color indexed="8"/>
        </left>
      </border>
    </dxf>
    <dxf>
      <border>
        <right style="thin">
          <color indexed="8"/>
        </right>
      </border>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right/>
      </border>
    </dxf>
    <dxf>
      <border>
        <left/>
        <right/>
      </border>
    </dxf>
    <dxf>
      <border>
        <left/>
        <right/>
      </border>
    </dxf>
    <dxf>
      <border>
        <left/>
        <right/>
      </border>
    </dxf>
    <dxf>
      <border>
        <top style="thin">
          <color indexed="64"/>
        </top>
      </border>
    </dxf>
    <dxf>
      <border>
        <right style="thin">
          <color indexed="8"/>
        </right>
      </border>
    </dxf>
    <dxf>
      <numFmt numFmtId="165" formatCode="_(* #,##0_);_(* \(#,##0\);_(* &quot;-&quot;??_);_(@_)"/>
    </dxf>
    <dxf>
      <border>
        <top/>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numFmt numFmtId="165" formatCode="_(* #,##0_);_(* \(#,##0\);_(* &quot;-&quot;??_);_(@_)"/>
    </dxf>
    <dxf>
      <font>
        <condense val="0"/>
        <extend val="0"/>
        <color indexed="10"/>
      </font>
    </dxf>
    <dxf>
      <font>
        <condense val="0"/>
        <extend val="0"/>
        <color indexed="10"/>
      </font>
    </dxf>
  </dxfs>
  <tableStyles count="0" defaultTableStyle="TableStyleMedium9" defaultPivotStyle="PivotStyleLight16"/>
  <colors>
    <mruColors>
      <color rgb="FF00FF00"/>
      <color rgb="FFFFFF99"/>
      <color rgb="FF0000FF"/>
      <color rgb="FFFFCC99"/>
      <color rgb="FF33CC3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marks" refreshedDate="40532.439507407405" createdVersion="3" refreshedVersion="3" minRefreshableVersion="3" recordCount="657">
  <cacheSource type="worksheet">
    <worksheetSource ref="A5:DU662" sheet="Progression Data"/>
  </cacheSource>
  <cacheFields count="126">
    <cacheField name="State" numFmtId="49">
      <sharedItems count="16">
        <s v="AL"/>
        <s v="AR"/>
        <s v="DE"/>
        <s v="FL"/>
        <s v="GA"/>
        <s v="KY"/>
        <s v="LA"/>
        <s v="MD"/>
        <s v="MS"/>
        <s v="NC"/>
        <s v="OK"/>
        <s v="SC"/>
        <s v="TN"/>
        <s v="TX"/>
        <s v="VA"/>
        <s v="WV"/>
      </sharedItems>
    </cacheField>
    <cacheField name="Institution" numFmtId="0">
      <sharedItems/>
    </cacheField>
    <cacheField name="IPEDS ID#" numFmtId="49">
      <sharedItems containsBlank="1" containsMixedTypes="1" containsNumber="1" containsInteger="1" minValue="100654" maxValue="447689"/>
    </cacheField>
    <cacheField name="Category" numFmtId="0">
      <sharedItems containsSemiMixedTypes="0" containsString="0" containsNumber="1" containsInteger="1" minValue="1" maxValue="15" count="14">
        <n v="1"/>
        <n v="2"/>
        <n v="3"/>
        <n v="4"/>
        <n v="5"/>
        <n v="8"/>
        <n v="9"/>
        <n v="10"/>
        <n v="12"/>
        <n v="13"/>
        <n v="6"/>
        <n v="7"/>
        <n v="15"/>
        <n v="14"/>
      </sharedItems>
      <fieldGroup par="125"/>
    </cacheField>
    <cacheField name="4y-Freshm 02" numFmtId="3">
      <sharedItems containsString="0" containsBlank="1" containsNumber="1" containsInteger="1" minValue="33" maxValue="9059"/>
    </cacheField>
    <cacheField name="4y-Freshm 03" numFmtId="3">
      <sharedItems containsString="0" containsBlank="1" containsNumber="1" containsInteger="1" minValue="27" maxValue="10175"/>
    </cacheField>
    <cacheField name="4y-Freshm 04" numFmtId="3">
      <sharedItems containsBlank="1" containsMixedTypes="1" containsNumber="1" minValue="3" maxValue="10221"/>
    </cacheField>
    <cacheField name="4y-Freshm 05" numFmtId="3">
      <sharedItems containsBlank="1" containsMixedTypes="1" containsNumber="1" containsInteger="1" minValue="18" maxValue="11152"/>
    </cacheField>
    <cacheField name="4y-Freshm 06" numFmtId="3">
      <sharedItems containsString="0" containsBlank="1" containsNumber="1" containsInteger="1" minValue="0" maxValue="11434"/>
    </cacheField>
    <cacheField name="4y-Freshm 07" numFmtId="3">
      <sharedItems containsString="0" containsBlank="1" containsNumber="1" containsInteger="1" minValue="1" maxValue="11574"/>
    </cacheField>
    <cacheField name="4y-Freshm 08" numFmtId="0">
      <sharedItems containsString="0" containsBlank="1" containsNumber="1" containsInteger="1" minValue="25" maxValue="11538"/>
    </cacheField>
    <cacheField name="4y-Cohort 97" numFmtId="3">
      <sharedItems containsString="0" containsBlank="1" containsNumber="1" containsInteger="1" minValue="0" maxValue="6630"/>
    </cacheField>
    <cacheField name="4y-Cohort 98" numFmtId="3">
      <sharedItems containsString="0" containsBlank="1" containsNumber="1" containsInteger="1" minValue="0" maxValue="6627"/>
    </cacheField>
    <cacheField name="4y-Cohort 99" numFmtId="3">
      <sharedItems containsString="0" containsBlank="1" containsNumber="1" minValue="0" maxValue="6921"/>
    </cacheField>
    <cacheField name="4y-Cohort 00" numFmtId="3">
      <sharedItems containsString="0" containsBlank="1" containsNumber="1" minValue="0" maxValue="7558"/>
    </cacheField>
    <cacheField name="4y-Cohort 01" numFmtId="3">
      <sharedItems containsString="0" containsBlank="1" containsNumber="1" minValue="0" maxValue="7197"/>
    </cacheField>
    <cacheField name="4y-Cohort 02" numFmtId="3">
      <sharedItems containsString="0" containsBlank="1" containsNumber="1" containsInteger="1" minValue="0" maxValue="7832"/>
    </cacheField>
    <cacheField name="4y-Cohort 03" numFmtId="3">
      <sharedItems containsString="0" containsBlank="1" containsNumber="1" containsInteger="1" minValue="0" maxValue="6506"/>
    </cacheField>
    <cacheField name="4y-Cohort 04" numFmtId="3">
      <sharedItems containsString="0" containsBlank="1" containsNumber="1" containsInteger="1" minValue="1" maxValue="6741"/>
    </cacheField>
    <cacheField name="4y-Cohort 05" numFmtId="3">
      <sharedItems containsString="0" containsBlank="1" containsNumber="1" containsInteger="1" minValue="2" maxValue="7224"/>
    </cacheField>
    <cacheField name="4y-Cohort 06" numFmtId="0">
      <sharedItems containsString="0" containsBlank="1" containsNumber="1" containsInteger="1" minValue="0" maxValue="7472"/>
    </cacheField>
    <cacheField name="4y-Cohort 07" numFmtId="3">
      <sharedItems containsString="0" containsBlank="1" containsNumber="1" containsInteger="1" minValue="0" maxValue="7587"/>
    </cacheField>
    <cacheField name="4y-Cohort 08" numFmtId="0">
      <sharedItems containsString="0" containsBlank="1" containsNumber="1" containsInteger="1" minValue="0" maxValue="7465"/>
    </cacheField>
    <cacheField name="4y-Excluded 97" numFmtId="3">
      <sharedItems containsString="0" containsBlank="1" containsNumber="1" containsInteger="1" minValue="0" maxValue="6"/>
    </cacheField>
    <cacheField name="4y-Excluded 98" numFmtId="3">
      <sharedItems containsString="0" containsBlank="1" containsNumber="1" containsInteger="1" minValue="0" maxValue="43"/>
    </cacheField>
    <cacheField name="4y-Excluded 99" numFmtId="3">
      <sharedItems containsString="0" containsBlank="1" containsNumber="1" containsInteger="1" minValue="0" maxValue="40"/>
    </cacheField>
    <cacheField name="4y-Excluded 00" numFmtId="3">
      <sharedItems containsString="0" containsBlank="1" containsNumber="1" containsInteger="1" minValue="0" maxValue="60"/>
    </cacheField>
    <cacheField name="4y-Excluded 01" numFmtId="3">
      <sharedItems containsString="0" containsBlank="1" containsNumber="1" containsInteger="1" minValue="0" maxValue="24"/>
    </cacheField>
    <cacheField name="4y-Excluded 02" numFmtId="3">
      <sharedItems containsString="0" containsBlank="1" containsNumber="1" containsInteger="1" minValue="0" maxValue="31"/>
    </cacheField>
    <cacheField name="4y-Excluded 03" numFmtId="3">
      <sharedItems containsString="0" containsBlank="1" containsNumber="1" containsInteger="1" minValue="0" maxValue="42"/>
    </cacheField>
    <cacheField name="4y-Excluded 04" numFmtId="3">
      <sharedItems containsString="0" containsBlank="1" containsNumber="1" containsInteger="1" minValue="0" maxValue="4"/>
    </cacheField>
    <cacheField name="4y-Excluded 05" numFmtId="3">
      <sharedItems containsString="0" containsBlank="1" containsNumber="1" containsInteger="1" minValue="0" maxValue="3"/>
    </cacheField>
    <cacheField name="4y-Excluded 06" numFmtId="3">
      <sharedItems containsString="0" containsBlank="1" containsNumber="1" containsInteger="1" minValue="0" maxValue="3"/>
    </cacheField>
    <cacheField name="4y-Excluded 07" numFmtId="3">
      <sharedItems containsString="0" containsBlank="1" containsNumber="1" containsInteger="1" minValue="0" maxValue="7"/>
    </cacheField>
    <cacheField name="4y-Excluded 08" numFmtId="0">
      <sharedItems containsBlank="1" containsMixedTypes="1" containsNumber="1" containsInteger="1" minValue="0" maxValue="14"/>
    </cacheField>
    <cacheField name="4y-Adjcohort 97" numFmtId="3">
      <sharedItems containsMixedTypes="1" containsNumber="1" containsInteger="1" minValue="2" maxValue="6630"/>
    </cacheField>
    <cacheField name="4y-Adjcohort 98" numFmtId="3">
      <sharedItems containsMixedTypes="1" containsNumber="1" containsInteger="1" minValue="10" maxValue="6627"/>
    </cacheField>
    <cacheField name="4y-Adjcohort 99" numFmtId="3">
      <sharedItems containsMixedTypes="1" containsNumber="1" minValue="4" maxValue="6921"/>
    </cacheField>
    <cacheField name="4y-Adjcohort 00" numFmtId="3">
      <sharedItems containsMixedTypes="1" containsNumber="1" minValue="2" maxValue="7558"/>
    </cacheField>
    <cacheField name="4y-Adjcohort 01" numFmtId="3">
      <sharedItems containsMixedTypes="1" containsNumber="1" minValue="11" maxValue="7197"/>
    </cacheField>
    <cacheField name="4y-Adjcohort 02" numFmtId="3">
      <sharedItems containsMixedTypes="1" containsNumber="1" containsInteger="1" minValue="20" maxValue="7815"/>
    </cacheField>
    <cacheField name="4y-Adjcohort 03" numFmtId="3">
      <sharedItems containsMixedTypes="1" containsNumber="1" containsInteger="1" minValue="34" maxValue="6506"/>
    </cacheField>
    <cacheField name="4y-Adjcohort 04" numFmtId="3">
      <sharedItems containsMixedTypes="1" containsNumber="1" containsInteger="1" minValue="1" maxValue="6741"/>
    </cacheField>
    <cacheField name="4y-Adjcohort 05" numFmtId="3">
      <sharedItems containsMixedTypes="1" containsNumber="1" containsInteger="1" minValue="2" maxValue="7224"/>
    </cacheField>
    <cacheField name="4y-Adjcohort 06" numFmtId="3">
      <sharedItems containsMixedTypes="1" containsNumber="1" containsInteger="1" minValue="28" maxValue="7472"/>
    </cacheField>
    <cacheField name="4y-Adjcohort 07" numFmtId="3">
      <sharedItems containsMixedTypes="1" containsNumber="1" containsInteger="1" minValue="79" maxValue="7587"/>
    </cacheField>
    <cacheField name="4y-Adjcohort 08" numFmtId="3">
      <sharedItems containsMixedTypes="1" containsNumber="1" containsInteger="1" minValue="9" maxValue="7465"/>
    </cacheField>
    <cacheField name="4y-EnrlY2 06" numFmtId="0">
      <sharedItems containsString="0" containsBlank="1" containsNumber="1" containsInteger="1" minValue="0" maxValue="6828"/>
    </cacheField>
    <cacheField name="4y-EnrlY2 07" numFmtId="3">
      <sharedItems containsString="0" containsBlank="1" containsNumber="1" containsInteger="1" minValue="45" maxValue="7010"/>
    </cacheField>
    <cacheField name="4y-EnrlY2 08" numFmtId="0">
      <sharedItems containsString="0" containsBlank="1" containsNumber="1" containsInteger="1" minValue="7" maxValue="6896"/>
    </cacheField>
    <cacheField name="4y-TransfY2 06" numFmtId="0">
      <sharedItems containsString="0" containsBlank="1" containsNumber="1" containsInteger="1" minValue="0" maxValue="713"/>
    </cacheField>
    <cacheField name="4y-TransfY2 07" numFmtId="3">
      <sharedItems containsString="0" containsBlank="1" containsNumber="1" containsInteger="1" minValue="0" maxValue="1354"/>
    </cacheField>
    <cacheField name="4y-TransfY2 08" numFmtId="0">
      <sharedItems containsString="0" containsBlank="1" containsNumber="1" containsInteger="1" minValue="0" maxValue="1507"/>
    </cacheField>
    <cacheField name="4y-OtherY2 06" numFmtId="3">
      <sharedItems containsMixedTypes="1" containsNumber="1" containsInteger="1" minValue="11" maxValue="881"/>
    </cacheField>
    <cacheField name="4y-OtherY2 07" numFmtId="3">
      <sharedItems containsMixedTypes="1" containsNumber="1" containsInteger="1" minValue="11" maxValue="885"/>
    </cacheField>
    <cacheField name="4y-OtherY2 08" numFmtId="3">
      <sharedItems containsMixedTypes="1" containsNumber="1" containsInteger="1" minValue="2" maxValue="868"/>
    </cacheField>
    <cacheField name="4y-CompY6 01" numFmtId="0">
      <sharedItems containsString="0" containsBlank="1" containsNumber="1" containsInteger="1" minValue="4" maxValue="5537"/>
    </cacheField>
    <cacheField name="4y-CompY6 02" numFmtId="3">
      <sharedItems containsString="0" containsBlank="1" containsNumber="1" containsInteger="1" minValue="7" maxValue="6054"/>
    </cacheField>
    <cacheField name="4y-CompY6 03" numFmtId="0">
      <sharedItems containsString="0" containsBlank="1" containsNumber="1" containsInteger="1" minValue="0" maxValue="5359"/>
    </cacheField>
    <cacheField name="4y-EnrlY6 01" numFmtId="3">
      <sharedItems containsString="0" containsBlank="1" containsNumber="1" containsInteger="1" minValue="0" maxValue="345"/>
    </cacheField>
    <cacheField name="4y-EnrlY6 02" numFmtId="3">
      <sharedItems containsString="0" containsBlank="1" containsNumber="1" containsInteger="1" minValue="0" maxValue="683"/>
    </cacheField>
    <cacheField name="4y-EnrlY6 03" numFmtId="0">
      <sharedItems containsString="0" containsBlank="1" containsNumber="1" containsInteger="1" minValue="0" maxValue="408"/>
    </cacheField>
    <cacheField name="4y-TransfY6 01" numFmtId="3">
      <sharedItems containsBlank="1" containsMixedTypes="1" containsNumber="1" containsInteger="1" minValue="0" maxValue="1174"/>
    </cacheField>
    <cacheField name="4y-TransfY6 02" numFmtId="3">
      <sharedItems containsBlank="1" containsMixedTypes="1" containsNumber="1" containsInteger="1" minValue="0" maxValue="1410"/>
    </cacheField>
    <cacheField name="4y-TransfY6 03" numFmtId="0">
      <sharedItems containsString="0" containsBlank="1" containsNumber="1" containsInteger="1" minValue="0" maxValue="2166"/>
    </cacheField>
    <cacheField name="4y-OtherY6 01" numFmtId="3">
      <sharedItems containsMixedTypes="1" containsNumber="1" minValue="11" maxValue="1725"/>
    </cacheField>
    <cacheField name="4y-OtherY6 02" numFmtId="3">
      <sharedItems containsMixedTypes="1" containsNumber="1" containsInteger="1" minValue="6" maxValue="1281"/>
    </cacheField>
    <cacheField name="4y-OtherY6 03" numFmtId="3">
      <sharedItems containsMixedTypes="1" containsNumber="1" containsInteger="1" minValue="14" maxValue="3794"/>
    </cacheField>
    <cacheField name="4y-CompY10 97" numFmtId="0">
      <sharedItems containsString="0" containsBlank="1" containsNumber="1" containsInteger="1" minValue="0" maxValue="4964"/>
    </cacheField>
    <cacheField name="4y-CompY10 98" numFmtId="3">
      <sharedItems containsString="0" containsBlank="1" containsNumber="1" containsInteger="1" minValue="0" maxValue="5202"/>
    </cacheField>
    <cacheField name="4y-CompY10 99" numFmtId="0">
      <sharedItems containsString="0" containsBlank="1" containsNumber="1" containsInteger="1" minValue="0" maxValue="5454"/>
    </cacheField>
    <cacheField name="2y-Freshm 03" numFmtId="0">
      <sharedItems containsString="0" containsBlank="1" containsNumber="1" containsInteger="1" minValue="46" maxValue="15164"/>
    </cacheField>
    <cacheField name="2y-Freshm 04" numFmtId="0">
      <sharedItems containsString="0" containsBlank="1" containsNumber="1" containsInteger="1" minValue="39" maxValue="13879"/>
    </cacheField>
    <cacheField name="2y-Freshm 05" numFmtId="0">
      <sharedItems containsString="0" containsBlank="1" containsNumber="1" minValue="42" maxValue="13871"/>
    </cacheField>
    <cacheField name="2y-Freshm 06" numFmtId="0">
      <sharedItems containsString="0" containsBlank="1" containsNumber="1" containsInteger="1" minValue="37" maxValue="13551"/>
    </cacheField>
    <cacheField name="2y-Freshm 07" numFmtId="3">
      <sharedItems containsString="0" containsBlank="1" containsNumber="1" containsInteger="1" minValue="52" maxValue="13134"/>
    </cacheField>
    <cacheField name="2y-Freshm 08" numFmtId="0">
      <sharedItems containsString="0" containsBlank="1" containsNumber="1" containsInteger="1" minValue="32" maxValue="13843"/>
    </cacheField>
    <cacheField name="2y-Cohort 01" numFmtId="0">
      <sharedItems containsString="0" containsBlank="1" containsNumber="1" containsInteger="1" minValue="3" maxValue="5103"/>
    </cacheField>
    <cacheField name="2y-Cohort 02" numFmtId="0">
      <sharedItems containsString="0" containsBlank="1" containsNumber="1" containsInteger="1" minValue="2" maxValue="6281"/>
    </cacheField>
    <cacheField name="2y-Cohort 03" numFmtId="0">
      <sharedItems containsString="0" containsBlank="1" containsNumber="1" containsInteger="1" minValue="10" maxValue="6546"/>
    </cacheField>
    <cacheField name="2y-Cohort 04" numFmtId="0">
      <sharedItems containsString="0" containsBlank="1" containsNumber="1" containsInteger="1" minValue="20" maxValue="6060"/>
    </cacheField>
    <cacheField name="2y-Cohort 05" numFmtId="0">
      <sharedItems containsString="0" containsBlank="1" containsNumber="1" containsInteger="1" minValue="14" maxValue="6131"/>
    </cacheField>
    <cacheField name="2y-Cohort 06" numFmtId="0">
      <sharedItems containsString="0" containsBlank="1" containsNumber="1" containsInteger="1" minValue="19" maxValue="6147"/>
    </cacheField>
    <cacheField name="2y-Cohort 07" numFmtId="3">
      <sharedItems containsString="0" containsBlank="1" containsNumber="1" containsInteger="1" minValue="17" maxValue="7176"/>
    </cacheField>
    <cacheField name="2y-Cohort 08" numFmtId="0">
      <sharedItems containsString="0" containsBlank="1" containsNumber="1" containsInteger="1" minValue="21" maxValue="7374"/>
    </cacheField>
    <cacheField name="2y-Excluded 01" numFmtId="0">
      <sharedItems containsString="0" containsBlank="1" containsNumber="1" containsInteger="1" minValue="1" maxValue="2"/>
    </cacheField>
    <cacheField name="2y-Excluded 02" numFmtId="0">
      <sharedItems containsString="0" containsBlank="1" containsNumber="1" containsInteger="1" minValue="1" maxValue="48"/>
    </cacheField>
    <cacheField name="2y-Excluded 03" numFmtId="3">
      <sharedItems containsString="0" containsBlank="1" containsNumber="1" containsInteger="1" minValue="0" maxValue="51"/>
    </cacheField>
    <cacheField name="2y-Excluded 04" numFmtId="0">
      <sharedItems containsString="0" containsBlank="1" containsNumber="1" containsInteger="1" minValue="0" maxValue="57"/>
    </cacheField>
    <cacheField name="2y-Excluded 05" numFmtId="3">
      <sharedItems containsString="0" containsBlank="1" containsNumber="1" containsInteger="1" minValue="0" maxValue="65"/>
    </cacheField>
    <cacheField name="2y-Excluded 06" numFmtId="3">
      <sharedItems containsString="0" containsBlank="1" containsNumber="1" containsInteger="1" minValue="0" maxValue="63"/>
    </cacheField>
    <cacheField name="2y-Excluded 07" numFmtId="3">
      <sharedItems containsString="0" containsBlank="1" containsNumber="1" containsInteger="1" minValue="0" maxValue="36"/>
    </cacheField>
    <cacheField name="2y-Excluded 08" numFmtId="0">
      <sharedItems containsString="0" containsBlank="1" containsNumber="1" containsInteger="1" minValue="0" maxValue="60"/>
    </cacheField>
    <cacheField name="2y-Adjcohort 01" numFmtId="3">
      <sharedItems containsBlank="1" containsMixedTypes="1" containsNumber="1" containsInteger="1" minValue="3" maxValue="4468"/>
    </cacheField>
    <cacheField name="2y-Adjcohort 02" numFmtId="3">
      <sharedItems containsBlank="1" containsMixedTypes="1" containsNumber="1" containsInteger="1" minValue="2" maxValue="5726"/>
    </cacheField>
    <cacheField name="2y-Adjcohort 03" numFmtId="3">
      <sharedItems containsMixedTypes="1" containsNumber="1" containsInteger="1" minValue="10" maxValue="6495"/>
    </cacheField>
    <cacheField name="2y-Adjcohort 04" numFmtId="3">
      <sharedItems containsMixedTypes="1" containsNumber="1" containsInteger="1" minValue="20" maxValue="6008"/>
    </cacheField>
    <cacheField name="2y-Adjcohort 05" numFmtId="3">
      <sharedItems containsMixedTypes="1" containsNumber="1" containsInteger="1" minValue="14" maxValue="6075"/>
    </cacheField>
    <cacheField name="2y-Adjcohort 06" numFmtId="3">
      <sharedItems containsMixedTypes="1" containsNumber="1" containsInteger="1" minValue="19" maxValue="6096"/>
    </cacheField>
    <cacheField name="2y-Adjcohort 07" numFmtId="3">
      <sharedItems containsMixedTypes="1" containsNumber="1" containsInteger="1" minValue="17" maxValue="7176"/>
    </cacheField>
    <cacheField name="2y-Adjcohort 08" numFmtId="3">
      <sharedItems containsMixedTypes="1" containsNumber="1" containsInteger="1" minValue="21" maxValue="7374"/>
    </cacheField>
    <cacheField name="2y-EnrlY2 06" numFmtId="0">
      <sharedItems containsString="0" containsBlank="1" containsNumber="1" containsInteger="1" minValue="0" maxValue="4086"/>
    </cacheField>
    <cacheField name="2y-EnrlY2 07" numFmtId="3">
      <sharedItems containsString="0" containsBlank="1" containsNumber="1" containsInteger="1" minValue="9" maxValue="4792"/>
    </cacheField>
    <cacheField name="2y-EnrlY2 08" numFmtId="0">
      <sharedItems containsString="0" containsBlank="1" containsNumber="1" containsInteger="1" minValue="10" maxValue="4944"/>
    </cacheField>
    <cacheField name="2y-TransfY2 06" numFmtId="0">
      <sharedItems containsString="0" containsBlank="1" containsNumber="1" containsInteger="1" minValue="0" maxValue="603"/>
    </cacheField>
    <cacheField name="2y-TransfY2 07" numFmtId="3">
      <sharedItems containsString="0" containsBlank="1" containsNumber="1" containsInteger="1" minValue="1" maxValue="567"/>
    </cacheField>
    <cacheField name="2y-TransfY2 08" numFmtId="0">
      <sharedItems containsString="0" containsBlank="1" containsNumber="1" containsInteger="1" minValue="0" maxValue="548"/>
    </cacheField>
    <cacheField name="2y-OtherY2 06" numFmtId="3">
      <sharedItems containsMixedTypes="1" containsNumber="1" containsInteger="1" minValue="8" maxValue="1823"/>
    </cacheField>
    <cacheField name="2y-OtherY2 07" numFmtId="3">
      <sharedItems containsMixedTypes="1" containsNumber="1" containsInteger="1" minValue="6" maxValue="2146"/>
    </cacheField>
    <cacheField name="2y-OtherY2 08" numFmtId="3">
      <sharedItems containsMixedTypes="1" containsNumber="1" containsInteger="1" minValue="8" maxValue="2196"/>
    </cacheField>
    <cacheField name="2y-CompY3 04" numFmtId="0">
      <sharedItems containsString="0" containsBlank="1" containsNumber="1" containsInteger="1" minValue="0" maxValue="1505"/>
    </cacheField>
    <cacheField name="2y-CompY3 05" numFmtId="3">
      <sharedItems containsString="0" containsBlank="1" containsNumber="1" containsInteger="1" minValue="0" maxValue="1481"/>
    </cacheField>
    <cacheField name="2y-CompY3 06" numFmtId="0">
      <sharedItems containsString="0" containsBlank="1" containsNumber="1" containsInteger="1" minValue="0" maxValue="1857"/>
    </cacheField>
    <cacheField name="2y-EnrlY3 04" numFmtId="0">
      <sharedItems containsString="0" containsBlank="1" containsNumber="1" containsInteger="1" minValue="0" maxValue="1038"/>
    </cacheField>
    <cacheField name="2y-EnrlY3 05" numFmtId="0">
      <sharedItems containsString="0" containsBlank="1" containsNumber="1" containsInteger="1" minValue="0" maxValue="1022"/>
    </cacheField>
    <cacheField name="2y-EnrlY3 06" numFmtId="0">
      <sharedItems containsString="0" containsBlank="1" containsNumber="1" containsInteger="1" minValue="0" maxValue="939"/>
    </cacheField>
    <cacheField name="2y-TransfY3 04" numFmtId="0">
      <sharedItems containsString="0" containsBlank="1" containsNumber="1" containsInteger="1" minValue="0" maxValue="1348"/>
    </cacheField>
    <cacheField name="2y-TransfY3 05" numFmtId="3">
      <sharedItems containsBlank="1" containsMixedTypes="1" containsNumber="1" containsInteger="1" minValue="0" maxValue="1194"/>
    </cacheField>
    <cacheField name="2y-TransfY3 06" numFmtId="0">
      <sharedItems containsString="0" containsBlank="1" containsNumber="1" containsInteger="1" minValue="0" maxValue="1370"/>
    </cacheField>
    <cacheField name="2y-OtherY3 04" numFmtId="3">
      <sharedItems containsMixedTypes="1" containsNumber="1" containsInteger="1" minValue="13" maxValue="2640"/>
    </cacheField>
    <cacheField name="2y-OtherY3 05" numFmtId="3">
      <sharedItems containsMixedTypes="1" containsNumber="1" containsInteger="1" minValue="-94" maxValue="2785"/>
    </cacheField>
    <cacheField name="2y-OtherY3 06" numFmtId="3">
      <sharedItems containsMixedTypes="1" containsNumber="1" containsInteger="1" minValue="-78" maxValue="2686"/>
    </cacheField>
    <cacheField name="2y-CompY6 01" numFmtId="0">
      <sharedItems containsString="0" containsBlank="1" containsNumber="1" containsInteger="1" minValue="0" maxValue="1464"/>
    </cacheField>
    <cacheField name="2y-CompY6 02" numFmtId="0">
      <sharedItems containsString="0" containsBlank="1" containsNumber="1" containsInteger="1" minValue="0" maxValue="2065"/>
    </cacheField>
    <cacheField name="2y-CompY6 03" numFmtId="0">
      <sharedItems containsString="0" containsBlank="1" containsNumber="1" containsInteger="1" minValue="0" maxValue="2266"/>
    </cacheField>
    <cacheField name="Category2" numFmtId="0" databaseField="0">
      <fieldGroup base="3">
        <discretePr count="14">
          <x v="0"/>
          <x v="0"/>
          <x v="0"/>
          <x v="0"/>
          <x v="0"/>
          <x v="1"/>
          <x v="1"/>
          <x v="1"/>
          <x v="3"/>
          <x v="3"/>
          <x v="0"/>
          <x v="1"/>
          <x v="2"/>
          <x v="3"/>
        </discretePr>
        <groupItems count="4">
          <s v="Group1"/>
          <s v="Group2"/>
          <n v="15"/>
          <s v="Group3"/>
        </groupItems>
      </fieldGroup>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jmarks" refreshedDate="40532.439512962963" createdVersion="3" refreshedVersion="3" minRefreshableVersion="3" recordCount="657">
  <cacheSource type="worksheet">
    <worksheetSource ref="A5:DR662" sheet="Progression Data"/>
  </cacheSource>
  <cacheFields count="123">
    <cacheField name="State" numFmtId="49">
      <sharedItems count="16">
        <s v="AL"/>
        <s v="AR"/>
        <s v="DE"/>
        <s v="FL"/>
        <s v="GA"/>
        <s v="KY"/>
        <s v="LA"/>
        <s v="MD"/>
        <s v="MS"/>
        <s v="NC"/>
        <s v="OK"/>
        <s v="SC"/>
        <s v="TN"/>
        <s v="TX"/>
        <s v="VA"/>
        <s v="WV"/>
      </sharedItems>
    </cacheField>
    <cacheField name="Institution" numFmtId="0">
      <sharedItems/>
    </cacheField>
    <cacheField name="IPEDS ID#" numFmtId="49">
      <sharedItems containsBlank="1" containsMixedTypes="1" containsNumber="1" containsInteger="1" minValue="100654" maxValue="447689"/>
    </cacheField>
    <cacheField name="Category" numFmtId="0">
      <sharedItems containsSemiMixedTypes="0" containsString="0" containsNumber="1" containsInteger="1" minValue="1" maxValue="15" count="14">
        <n v="1"/>
        <n v="2"/>
        <n v="3"/>
        <n v="4"/>
        <n v="5"/>
        <n v="8"/>
        <n v="9"/>
        <n v="10"/>
        <n v="12"/>
        <n v="13"/>
        <n v="6"/>
        <n v="7"/>
        <n v="15"/>
        <n v="14"/>
      </sharedItems>
      <fieldGroup par="122"/>
    </cacheField>
    <cacheField name="4y-Freshm 02" numFmtId="3">
      <sharedItems containsString="0" containsBlank="1" containsNumber="1" containsInteger="1" minValue="33" maxValue="9059"/>
    </cacheField>
    <cacheField name="4y-Freshm 03" numFmtId="3">
      <sharedItems containsString="0" containsBlank="1" containsNumber="1" containsInteger="1" minValue="27" maxValue="10175"/>
    </cacheField>
    <cacheField name="4y-Freshm 04" numFmtId="3">
      <sharedItems containsBlank="1" containsMixedTypes="1" containsNumber="1" minValue="3" maxValue="10221"/>
    </cacheField>
    <cacheField name="4y-Freshm 05" numFmtId="3">
      <sharedItems containsBlank="1" containsMixedTypes="1" containsNumber="1" containsInteger="1" minValue="18" maxValue="11152"/>
    </cacheField>
    <cacheField name="4y-Freshm 06" numFmtId="3">
      <sharedItems containsString="0" containsBlank="1" containsNumber="1" containsInteger="1" minValue="0" maxValue="11434"/>
    </cacheField>
    <cacheField name="4y-Freshm 07" numFmtId="3">
      <sharedItems containsString="0" containsBlank="1" containsNumber="1" containsInteger="1" minValue="1" maxValue="11574"/>
    </cacheField>
    <cacheField name="4y-Freshm 08" numFmtId="0">
      <sharedItems containsString="0" containsBlank="1" containsNumber="1" containsInteger="1" minValue="25" maxValue="11538"/>
    </cacheField>
    <cacheField name="4y-Cohort 97" numFmtId="3">
      <sharedItems containsString="0" containsBlank="1" containsNumber="1" containsInteger="1" minValue="0" maxValue="6630"/>
    </cacheField>
    <cacheField name="4y-Cohort 98" numFmtId="3">
      <sharedItems containsString="0" containsBlank="1" containsNumber="1" containsInteger="1" minValue="0" maxValue="6627"/>
    </cacheField>
    <cacheField name="4y-Cohort 99" numFmtId="3">
      <sharedItems containsString="0" containsBlank="1" containsNumber="1" minValue="0" maxValue="6921"/>
    </cacheField>
    <cacheField name="4y-Cohort 00" numFmtId="3">
      <sharedItems containsString="0" containsBlank="1" containsNumber="1" minValue="0" maxValue="7558"/>
    </cacheField>
    <cacheField name="4y-Cohort 01" numFmtId="3">
      <sharedItems containsString="0" containsBlank="1" containsNumber="1" minValue="0" maxValue="7197"/>
    </cacheField>
    <cacheField name="4y-Cohort 02" numFmtId="3">
      <sharedItems containsString="0" containsBlank="1" containsNumber="1" containsInteger="1" minValue="0" maxValue="7832"/>
    </cacheField>
    <cacheField name="4y-Cohort 03" numFmtId="3">
      <sharedItems containsString="0" containsBlank="1" containsNumber="1" containsInteger="1" minValue="0" maxValue="6506"/>
    </cacheField>
    <cacheField name="4y-Cohort 04" numFmtId="3">
      <sharedItems containsString="0" containsBlank="1" containsNumber="1" containsInteger="1" minValue="1" maxValue="6741"/>
    </cacheField>
    <cacheField name="4y-Cohort 05" numFmtId="3">
      <sharedItems containsString="0" containsBlank="1" containsNumber="1" containsInteger="1" minValue="2" maxValue="7224"/>
    </cacheField>
    <cacheField name="4y-Cohort 06" numFmtId="0">
      <sharedItems containsString="0" containsBlank="1" containsNumber="1" containsInteger="1" minValue="0" maxValue="7472"/>
    </cacheField>
    <cacheField name="4y-Cohort 07" numFmtId="3">
      <sharedItems containsString="0" containsBlank="1" containsNumber="1" containsInteger="1" minValue="0" maxValue="7587"/>
    </cacheField>
    <cacheField name="4y-Cohort 08" numFmtId="0">
      <sharedItems containsString="0" containsBlank="1" containsNumber="1" containsInteger="1" minValue="0" maxValue="7465"/>
    </cacheField>
    <cacheField name="4y-Excluded 97" numFmtId="3">
      <sharedItems containsString="0" containsBlank="1" containsNumber="1" containsInteger="1" minValue="0" maxValue="6"/>
    </cacheField>
    <cacheField name="4y-Excluded 98" numFmtId="3">
      <sharedItems containsString="0" containsBlank="1" containsNumber="1" containsInteger="1" minValue="0" maxValue="43"/>
    </cacheField>
    <cacheField name="4y-Excluded 99" numFmtId="3">
      <sharedItems containsString="0" containsBlank="1" containsNumber="1" containsInteger="1" minValue="0" maxValue="40"/>
    </cacheField>
    <cacheField name="4y-Excluded 00" numFmtId="3">
      <sharedItems containsString="0" containsBlank="1" containsNumber="1" containsInteger="1" minValue="0" maxValue="60"/>
    </cacheField>
    <cacheField name="4y-Excluded 01" numFmtId="3">
      <sharedItems containsString="0" containsBlank="1" containsNumber="1" containsInteger="1" minValue="0" maxValue="24"/>
    </cacheField>
    <cacheField name="4y-Excluded 02" numFmtId="3">
      <sharedItems containsString="0" containsBlank="1" containsNumber="1" containsInteger="1" minValue="0" maxValue="31"/>
    </cacheField>
    <cacheField name="4y-Excluded 03" numFmtId="3">
      <sharedItems containsString="0" containsBlank="1" containsNumber="1" containsInteger="1" minValue="0" maxValue="42"/>
    </cacheField>
    <cacheField name="4y-Excluded 04" numFmtId="3">
      <sharedItems containsString="0" containsBlank="1" containsNumber="1" containsInteger="1" minValue="0" maxValue="4"/>
    </cacheField>
    <cacheField name="4y-Excluded 05" numFmtId="3">
      <sharedItems containsString="0" containsBlank="1" containsNumber="1" containsInteger="1" minValue="0" maxValue="3"/>
    </cacheField>
    <cacheField name="4y-Excluded 06" numFmtId="3">
      <sharedItems containsString="0" containsBlank="1" containsNumber="1" containsInteger="1" minValue="0" maxValue="3"/>
    </cacheField>
    <cacheField name="4y-Excluded 07" numFmtId="3">
      <sharedItems containsString="0" containsBlank="1" containsNumber="1" containsInteger="1" minValue="0" maxValue="7"/>
    </cacheField>
    <cacheField name="4y-Excluded 08" numFmtId="0">
      <sharedItems containsBlank="1" containsMixedTypes="1" containsNumber="1" containsInteger="1" minValue="0" maxValue="14"/>
    </cacheField>
    <cacheField name="4y-Adjcohort 97" numFmtId="3">
      <sharedItems containsMixedTypes="1" containsNumber="1" containsInteger="1" minValue="2" maxValue="6630"/>
    </cacheField>
    <cacheField name="4y-Adjcohort 98" numFmtId="3">
      <sharedItems containsMixedTypes="1" containsNumber="1" containsInteger="1" minValue="10" maxValue="6627"/>
    </cacheField>
    <cacheField name="4y-Adjcohort 99" numFmtId="3">
      <sharedItems containsMixedTypes="1" containsNumber="1" minValue="4" maxValue="6921"/>
    </cacheField>
    <cacheField name="4y-Adjcohort 00" numFmtId="3">
      <sharedItems containsMixedTypes="1" containsNumber="1" minValue="2" maxValue="7558"/>
    </cacheField>
    <cacheField name="4y-Adjcohort 01" numFmtId="3">
      <sharedItems containsMixedTypes="1" containsNumber="1" minValue="11" maxValue="7197"/>
    </cacheField>
    <cacheField name="4y-Adjcohort 02" numFmtId="3">
      <sharedItems containsMixedTypes="1" containsNumber="1" containsInteger="1" minValue="20" maxValue="7815"/>
    </cacheField>
    <cacheField name="4y-Adjcohort 03" numFmtId="3">
      <sharedItems containsMixedTypes="1" containsNumber="1" containsInteger="1" minValue="34" maxValue="6506"/>
    </cacheField>
    <cacheField name="4y-Adjcohort 04" numFmtId="3">
      <sharedItems containsMixedTypes="1" containsNumber="1" containsInteger="1" minValue="1" maxValue="6741"/>
    </cacheField>
    <cacheField name="4y-Adjcohort 05" numFmtId="3">
      <sharedItems containsMixedTypes="1" containsNumber="1" containsInteger="1" minValue="2" maxValue="7224"/>
    </cacheField>
    <cacheField name="4y-Adjcohort 06" numFmtId="3">
      <sharedItems containsMixedTypes="1" containsNumber="1" containsInteger="1" minValue="28" maxValue="7472"/>
    </cacheField>
    <cacheField name="4y-Adjcohort 07" numFmtId="3">
      <sharedItems containsMixedTypes="1" containsNumber="1" containsInteger="1" minValue="79" maxValue="7587"/>
    </cacheField>
    <cacheField name="4y-Adjcohort 08" numFmtId="3">
      <sharedItems containsMixedTypes="1" containsNumber="1" containsInteger="1" minValue="9" maxValue="7465"/>
    </cacheField>
    <cacheField name="4y-EnrlY2 06" numFmtId="0">
      <sharedItems containsString="0" containsBlank="1" containsNumber="1" containsInteger="1" minValue="0" maxValue="6828"/>
    </cacheField>
    <cacheField name="4y-EnrlY2 07" numFmtId="3">
      <sharedItems containsString="0" containsBlank="1" containsNumber="1" containsInteger="1" minValue="45" maxValue="7010"/>
    </cacheField>
    <cacheField name="4y-EnrlY2 08" numFmtId="0">
      <sharedItems containsString="0" containsBlank="1" containsNumber="1" containsInteger="1" minValue="7" maxValue="6896"/>
    </cacheField>
    <cacheField name="4y-TransfY2 06" numFmtId="0">
      <sharedItems containsString="0" containsBlank="1" containsNumber="1" containsInteger="1" minValue="0" maxValue="713"/>
    </cacheField>
    <cacheField name="4y-TransfY2 07" numFmtId="3">
      <sharedItems containsString="0" containsBlank="1" containsNumber="1" containsInteger="1" minValue="0" maxValue="1354"/>
    </cacheField>
    <cacheField name="4y-TransfY2 08" numFmtId="0">
      <sharedItems containsString="0" containsBlank="1" containsNumber="1" containsInteger="1" minValue="0" maxValue="1507"/>
    </cacheField>
    <cacheField name="4y-OtherY2 06" numFmtId="3">
      <sharedItems containsMixedTypes="1" containsNumber="1" containsInteger="1" minValue="11" maxValue="881"/>
    </cacheField>
    <cacheField name="4y-OtherY2 07" numFmtId="3">
      <sharedItems containsMixedTypes="1" containsNumber="1" containsInteger="1" minValue="11" maxValue="885"/>
    </cacheField>
    <cacheField name="4y-OtherY2 08" numFmtId="3">
      <sharedItems containsMixedTypes="1" containsNumber="1" containsInteger="1" minValue="2" maxValue="868"/>
    </cacheField>
    <cacheField name="4y-CompY6 01" numFmtId="0">
      <sharedItems containsString="0" containsBlank="1" containsNumber="1" containsInteger="1" minValue="4" maxValue="5537"/>
    </cacheField>
    <cacheField name="4y-CompY6 02" numFmtId="3">
      <sharedItems containsString="0" containsBlank="1" containsNumber="1" containsInteger="1" minValue="7" maxValue="6054"/>
    </cacheField>
    <cacheField name="4y-CompY6 03" numFmtId="0">
      <sharedItems containsString="0" containsBlank="1" containsNumber="1" containsInteger="1" minValue="0" maxValue="5359"/>
    </cacheField>
    <cacheField name="4y-EnrlY6 01" numFmtId="3">
      <sharedItems containsString="0" containsBlank="1" containsNumber="1" containsInteger="1" minValue="0" maxValue="345"/>
    </cacheField>
    <cacheField name="4y-EnrlY6 02" numFmtId="3">
      <sharedItems containsString="0" containsBlank="1" containsNumber="1" containsInteger="1" minValue="0" maxValue="683"/>
    </cacheField>
    <cacheField name="4y-EnrlY6 03" numFmtId="0">
      <sharedItems containsString="0" containsBlank="1" containsNumber="1" containsInteger="1" minValue="0" maxValue="408"/>
    </cacheField>
    <cacheField name="4y-TransfY6 01" numFmtId="3">
      <sharedItems containsBlank="1" containsMixedTypes="1" containsNumber="1" containsInteger="1" minValue="0" maxValue="1174"/>
    </cacheField>
    <cacheField name="4y-TransfY6 02" numFmtId="3">
      <sharedItems containsBlank="1" containsMixedTypes="1" containsNumber="1" containsInteger="1" minValue="0" maxValue="1410"/>
    </cacheField>
    <cacheField name="4y-TransfY6 03" numFmtId="0">
      <sharedItems containsString="0" containsBlank="1" containsNumber="1" containsInteger="1" minValue="0" maxValue="2166"/>
    </cacheField>
    <cacheField name="4y-OtherY6 01" numFmtId="3">
      <sharedItems containsMixedTypes="1" containsNumber="1" minValue="11" maxValue="1725"/>
    </cacheField>
    <cacheField name="4y-OtherY6 02" numFmtId="3">
      <sharedItems containsMixedTypes="1" containsNumber="1" containsInteger="1" minValue="6" maxValue="1281"/>
    </cacheField>
    <cacheField name="4y-OtherY6 03" numFmtId="3">
      <sharedItems containsMixedTypes="1" containsNumber="1" containsInteger="1" minValue="14" maxValue="3794"/>
    </cacheField>
    <cacheField name="4y-CompY10 97" numFmtId="0">
      <sharedItems containsString="0" containsBlank="1" containsNumber="1" containsInteger="1" minValue="0" maxValue="4964"/>
    </cacheField>
    <cacheField name="4y-CompY10 98" numFmtId="3">
      <sharedItems containsString="0" containsBlank="1" containsNumber="1" containsInteger="1" minValue="0" maxValue="5202"/>
    </cacheField>
    <cacheField name="4y-CompY10 99" numFmtId="0">
      <sharedItems containsString="0" containsBlank="1" containsNumber="1" containsInteger="1" minValue="0" maxValue="5454"/>
    </cacheField>
    <cacheField name="2y-Freshm 03" numFmtId="0">
      <sharedItems containsString="0" containsBlank="1" containsNumber="1" containsInteger="1" minValue="46" maxValue="15164"/>
    </cacheField>
    <cacheField name="2y-Freshm 04" numFmtId="0">
      <sharedItems containsString="0" containsBlank="1" containsNumber="1" containsInteger="1" minValue="39" maxValue="13879"/>
    </cacheField>
    <cacheField name="2y-Freshm 05" numFmtId="0">
      <sharedItems containsString="0" containsBlank="1" containsNumber="1" minValue="42" maxValue="13871"/>
    </cacheField>
    <cacheField name="2y-Freshm 06" numFmtId="0">
      <sharedItems containsString="0" containsBlank="1" containsNumber="1" containsInteger="1" minValue="37" maxValue="13551"/>
    </cacheField>
    <cacheField name="2y-Freshm 07" numFmtId="3">
      <sharedItems containsString="0" containsBlank="1" containsNumber="1" containsInteger="1" minValue="52" maxValue="13134"/>
    </cacheField>
    <cacheField name="2y-Freshm 08" numFmtId="0">
      <sharedItems containsString="0" containsBlank="1" containsNumber="1" containsInteger="1" minValue="32" maxValue="13843"/>
    </cacheField>
    <cacheField name="2y-Cohort 01" numFmtId="0">
      <sharedItems containsString="0" containsBlank="1" containsNumber="1" containsInteger="1" minValue="3" maxValue="5103"/>
    </cacheField>
    <cacheField name="2y-Cohort 02" numFmtId="0">
      <sharedItems containsString="0" containsBlank="1" containsNumber="1" containsInteger="1" minValue="2" maxValue="6281"/>
    </cacheField>
    <cacheField name="2y-Cohort 03" numFmtId="0">
      <sharedItems containsString="0" containsBlank="1" containsNumber="1" containsInteger="1" minValue="10" maxValue="6546"/>
    </cacheField>
    <cacheField name="2y-Cohort 04" numFmtId="0">
      <sharedItems containsString="0" containsBlank="1" containsNumber="1" containsInteger="1" minValue="20" maxValue="6060"/>
    </cacheField>
    <cacheField name="2y-Cohort 05" numFmtId="0">
      <sharedItems containsString="0" containsBlank="1" containsNumber="1" containsInteger="1" minValue="14" maxValue="6131"/>
    </cacheField>
    <cacheField name="2y-Cohort 06" numFmtId="0">
      <sharedItems containsString="0" containsBlank="1" containsNumber="1" containsInteger="1" minValue="19" maxValue="6147"/>
    </cacheField>
    <cacheField name="2y-Cohort 07" numFmtId="3">
      <sharedItems containsString="0" containsBlank="1" containsNumber="1" containsInteger="1" minValue="17" maxValue="7176"/>
    </cacheField>
    <cacheField name="2y-Cohort 08" numFmtId="0">
      <sharedItems containsString="0" containsBlank="1" containsNumber="1" containsInteger="1" minValue="21" maxValue="7374"/>
    </cacheField>
    <cacheField name="2y-Excluded 01" numFmtId="0">
      <sharedItems containsString="0" containsBlank="1" containsNumber="1" containsInteger="1" minValue="1" maxValue="2"/>
    </cacheField>
    <cacheField name="2y-Excluded 02" numFmtId="0">
      <sharedItems containsString="0" containsBlank="1" containsNumber="1" containsInteger="1" minValue="1" maxValue="48"/>
    </cacheField>
    <cacheField name="2y-Excluded 03" numFmtId="3">
      <sharedItems containsString="0" containsBlank="1" containsNumber="1" containsInteger="1" minValue="0" maxValue="51"/>
    </cacheField>
    <cacheField name="2y-Excluded 04" numFmtId="0">
      <sharedItems containsString="0" containsBlank="1" containsNumber="1" containsInteger="1" minValue="0" maxValue="57"/>
    </cacheField>
    <cacheField name="2y-Excluded 05" numFmtId="3">
      <sharedItems containsString="0" containsBlank="1" containsNumber="1" containsInteger="1" minValue="0" maxValue="65"/>
    </cacheField>
    <cacheField name="2y-Excluded 06" numFmtId="3">
      <sharedItems containsString="0" containsBlank="1" containsNumber="1" containsInteger="1" minValue="0" maxValue="63"/>
    </cacheField>
    <cacheField name="2y-Excluded 07" numFmtId="3">
      <sharedItems containsString="0" containsBlank="1" containsNumber="1" containsInteger="1" minValue="0" maxValue="36"/>
    </cacheField>
    <cacheField name="2y-Excluded 08" numFmtId="0">
      <sharedItems containsString="0" containsBlank="1" containsNumber="1" containsInteger="1" minValue="0" maxValue="60"/>
    </cacheField>
    <cacheField name="2y-Adjcohort 01" numFmtId="3">
      <sharedItems containsBlank="1" containsMixedTypes="1" containsNumber="1" containsInteger="1" minValue="3" maxValue="4468"/>
    </cacheField>
    <cacheField name="2y-Adjcohort 02" numFmtId="3">
      <sharedItems containsBlank="1" containsMixedTypes="1" containsNumber="1" containsInteger="1" minValue="2" maxValue="5726"/>
    </cacheField>
    <cacheField name="2y-Adjcohort 03" numFmtId="3">
      <sharedItems containsMixedTypes="1" containsNumber="1" containsInteger="1" minValue="10" maxValue="6495"/>
    </cacheField>
    <cacheField name="2y-Adjcohort 04" numFmtId="3">
      <sharedItems containsMixedTypes="1" containsNumber="1" containsInteger="1" minValue="20" maxValue="6008"/>
    </cacheField>
    <cacheField name="2y-Adjcohort 05" numFmtId="3">
      <sharedItems containsMixedTypes="1" containsNumber="1" containsInteger="1" minValue="14" maxValue="6075"/>
    </cacheField>
    <cacheField name="2y-Adjcohort 06" numFmtId="3">
      <sharedItems containsMixedTypes="1" containsNumber="1" containsInteger="1" minValue="19" maxValue="6096"/>
    </cacheField>
    <cacheField name="2y-Adjcohort 07" numFmtId="3">
      <sharedItems containsMixedTypes="1" containsNumber="1" containsInteger="1" minValue="17" maxValue="7176"/>
    </cacheField>
    <cacheField name="2y-Adjcohort 08" numFmtId="3">
      <sharedItems containsMixedTypes="1" containsNumber="1" containsInteger="1" minValue="21" maxValue="7374"/>
    </cacheField>
    <cacheField name="2y-EnrlY2 06" numFmtId="0">
      <sharedItems containsString="0" containsBlank="1" containsNumber="1" containsInteger="1" minValue="0" maxValue="4086"/>
    </cacheField>
    <cacheField name="2y-EnrlY2 07" numFmtId="3">
      <sharedItems containsString="0" containsBlank="1" containsNumber="1" containsInteger="1" minValue="9" maxValue="4792"/>
    </cacheField>
    <cacheField name="2y-EnrlY2 08" numFmtId="0">
      <sharedItems containsString="0" containsBlank="1" containsNumber="1" containsInteger="1" minValue="10" maxValue="4944"/>
    </cacheField>
    <cacheField name="2y-TransfY2 06" numFmtId="0">
      <sharedItems containsString="0" containsBlank="1" containsNumber="1" containsInteger="1" minValue="0" maxValue="603"/>
    </cacheField>
    <cacheField name="2y-TransfY2 07" numFmtId="3">
      <sharedItems containsString="0" containsBlank="1" containsNumber="1" containsInteger="1" minValue="1" maxValue="567"/>
    </cacheField>
    <cacheField name="2y-TransfY2 08" numFmtId="0">
      <sharedItems containsString="0" containsBlank="1" containsNumber="1" containsInteger="1" minValue="0" maxValue="548"/>
    </cacheField>
    <cacheField name="2y-OtherY2 06" numFmtId="3">
      <sharedItems containsMixedTypes="1" containsNumber="1" containsInteger="1" minValue="8" maxValue="1823"/>
    </cacheField>
    <cacheField name="2y-OtherY2 07" numFmtId="3">
      <sharedItems containsMixedTypes="1" containsNumber="1" containsInteger="1" minValue="6" maxValue="2146"/>
    </cacheField>
    <cacheField name="2y-OtherY2 08" numFmtId="3">
      <sharedItems containsMixedTypes="1" containsNumber="1" containsInteger="1" minValue="8" maxValue="2196"/>
    </cacheField>
    <cacheField name="2y-CompY3 04" numFmtId="0">
      <sharedItems containsString="0" containsBlank="1" containsNumber="1" containsInteger="1" minValue="0" maxValue="1505"/>
    </cacheField>
    <cacheField name="2y-CompY3 05" numFmtId="3">
      <sharedItems containsString="0" containsBlank="1" containsNumber="1" containsInteger="1" minValue="0" maxValue="1481"/>
    </cacheField>
    <cacheField name="2y-CompY3 06" numFmtId="0">
      <sharedItems containsString="0" containsBlank="1" containsNumber="1" containsInteger="1" minValue="0" maxValue="1857"/>
    </cacheField>
    <cacheField name="2y-EnrlY3 04" numFmtId="0">
      <sharedItems containsString="0" containsBlank="1" containsNumber="1" containsInteger="1" minValue="0" maxValue="1038"/>
    </cacheField>
    <cacheField name="2y-EnrlY3 05" numFmtId="0">
      <sharedItems containsString="0" containsBlank="1" containsNumber="1" containsInteger="1" minValue="0" maxValue="1022"/>
    </cacheField>
    <cacheField name="2y-EnrlY3 06" numFmtId="0">
      <sharedItems containsString="0" containsBlank="1" containsNumber="1" containsInteger="1" minValue="0" maxValue="939"/>
    </cacheField>
    <cacheField name="2y-TransfY3 04" numFmtId="0">
      <sharedItems containsString="0" containsBlank="1" containsNumber="1" containsInteger="1" minValue="0" maxValue="1348"/>
    </cacheField>
    <cacheField name="2y-TransfY3 05" numFmtId="3">
      <sharedItems containsBlank="1" containsMixedTypes="1" containsNumber="1" containsInteger="1" minValue="0" maxValue="1194"/>
    </cacheField>
    <cacheField name="2y-TransfY3 06" numFmtId="0">
      <sharedItems containsString="0" containsBlank="1" containsNumber="1" containsInteger="1" minValue="0" maxValue="1370"/>
    </cacheField>
    <cacheField name="2y-OtherY3 04" numFmtId="3">
      <sharedItems containsMixedTypes="1" containsNumber="1" containsInteger="1" minValue="13" maxValue="2640"/>
    </cacheField>
    <cacheField name="2y-OtherY3 05" numFmtId="3">
      <sharedItems containsMixedTypes="1" containsNumber="1" containsInteger="1" minValue="-94" maxValue="2785"/>
    </cacheField>
    <cacheField name="2y-OtherY3 06" numFmtId="3">
      <sharedItems containsMixedTypes="1" containsNumber="1" containsInteger="1" minValue="-78" maxValue="2686"/>
    </cacheField>
    <cacheField name="Category2" numFmtId="0" databaseField="0">
      <fieldGroup base="3">
        <discretePr count="14">
          <x v="0"/>
          <x v="0"/>
          <x v="0"/>
          <x v="0"/>
          <x v="0"/>
          <x v="1"/>
          <x v="1"/>
          <x v="1"/>
          <x v="3"/>
          <x v="3"/>
          <x v="0"/>
          <x v="1"/>
          <x v="2"/>
          <x v="3"/>
        </discretePr>
        <groupItems count="4">
          <s v="Group1"/>
          <s v="Group2"/>
          <n v="15"/>
          <s v="Group3"/>
        </groupItems>
      </fieldGroup>
    </cacheField>
  </cacheFields>
</pivotCacheDefinition>
</file>

<file path=xl/pivotCache/pivotCacheRecords1.xml><?xml version="1.0" encoding="utf-8"?>
<pivotCacheRecords xmlns="http://schemas.openxmlformats.org/spreadsheetml/2006/main" xmlns:r="http://schemas.openxmlformats.org/officeDocument/2006/relationships" count="657">
  <r>
    <x v="0"/>
    <s v="Auburn University  "/>
    <n v="100858"/>
    <x v="0"/>
    <n v="5542"/>
    <n v="5081"/>
    <n v="5192"/>
    <n v="5303"/>
    <n v="5395"/>
    <n v="5511"/>
    <n v="5277"/>
    <n v="3488"/>
    <n v="3529"/>
    <n v="3652"/>
    <n v="3826"/>
    <n v="3705"/>
    <n v="4143"/>
    <n v="3684"/>
    <n v="3564"/>
    <n v="4154"/>
    <n v="4069"/>
    <n v="4160"/>
    <n v="3955"/>
    <m/>
    <m/>
    <m/>
    <m/>
    <m/>
    <m/>
    <m/>
    <m/>
    <m/>
    <m/>
    <m/>
    <m/>
    <n v="3488"/>
    <n v="3529"/>
    <n v="3652"/>
    <n v="3826"/>
    <n v="3705"/>
    <n v="4143"/>
    <n v="3684"/>
    <n v="3564"/>
    <n v="4154"/>
    <n v="4069"/>
    <n v="4160"/>
    <n v="3955"/>
    <n v="3514"/>
    <n v="3647"/>
    <n v="3409"/>
    <n v="177"/>
    <n v="142"/>
    <n v="151"/>
    <n v="378"/>
    <n v="371"/>
    <n v="395"/>
    <n v="2369"/>
    <n v="2661"/>
    <n v="2477"/>
    <m/>
    <m/>
    <m/>
    <n v="663"/>
    <n v="637"/>
    <n v="493"/>
    <n v="673"/>
    <n v="845"/>
    <n v="714"/>
    <m/>
    <m/>
    <m/>
    <m/>
    <m/>
    <m/>
    <m/>
    <m/>
    <m/>
    <m/>
    <m/>
    <m/>
    <m/>
    <m/>
    <m/>
    <m/>
    <m/>
    <m/>
    <m/>
    <m/>
    <m/>
    <m/>
    <m/>
    <m/>
    <m/>
    <m/>
    <m/>
    <s v=""/>
    <s v=""/>
    <s v=""/>
    <s v=""/>
    <s v=""/>
    <s v=""/>
    <m/>
    <m/>
    <m/>
    <m/>
    <m/>
    <m/>
    <s v=""/>
    <s v=""/>
    <s v=""/>
    <m/>
    <m/>
    <m/>
    <m/>
    <m/>
    <m/>
    <m/>
    <m/>
    <m/>
    <s v=""/>
    <s v=""/>
    <s v=""/>
    <m/>
    <m/>
    <m/>
  </r>
  <r>
    <x v="0"/>
    <s v="University of Alabama "/>
    <n v="100751"/>
    <x v="0"/>
    <n v="3927"/>
    <n v="4381"/>
    <n v="4810.5"/>
    <n v="5240"/>
    <n v="5864"/>
    <n v="5921"/>
    <n v="6616"/>
    <n v="2581"/>
    <n v="2561"/>
    <n v="2566"/>
    <n v="2791"/>
    <n v="2357"/>
    <n v="2590"/>
    <n v="3052"/>
    <n v="3345"/>
    <n v="3704"/>
    <n v="4335"/>
    <n v="4493"/>
    <n v="5034"/>
    <m/>
    <m/>
    <m/>
    <m/>
    <m/>
    <m/>
    <m/>
    <m/>
    <m/>
    <m/>
    <m/>
    <m/>
    <n v="2581"/>
    <n v="2561"/>
    <n v="2566"/>
    <n v="2791"/>
    <n v="2357"/>
    <n v="2590"/>
    <n v="3052"/>
    <n v="3345"/>
    <n v="3704"/>
    <n v="4335"/>
    <n v="4493"/>
    <n v="5034"/>
    <n v="3730"/>
    <n v="3790"/>
    <n v="4215"/>
    <n v="213"/>
    <n v="245"/>
    <n v="271"/>
    <n v="392"/>
    <n v="458"/>
    <n v="548"/>
    <n v="1553"/>
    <n v="1667"/>
    <n v="1966"/>
    <m/>
    <m/>
    <m/>
    <n v="472"/>
    <n v="503"/>
    <n v="574"/>
    <n v="332"/>
    <n v="420"/>
    <n v="512"/>
    <m/>
    <m/>
    <m/>
    <m/>
    <m/>
    <m/>
    <m/>
    <m/>
    <m/>
    <m/>
    <m/>
    <m/>
    <m/>
    <m/>
    <m/>
    <m/>
    <m/>
    <m/>
    <m/>
    <m/>
    <m/>
    <m/>
    <m/>
    <m/>
    <m/>
    <m/>
    <m/>
    <s v=""/>
    <s v=""/>
    <s v=""/>
    <s v=""/>
    <s v=""/>
    <s v=""/>
    <m/>
    <m/>
    <m/>
    <m/>
    <m/>
    <m/>
    <s v=""/>
    <s v=""/>
    <s v=""/>
    <m/>
    <m/>
    <m/>
    <m/>
    <m/>
    <m/>
    <m/>
    <m/>
    <m/>
    <s v=""/>
    <s v=""/>
    <s v=""/>
    <m/>
    <m/>
    <m/>
  </r>
  <r>
    <x v="0"/>
    <s v="University of Alabama at Birmingham"/>
    <n v="100663"/>
    <x v="0"/>
    <n v="2921"/>
    <n v="1708"/>
    <n v="2135"/>
    <n v="2562"/>
    <n v="2576"/>
    <n v="2485"/>
    <n v="2340"/>
    <n v="1115"/>
    <n v="1016"/>
    <n v="1146"/>
    <n v="1228"/>
    <n v="1216"/>
    <n v="1401"/>
    <n v="1619"/>
    <n v="1543"/>
    <n v="1533"/>
    <n v="1487"/>
    <n v="1392"/>
    <n v="1276"/>
    <m/>
    <m/>
    <m/>
    <m/>
    <m/>
    <m/>
    <m/>
    <m/>
    <m/>
    <m/>
    <m/>
    <m/>
    <n v="1115"/>
    <n v="1016"/>
    <n v="1146"/>
    <n v="1228"/>
    <n v="1216"/>
    <n v="1401"/>
    <n v="1619"/>
    <n v="1543"/>
    <n v="1533"/>
    <n v="1487"/>
    <n v="1392"/>
    <n v="1276"/>
    <n v="1135"/>
    <n v="1104"/>
    <n v="1043"/>
    <n v="165"/>
    <n v="117"/>
    <n v="107"/>
    <n v="187"/>
    <n v="171"/>
    <n v="126"/>
    <n v="461"/>
    <n v="557"/>
    <n v="633"/>
    <m/>
    <m/>
    <m/>
    <n v="287"/>
    <n v="446"/>
    <n v="496"/>
    <n v="468"/>
    <n v="398"/>
    <n v="490"/>
    <m/>
    <m/>
    <m/>
    <m/>
    <m/>
    <m/>
    <m/>
    <m/>
    <m/>
    <m/>
    <m/>
    <m/>
    <m/>
    <m/>
    <m/>
    <m/>
    <m/>
    <m/>
    <m/>
    <m/>
    <m/>
    <m/>
    <m/>
    <m/>
    <m/>
    <m/>
    <m/>
    <s v=""/>
    <s v=""/>
    <s v=""/>
    <s v=""/>
    <s v=""/>
    <s v=""/>
    <m/>
    <m/>
    <m/>
    <m/>
    <m/>
    <m/>
    <s v=""/>
    <s v=""/>
    <s v=""/>
    <m/>
    <m/>
    <m/>
    <m/>
    <m/>
    <m/>
    <m/>
    <m/>
    <m/>
    <s v=""/>
    <s v=""/>
    <s v=""/>
    <m/>
    <m/>
    <m/>
  </r>
  <r>
    <x v="0"/>
    <s v="University of Alabama in Huntsville"/>
    <n v="100706"/>
    <x v="1"/>
    <n v="1907"/>
    <n v="1727"/>
    <n v="1788.5"/>
    <n v="1850"/>
    <n v="1862"/>
    <n v="1763"/>
    <n v="1849"/>
    <n v="396"/>
    <n v="468"/>
    <n v="518"/>
    <n v="571"/>
    <n v="583"/>
    <n v="585"/>
    <n v="774"/>
    <n v="653"/>
    <n v="628"/>
    <n v="805"/>
    <n v="759"/>
    <n v="765"/>
    <m/>
    <m/>
    <m/>
    <m/>
    <m/>
    <m/>
    <m/>
    <m/>
    <m/>
    <m/>
    <m/>
    <m/>
    <n v="396"/>
    <n v="468"/>
    <n v="518"/>
    <n v="571"/>
    <n v="583"/>
    <n v="585"/>
    <n v="774"/>
    <n v="653"/>
    <n v="628"/>
    <n v="805"/>
    <n v="759"/>
    <n v="765"/>
    <n v="628"/>
    <n v="602"/>
    <n v="584"/>
    <n v="69"/>
    <n v="87"/>
    <n v="93"/>
    <n v="108"/>
    <n v="70"/>
    <n v="88"/>
    <n v="261"/>
    <n v="290"/>
    <n v="368"/>
    <m/>
    <m/>
    <m/>
    <n v="196"/>
    <n v="209"/>
    <n v="218"/>
    <n v="126"/>
    <n v="86"/>
    <n v="188"/>
    <m/>
    <m/>
    <m/>
    <m/>
    <m/>
    <m/>
    <m/>
    <m/>
    <m/>
    <m/>
    <m/>
    <m/>
    <m/>
    <m/>
    <m/>
    <m/>
    <m/>
    <m/>
    <m/>
    <m/>
    <m/>
    <m/>
    <m/>
    <m/>
    <m/>
    <m/>
    <m/>
    <s v=""/>
    <s v=""/>
    <s v=""/>
    <s v=""/>
    <s v=""/>
    <s v=""/>
    <m/>
    <m/>
    <m/>
    <m/>
    <m/>
    <m/>
    <s v=""/>
    <s v=""/>
    <s v=""/>
    <m/>
    <m/>
    <m/>
    <m/>
    <m/>
    <m/>
    <m/>
    <m/>
    <m/>
    <s v=""/>
    <s v=""/>
    <s v=""/>
    <m/>
    <m/>
    <m/>
  </r>
  <r>
    <x v="0"/>
    <s v="Alabama Agricultural &amp; Mechanical University"/>
    <n v="100654"/>
    <x v="2"/>
    <n v="1126"/>
    <n v="1534"/>
    <n v="1417"/>
    <n v="1300"/>
    <n v="1334"/>
    <n v="885"/>
    <n v="1179"/>
    <n v="789"/>
    <n v="847"/>
    <n v="972"/>
    <n v="924"/>
    <n v="925"/>
    <n v="881"/>
    <n v="1056"/>
    <n v="1130"/>
    <n v="916"/>
    <n v="1071"/>
    <n v="828"/>
    <n v="1008"/>
    <m/>
    <m/>
    <m/>
    <m/>
    <m/>
    <m/>
    <m/>
    <m/>
    <m/>
    <m/>
    <m/>
    <m/>
    <n v="789"/>
    <n v="847"/>
    <n v="972"/>
    <n v="924"/>
    <n v="925"/>
    <n v="881"/>
    <n v="1056"/>
    <n v="1130"/>
    <n v="916"/>
    <n v="1071"/>
    <n v="828"/>
    <n v="1008"/>
    <n v="793"/>
    <n v="625"/>
    <n v="741"/>
    <n v="54"/>
    <n v="38"/>
    <n v="69"/>
    <n v="224"/>
    <n v="165"/>
    <n v="198"/>
    <n v="346"/>
    <n v="339"/>
    <n v="370"/>
    <m/>
    <m/>
    <m/>
    <m/>
    <m/>
    <m/>
    <n v="579"/>
    <n v="542"/>
    <n v="686"/>
    <m/>
    <m/>
    <m/>
    <m/>
    <m/>
    <m/>
    <m/>
    <m/>
    <m/>
    <m/>
    <m/>
    <m/>
    <m/>
    <m/>
    <m/>
    <m/>
    <m/>
    <m/>
    <m/>
    <m/>
    <m/>
    <m/>
    <m/>
    <m/>
    <m/>
    <m/>
    <m/>
    <s v=""/>
    <s v=""/>
    <s v=""/>
    <s v=""/>
    <s v=""/>
    <s v=""/>
    <m/>
    <m/>
    <m/>
    <m/>
    <m/>
    <m/>
    <s v=""/>
    <s v=""/>
    <s v=""/>
    <m/>
    <m/>
    <m/>
    <m/>
    <m/>
    <m/>
    <m/>
    <m/>
    <m/>
    <s v=""/>
    <s v=""/>
    <s v=""/>
    <m/>
    <m/>
    <m/>
  </r>
  <r>
    <x v="0"/>
    <s v="Jacksonville State University "/>
    <n v="101480"/>
    <x v="2"/>
    <n v="1887"/>
    <n v="1078"/>
    <n v="1477.5"/>
    <n v="1877"/>
    <n v="1864"/>
    <n v="1982"/>
    <n v="2409"/>
    <n v="764"/>
    <n v="752"/>
    <n v="847.75"/>
    <n v="896.8125"/>
    <n v="934.359375"/>
    <n v="1135"/>
    <n v="1044"/>
    <n v="1047"/>
    <n v="2094"/>
    <n v="2155"/>
    <n v="2121"/>
    <n v="1539"/>
    <m/>
    <m/>
    <m/>
    <m/>
    <m/>
    <m/>
    <m/>
    <m/>
    <m/>
    <m/>
    <m/>
    <m/>
    <n v="764"/>
    <n v="752"/>
    <n v="847.75"/>
    <n v="896.8125"/>
    <n v="934.359375"/>
    <n v="1135"/>
    <n v="1044"/>
    <n v="1047"/>
    <n v="2094"/>
    <n v="2155"/>
    <n v="2121"/>
    <n v="1539"/>
    <n v="1431"/>
    <n v="1763"/>
    <n v="1200"/>
    <n v="185"/>
    <n v="214"/>
    <n v="179"/>
    <n v="539"/>
    <n v="144"/>
    <n v="160"/>
    <n v="331"/>
    <n v="347"/>
    <n v="365"/>
    <m/>
    <m/>
    <m/>
    <m/>
    <n v="329"/>
    <m/>
    <n v="603.359375"/>
    <n v="459"/>
    <n v="679"/>
    <m/>
    <m/>
    <m/>
    <m/>
    <m/>
    <m/>
    <m/>
    <m/>
    <m/>
    <m/>
    <m/>
    <m/>
    <m/>
    <m/>
    <m/>
    <m/>
    <m/>
    <m/>
    <m/>
    <m/>
    <m/>
    <m/>
    <m/>
    <m/>
    <m/>
    <m/>
    <m/>
    <s v=""/>
    <s v=""/>
    <s v=""/>
    <s v=""/>
    <s v=""/>
    <s v=""/>
    <m/>
    <m/>
    <m/>
    <m/>
    <m/>
    <m/>
    <s v=""/>
    <s v=""/>
    <s v=""/>
    <m/>
    <m/>
    <m/>
    <m/>
    <m/>
    <m/>
    <m/>
    <m/>
    <m/>
    <s v=""/>
    <s v=""/>
    <s v=""/>
    <m/>
    <m/>
    <m/>
  </r>
  <r>
    <x v="0"/>
    <s v="Troy University"/>
    <n v="102368"/>
    <x v="2"/>
    <n v="3965"/>
    <n v="3186"/>
    <n v="3236"/>
    <n v="3286"/>
    <n v="3384"/>
    <n v="3394"/>
    <n v="3440"/>
    <n v="890"/>
    <n v="752"/>
    <n v="649"/>
    <n v="673"/>
    <n v="915"/>
    <n v="1067"/>
    <n v="1031"/>
    <n v="1185"/>
    <n v="1383"/>
    <n v="1581"/>
    <n v="1620"/>
    <n v="1695"/>
    <m/>
    <m/>
    <m/>
    <m/>
    <m/>
    <m/>
    <m/>
    <m/>
    <m/>
    <m/>
    <m/>
    <m/>
    <n v="890"/>
    <n v="752"/>
    <n v="649"/>
    <n v="673"/>
    <n v="915"/>
    <n v="1067"/>
    <n v="1031"/>
    <n v="1185"/>
    <n v="1383"/>
    <n v="1581"/>
    <n v="1620"/>
    <n v="1695"/>
    <n v="1201"/>
    <n v="1338"/>
    <n v="1447"/>
    <n v="157"/>
    <n v="151"/>
    <n v="155"/>
    <n v="223"/>
    <n v="131"/>
    <n v="93"/>
    <n v="371"/>
    <n v="450"/>
    <n v="405"/>
    <m/>
    <m/>
    <m/>
    <n v="256"/>
    <n v="157"/>
    <n v="288"/>
    <n v="288"/>
    <n v="460"/>
    <n v="338"/>
    <m/>
    <m/>
    <m/>
    <m/>
    <m/>
    <m/>
    <m/>
    <m/>
    <m/>
    <m/>
    <m/>
    <m/>
    <m/>
    <m/>
    <m/>
    <m/>
    <m/>
    <m/>
    <m/>
    <m/>
    <m/>
    <m/>
    <m/>
    <m/>
    <m/>
    <m/>
    <m/>
    <s v=""/>
    <s v=""/>
    <s v=""/>
    <s v=""/>
    <s v=""/>
    <s v=""/>
    <m/>
    <m/>
    <m/>
    <m/>
    <m/>
    <m/>
    <s v=""/>
    <s v=""/>
    <s v=""/>
    <m/>
    <m/>
    <m/>
    <m/>
    <m/>
    <m/>
    <m/>
    <m/>
    <m/>
    <s v=""/>
    <s v=""/>
    <s v=""/>
    <m/>
    <m/>
    <m/>
  </r>
  <r>
    <x v="0"/>
    <s v="University of South Alabama"/>
    <n v="102094"/>
    <x v="2"/>
    <n v="2478"/>
    <n v="2469"/>
    <n v="2564"/>
    <n v="2659"/>
    <n v="2825"/>
    <n v="3144"/>
    <n v="2781"/>
    <n v="1132"/>
    <n v="1044"/>
    <n v="1052.5"/>
    <n v="1061"/>
    <n v="1117"/>
    <n v="1005"/>
    <n v="1195"/>
    <n v="1215"/>
    <n v="1192"/>
    <n v="1355"/>
    <n v="1457"/>
    <n v="1543"/>
    <m/>
    <m/>
    <m/>
    <m/>
    <m/>
    <m/>
    <m/>
    <m/>
    <m/>
    <m/>
    <m/>
    <m/>
    <n v="1132"/>
    <n v="1044"/>
    <n v="1052.5"/>
    <n v="1061"/>
    <n v="1117"/>
    <n v="1005"/>
    <n v="1195"/>
    <n v="1215"/>
    <n v="1192"/>
    <n v="1355"/>
    <n v="1457"/>
    <n v="1543"/>
    <n v="996"/>
    <n v="1007"/>
    <n v="1074"/>
    <n v="86"/>
    <n v="99"/>
    <n v="110"/>
    <n v="273"/>
    <n v="351"/>
    <n v="359"/>
    <n v="404"/>
    <n v="322"/>
    <n v="442"/>
    <m/>
    <m/>
    <m/>
    <m/>
    <m/>
    <m/>
    <n v="713"/>
    <n v="683"/>
    <n v="753"/>
    <m/>
    <m/>
    <m/>
    <m/>
    <m/>
    <m/>
    <m/>
    <m/>
    <m/>
    <m/>
    <m/>
    <m/>
    <m/>
    <m/>
    <m/>
    <m/>
    <m/>
    <m/>
    <m/>
    <m/>
    <m/>
    <m/>
    <m/>
    <m/>
    <m/>
    <m/>
    <m/>
    <s v=""/>
    <s v=""/>
    <s v=""/>
    <s v=""/>
    <s v=""/>
    <s v=""/>
    <m/>
    <m/>
    <m/>
    <m/>
    <m/>
    <m/>
    <s v=""/>
    <s v=""/>
    <s v=""/>
    <m/>
    <m/>
    <m/>
    <m/>
    <m/>
    <m/>
    <m/>
    <m/>
    <m/>
    <s v=""/>
    <s v=""/>
    <s v=""/>
    <m/>
    <m/>
    <m/>
  </r>
  <r>
    <x v="0"/>
    <s v="Alabama State University "/>
    <n v="100724"/>
    <x v="3"/>
    <n v="1633"/>
    <n v="1436"/>
    <n v="1466.5"/>
    <n v="1497"/>
    <n v="1517"/>
    <n v="1535"/>
    <n v="1591"/>
    <n v="954"/>
    <n v="939"/>
    <n v="1000"/>
    <n v="1176"/>
    <n v="1485"/>
    <n v="1408"/>
    <n v="1186"/>
    <n v="1139"/>
    <n v="1198"/>
    <n v="1295"/>
    <n v="1351"/>
    <n v="1329"/>
    <m/>
    <m/>
    <m/>
    <m/>
    <m/>
    <m/>
    <m/>
    <m/>
    <m/>
    <m/>
    <m/>
    <m/>
    <n v="954"/>
    <n v="939"/>
    <n v="1000"/>
    <n v="1176"/>
    <n v="1485"/>
    <n v="1408"/>
    <n v="1186"/>
    <n v="1139"/>
    <n v="1198"/>
    <n v="1295"/>
    <n v="1351"/>
    <n v="1329"/>
    <n v="743"/>
    <n v="741"/>
    <n v="721"/>
    <n v="74"/>
    <n v="89"/>
    <n v="89"/>
    <n v="478"/>
    <n v="521"/>
    <n v="519"/>
    <n v="344"/>
    <n v="297"/>
    <n v="258"/>
    <m/>
    <m/>
    <m/>
    <m/>
    <m/>
    <m/>
    <n v="1141"/>
    <n v="1111"/>
    <n v="928"/>
    <m/>
    <m/>
    <m/>
    <m/>
    <m/>
    <m/>
    <m/>
    <m/>
    <m/>
    <m/>
    <m/>
    <m/>
    <m/>
    <m/>
    <m/>
    <m/>
    <m/>
    <m/>
    <m/>
    <m/>
    <m/>
    <m/>
    <m/>
    <m/>
    <m/>
    <m/>
    <m/>
    <s v=""/>
    <s v=""/>
    <s v=""/>
    <s v=""/>
    <s v=""/>
    <s v=""/>
    <m/>
    <m/>
    <m/>
    <m/>
    <m/>
    <m/>
    <s v=""/>
    <s v=""/>
    <s v=""/>
    <m/>
    <m/>
    <m/>
    <m/>
    <m/>
    <m/>
    <m/>
    <m/>
    <m/>
    <s v=""/>
    <s v=""/>
    <s v=""/>
    <m/>
    <m/>
    <m/>
  </r>
  <r>
    <x v="0"/>
    <s v="Auburn University at Montgomery"/>
    <n v="100830"/>
    <x v="3"/>
    <n v="1293"/>
    <n v="1315"/>
    <n v="1258"/>
    <n v="1201"/>
    <n v="1286"/>
    <n v="1211"/>
    <n v="1153"/>
    <n v="421"/>
    <n v="405"/>
    <n v="374"/>
    <n v="381"/>
    <n v="349"/>
    <n v="402"/>
    <n v="434"/>
    <n v="445"/>
    <n v="374"/>
    <n v="413"/>
    <n v="409"/>
    <n v="568"/>
    <m/>
    <m/>
    <m/>
    <m/>
    <m/>
    <m/>
    <m/>
    <m/>
    <m/>
    <m/>
    <m/>
    <m/>
    <n v="421"/>
    <n v="405"/>
    <n v="374"/>
    <n v="381"/>
    <n v="349"/>
    <n v="402"/>
    <n v="434"/>
    <n v="445"/>
    <n v="374"/>
    <n v="413"/>
    <n v="409"/>
    <n v="568"/>
    <n v="282"/>
    <n v="293"/>
    <n v="369"/>
    <n v="47"/>
    <n v="44"/>
    <n v="115"/>
    <n v="84"/>
    <n v="72"/>
    <n v="84"/>
    <n v="128"/>
    <n v="125"/>
    <n v="174"/>
    <m/>
    <m/>
    <m/>
    <n v="139"/>
    <n v="176"/>
    <n v="243"/>
    <n v="82"/>
    <n v="101"/>
    <n v="17"/>
    <m/>
    <m/>
    <m/>
    <m/>
    <m/>
    <m/>
    <m/>
    <m/>
    <m/>
    <m/>
    <m/>
    <m/>
    <m/>
    <m/>
    <m/>
    <m/>
    <m/>
    <m/>
    <m/>
    <m/>
    <m/>
    <m/>
    <m/>
    <m/>
    <m/>
    <m/>
    <m/>
    <s v=""/>
    <s v=""/>
    <s v=""/>
    <s v=""/>
    <s v=""/>
    <s v=""/>
    <m/>
    <m/>
    <m/>
    <m/>
    <m/>
    <m/>
    <s v=""/>
    <s v=""/>
    <s v=""/>
    <m/>
    <m/>
    <m/>
    <m/>
    <m/>
    <m/>
    <m/>
    <m/>
    <m/>
    <s v=""/>
    <s v=""/>
    <s v=""/>
    <m/>
    <m/>
    <m/>
  </r>
  <r>
    <x v="0"/>
    <s v="University of North Alabama"/>
    <n v="101879"/>
    <x v="3"/>
    <n v="1287"/>
    <n v="803"/>
    <n v="1173"/>
    <n v="1543"/>
    <n v="2063"/>
    <n v="1568"/>
    <n v="1622"/>
    <n v="751"/>
    <n v="808"/>
    <n v="762"/>
    <n v="787"/>
    <n v="787"/>
    <n v="718"/>
    <n v="790"/>
    <n v="874"/>
    <n v="963"/>
    <n v="1004"/>
    <n v="1014"/>
    <n v="1027"/>
    <m/>
    <m/>
    <m/>
    <m/>
    <m/>
    <m/>
    <m/>
    <m/>
    <m/>
    <m/>
    <m/>
    <m/>
    <n v="751"/>
    <n v="808"/>
    <n v="762"/>
    <n v="787"/>
    <n v="787"/>
    <n v="718"/>
    <n v="790"/>
    <n v="874"/>
    <n v="963"/>
    <n v="1004"/>
    <n v="1014"/>
    <n v="1027"/>
    <n v="643"/>
    <n v="601"/>
    <n v="733"/>
    <n v="100"/>
    <n v="115"/>
    <n v="103"/>
    <n v="261"/>
    <n v="298"/>
    <n v="191"/>
    <n v="332"/>
    <n v="321"/>
    <n v="313"/>
    <m/>
    <m/>
    <m/>
    <n v="291"/>
    <n v="268"/>
    <n v="288"/>
    <n v="164"/>
    <n v="129"/>
    <n v="189"/>
    <m/>
    <m/>
    <m/>
    <m/>
    <m/>
    <m/>
    <m/>
    <m/>
    <m/>
    <m/>
    <m/>
    <m/>
    <m/>
    <m/>
    <m/>
    <m/>
    <m/>
    <m/>
    <m/>
    <m/>
    <m/>
    <m/>
    <m/>
    <m/>
    <m/>
    <m/>
    <m/>
    <s v=""/>
    <s v=""/>
    <s v=""/>
    <s v=""/>
    <s v=""/>
    <s v=""/>
    <m/>
    <m/>
    <m/>
    <m/>
    <m/>
    <m/>
    <s v=""/>
    <s v=""/>
    <s v=""/>
    <m/>
    <m/>
    <m/>
    <m/>
    <m/>
    <m/>
    <m/>
    <m/>
    <m/>
    <s v=""/>
    <s v=""/>
    <s v=""/>
    <m/>
    <m/>
    <m/>
  </r>
  <r>
    <x v="0"/>
    <s v="University of Montevallo"/>
    <n v="101709"/>
    <x v="4"/>
    <n v="771"/>
    <n v="823"/>
    <n v="799"/>
    <n v="775"/>
    <n v="706"/>
    <n v="491"/>
    <n v="744"/>
    <n v="483"/>
    <n v="502"/>
    <n v="507"/>
    <n v="506"/>
    <n v="533"/>
    <n v="508"/>
    <n v="525"/>
    <n v="488"/>
    <n v="486"/>
    <n v="468"/>
    <n v="421"/>
    <n v="507"/>
    <m/>
    <m/>
    <m/>
    <m/>
    <m/>
    <m/>
    <m/>
    <m/>
    <m/>
    <m/>
    <m/>
    <m/>
    <n v="483"/>
    <n v="502"/>
    <n v="507"/>
    <n v="506"/>
    <n v="533"/>
    <n v="508"/>
    <n v="525"/>
    <n v="488"/>
    <n v="486"/>
    <n v="468"/>
    <n v="421"/>
    <n v="507"/>
    <n v="351"/>
    <n v="356"/>
    <n v="404"/>
    <n v="43"/>
    <n v="54"/>
    <n v="48"/>
    <n v="74"/>
    <n v="11"/>
    <n v="55"/>
    <n v="246"/>
    <n v="257"/>
    <n v="235"/>
    <m/>
    <m/>
    <m/>
    <m/>
    <m/>
    <m/>
    <n v="287"/>
    <n v="251"/>
    <n v="290"/>
    <m/>
    <m/>
    <m/>
    <m/>
    <m/>
    <m/>
    <m/>
    <m/>
    <m/>
    <m/>
    <m/>
    <m/>
    <m/>
    <m/>
    <m/>
    <m/>
    <m/>
    <m/>
    <m/>
    <m/>
    <m/>
    <m/>
    <m/>
    <m/>
    <m/>
    <m/>
    <m/>
    <s v=""/>
    <s v=""/>
    <s v=""/>
    <s v=""/>
    <s v=""/>
    <s v=""/>
    <m/>
    <m/>
    <m/>
    <m/>
    <m/>
    <m/>
    <s v=""/>
    <s v=""/>
    <s v=""/>
    <m/>
    <m/>
    <m/>
    <m/>
    <m/>
    <m/>
    <m/>
    <m/>
    <m/>
    <s v=""/>
    <s v=""/>
    <s v=""/>
    <m/>
    <m/>
    <m/>
  </r>
  <r>
    <x v="0"/>
    <s v="University of West Alabama"/>
    <n v="101587"/>
    <x v="4"/>
    <n v="468"/>
    <n v="531"/>
    <n v="547"/>
    <n v="563"/>
    <n v="542"/>
    <n v="592"/>
    <n v="508"/>
    <n v="340"/>
    <n v="341"/>
    <n v="366"/>
    <n v="428"/>
    <n v="492"/>
    <n v="269"/>
    <n v="317"/>
    <n v="260"/>
    <n v="347"/>
    <n v="351"/>
    <n v="348"/>
    <n v="279"/>
    <m/>
    <m/>
    <m/>
    <m/>
    <m/>
    <m/>
    <m/>
    <m/>
    <m/>
    <m/>
    <m/>
    <m/>
    <n v="340"/>
    <n v="341"/>
    <n v="366"/>
    <n v="428"/>
    <n v="492"/>
    <n v="269"/>
    <n v="317"/>
    <n v="260"/>
    <n v="347"/>
    <n v="351"/>
    <n v="348"/>
    <n v="279"/>
    <n v="221"/>
    <n v="216"/>
    <n v="213"/>
    <n v="41"/>
    <n v="29"/>
    <n v="31"/>
    <n v="89"/>
    <n v="103"/>
    <n v="35"/>
    <n v="58"/>
    <n v="70"/>
    <n v="94"/>
    <m/>
    <m/>
    <m/>
    <n v="117"/>
    <n v="73"/>
    <n v="66"/>
    <n v="317"/>
    <n v="126"/>
    <n v="157"/>
    <m/>
    <m/>
    <m/>
    <m/>
    <m/>
    <m/>
    <m/>
    <m/>
    <m/>
    <m/>
    <m/>
    <m/>
    <m/>
    <m/>
    <m/>
    <m/>
    <m/>
    <m/>
    <m/>
    <m/>
    <m/>
    <m/>
    <m/>
    <m/>
    <m/>
    <m/>
    <m/>
    <s v=""/>
    <s v=""/>
    <s v=""/>
    <s v=""/>
    <s v=""/>
    <s v=""/>
    <m/>
    <m/>
    <m/>
    <m/>
    <m/>
    <m/>
    <s v=""/>
    <s v=""/>
    <s v=""/>
    <m/>
    <m/>
    <m/>
    <m/>
    <m/>
    <m/>
    <m/>
    <s v=" "/>
    <m/>
    <s v=""/>
    <s v=""/>
    <s v=""/>
    <m/>
    <m/>
    <m/>
  </r>
  <r>
    <x v="0"/>
    <s v="Jefferson State Community College"/>
    <n v="101505"/>
    <x v="5"/>
    <m/>
    <m/>
    <m/>
    <m/>
    <m/>
    <m/>
    <m/>
    <m/>
    <m/>
    <m/>
    <m/>
    <m/>
    <m/>
    <m/>
    <m/>
    <m/>
    <m/>
    <m/>
    <m/>
    <m/>
    <m/>
    <m/>
    <m/>
    <m/>
    <m/>
    <m/>
    <m/>
    <m/>
    <m/>
    <m/>
    <m/>
    <s v=" "/>
    <s v=" "/>
    <s v=" "/>
    <s v=" "/>
    <s v=" "/>
    <s v=" "/>
    <s v=" "/>
    <s v=" "/>
    <s v=" "/>
    <s v=" "/>
    <s v=" "/>
    <s v=" "/>
    <m/>
    <m/>
    <m/>
    <m/>
    <m/>
    <m/>
    <s v=" "/>
    <s v=" "/>
    <s v=" "/>
    <m/>
    <m/>
    <m/>
    <m/>
    <m/>
    <m/>
    <m/>
    <m/>
    <m/>
    <s v=""/>
    <s v=""/>
    <s v=""/>
    <m/>
    <m/>
    <m/>
    <m/>
    <m/>
    <m/>
    <n v="3070"/>
    <n v="3260"/>
    <n v="3492"/>
    <n v="672"/>
    <n v="670"/>
    <n v="791"/>
    <n v="810"/>
    <n v="889"/>
    <n v="864"/>
    <n v="919"/>
    <n v="1076"/>
    <m/>
    <m/>
    <m/>
    <m/>
    <m/>
    <m/>
    <m/>
    <m/>
    <n v="672"/>
    <n v="670"/>
    <n v="791"/>
    <n v="810"/>
    <n v="889"/>
    <n v="864"/>
    <n v="919"/>
    <n v="1076"/>
    <n v="603"/>
    <n v="640"/>
    <n v="765"/>
    <n v="98"/>
    <n v="104"/>
    <n v="123"/>
    <n v="163"/>
    <n v="175"/>
    <n v="188"/>
    <n v="72"/>
    <n v="79"/>
    <n v="62"/>
    <m/>
    <m/>
    <m/>
    <n v="227"/>
    <n v="253"/>
    <n v="269"/>
    <n v="511"/>
    <n v="557"/>
    <n v="533"/>
    <m/>
    <m/>
    <m/>
  </r>
  <r>
    <x v="0"/>
    <s v="John C. Calhoun State Community College "/>
    <n v="101514"/>
    <x v="5"/>
    <m/>
    <m/>
    <m/>
    <m/>
    <m/>
    <m/>
    <m/>
    <m/>
    <m/>
    <m/>
    <m/>
    <m/>
    <m/>
    <m/>
    <m/>
    <m/>
    <m/>
    <m/>
    <m/>
    <m/>
    <m/>
    <m/>
    <m/>
    <m/>
    <m/>
    <m/>
    <m/>
    <m/>
    <m/>
    <m/>
    <m/>
    <s v=" "/>
    <s v=" "/>
    <s v=" "/>
    <s v=" "/>
    <s v=" "/>
    <s v=" "/>
    <s v=" "/>
    <s v=" "/>
    <s v=" "/>
    <s v=" "/>
    <s v=" "/>
    <s v=" "/>
    <m/>
    <m/>
    <m/>
    <m/>
    <m/>
    <m/>
    <s v=" "/>
    <s v=" "/>
    <s v=" "/>
    <m/>
    <m/>
    <m/>
    <m/>
    <m/>
    <m/>
    <m/>
    <m/>
    <m/>
    <s v=""/>
    <s v=""/>
    <s v=""/>
    <m/>
    <m/>
    <m/>
    <m/>
    <m/>
    <m/>
    <n v="2701"/>
    <n v="3063"/>
    <n v="3031"/>
    <n v="963"/>
    <n v="919"/>
    <n v="1024"/>
    <n v="931"/>
    <n v="808"/>
    <n v="1028"/>
    <n v="1240"/>
    <n v="1222"/>
    <m/>
    <m/>
    <m/>
    <m/>
    <m/>
    <m/>
    <m/>
    <m/>
    <n v="963"/>
    <n v="919"/>
    <n v="1024"/>
    <n v="931"/>
    <n v="808"/>
    <n v="1028"/>
    <n v="1240"/>
    <n v="1222"/>
    <n v="759"/>
    <n v="964"/>
    <n v="997"/>
    <n v="90"/>
    <n v="187"/>
    <n v="97"/>
    <n v="179"/>
    <n v="89"/>
    <n v="128"/>
    <n v="80"/>
    <n v="96"/>
    <n v="92"/>
    <m/>
    <m/>
    <m/>
    <n v="349"/>
    <n v="370"/>
    <n v="601"/>
    <n v="502"/>
    <n v="342"/>
    <n v="335"/>
    <m/>
    <m/>
    <m/>
  </r>
  <r>
    <x v="0"/>
    <s v="Bevill State Community College"/>
    <n v="102429"/>
    <x v="6"/>
    <m/>
    <m/>
    <m/>
    <m/>
    <m/>
    <m/>
    <m/>
    <m/>
    <m/>
    <m/>
    <m/>
    <m/>
    <m/>
    <m/>
    <m/>
    <m/>
    <m/>
    <m/>
    <m/>
    <m/>
    <m/>
    <m/>
    <m/>
    <m/>
    <m/>
    <m/>
    <m/>
    <m/>
    <m/>
    <m/>
    <m/>
    <s v=" "/>
    <s v=" "/>
    <s v=" "/>
    <s v=" "/>
    <s v=" "/>
    <s v=" "/>
    <s v=" "/>
    <s v=" "/>
    <s v=" "/>
    <s v=" "/>
    <s v=" "/>
    <s v=" "/>
    <m/>
    <m/>
    <m/>
    <m/>
    <m/>
    <m/>
    <s v=" "/>
    <s v=" "/>
    <s v=" "/>
    <m/>
    <m/>
    <m/>
    <m/>
    <m/>
    <m/>
    <m/>
    <m/>
    <m/>
    <s v=""/>
    <s v=""/>
    <s v=""/>
    <m/>
    <m/>
    <m/>
    <m/>
    <m/>
    <m/>
    <n v="1353"/>
    <n v="1498"/>
    <n v="1603"/>
    <n v="745"/>
    <n v="769"/>
    <n v="705"/>
    <n v="683"/>
    <n v="649"/>
    <n v="699"/>
    <n v="734"/>
    <n v="746"/>
    <m/>
    <m/>
    <m/>
    <m/>
    <m/>
    <m/>
    <m/>
    <m/>
    <n v="745"/>
    <n v="769"/>
    <n v="705"/>
    <n v="683"/>
    <n v="649"/>
    <n v="699"/>
    <n v="734"/>
    <n v="746"/>
    <n v="478"/>
    <n v="536"/>
    <n v="525"/>
    <n v="52"/>
    <n v="42"/>
    <n v="42"/>
    <n v="169"/>
    <n v="156"/>
    <n v="179"/>
    <n v="99"/>
    <n v="111"/>
    <n v="121"/>
    <m/>
    <m/>
    <m/>
    <n v="218"/>
    <n v="237"/>
    <n v="192"/>
    <n v="366"/>
    <n v="301"/>
    <n v="386"/>
    <m/>
    <m/>
    <m/>
  </r>
  <r>
    <x v="0"/>
    <s v="Bishop State Community College"/>
    <n v="102030"/>
    <x v="6"/>
    <m/>
    <m/>
    <m/>
    <m/>
    <m/>
    <m/>
    <m/>
    <m/>
    <m/>
    <m/>
    <m/>
    <m/>
    <m/>
    <m/>
    <m/>
    <m/>
    <m/>
    <m/>
    <m/>
    <m/>
    <m/>
    <m/>
    <m/>
    <m/>
    <m/>
    <m/>
    <m/>
    <m/>
    <m/>
    <m/>
    <m/>
    <s v=" "/>
    <s v=" "/>
    <s v=" "/>
    <s v=" "/>
    <s v=" "/>
    <s v=" "/>
    <s v=" "/>
    <s v=" "/>
    <s v=" "/>
    <s v=" "/>
    <s v=" "/>
    <s v=" "/>
    <m/>
    <m/>
    <m/>
    <m/>
    <m/>
    <m/>
    <s v=" "/>
    <s v=" "/>
    <s v=" "/>
    <m/>
    <m/>
    <m/>
    <m/>
    <m/>
    <m/>
    <m/>
    <m/>
    <m/>
    <s v=""/>
    <s v=""/>
    <s v=""/>
    <m/>
    <m/>
    <m/>
    <m/>
    <m/>
    <m/>
    <n v="1434"/>
    <n v="1013"/>
    <n v="1513"/>
    <n v="693"/>
    <n v="616"/>
    <n v="736"/>
    <n v="540"/>
    <n v="553"/>
    <n v="502"/>
    <n v="335"/>
    <n v="524"/>
    <m/>
    <m/>
    <m/>
    <m/>
    <m/>
    <m/>
    <m/>
    <m/>
    <n v="693"/>
    <n v="616"/>
    <n v="736"/>
    <n v="540"/>
    <n v="553"/>
    <n v="502"/>
    <n v="335"/>
    <n v="524"/>
    <n v="193"/>
    <n v="195"/>
    <n v="302"/>
    <n v="24"/>
    <n v="17"/>
    <n v="30"/>
    <n v="285"/>
    <n v="123"/>
    <n v="192"/>
    <n v="50"/>
    <n v="100"/>
    <n v="66"/>
    <m/>
    <m/>
    <m/>
    <n v="54"/>
    <n v="66"/>
    <n v="54"/>
    <n v="436"/>
    <n v="387"/>
    <n v="382"/>
    <m/>
    <m/>
    <m/>
  </r>
  <r>
    <x v="0"/>
    <s v="Gadsden State Community College"/>
    <n v="101240"/>
    <x v="6"/>
    <m/>
    <m/>
    <m/>
    <m/>
    <m/>
    <m/>
    <m/>
    <m/>
    <m/>
    <m/>
    <m/>
    <m/>
    <m/>
    <m/>
    <m/>
    <m/>
    <m/>
    <m/>
    <m/>
    <m/>
    <m/>
    <m/>
    <m/>
    <m/>
    <m/>
    <m/>
    <m/>
    <m/>
    <m/>
    <m/>
    <m/>
    <s v=" "/>
    <s v=" "/>
    <s v=" "/>
    <s v=" "/>
    <s v=" "/>
    <s v=" "/>
    <s v=" "/>
    <s v=" "/>
    <s v=" "/>
    <s v=" "/>
    <s v=" "/>
    <s v=" "/>
    <m/>
    <m/>
    <m/>
    <m/>
    <m/>
    <m/>
    <s v=" "/>
    <s v=" "/>
    <s v=" "/>
    <m/>
    <m/>
    <m/>
    <m/>
    <m/>
    <m/>
    <m/>
    <m/>
    <m/>
    <s v=""/>
    <s v=""/>
    <s v=""/>
    <m/>
    <m/>
    <m/>
    <m/>
    <m/>
    <m/>
    <n v="1773"/>
    <n v="2018"/>
    <n v="2164"/>
    <n v="1401"/>
    <n v="1173"/>
    <n v="1112"/>
    <n v="1029"/>
    <n v="1000"/>
    <n v="947"/>
    <n v="1168"/>
    <n v="1307"/>
    <m/>
    <m/>
    <m/>
    <m/>
    <m/>
    <m/>
    <m/>
    <m/>
    <n v="1401"/>
    <n v="1173"/>
    <n v="1112"/>
    <n v="1029"/>
    <n v="1000"/>
    <n v="947"/>
    <n v="1168"/>
    <n v="1307"/>
    <n v="611"/>
    <n v="742"/>
    <n v="928"/>
    <n v="47"/>
    <n v="62"/>
    <n v="62"/>
    <n v="289"/>
    <n v="364"/>
    <n v="317"/>
    <n v="183"/>
    <n v="219"/>
    <n v="211"/>
    <m/>
    <m/>
    <m/>
    <n v="187"/>
    <n v="211"/>
    <n v="182"/>
    <n v="659"/>
    <n v="570"/>
    <n v="554"/>
    <m/>
    <m/>
    <m/>
  </r>
  <r>
    <x v="0"/>
    <s v="George C. Wallace State Community College - Dothan"/>
    <n v="101286"/>
    <x v="6"/>
    <m/>
    <m/>
    <m/>
    <m/>
    <m/>
    <m/>
    <m/>
    <m/>
    <m/>
    <m/>
    <m/>
    <m/>
    <m/>
    <m/>
    <m/>
    <m/>
    <m/>
    <m/>
    <m/>
    <m/>
    <m/>
    <m/>
    <m/>
    <m/>
    <m/>
    <m/>
    <m/>
    <m/>
    <m/>
    <m/>
    <m/>
    <s v=" "/>
    <s v=" "/>
    <s v=" "/>
    <s v=" "/>
    <s v=" "/>
    <s v=" "/>
    <s v=" "/>
    <s v=" "/>
    <s v=" "/>
    <s v=" "/>
    <s v=" "/>
    <s v=" "/>
    <m/>
    <m/>
    <m/>
    <m/>
    <m/>
    <m/>
    <s v=" "/>
    <s v=" "/>
    <s v=" "/>
    <m/>
    <m/>
    <m/>
    <m/>
    <m/>
    <m/>
    <m/>
    <m/>
    <m/>
    <s v=""/>
    <s v=""/>
    <s v=""/>
    <m/>
    <m/>
    <m/>
    <m/>
    <m/>
    <m/>
    <n v="1168"/>
    <n v="1238"/>
    <n v="1489"/>
    <n v="916"/>
    <n v="809"/>
    <n v="729"/>
    <n v="747"/>
    <n v="688"/>
    <n v="666"/>
    <n v="706"/>
    <n v="806"/>
    <m/>
    <m/>
    <m/>
    <m/>
    <m/>
    <m/>
    <m/>
    <m/>
    <n v="916"/>
    <n v="809"/>
    <n v="729"/>
    <n v="747"/>
    <n v="688"/>
    <n v="666"/>
    <n v="706"/>
    <n v="806"/>
    <n v="409"/>
    <n v="425"/>
    <n v="531"/>
    <n v="37"/>
    <n v="54"/>
    <n v="52"/>
    <n v="220"/>
    <n v="227"/>
    <n v="223"/>
    <n v="130"/>
    <n v="109"/>
    <n v="146"/>
    <m/>
    <m/>
    <m/>
    <n v="163"/>
    <n v="154"/>
    <n v="189"/>
    <n v="454"/>
    <n v="425"/>
    <n v="331"/>
    <m/>
    <m/>
    <m/>
  </r>
  <r>
    <x v="0"/>
    <s v="James H. Faulkner State Community College"/>
    <n v="101161"/>
    <x v="6"/>
    <m/>
    <m/>
    <m/>
    <m/>
    <m/>
    <m/>
    <m/>
    <m/>
    <m/>
    <m/>
    <m/>
    <m/>
    <m/>
    <m/>
    <m/>
    <m/>
    <m/>
    <m/>
    <m/>
    <m/>
    <m/>
    <m/>
    <m/>
    <m/>
    <m/>
    <m/>
    <m/>
    <m/>
    <m/>
    <m/>
    <m/>
    <s v=" "/>
    <s v=" "/>
    <s v=" "/>
    <s v=" "/>
    <s v=" "/>
    <s v=" "/>
    <s v=" "/>
    <s v=" "/>
    <s v=" "/>
    <s v=" "/>
    <s v=" "/>
    <s v=" "/>
    <m/>
    <m/>
    <m/>
    <m/>
    <m/>
    <m/>
    <s v=" "/>
    <s v=" "/>
    <s v=" "/>
    <m/>
    <m/>
    <m/>
    <m/>
    <m/>
    <m/>
    <m/>
    <m/>
    <m/>
    <s v=""/>
    <s v=""/>
    <s v=""/>
    <m/>
    <m/>
    <m/>
    <m/>
    <m/>
    <m/>
    <n v="1419"/>
    <n v="1587"/>
    <n v="1536"/>
    <n v="811"/>
    <n v="828"/>
    <n v="696"/>
    <n v="781"/>
    <n v="765"/>
    <n v="810"/>
    <n v="879"/>
    <n v="869"/>
    <m/>
    <m/>
    <m/>
    <m/>
    <m/>
    <m/>
    <m/>
    <m/>
    <n v="811"/>
    <n v="828"/>
    <n v="696"/>
    <n v="781"/>
    <n v="765"/>
    <n v="810"/>
    <n v="879"/>
    <n v="869"/>
    <n v="564"/>
    <n v="531"/>
    <n v="581"/>
    <n v="74"/>
    <n v="98"/>
    <n v="80"/>
    <n v="172"/>
    <n v="250"/>
    <n v="208"/>
    <n v="102"/>
    <n v="111"/>
    <n v="130"/>
    <m/>
    <m/>
    <m/>
    <n v="304"/>
    <n v="274"/>
    <n v="293"/>
    <n v="375"/>
    <n v="380"/>
    <n v="387"/>
    <m/>
    <m/>
    <m/>
  </r>
  <r>
    <x v="0"/>
    <s v="Lawson State Community College "/>
    <n v="101569"/>
    <x v="6"/>
    <m/>
    <m/>
    <m/>
    <m/>
    <m/>
    <m/>
    <m/>
    <m/>
    <m/>
    <m/>
    <m/>
    <m/>
    <m/>
    <m/>
    <m/>
    <m/>
    <m/>
    <m/>
    <m/>
    <m/>
    <m/>
    <m/>
    <m/>
    <m/>
    <m/>
    <m/>
    <m/>
    <m/>
    <m/>
    <m/>
    <m/>
    <s v=" "/>
    <s v=" "/>
    <s v=" "/>
    <s v=" "/>
    <s v=" "/>
    <s v=" "/>
    <s v=" "/>
    <s v=" "/>
    <s v=" "/>
    <s v=" "/>
    <s v=" "/>
    <s v=" "/>
    <m/>
    <m/>
    <m/>
    <m/>
    <m/>
    <m/>
    <s v=" "/>
    <s v=" "/>
    <s v=" "/>
    <m/>
    <m/>
    <m/>
    <m/>
    <m/>
    <m/>
    <m/>
    <m/>
    <m/>
    <s v=""/>
    <s v=""/>
    <s v=""/>
    <m/>
    <m/>
    <m/>
    <m/>
    <m/>
    <m/>
    <n v="1167"/>
    <n v="1258"/>
    <n v="1502"/>
    <n v="525"/>
    <n v="601"/>
    <n v="709"/>
    <n v="665"/>
    <n v="622"/>
    <n v="572"/>
    <n v="637"/>
    <n v="768"/>
    <m/>
    <m/>
    <n v="0"/>
    <n v="0"/>
    <m/>
    <m/>
    <m/>
    <m/>
    <n v="525"/>
    <n v="601"/>
    <n v="709"/>
    <n v="665"/>
    <n v="622"/>
    <n v="572"/>
    <n v="637"/>
    <n v="768"/>
    <n v="314"/>
    <n v="339"/>
    <n v="433"/>
    <n v="22"/>
    <n v="43"/>
    <n v="33"/>
    <n v="236"/>
    <n v="255"/>
    <n v="302"/>
    <n v="163"/>
    <n v="102"/>
    <n v="119"/>
    <m/>
    <m/>
    <m/>
    <n v="143"/>
    <n v="166"/>
    <n v="165"/>
    <n v="359"/>
    <n v="354"/>
    <n v="288"/>
    <m/>
    <m/>
    <m/>
  </r>
  <r>
    <x v="0"/>
    <s v="Northwest-Shoals Community College"/>
    <n v="101736"/>
    <x v="6"/>
    <m/>
    <m/>
    <m/>
    <m/>
    <m/>
    <m/>
    <m/>
    <m/>
    <m/>
    <m/>
    <m/>
    <m/>
    <m/>
    <m/>
    <m/>
    <m/>
    <m/>
    <m/>
    <m/>
    <m/>
    <m/>
    <m/>
    <m/>
    <m/>
    <m/>
    <m/>
    <m/>
    <m/>
    <m/>
    <m/>
    <m/>
    <s v=" "/>
    <s v=" "/>
    <s v=" "/>
    <s v=" "/>
    <s v=" "/>
    <s v=" "/>
    <s v=" "/>
    <s v=" "/>
    <s v=" "/>
    <s v=" "/>
    <s v=" "/>
    <s v=" "/>
    <m/>
    <m/>
    <m/>
    <m/>
    <m/>
    <m/>
    <s v=" "/>
    <s v=" "/>
    <s v=" "/>
    <m/>
    <m/>
    <m/>
    <m/>
    <m/>
    <m/>
    <m/>
    <m/>
    <m/>
    <s v=""/>
    <s v=""/>
    <s v=""/>
    <m/>
    <m/>
    <m/>
    <m/>
    <m/>
    <m/>
    <n v="1214"/>
    <n v="1424"/>
    <n v="1598"/>
    <n v="940"/>
    <n v="1040"/>
    <n v="725"/>
    <n v="713"/>
    <n v="447"/>
    <n v="652"/>
    <n v="611"/>
    <n v="693"/>
    <m/>
    <m/>
    <m/>
    <m/>
    <m/>
    <m/>
    <m/>
    <m/>
    <n v="940"/>
    <n v="1040"/>
    <n v="725"/>
    <n v="713"/>
    <n v="447"/>
    <n v="652"/>
    <n v="611"/>
    <n v="693"/>
    <n v="434"/>
    <n v="398"/>
    <n v="458"/>
    <n v="51"/>
    <n v="31"/>
    <n v="37"/>
    <n v="167"/>
    <n v="182"/>
    <n v="198"/>
    <n v="77"/>
    <n v="70"/>
    <n v="88"/>
    <m/>
    <m/>
    <m/>
    <n v="132"/>
    <n v="116"/>
    <n v="133"/>
    <n v="504"/>
    <n v="261"/>
    <n v="431"/>
    <m/>
    <m/>
    <m/>
  </r>
  <r>
    <x v="0"/>
    <s v="Shelton State Community College"/>
    <n v="102067"/>
    <x v="6"/>
    <m/>
    <m/>
    <m/>
    <m/>
    <m/>
    <m/>
    <m/>
    <m/>
    <m/>
    <m/>
    <m/>
    <m/>
    <m/>
    <m/>
    <m/>
    <m/>
    <m/>
    <m/>
    <m/>
    <m/>
    <m/>
    <m/>
    <m/>
    <m/>
    <m/>
    <m/>
    <m/>
    <m/>
    <m/>
    <m/>
    <m/>
    <s v=" "/>
    <s v=" "/>
    <s v=" "/>
    <s v=" "/>
    <s v=" "/>
    <s v=" "/>
    <s v=" "/>
    <s v=" "/>
    <s v=" "/>
    <s v=" "/>
    <s v=" "/>
    <s v=" "/>
    <m/>
    <m/>
    <m/>
    <m/>
    <m/>
    <m/>
    <s v=" "/>
    <s v=" "/>
    <s v=" "/>
    <m/>
    <m/>
    <m/>
    <m/>
    <m/>
    <m/>
    <m/>
    <m/>
    <m/>
    <s v=""/>
    <s v=""/>
    <s v=""/>
    <m/>
    <m/>
    <m/>
    <m/>
    <m/>
    <m/>
    <n v="2210"/>
    <n v="1768"/>
    <n v="2012"/>
    <n v="1061"/>
    <n v="1115"/>
    <n v="1367"/>
    <n v="1479"/>
    <n v="996"/>
    <n v="1521"/>
    <n v="1150"/>
    <n v="1058"/>
    <m/>
    <m/>
    <m/>
    <m/>
    <m/>
    <m/>
    <m/>
    <m/>
    <n v="1061"/>
    <n v="1115"/>
    <n v="1367"/>
    <n v="1479"/>
    <n v="996"/>
    <n v="1521"/>
    <n v="1150"/>
    <n v="1058"/>
    <n v="1009"/>
    <n v="723"/>
    <n v="619"/>
    <n v="209"/>
    <n v="117"/>
    <n v="148"/>
    <n v="303"/>
    <n v="310"/>
    <n v="291"/>
    <n v="179"/>
    <n v="130"/>
    <n v="97"/>
    <m/>
    <m/>
    <m/>
    <n v="439"/>
    <n v="417"/>
    <n v="374"/>
    <n v="861"/>
    <n v="449"/>
    <n v="1050"/>
    <m/>
    <m/>
    <m/>
  </r>
  <r>
    <x v="0"/>
    <s v="Southern Union State Community College"/>
    <n v="251260"/>
    <x v="6"/>
    <m/>
    <m/>
    <m/>
    <m/>
    <m/>
    <m/>
    <m/>
    <m/>
    <m/>
    <m/>
    <m/>
    <m/>
    <m/>
    <m/>
    <m/>
    <m/>
    <m/>
    <m/>
    <m/>
    <m/>
    <m/>
    <m/>
    <m/>
    <m/>
    <m/>
    <m/>
    <m/>
    <m/>
    <m/>
    <m/>
    <m/>
    <s v=" "/>
    <s v=" "/>
    <s v=" "/>
    <s v=" "/>
    <s v=" "/>
    <s v=" "/>
    <s v=" "/>
    <s v=" "/>
    <s v=" "/>
    <s v=" "/>
    <s v=" "/>
    <s v=" "/>
    <m/>
    <m/>
    <m/>
    <m/>
    <m/>
    <m/>
    <s v=" "/>
    <s v=" "/>
    <s v=" "/>
    <m/>
    <m/>
    <m/>
    <m/>
    <m/>
    <m/>
    <m/>
    <m/>
    <m/>
    <s v=""/>
    <s v=""/>
    <s v=""/>
    <m/>
    <m/>
    <m/>
    <m/>
    <m/>
    <m/>
    <n v="1894"/>
    <n v="2011"/>
    <n v="2008"/>
    <n v="897"/>
    <n v="975"/>
    <n v="975"/>
    <n v="930"/>
    <n v="970"/>
    <n v="1030"/>
    <n v="1134"/>
    <n v="821"/>
    <m/>
    <m/>
    <m/>
    <m/>
    <m/>
    <m/>
    <m/>
    <m/>
    <n v="897"/>
    <n v="975"/>
    <n v="975"/>
    <n v="930"/>
    <n v="970"/>
    <n v="1030"/>
    <n v="1134"/>
    <n v="821"/>
    <n v="682"/>
    <n v="709"/>
    <n v="484"/>
    <n v="93"/>
    <n v="117"/>
    <n v="95"/>
    <n v="255"/>
    <n v="308"/>
    <n v="242"/>
    <n v="125"/>
    <n v="138"/>
    <n v="153"/>
    <m/>
    <m/>
    <m/>
    <n v="263"/>
    <n v="321"/>
    <n v="309"/>
    <n v="542"/>
    <n v="511"/>
    <n v="568"/>
    <m/>
    <m/>
    <m/>
  </r>
  <r>
    <x v="0"/>
    <s v="Wallace Community College - Hanceville"/>
    <n v="101295"/>
    <x v="6"/>
    <m/>
    <m/>
    <m/>
    <m/>
    <m/>
    <m/>
    <m/>
    <m/>
    <m/>
    <m/>
    <m/>
    <m/>
    <m/>
    <m/>
    <m/>
    <m/>
    <m/>
    <m/>
    <m/>
    <m/>
    <m/>
    <m/>
    <m/>
    <m/>
    <m/>
    <m/>
    <m/>
    <m/>
    <m/>
    <m/>
    <m/>
    <s v=" "/>
    <s v=" "/>
    <s v=" "/>
    <s v=" "/>
    <s v=" "/>
    <s v=" "/>
    <s v=" "/>
    <s v=" "/>
    <s v=" "/>
    <s v=" "/>
    <s v=" "/>
    <s v=" "/>
    <m/>
    <m/>
    <m/>
    <m/>
    <m/>
    <m/>
    <s v=" "/>
    <s v=" "/>
    <s v=" "/>
    <m/>
    <m/>
    <m/>
    <m/>
    <m/>
    <m/>
    <m/>
    <m/>
    <m/>
    <s v=""/>
    <s v=""/>
    <s v=""/>
    <m/>
    <m/>
    <m/>
    <m/>
    <m/>
    <m/>
    <n v="1774"/>
    <n v="1755"/>
    <n v="2120"/>
    <n v="865"/>
    <n v="934"/>
    <n v="766"/>
    <n v="675"/>
    <n v="790"/>
    <n v="762"/>
    <n v="886"/>
    <n v="1028"/>
    <m/>
    <m/>
    <m/>
    <m/>
    <m/>
    <m/>
    <m/>
    <m/>
    <n v="865"/>
    <n v="934"/>
    <n v="766"/>
    <n v="675"/>
    <n v="790"/>
    <n v="762"/>
    <n v="886"/>
    <n v="1028"/>
    <n v="539"/>
    <n v="588"/>
    <n v="714"/>
    <n v="46"/>
    <n v="69"/>
    <n v="86"/>
    <n v="177"/>
    <n v="229"/>
    <n v="228"/>
    <n v="244"/>
    <n v="201"/>
    <n v="373"/>
    <m/>
    <m/>
    <m/>
    <n v="190"/>
    <n v="196"/>
    <n v="152"/>
    <n v="241"/>
    <n v="393"/>
    <n v="237"/>
    <m/>
    <m/>
    <m/>
  </r>
  <r>
    <x v="0"/>
    <s v="Alabama Southern Community College"/>
    <n v="101949"/>
    <x v="7"/>
    <m/>
    <m/>
    <m/>
    <m/>
    <m/>
    <m/>
    <m/>
    <m/>
    <m/>
    <m/>
    <m/>
    <m/>
    <m/>
    <m/>
    <m/>
    <m/>
    <m/>
    <m/>
    <m/>
    <m/>
    <m/>
    <m/>
    <m/>
    <m/>
    <m/>
    <m/>
    <m/>
    <m/>
    <m/>
    <m/>
    <m/>
    <s v=" "/>
    <s v=" "/>
    <s v=" "/>
    <s v=" "/>
    <s v=" "/>
    <s v=" "/>
    <s v=" "/>
    <s v=" "/>
    <s v=" "/>
    <s v=" "/>
    <s v=" "/>
    <s v=" "/>
    <m/>
    <m/>
    <m/>
    <m/>
    <m/>
    <m/>
    <s v=" "/>
    <s v=" "/>
    <s v=" "/>
    <m/>
    <m/>
    <m/>
    <m/>
    <m/>
    <m/>
    <m/>
    <m/>
    <m/>
    <s v=""/>
    <s v=""/>
    <s v=""/>
    <m/>
    <m/>
    <m/>
    <m/>
    <m/>
    <m/>
    <n v="545"/>
    <n v="550"/>
    <n v="630"/>
    <n v="335"/>
    <n v="351"/>
    <n v="355"/>
    <n v="384"/>
    <n v="230"/>
    <n v="336"/>
    <n v="339"/>
    <n v="396"/>
    <m/>
    <m/>
    <m/>
    <m/>
    <m/>
    <m/>
    <m/>
    <m/>
    <n v="335"/>
    <n v="351"/>
    <n v="355"/>
    <n v="384"/>
    <n v="230"/>
    <n v="336"/>
    <n v="339"/>
    <n v="396"/>
    <n v="194"/>
    <n v="201"/>
    <n v="221"/>
    <n v="31"/>
    <n v="36"/>
    <n v="37"/>
    <n v="111"/>
    <n v="102"/>
    <n v="138"/>
    <n v="89"/>
    <n v="169"/>
    <n v="82"/>
    <m/>
    <m/>
    <m/>
    <n v="95"/>
    <n v="1"/>
    <n v="122"/>
    <n v="200"/>
    <n v="60"/>
    <n v="132"/>
    <m/>
    <m/>
    <m/>
  </r>
  <r>
    <x v="0"/>
    <s v="Central Alabama Community College"/>
    <n v="100760"/>
    <x v="7"/>
    <m/>
    <m/>
    <m/>
    <m/>
    <m/>
    <m/>
    <m/>
    <m/>
    <m/>
    <m/>
    <m/>
    <m/>
    <m/>
    <m/>
    <m/>
    <m/>
    <m/>
    <m/>
    <m/>
    <m/>
    <m/>
    <m/>
    <m/>
    <m/>
    <m/>
    <m/>
    <m/>
    <m/>
    <m/>
    <m/>
    <m/>
    <s v=" "/>
    <s v=" "/>
    <s v=" "/>
    <s v=" "/>
    <s v=" "/>
    <s v=" "/>
    <s v=" "/>
    <s v=" "/>
    <s v=" "/>
    <s v=" "/>
    <s v=" "/>
    <s v=" "/>
    <m/>
    <m/>
    <m/>
    <m/>
    <m/>
    <m/>
    <s v=" "/>
    <s v=" "/>
    <s v=" "/>
    <m/>
    <m/>
    <m/>
    <m/>
    <m/>
    <m/>
    <m/>
    <m/>
    <m/>
    <s v=""/>
    <s v=""/>
    <s v=""/>
    <m/>
    <m/>
    <m/>
    <m/>
    <m/>
    <m/>
    <n v="867"/>
    <n v="720"/>
    <n v="633"/>
    <n v="415"/>
    <n v="408"/>
    <n v="444"/>
    <n v="379"/>
    <n v="476"/>
    <n v="443"/>
    <n v="451"/>
    <n v="446"/>
    <m/>
    <m/>
    <m/>
    <m/>
    <m/>
    <m/>
    <m/>
    <m/>
    <n v="415"/>
    <n v="408"/>
    <n v="444"/>
    <n v="379"/>
    <n v="476"/>
    <n v="443"/>
    <n v="451"/>
    <n v="446"/>
    <n v="306"/>
    <n v="294"/>
    <n v="291"/>
    <n v="31"/>
    <n v="48"/>
    <n v="41"/>
    <n v="106"/>
    <n v="109"/>
    <n v="114"/>
    <n v="33"/>
    <n v="95"/>
    <n v="116"/>
    <m/>
    <m/>
    <m/>
    <n v="46"/>
    <n v="14"/>
    <n v="147"/>
    <n v="300"/>
    <n v="367"/>
    <n v="180"/>
    <m/>
    <m/>
    <m/>
  </r>
  <r>
    <x v="0"/>
    <s v="Chattahoochee Valley State Community College "/>
    <n v="101028"/>
    <x v="7"/>
    <m/>
    <m/>
    <m/>
    <m/>
    <m/>
    <m/>
    <m/>
    <m/>
    <m/>
    <m/>
    <m/>
    <m/>
    <m/>
    <m/>
    <m/>
    <m/>
    <m/>
    <m/>
    <m/>
    <m/>
    <m/>
    <m/>
    <m/>
    <m/>
    <m/>
    <m/>
    <m/>
    <m/>
    <m/>
    <m/>
    <m/>
    <s v=" "/>
    <s v=" "/>
    <s v=" "/>
    <s v=" "/>
    <s v=" "/>
    <s v=" "/>
    <s v=" "/>
    <s v=" "/>
    <s v=" "/>
    <s v=" "/>
    <s v=" "/>
    <s v=" "/>
    <m/>
    <m/>
    <m/>
    <m/>
    <m/>
    <m/>
    <s v=" "/>
    <s v=" "/>
    <s v=" "/>
    <m/>
    <m/>
    <m/>
    <m/>
    <m/>
    <m/>
    <m/>
    <m/>
    <m/>
    <s v=""/>
    <s v=""/>
    <s v=""/>
    <m/>
    <m/>
    <m/>
    <m/>
    <m/>
    <m/>
    <n v="973"/>
    <n v="816"/>
    <n v="881"/>
    <n v="262"/>
    <n v="239"/>
    <n v="251"/>
    <n v="306"/>
    <n v="269"/>
    <n v="249"/>
    <n v="255"/>
    <n v="266"/>
    <m/>
    <m/>
    <m/>
    <m/>
    <m/>
    <m/>
    <m/>
    <m/>
    <n v="262"/>
    <n v="239"/>
    <n v="251"/>
    <n v="306"/>
    <n v="269"/>
    <n v="249"/>
    <n v="255"/>
    <n v="266"/>
    <n v="163"/>
    <n v="143"/>
    <n v="177"/>
    <n v="3"/>
    <n v="13"/>
    <n v="13"/>
    <n v="83"/>
    <n v="99"/>
    <n v="76"/>
    <n v="30"/>
    <n v="16"/>
    <n v="32"/>
    <m/>
    <m/>
    <m/>
    <n v="47"/>
    <n v="39"/>
    <n v="31"/>
    <n v="229"/>
    <n v="214"/>
    <n v="186"/>
    <m/>
    <m/>
    <m/>
  </r>
  <r>
    <x v="0"/>
    <s v="Enterprise-Ozark Community College"/>
    <n v="101143"/>
    <x v="7"/>
    <m/>
    <m/>
    <m/>
    <m/>
    <m/>
    <m/>
    <m/>
    <m/>
    <m/>
    <m/>
    <m/>
    <m/>
    <m/>
    <m/>
    <m/>
    <m/>
    <m/>
    <m/>
    <m/>
    <m/>
    <m/>
    <m/>
    <m/>
    <m/>
    <m/>
    <m/>
    <m/>
    <m/>
    <m/>
    <m/>
    <m/>
    <s v=" "/>
    <s v=" "/>
    <s v=" "/>
    <s v=" "/>
    <s v=" "/>
    <s v=" "/>
    <s v=" "/>
    <s v=" "/>
    <s v=" "/>
    <s v=" "/>
    <s v=" "/>
    <s v=" "/>
    <m/>
    <m/>
    <m/>
    <m/>
    <m/>
    <m/>
    <s v=" "/>
    <s v=" "/>
    <s v=" "/>
    <m/>
    <m/>
    <m/>
    <m/>
    <m/>
    <m/>
    <m/>
    <m/>
    <m/>
    <s v=""/>
    <s v=""/>
    <s v=""/>
    <m/>
    <m/>
    <m/>
    <m/>
    <m/>
    <m/>
    <n v="935"/>
    <n v="932"/>
    <n v="1062"/>
    <n v="307"/>
    <n v="327"/>
    <n v="376"/>
    <n v="339"/>
    <n v="353"/>
    <n v="391"/>
    <n v="427"/>
    <n v="461"/>
    <m/>
    <m/>
    <m/>
    <m/>
    <m/>
    <m/>
    <m/>
    <m/>
    <n v="307"/>
    <n v="327"/>
    <n v="376"/>
    <n v="339"/>
    <n v="353"/>
    <n v="391"/>
    <n v="427"/>
    <n v="461"/>
    <n v="260"/>
    <n v="279"/>
    <n v="315"/>
    <n v="33"/>
    <n v="46"/>
    <n v="40"/>
    <n v="98"/>
    <n v="102"/>
    <n v="106"/>
    <n v="59"/>
    <n v="73"/>
    <n v="140"/>
    <m/>
    <m/>
    <m/>
    <n v="138"/>
    <n v="147"/>
    <n v="114"/>
    <n v="142"/>
    <n v="133"/>
    <n v="137"/>
    <m/>
    <m/>
    <m/>
  </r>
  <r>
    <x v="0"/>
    <s v="George Corley Wallace State Community College - Selma"/>
    <n v="101301"/>
    <x v="7"/>
    <m/>
    <m/>
    <m/>
    <m/>
    <m/>
    <m/>
    <m/>
    <m/>
    <m/>
    <m/>
    <m/>
    <m/>
    <m/>
    <m/>
    <m/>
    <m/>
    <m/>
    <m/>
    <m/>
    <m/>
    <m/>
    <m/>
    <m/>
    <m/>
    <m/>
    <m/>
    <m/>
    <m/>
    <m/>
    <m/>
    <m/>
    <s v=" "/>
    <s v=" "/>
    <s v=" "/>
    <s v=" "/>
    <s v=" "/>
    <s v=" "/>
    <s v=" "/>
    <s v=" "/>
    <s v=" "/>
    <s v=" "/>
    <s v=" "/>
    <s v=" "/>
    <m/>
    <m/>
    <m/>
    <m/>
    <m/>
    <m/>
    <s v=" "/>
    <s v=" "/>
    <s v=" "/>
    <m/>
    <m/>
    <m/>
    <m/>
    <m/>
    <m/>
    <m/>
    <m/>
    <m/>
    <s v=""/>
    <s v=""/>
    <s v=""/>
    <m/>
    <m/>
    <m/>
    <m/>
    <m/>
    <m/>
    <n v="673"/>
    <n v="658"/>
    <n v="763"/>
    <n v="408"/>
    <n v="332"/>
    <n v="300"/>
    <n v="266"/>
    <n v="390"/>
    <n v="336"/>
    <n v="362"/>
    <n v="394"/>
    <m/>
    <m/>
    <m/>
    <m/>
    <m/>
    <m/>
    <m/>
    <m/>
    <n v="408"/>
    <n v="332"/>
    <n v="300"/>
    <n v="266"/>
    <n v="390"/>
    <n v="336"/>
    <n v="362"/>
    <n v="394"/>
    <n v="180"/>
    <n v="187"/>
    <n v="218"/>
    <n v="27"/>
    <n v="18"/>
    <n v="41"/>
    <n v="129"/>
    <n v="157"/>
    <n v="135"/>
    <n v="92"/>
    <n v="103"/>
    <n v="89"/>
    <m/>
    <m/>
    <m/>
    <n v="40"/>
    <n v="61"/>
    <n v="66"/>
    <n v="134"/>
    <n v="226"/>
    <n v="181"/>
    <m/>
    <m/>
    <m/>
  </r>
  <r>
    <x v="0"/>
    <s v="Jefferson Davis Community College"/>
    <n v="101499"/>
    <x v="7"/>
    <m/>
    <m/>
    <m/>
    <m/>
    <m/>
    <m/>
    <m/>
    <m/>
    <m/>
    <m/>
    <m/>
    <m/>
    <m/>
    <m/>
    <m/>
    <m/>
    <m/>
    <m/>
    <m/>
    <m/>
    <m/>
    <m/>
    <m/>
    <m/>
    <m/>
    <m/>
    <m/>
    <m/>
    <m/>
    <m/>
    <m/>
    <s v=" "/>
    <s v=" "/>
    <s v=" "/>
    <s v=" "/>
    <s v=" "/>
    <s v=" "/>
    <s v=" "/>
    <s v=" "/>
    <s v=" "/>
    <s v=" "/>
    <s v=" "/>
    <s v=" "/>
    <m/>
    <m/>
    <m/>
    <m/>
    <m/>
    <m/>
    <s v=" "/>
    <s v=" "/>
    <s v=" "/>
    <m/>
    <m/>
    <m/>
    <m/>
    <m/>
    <m/>
    <m/>
    <m/>
    <m/>
    <s v=""/>
    <s v=""/>
    <s v=""/>
    <m/>
    <m/>
    <m/>
    <m/>
    <m/>
    <m/>
    <n v="454"/>
    <n v="530"/>
    <n v="508"/>
    <n v="334"/>
    <n v="338"/>
    <n v="350"/>
    <n v="322"/>
    <n v="283"/>
    <n v="269"/>
    <n v="306"/>
    <n v="306"/>
    <m/>
    <m/>
    <m/>
    <m/>
    <m/>
    <m/>
    <m/>
    <m/>
    <n v="334"/>
    <n v="338"/>
    <n v="350"/>
    <n v="322"/>
    <n v="283"/>
    <n v="269"/>
    <n v="306"/>
    <n v="306"/>
    <n v="154"/>
    <n v="130"/>
    <n v="188"/>
    <n v="15"/>
    <n v="22"/>
    <n v="22"/>
    <n v="100"/>
    <n v="154"/>
    <n v="96"/>
    <n v="64"/>
    <n v="77"/>
    <n v="109"/>
    <m/>
    <m/>
    <m/>
    <n v="111"/>
    <n v="37"/>
    <n v="53"/>
    <n v="147"/>
    <n v="169"/>
    <n v="107"/>
    <m/>
    <m/>
    <m/>
  </r>
  <r>
    <x v="0"/>
    <s v="Lurleen B. Wallace Community College "/>
    <n v="101602"/>
    <x v="7"/>
    <m/>
    <m/>
    <m/>
    <m/>
    <m/>
    <m/>
    <m/>
    <m/>
    <m/>
    <m/>
    <m/>
    <m/>
    <m/>
    <m/>
    <m/>
    <m/>
    <m/>
    <m/>
    <m/>
    <m/>
    <m/>
    <m/>
    <m/>
    <m/>
    <m/>
    <m/>
    <m/>
    <m/>
    <m/>
    <m/>
    <m/>
    <s v=" "/>
    <s v=" "/>
    <s v=" "/>
    <s v=" "/>
    <s v=" "/>
    <s v=" "/>
    <s v=" "/>
    <s v=" "/>
    <s v=" "/>
    <s v=" "/>
    <s v=" "/>
    <s v=" "/>
    <m/>
    <m/>
    <m/>
    <m/>
    <m/>
    <m/>
    <s v=" "/>
    <s v=" "/>
    <s v=" "/>
    <m/>
    <m/>
    <m/>
    <m/>
    <m/>
    <m/>
    <m/>
    <m/>
    <m/>
    <s v=""/>
    <s v=""/>
    <s v=""/>
    <m/>
    <m/>
    <m/>
    <m/>
    <m/>
    <m/>
    <n v="530"/>
    <n v="652"/>
    <n v="733"/>
    <n v="379"/>
    <n v="345"/>
    <n v="402"/>
    <n v="441"/>
    <n v="292"/>
    <n v="303"/>
    <n v="396"/>
    <n v="280"/>
    <m/>
    <m/>
    <m/>
    <m/>
    <m/>
    <m/>
    <m/>
    <m/>
    <n v="379"/>
    <n v="345"/>
    <n v="402"/>
    <n v="441"/>
    <n v="292"/>
    <n v="303"/>
    <n v="396"/>
    <n v="280"/>
    <n v="187"/>
    <n v="236"/>
    <n v="182"/>
    <n v="28"/>
    <n v="30"/>
    <n v="28"/>
    <n v="88"/>
    <n v="130"/>
    <n v="70"/>
    <n v="185"/>
    <n v="93"/>
    <n v="77"/>
    <m/>
    <m/>
    <m/>
    <n v="67"/>
    <n v="112"/>
    <n v="0"/>
    <n v="189"/>
    <n v="87"/>
    <n v="226"/>
    <m/>
    <m/>
    <m/>
  </r>
  <r>
    <x v="0"/>
    <s v="Northeast Alabama State Community College "/>
    <n v="101897"/>
    <x v="7"/>
    <m/>
    <m/>
    <m/>
    <m/>
    <m/>
    <m/>
    <m/>
    <m/>
    <m/>
    <m/>
    <m/>
    <m/>
    <m/>
    <m/>
    <m/>
    <m/>
    <m/>
    <m/>
    <m/>
    <m/>
    <m/>
    <m/>
    <m/>
    <m/>
    <m/>
    <m/>
    <m/>
    <m/>
    <m/>
    <m/>
    <m/>
    <s v=" "/>
    <s v=" "/>
    <s v=" "/>
    <s v=" "/>
    <s v=" "/>
    <s v=" "/>
    <s v=" "/>
    <s v=" "/>
    <s v=" "/>
    <s v=" "/>
    <s v=" "/>
    <s v=" "/>
    <m/>
    <m/>
    <m/>
    <m/>
    <m/>
    <m/>
    <s v=" "/>
    <s v=" "/>
    <s v=" "/>
    <m/>
    <m/>
    <m/>
    <m/>
    <m/>
    <m/>
    <m/>
    <m/>
    <m/>
    <s v=""/>
    <s v=""/>
    <s v=""/>
    <m/>
    <m/>
    <m/>
    <m/>
    <m/>
    <m/>
    <n v="834"/>
    <n v="904"/>
    <n v="1206"/>
    <n v="439"/>
    <n v="399"/>
    <n v="455"/>
    <n v="220"/>
    <n v="333"/>
    <n v="186"/>
    <n v="491"/>
    <n v="570"/>
    <m/>
    <m/>
    <m/>
    <m/>
    <m/>
    <m/>
    <m/>
    <m/>
    <n v="439"/>
    <n v="399"/>
    <n v="455"/>
    <n v="220"/>
    <n v="333"/>
    <n v="186"/>
    <n v="491"/>
    <n v="570"/>
    <n v="131"/>
    <n v="370"/>
    <n v="420"/>
    <n v="9"/>
    <n v="36"/>
    <n v="39"/>
    <n v="46"/>
    <n v="85"/>
    <n v="111"/>
    <n v="74"/>
    <n v="108"/>
    <n v="201"/>
    <m/>
    <m/>
    <m/>
    <n v="93"/>
    <n v="38"/>
    <n v="63"/>
    <n v="53"/>
    <n v="187"/>
    <n v="-78"/>
    <m/>
    <m/>
    <m/>
  </r>
  <r>
    <x v="0"/>
    <s v="Snead State Community College "/>
    <n v="102076"/>
    <x v="7"/>
    <m/>
    <m/>
    <m/>
    <m/>
    <m/>
    <m/>
    <m/>
    <m/>
    <m/>
    <m/>
    <m/>
    <m/>
    <m/>
    <m/>
    <m/>
    <m/>
    <m/>
    <m/>
    <m/>
    <m/>
    <m/>
    <m/>
    <m/>
    <m/>
    <m/>
    <m/>
    <m/>
    <m/>
    <m/>
    <m/>
    <m/>
    <s v=" "/>
    <s v=" "/>
    <s v=" "/>
    <s v=" "/>
    <s v=" "/>
    <s v=" "/>
    <s v=" "/>
    <s v=" "/>
    <s v=" "/>
    <s v=" "/>
    <s v=" "/>
    <s v=" "/>
    <m/>
    <m/>
    <m/>
    <m/>
    <m/>
    <m/>
    <s v=" "/>
    <s v=" "/>
    <s v=" "/>
    <m/>
    <m/>
    <m/>
    <m/>
    <m/>
    <m/>
    <m/>
    <m/>
    <m/>
    <s v=""/>
    <s v=""/>
    <s v=""/>
    <m/>
    <m/>
    <m/>
    <m/>
    <m/>
    <m/>
    <n v="809"/>
    <n v="822"/>
    <n v="937"/>
    <n v="371"/>
    <n v="418"/>
    <n v="434"/>
    <n v="450"/>
    <n v="394"/>
    <n v="465"/>
    <n v="478"/>
    <n v="539"/>
    <m/>
    <m/>
    <m/>
    <m/>
    <m/>
    <m/>
    <m/>
    <m/>
    <n v="371"/>
    <n v="418"/>
    <n v="434"/>
    <n v="450"/>
    <n v="394"/>
    <n v="465"/>
    <n v="478"/>
    <n v="539"/>
    <n v="342"/>
    <n v="332"/>
    <n v="398"/>
    <n v="69"/>
    <n v="75"/>
    <n v="60"/>
    <n v="54"/>
    <n v="71"/>
    <n v="81"/>
    <n v="93"/>
    <n v="109"/>
    <n v="75"/>
    <m/>
    <m/>
    <m/>
    <n v="146"/>
    <n v="174"/>
    <n v="0"/>
    <n v="211"/>
    <n v="111"/>
    <n v="390"/>
    <m/>
    <m/>
    <m/>
  </r>
  <r>
    <x v="0"/>
    <s v="Trenholm State Technical College "/>
    <n v="102313"/>
    <x v="8"/>
    <m/>
    <m/>
    <m/>
    <m/>
    <m/>
    <m/>
    <m/>
    <m/>
    <m/>
    <m/>
    <m/>
    <m/>
    <m/>
    <m/>
    <m/>
    <m/>
    <m/>
    <m/>
    <m/>
    <m/>
    <m/>
    <m/>
    <m/>
    <m/>
    <m/>
    <m/>
    <m/>
    <m/>
    <m/>
    <m/>
    <m/>
    <s v=" "/>
    <s v=" "/>
    <s v=" "/>
    <s v=" "/>
    <s v=" "/>
    <s v=" "/>
    <s v=" "/>
    <s v=" "/>
    <s v=" "/>
    <s v=" "/>
    <s v=" "/>
    <s v=" "/>
    <m/>
    <m/>
    <m/>
    <m/>
    <m/>
    <m/>
    <s v=" "/>
    <s v=" "/>
    <s v=" "/>
    <m/>
    <m/>
    <m/>
    <m/>
    <m/>
    <m/>
    <m/>
    <m/>
    <m/>
    <s v=""/>
    <s v=""/>
    <s v=""/>
    <m/>
    <m/>
    <m/>
    <m/>
    <m/>
    <m/>
    <n v="552"/>
    <n v="586"/>
    <n v="526"/>
    <n v="241"/>
    <n v="289"/>
    <n v="265"/>
    <n v="240"/>
    <n v="275"/>
    <n v="219"/>
    <n v="269"/>
    <n v="239"/>
    <m/>
    <m/>
    <m/>
    <m/>
    <m/>
    <m/>
    <m/>
    <m/>
    <n v="241"/>
    <n v="289"/>
    <n v="265"/>
    <n v="240"/>
    <n v="275"/>
    <n v="219"/>
    <n v="269"/>
    <n v="239"/>
    <n v="148"/>
    <n v="203"/>
    <n v="189"/>
    <n v="12"/>
    <n v="15"/>
    <n v="17"/>
    <n v="59"/>
    <n v="51"/>
    <n v="33"/>
    <n v="76"/>
    <n v="71"/>
    <n v="72"/>
    <m/>
    <m/>
    <m/>
    <n v="31"/>
    <n v="33"/>
    <n v="28"/>
    <n v="133"/>
    <n v="171"/>
    <n v="119"/>
    <m/>
    <m/>
    <m/>
  </r>
  <r>
    <x v="0"/>
    <s v="J.F. Drake State Technical College "/>
    <n v="101462"/>
    <x v="9"/>
    <m/>
    <m/>
    <m/>
    <m/>
    <m/>
    <m/>
    <m/>
    <m/>
    <m/>
    <m/>
    <m/>
    <m/>
    <m/>
    <m/>
    <m/>
    <m/>
    <m/>
    <m/>
    <m/>
    <m/>
    <m/>
    <m/>
    <m/>
    <m/>
    <m/>
    <m/>
    <m/>
    <m/>
    <m/>
    <m/>
    <m/>
    <s v=" "/>
    <s v=" "/>
    <s v=" "/>
    <s v=" "/>
    <s v=" "/>
    <s v=" "/>
    <s v=" "/>
    <s v=" "/>
    <s v=" "/>
    <s v=" "/>
    <s v=" "/>
    <s v=" "/>
    <m/>
    <m/>
    <m/>
    <m/>
    <m/>
    <m/>
    <s v=" "/>
    <s v=" "/>
    <s v=" "/>
    <m/>
    <m/>
    <m/>
    <m/>
    <m/>
    <m/>
    <m/>
    <m/>
    <m/>
    <s v=""/>
    <s v=""/>
    <s v=""/>
    <m/>
    <m/>
    <m/>
    <m/>
    <m/>
    <m/>
    <n v="322"/>
    <n v="335"/>
    <n v="418"/>
    <n v="148"/>
    <n v="177"/>
    <n v="150"/>
    <n v="145"/>
    <n v="131"/>
    <n v="130"/>
    <n v="134"/>
    <n v="175"/>
    <m/>
    <m/>
    <m/>
    <m/>
    <m/>
    <m/>
    <m/>
    <m/>
    <n v="148"/>
    <n v="177"/>
    <n v="150"/>
    <n v="145"/>
    <n v="131"/>
    <n v="130"/>
    <n v="134"/>
    <n v="175"/>
    <n v="66"/>
    <n v="75"/>
    <n v="83"/>
    <n v="6"/>
    <n v="14"/>
    <n v="9"/>
    <n v="58"/>
    <n v="45"/>
    <n v="83"/>
    <n v="44"/>
    <n v="28"/>
    <n v="23"/>
    <m/>
    <m/>
    <m/>
    <n v="29"/>
    <n v="30"/>
    <n v="18"/>
    <n v="72"/>
    <n v="73"/>
    <n v="89"/>
    <m/>
    <m/>
    <m/>
  </r>
  <r>
    <x v="0"/>
    <s v="J.F. Ingram State Technical College "/>
    <n v="101471"/>
    <x v="9"/>
    <m/>
    <m/>
    <m/>
    <m/>
    <m/>
    <m/>
    <m/>
    <m/>
    <m/>
    <m/>
    <m/>
    <m/>
    <m/>
    <m/>
    <m/>
    <m/>
    <m/>
    <m/>
    <m/>
    <m/>
    <m/>
    <m/>
    <m/>
    <m/>
    <m/>
    <m/>
    <m/>
    <m/>
    <m/>
    <m/>
    <m/>
    <s v=" "/>
    <s v=" "/>
    <s v=" "/>
    <s v=" "/>
    <s v=" "/>
    <s v=" "/>
    <s v=" "/>
    <s v=" "/>
    <s v=" "/>
    <s v=" "/>
    <s v=" "/>
    <s v=" "/>
    <m/>
    <m/>
    <m/>
    <m/>
    <m/>
    <m/>
    <s v=" "/>
    <s v=" "/>
    <s v=" "/>
    <m/>
    <m/>
    <m/>
    <m/>
    <m/>
    <m/>
    <m/>
    <m/>
    <m/>
    <s v=""/>
    <s v=""/>
    <s v=""/>
    <m/>
    <m/>
    <m/>
    <m/>
    <m/>
    <m/>
    <n v="358"/>
    <n v="370"/>
    <n v="350"/>
    <m/>
    <m/>
    <m/>
    <m/>
    <m/>
    <m/>
    <m/>
    <m/>
    <m/>
    <m/>
    <m/>
    <m/>
    <m/>
    <m/>
    <m/>
    <m/>
    <s v=""/>
    <s v=""/>
    <s v=""/>
    <s v=""/>
    <s v=""/>
    <s v=""/>
    <s v=""/>
    <s v=""/>
    <m/>
    <m/>
    <m/>
    <n v="0"/>
    <m/>
    <m/>
    <s v=""/>
    <s v=""/>
    <s v=""/>
    <m/>
    <m/>
    <m/>
    <m/>
    <m/>
    <m/>
    <n v="0"/>
    <n v="0"/>
    <n v="0"/>
    <s v=""/>
    <s v=""/>
    <s v=""/>
    <m/>
    <m/>
    <m/>
  </r>
  <r>
    <x v="0"/>
    <s v="Reid State Technical College "/>
    <n v="101994"/>
    <x v="9"/>
    <m/>
    <m/>
    <m/>
    <m/>
    <m/>
    <m/>
    <m/>
    <m/>
    <m/>
    <m/>
    <m/>
    <m/>
    <m/>
    <m/>
    <m/>
    <m/>
    <m/>
    <m/>
    <m/>
    <m/>
    <m/>
    <m/>
    <m/>
    <m/>
    <m/>
    <m/>
    <m/>
    <m/>
    <m/>
    <m/>
    <m/>
    <s v=" "/>
    <s v=" "/>
    <s v=" "/>
    <s v=" "/>
    <s v=" "/>
    <s v=" "/>
    <s v=" "/>
    <s v=" "/>
    <s v=" "/>
    <s v=" "/>
    <s v=" "/>
    <s v=" "/>
    <m/>
    <m/>
    <m/>
    <m/>
    <m/>
    <m/>
    <s v=" "/>
    <s v=" "/>
    <s v=" "/>
    <m/>
    <m/>
    <m/>
    <m/>
    <m/>
    <m/>
    <m/>
    <m/>
    <m/>
    <s v=""/>
    <s v=""/>
    <s v=""/>
    <m/>
    <m/>
    <m/>
    <m/>
    <m/>
    <m/>
    <n v="226"/>
    <n v="302"/>
    <n v="295"/>
    <n v="157"/>
    <n v="171"/>
    <n v="155"/>
    <n v="87"/>
    <n v="113"/>
    <n v="92"/>
    <n v="115"/>
    <n v="103"/>
    <m/>
    <m/>
    <m/>
    <m/>
    <m/>
    <m/>
    <m/>
    <m/>
    <n v="157"/>
    <n v="171"/>
    <n v="155"/>
    <n v="87"/>
    <n v="113"/>
    <n v="92"/>
    <n v="115"/>
    <n v="103"/>
    <n v="40"/>
    <n v="64"/>
    <n v="66"/>
    <n v="6"/>
    <n v="4"/>
    <n v="3"/>
    <n v="46"/>
    <n v="47"/>
    <n v="34"/>
    <n v="25"/>
    <n v="25"/>
    <n v="26"/>
    <m/>
    <m/>
    <m/>
    <n v="6"/>
    <n v="11"/>
    <n v="20"/>
    <n v="56"/>
    <n v="77"/>
    <n v="46"/>
    <m/>
    <m/>
    <m/>
  </r>
  <r>
    <x v="1"/>
    <s v="University of Arkansas, Fayetteville"/>
    <n v="106397"/>
    <x v="0"/>
    <n v="3401"/>
    <n v="3619"/>
    <n v="3748"/>
    <n v="4110"/>
    <n v="4026"/>
    <n v="4163"/>
    <n v="4322"/>
    <n v="2115"/>
    <n v="2463"/>
    <n v="2200"/>
    <n v="2168"/>
    <n v="2187"/>
    <n v="2157"/>
    <n v="2277"/>
    <n v="2423"/>
    <n v="2666"/>
    <n v="2726"/>
    <n v="2879"/>
    <n v="2979"/>
    <n v="4"/>
    <n v="4"/>
    <m/>
    <m/>
    <m/>
    <m/>
    <m/>
    <m/>
    <m/>
    <m/>
    <m/>
    <m/>
    <n v="2111"/>
    <n v="2459"/>
    <n v="2200"/>
    <n v="2168"/>
    <n v="2187"/>
    <n v="2157"/>
    <n v="2277"/>
    <n v="2423"/>
    <n v="2666"/>
    <n v="2726"/>
    <n v="2879"/>
    <n v="2979"/>
    <n v="2236"/>
    <n v="2308"/>
    <n v="2477"/>
    <n v="129"/>
    <n v="180"/>
    <n v="90"/>
    <n v="361"/>
    <n v="391"/>
    <n v="412"/>
    <n v="1240"/>
    <n v="1177"/>
    <n v="1302"/>
    <n v="107"/>
    <n v="107"/>
    <n v="236"/>
    <n v="393"/>
    <n v="373"/>
    <n v="392"/>
    <n v="447"/>
    <n v="500"/>
    <n v="347"/>
    <n v="1126"/>
    <n v="1449"/>
    <n v="1373"/>
    <m/>
    <m/>
    <m/>
    <m/>
    <m/>
    <m/>
    <m/>
    <m/>
    <m/>
    <m/>
    <m/>
    <m/>
    <m/>
    <m/>
    <m/>
    <m/>
    <m/>
    <m/>
    <m/>
    <m/>
    <m/>
    <m/>
    <m/>
    <m/>
    <s v=""/>
    <s v=""/>
    <s v=""/>
    <s v=""/>
    <s v=""/>
    <s v=""/>
    <m/>
    <m/>
    <m/>
    <m/>
    <m/>
    <m/>
    <s v=""/>
    <s v=""/>
    <s v=""/>
    <m/>
    <m/>
    <m/>
    <m/>
    <m/>
    <m/>
    <m/>
    <m/>
    <m/>
    <s v=""/>
    <s v=""/>
    <s v=""/>
    <m/>
    <m/>
    <m/>
  </r>
  <r>
    <x v="1"/>
    <s v="Arkansas State University"/>
    <n v="106458"/>
    <x v="2"/>
    <n v="2459"/>
    <n v="2423"/>
    <n v="2264"/>
    <n v="2418"/>
    <n v="2499"/>
    <n v="2559"/>
    <n v="2742"/>
    <n v="1693"/>
    <n v="1708"/>
    <n v="1657"/>
    <n v="1591"/>
    <n v="1607"/>
    <n v="1546"/>
    <n v="1433"/>
    <n v="1254"/>
    <n v="1446"/>
    <n v="1594"/>
    <n v="1666"/>
    <n v="1751"/>
    <n v="3"/>
    <n v="3"/>
    <m/>
    <m/>
    <m/>
    <m/>
    <m/>
    <m/>
    <m/>
    <m/>
    <m/>
    <m/>
    <n v="1690"/>
    <n v="1705"/>
    <n v="1657"/>
    <n v="1591"/>
    <n v="1607"/>
    <n v="1546"/>
    <n v="1433"/>
    <n v="1254"/>
    <n v="1446"/>
    <n v="1594"/>
    <n v="1666"/>
    <n v="1751"/>
    <n v="1083"/>
    <n v="1131"/>
    <n v="1183"/>
    <n v="136"/>
    <n v="133"/>
    <n v="69"/>
    <n v="375"/>
    <n v="402"/>
    <n v="499"/>
    <n v="603"/>
    <n v="562"/>
    <n v="515"/>
    <n v="116"/>
    <n v="91"/>
    <n v="173"/>
    <n v="387"/>
    <n v="366"/>
    <n v="261"/>
    <n v="501"/>
    <n v="527"/>
    <n v="484"/>
    <n v="730"/>
    <n v="696"/>
    <n v="685"/>
    <m/>
    <m/>
    <m/>
    <m/>
    <m/>
    <m/>
    <m/>
    <m/>
    <m/>
    <m/>
    <m/>
    <m/>
    <m/>
    <m/>
    <m/>
    <m/>
    <m/>
    <m/>
    <m/>
    <m/>
    <m/>
    <m/>
    <m/>
    <m/>
    <s v=""/>
    <s v=""/>
    <s v=""/>
    <s v=""/>
    <s v=""/>
    <s v=""/>
    <m/>
    <m/>
    <m/>
    <m/>
    <m/>
    <m/>
    <s v=""/>
    <s v=""/>
    <s v=""/>
    <m/>
    <m/>
    <m/>
    <m/>
    <m/>
    <m/>
    <m/>
    <m/>
    <m/>
    <s v=""/>
    <s v=""/>
    <s v=""/>
    <m/>
    <m/>
    <m/>
  </r>
  <r>
    <x v="1"/>
    <s v="University of Arkansas at Little Rock"/>
    <n v="106245"/>
    <x v="2"/>
    <n v="2254"/>
    <n v="2289"/>
    <n v="2678"/>
    <n v="2942"/>
    <n v="1868"/>
    <n v="1982"/>
    <n v="1893"/>
    <n v="836"/>
    <n v="779"/>
    <n v="822"/>
    <n v="828"/>
    <n v="709"/>
    <n v="739"/>
    <n v="691"/>
    <n v="761"/>
    <n v="762"/>
    <n v="605"/>
    <n v="814"/>
    <n v="620"/>
    <n v="0"/>
    <n v="27"/>
    <m/>
    <m/>
    <m/>
    <m/>
    <m/>
    <m/>
    <m/>
    <m/>
    <m/>
    <m/>
    <n v="836"/>
    <n v="752"/>
    <n v="822"/>
    <n v="828"/>
    <n v="709"/>
    <n v="739"/>
    <n v="691"/>
    <n v="761"/>
    <n v="762"/>
    <n v="605"/>
    <n v="814"/>
    <n v="620"/>
    <n v="358"/>
    <n v="501"/>
    <n v="403"/>
    <n v="63"/>
    <n v="79"/>
    <n v="25"/>
    <n v="184"/>
    <n v="234"/>
    <n v="192"/>
    <n v="149"/>
    <n v="132"/>
    <n v="97"/>
    <n v="93"/>
    <n v="76"/>
    <n v="85"/>
    <n v="195"/>
    <n v="223"/>
    <n v="174"/>
    <n v="272"/>
    <n v="308"/>
    <n v="335"/>
    <n v="236"/>
    <n v="343"/>
    <n v="211"/>
    <m/>
    <m/>
    <m/>
    <m/>
    <m/>
    <m/>
    <m/>
    <m/>
    <m/>
    <m/>
    <m/>
    <m/>
    <m/>
    <m/>
    <m/>
    <m/>
    <m/>
    <m/>
    <m/>
    <m/>
    <m/>
    <m/>
    <m/>
    <m/>
    <s v=""/>
    <s v=""/>
    <s v=""/>
    <s v=""/>
    <s v=""/>
    <s v=""/>
    <m/>
    <m/>
    <m/>
    <m/>
    <m/>
    <m/>
    <s v=""/>
    <s v=""/>
    <s v=""/>
    <m/>
    <m/>
    <m/>
    <m/>
    <m/>
    <m/>
    <m/>
    <m/>
    <m/>
    <s v=""/>
    <s v=""/>
    <s v=""/>
    <m/>
    <m/>
    <m/>
  </r>
  <r>
    <x v="1"/>
    <s v="University of Central Arkansas "/>
    <n v="106704"/>
    <x v="2"/>
    <n v="2297"/>
    <n v="3030"/>
    <n v="2849"/>
    <n v="3218"/>
    <n v="3076"/>
    <n v="2419"/>
    <n v="2672"/>
    <n v="1592"/>
    <n v="1575"/>
    <n v="1729"/>
    <n v="1627"/>
    <n v="1668"/>
    <n v="1766"/>
    <n v="2414"/>
    <n v="2216"/>
    <n v="2424"/>
    <n v="2352"/>
    <n v="1763"/>
    <n v="2075"/>
    <n v="0"/>
    <m/>
    <m/>
    <m/>
    <m/>
    <m/>
    <m/>
    <m/>
    <m/>
    <m/>
    <m/>
    <m/>
    <n v="1592"/>
    <n v="1575"/>
    <n v="1729"/>
    <n v="1627"/>
    <n v="1668"/>
    <n v="1766"/>
    <n v="2414"/>
    <n v="2216"/>
    <n v="2424"/>
    <n v="2352"/>
    <n v="1763"/>
    <n v="2075"/>
    <n v="1662"/>
    <n v="1273"/>
    <n v="1474"/>
    <n v="290"/>
    <n v="195"/>
    <n v="121"/>
    <n v="400"/>
    <n v="295"/>
    <n v="480"/>
    <n v="728"/>
    <n v="705"/>
    <n v="982"/>
    <n v="75"/>
    <n v="80"/>
    <n v="224"/>
    <n v="520"/>
    <n v="527"/>
    <n v="676"/>
    <n v="345"/>
    <n v="454"/>
    <n v="532"/>
    <n v="664"/>
    <n v="777"/>
    <n v="674"/>
    <m/>
    <m/>
    <m/>
    <m/>
    <m/>
    <m/>
    <m/>
    <m/>
    <m/>
    <m/>
    <m/>
    <m/>
    <m/>
    <m/>
    <m/>
    <m/>
    <m/>
    <m/>
    <m/>
    <m/>
    <m/>
    <m/>
    <m/>
    <m/>
    <s v=""/>
    <s v=""/>
    <s v=""/>
    <s v=""/>
    <s v=""/>
    <s v=""/>
    <m/>
    <m/>
    <m/>
    <m/>
    <m/>
    <m/>
    <s v=""/>
    <s v=""/>
    <s v=""/>
    <m/>
    <m/>
    <m/>
    <m/>
    <m/>
    <m/>
    <m/>
    <m/>
    <m/>
    <s v=""/>
    <s v=""/>
    <s v=""/>
    <m/>
    <m/>
    <m/>
  </r>
  <r>
    <x v="1"/>
    <s v="Arkansas Tech University"/>
    <n v="106467"/>
    <x v="3"/>
    <n v="1518"/>
    <n v="1857"/>
    <n v="1806"/>
    <n v="1883"/>
    <n v="1881"/>
    <n v="2196"/>
    <n v="1888"/>
    <n v="724"/>
    <n v="821"/>
    <n v="1057"/>
    <n v="1124"/>
    <n v="1205"/>
    <n v="1170"/>
    <n v="1450"/>
    <n v="1290"/>
    <n v="1311"/>
    <n v="1291"/>
    <n v="1552"/>
    <n v="1452"/>
    <n v="0"/>
    <n v="2"/>
    <m/>
    <m/>
    <m/>
    <m/>
    <m/>
    <m/>
    <m/>
    <m/>
    <m/>
    <m/>
    <n v="724"/>
    <n v="819"/>
    <n v="1057"/>
    <n v="1124"/>
    <n v="1205"/>
    <n v="1170"/>
    <n v="1450"/>
    <n v="1290"/>
    <n v="1311"/>
    <n v="1291"/>
    <n v="1552"/>
    <n v="1452"/>
    <n v="853"/>
    <n v="1003"/>
    <n v="1006"/>
    <n v="155"/>
    <n v="159"/>
    <n v="72"/>
    <n v="283"/>
    <n v="390"/>
    <n v="374"/>
    <n v="469"/>
    <n v="414"/>
    <n v="536"/>
    <n v="62"/>
    <n v="47"/>
    <n v="107"/>
    <n v="289"/>
    <n v="292"/>
    <n v="288"/>
    <n v="385"/>
    <n v="417"/>
    <n v="519"/>
    <n v="306"/>
    <n v="357"/>
    <n v="345"/>
    <m/>
    <m/>
    <m/>
    <m/>
    <m/>
    <m/>
    <m/>
    <m/>
    <m/>
    <m/>
    <m/>
    <m/>
    <m/>
    <m/>
    <m/>
    <m/>
    <m/>
    <m/>
    <m/>
    <m/>
    <m/>
    <m/>
    <m/>
    <m/>
    <s v=""/>
    <s v=""/>
    <s v=""/>
    <s v=""/>
    <s v=""/>
    <s v=""/>
    <m/>
    <m/>
    <m/>
    <m/>
    <m/>
    <m/>
    <s v=""/>
    <s v=""/>
    <s v=""/>
    <m/>
    <m/>
    <m/>
    <m/>
    <m/>
    <m/>
    <m/>
    <m/>
    <m/>
    <s v=""/>
    <s v=""/>
    <s v=""/>
    <m/>
    <m/>
    <m/>
  </r>
  <r>
    <x v="1"/>
    <s v="Henderson State University"/>
    <n v="107071"/>
    <x v="3"/>
    <n v="911"/>
    <n v="834"/>
    <n v="884"/>
    <n v="903"/>
    <n v="888"/>
    <n v="1062"/>
    <n v="988"/>
    <n v="563"/>
    <n v="603"/>
    <n v="561"/>
    <n v="652"/>
    <n v="646"/>
    <n v="618"/>
    <n v="534"/>
    <n v="587"/>
    <n v="560"/>
    <n v="588"/>
    <n v="786"/>
    <n v="722"/>
    <n v="0"/>
    <m/>
    <m/>
    <m/>
    <m/>
    <m/>
    <m/>
    <m/>
    <m/>
    <m/>
    <m/>
    <m/>
    <n v="563"/>
    <n v="603"/>
    <n v="561"/>
    <n v="652"/>
    <n v="646"/>
    <n v="618"/>
    <n v="534"/>
    <n v="587"/>
    <n v="560"/>
    <n v="588"/>
    <n v="786"/>
    <n v="722"/>
    <n v="365"/>
    <n v="432"/>
    <n v="437"/>
    <n v="76"/>
    <n v="92"/>
    <n v="37"/>
    <n v="147"/>
    <n v="262"/>
    <n v="248"/>
    <n v="205"/>
    <n v="199"/>
    <n v="174"/>
    <n v="36"/>
    <n v="30"/>
    <n v="46"/>
    <n v="194"/>
    <n v="177"/>
    <n v="133"/>
    <n v="211"/>
    <n v="212"/>
    <n v="181"/>
    <n v="207"/>
    <n v="199"/>
    <n v="192"/>
    <m/>
    <m/>
    <m/>
    <m/>
    <m/>
    <m/>
    <m/>
    <m/>
    <m/>
    <m/>
    <m/>
    <m/>
    <m/>
    <m/>
    <m/>
    <m/>
    <m/>
    <m/>
    <m/>
    <m/>
    <m/>
    <m/>
    <m/>
    <m/>
    <s v=""/>
    <s v=""/>
    <s v=""/>
    <s v=""/>
    <s v=""/>
    <s v=""/>
    <m/>
    <m/>
    <m/>
    <m/>
    <m/>
    <m/>
    <s v=""/>
    <s v=""/>
    <s v=""/>
    <m/>
    <m/>
    <m/>
    <m/>
    <m/>
    <m/>
    <m/>
    <m/>
    <m/>
    <s v=""/>
    <s v=""/>
    <s v=""/>
    <m/>
    <m/>
    <m/>
  </r>
  <r>
    <x v="1"/>
    <s v="Southern Arkansas University"/>
    <n v="107983"/>
    <x v="4"/>
    <n v="796"/>
    <n v="761"/>
    <n v="830"/>
    <n v="747"/>
    <n v="810"/>
    <n v="771"/>
    <n v="860"/>
    <n v="523"/>
    <n v="523"/>
    <n v="555"/>
    <n v="623"/>
    <n v="571"/>
    <n v="579"/>
    <n v="544"/>
    <n v="647"/>
    <n v="566"/>
    <n v="588"/>
    <n v="528"/>
    <n v="624"/>
    <n v="0"/>
    <n v="2"/>
    <m/>
    <m/>
    <m/>
    <m/>
    <m/>
    <m/>
    <m/>
    <m/>
    <m/>
    <m/>
    <n v="523"/>
    <n v="521"/>
    <n v="555"/>
    <n v="623"/>
    <n v="571"/>
    <n v="579"/>
    <n v="544"/>
    <n v="647"/>
    <n v="566"/>
    <n v="588"/>
    <n v="528"/>
    <n v="624"/>
    <n v="361"/>
    <n v="296"/>
    <n v="392"/>
    <n v="42"/>
    <n v="33"/>
    <n v="22"/>
    <n v="185"/>
    <n v="199"/>
    <n v="210"/>
    <n v="188"/>
    <n v="155"/>
    <n v="167"/>
    <n v="28"/>
    <n v="21"/>
    <n v="51"/>
    <n v="118"/>
    <n v="133"/>
    <n v="101"/>
    <n v="237"/>
    <n v="270"/>
    <n v="225"/>
    <n v="166"/>
    <n v="202"/>
    <n v="194"/>
    <m/>
    <m/>
    <m/>
    <m/>
    <m/>
    <m/>
    <m/>
    <m/>
    <m/>
    <m/>
    <m/>
    <m/>
    <m/>
    <m/>
    <m/>
    <m/>
    <m/>
    <m/>
    <m/>
    <m/>
    <m/>
    <m/>
    <m/>
    <m/>
    <s v=""/>
    <s v=""/>
    <s v=""/>
    <s v=""/>
    <s v=""/>
    <s v=""/>
    <m/>
    <m/>
    <m/>
    <m/>
    <m/>
    <m/>
    <s v=""/>
    <s v=""/>
    <s v=""/>
    <m/>
    <m/>
    <m/>
    <m/>
    <m/>
    <m/>
    <m/>
    <m/>
    <m/>
    <s v=""/>
    <s v=""/>
    <s v=""/>
    <m/>
    <m/>
    <m/>
  </r>
  <r>
    <x v="1"/>
    <s v="University of Arkansas at Monticello"/>
    <n v="106485"/>
    <x v="4"/>
    <n v="816"/>
    <n v="1064"/>
    <n v="905"/>
    <n v="895"/>
    <n v="882"/>
    <n v="892"/>
    <n v="932"/>
    <n v="449"/>
    <n v="457"/>
    <n v="511"/>
    <n v="467"/>
    <n v="462"/>
    <n v="528"/>
    <n v="679"/>
    <n v="522"/>
    <n v="486"/>
    <n v="543"/>
    <n v="619"/>
    <n v="666"/>
    <n v="2"/>
    <n v="1"/>
    <m/>
    <m/>
    <m/>
    <m/>
    <m/>
    <m/>
    <m/>
    <m/>
    <m/>
    <m/>
    <n v="447"/>
    <n v="456"/>
    <n v="511"/>
    <n v="467"/>
    <n v="462"/>
    <n v="528"/>
    <n v="679"/>
    <n v="522"/>
    <n v="486"/>
    <n v="543"/>
    <n v="619"/>
    <n v="666"/>
    <n v="262"/>
    <n v="281"/>
    <n v="320"/>
    <n v="58"/>
    <n v="49"/>
    <n v="33"/>
    <n v="223"/>
    <n v="289"/>
    <n v="313"/>
    <n v="112"/>
    <n v="59"/>
    <n v="130"/>
    <n v="26"/>
    <n v="17"/>
    <n v="49"/>
    <n v="112"/>
    <n v="133"/>
    <n v="130"/>
    <n v="212"/>
    <n v="319"/>
    <n v="370"/>
    <n v="118"/>
    <n v="166"/>
    <n v="139"/>
    <m/>
    <m/>
    <m/>
    <m/>
    <m/>
    <m/>
    <m/>
    <m/>
    <m/>
    <m/>
    <m/>
    <m/>
    <m/>
    <m/>
    <m/>
    <m/>
    <m/>
    <m/>
    <m/>
    <m/>
    <m/>
    <m/>
    <m/>
    <m/>
    <s v=""/>
    <s v=""/>
    <s v=""/>
    <s v=""/>
    <s v=""/>
    <s v=""/>
    <m/>
    <m/>
    <m/>
    <m/>
    <m/>
    <m/>
    <s v=""/>
    <s v=""/>
    <s v=""/>
    <m/>
    <m/>
    <m/>
    <m/>
    <m/>
    <m/>
    <m/>
    <m/>
    <m/>
    <s v=""/>
    <s v=""/>
    <s v=""/>
    <m/>
    <m/>
    <m/>
  </r>
  <r>
    <x v="1"/>
    <s v="University of Arkansas at Fort Smith"/>
    <n v="108092"/>
    <x v="10"/>
    <n v="1659"/>
    <n v="1574"/>
    <n v="1672"/>
    <n v="1598"/>
    <n v="1535"/>
    <n v="1506"/>
    <n v="1625"/>
    <m/>
    <m/>
    <m/>
    <n v="751"/>
    <n v="855"/>
    <n v="1014"/>
    <n v="772"/>
    <n v="833"/>
    <n v="772"/>
    <n v="802"/>
    <n v="853"/>
    <n v="938"/>
    <m/>
    <m/>
    <m/>
    <m/>
    <m/>
    <m/>
    <m/>
    <m/>
    <m/>
    <m/>
    <m/>
    <m/>
    <s v=" "/>
    <s v=" "/>
    <s v=" "/>
    <n v="751"/>
    <n v="855"/>
    <n v="1014"/>
    <n v="772"/>
    <n v="833"/>
    <n v="772"/>
    <n v="802"/>
    <n v="853"/>
    <n v="938"/>
    <n v="511"/>
    <n v="512"/>
    <n v="633"/>
    <n v="49"/>
    <n v="64"/>
    <n v="36"/>
    <n v="242"/>
    <n v="277"/>
    <n v="269"/>
    <n v="77"/>
    <n v="112"/>
    <n v="113"/>
    <m/>
    <m/>
    <m/>
    <n v="121"/>
    <n v="152"/>
    <n v="127"/>
    <n v="657"/>
    <n v="750"/>
    <n v="532"/>
    <n v="31"/>
    <n v="43"/>
    <n v="43"/>
    <m/>
    <m/>
    <m/>
    <m/>
    <m/>
    <m/>
    <m/>
    <m/>
    <m/>
    <m/>
    <m/>
    <m/>
    <m/>
    <m/>
    <m/>
    <m/>
    <m/>
    <m/>
    <m/>
    <m/>
    <m/>
    <m/>
    <m/>
    <m/>
    <s v=""/>
    <s v=""/>
    <s v=""/>
    <s v=""/>
    <s v=""/>
    <s v=""/>
    <m/>
    <m/>
    <m/>
    <m/>
    <m/>
    <m/>
    <s v=""/>
    <s v=""/>
    <s v=""/>
    <m/>
    <m/>
    <m/>
    <m/>
    <m/>
    <m/>
    <m/>
    <m/>
    <m/>
    <s v=""/>
    <s v=""/>
    <s v=""/>
    <m/>
    <m/>
    <m/>
  </r>
  <r>
    <x v="1"/>
    <s v="University of Arkansas at Pine Bluff"/>
    <n v="106412"/>
    <x v="10"/>
    <n v="859"/>
    <n v="902"/>
    <n v="856"/>
    <n v="884"/>
    <n v="886"/>
    <n v="970"/>
    <n v="1155"/>
    <n v="609"/>
    <n v="722"/>
    <n v="661"/>
    <n v="633"/>
    <n v="704"/>
    <n v="718"/>
    <n v="733"/>
    <n v="694"/>
    <n v="714"/>
    <n v="691"/>
    <n v="788"/>
    <n v="954"/>
    <n v="1"/>
    <m/>
    <m/>
    <m/>
    <m/>
    <m/>
    <m/>
    <m/>
    <m/>
    <m/>
    <m/>
    <m/>
    <n v="608"/>
    <n v="722"/>
    <n v="661"/>
    <n v="633"/>
    <n v="704"/>
    <n v="718"/>
    <n v="733"/>
    <n v="694"/>
    <n v="714"/>
    <n v="691"/>
    <n v="788"/>
    <n v="954"/>
    <n v="394"/>
    <n v="472"/>
    <n v="610"/>
    <n v="39"/>
    <n v="38"/>
    <n v="28"/>
    <n v="258"/>
    <n v="278"/>
    <n v="316"/>
    <n v="229"/>
    <n v="198"/>
    <n v="183"/>
    <n v="40"/>
    <n v="46"/>
    <n v="55"/>
    <n v="112"/>
    <n v="126"/>
    <n v="94"/>
    <n v="323"/>
    <n v="348"/>
    <n v="401"/>
    <n v="208"/>
    <n v="264"/>
    <n v="249"/>
    <m/>
    <m/>
    <m/>
    <m/>
    <m/>
    <m/>
    <m/>
    <m/>
    <m/>
    <m/>
    <m/>
    <m/>
    <m/>
    <m/>
    <m/>
    <m/>
    <m/>
    <m/>
    <m/>
    <m/>
    <m/>
    <m/>
    <m/>
    <m/>
    <s v=""/>
    <s v=""/>
    <s v=""/>
    <s v=""/>
    <s v=""/>
    <s v=""/>
    <m/>
    <m/>
    <m/>
    <m/>
    <m/>
    <m/>
    <s v=""/>
    <s v=""/>
    <s v=""/>
    <m/>
    <m/>
    <m/>
    <m/>
    <m/>
    <m/>
    <m/>
    <m/>
    <m/>
    <s v=""/>
    <s v=""/>
    <s v=""/>
    <m/>
    <m/>
    <m/>
  </r>
  <r>
    <x v="1"/>
    <s v="Pulaski Technical College"/>
    <n v="107664"/>
    <x v="5"/>
    <m/>
    <m/>
    <m/>
    <m/>
    <m/>
    <m/>
    <m/>
    <m/>
    <m/>
    <m/>
    <m/>
    <m/>
    <m/>
    <m/>
    <m/>
    <m/>
    <m/>
    <m/>
    <m/>
    <m/>
    <m/>
    <m/>
    <m/>
    <m/>
    <m/>
    <m/>
    <m/>
    <m/>
    <m/>
    <m/>
    <m/>
    <s v=" "/>
    <s v=" "/>
    <s v=" "/>
    <s v=" "/>
    <s v=" "/>
    <s v=" "/>
    <s v=" "/>
    <s v=" "/>
    <s v=" "/>
    <s v=" "/>
    <s v=" "/>
    <s v=" "/>
    <m/>
    <m/>
    <m/>
    <m/>
    <m/>
    <m/>
    <s v=" "/>
    <s v=" "/>
    <s v=" "/>
    <m/>
    <m/>
    <m/>
    <m/>
    <m/>
    <m/>
    <m/>
    <m/>
    <m/>
    <s v=""/>
    <s v=""/>
    <s v=""/>
    <m/>
    <m/>
    <m/>
    <n v="1699"/>
    <n v="1713"/>
    <n v="2410"/>
    <n v="2126"/>
    <n v="1623"/>
    <n v="1842"/>
    <n v="648"/>
    <n v="646"/>
    <n v="707"/>
    <n v="779"/>
    <n v="994"/>
    <n v="832"/>
    <n v="892"/>
    <n v="812"/>
    <m/>
    <m/>
    <m/>
    <m/>
    <m/>
    <m/>
    <m/>
    <m/>
    <n v="648"/>
    <n v="646"/>
    <n v="707"/>
    <n v="779"/>
    <n v="994"/>
    <n v="832"/>
    <n v="892"/>
    <n v="812"/>
    <n v="407"/>
    <n v="472"/>
    <n v="480"/>
    <n v="38"/>
    <n v="37"/>
    <n v="15"/>
    <n v="387"/>
    <n v="383"/>
    <n v="317"/>
    <n v="134"/>
    <n v="159"/>
    <n v="99"/>
    <n v="148"/>
    <n v="160"/>
    <n v="172"/>
    <n v="120"/>
    <n v="134"/>
    <n v="90"/>
    <n v="377"/>
    <n v="541"/>
    <n v="471"/>
    <n v="191"/>
    <n v="166"/>
    <n v="200"/>
  </r>
  <r>
    <x v="1"/>
    <s v="Arkansas State University-Beebe"/>
    <n v="106449"/>
    <x v="6"/>
    <m/>
    <m/>
    <m/>
    <m/>
    <m/>
    <m/>
    <m/>
    <m/>
    <m/>
    <m/>
    <m/>
    <m/>
    <m/>
    <m/>
    <m/>
    <m/>
    <m/>
    <m/>
    <m/>
    <m/>
    <m/>
    <m/>
    <m/>
    <m/>
    <m/>
    <m/>
    <m/>
    <m/>
    <m/>
    <m/>
    <m/>
    <s v=" "/>
    <s v=" "/>
    <s v=" "/>
    <s v=" "/>
    <s v=" "/>
    <s v=" "/>
    <s v=" "/>
    <s v=" "/>
    <s v=" "/>
    <s v=" "/>
    <s v=" "/>
    <s v=" "/>
    <m/>
    <m/>
    <m/>
    <m/>
    <m/>
    <m/>
    <s v=" "/>
    <s v=" "/>
    <s v=" "/>
    <m/>
    <m/>
    <m/>
    <m/>
    <m/>
    <m/>
    <m/>
    <m/>
    <m/>
    <s v=""/>
    <s v=""/>
    <s v=""/>
    <m/>
    <m/>
    <m/>
    <n v="1166"/>
    <n v="1197"/>
    <n v="1371"/>
    <n v="1247"/>
    <n v="962"/>
    <n v="1291"/>
    <n v="433"/>
    <n v="543"/>
    <n v="653"/>
    <n v="692"/>
    <n v="755"/>
    <n v="742"/>
    <n v="766"/>
    <n v="783"/>
    <m/>
    <m/>
    <m/>
    <m/>
    <m/>
    <m/>
    <m/>
    <m/>
    <n v="433"/>
    <n v="543"/>
    <n v="653"/>
    <n v="692"/>
    <n v="755"/>
    <n v="742"/>
    <n v="766"/>
    <n v="783"/>
    <n v="382"/>
    <n v="398"/>
    <n v="456"/>
    <n v="36"/>
    <n v="35"/>
    <n v="29"/>
    <n v="324"/>
    <n v="333"/>
    <n v="298"/>
    <n v="250"/>
    <n v="262"/>
    <n v="201"/>
    <n v="55"/>
    <n v="76"/>
    <n v="111"/>
    <n v="107"/>
    <n v="127"/>
    <n v="88"/>
    <n v="280"/>
    <n v="290"/>
    <n v="342"/>
    <n v="155"/>
    <n v="165"/>
    <n v="239"/>
  </r>
  <r>
    <x v="1"/>
    <s v="Northwest Arkansas Community College "/>
    <n v="367459"/>
    <x v="6"/>
    <m/>
    <m/>
    <m/>
    <m/>
    <m/>
    <m/>
    <m/>
    <m/>
    <m/>
    <m/>
    <m/>
    <m/>
    <m/>
    <m/>
    <m/>
    <m/>
    <m/>
    <m/>
    <m/>
    <m/>
    <m/>
    <m/>
    <m/>
    <m/>
    <m/>
    <m/>
    <m/>
    <m/>
    <m/>
    <m/>
    <m/>
    <s v=" "/>
    <s v=" "/>
    <s v=" "/>
    <s v=" "/>
    <s v=" "/>
    <s v=" "/>
    <s v=" "/>
    <s v=" "/>
    <s v=" "/>
    <s v=" "/>
    <s v=" "/>
    <s v=" "/>
    <m/>
    <m/>
    <m/>
    <m/>
    <m/>
    <m/>
    <s v=" "/>
    <s v=" "/>
    <s v=" "/>
    <m/>
    <m/>
    <m/>
    <m/>
    <m/>
    <m/>
    <m/>
    <m/>
    <m/>
    <s v=""/>
    <s v=""/>
    <s v=""/>
    <m/>
    <m/>
    <m/>
    <n v="1735"/>
    <n v="1773"/>
    <n v="1834"/>
    <n v="1832"/>
    <n v="2240"/>
    <n v="2233"/>
    <n v="433"/>
    <n v="410"/>
    <n v="465"/>
    <n v="511"/>
    <n v="516"/>
    <n v="552"/>
    <n v="656"/>
    <n v="668"/>
    <m/>
    <m/>
    <m/>
    <m/>
    <m/>
    <m/>
    <m/>
    <m/>
    <n v="433"/>
    <n v="410"/>
    <n v="465"/>
    <n v="511"/>
    <n v="516"/>
    <n v="552"/>
    <n v="656"/>
    <n v="668"/>
    <n v="313"/>
    <n v="364"/>
    <n v="386"/>
    <n v="20"/>
    <n v="28"/>
    <n v="14"/>
    <n v="219"/>
    <n v="264"/>
    <n v="268"/>
    <n v="35"/>
    <n v="45"/>
    <n v="49"/>
    <n v="111"/>
    <n v="105"/>
    <n v="122"/>
    <n v="83"/>
    <n v="80"/>
    <n v="69"/>
    <n v="282"/>
    <n v="286"/>
    <n v="312"/>
    <n v="67"/>
    <n v="49"/>
    <n v="73"/>
  </r>
  <r>
    <x v="1"/>
    <s v="Arkansas Northeastern College"/>
    <n v="107327"/>
    <x v="7"/>
    <m/>
    <m/>
    <m/>
    <m/>
    <m/>
    <m/>
    <m/>
    <m/>
    <m/>
    <m/>
    <m/>
    <m/>
    <m/>
    <m/>
    <m/>
    <m/>
    <m/>
    <m/>
    <m/>
    <m/>
    <m/>
    <m/>
    <m/>
    <m/>
    <m/>
    <m/>
    <m/>
    <m/>
    <m/>
    <m/>
    <m/>
    <s v=" "/>
    <s v=" "/>
    <s v=" "/>
    <s v=" "/>
    <s v=" "/>
    <s v=" "/>
    <s v=" "/>
    <s v=" "/>
    <s v=" "/>
    <s v=" "/>
    <s v=" "/>
    <s v=" "/>
    <m/>
    <m/>
    <m/>
    <m/>
    <m/>
    <m/>
    <s v=" "/>
    <s v=" "/>
    <s v=" "/>
    <m/>
    <m/>
    <m/>
    <m/>
    <m/>
    <m/>
    <m/>
    <m/>
    <m/>
    <s v=""/>
    <s v=""/>
    <s v=""/>
    <m/>
    <m/>
    <m/>
    <n v="487"/>
    <n v="500"/>
    <n v="483"/>
    <n v="453"/>
    <n v="504"/>
    <n v="475"/>
    <n v="266"/>
    <n v="326"/>
    <n v="331"/>
    <n v="336"/>
    <n v="335"/>
    <n v="268"/>
    <n v="286"/>
    <n v="245"/>
    <m/>
    <m/>
    <m/>
    <m/>
    <m/>
    <m/>
    <m/>
    <m/>
    <n v="266"/>
    <n v="326"/>
    <n v="331"/>
    <n v="336"/>
    <n v="335"/>
    <n v="268"/>
    <n v="286"/>
    <n v="245"/>
    <n v="91"/>
    <n v="118"/>
    <n v="122"/>
    <n v="13"/>
    <n v="10"/>
    <n v="7"/>
    <n v="164"/>
    <n v="158"/>
    <n v="116"/>
    <n v="63"/>
    <n v="64"/>
    <n v="56"/>
    <n v="48"/>
    <n v="30"/>
    <n v="34"/>
    <n v="30"/>
    <n v="27"/>
    <n v="20"/>
    <n v="195"/>
    <n v="214"/>
    <n v="158"/>
    <n v="61"/>
    <n v="84"/>
    <n v="101"/>
  </r>
  <r>
    <x v="1"/>
    <s v="Arkansas State University Mountain Home"/>
    <n v="420538"/>
    <x v="7"/>
    <m/>
    <m/>
    <m/>
    <m/>
    <m/>
    <m/>
    <m/>
    <m/>
    <m/>
    <m/>
    <m/>
    <m/>
    <m/>
    <m/>
    <m/>
    <m/>
    <m/>
    <m/>
    <m/>
    <m/>
    <m/>
    <m/>
    <m/>
    <m/>
    <m/>
    <m/>
    <m/>
    <m/>
    <m/>
    <m/>
    <m/>
    <s v=" "/>
    <s v=" "/>
    <s v=" "/>
    <s v=" "/>
    <s v=" "/>
    <s v=" "/>
    <s v=" "/>
    <s v=" "/>
    <s v=" "/>
    <s v=" "/>
    <s v=" "/>
    <s v=" "/>
    <m/>
    <m/>
    <m/>
    <m/>
    <m/>
    <m/>
    <s v=" "/>
    <s v=" "/>
    <s v=" "/>
    <m/>
    <m/>
    <m/>
    <m/>
    <m/>
    <m/>
    <m/>
    <m/>
    <m/>
    <s v=""/>
    <s v=""/>
    <s v=""/>
    <m/>
    <m/>
    <m/>
    <n v="472"/>
    <n v="459"/>
    <n v="480"/>
    <n v="387"/>
    <n v="478"/>
    <n v="573"/>
    <n v="216"/>
    <n v="192"/>
    <n v="242"/>
    <n v="244"/>
    <n v="180"/>
    <n v="166"/>
    <n v="193"/>
    <n v="233"/>
    <m/>
    <m/>
    <m/>
    <m/>
    <m/>
    <m/>
    <m/>
    <m/>
    <n v="216"/>
    <n v="192"/>
    <n v="242"/>
    <n v="244"/>
    <n v="180"/>
    <n v="166"/>
    <n v="193"/>
    <n v="233"/>
    <n v="75"/>
    <n v="91"/>
    <n v="135"/>
    <n v="9"/>
    <n v="3"/>
    <n v="5"/>
    <n v="82"/>
    <n v="99"/>
    <n v="93"/>
    <n v="49"/>
    <n v="38"/>
    <n v="45"/>
    <n v="28"/>
    <n v="13"/>
    <n v="32"/>
    <n v="53"/>
    <n v="27"/>
    <n v="22"/>
    <n v="114"/>
    <n v="102"/>
    <n v="67"/>
    <n v="68"/>
    <n v="43"/>
    <n v="64"/>
  </r>
  <r>
    <x v="1"/>
    <s v="Arkansas State University-Newport"/>
    <n v="440402"/>
    <x v="7"/>
    <m/>
    <m/>
    <m/>
    <m/>
    <m/>
    <m/>
    <m/>
    <m/>
    <m/>
    <m/>
    <m/>
    <m/>
    <m/>
    <m/>
    <m/>
    <m/>
    <m/>
    <m/>
    <m/>
    <m/>
    <m/>
    <m/>
    <m/>
    <m/>
    <m/>
    <m/>
    <m/>
    <m/>
    <m/>
    <m/>
    <m/>
    <s v=" "/>
    <s v=" "/>
    <s v=" "/>
    <s v=" "/>
    <s v=" "/>
    <s v=" "/>
    <s v=" "/>
    <s v=" "/>
    <s v=" "/>
    <s v=" "/>
    <s v=" "/>
    <s v=" "/>
    <m/>
    <m/>
    <m/>
    <m/>
    <m/>
    <m/>
    <s v=" "/>
    <s v=" "/>
    <s v=" "/>
    <m/>
    <m/>
    <m/>
    <m/>
    <m/>
    <m/>
    <m/>
    <m/>
    <m/>
    <s v=""/>
    <s v=""/>
    <s v=""/>
    <m/>
    <m/>
    <m/>
    <n v="523"/>
    <n v="376"/>
    <n v="425"/>
    <n v="456"/>
    <n v="545"/>
    <n v="888"/>
    <n v="126"/>
    <n v="82"/>
    <n v="64"/>
    <n v="99"/>
    <n v="107"/>
    <n v="127"/>
    <n v="121"/>
    <n v="199"/>
    <m/>
    <m/>
    <m/>
    <m/>
    <m/>
    <m/>
    <m/>
    <m/>
    <n v="126"/>
    <n v="82"/>
    <n v="64"/>
    <n v="99"/>
    <n v="107"/>
    <n v="127"/>
    <n v="121"/>
    <n v="199"/>
    <n v="65"/>
    <n v="48"/>
    <n v="87"/>
    <n v="9"/>
    <n v="6"/>
    <n v="4"/>
    <n v="53"/>
    <n v="67"/>
    <n v="108"/>
    <n v="25"/>
    <n v="30"/>
    <n v="24"/>
    <n v="9"/>
    <n v="5"/>
    <n v="27"/>
    <n v="16"/>
    <n v="9"/>
    <n v="17"/>
    <n v="49"/>
    <n v="63"/>
    <n v="59"/>
    <n v="51"/>
    <n v="33"/>
    <n v="26"/>
  </r>
  <r>
    <x v="1"/>
    <s v="Black River Technical College"/>
    <n v="106625"/>
    <x v="7"/>
    <m/>
    <m/>
    <m/>
    <m/>
    <m/>
    <m/>
    <m/>
    <m/>
    <m/>
    <m/>
    <m/>
    <m/>
    <m/>
    <m/>
    <m/>
    <m/>
    <m/>
    <m/>
    <m/>
    <m/>
    <m/>
    <m/>
    <m/>
    <m/>
    <m/>
    <m/>
    <m/>
    <m/>
    <m/>
    <m/>
    <m/>
    <s v=" "/>
    <s v=" "/>
    <s v=" "/>
    <s v=" "/>
    <s v=" "/>
    <s v=" "/>
    <s v=" "/>
    <s v=" "/>
    <s v=" "/>
    <s v=" "/>
    <s v=" "/>
    <s v=" "/>
    <m/>
    <m/>
    <m/>
    <m/>
    <m/>
    <m/>
    <s v=" "/>
    <s v=" "/>
    <s v=" "/>
    <m/>
    <m/>
    <m/>
    <m/>
    <m/>
    <m/>
    <m/>
    <m/>
    <m/>
    <s v=""/>
    <s v=""/>
    <s v=""/>
    <m/>
    <m/>
    <m/>
    <n v="608"/>
    <n v="574"/>
    <n v="610"/>
    <n v="636"/>
    <n v="708"/>
    <n v="535"/>
    <n v="300"/>
    <n v="311"/>
    <n v="340"/>
    <n v="321"/>
    <n v="311"/>
    <n v="355"/>
    <n v="435"/>
    <n v="345"/>
    <m/>
    <m/>
    <m/>
    <m/>
    <m/>
    <m/>
    <m/>
    <m/>
    <n v="300"/>
    <n v="311"/>
    <n v="340"/>
    <n v="321"/>
    <n v="311"/>
    <n v="355"/>
    <n v="435"/>
    <n v="345"/>
    <n v="160"/>
    <n v="220"/>
    <n v="186"/>
    <n v="17"/>
    <n v="10"/>
    <n v="12"/>
    <n v="178"/>
    <n v="205"/>
    <n v="147"/>
    <n v="68"/>
    <n v="85"/>
    <n v="65"/>
    <n v="29"/>
    <n v="31"/>
    <n v="52"/>
    <n v="55"/>
    <n v="47"/>
    <n v="45"/>
    <n v="169"/>
    <n v="148"/>
    <n v="193"/>
    <n v="118"/>
    <n v="111"/>
    <n v="129"/>
  </r>
  <r>
    <x v="1"/>
    <s v="Cossatot Community College of the University of Arkansas"/>
    <n v="106795"/>
    <x v="7"/>
    <m/>
    <m/>
    <m/>
    <m/>
    <m/>
    <m/>
    <m/>
    <m/>
    <m/>
    <m/>
    <m/>
    <m/>
    <m/>
    <m/>
    <m/>
    <m/>
    <m/>
    <m/>
    <m/>
    <m/>
    <m/>
    <m/>
    <m/>
    <m/>
    <m/>
    <m/>
    <m/>
    <m/>
    <m/>
    <m/>
    <m/>
    <s v=" "/>
    <s v=" "/>
    <s v=" "/>
    <s v=" "/>
    <s v=" "/>
    <s v=" "/>
    <s v=" "/>
    <s v=" "/>
    <s v=" "/>
    <s v=" "/>
    <s v=" "/>
    <s v=" "/>
    <m/>
    <m/>
    <m/>
    <m/>
    <m/>
    <m/>
    <s v=" "/>
    <s v=" "/>
    <s v=" "/>
    <m/>
    <m/>
    <m/>
    <m/>
    <m/>
    <m/>
    <m/>
    <m/>
    <m/>
    <s v=""/>
    <s v=""/>
    <s v=""/>
    <m/>
    <m/>
    <m/>
    <n v="243"/>
    <n v="203"/>
    <n v="254"/>
    <n v="233"/>
    <n v="288"/>
    <n v="315"/>
    <n v="98"/>
    <n v="71"/>
    <n v="88"/>
    <n v="78"/>
    <n v="100"/>
    <n v="85"/>
    <n v="133"/>
    <n v="134"/>
    <m/>
    <m/>
    <m/>
    <m/>
    <m/>
    <m/>
    <m/>
    <m/>
    <n v="98"/>
    <n v="71"/>
    <n v="88"/>
    <n v="78"/>
    <n v="100"/>
    <n v="85"/>
    <n v="133"/>
    <n v="134"/>
    <n v="44"/>
    <n v="67"/>
    <n v="72"/>
    <n v="6"/>
    <n v="9"/>
    <n v="2"/>
    <n v="35"/>
    <n v="57"/>
    <n v="60"/>
    <n v="15"/>
    <n v="27"/>
    <n v="9"/>
    <n v="12"/>
    <n v="19"/>
    <n v="17"/>
    <n v="7"/>
    <n v="13"/>
    <n v="11"/>
    <n v="44"/>
    <n v="41"/>
    <n v="48"/>
    <n v="32"/>
    <n v="13"/>
    <n v="24"/>
  </r>
  <r>
    <x v="1"/>
    <s v="East Arkansas Community College "/>
    <n v="106883"/>
    <x v="7"/>
    <m/>
    <m/>
    <m/>
    <m/>
    <m/>
    <m/>
    <m/>
    <m/>
    <m/>
    <m/>
    <m/>
    <m/>
    <m/>
    <m/>
    <m/>
    <m/>
    <m/>
    <m/>
    <m/>
    <m/>
    <m/>
    <m/>
    <m/>
    <m/>
    <m/>
    <m/>
    <m/>
    <m/>
    <m/>
    <m/>
    <m/>
    <s v=" "/>
    <s v=" "/>
    <s v=" "/>
    <s v=" "/>
    <s v=" "/>
    <s v=" "/>
    <s v=" "/>
    <s v=" "/>
    <s v=" "/>
    <s v=" "/>
    <s v=" "/>
    <s v=" "/>
    <m/>
    <m/>
    <m/>
    <m/>
    <m/>
    <m/>
    <s v=" "/>
    <s v=" "/>
    <s v=" "/>
    <m/>
    <m/>
    <m/>
    <m/>
    <m/>
    <m/>
    <m/>
    <m/>
    <m/>
    <s v=""/>
    <s v=""/>
    <s v=""/>
    <m/>
    <m/>
    <m/>
    <n v="360"/>
    <n v="410"/>
    <n v="366"/>
    <n v="332"/>
    <n v="381"/>
    <n v="360"/>
    <n v="263"/>
    <n v="246"/>
    <n v="252"/>
    <n v="260"/>
    <n v="231"/>
    <n v="248"/>
    <n v="247"/>
    <n v="241"/>
    <m/>
    <m/>
    <m/>
    <m/>
    <m/>
    <m/>
    <m/>
    <m/>
    <n v="263"/>
    <n v="246"/>
    <n v="252"/>
    <n v="260"/>
    <n v="231"/>
    <n v="248"/>
    <n v="247"/>
    <n v="241"/>
    <n v="124"/>
    <n v="133"/>
    <n v="121"/>
    <n v="11"/>
    <n v="15"/>
    <n v="5"/>
    <n v="113"/>
    <n v="99"/>
    <n v="115"/>
    <n v="32"/>
    <n v="42"/>
    <n v="23"/>
    <n v="29"/>
    <n v="26"/>
    <n v="41"/>
    <n v="26"/>
    <n v="22"/>
    <n v="38"/>
    <n v="173"/>
    <n v="141"/>
    <n v="146"/>
    <n v="44"/>
    <n v="38"/>
    <n v="35"/>
  </r>
  <r>
    <x v="1"/>
    <s v="Mid-South Community College "/>
    <n v="107318"/>
    <x v="7"/>
    <m/>
    <m/>
    <m/>
    <m/>
    <m/>
    <m/>
    <m/>
    <m/>
    <m/>
    <m/>
    <m/>
    <m/>
    <m/>
    <m/>
    <m/>
    <m/>
    <m/>
    <m/>
    <m/>
    <m/>
    <m/>
    <m/>
    <m/>
    <m/>
    <m/>
    <m/>
    <m/>
    <m/>
    <m/>
    <m/>
    <m/>
    <s v=" "/>
    <s v=" "/>
    <s v=" "/>
    <s v=" "/>
    <s v=" "/>
    <s v=" "/>
    <s v=" "/>
    <s v=" "/>
    <s v=" "/>
    <s v=" "/>
    <s v=" "/>
    <s v=" "/>
    <m/>
    <m/>
    <m/>
    <m/>
    <m/>
    <m/>
    <s v=" "/>
    <s v=" "/>
    <s v=" "/>
    <m/>
    <m/>
    <m/>
    <m/>
    <m/>
    <m/>
    <m/>
    <m/>
    <m/>
    <s v=""/>
    <s v=""/>
    <s v=""/>
    <m/>
    <m/>
    <m/>
    <n v="341"/>
    <n v="302"/>
    <n v="267"/>
    <n v="370"/>
    <n v="397"/>
    <n v="432"/>
    <n v="18"/>
    <n v="38"/>
    <n v="62"/>
    <n v="119"/>
    <n v="128"/>
    <n v="141"/>
    <n v="150"/>
    <n v="171"/>
    <m/>
    <m/>
    <m/>
    <m/>
    <m/>
    <m/>
    <m/>
    <m/>
    <n v="18"/>
    <n v="38"/>
    <n v="62"/>
    <n v="119"/>
    <n v="128"/>
    <n v="141"/>
    <n v="150"/>
    <n v="171"/>
    <n v="60"/>
    <n v="63"/>
    <n v="82"/>
    <n v="6"/>
    <n v="7"/>
    <n v="9"/>
    <n v="75"/>
    <n v="80"/>
    <n v="80"/>
    <n v="13"/>
    <n v="11"/>
    <n v="6"/>
    <n v="13"/>
    <n v="21"/>
    <n v="34"/>
    <n v="9"/>
    <n v="16"/>
    <n v="16"/>
    <n v="84"/>
    <n v="80"/>
    <n v="85"/>
    <n v="6"/>
    <n v="5"/>
    <n v="21"/>
  </r>
  <r>
    <x v="1"/>
    <s v="National Park Community College"/>
    <n v="106980"/>
    <x v="7"/>
    <m/>
    <m/>
    <m/>
    <m/>
    <m/>
    <m/>
    <m/>
    <m/>
    <m/>
    <m/>
    <m/>
    <m/>
    <m/>
    <m/>
    <m/>
    <m/>
    <m/>
    <m/>
    <m/>
    <m/>
    <m/>
    <m/>
    <m/>
    <m/>
    <m/>
    <m/>
    <m/>
    <m/>
    <m/>
    <m/>
    <m/>
    <s v=" "/>
    <s v=" "/>
    <s v=" "/>
    <s v=" "/>
    <s v=" "/>
    <s v=" "/>
    <s v=" "/>
    <s v=" "/>
    <s v=" "/>
    <s v=" "/>
    <s v=" "/>
    <s v=" "/>
    <m/>
    <m/>
    <m/>
    <m/>
    <m/>
    <m/>
    <s v=" "/>
    <s v=" "/>
    <s v=" "/>
    <m/>
    <m/>
    <m/>
    <m/>
    <m/>
    <m/>
    <m/>
    <m/>
    <m/>
    <s v=""/>
    <s v=""/>
    <s v=""/>
    <m/>
    <m/>
    <m/>
    <n v="662"/>
    <n v="652"/>
    <n v="583"/>
    <n v="481"/>
    <n v="526"/>
    <n v="626"/>
    <n v="195"/>
    <n v="245"/>
    <n v="322"/>
    <n v="335"/>
    <n v="286"/>
    <n v="254"/>
    <n v="307"/>
    <n v="336"/>
    <m/>
    <m/>
    <m/>
    <m/>
    <m/>
    <m/>
    <m/>
    <m/>
    <n v="195"/>
    <n v="245"/>
    <n v="322"/>
    <n v="335"/>
    <n v="286"/>
    <n v="254"/>
    <n v="307"/>
    <n v="336"/>
    <n v="124"/>
    <n v="149"/>
    <n v="183"/>
    <n v="11"/>
    <n v="9"/>
    <n v="9"/>
    <n v="119"/>
    <n v="149"/>
    <n v="144"/>
    <n v="97"/>
    <n v="65"/>
    <n v="39"/>
    <n v="27"/>
    <n v="34"/>
    <n v="44"/>
    <n v="42"/>
    <n v="31"/>
    <n v="19"/>
    <n v="169"/>
    <n v="156"/>
    <n v="152"/>
    <n v="45"/>
    <n v="51"/>
    <n v="77"/>
  </r>
  <r>
    <x v="1"/>
    <s v="North Arkansas College"/>
    <n v="107460"/>
    <x v="7"/>
    <m/>
    <m/>
    <m/>
    <m/>
    <m/>
    <m/>
    <m/>
    <m/>
    <m/>
    <m/>
    <m/>
    <m/>
    <m/>
    <m/>
    <m/>
    <m/>
    <m/>
    <m/>
    <m/>
    <m/>
    <m/>
    <m/>
    <m/>
    <m/>
    <m/>
    <m/>
    <m/>
    <m/>
    <m/>
    <m/>
    <m/>
    <s v=" "/>
    <s v=" "/>
    <s v=" "/>
    <s v=" "/>
    <s v=" "/>
    <s v=" "/>
    <s v=" "/>
    <s v=" "/>
    <s v=" "/>
    <s v=" "/>
    <s v=" "/>
    <s v=" "/>
    <m/>
    <m/>
    <m/>
    <m/>
    <m/>
    <m/>
    <s v=" "/>
    <s v=" "/>
    <s v=" "/>
    <m/>
    <m/>
    <m/>
    <m/>
    <m/>
    <m/>
    <m/>
    <m/>
    <m/>
    <s v=""/>
    <s v=""/>
    <s v=""/>
    <m/>
    <m/>
    <m/>
    <n v="662"/>
    <n v="631"/>
    <n v="633"/>
    <n v="538"/>
    <n v="584"/>
    <n v="636"/>
    <n v="423"/>
    <n v="385"/>
    <n v="435"/>
    <n v="391"/>
    <n v="382"/>
    <n v="340"/>
    <n v="400"/>
    <n v="426"/>
    <m/>
    <m/>
    <m/>
    <m/>
    <m/>
    <m/>
    <m/>
    <m/>
    <n v="423"/>
    <n v="385"/>
    <n v="435"/>
    <n v="391"/>
    <n v="382"/>
    <n v="340"/>
    <n v="400"/>
    <n v="426"/>
    <n v="166"/>
    <n v="206"/>
    <n v="211"/>
    <n v="18"/>
    <n v="21"/>
    <n v="14"/>
    <n v="156"/>
    <n v="173"/>
    <n v="201"/>
    <n v="92"/>
    <n v="99"/>
    <n v="73"/>
    <n v="50"/>
    <n v="26"/>
    <n v="50"/>
    <n v="54"/>
    <n v="69"/>
    <n v="41"/>
    <n v="195"/>
    <n v="188"/>
    <n v="176"/>
    <n v="131"/>
    <n v="132"/>
    <n v="129"/>
  </r>
  <r>
    <x v="1"/>
    <s v="Ouachita Technical College "/>
    <n v="107521"/>
    <x v="7"/>
    <m/>
    <m/>
    <m/>
    <m/>
    <m/>
    <m/>
    <m/>
    <m/>
    <m/>
    <m/>
    <m/>
    <m/>
    <m/>
    <m/>
    <m/>
    <m/>
    <m/>
    <m/>
    <m/>
    <m/>
    <m/>
    <m/>
    <m/>
    <m/>
    <m/>
    <m/>
    <m/>
    <m/>
    <m/>
    <m/>
    <m/>
    <s v=" "/>
    <s v=" "/>
    <s v=" "/>
    <s v=" "/>
    <s v=" "/>
    <s v=" "/>
    <s v=" "/>
    <s v=" "/>
    <s v=" "/>
    <s v=" "/>
    <s v=" "/>
    <s v=" "/>
    <m/>
    <m/>
    <m/>
    <m/>
    <m/>
    <m/>
    <s v=" "/>
    <s v=" "/>
    <s v=" "/>
    <m/>
    <m/>
    <m/>
    <m/>
    <m/>
    <m/>
    <m/>
    <m/>
    <m/>
    <s v=""/>
    <s v=""/>
    <s v=""/>
    <m/>
    <m/>
    <m/>
    <n v="357"/>
    <n v="296"/>
    <n v="313"/>
    <n v="301"/>
    <n v="345"/>
    <n v="363"/>
    <n v="158"/>
    <n v="222"/>
    <n v="204"/>
    <n v="189"/>
    <n v="176"/>
    <n v="150"/>
    <n v="151"/>
    <n v="163"/>
    <m/>
    <m/>
    <m/>
    <m/>
    <m/>
    <m/>
    <m/>
    <m/>
    <n v="158"/>
    <n v="222"/>
    <n v="204"/>
    <n v="189"/>
    <n v="176"/>
    <n v="150"/>
    <n v="151"/>
    <n v="163"/>
    <n v="73"/>
    <n v="55"/>
    <n v="90"/>
    <n v="13"/>
    <n v="16"/>
    <n v="4"/>
    <n v="64"/>
    <n v="80"/>
    <n v="69"/>
    <n v="47"/>
    <n v="42"/>
    <n v="33"/>
    <n v="13"/>
    <n v="11"/>
    <n v="19"/>
    <n v="40"/>
    <n v="31"/>
    <n v="30"/>
    <n v="89"/>
    <n v="92"/>
    <n v="68"/>
    <n v="44"/>
    <n v="45"/>
    <n v="64"/>
  </r>
  <r>
    <x v="1"/>
    <s v="Ozarka College "/>
    <n v="107549"/>
    <x v="7"/>
    <m/>
    <m/>
    <m/>
    <m/>
    <m/>
    <m/>
    <m/>
    <m/>
    <m/>
    <m/>
    <m/>
    <m/>
    <m/>
    <m/>
    <m/>
    <m/>
    <m/>
    <m/>
    <m/>
    <m/>
    <m/>
    <m/>
    <m/>
    <m/>
    <m/>
    <m/>
    <m/>
    <m/>
    <m/>
    <m/>
    <m/>
    <s v=" "/>
    <s v=" "/>
    <s v=" "/>
    <s v=" "/>
    <s v=" "/>
    <s v=" "/>
    <s v=" "/>
    <s v=" "/>
    <s v=" "/>
    <s v=" "/>
    <s v=" "/>
    <s v=" "/>
    <m/>
    <m/>
    <m/>
    <m/>
    <m/>
    <m/>
    <s v=" "/>
    <s v=" "/>
    <s v=" "/>
    <m/>
    <m/>
    <m/>
    <m/>
    <m/>
    <m/>
    <m/>
    <m/>
    <m/>
    <s v=""/>
    <s v=""/>
    <s v=""/>
    <m/>
    <m/>
    <m/>
    <n v="349"/>
    <n v="345"/>
    <n v="433"/>
    <n v="421"/>
    <n v="445"/>
    <n v="539"/>
    <n v="153"/>
    <n v="250"/>
    <n v="144"/>
    <n v="149"/>
    <n v="182"/>
    <n v="156"/>
    <n v="214"/>
    <n v="172"/>
    <m/>
    <m/>
    <m/>
    <m/>
    <m/>
    <m/>
    <m/>
    <m/>
    <n v="153"/>
    <n v="250"/>
    <n v="144"/>
    <n v="149"/>
    <n v="182"/>
    <n v="156"/>
    <n v="214"/>
    <n v="172"/>
    <n v="79"/>
    <n v="109"/>
    <n v="87"/>
    <n v="12"/>
    <n v="12"/>
    <n v="7"/>
    <n v="65"/>
    <n v="93"/>
    <n v="78"/>
    <n v="29"/>
    <n v="38"/>
    <n v="35"/>
    <n v="18"/>
    <n v="20"/>
    <n v="26"/>
    <n v="14"/>
    <n v="15"/>
    <n v="18"/>
    <n v="88"/>
    <n v="109"/>
    <n v="77"/>
    <n v="51"/>
    <n v="82"/>
    <n v="30"/>
  </r>
  <r>
    <x v="1"/>
    <s v="Phillips Community College of the Univ of Arkansas"/>
    <n v="107619"/>
    <x v="7"/>
    <m/>
    <m/>
    <m/>
    <m/>
    <m/>
    <m/>
    <m/>
    <m/>
    <m/>
    <m/>
    <m/>
    <m/>
    <m/>
    <m/>
    <m/>
    <m/>
    <m/>
    <m/>
    <m/>
    <m/>
    <m/>
    <m/>
    <m/>
    <m/>
    <m/>
    <m/>
    <m/>
    <m/>
    <m/>
    <m/>
    <m/>
    <s v=" "/>
    <s v=" "/>
    <s v=" "/>
    <s v=" "/>
    <s v=" "/>
    <s v=" "/>
    <s v=" "/>
    <s v=" "/>
    <s v=" "/>
    <s v=" "/>
    <s v=" "/>
    <s v=" "/>
    <m/>
    <m/>
    <m/>
    <m/>
    <m/>
    <m/>
    <s v=" "/>
    <s v=" "/>
    <s v=" "/>
    <m/>
    <m/>
    <m/>
    <m/>
    <m/>
    <m/>
    <m/>
    <m/>
    <m/>
    <s v=""/>
    <s v=""/>
    <s v=""/>
    <m/>
    <m/>
    <m/>
    <n v="501"/>
    <n v="407"/>
    <n v="407"/>
    <n v="311"/>
    <n v="348"/>
    <n v="382"/>
    <n v="179"/>
    <n v="200"/>
    <n v="230"/>
    <n v="175"/>
    <n v="199"/>
    <n v="127"/>
    <n v="122"/>
    <n v="141"/>
    <m/>
    <m/>
    <m/>
    <m/>
    <m/>
    <m/>
    <m/>
    <m/>
    <n v="179"/>
    <n v="200"/>
    <n v="230"/>
    <n v="175"/>
    <n v="199"/>
    <n v="127"/>
    <n v="122"/>
    <n v="141"/>
    <n v="74"/>
    <n v="70"/>
    <n v="84"/>
    <n v="5"/>
    <n v="8"/>
    <n v="6"/>
    <n v="48"/>
    <n v="44"/>
    <n v="51"/>
    <n v="33"/>
    <n v="33"/>
    <n v="21"/>
    <n v="17"/>
    <n v="21"/>
    <n v="22"/>
    <n v="24"/>
    <n v="31"/>
    <n v="10"/>
    <n v="101"/>
    <n v="114"/>
    <n v="74"/>
    <n v="43"/>
    <n v="60"/>
    <n v="61"/>
  </r>
  <r>
    <x v="1"/>
    <s v="Rich Mountain Community College "/>
    <n v="107743"/>
    <x v="7"/>
    <m/>
    <m/>
    <m/>
    <m/>
    <m/>
    <m/>
    <m/>
    <m/>
    <m/>
    <m/>
    <m/>
    <m/>
    <m/>
    <m/>
    <m/>
    <m/>
    <m/>
    <m/>
    <m/>
    <m/>
    <m/>
    <m/>
    <m/>
    <m/>
    <m/>
    <m/>
    <m/>
    <m/>
    <m/>
    <m/>
    <m/>
    <s v=" "/>
    <s v=" "/>
    <s v=" "/>
    <s v=" "/>
    <s v=" "/>
    <s v=" "/>
    <s v=" "/>
    <s v=" "/>
    <s v=" "/>
    <s v=" "/>
    <s v=" "/>
    <s v=" "/>
    <m/>
    <m/>
    <m/>
    <m/>
    <m/>
    <m/>
    <s v=" "/>
    <s v=" "/>
    <s v=" "/>
    <m/>
    <m/>
    <m/>
    <m/>
    <m/>
    <m/>
    <m/>
    <m/>
    <m/>
    <s v=""/>
    <s v=""/>
    <s v=""/>
    <m/>
    <m/>
    <m/>
    <n v="217"/>
    <n v="283"/>
    <n v="235"/>
    <n v="231"/>
    <n v="186"/>
    <n v="224"/>
    <n v="126"/>
    <n v="176"/>
    <n v="147"/>
    <n v="164"/>
    <n v="122"/>
    <n v="132"/>
    <n v="115"/>
    <n v="121"/>
    <m/>
    <m/>
    <m/>
    <m/>
    <m/>
    <m/>
    <m/>
    <m/>
    <n v="126"/>
    <n v="176"/>
    <n v="147"/>
    <n v="164"/>
    <n v="122"/>
    <n v="132"/>
    <n v="115"/>
    <n v="121"/>
    <n v="57"/>
    <n v="51"/>
    <n v="52"/>
    <n v="11"/>
    <n v="8"/>
    <n v="7"/>
    <n v="64"/>
    <n v="56"/>
    <n v="62"/>
    <n v="36"/>
    <n v="24"/>
    <n v="23"/>
    <n v="12"/>
    <n v="11"/>
    <n v="16"/>
    <n v="16"/>
    <n v="13"/>
    <n v="20"/>
    <n v="100"/>
    <n v="74"/>
    <n v="73"/>
    <n v="43"/>
    <n v="50"/>
    <n v="35"/>
  </r>
  <r>
    <x v="1"/>
    <s v="South Arkansas Community College"/>
    <n v="107974"/>
    <x v="7"/>
    <m/>
    <m/>
    <m/>
    <m/>
    <m/>
    <m/>
    <m/>
    <m/>
    <m/>
    <m/>
    <m/>
    <m/>
    <m/>
    <m/>
    <m/>
    <m/>
    <m/>
    <m/>
    <m/>
    <m/>
    <m/>
    <m/>
    <m/>
    <m/>
    <m/>
    <m/>
    <m/>
    <m/>
    <m/>
    <m/>
    <m/>
    <s v=" "/>
    <s v=" "/>
    <s v=" "/>
    <s v=" "/>
    <s v=" "/>
    <s v=" "/>
    <s v=" "/>
    <s v=" "/>
    <s v=" "/>
    <s v=" "/>
    <s v=" "/>
    <s v=" "/>
    <m/>
    <m/>
    <m/>
    <m/>
    <m/>
    <m/>
    <s v=" "/>
    <s v=" "/>
    <s v=" "/>
    <m/>
    <m/>
    <m/>
    <m/>
    <m/>
    <m/>
    <m/>
    <m/>
    <m/>
    <s v=""/>
    <s v=""/>
    <s v=""/>
    <m/>
    <m/>
    <m/>
    <n v="511"/>
    <n v="471"/>
    <n v="316"/>
    <n v="329"/>
    <n v="310"/>
    <n v="439"/>
    <n v="149"/>
    <n v="161"/>
    <n v="212"/>
    <n v="161"/>
    <n v="106"/>
    <n v="99"/>
    <n v="127"/>
    <n v="161"/>
    <m/>
    <m/>
    <m/>
    <m/>
    <m/>
    <m/>
    <m/>
    <m/>
    <n v="149"/>
    <n v="161"/>
    <n v="212"/>
    <n v="161"/>
    <n v="106"/>
    <n v="99"/>
    <n v="127"/>
    <n v="161"/>
    <n v="50"/>
    <n v="66"/>
    <n v="77"/>
    <n v="6"/>
    <n v="10"/>
    <n v="7"/>
    <n v="43"/>
    <n v="51"/>
    <n v="77"/>
    <n v="22"/>
    <n v="24"/>
    <n v="10"/>
    <n v="20"/>
    <n v="13"/>
    <n v="23"/>
    <n v="26"/>
    <n v="7"/>
    <n v="10"/>
    <n v="93"/>
    <n v="62"/>
    <n v="56"/>
    <n v="33"/>
    <n v="39"/>
    <n v="69"/>
  </r>
  <r>
    <x v="1"/>
    <s v="Southeast Arkansas College"/>
    <n v="107637"/>
    <x v="7"/>
    <m/>
    <m/>
    <m/>
    <m/>
    <m/>
    <m/>
    <m/>
    <m/>
    <m/>
    <m/>
    <m/>
    <m/>
    <m/>
    <m/>
    <m/>
    <m/>
    <m/>
    <m/>
    <m/>
    <m/>
    <m/>
    <m/>
    <m/>
    <m/>
    <m/>
    <m/>
    <m/>
    <m/>
    <m/>
    <m/>
    <m/>
    <s v=" "/>
    <s v=" "/>
    <s v=" "/>
    <s v=" "/>
    <s v=" "/>
    <s v=" "/>
    <s v=" "/>
    <s v=" "/>
    <s v=" "/>
    <s v=" "/>
    <s v=" "/>
    <s v=" "/>
    <m/>
    <m/>
    <m/>
    <m/>
    <m/>
    <m/>
    <s v=" "/>
    <s v=" "/>
    <s v=" "/>
    <m/>
    <m/>
    <m/>
    <m/>
    <m/>
    <m/>
    <m/>
    <m/>
    <m/>
    <s v=""/>
    <s v=""/>
    <s v=""/>
    <m/>
    <m/>
    <m/>
    <n v="511"/>
    <n v="777"/>
    <n v="546"/>
    <n v="659"/>
    <n v="590"/>
    <n v="579"/>
    <n v="250"/>
    <n v="319"/>
    <n v="261"/>
    <n v="231"/>
    <n v="172"/>
    <n v="174"/>
    <n v="215"/>
    <n v="191"/>
    <m/>
    <m/>
    <m/>
    <m/>
    <m/>
    <m/>
    <m/>
    <m/>
    <n v="250"/>
    <n v="319"/>
    <n v="261"/>
    <n v="231"/>
    <n v="172"/>
    <n v="174"/>
    <n v="215"/>
    <n v="191"/>
    <n v="77"/>
    <n v="93"/>
    <n v="85"/>
    <n v="8"/>
    <n v="9"/>
    <n v="3"/>
    <n v="89"/>
    <n v="113"/>
    <n v="103"/>
    <n v="36"/>
    <n v="31"/>
    <n v="15"/>
    <n v="24"/>
    <n v="20"/>
    <n v="31"/>
    <n v="31"/>
    <n v="17"/>
    <n v="16"/>
    <n v="140"/>
    <n v="104"/>
    <n v="112"/>
    <n v="87"/>
    <n v="91"/>
    <n v="58"/>
  </r>
  <r>
    <x v="1"/>
    <s v="Southern Arkansas University Tech"/>
    <n v="107992"/>
    <x v="7"/>
    <m/>
    <m/>
    <m/>
    <m/>
    <m/>
    <m/>
    <m/>
    <m/>
    <m/>
    <m/>
    <m/>
    <m/>
    <m/>
    <m/>
    <m/>
    <m/>
    <m/>
    <m/>
    <m/>
    <m/>
    <m/>
    <m/>
    <m/>
    <m/>
    <m/>
    <m/>
    <m/>
    <m/>
    <m/>
    <m/>
    <m/>
    <s v=" "/>
    <s v=" "/>
    <s v=" "/>
    <s v=" "/>
    <s v=" "/>
    <s v=" "/>
    <s v=" "/>
    <s v=" "/>
    <s v=" "/>
    <s v=" "/>
    <s v=" "/>
    <s v=" "/>
    <m/>
    <m/>
    <m/>
    <m/>
    <m/>
    <m/>
    <s v=" "/>
    <s v=" "/>
    <s v=" "/>
    <m/>
    <m/>
    <m/>
    <m/>
    <m/>
    <m/>
    <m/>
    <m/>
    <m/>
    <s v=""/>
    <s v=""/>
    <s v=""/>
    <m/>
    <m/>
    <m/>
    <n v="261"/>
    <n v="381"/>
    <n v="367"/>
    <n v="348"/>
    <n v="401"/>
    <n v="462"/>
    <n v="89"/>
    <n v="139"/>
    <n v="107"/>
    <n v="129"/>
    <n v="144"/>
    <n v="141"/>
    <n v="196"/>
    <n v="209"/>
    <m/>
    <m/>
    <m/>
    <m/>
    <m/>
    <m/>
    <m/>
    <m/>
    <n v="89"/>
    <n v="139"/>
    <n v="107"/>
    <n v="129"/>
    <n v="144"/>
    <n v="141"/>
    <n v="196"/>
    <n v="209"/>
    <n v="37"/>
    <n v="84"/>
    <n v="103"/>
    <n v="7"/>
    <n v="7"/>
    <n v="8"/>
    <n v="97"/>
    <n v="105"/>
    <n v="98"/>
    <n v="64"/>
    <n v="64"/>
    <n v="57"/>
    <n v="6"/>
    <n v="8"/>
    <n v="9"/>
    <n v="14"/>
    <n v="14"/>
    <n v="10"/>
    <n v="45"/>
    <n v="58"/>
    <n v="65"/>
    <n v="30"/>
    <n v="44"/>
    <n v="30"/>
  </r>
  <r>
    <x v="1"/>
    <s v="University of Arkansas Community College at Batesville"/>
    <n v="106999"/>
    <x v="7"/>
    <m/>
    <m/>
    <m/>
    <m/>
    <m/>
    <m/>
    <m/>
    <m/>
    <m/>
    <m/>
    <m/>
    <m/>
    <m/>
    <m/>
    <m/>
    <m/>
    <m/>
    <m/>
    <m/>
    <m/>
    <m/>
    <m/>
    <m/>
    <m/>
    <m/>
    <m/>
    <m/>
    <m/>
    <m/>
    <m/>
    <m/>
    <s v=" "/>
    <s v=" "/>
    <s v=" "/>
    <s v=" "/>
    <s v=" "/>
    <s v=" "/>
    <s v=" "/>
    <s v=" "/>
    <s v=" "/>
    <s v=" "/>
    <s v=" "/>
    <s v=" "/>
    <m/>
    <m/>
    <m/>
    <m/>
    <m/>
    <m/>
    <s v=" "/>
    <s v=" "/>
    <s v=" "/>
    <m/>
    <m/>
    <m/>
    <m/>
    <m/>
    <m/>
    <m/>
    <m/>
    <m/>
    <s v=""/>
    <s v=""/>
    <s v=""/>
    <m/>
    <m/>
    <m/>
    <n v="358"/>
    <n v="476"/>
    <n v="338"/>
    <n v="339"/>
    <n v="427"/>
    <n v="341"/>
    <n v="224"/>
    <n v="164"/>
    <n v="129"/>
    <n v="149"/>
    <n v="142"/>
    <n v="163"/>
    <n v="220"/>
    <n v="203"/>
    <m/>
    <m/>
    <m/>
    <m/>
    <m/>
    <m/>
    <m/>
    <m/>
    <n v="224"/>
    <n v="164"/>
    <n v="129"/>
    <n v="149"/>
    <n v="142"/>
    <n v="163"/>
    <n v="220"/>
    <n v="203"/>
    <n v="95"/>
    <n v="96"/>
    <n v="119"/>
    <n v="7"/>
    <n v="7"/>
    <n v="12"/>
    <n v="61"/>
    <n v="117"/>
    <n v="72"/>
    <n v="35"/>
    <n v="34"/>
    <n v="31"/>
    <n v="23"/>
    <n v="22"/>
    <n v="31"/>
    <n v="25"/>
    <n v="17"/>
    <n v="18"/>
    <n v="66"/>
    <n v="69"/>
    <n v="83"/>
    <n v="65"/>
    <n v="49"/>
    <n v="43"/>
  </r>
  <r>
    <x v="1"/>
    <s v="University of Arkansas Community College at Hope"/>
    <n v="107725"/>
    <x v="7"/>
    <m/>
    <m/>
    <m/>
    <m/>
    <m/>
    <m/>
    <m/>
    <m/>
    <m/>
    <m/>
    <m/>
    <m/>
    <m/>
    <m/>
    <m/>
    <m/>
    <m/>
    <m/>
    <m/>
    <m/>
    <m/>
    <m/>
    <m/>
    <m/>
    <m/>
    <m/>
    <m/>
    <m/>
    <m/>
    <m/>
    <m/>
    <s v=" "/>
    <s v=" "/>
    <s v=" "/>
    <s v=" "/>
    <s v=" "/>
    <s v=" "/>
    <s v=" "/>
    <s v=" "/>
    <s v=" "/>
    <s v=" "/>
    <s v=" "/>
    <s v=" "/>
    <m/>
    <m/>
    <m/>
    <m/>
    <m/>
    <m/>
    <s v=" "/>
    <s v=" "/>
    <s v=" "/>
    <m/>
    <m/>
    <m/>
    <m/>
    <m/>
    <m/>
    <m/>
    <m/>
    <m/>
    <s v=""/>
    <s v=""/>
    <s v=""/>
    <m/>
    <m/>
    <m/>
    <n v="452"/>
    <n v="441"/>
    <n v="361"/>
    <n v="321"/>
    <n v="458"/>
    <n v="331"/>
    <n v="261"/>
    <n v="223"/>
    <n v="250"/>
    <n v="235"/>
    <n v="187"/>
    <n v="161"/>
    <n v="249"/>
    <n v="166"/>
    <m/>
    <m/>
    <m/>
    <m/>
    <m/>
    <m/>
    <m/>
    <m/>
    <n v="261"/>
    <n v="223"/>
    <n v="250"/>
    <n v="235"/>
    <n v="187"/>
    <n v="161"/>
    <n v="249"/>
    <n v="166"/>
    <n v="74"/>
    <n v="110"/>
    <n v="85"/>
    <n v="11"/>
    <n v="5"/>
    <n v="5"/>
    <n v="76"/>
    <n v="134"/>
    <n v="76"/>
    <n v="46"/>
    <n v="58"/>
    <n v="32"/>
    <n v="27"/>
    <n v="17"/>
    <n v="24"/>
    <n v="36"/>
    <n v="20"/>
    <n v="19"/>
    <n v="126"/>
    <n v="92"/>
    <n v="86"/>
    <n v="71"/>
    <n v="56"/>
    <n v="67"/>
  </r>
  <r>
    <x v="1"/>
    <s v="University of Arkansas Community College at Morrilton"/>
    <n v="107585"/>
    <x v="7"/>
    <m/>
    <m/>
    <m/>
    <m/>
    <m/>
    <m/>
    <m/>
    <m/>
    <m/>
    <m/>
    <m/>
    <m/>
    <m/>
    <m/>
    <m/>
    <m/>
    <m/>
    <m/>
    <m/>
    <m/>
    <m/>
    <m/>
    <m/>
    <m/>
    <m/>
    <m/>
    <m/>
    <m/>
    <m/>
    <m/>
    <m/>
    <s v=" "/>
    <s v=" "/>
    <s v=" "/>
    <s v=" "/>
    <s v=" "/>
    <s v=" "/>
    <s v=" "/>
    <s v=" "/>
    <s v=" "/>
    <s v=" "/>
    <s v=" "/>
    <s v=" "/>
    <m/>
    <m/>
    <m/>
    <m/>
    <m/>
    <m/>
    <s v=" "/>
    <s v=" "/>
    <s v=" "/>
    <m/>
    <m/>
    <m/>
    <m/>
    <m/>
    <m/>
    <m/>
    <m/>
    <m/>
    <s v=""/>
    <s v=""/>
    <s v=""/>
    <m/>
    <m/>
    <m/>
    <n v="790"/>
    <n v="545"/>
    <n v="719"/>
    <n v="690"/>
    <n v="784"/>
    <n v="802"/>
    <n v="328"/>
    <n v="377"/>
    <n v="462"/>
    <n v="312"/>
    <n v="424"/>
    <n v="415"/>
    <n v="483"/>
    <n v="473"/>
    <m/>
    <m/>
    <m/>
    <m/>
    <m/>
    <m/>
    <m/>
    <m/>
    <n v="328"/>
    <n v="377"/>
    <n v="462"/>
    <n v="312"/>
    <n v="424"/>
    <n v="415"/>
    <n v="483"/>
    <n v="473"/>
    <n v="170"/>
    <n v="234"/>
    <n v="251"/>
    <n v="27"/>
    <n v="34"/>
    <n v="18"/>
    <n v="218"/>
    <n v="215"/>
    <n v="204"/>
    <n v="52"/>
    <n v="52"/>
    <n v="58"/>
    <n v="46"/>
    <n v="47"/>
    <n v="52"/>
    <n v="47"/>
    <n v="76"/>
    <n v="64"/>
    <n v="167"/>
    <n v="249"/>
    <n v="241"/>
    <n v="86"/>
    <n v="90"/>
    <n v="131"/>
  </r>
  <r>
    <x v="2"/>
    <s v="University of Delaware"/>
    <n v="130943"/>
    <x v="0"/>
    <m/>
    <n v="4375"/>
    <n v="3845"/>
    <n v="4172"/>
    <n v="4425"/>
    <n v="4298"/>
    <m/>
    <n v="3179"/>
    <n v="3898"/>
    <n v="3870"/>
    <n v="3128"/>
    <n v="3358"/>
    <n v="3712"/>
    <n v="3794"/>
    <n v="3769"/>
    <n v="3830"/>
    <n v="3567"/>
    <n v="3835"/>
    <m/>
    <m/>
    <m/>
    <m/>
    <m/>
    <m/>
    <m/>
    <m/>
    <m/>
    <m/>
    <m/>
    <m/>
    <m/>
    <n v="3179"/>
    <n v="3898"/>
    <n v="3870"/>
    <n v="3128"/>
    <n v="3358"/>
    <n v="3712"/>
    <n v="3794"/>
    <n v="3769"/>
    <n v="3830"/>
    <n v="3567"/>
    <n v="3835"/>
    <s v=" "/>
    <n v="3252"/>
    <n v="3545"/>
    <m/>
    <m/>
    <m/>
    <m/>
    <n v="315"/>
    <n v="290"/>
    <s v=" "/>
    <n v="2607"/>
    <n v="2705"/>
    <m/>
    <m/>
    <n v="5"/>
    <m/>
    <m/>
    <n v="0"/>
    <m/>
    <n v="751"/>
    <n v="1002"/>
    <n v="3794"/>
    <n v="3180"/>
    <n v="2771"/>
    <m/>
    <m/>
    <m/>
    <m/>
    <m/>
    <m/>
    <m/>
    <m/>
    <m/>
    <m/>
    <m/>
    <m/>
    <m/>
    <m/>
    <m/>
    <m/>
    <m/>
    <m/>
    <m/>
    <m/>
    <m/>
    <m/>
    <m/>
    <s v=""/>
    <s v=""/>
    <s v=""/>
    <s v=""/>
    <s v=""/>
    <s v=""/>
    <s v=""/>
    <s v=""/>
    <m/>
    <m/>
    <m/>
    <m/>
    <m/>
    <m/>
    <s v=""/>
    <s v=""/>
    <s v=""/>
    <m/>
    <m/>
    <m/>
    <m/>
    <m/>
    <m/>
    <m/>
    <m/>
    <m/>
    <s v=""/>
    <s v=""/>
    <s v=""/>
    <m/>
    <m/>
    <m/>
  </r>
  <r>
    <x v="2"/>
    <s v="Delaware State University"/>
    <n v="130934"/>
    <x v="3"/>
    <m/>
    <n v="618"/>
    <n v="747"/>
    <n v="1160"/>
    <n v="828"/>
    <n v="806"/>
    <m/>
    <n v="637"/>
    <n v="578"/>
    <n v="632"/>
    <n v="684"/>
    <n v="686"/>
    <n v="761"/>
    <n v="597"/>
    <n v="687"/>
    <n v="885"/>
    <n v="818"/>
    <n v="799"/>
    <m/>
    <m/>
    <m/>
    <m/>
    <m/>
    <m/>
    <m/>
    <m/>
    <m/>
    <m/>
    <m/>
    <m/>
    <m/>
    <n v="637"/>
    <n v="578"/>
    <n v="632"/>
    <n v="684"/>
    <n v="686"/>
    <n v="761"/>
    <n v="597"/>
    <n v="687"/>
    <n v="885"/>
    <n v="818"/>
    <n v="799"/>
    <s v=" "/>
    <n v="528"/>
    <n v="578"/>
    <m/>
    <m/>
    <m/>
    <m/>
    <n v="290"/>
    <n v="221"/>
    <s v=" "/>
    <n v="256"/>
    <n v="273"/>
    <m/>
    <n v="0"/>
    <n v="4"/>
    <m/>
    <n v="0"/>
    <m/>
    <m/>
    <n v="430"/>
    <n v="484"/>
    <n v="597"/>
    <n v="230"/>
    <n v="277"/>
    <m/>
    <m/>
    <m/>
    <m/>
    <m/>
    <m/>
    <m/>
    <m/>
    <m/>
    <m/>
    <m/>
    <m/>
    <m/>
    <m/>
    <m/>
    <m/>
    <m/>
    <m/>
    <m/>
    <m/>
    <m/>
    <m/>
    <m/>
    <s v=""/>
    <s v=""/>
    <s v=""/>
    <s v=""/>
    <s v=""/>
    <s v=""/>
    <s v=""/>
    <s v=""/>
    <m/>
    <m/>
    <m/>
    <m/>
    <m/>
    <m/>
    <s v=""/>
    <s v=""/>
    <s v=""/>
    <m/>
    <m/>
    <m/>
    <m/>
    <m/>
    <m/>
    <m/>
    <m/>
    <m/>
    <s v=""/>
    <s v=""/>
    <s v=""/>
    <m/>
    <m/>
    <m/>
  </r>
  <r>
    <x v="2"/>
    <s v="Delaware Technical and Community College--Owens"/>
    <n v="130891"/>
    <x v="6"/>
    <m/>
    <m/>
    <m/>
    <m/>
    <m/>
    <m/>
    <m/>
    <m/>
    <m/>
    <m/>
    <m/>
    <m/>
    <m/>
    <m/>
    <m/>
    <m/>
    <m/>
    <m/>
    <m/>
    <m/>
    <m/>
    <m/>
    <m/>
    <m/>
    <m/>
    <m/>
    <m/>
    <m/>
    <m/>
    <m/>
    <m/>
    <s v=" "/>
    <s v=" "/>
    <s v=" "/>
    <s v=" "/>
    <s v=" "/>
    <s v=" "/>
    <s v=" "/>
    <s v=" "/>
    <s v=" "/>
    <s v=" "/>
    <s v=" "/>
    <s v=" "/>
    <m/>
    <m/>
    <m/>
    <m/>
    <m/>
    <m/>
    <s v=" "/>
    <s v=" "/>
    <s v=" "/>
    <m/>
    <m/>
    <m/>
    <m/>
    <m/>
    <m/>
    <m/>
    <m/>
    <m/>
    <s v=""/>
    <s v=""/>
    <s v=""/>
    <m/>
    <m/>
    <m/>
    <n v="1006"/>
    <n v="1148"/>
    <n v="1246"/>
    <n v="1369"/>
    <n v="1520"/>
    <m/>
    <m/>
    <m/>
    <n v="533"/>
    <n v="411"/>
    <n v="514"/>
    <n v="626"/>
    <n v="682"/>
    <m/>
    <m/>
    <m/>
    <m/>
    <m/>
    <m/>
    <m/>
    <m/>
    <m/>
    <s v=""/>
    <s v=""/>
    <n v="533"/>
    <n v="411"/>
    <n v="514"/>
    <n v="626"/>
    <n v="682"/>
    <s v=""/>
    <n v="0"/>
    <n v="379"/>
    <m/>
    <n v="0"/>
    <n v="34"/>
    <m/>
    <n v="626"/>
    <n v="269"/>
    <s v=""/>
    <n v="57"/>
    <n v="46"/>
    <m/>
    <m/>
    <m/>
    <m/>
    <m/>
    <n v="62"/>
    <m/>
    <n v="354"/>
    <n v="406"/>
    <n v="626"/>
    <n v="126"/>
    <n v="133"/>
    <m/>
  </r>
  <r>
    <x v="2"/>
    <s v="Delaware Technical and Community College--Stanton-Wilmington"/>
    <n v="130916"/>
    <x v="6"/>
    <m/>
    <m/>
    <m/>
    <m/>
    <m/>
    <m/>
    <m/>
    <m/>
    <m/>
    <m/>
    <m/>
    <m/>
    <m/>
    <m/>
    <m/>
    <m/>
    <m/>
    <m/>
    <m/>
    <m/>
    <m/>
    <m/>
    <m/>
    <m/>
    <m/>
    <m/>
    <m/>
    <m/>
    <m/>
    <m/>
    <m/>
    <s v=" "/>
    <s v=" "/>
    <s v=" "/>
    <s v=" "/>
    <s v=" "/>
    <s v=" "/>
    <s v=" "/>
    <s v=" "/>
    <s v=" "/>
    <s v=" "/>
    <s v=" "/>
    <s v=" "/>
    <m/>
    <m/>
    <m/>
    <m/>
    <m/>
    <m/>
    <s v=" "/>
    <s v=" "/>
    <s v=" "/>
    <m/>
    <m/>
    <m/>
    <m/>
    <m/>
    <m/>
    <m/>
    <m/>
    <m/>
    <s v=""/>
    <s v=""/>
    <s v=""/>
    <m/>
    <m/>
    <m/>
    <n v="2004"/>
    <n v="2806"/>
    <n v="2570"/>
    <n v="2675"/>
    <n v="2762"/>
    <m/>
    <m/>
    <m/>
    <n v="1017"/>
    <n v="858"/>
    <n v="858"/>
    <n v="927"/>
    <n v="1093"/>
    <m/>
    <m/>
    <m/>
    <m/>
    <m/>
    <m/>
    <m/>
    <m/>
    <m/>
    <s v=""/>
    <s v=""/>
    <n v="1017"/>
    <n v="858"/>
    <n v="858"/>
    <n v="927"/>
    <n v="1093"/>
    <s v=""/>
    <m/>
    <n v="596"/>
    <m/>
    <m/>
    <n v="70"/>
    <m/>
    <n v="927"/>
    <n v="427"/>
    <s v=""/>
    <n v="61"/>
    <n v="42"/>
    <m/>
    <m/>
    <m/>
    <m/>
    <m/>
    <n v="117"/>
    <m/>
    <n v="797"/>
    <n v="699"/>
    <n v="927"/>
    <n v="143"/>
    <n v="171"/>
    <m/>
  </r>
  <r>
    <x v="2"/>
    <s v="Delaware Technical and Community College--Terry"/>
    <n v="130907"/>
    <x v="7"/>
    <m/>
    <m/>
    <m/>
    <m/>
    <m/>
    <m/>
    <m/>
    <m/>
    <m/>
    <m/>
    <m/>
    <m/>
    <m/>
    <m/>
    <m/>
    <m/>
    <m/>
    <m/>
    <m/>
    <m/>
    <m/>
    <m/>
    <m/>
    <m/>
    <m/>
    <m/>
    <m/>
    <m/>
    <m/>
    <m/>
    <m/>
    <s v=" "/>
    <s v=" "/>
    <s v=" "/>
    <s v=" "/>
    <s v=" "/>
    <s v=" "/>
    <s v=" "/>
    <s v=" "/>
    <s v=" "/>
    <s v=" "/>
    <s v=" "/>
    <s v=" "/>
    <m/>
    <m/>
    <m/>
    <m/>
    <m/>
    <m/>
    <s v=" "/>
    <s v=" "/>
    <s v=" "/>
    <m/>
    <m/>
    <m/>
    <m/>
    <m/>
    <m/>
    <m/>
    <m/>
    <m/>
    <s v=""/>
    <s v=""/>
    <s v=""/>
    <m/>
    <m/>
    <m/>
    <n v="595"/>
    <n v="1043"/>
    <n v="957"/>
    <n v="1135"/>
    <n v="1241"/>
    <m/>
    <m/>
    <m/>
    <n v="245"/>
    <n v="308"/>
    <n v="288"/>
    <n v="509"/>
    <n v="591"/>
    <m/>
    <m/>
    <m/>
    <m/>
    <m/>
    <m/>
    <m/>
    <m/>
    <m/>
    <s v=""/>
    <s v=""/>
    <n v="245"/>
    <n v="308"/>
    <n v="288"/>
    <n v="509"/>
    <n v="591"/>
    <s v=""/>
    <m/>
    <n v="312"/>
    <m/>
    <m/>
    <n v="32"/>
    <m/>
    <n v="509"/>
    <n v="247"/>
    <s v=""/>
    <n v="25"/>
    <n v="8"/>
    <m/>
    <m/>
    <m/>
    <m/>
    <m/>
    <n v="40"/>
    <m/>
    <n v="283"/>
    <n v="240"/>
    <n v="509"/>
    <n v="36"/>
    <n v="47"/>
    <m/>
  </r>
  <r>
    <x v="3"/>
    <s v="Florida International University"/>
    <n v="133951"/>
    <x v="0"/>
    <n v="3820"/>
    <n v="6827"/>
    <n v="7938"/>
    <n v="8180"/>
    <n v="5299"/>
    <n v="6454"/>
    <n v="7370"/>
    <n v="1988"/>
    <n v="2230"/>
    <n v="2506"/>
    <n v="2607"/>
    <n v="2482"/>
    <n v="2828"/>
    <n v="3047"/>
    <n v="3381"/>
    <n v="3978"/>
    <n v="3891"/>
    <n v="3234"/>
    <n v="3107"/>
    <n v="1"/>
    <n v="3"/>
    <n v="24"/>
    <n v="25"/>
    <m/>
    <m/>
    <m/>
    <m/>
    <m/>
    <m/>
    <m/>
    <m/>
    <n v="1987"/>
    <n v="2227"/>
    <n v="2482"/>
    <n v="2582"/>
    <n v="2482"/>
    <n v="2828"/>
    <n v="3047"/>
    <n v="3381"/>
    <n v="3978"/>
    <n v="3891"/>
    <n v="3234"/>
    <n v="3107"/>
    <n v="3155"/>
    <n v="2642"/>
    <n v="2548"/>
    <n v="59"/>
    <n v="32"/>
    <m/>
    <n v="677"/>
    <n v="560"/>
    <n v="559"/>
    <n v="1209"/>
    <n v="1365"/>
    <n v="1411"/>
    <n v="255"/>
    <n v="624"/>
    <n v="350"/>
    <n v="146"/>
    <n v="163"/>
    <n v="218"/>
    <n v="872"/>
    <n v="676"/>
    <n v="1068"/>
    <n v="1123"/>
    <n v="1242"/>
    <n v="1430"/>
    <m/>
    <m/>
    <m/>
    <m/>
    <m/>
    <m/>
    <m/>
    <m/>
    <m/>
    <m/>
    <m/>
    <m/>
    <m/>
    <m/>
    <m/>
    <m/>
    <m/>
    <m/>
    <m/>
    <m/>
    <m/>
    <m/>
    <m/>
    <m/>
    <s v=""/>
    <s v=""/>
    <s v=""/>
    <s v=""/>
    <s v=""/>
    <s v=""/>
    <m/>
    <m/>
    <m/>
    <m/>
    <m/>
    <m/>
    <s v=""/>
    <s v=""/>
    <s v=""/>
    <m/>
    <m/>
    <m/>
    <m/>
    <m/>
    <m/>
    <m/>
    <m/>
    <m/>
    <s v=""/>
    <s v=""/>
    <s v=""/>
    <m/>
    <m/>
    <m/>
  </r>
  <r>
    <x v="3"/>
    <s v="Florida State University "/>
    <n v="134097"/>
    <x v="0"/>
    <n v="8632"/>
    <n v="8133"/>
    <n v="8465"/>
    <n v="8153"/>
    <n v="8295"/>
    <n v="8273"/>
    <n v="6775"/>
    <n v="4491"/>
    <n v="5109"/>
    <n v="5118"/>
    <n v="5617"/>
    <n v="5732"/>
    <n v="6332"/>
    <n v="6100"/>
    <n v="6224"/>
    <n v="6108"/>
    <n v="6211"/>
    <n v="6126"/>
    <n v="5010"/>
    <m/>
    <n v="43"/>
    <n v="40"/>
    <n v="60"/>
    <m/>
    <m/>
    <m/>
    <m/>
    <m/>
    <m/>
    <m/>
    <m/>
    <n v="4491"/>
    <n v="5066"/>
    <n v="5078"/>
    <n v="5557"/>
    <n v="5732"/>
    <n v="6332"/>
    <n v="6100"/>
    <n v="6224"/>
    <n v="6108"/>
    <n v="6211"/>
    <n v="6126"/>
    <n v="5010"/>
    <n v="5502"/>
    <n v="5481"/>
    <n v="4561"/>
    <n v="154"/>
    <n v="136"/>
    <m/>
    <n v="555"/>
    <n v="509"/>
    <n v="449"/>
    <n v="3899"/>
    <n v="4351"/>
    <n v="4327"/>
    <n v="101"/>
    <n v="193"/>
    <n v="125"/>
    <n v="578"/>
    <n v="677"/>
    <n v="612"/>
    <n v="1154"/>
    <n v="1111"/>
    <n v="1036"/>
    <n v="2928"/>
    <n v="3426"/>
    <n v="3492"/>
    <m/>
    <m/>
    <m/>
    <m/>
    <m/>
    <m/>
    <m/>
    <m/>
    <m/>
    <m/>
    <m/>
    <m/>
    <m/>
    <m/>
    <m/>
    <m/>
    <m/>
    <m/>
    <m/>
    <m/>
    <m/>
    <m/>
    <m/>
    <m/>
    <s v=""/>
    <s v=""/>
    <s v=""/>
    <s v=""/>
    <s v=""/>
    <s v=""/>
    <m/>
    <m/>
    <m/>
    <m/>
    <m/>
    <m/>
    <s v=""/>
    <s v=""/>
    <s v=""/>
    <m/>
    <m/>
    <m/>
    <m/>
    <m/>
    <m/>
    <m/>
    <m/>
    <m/>
    <s v=""/>
    <s v=""/>
    <s v=""/>
    <m/>
    <m/>
    <m/>
  </r>
  <r>
    <x v="3"/>
    <s v="University of Central Florida "/>
    <n v="132903"/>
    <x v="0"/>
    <n v="9059"/>
    <n v="10175"/>
    <n v="9715"/>
    <n v="11152"/>
    <n v="11434"/>
    <n v="11574"/>
    <n v="11538"/>
    <n v="2839"/>
    <n v="3792"/>
    <n v="4303"/>
    <n v="4604"/>
    <n v="4970"/>
    <n v="5330"/>
    <n v="5678"/>
    <n v="5753"/>
    <n v="6084"/>
    <n v="6399"/>
    <n v="6359"/>
    <n v="6144"/>
    <m/>
    <m/>
    <n v="36"/>
    <n v="46"/>
    <m/>
    <m/>
    <m/>
    <m/>
    <m/>
    <m/>
    <m/>
    <m/>
    <n v="2839"/>
    <n v="3792"/>
    <n v="4267"/>
    <n v="4558"/>
    <n v="4970"/>
    <n v="5330"/>
    <n v="5678"/>
    <n v="5753"/>
    <n v="6084"/>
    <n v="6399"/>
    <n v="6359"/>
    <n v="6144"/>
    <n v="5365"/>
    <n v="5434"/>
    <n v="5346"/>
    <n v="160"/>
    <n v="105"/>
    <m/>
    <n v="874"/>
    <n v="820"/>
    <n v="798"/>
    <n v="2906"/>
    <n v="3348"/>
    <n v="3572"/>
    <n v="237"/>
    <n v="421"/>
    <n v="253"/>
    <n v="525"/>
    <n v="573"/>
    <n v="576"/>
    <n v="1302"/>
    <n v="988"/>
    <n v="1277"/>
    <n v="1652"/>
    <n v="2251"/>
    <n v="2600"/>
    <m/>
    <m/>
    <m/>
    <m/>
    <m/>
    <m/>
    <m/>
    <m/>
    <m/>
    <m/>
    <m/>
    <m/>
    <m/>
    <m/>
    <m/>
    <m/>
    <m/>
    <m/>
    <m/>
    <m/>
    <m/>
    <m/>
    <m/>
    <m/>
    <s v=""/>
    <s v=""/>
    <s v=""/>
    <s v=""/>
    <s v=""/>
    <s v=""/>
    <m/>
    <m/>
    <m/>
    <m/>
    <m/>
    <m/>
    <s v=""/>
    <s v=""/>
    <s v=""/>
    <m/>
    <m/>
    <m/>
    <m/>
    <m/>
    <m/>
    <m/>
    <m/>
    <m/>
    <s v=""/>
    <s v=""/>
    <s v=""/>
    <m/>
    <m/>
    <m/>
  </r>
  <r>
    <x v="3"/>
    <s v="University of Florida"/>
    <n v="134130"/>
    <x v="0"/>
    <n v="8835"/>
    <n v="8749"/>
    <n v="8743"/>
    <n v="9305"/>
    <n v="9675"/>
    <n v="9629"/>
    <n v="8652"/>
    <n v="5962"/>
    <n v="5629"/>
    <n v="6092"/>
    <n v="6890"/>
    <n v="6205"/>
    <n v="6443"/>
    <n v="6506"/>
    <n v="6691"/>
    <n v="7224"/>
    <n v="6686"/>
    <n v="6442"/>
    <n v="6394"/>
    <n v="2"/>
    <n v="0"/>
    <n v="27"/>
    <n v="26"/>
    <m/>
    <m/>
    <m/>
    <m/>
    <m/>
    <m/>
    <m/>
    <m/>
    <n v="5960"/>
    <n v="5629"/>
    <n v="6065"/>
    <n v="6864"/>
    <n v="6205"/>
    <n v="6443"/>
    <n v="6506"/>
    <n v="6691"/>
    <n v="7224"/>
    <n v="6686"/>
    <n v="6442"/>
    <n v="6394"/>
    <n v="6362"/>
    <n v="6131"/>
    <n v="6144"/>
    <n v="74"/>
    <n v="60"/>
    <m/>
    <n v="250"/>
    <n v="251"/>
    <n v="250"/>
    <n v="5006"/>
    <n v="5230"/>
    <n v="5359"/>
    <n v="104"/>
    <n v="220"/>
    <n v="112"/>
    <n v="362"/>
    <n v="377"/>
    <n v="351"/>
    <n v="733"/>
    <n v="616"/>
    <n v="684"/>
    <n v="4709"/>
    <n v="4517"/>
    <n v="4938"/>
    <m/>
    <m/>
    <m/>
    <m/>
    <m/>
    <m/>
    <m/>
    <m/>
    <m/>
    <m/>
    <m/>
    <m/>
    <m/>
    <m/>
    <m/>
    <m/>
    <m/>
    <m/>
    <m/>
    <m/>
    <m/>
    <m/>
    <m/>
    <m/>
    <s v=""/>
    <s v=""/>
    <s v=""/>
    <s v=""/>
    <s v=""/>
    <s v=""/>
    <m/>
    <m/>
    <m/>
    <m/>
    <m/>
    <m/>
    <s v=""/>
    <s v=""/>
    <s v=""/>
    <m/>
    <m/>
    <m/>
    <m/>
    <m/>
    <m/>
    <m/>
    <m/>
    <m/>
    <s v=""/>
    <s v=""/>
    <s v=""/>
    <m/>
    <m/>
    <m/>
  </r>
  <r>
    <x v="3"/>
    <s v="University of South Florida "/>
    <n v="137351"/>
    <x v="0"/>
    <n v="7613"/>
    <n v="8390"/>
    <n v="8473"/>
    <n v="5629"/>
    <n v="8053"/>
    <n v="10176"/>
    <n v="11212"/>
    <n v="2244"/>
    <n v="2538"/>
    <n v="3127"/>
    <n v="3359"/>
    <n v="3772"/>
    <n v="4261"/>
    <n v="4976"/>
    <n v="4568"/>
    <n v="4349"/>
    <n v="4399"/>
    <n v="4143"/>
    <n v="4395"/>
    <n v="3"/>
    <m/>
    <n v="0"/>
    <n v="40"/>
    <m/>
    <m/>
    <m/>
    <m/>
    <m/>
    <m/>
    <m/>
    <m/>
    <n v="2241"/>
    <n v="2538"/>
    <n v="3127"/>
    <n v="3319"/>
    <n v="3772"/>
    <n v="4261"/>
    <n v="4976"/>
    <n v="4568"/>
    <n v="4349"/>
    <n v="4399"/>
    <n v="4143"/>
    <n v="4395"/>
    <n v="3624"/>
    <n v="3582"/>
    <n v="3780"/>
    <n v="88"/>
    <n v="58"/>
    <m/>
    <n v="687"/>
    <n v="503"/>
    <n v="615"/>
    <n v="1840"/>
    <n v="2022"/>
    <n v="2395"/>
    <n v="299"/>
    <n v="683"/>
    <n v="408"/>
    <n v="285"/>
    <n v="293"/>
    <n v="378"/>
    <n v="1348"/>
    <n v="1263"/>
    <n v="1795"/>
    <n v="1264"/>
    <n v="1386"/>
    <n v="1700"/>
    <m/>
    <m/>
    <m/>
    <m/>
    <m/>
    <m/>
    <m/>
    <m/>
    <m/>
    <m/>
    <m/>
    <m/>
    <m/>
    <m/>
    <m/>
    <m/>
    <m/>
    <m/>
    <m/>
    <m/>
    <m/>
    <m/>
    <m/>
    <m/>
    <s v=""/>
    <s v=""/>
    <s v=""/>
    <s v=""/>
    <s v=""/>
    <s v=""/>
    <m/>
    <m/>
    <m/>
    <m/>
    <m/>
    <m/>
    <s v=""/>
    <s v=""/>
    <s v=""/>
    <m/>
    <m/>
    <m/>
    <m/>
    <m/>
    <m/>
    <m/>
    <m/>
    <m/>
    <s v=""/>
    <s v=""/>
    <s v=""/>
    <m/>
    <m/>
    <m/>
  </r>
  <r>
    <x v="3"/>
    <s v="Florida Atlantic University "/>
    <n v="133669"/>
    <x v="1"/>
    <n v="6013"/>
    <n v="5615"/>
    <n v="2534"/>
    <n v="5539"/>
    <n v="6201"/>
    <n v="5795"/>
    <n v="5670"/>
    <n v="1176"/>
    <n v="1310"/>
    <n v="1444"/>
    <n v="1838"/>
    <n v="1967"/>
    <n v="2027"/>
    <n v="2041"/>
    <n v="2287"/>
    <n v="2086"/>
    <n v="2195"/>
    <n v="2563"/>
    <n v="2688"/>
    <n v="1"/>
    <n v="1"/>
    <n v="21"/>
    <n v="20"/>
    <m/>
    <m/>
    <m/>
    <m/>
    <m/>
    <m/>
    <m/>
    <m/>
    <n v="1175"/>
    <n v="1309"/>
    <n v="1423"/>
    <n v="1818"/>
    <n v="1967"/>
    <n v="2027"/>
    <n v="2041"/>
    <n v="2287"/>
    <n v="2086"/>
    <n v="2195"/>
    <n v="2563"/>
    <n v="2688"/>
    <n v="1633"/>
    <n v="1951"/>
    <n v="2118"/>
    <n v="64"/>
    <n v="29"/>
    <m/>
    <n v="498"/>
    <n v="583"/>
    <n v="570"/>
    <n v="734"/>
    <n v="786"/>
    <n v="783"/>
    <n v="140"/>
    <n v="289"/>
    <n v="155"/>
    <n v="236"/>
    <n v="243"/>
    <n v="249"/>
    <n v="857"/>
    <n v="709"/>
    <n v="854"/>
    <n v="489"/>
    <n v="560"/>
    <n v="626"/>
    <m/>
    <m/>
    <m/>
    <m/>
    <m/>
    <m/>
    <m/>
    <m/>
    <m/>
    <m/>
    <m/>
    <m/>
    <m/>
    <m/>
    <m/>
    <m/>
    <m/>
    <m/>
    <m/>
    <m/>
    <m/>
    <m/>
    <m/>
    <m/>
    <s v=""/>
    <s v=""/>
    <s v=""/>
    <s v=""/>
    <s v=""/>
    <s v=""/>
    <m/>
    <m/>
    <m/>
    <m/>
    <m/>
    <m/>
    <s v=""/>
    <s v=""/>
    <s v=""/>
    <m/>
    <m/>
    <m/>
    <m/>
    <m/>
    <m/>
    <m/>
    <m/>
    <m/>
    <s v=""/>
    <s v=""/>
    <s v=""/>
    <m/>
    <m/>
    <m/>
  </r>
  <r>
    <x v="3"/>
    <s v="Florida Agricultural &amp; Mechanical University "/>
    <n v="133650"/>
    <x v="2"/>
    <n v="3863"/>
    <n v="9969"/>
    <n v="10221"/>
    <n v="3038"/>
    <n v="2067"/>
    <n v="2096"/>
    <n v="2516"/>
    <n v="1892"/>
    <n v="2216"/>
    <n v="2222"/>
    <n v="2148"/>
    <n v="2256"/>
    <n v="2099"/>
    <n v="2371"/>
    <n v="2097"/>
    <n v="1532"/>
    <n v="1615"/>
    <n v="1854"/>
    <n v="2046"/>
    <n v="3"/>
    <n v="3"/>
    <n v="37"/>
    <n v="27"/>
    <m/>
    <m/>
    <m/>
    <m/>
    <m/>
    <m/>
    <m/>
    <m/>
    <n v="1889"/>
    <n v="2213"/>
    <n v="2185"/>
    <n v="2121"/>
    <n v="2256"/>
    <n v="2099"/>
    <n v="2371"/>
    <n v="2097"/>
    <n v="1532"/>
    <n v="1615"/>
    <n v="1854"/>
    <n v="2046"/>
    <n v="1319"/>
    <n v="1549"/>
    <n v="1606"/>
    <n v="12"/>
    <n v="6"/>
    <m/>
    <n v="284"/>
    <n v="299"/>
    <n v="440"/>
    <n v="872"/>
    <n v="846"/>
    <n v="927"/>
    <n v="204"/>
    <n v="506"/>
    <n v="272"/>
    <n v="130"/>
    <n v="117"/>
    <n v="128"/>
    <n v="1050"/>
    <n v="630"/>
    <n v="1044"/>
    <n v="968"/>
    <n v="1133"/>
    <n v="1095"/>
    <m/>
    <m/>
    <m/>
    <m/>
    <m/>
    <m/>
    <m/>
    <m/>
    <m/>
    <m/>
    <m/>
    <m/>
    <m/>
    <m/>
    <m/>
    <m/>
    <m/>
    <m/>
    <m/>
    <m/>
    <m/>
    <m/>
    <m/>
    <m/>
    <s v=""/>
    <s v=""/>
    <s v=""/>
    <s v=""/>
    <s v=""/>
    <s v=""/>
    <m/>
    <m/>
    <m/>
    <m/>
    <m/>
    <m/>
    <s v=""/>
    <s v=""/>
    <s v=""/>
    <m/>
    <m/>
    <m/>
    <m/>
    <m/>
    <m/>
    <m/>
    <m/>
    <m/>
    <s v=""/>
    <s v=""/>
    <s v=""/>
    <m/>
    <m/>
    <m/>
  </r>
  <r>
    <x v="3"/>
    <s v="University of North Florida"/>
    <n v="136172"/>
    <x v="2"/>
    <n v="3343"/>
    <n v="3367"/>
    <n v="3864"/>
    <n v="4113"/>
    <n v="4189"/>
    <n v="3952"/>
    <n v="2931"/>
    <n v="1105"/>
    <n v="1371"/>
    <n v="1515"/>
    <n v="1601"/>
    <n v="1704"/>
    <n v="1867"/>
    <n v="1932"/>
    <n v="2228"/>
    <n v="2297"/>
    <n v="2308"/>
    <n v="2048"/>
    <n v="1694"/>
    <m/>
    <m/>
    <n v="15"/>
    <n v="23"/>
    <m/>
    <m/>
    <m/>
    <m/>
    <m/>
    <m/>
    <m/>
    <m/>
    <n v="1105"/>
    <n v="1371"/>
    <n v="1500"/>
    <n v="1578"/>
    <n v="1704"/>
    <n v="1867"/>
    <n v="1932"/>
    <n v="2228"/>
    <n v="2297"/>
    <n v="2308"/>
    <n v="2048"/>
    <n v="1694"/>
    <n v="1782"/>
    <n v="1578"/>
    <n v="1405"/>
    <n v="66"/>
    <n v="52"/>
    <m/>
    <n v="460"/>
    <n v="418"/>
    <n v="289"/>
    <n v="776"/>
    <n v="843"/>
    <n v="946"/>
    <n v="107"/>
    <n v="238"/>
    <n v="118"/>
    <n v="217"/>
    <n v="241"/>
    <n v="235"/>
    <n v="604"/>
    <n v="545"/>
    <n v="633"/>
    <n v="600"/>
    <n v="713"/>
    <n v="811"/>
    <m/>
    <m/>
    <m/>
    <m/>
    <m/>
    <m/>
    <m/>
    <m/>
    <m/>
    <m/>
    <m/>
    <m/>
    <m/>
    <m/>
    <m/>
    <m/>
    <m/>
    <m/>
    <m/>
    <m/>
    <m/>
    <m/>
    <m/>
    <m/>
    <s v=""/>
    <s v=""/>
    <s v=""/>
    <s v=""/>
    <s v=""/>
    <s v=""/>
    <m/>
    <m/>
    <m/>
    <m/>
    <m/>
    <m/>
    <s v=""/>
    <s v=""/>
    <s v=""/>
    <m/>
    <m/>
    <m/>
    <m/>
    <m/>
    <m/>
    <m/>
    <m/>
    <m/>
    <s v=""/>
    <s v=""/>
    <s v=""/>
    <m/>
    <m/>
    <m/>
  </r>
  <r>
    <x v="3"/>
    <s v="University of West Florida"/>
    <n v="138354"/>
    <x v="2"/>
    <n v="1385"/>
    <n v="2164"/>
    <n v="956"/>
    <n v="1361"/>
    <n v="2384"/>
    <n v="2514"/>
    <n v="2524"/>
    <n v="620"/>
    <n v="647"/>
    <n v="655"/>
    <n v="648"/>
    <n v="720"/>
    <n v="781"/>
    <n v="823"/>
    <n v="869"/>
    <n v="832"/>
    <n v="861"/>
    <n v="912"/>
    <n v="1033"/>
    <m/>
    <m/>
    <n v="18"/>
    <n v="20"/>
    <m/>
    <m/>
    <m/>
    <m/>
    <m/>
    <m/>
    <m/>
    <m/>
    <n v="620"/>
    <n v="647"/>
    <n v="637"/>
    <n v="628"/>
    <n v="720"/>
    <n v="781"/>
    <n v="823"/>
    <n v="869"/>
    <n v="832"/>
    <n v="861"/>
    <n v="912"/>
    <n v="1033"/>
    <n v="626"/>
    <n v="650"/>
    <n v="816"/>
    <n v="21"/>
    <n v="15"/>
    <m/>
    <n v="214"/>
    <n v="247"/>
    <n v="217"/>
    <n v="336"/>
    <n v="336"/>
    <n v="370"/>
    <n v="43"/>
    <n v="113"/>
    <n v="65"/>
    <n v="66"/>
    <n v="95"/>
    <n v="98"/>
    <n v="275"/>
    <n v="237"/>
    <n v="290"/>
    <n v="278"/>
    <n v="302"/>
    <n v="301"/>
    <m/>
    <m/>
    <m/>
    <m/>
    <m/>
    <m/>
    <m/>
    <m/>
    <m/>
    <m/>
    <m/>
    <m/>
    <m/>
    <m/>
    <m/>
    <m/>
    <m/>
    <m/>
    <m/>
    <m/>
    <m/>
    <m/>
    <m/>
    <m/>
    <s v=""/>
    <s v=""/>
    <s v=""/>
    <s v=""/>
    <s v=""/>
    <s v=""/>
    <m/>
    <m/>
    <m/>
    <m/>
    <m/>
    <m/>
    <s v=""/>
    <s v=""/>
    <s v=""/>
    <m/>
    <m/>
    <m/>
    <m/>
    <m/>
    <m/>
    <m/>
    <m/>
    <m/>
    <s v=""/>
    <s v=""/>
    <s v=""/>
    <m/>
    <m/>
    <m/>
  </r>
  <r>
    <x v="3"/>
    <s v="Florida Gulf Coast University"/>
    <n v="433660"/>
    <x v="3"/>
    <n v="848"/>
    <n v="1748"/>
    <n v="1583"/>
    <n v="2219"/>
    <n v="2584"/>
    <n v="2901"/>
    <n v="2989"/>
    <n v="129"/>
    <n v="199"/>
    <n v="262"/>
    <n v="403"/>
    <n v="489"/>
    <n v="757"/>
    <n v="824"/>
    <n v="918"/>
    <n v="1202"/>
    <n v="1460"/>
    <n v="1689"/>
    <n v="1771"/>
    <m/>
    <n v="1"/>
    <n v="0"/>
    <n v="10"/>
    <m/>
    <m/>
    <m/>
    <m/>
    <m/>
    <m/>
    <m/>
    <m/>
    <n v="129"/>
    <n v="198"/>
    <n v="262"/>
    <n v="393"/>
    <n v="489"/>
    <n v="757"/>
    <n v="824"/>
    <n v="918"/>
    <n v="1202"/>
    <n v="1460"/>
    <n v="1689"/>
    <n v="1771"/>
    <n v="1108"/>
    <n v="1253"/>
    <n v="1380"/>
    <n v="52"/>
    <n v="51"/>
    <m/>
    <n v="300"/>
    <n v="385"/>
    <n v="391"/>
    <n v="167"/>
    <n v="304"/>
    <n v="374"/>
    <n v="25"/>
    <n v="60"/>
    <n v="39"/>
    <n v="47"/>
    <n v="110"/>
    <n v="118"/>
    <n v="250"/>
    <n v="283"/>
    <n v="293"/>
    <n v="56"/>
    <n v="79"/>
    <n v="105"/>
    <m/>
    <m/>
    <m/>
    <m/>
    <m/>
    <m/>
    <m/>
    <m/>
    <m/>
    <m/>
    <m/>
    <m/>
    <m/>
    <m/>
    <m/>
    <m/>
    <m/>
    <m/>
    <m/>
    <m/>
    <m/>
    <m/>
    <m/>
    <m/>
    <s v=""/>
    <s v=""/>
    <s v=""/>
    <s v=""/>
    <s v=""/>
    <s v=""/>
    <m/>
    <m/>
    <m/>
    <m/>
    <m/>
    <m/>
    <s v=""/>
    <s v=""/>
    <s v=""/>
    <m/>
    <m/>
    <m/>
    <m/>
    <m/>
    <m/>
    <m/>
    <m/>
    <m/>
    <s v=""/>
    <s v=""/>
    <s v=""/>
    <m/>
    <m/>
    <m/>
  </r>
  <r>
    <x v="3"/>
    <s v="New College of Florida"/>
    <n v="262129"/>
    <x v="10"/>
    <n v="192"/>
    <n v="199"/>
    <n v="232"/>
    <n v="246"/>
    <n v="175"/>
    <n v="236"/>
    <n v="239"/>
    <m/>
    <m/>
    <m/>
    <m/>
    <n v="150"/>
    <n v="160"/>
    <n v="157"/>
    <n v="189"/>
    <n v="218"/>
    <n v="175"/>
    <n v="202"/>
    <n v="222"/>
    <m/>
    <m/>
    <m/>
    <m/>
    <m/>
    <m/>
    <m/>
    <m/>
    <m/>
    <m/>
    <m/>
    <m/>
    <s v=" "/>
    <s v=" "/>
    <s v=" "/>
    <s v=" "/>
    <n v="150"/>
    <n v="160"/>
    <n v="157"/>
    <n v="189"/>
    <n v="218"/>
    <n v="175"/>
    <n v="202"/>
    <n v="222"/>
    <n v="152"/>
    <n v="165"/>
    <n v="193"/>
    <n v="5"/>
    <n v="5"/>
    <m/>
    <n v="18"/>
    <n v="32"/>
    <n v="29"/>
    <n v="85"/>
    <n v="101"/>
    <n v="94"/>
    <n v="1"/>
    <n v="0"/>
    <n v="1"/>
    <m/>
    <n v="53"/>
    <n v="48"/>
    <n v="64"/>
    <n v="6"/>
    <n v="14"/>
    <m/>
    <m/>
    <m/>
    <m/>
    <m/>
    <m/>
    <m/>
    <m/>
    <m/>
    <m/>
    <m/>
    <m/>
    <m/>
    <m/>
    <m/>
    <m/>
    <m/>
    <m/>
    <m/>
    <m/>
    <m/>
    <m/>
    <m/>
    <m/>
    <m/>
    <m/>
    <m/>
    <s v=""/>
    <s v=""/>
    <s v=""/>
    <s v=""/>
    <s v=""/>
    <s v=""/>
    <m/>
    <m/>
    <m/>
    <m/>
    <m/>
    <m/>
    <s v=""/>
    <s v=""/>
    <s v=""/>
    <m/>
    <m/>
    <m/>
    <m/>
    <m/>
    <m/>
    <m/>
    <m/>
    <m/>
    <s v=""/>
    <s v=""/>
    <s v=""/>
    <m/>
    <m/>
    <m/>
  </r>
  <r>
    <x v="3"/>
    <s v="Chipola College "/>
    <n v="133021"/>
    <x v="11"/>
    <m/>
    <m/>
    <m/>
    <m/>
    <m/>
    <m/>
    <m/>
    <m/>
    <m/>
    <m/>
    <m/>
    <m/>
    <m/>
    <m/>
    <m/>
    <m/>
    <m/>
    <m/>
    <m/>
    <m/>
    <m/>
    <m/>
    <m/>
    <m/>
    <m/>
    <m/>
    <m/>
    <m/>
    <m/>
    <m/>
    <m/>
    <s v=" "/>
    <s v=" "/>
    <s v=" "/>
    <s v=" "/>
    <s v=" "/>
    <s v=" "/>
    <s v=" "/>
    <s v=" "/>
    <s v=" "/>
    <s v=" "/>
    <s v=" "/>
    <s v=" "/>
    <m/>
    <m/>
    <m/>
    <m/>
    <m/>
    <m/>
    <s v=" "/>
    <s v=" "/>
    <s v=" "/>
    <m/>
    <m/>
    <m/>
    <m/>
    <m/>
    <m/>
    <m/>
    <m/>
    <m/>
    <s v=""/>
    <s v=""/>
    <s v=""/>
    <m/>
    <m/>
    <m/>
    <n v="904"/>
    <n v="889"/>
    <n v="884"/>
    <n v="773"/>
    <n v="544"/>
    <n v="636"/>
    <n v="326"/>
    <n v="380"/>
    <n v="397"/>
    <n v="385"/>
    <n v="385"/>
    <n v="313"/>
    <n v="378"/>
    <n v="442"/>
    <m/>
    <n v="2"/>
    <n v="5"/>
    <n v="9"/>
    <n v="6"/>
    <n v="7"/>
    <m/>
    <m/>
    <n v="326"/>
    <n v="378"/>
    <n v="392"/>
    <n v="376"/>
    <n v="379"/>
    <n v="306"/>
    <n v="378"/>
    <n v="442"/>
    <n v="216"/>
    <n v="264"/>
    <n v="284"/>
    <n v="22"/>
    <n v="20"/>
    <n v="47"/>
    <n v="68"/>
    <n v="94"/>
    <n v="111"/>
    <n v="157"/>
    <n v="181"/>
    <n v="140"/>
    <n v="44"/>
    <n v="25"/>
    <n v="26"/>
    <n v="50"/>
    <n v="69"/>
    <n v="39"/>
    <n v="125"/>
    <n v="104"/>
    <n v="101"/>
    <n v="196"/>
    <n v="211"/>
    <n v="220"/>
  </r>
  <r>
    <x v="3"/>
    <s v="Daytona Beach Community College "/>
    <n v="133386"/>
    <x v="11"/>
    <m/>
    <m/>
    <m/>
    <m/>
    <m/>
    <m/>
    <m/>
    <m/>
    <m/>
    <m/>
    <m/>
    <m/>
    <m/>
    <m/>
    <m/>
    <m/>
    <m/>
    <m/>
    <m/>
    <m/>
    <m/>
    <m/>
    <m/>
    <m/>
    <m/>
    <m/>
    <m/>
    <m/>
    <m/>
    <m/>
    <m/>
    <s v=" "/>
    <s v=" "/>
    <s v=" "/>
    <s v=" "/>
    <s v=" "/>
    <s v=" "/>
    <s v=" "/>
    <s v=" "/>
    <s v=" "/>
    <s v=" "/>
    <s v=" "/>
    <s v=" "/>
    <m/>
    <m/>
    <m/>
    <m/>
    <m/>
    <m/>
    <s v=" "/>
    <s v=" "/>
    <s v=" "/>
    <m/>
    <m/>
    <m/>
    <m/>
    <m/>
    <m/>
    <m/>
    <m/>
    <m/>
    <s v=""/>
    <s v=""/>
    <s v=""/>
    <m/>
    <m/>
    <m/>
    <n v="3090"/>
    <n v="11882"/>
    <n v="11403"/>
    <n v="12016"/>
    <n v="2995"/>
    <n v="3238"/>
    <n v="1124"/>
    <n v="1127"/>
    <n v="1173"/>
    <n v="1282"/>
    <n v="1329"/>
    <n v="1566"/>
    <n v="1351"/>
    <n v="1013"/>
    <n v="2"/>
    <n v="9"/>
    <n v="11"/>
    <n v="19"/>
    <n v="30"/>
    <n v="36"/>
    <m/>
    <m/>
    <n v="1122"/>
    <n v="1118"/>
    <n v="1162"/>
    <n v="1263"/>
    <n v="1299"/>
    <n v="1530"/>
    <n v="1351"/>
    <n v="1013"/>
    <n v="900"/>
    <n v="922"/>
    <n v="700"/>
    <n v="97"/>
    <n v="73"/>
    <n v="50"/>
    <n v="533"/>
    <n v="356"/>
    <n v="263"/>
    <n v="417"/>
    <n v="368"/>
    <n v="427"/>
    <n v="171"/>
    <n v="232"/>
    <n v="255"/>
    <n v="130"/>
    <n v="130"/>
    <n v="161"/>
    <n v="545"/>
    <n v="569"/>
    <n v="687"/>
    <n v="414"/>
    <n v="488"/>
    <n v="458"/>
  </r>
  <r>
    <x v="3"/>
    <s v="Miami Dade College "/>
    <n v="135717"/>
    <x v="11"/>
    <m/>
    <m/>
    <m/>
    <m/>
    <m/>
    <m/>
    <m/>
    <m/>
    <m/>
    <m/>
    <m/>
    <m/>
    <m/>
    <m/>
    <m/>
    <m/>
    <m/>
    <m/>
    <m/>
    <m/>
    <m/>
    <m/>
    <m/>
    <m/>
    <m/>
    <m/>
    <m/>
    <m/>
    <m/>
    <m/>
    <m/>
    <s v=" "/>
    <s v=" "/>
    <s v=" "/>
    <s v=" "/>
    <s v=" "/>
    <s v=" "/>
    <s v=" "/>
    <s v=" "/>
    <s v=" "/>
    <s v=" "/>
    <s v=" "/>
    <s v=" "/>
    <m/>
    <m/>
    <m/>
    <m/>
    <m/>
    <m/>
    <s v=" "/>
    <s v=" "/>
    <s v=" "/>
    <m/>
    <m/>
    <m/>
    <m/>
    <m/>
    <m/>
    <m/>
    <m/>
    <m/>
    <s v=""/>
    <s v=""/>
    <s v=""/>
    <m/>
    <m/>
    <m/>
    <n v="15164"/>
    <n v="13879"/>
    <n v="13871"/>
    <n v="13551"/>
    <n v="13134"/>
    <n v="13843"/>
    <n v="3023"/>
    <n v="5774"/>
    <n v="6546"/>
    <n v="6060"/>
    <n v="6131"/>
    <n v="6147"/>
    <n v="7176"/>
    <n v="7374"/>
    <n v="2"/>
    <n v="48"/>
    <n v="51"/>
    <n v="52"/>
    <n v="56"/>
    <n v="51"/>
    <m/>
    <m/>
    <n v="3021"/>
    <n v="5726"/>
    <n v="6495"/>
    <n v="6008"/>
    <n v="6075"/>
    <n v="6096"/>
    <n v="7176"/>
    <n v="7374"/>
    <n v="4086"/>
    <n v="4792"/>
    <n v="4944"/>
    <n v="209"/>
    <n v="238"/>
    <n v="234"/>
    <n v="1801"/>
    <n v="2146"/>
    <n v="2196"/>
    <n v="1505"/>
    <n v="1481"/>
    <n v="1857"/>
    <n v="1038"/>
    <n v="1022"/>
    <n v="927"/>
    <n v="825"/>
    <n v="787"/>
    <n v="626"/>
    <n v="2640"/>
    <n v="2785"/>
    <n v="2686"/>
    <n v="992"/>
    <n v="2065"/>
    <n v="2266"/>
  </r>
  <r>
    <x v="3"/>
    <s v="Northwest Florida State College"/>
    <n v="136233"/>
    <x v="11"/>
    <m/>
    <m/>
    <m/>
    <m/>
    <m/>
    <m/>
    <m/>
    <m/>
    <m/>
    <m/>
    <m/>
    <m/>
    <m/>
    <m/>
    <m/>
    <m/>
    <m/>
    <m/>
    <m/>
    <m/>
    <m/>
    <m/>
    <m/>
    <m/>
    <m/>
    <m/>
    <m/>
    <m/>
    <m/>
    <m/>
    <m/>
    <s v=" "/>
    <s v=" "/>
    <s v=" "/>
    <s v=" "/>
    <s v=" "/>
    <s v=" "/>
    <s v=" "/>
    <s v=" "/>
    <s v=" "/>
    <s v=" "/>
    <s v=" "/>
    <s v=" "/>
    <m/>
    <m/>
    <m/>
    <m/>
    <m/>
    <m/>
    <s v=" "/>
    <s v=" "/>
    <s v=" "/>
    <m/>
    <m/>
    <m/>
    <m/>
    <m/>
    <m/>
    <m/>
    <m/>
    <m/>
    <s v=""/>
    <s v=""/>
    <s v=""/>
    <m/>
    <m/>
    <m/>
    <n v="2660"/>
    <n v="2311"/>
    <n v="2293"/>
    <n v="2191"/>
    <n v="1750"/>
    <n v="1802"/>
    <n v="622"/>
    <n v="541"/>
    <n v="682"/>
    <n v="706"/>
    <n v="653"/>
    <n v="663"/>
    <n v="696"/>
    <n v="719"/>
    <m/>
    <n v="29"/>
    <n v="18"/>
    <n v="20"/>
    <n v="17"/>
    <n v="24"/>
    <m/>
    <m/>
    <n v="622"/>
    <n v="512"/>
    <n v="664"/>
    <n v="686"/>
    <n v="636"/>
    <n v="639"/>
    <n v="696"/>
    <n v="719"/>
    <n v="421"/>
    <n v="464"/>
    <n v="464"/>
    <n v="42"/>
    <n v="43"/>
    <n v="41"/>
    <n v="176"/>
    <n v="189"/>
    <n v="214"/>
    <n v="244"/>
    <n v="225"/>
    <n v="275"/>
    <n v="97"/>
    <n v="78"/>
    <n v="80"/>
    <n v="71"/>
    <n v="80"/>
    <n v="53"/>
    <n v="274"/>
    <n v="253"/>
    <n v="231"/>
    <n v="270"/>
    <n v="207"/>
    <n v="312"/>
  </r>
  <r>
    <x v="3"/>
    <s v="St. Petersburg College "/>
    <n v="137078"/>
    <x v="11"/>
    <m/>
    <m/>
    <m/>
    <m/>
    <m/>
    <m/>
    <m/>
    <m/>
    <m/>
    <m/>
    <m/>
    <m/>
    <m/>
    <m/>
    <m/>
    <m/>
    <m/>
    <m/>
    <m/>
    <m/>
    <m/>
    <m/>
    <m/>
    <m/>
    <m/>
    <m/>
    <m/>
    <m/>
    <m/>
    <m/>
    <m/>
    <s v=" "/>
    <s v=" "/>
    <s v=" "/>
    <s v=" "/>
    <s v=" "/>
    <s v=" "/>
    <s v=" "/>
    <s v=" "/>
    <s v=" "/>
    <s v=" "/>
    <s v=" "/>
    <s v=" "/>
    <m/>
    <m/>
    <m/>
    <m/>
    <m/>
    <m/>
    <s v=" "/>
    <s v=" "/>
    <s v=" "/>
    <m/>
    <m/>
    <m/>
    <m/>
    <m/>
    <m/>
    <m/>
    <m/>
    <m/>
    <s v=""/>
    <s v=""/>
    <s v=""/>
    <m/>
    <m/>
    <m/>
    <n v="6347"/>
    <n v="6270"/>
    <n v="6370"/>
    <n v="6528"/>
    <n v="5872"/>
    <n v="5986"/>
    <n v="1629"/>
    <n v="1877"/>
    <n v="2260"/>
    <n v="2030"/>
    <n v="1979"/>
    <n v="1963"/>
    <n v="2170"/>
    <n v="2203"/>
    <m/>
    <n v="27"/>
    <n v="41"/>
    <n v="40"/>
    <n v="49"/>
    <n v="39"/>
    <m/>
    <m/>
    <n v="1629"/>
    <n v="1850"/>
    <n v="2219"/>
    <n v="1990"/>
    <n v="1930"/>
    <n v="1924"/>
    <n v="2170"/>
    <n v="2203"/>
    <n v="1303"/>
    <n v="1422"/>
    <n v="1520"/>
    <n v="128"/>
    <n v="152"/>
    <n v="141"/>
    <n v="493"/>
    <n v="596"/>
    <n v="542"/>
    <n v="551"/>
    <n v="518"/>
    <n v="578"/>
    <n v="378"/>
    <n v="385"/>
    <n v="335"/>
    <n v="260"/>
    <n v="310"/>
    <n v="287"/>
    <n v="801"/>
    <n v="717"/>
    <n v="724"/>
    <n v="654"/>
    <n v="820"/>
    <n v="905"/>
  </r>
  <r>
    <x v="3"/>
    <s v="Brevard Community College "/>
    <n v="132693"/>
    <x v="5"/>
    <m/>
    <m/>
    <m/>
    <m/>
    <m/>
    <m/>
    <m/>
    <m/>
    <m/>
    <m/>
    <m/>
    <m/>
    <m/>
    <m/>
    <m/>
    <m/>
    <m/>
    <m/>
    <m/>
    <m/>
    <m/>
    <m/>
    <m/>
    <m/>
    <m/>
    <m/>
    <m/>
    <m/>
    <m/>
    <m/>
    <m/>
    <s v=" "/>
    <s v=" "/>
    <s v=" "/>
    <s v=" "/>
    <s v=" "/>
    <s v=" "/>
    <s v=" "/>
    <s v=" "/>
    <s v=" "/>
    <s v=" "/>
    <s v=" "/>
    <s v=" "/>
    <m/>
    <m/>
    <m/>
    <m/>
    <m/>
    <m/>
    <s v=" "/>
    <s v=" "/>
    <s v=" "/>
    <m/>
    <m/>
    <m/>
    <m/>
    <m/>
    <m/>
    <m/>
    <m/>
    <m/>
    <s v=""/>
    <s v=""/>
    <s v=""/>
    <m/>
    <m/>
    <m/>
    <n v="4946"/>
    <n v="4790"/>
    <n v="4763"/>
    <n v="4406"/>
    <n v="3293"/>
    <n v="3316"/>
    <n v="1264"/>
    <n v="1263"/>
    <n v="1451"/>
    <n v="1438"/>
    <n v="1469"/>
    <n v="1456"/>
    <n v="1708"/>
    <n v="1757"/>
    <n v="2"/>
    <n v="18"/>
    <n v="27"/>
    <n v="43"/>
    <n v="51"/>
    <n v="35"/>
    <m/>
    <m/>
    <n v="1262"/>
    <n v="1245"/>
    <n v="1424"/>
    <n v="1395"/>
    <n v="1418"/>
    <n v="1421"/>
    <n v="1708"/>
    <n v="1757"/>
    <n v="1009"/>
    <n v="1227"/>
    <n v="1289"/>
    <n v="112"/>
    <n v="86"/>
    <n v="103"/>
    <n v="300"/>
    <n v="395"/>
    <n v="365"/>
    <n v="563"/>
    <n v="620"/>
    <n v="676"/>
    <n v="207"/>
    <n v="187"/>
    <n v="181"/>
    <n v="115"/>
    <n v="113"/>
    <n v="133"/>
    <n v="510"/>
    <n v="498"/>
    <n v="431"/>
    <n v="652"/>
    <n v="676"/>
    <n v="707"/>
  </r>
  <r>
    <x v="3"/>
    <s v="Broward Community College "/>
    <n v="132709"/>
    <x v="5"/>
    <m/>
    <m/>
    <m/>
    <m/>
    <m/>
    <m/>
    <m/>
    <m/>
    <m/>
    <m/>
    <m/>
    <m/>
    <m/>
    <m/>
    <m/>
    <m/>
    <m/>
    <m/>
    <m/>
    <m/>
    <m/>
    <m/>
    <m/>
    <m/>
    <m/>
    <m/>
    <m/>
    <m/>
    <m/>
    <m/>
    <m/>
    <s v=" "/>
    <s v=" "/>
    <s v=" "/>
    <s v=" "/>
    <s v=" "/>
    <s v=" "/>
    <s v=" "/>
    <s v=" "/>
    <s v=" "/>
    <s v=" "/>
    <s v=" "/>
    <s v=" "/>
    <m/>
    <m/>
    <m/>
    <m/>
    <m/>
    <m/>
    <s v=" "/>
    <s v=" "/>
    <s v=" "/>
    <m/>
    <m/>
    <m/>
    <m/>
    <m/>
    <m/>
    <m/>
    <m/>
    <m/>
    <s v=""/>
    <s v=""/>
    <s v=""/>
    <m/>
    <m/>
    <m/>
    <n v="9988"/>
    <n v="10294"/>
    <n v="9959"/>
    <n v="9492"/>
    <n v="7946"/>
    <n v="8285"/>
    <n v="2633"/>
    <n v="2877"/>
    <n v="2867"/>
    <n v="2926"/>
    <n v="2918"/>
    <n v="2985"/>
    <n v="3335"/>
    <n v="3668"/>
    <m/>
    <n v="24"/>
    <n v="39"/>
    <n v="57"/>
    <n v="65"/>
    <n v="40"/>
    <m/>
    <m/>
    <n v="2633"/>
    <n v="2853"/>
    <n v="2828"/>
    <n v="2869"/>
    <n v="2853"/>
    <n v="2945"/>
    <n v="3335"/>
    <n v="3668"/>
    <n v="2043"/>
    <n v="2360"/>
    <n v="2737"/>
    <n v="245"/>
    <n v="217"/>
    <n v="206"/>
    <n v="657"/>
    <n v="758"/>
    <n v="725"/>
    <n v="634"/>
    <n v="717"/>
    <n v="817"/>
    <n v="512"/>
    <n v="467"/>
    <n v="577"/>
    <n v="585"/>
    <n v="580"/>
    <n v="551"/>
    <n v="1138"/>
    <n v="1089"/>
    <n v="1000"/>
    <n v="912"/>
    <n v="1035"/>
    <n v="1040"/>
  </r>
  <r>
    <x v="3"/>
    <s v="Edison State College "/>
    <n v="133508"/>
    <x v="5"/>
    <m/>
    <m/>
    <m/>
    <m/>
    <m/>
    <m/>
    <m/>
    <m/>
    <m/>
    <m/>
    <m/>
    <m/>
    <m/>
    <m/>
    <m/>
    <m/>
    <m/>
    <m/>
    <m/>
    <m/>
    <m/>
    <m/>
    <m/>
    <m/>
    <m/>
    <m/>
    <m/>
    <m/>
    <m/>
    <m/>
    <m/>
    <s v=" "/>
    <s v=" "/>
    <s v=" "/>
    <s v=" "/>
    <s v=" "/>
    <s v=" "/>
    <s v=" "/>
    <s v=" "/>
    <s v=" "/>
    <s v=" "/>
    <s v=" "/>
    <s v=" "/>
    <m/>
    <m/>
    <m/>
    <m/>
    <m/>
    <m/>
    <s v=" "/>
    <s v=" "/>
    <s v=" "/>
    <m/>
    <m/>
    <m/>
    <m/>
    <m/>
    <m/>
    <m/>
    <m/>
    <m/>
    <s v=""/>
    <s v=""/>
    <s v=""/>
    <m/>
    <m/>
    <m/>
    <n v="4244"/>
    <n v="4109"/>
    <n v="3947"/>
    <n v="4298"/>
    <n v="7061"/>
    <n v="4116"/>
    <n v="1048"/>
    <n v="1495"/>
    <n v="1280"/>
    <n v="1512"/>
    <n v="1347"/>
    <n v="1573"/>
    <n v="1359"/>
    <n v="1619"/>
    <m/>
    <n v="13"/>
    <n v="19"/>
    <n v="26"/>
    <n v="30"/>
    <n v="42"/>
    <m/>
    <m/>
    <n v="1048"/>
    <n v="1482"/>
    <n v="1261"/>
    <n v="1486"/>
    <n v="1317"/>
    <n v="1531"/>
    <n v="1359"/>
    <n v="1619"/>
    <n v="964"/>
    <n v="790"/>
    <n v="1047"/>
    <n v="134"/>
    <n v="95"/>
    <n v="107"/>
    <n v="433"/>
    <n v="474"/>
    <n v="465"/>
    <n v="397"/>
    <n v="338"/>
    <n v="441"/>
    <n v="188"/>
    <n v="179"/>
    <n v="202"/>
    <n v="227"/>
    <n v="211"/>
    <n v="246"/>
    <n v="674"/>
    <n v="589"/>
    <n v="642"/>
    <n v="474"/>
    <n v="597"/>
    <n v="415"/>
  </r>
  <r>
    <x v="3"/>
    <s v="Florida Community College at Jacksonville"/>
    <n v="133702"/>
    <x v="5"/>
    <m/>
    <m/>
    <m/>
    <m/>
    <m/>
    <m/>
    <m/>
    <m/>
    <m/>
    <m/>
    <m/>
    <m/>
    <m/>
    <m/>
    <m/>
    <m/>
    <m/>
    <m/>
    <m/>
    <m/>
    <m/>
    <m/>
    <m/>
    <m/>
    <m/>
    <m/>
    <m/>
    <m/>
    <m/>
    <m/>
    <m/>
    <s v=" "/>
    <s v=" "/>
    <s v=" "/>
    <s v=" "/>
    <s v=" "/>
    <s v=" "/>
    <s v=" "/>
    <s v=" "/>
    <s v=" "/>
    <s v=" "/>
    <s v=" "/>
    <s v=" "/>
    <m/>
    <m/>
    <m/>
    <m/>
    <m/>
    <m/>
    <s v=" "/>
    <s v=" "/>
    <s v=" "/>
    <m/>
    <m/>
    <m/>
    <m/>
    <m/>
    <m/>
    <m/>
    <m/>
    <m/>
    <s v=""/>
    <s v=""/>
    <s v=""/>
    <m/>
    <m/>
    <m/>
    <n v="8090"/>
    <n v="7725"/>
    <n v="7276"/>
    <n v="6781"/>
    <n v="5374"/>
    <n v="5153"/>
    <n v="1018"/>
    <n v="2004"/>
    <n v="2065"/>
    <n v="1904"/>
    <n v="1945"/>
    <n v="1897"/>
    <n v="2095"/>
    <n v="1334"/>
    <m/>
    <n v="24"/>
    <n v="35"/>
    <n v="31"/>
    <n v="47"/>
    <n v="41"/>
    <m/>
    <m/>
    <n v="1018"/>
    <n v="1980"/>
    <n v="2030"/>
    <n v="1873"/>
    <n v="1898"/>
    <n v="1856"/>
    <n v="2095"/>
    <n v="1334"/>
    <n v="1137"/>
    <n v="1270"/>
    <n v="866"/>
    <n v="100"/>
    <n v="121"/>
    <n v="37"/>
    <n v="619"/>
    <n v="704"/>
    <n v="431"/>
    <n v="578"/>
    <n v="594"/>
    <n v="610"/>
    <n v="254"/>
    <n v="286"/>
    <n v="289"/>
    <n v="153"/>
    <n v="184"/>
    <n v="162"/>
    <n v="888"/>
    <n v="834"/>
    <n v="795"/>
    <n v="453"/>
    <n v="857"/>
    <n v="827"/>
  </r>
  <r>
    <x v="3"/>
    <s v="Hillsborough Community College "/>
    <n v="134495"/>
    <x v="5"/>
    <m/>
    <m/>
    <m/>
    <m/>
    <m/>
    <m/>
    <m/>
    <m/>
    <m/>
    <m/>
    <m/>
    <m/>
    <m/>
    <m/>
    <m/>
    <m/>
    <m/>
    <m/>
    <m/>
    <m/>
    <m/>
    <m/>
    <m/>
    <m/>
    <m/>
    <m/>
    <m/>
    <m/>
    <m/>
    <m/>
    <m/>
    <s v=" "/>
    <s v=" "/>
    <s v=" "/>
    <s v=" "/>
    <s v=" "/>
    <s v=" "/>
    <s v=" "/>
    <s v=" "/>
    <s v=" "/>
    <s v=" "/>
    <s v=" "/>
    <s v=" "/>
    <m/>
    <m/>
    <m/>
    <m/>
    <m/>
    <m/>
    <s v=" "/>
    <s v=" "/>
    <s v=" "/>
    <m/>
    <m/>
    <m/>
    <m/>
    <m/>
    <m/>
    <m/>
    <m/>
    <m/>
    <s v=""/>
    <s v=""/>
    <s v=""/>
    <m/>
    <m/>
    <m/>
    <n v="6364"/>
    <n v="6796"/>
    <n v="6426"/>
    <n v="4881"/>
    <n v="4813"/>
    <n v="5813"/>
    <n v="1456"/>
    <n v="1560"/>
    <n v="1545"/>
    <n v="1674"/>
    <n v="1636"/>
    <n v="1853"/>
    <n v="1825"/>
    <n v="2608"/>
    <m/>
    <n v="16"/>
    <n v="28"/>
    <n v="39"/>
    <n v="31"/>
    <n v="54"/>
    <m/>
    <m/>
    <n v="1456"/>
    <n v="1544"/>
    <n v="1517"/>
    <n v="1635"/>
    <n v="1605"/>
    <n v="1799"/>
    <n v="1825"/>
    <n v="2608"/>
    <n v="1204"/>
    <n v="1192"/>
    <n v="1732"/>
    <n v="131"/>
    <n v="132"/>
    <n v="156"/>
    <n v="464"/>
    <n v="501"/>
    <n v="720"/>
    <n v="442"/>
    <n v="429"/>
    <n v="545"/>
    <n v="219"/>
    <n v="241"/>
    <n v="282"/>
    <n v="233"/>
    <n v="252"/>
    <n v="256"/>
    <n v="741"/>
    <n v="683"/>
    <n v="716"/>
    <n v="494"/>
    <n v="520"/>
    <n v="501"/>
  </r>
  <r>
    <x v="3"/>
    <s v="Indian River Community College "/>
    <n v="134608"/>
    <x v="5"/>
    <m/>
    <m/>
    <m/>
    <m/>
    <m/>
    <m/>
    <m/>
    <m/>
    <m/>
    <m/>
    <m/>
    <m/>
    <m/>
    <m/>
    <m/>
    <m/>
    <m/>
    <m/>
    <m/>
    <m/>
    <m/>
    <m/>
    <m/>
    <m/>
    <m/>
    <m/>
    <m/>
    <m/>
    <m/>
    <m/>
    <m/>
    <s v=" "/>
    <s v=" "/>
    <s v=" "/>
    <s v=" "/>
    <s v=" "/>
    <s v=" "/>
    <s v=" "/>
    <s v=" "/>
    <s v=" "/>
    <s v=" "/>
    <s v=" "/>
    <s v=" "/>
    <m/>
    <m/>
    <m/>
    <m/>
    <m/>
    <m/>
    <s v=" "/>
    <s v=" "/>
    <s v=" "/>
    <m/>
    <m/>
    <m/>
    <m/>
    <m/>
    <m/>
    <m/>
    <m/>
    <m/>
    <s v=""/>
    <s v=""/>
    <s v=""/>
    <m/>
    <m/>
    <m/>
    <n v="4210"/>
    <n v="3911"/>
    <n v="4297"/>
    <n v="4177"/>
    <n v="3321"/>
    <n v="3227"/>
    <n v="718"/>
    <n v="920"/>
    <n v="1030"/>
    <n v="1035"/>
    <n v="978"/>
    <n v="1174"/>
    <n v="1255"/>
    <n v="1329"/>
    <m/>
    <n v="9"/>
    <n v="14"/>
    <n v="20"/>
    <n v="21"/>
    <n v="22"/>
    <m/>
    <m/>
    <n v="718"/>
    <n v="911"/>
    <n v="1016"/>
    <n v="1015"/>
    <n v="957"/>
    <n v="1152"/>
    <n v="1255"/>
    <n v="1329"/>
    <n v="810"/>
    <n v="844"/>
    <n v="877"/>
    <n v="56"/>
    <n v="61"/>
    <n v="99"/>
    <n v="286"/>
    <n v="350"/>
    <n v="353"/>
    <n v="413"/>
    <n v="366"/>
    <n v="468"/>
    <n v="116"/>
    <n v="154"/>
    <n v="186"/>
    <n v="102"/>
    <n v="95"/>
    <n v="96"/>
    <n v="384"/>
    <n v="342"/>
    <n v="402"/>
    <n v="348"/>
    <n v="389"/>
    <n v="485"/>
  </r>
  <r>
    <x v="3"/>
    <s v="Palm Beach Community College "/>
    <n v="136358"/>
    <x v="5"/>
    <m/>
    <m/>
    <m/>
    <m/>
    <m/>
    <m/>
    <m/>
    <m/>
    <m/>
    <m/>
    <m/>
    <m/>
    <m/>
    <m/>
    <m/>
    <m/>
    <m/>
    <m/>
    <m/>
    <m/>
    <m/>
    <m/>
    <m/>
    <m/>
    <m/>
    <m/>
    <m/>
    <m/>
    <m/>
    <m/>
    <m/>
    <s v=" "/>
    <s v=" "/>
    <s v=" "/>
    <s v=" "/>
    <s v=" "/>
    <s v=" "/>
    <s v=" "/>
    <s v=" "/>
    <s v=" "/>
    <s v=" "/>
    <s v=" "/>
    <s v=" "/>
    <m/>
    <m/>
    <m/>
    <m/>
    <m/>
    <m/>
    <s v=" "/>
    <s v=" "/>
    <s v=" "/>
    <m/>
    <m/>
    <m/>
    <m/>
    <m/>
    <m/>
    <m/>
    <m/>
    <m/>
    <s v=""/>
    <s v=""/>
    <s v=""/>
    <m/>
    <m/>
    <m/>
    <n v="7792"/>
    <n v="7409"/>
    <n v="7038"/>
    <n v="6999"/>
    <n v="5343"/>
    <n v="6235"/>
    <n v="1709"/>
    <n v="2033"/>
    <n v="1952"/>
    <n v="1889"/>
    <n v="1903"/>
    <n v="2049"/>
    <n v="2399"/>
    <n v="2838"/>
    <m/>
    <n v="22"/>
    <n v="21"/>
    <n v="31"/>
    <n v="29"/>
    <n v="34"/>
    <m/>
    <m/>
    <n v="1709"/>
    <n v="2011"/>
    <n v="1931"/>
    <n v="1858"/>
    <n v="1874"/>
    <n v="2015"/>
    <n v="2399"/>
    <n v="2838"/>
    <n v="1390"/>
    <n v="1619"/>
    <n v="2021"/>
    <n v="178"/>
    <n v="161"/>
    <n v="159"/>
    <n v="447"/>
    <n v="619"/>
    <n v="658"/>
    <n v="573"/>
    <n v="573"/>
    <n v="693"/>
    <n v="346"/>
    <n v="339"/>
    <n v="365"/>
    <n v="237"/>
    <n v="271"/>
    <n v="272"/>
    <n v="702"/>
    <n v="691"/>
    <n v="685"/>
    <n v="681"/>
    <n v="844"/>
    <n v="822"/>
  </r>
  <r>
    <x v="3"/>
    <s v="Pasco-Hernando Community College "/>
    <n v="136400"/>
    <x v="5"/>
    <m/>
    <m/>
    <m/>
    <m/>
    <m/>
    <m/>
    <m/>
    <m/>
    <m/>
    <m/>
    <m/>
    <m/>
    <m/>
    <m/>
    <m/>
    <m/>
    <m/>
    <m/>
    <m/>
    <m/>
    <m/>
    <m/>
    <m/>
    <m/>
    <m/>
    <m/>
    <m/>
    <m/>
    <m/>
    <m/>
    <m/>
    <s v=" "/>
    <s v=" "/>
    <s v=" "/>
    <s v=" "/>
    <s v=" "/>
    <s v=" "/>
    <s v=" "/>
    <s v=" "/>
    <s v=" "/>
    <s v=" "/>
    <s v=" "/>
    <s v=" "/>
    <m/>
    <m/>
    <m/>
    <m/>
    <m/>
    <m/>
    <s v=" "/>
    <s v=" "/>
    <s v=" "/>
    <m/>
    <m/>
    <m/>
    <m/>
    <m/>
    <m/>
    <m/>
    <m/>
    <m/>
    <s v=""/>
    <s v=""/>
    <s v=""/>
    <m/>
    <m/>
    <m/>
    <n v="2577"/>
    <n v="2714"/>
    <n v="2690"/>
    <n v="2945"/>
    <n v="2277"/>
    <n v="2471"/>
    <n v="627"/>
    <n v="703"/>
    <n v="744"/>
    <n v="822"/>
    <n v="883"/>
    <n v="1003"/>
    <n v="1170"/>
    <n v="1208"/>
    <m/>
    <n v="13"/>
    <n v="12"/>
    <n v="17"/>
    <n v="22"/>
    <n v="20"/>
    <m/>
    <m/>
    <n v="627"/>
    <n v="690"/>
    <n v="732"/>
    <n v="805"/>
    <n v="861"/>
    <n v="983"/>
    <n v="1170"/>
    <n v="1208"/>
    <n v="656"/>
    <n v="797"/>
    <n v="842"/>
    <n v="57"/>
    <n v="62"/>
    <n v="59"/>
    <n v="270"/>
    <n v="311"/>
    <n v="307"/>
    <n v="229"/>
    <n v="232"/>
    <n v="310"/>
    <n v="115"/>
    <n v="157"/>
    <n v="169"/>
    <n v="119"/>
    <n v="107"/>
    <n v="131"/>
    <n v="342"/>
    <n v="365"/>
    <n v="373"/>
    <n v="295"/>
    <n v="325"/>
    <n v="321"/>
  </r>
  <r>
    <x v="3"/>
    <s v="Pensacola Junior College "/>
    <n v="136473"/>
    <x v="5"/>
    <m/>
    <m/>
    <m/>
    <m/>
    <m/>
    <m/>
    <m/>
    <m/>
    <m/>
    <m/>
    <m/>
    <m/>
    <m/>
    <m/>
    <m/>
    <m/>
    <m/>
    <m/>
    <m/>
    <m/>
    <m/>
    <m/>
    <m/>
    <m/>
    <m/>
    <m/>
    <m/>
    <m/>
    <m/>
    <m/>
    <m/>
    <s v=" "/>
    <s v=" "/>
    <s v=" "/>
    <s v=" "/>
    <s v=" "/>
    <s v=" "/>
    <s v=" "/>
    <s v=" "/>
    <s v=" "/>
    <s v=" "/>
    <s v=" "/>
    <s v=" "/>
    <m/>
    <m/>
    <m/>
    <m/>
    <m/>
    <m/>
    <s v=" "/>
    <s v=" "/>
    <s v=" "/>
    <m/>
    <m/>
    <m/>
    <m/>
    <m/>
    <m/>
    <m/>
    <m/>
    <m/>
    <s v=""/>
    <s v=""/>
    <s v=""/>
    <m/>
    <m/>
    <m/>
    <n v="3794"/>
    <n v="3819"/>
    <n v="3197"/>
    <n v="3575"/>
    <n v="2543"/>
    <n v="2567"/>
    <n v="1184"/>
    <n v="1283"/>
    <n v="1249"/>
    <n v="1314"/>
    <n v="1095"/>
    <n v="1131"/>
    <n v="1330"/>
    <n v="1315"/>
    <m/>
    <n v="26"/>
    <n v="25"/>
    <n v="39"/>
    <n v="26"/>
    <n v="42"/>
    <m/>
    <m/>
    <n v="1184"/>
    <n v="1257"/>
    <n v="1224"/>
    <n v="1275"/>
    <n v="1069"/>
    <n v="1089"/>
    <n v="1330"/>
    <n v="1315"/>
    <n v="747"/>
    <n v="883"/>
    <n v="894"/>
    <n v="45"/>
    <n v="39"/>
    <n v="50"/>
    <n v="297"/>
    <n v="408"/>
    <n v="371"/>
    <n v="356"/>
    <n v="315"/>
    <n v="333"/>
    <n v="216"/>
    <n v="211"/>
    <n v="206"/>
    <n v="122"/>
    <n v="93"/>
    <n v="97"/>
    <n v="581"/>
    <n v="450"/>
    <n v="453"/>
    <n v="486"/>
    <n v="530"/>
    <n v="487"/>
  </r>
  <r>
    <x v="3"/>
    <s v="Polk Community College "/>
    <n v="136516"/>
    <x v="5"/>
    <m/>
    <m/>
    <m/>
    <m/>
    <m/>
    <m/>
    <m/>
    <m/>
    <m/>
    <m/>
    <m/>
    <m/>
    <m/>
    <m/>
    <m/>
    <m/>
    <m/>
    <m/>
    <m/>
    <m/>
    <m/>
    <m/>
    <m/>
    <m/>
    <m/>
    <m/>
    <m/>
    <m/>
    <m/>
    <m/>
    <m/>
    <s v=" "/>
    <s v=" "/>
    <s v=" "/>
    <s v=" "/>
    <s v=" "/>
    <s v=" "/>
    <s v=" "/>
    <s v=" "/>
    <s v=" "/>
    <s v=" "/>
    <s v=" "/>
    <s v=" "/>
    <m/>
    <m/>
    <m/>
    <m/>
    <m/>
    <m/>
    <s v=" "/>
    <s v=" "/>
    <s v=" "/>
    <m/>
    <m/>
    <m/>
    <m/>
    <m/>
    <m/>
    <m/>
    <m/>
    <m/>
    <s v=""/>
    <s v=""/>
    <s v=""/>
    <m/>
    <m/>
    <m/>
    <n v="2351"/>
    <n v="2090"/>
    <n v="2222"/>
    <n v="2201"/>
    <n v="2048"/>
    <n v="2203"/>
    <n v="691"/>
    <n v="751"/>
    <n v="707"/>
    <n v="699"/>
    <n v="715"/>
    <n v="676"/>
    <n v="947"/>
    <n v="1016"/>
    <m/>
    <n v="7"/>
    <n v="13"/>
    <n v="14"/>
    <n v="8"/>
    <n v="16"/>
    <m/>
    <m/>
    <n v="691"/>
    <n v="744"/>
    <n v="694"/>
    <n v="685"/>
    <n v="707"/>
    <n v="660"/>
    <n v="947"/>
    <n v="1016"/>
    <n v="439"/>
    <n v="625"/>
    <n v="632"/>
    <n v="48"/>
    <n v="68"/>
    <n v="80"/>
    <n v="173"/>
    <n v="254"/>
    <n v="304"/>
    <n v="202"/>
    <n v="200"/>
    <n v="202"/>
    <n v="110"/>
    <n v="105"/>
    <n v="102"/>
    <n v="113"/>
    <n v="106"/>
    <n v="97"/>
    <n v="260"/>
    <n v="296"/>
    <n v="259"/>
    <n v="291"/>
    <n v="293"/>
    <n v="296"/>
  </r>
  <r>
    <x v="3"/>
    <s v="Santa Fe Community College "/>
    <n v="137096"/>
    <x v="5"/>
    <m/>
    <m/>
    <m/>
    <m/>
    <m/>
    <m/>
    <m/>
    <m/>
    <m/>
    <m/>
    <m/>
    <m/>
    <m/>
    <m/>
    <m/>
    <m/>
    <m/>
    <m/>
    <m/>
    <m/>
    <m/>
    <m/>
    <m/>
    <m/>
    <m/>
    <m/>
    <m/>
    <m/>
    <m/>
    <m/>
    <m/>
    <s v=" "/>
    <s v=" "/>
    <s v=" "/>
    <s v=" "/>
    <s v=" "/>
    <s v=" "/>
    <s v=" "/>
    <s v=" "/>
    <s v=" "/>
    <s v=" "/>
    <s v=" "/>
    <s v=" "/>
    <m/>
    <m/>
    <m/>
    <m/>
    <m/>
    <m/>
    <s v=" "/>
    <s v=" "/>
    <s v=" "/>
    <m/>
    <m/>
    <m/>
    <m/>
    <m/>
    <m/>
    <m/>
    <m/>
    <m/>
    <s v=""/>
    <s v=""/>
    <s v=""/>
    <m/>
    <m/>
    <m/>
    <n v="4018"/>
    <n v="3997"/>
    <n v="4379"/>
    <n v="4569"/>
    <n v="4672"/>
    <n v="4401"/>
    <n v="1076"/>
    <n v="1128"/>
    <n v="1002"/>
    <n v="1741"/>
    <n v="2001"/>
    <n v="2053"/>
    <n v="2156"/>
    <n v="1639"/>
    <m/>
    <n v="6"/>
    <n v="9"/>
    <n v="27"/>
    <n v="32"/>
    <n v="27"/>
    <m/>
    <m/>
    <n v="1076"/>
    <n v="1122"/>
    <n v="993"/>
    <n v="1714"/>
    <n v="1969"/>
    <n v="2026"/>
    <n v="2156"/>
    <n v="1639"/>
    <n v="1386"/>
    <n v="1421"/>
    <n v="1154"/>
    <n v="247"/>
    <n v="297"/>
    <n v="269"/>
    <n v="393"/>
    <n v="438"/>
    <n v="216"/>
    <n v="692"/>
    <n v="836"/>
    <n v="935"/>
    <n v="212"/>
    <n v="246"/>
    <n v="192"/>
    <n v="306"/>
    <n v="330"/>
    <n v="343"/>
    <n v="504"/>
    <n v="557"/>
    <n v="556"/>
    <n v="711"/>
    <n v="719"/>
    <n v="697"/>
  </r>
  <r>
    <x v="3"/>
    <s v="Seminole Community College "/>
    <n v="137209"/>
    <x v="5"/>
    <m/>
    <m/>
    <m/>
    <m/>
    <m/>
    <m/>
    <m/>
    <m/>
    <m/>
    <m/>
    <m/>
    <m/>
    <m/>
    <m/>
    <m/>
    <m/>
    <m/>
    <m/>
    <m/>
    <m/>
    <m/>
    <m/>
    <m/>
    <m/>
    <m/>
    <m/>
    <m/>
    <m/>
    <m/>
    <m/>
    <m/>
    <s v=" "/>
    <s v=" "/>
    <s v=" "/>
    <s v=" "/>
    <s v=" "/>
    <s v=" "/>
    <s v=" "/>
    <s v=" "/>
    <s v=" "/>
    <s v=" "/>
    <s v=" "/>
    <s v=" "/>
    <m/>
    <m/>
    <m/>
    <m/>
    <m/>
    <m/>
    <s v=" "/>
    <s v=" "/>
    <s v=" "/>
    <m/>
    <m/>
    <m/>
    <m/>
    <m/>
    <m/>
    <m/>
    <m/>
    <m/>
    <s v=""/>
    <s v=""/>
    <s v=""/>
    <m/>
    <m/>
    <m/>
    <n v="4363"/>
    <n v="4057"/>
    <n v="3881"/>
    <n v="4102"/>
    <n v="3268"/>
    <n v="3744"/>
    <n v="1356"/>
    <n v="1311"/>
    <n v="1426"/>
    <n v="1613"/>
    <n v="1254"/>
    <n v="1402"/>
    <n v="1653"/>
    <n v="1906"/>
    <n v="1"/>
    <n v="17"/>
    <n v="27"/>
    <n v="33"/>
    <n v="21"/>
    <n v="20"/>
    <m/>
    <m/>
    <n v="1355"/>
    <n v="1294"/>
    <n v="1399"/>
    <n v="1580"/>
    <n v="1233"/>
    <n v="1382"/>
    <n v="1653"/>
    <n v="1906"/>
    <n v="941"/>
    <n v="1103"/>
    <n v="1266"/>
    <n v="96"/>
    <n v="105"/>
    <n v="114"/>
    <n v="345"/>
    <n v="445"/>
    <n v="526"/>
    <n v="467"/>
    <n v="387"/>
    <n v="479"/>
    <n v="223"/>
    <n v="201"/>
    <n v="203"/>
    <n v="222"/>
    <n v="154"/>
    <n v="177"/>
    <n v="668"/>
    <n v="491"/>
    <n v="523"/>
    <n v="639"/>
    <n v="592"/>
    <n v="602"/>
  </r>
  <r>
    <x v="3"/>
    <s v="State College of Florida, Manatee-Sarasota"/>
    <n v="135391"/>
    <x v="5"/>
    <m/>
    <m/>
    <m/>
    <m/>
    <m/>
    <m/>
    <m/>
    <m/>
    <m/>
    <m/>
    <m/>
    <m/>
    <m/>
    <m/>
    <m/>
    <m/>
    <m/>
    <m/>
    <m/>
    <m/>
    <m/>
    <m/>
    <m/>
    <m/>
    <m/>
    <m/>
    <m/>
    <m/>
    <m/>
    <m/>
    <m/>
    <s v=" "/>
    <s v=" "/>
    <s v=" "/>
    <s v=" "/>
    <s v=" "/>
    <s v=" "/>
    <s v=" "/>
    <s v=" "/>
    <s v=" "/>
    <s v=" "/>
    <s v=" "/>
    <s v=" "/>
    <m/>
    <m/>
    <m/>
    <m/>
    <m/>
    <m/>
    <s v=" "/>
    <s v=" "/>
    <s v=" "/>
    <m/>
    <m/>
    <m/>
    <m/>
    <m/>
    <m/>
    <m/>
    <m/>
    <m/>
    <s v=""/>
    <s v=""/>
    <s v=""/>
    <m/>
    <m/>
    <m/>
    <n v="2807"/>
    <n v="3442"/>
    <n v="3436"/>
    <n v="3085"/>
    <n v="2723"/>
    <n v="2951"/>
    <n v="956"/>
    <n v="1073"/>
    <n v="975"/>
    <n v="1085"/>
    <n v="1060"/>
    <n v="1401"/>
    <n v="1417"/>
    <n v="1586"/>
    <n v="1"/>
    <n v="8"/>
    <n v="17"/>
    <n v="13"/>
    <n v="18"/>
    <n v="33"/>
    <m/>
    <m/>
    <n v="955"/>
    <n v="1065"/>
    <n v="958"/>
    <n v="1072"/>
    <n v="1042"/>
    <n v="1368"/>
    <n v="1417"/>
    <n v="1586"/>
    <n v="934"/>
    <n v="956"/>
    <n v="997"/>
    <n v="116"/>
    <n v="101"/>
    <n v="104"/>
    <n v="318"/>
    <n v="360"/>
    <n v="485"/>
    <n v="330"/>
    <n v="331"/>
    <n v="432"/>
    <n v="154"/>
    <n v="139"/>
    <n v="206"/>
    <n v="149"/>
    <n v="171"/>
    <n v="221"/>
    <n v="439"/>
    <n v="401"/>
    <n v="509"/>
    <n v="443"/>
    <n v="465"/>
    <n v="397"/>
  </r>
  <r>
    <x v="3"/>
    <s v="Tallahassee Community College "/>
    <n v="137759"/>
    <x v="5"/>
    <m/>
    <m/>
    <m/>
    <m/>
    <m/>
    <m/>
    <m/>
    <m/>
    <m/>
    <m/>
    <m/>
    <m/>
    <m/>
    <m/>
    <m/>
    <m/>
    <m/>
    <m/>
    <m/>
    <m/>
    <m/>
    <m/>
    <m/>
    <m/>
    <m/>
    <m/>
    <m/>
    <m/>
    <m/>
    <m/>
    <m/>
    <s v=" "/>
    <s v=" "/>
    <s v=" "/>
    <s v=" "/>
    <s v=" "/>
    <s v=" "/>
    <s v=" "/>
    <s v=" "/>
    <s v=" "/>
    <s v=" "/>
    <s v=" "/>
    <s v=" "/>
    <m/>
    <m/>
    <m/>
    <m/>
    <m/>
    <m/>
    <s v=" "/>
    <s v=" "/>
    <s v=" "/>
    <m/>
    <m/>
    <m/>
    <m/>
    <m/>
    <m/>
    <m/>
    <m/>
    <m/>
    <s v=""/>
    <s v=""/>
    <s v=""/>
    <m/>
    <m/>
    <m/>
    <n v="4380"/>
    <n v="4656"/>
    <n v="4904"/>
    <n v="4661"/>
    <n v="4182"/>
    <n v="4406"/>
    <n v="1425"/>
    <n v="1578"/>
    <n v="1758"/>
    <n v="1901"/>
    <n v="2053"/>
    <n v="1857"/>
    <n v="2102"/>
    <n v="2404"/>
    <m/>
    <n v="18"/>
    <n v="33"/>
    <n v="28"/>
    <n v="29"/>
    <n v="31"/>
    <m/>
    <m/>
    <n v="1425"/>
    <n v="1560"/>
    <n v="1725"/>
    <n v="1873"/>
    <n v="2024"/>
    <n v="1826"/>
    <n v="2102"/>
    <n v="2404"/>
    <n v="1186"/>
    <n v="1299"/>
    <n v="1475"/>
    <n v="201"/>
    <n v="266"/>
    <n v="288"/>
    <n v="439"/>
    <n v="537"/>
    <n v="641"/>
    <n v="574"/>
    <n v="620"/>
    <n v="646"/>
    <n v="229"/>
    <n v="251"/>
    <n v="216"/>
    <n v="373"/>
    <n v="384"/>
    <n v="340"/>
    <n v="697"/>
    <n v="769"/>
    <n v="624"/>
    <n v="585"/>
    <n v="673"/>
    <n v="680"/>
  </r>
  <r>
    <x v="3"/>
    <s v="Valencia Community College "/>
    <n v="138187"/>
    <x v="5"/>
    <m/>
    <m/>
    <m/>
    <m/>
    <m/>
    <m/>
    <m/>
    <m/>
    <m/>
    <m/>
    <m/>
    <m/>
    <m/>
    <m/>
    <m/>
    <m/>
    <m/>
    <m/>
    <m/>
    <m/>
    <m/>
    <m/>
    <m/>
    <m/>
    <m/>
    <m/>
    <m/>
    <m/>
    <m/>
    <m/>
    <m/>
    <s v=" "/>
    <s v=" "/>
    <s v=" "/>
    <s v=" "/>
    <s v=" "/>
    <s v=" "/>
    <s v=" "/>
    <s v=" "/>
    <s v=" "/>
    <s v=" "/>
    <s v=" "/>
    <s v=" "/>
    <m/>
    <m/>
    <m/>
    <m/>
    <m/>
    <m/>
    <s v=" "/>
    <s v=" "/>
    <s v=" "/>
    <m/>
    <m/>
    <m/>
    <m/>
    <m/>
    <m/>
    <m/>
    <m/>
    <m/>
    <s v=""/>
    <s v=""/>
    <s v=""/>
    <m/>
    <m/>
    <m/>
    <n v="9917"/>
    <n v="9762"/>
    <n v="10206"/>
    <n v="10710"/>
    <n v="9693"/>
    <n v="10071"/>
    <n v="3144"/>
    <n v="2571"/>
    <n v="2649"/>
    <n v="2966"/>
    <n v="3216"/>
    <n v="3698"/>
    <n v="4423"/>
    <n v="4680"/>
    <m/>
    <n v="33"/>
    <n v="30"/>
    <n v="39"/>
    <n v="50"/>
    <n v="63"/>
    <m/>
    <m/>
    <n v="3144"/>
    <n v="2538"/>
    <n v="2619"/>
    <n v="2927"/>
    <n v="3166"/>
    <n v="3635"/>
    <n v="4423"/>
    <n v="4680"/>
    <n v="2620"/>
    <n v="3063"/>
    <n v="3387"/>
    <n v="276"/>
    <n v="299"/>
    <n v="317"/>
    <n v="739"/>
    <n v="1061"/>
    <n v="976"/>
    <n v="1020"/>
    <n v="1193"/>
    <n v="1482"/>
    <n v="465"/>
    <n v="438"/>
    <n v="510"/>
    <n v="379"/>
    <n v="405"/>
    <n v="469"/>
    <n v="1063"/>
    <n v="1130"/>
    <n v="1174"/>
    <n v="1464"/>
    <n v="1233"/>
    <n v="1301"/>
  </r>
  <r>
    <x v="3"/>
    <s v="Central Florida Community College "/>
    <n v="132851"/>
    <x v="6"/>
    <m/>
    <m/>
    <m/>
    <m/>
    <m/>
    <m/>
    <m/>
    <m/>
    <m/>
    <m/>
    <m/>
    <m/>
    <m/>
    <m/>
    <m/>
    <m/>
    <m/>
    <m/>
    <m/>
    <m/>
    <m/>
    <m/>
    <m/>
    <m/>
    <m/>
    <m/>
    <m/>
    <m/>
    <m/>
    <m/>
    <m/>
    <s v=" "/>
    <s v=" "/>
    <s v=" "/>
    <s v=" "/>
    <s v=" "/>
    <s v=" "/>
    <s v=" "/>
    <s v=" "/>
    <s v=" "/>
    <s v=" "/>
    <s v=" "/>
    <s v=" "/>
    <m/>
    <m/>
    <m/>
    <m/>
    <m/>
    <m/>
    <s v=" "/>
    <s v=" "/>
    <s v=" "/>
    <m/>
    <m/>
    <m/>
    <m/>
    <m/>
    <m/>
    <m/>
    <m/>
    <m/>
    <s v=""/>
    <s v=""/>
    <s v=""/>
    <m/>
    <m/>
    <m/>
    <n v="1225"/>
    <n v="1498"/>
    <n v="1814"/>
    <n v="1664"/>
    <n v="2316"/>
    <n v="2614"/>
    <n v="649"/>
    <n v="645"/>
    <n v="495"/>
    <n v="501"/>
    <n v="755"/>
    <n v="700"/>
    <n v="818"/>
    <n v="921"/>
    <m/>
    <n v="8"/>
    <n v="0"/>
    <n v="8"/>
    <n v="8"/>
    <n v="18"/>
    <m/>
    <m/>
    <n v="649"/>
    <n v="637"/>
    <n v="495"/>
    <n v="493"/>
    <n v="747"/>
    <n v="682"/>
    <n v="818"/>
    <n v="921"/>
    <n v="439"/>
    <n v="542"/>
    <n v="603"/>
    <n v="49"/>
    <n v="55"/>
    <n v="66"/>
    <n v="194"/>
    <n v="221"/>
    <n v="252"/>
    <n v="167"/>
    <n v="259"/>
    <n v="250"/>
    <n v="50"/>
    <n v="80"/>
    <n v="87"/>
    <n v="78"/>
    <n v="103"/>
    <n v="90"/>
    <n v="198"/>
    <n v="305"/>
    <n v="255"/>
    <n v="317"/>
    <n v="302"/>
    <n v="245"/>
  </r>
  <r>
    <x v="3"/>
    <s v="Gulf Coast Community College "/>
    <n v="134343"/>
    <x v="6"/>
    <m/>
    <m/>
    <m/>
    <m/>
    <m/>
    <m/>
    <m/>
    <m/>
    <m/>
    <m/>
    <m/>
    <m/>
    <m/>
    <m/>
    <m/>
    <m/>
    <m/>
    <m/>
    <m/>
    <m/>
    <m/>
    <m/>
    <m/>
    <m/>
    <m/>
    <m/>
    <m/>
    <m/>
    <m/>
    <m/>
    <m/>
    <s v=" "/>
    <s v=" "/>
    <s v=" "/>
    <s v=" "/>
    <s v=" "/>
    <s v=" "/>
    <s v=" "/>
    <s v=" "/>
    <s v=" "/>
    <s v=" "/>
    <s v=" "/>
    <s v=" "/>
    <m/>
    <m/>
    <m/>
    <m/>
    <m/>
    <m/>
    <s v=" "/>
    <s v=" "/>
    <s v=" "/>
    <m/>
    <m/>
    <m/>
    <m/>
    <m/>
    <m/>
    <m/>
    <m/>
    <m/>
    <s v=""/>
    <s v=""/>
    <s v=""/>
    <m/>
    <m/>
    <m/>
    <n v="1830"/>
    <n v="2079"/>
    <n v="1767"/>
    <n v="1816"/>
    <n v="1471"/>
    <n v="1386"/>
    <n v="520"/>
    <n v="587"/>
    <n v="701"/>
    <n v="604"/>
    <n v="622"/>
    <n v="656"/>
    <n v="698"/>
    <n v="650"/>
    <m/>
    <n v="10"/>
    <n v="14"/>
    <n v="12"/>
    <n v="9"/>
    <n v="17"/>
    <m/>
    <m/>
    <n v="520"/>
    <n v="577"/>
    <n v="687"/>
    <n v="592"/>
    <n v="613"/>
    <n v="639"/>
    <n v="698"/>
    <n v="650"/>
    <n v="430"/>
    <n v="453"/>
    <n v="448"/>
    <n v="33"/>
    <n v="39"/>
    <n v="29"/>
    <n v="176"/>
    <n v="206"/>
    <n v="173"/>
    <n v="185"/>
    <n v="200"/>
    <n v="240"/>
    <n v="104"/>
    <n v="107"/>
    <n v="97"/>
    <n v="57"/>
    <n v="63"/>
    <n v="58"/>
    <n v="246"/>
    <n v="243"/>
    <n v="244"/>
    <n v="254"/>
    <n v="247"/>
    <n v="326"/>
  </r>
  <r>
    <x v="3"/>
    <s v="Lake City Community College "/>
    <n v="135160"/>
    <x v="6"/>
    <m/>
    <m/>
    <m/>
    <m/>
    <m/>
    <m/>
    <m/>
    <m/>
    <m/>
    <m/>
    <m/>
    <m/>
    <m/>
    <m/>
    <m/>
    <m/>
    <m/>
    <m/>
    <m/>
    <m/>
    <m/>
    <m/>
    <m/>
    <m/>
    <m/>
    <m/>
    <m/>
    <m/>
    <m/>
    <m/>
    <m/>
    <s v=" "/>
    <s v=" "/>
    <s v=" "/>
    <s v=" "/>
    <s v=" "/>
    <s v=" "/>
    <s v=" "/>
    <s v=" "/>
    <s v=" "/>
    <s v=" "/>
    <s v=" "/>
    <s v=" "/>
    <m/>
    <m/>
    <m/>
    <m/>
    <m/>
    <m/>
    <s v=" "/>
    <s v=" "/>
    <s v=" "/>
    <m/>
    <m/>
    <m/>
    <m/>
    <m/>
    <m/>
    <m/>
    <m/>
    <m/>
    <s v=""/>
    <s v=""/>
    <s v=""/>
    <m/>
    <m/>
    <m/>
    <n v="1029"/>
    <n v="1092"/>
    <n v="945"/>
    <n v="968"/>
    <n v="689"/>
    <n v="610"/>
    <n v="349"/>
    <n v="347"/>
    <n v="397"/>
    <n v="397"/>
    <n v="332"/>
    <n v="353"/>
    <n v="369"/>
    <n v="299"/>
    <m/>
    <n v="1"/>
    <n v="6"/>
    <n v="6"/>
    <n v="10"/>
    <n v="11"/>
    <m/>
    <m/>
    <n v="349"/>
    <n v="346"/>
    <n v="391"/>
    <n v="391"/>
    <n v="322"/>
    <n v="342"/>
    <n v="369"/>
    <n v="299"/>
    <n v="226"/>
    <n v="193"/>
    <n v="200"/>
    <n v="17"/>
    <n v="32"/>
    <n v="18"/>
    <n v="99"/>
    <n v="144"/>
    <n v="81"/>
    <n v="170"/>
    <n v="139"/>
    <n v="147"/>
    <n v="43"/>
    <n v="38"/>
    <n v="31"/>
    <n v="38"/>
    <n v="40"/>
    <n v="35"/>
    <n v="140"/>
    <n v="105"/>
    <n v="129"/>
    <n v="193"/>
    <n v="199"/>
    <n v="206"/>
  </r>
  <r>
    <x v="3"/>
    <s v="Lake-Sumter Community College "/>
    <n v="135188"/>
    <x v="6"/>
    <m/>
    <m/>
    <m/>
    <m/>
    <m/>
    <m/>
    <m/>
    <m/>
    <m/>
    <m/>
    <m/>
    <m/>
    <m/>
    <m/>
    <m/>
    <m/>
    <m/>
    <m/>
    <m/>
    <m/>
    <m/>
    <m/>
    <m/>
    <m/>
    <m/>
    <m/>
    <m/>
    <m/>
    <m/>
    <m/>
    <m/>
    <s v=" "/>
    <s v=" "/>
    <s v=" "/>
    <s v=" "/>
    <s v=" "/>
    <s v=" "/>
    <s v=" "/>
    <s v=" "/>
    <s v=" "/>
    <s v=" "/>
    <s v=" "/>
    <s v=" "/>
    <m/>
    <m/>
    <m/>
    <m/>
    <m/>
    <m/>
    <s v=" "/>
    <s v=" "/>
    <s v=" "/>
    <m/>
    <m/>
    <m/>
    <m/>
    <m/>
    <m/>
    <m/>
    <m/>
    <m/>
    <s v=""/>
    <s v=""/>
    <s v=""/>
    <m/>
    <m/>
    <m/>
    <n v="1276"/>
    <n v="1516"/>
    <n v="1345"/>
    <n v="1470"/>
    <n v="1258"/>
    <n v="1130"/>
    <n v="268"/>
    <n v="244"/>
    <n v="371"/>
    <n v="437"/>
    <n v="408"/>
    <n v="390"/>
    <n v="536"/>
    <n v="526"/>
    <m/>
    <n v="4"/>
    <n v="3"/>
    <n v="9"/>
    <n v="5"/>
    <n v="6"/>
    <m/>
    <m/>
    <n v="268"/>
    <n v="240"/>
    <n v="368"/>
    <n v="428"/>
    <n v="403"/>
    <n v="384"/>
    <n v="536"/>
    <n v="526"/>
    <n v="249"/>
    <n v="349"/>
    <n v="357"/>
    <n v="40"/>
    <n v="53"/>
    <n v="53"/>
    <n v="95"/>
    <n v="134"/>
    <n v="116"/>
    <n v="124"/>
    <n v="121"/>
    <n v="131"/>
    <n v="38"/>
    <n v="48"/>
    <n v="42"/>
    <n v="92"/>
    <n v="89"/>
    <n v="86"/>
    <n v="174"/>
    <n v="145"/>
    <n v="125"/>
    <n v="121"/>
    <n v="110"/>
    <n v="166"/>
  </r>
  <r>
    <x v="3"/>
    <s v="South Florida Community College "/>
    <n v="137315"/>
    <x v="6"/>
    <m/>
    <m/>
    <m/>
    <m/>
    <m/>
    <m/>
    <m/>
    <m/>
    <m/>
    <m/>
    <m/>
    <m/>
    <m/>
    <m/>
    <m/>
    <m/>
    <m/>
    <m/>
    <m/>
    <m/>
    <m/>
    <m/>
    <m/>
    <m/>
    <m/>
    <m/>
    <m/>
    <m/>
    <m/>
    <m/>
    <m/>
    <s v=" "/>
    <s v=" "/>
    <s v=" "/>
    <s v=" "/>
    <s v=" "/>
    <s v=" "/>
    <s v=" "/>
    <s v=" "/>
    <s v=" "/>
    <s v=" "/>
    <s v=" "/>
    <s v=" "/>
    <m/>
    <m/>
    <m/>
    <m/>
    <m/>
    <m/>
    <s v=" "/>
    <s v=" "/>
    <s v=" "/>
    <m/>
    <m/>
    <m/>
    <m/>
    <m/>
    <m/>
    <m/>
    <m/>
    <m/>
    <s v=""/>
    <s v=""/>
    <s v=""/>
    <m/>
    <m/>
    <m/>
    <n v="1046"/>
    <n v="898"/>
    <n v="1019"/>
    <n v="1018"/>
    <n v="615"/>
    <n v="592"/>
    <n v="228"/>
    <n v="265"/>
    <n v="358"/>
    <n v="277"/>
    <n v="202"/>
    <n v="276"/>
    <n v="353"/>
    <n v="352"/>
    <m/>
    <n v="5"/>
    <n v="3"/>
    <n v="2"/>
    <n v="1"/>
    <n v="8"/>
    <m/>
    <m/>
    <n v="228"/>
    <n v="260"/>
    <n v="355"/>
    <n v="275"/>
    <n v="201"/>
    <n v="268"/>
    <n v="353"/>
    <n v="352"/>
    <n v="170"/>
    <n v="228"/>
    <n v="211"/>
    <n v="27"/>
    <n v="15"/>
    <n v="31"/>
    <n v="71"/>
    <n v="110"/>
    <n v="110"/>
    <n v="125"/>
    <n v="97"/>
    <n v="117"/>
    <n v="21"/>
    <n v="14"/>
    <n v="21"/>
    <n v="33"/>
    <n v="22"/>
    <n v="32"/>
    <n v="96"/>
    <n v="68"/>
    <n v="98"/>
    <n v="129"/>
    <n v="134"/>
    <n v="171"/>
  </r>
  <r>
    <x v="3"/>
    <s v="St. Johns River Community College "/>
    <n v="137281"/>
    <x v="6"/>
    <m/>
    <m/>
    <m/>
    <m/>
    <m/>
    <m/>
    <m/>
    <m/>
    <m/>
    <m/>
    <m/>
    <m/>
    <m/>
    <m/>
    <m/>
    <m/>
    <m/>
    <m/>
    <m/>
    <m/>
    <m/>
    <m/>
    <m/>
    <m/>
    <m/>
    <m/>
    <m/>
    <m/>
    <m/>
    <m/>
    <m/>
    <s v=" "/>
    <s v=" "/>
    <s v=" "/>
    <s v=" "/>
    <s v=" "/>
    <s v=" "/>
    <s v=" "/>
    <s v=" "/>
    <s v=" "/>
    <s v=" "/>
    <s v=" "/>
    <s v=" "/>
    <m/>
    <m/>
    <m/>
    <m/>
    <m/>
    <m/>
    <s v=" "/>
    <s v=" "/>
    <s v=" "/>
    <m/>
    <m/>
    <m/>
    <m/>
    <m/>
    <m/>
    <m/>
    <m/>
    <m/>
    <s v=""/>
    <s v=""/>
    <s v=""/>
    <m/>
    <m/>
    <m/>
    <n v="1800"/>
    <n v="2122"/>
    <n v="2107"/>
    <n v="2234"/>
    <n v="1354"/>
    <n v="1500"/>
    <n v="593"/>
    <n v="452"/>
    <n v="538"/>
    <n v="561"/>
    <n v="623"/>
    <n v="577"/>
    <n v="672"/>
    <n v="708"/>
    <n v="1"/>
    <n v="3"/>
    <n v="13"/>
    <n v="14"/>
    <n v="26"/>
    <n v="25"/>
    <m/>
    <m/>
    <n v="592"/>
    <n v="449"/>
    <n v="525"/>
    <n v="547"/>
    <n v="597"/>
    <n v="552"/>
    <n v="672"/>
    <n v="708"/>
    <n v="367"/>
    <n v="442"/>
    <n v="475"/>
    <n v="70"/>
    <n v="73"/>
    <n v="57"/>
    <n v="115"/>
    <n v="157"/>
    <n v="176"/>
    <n v="167"/>
    <n v="182"/>
    <n v="195"/>
    <n v="56"/>
    <n v="74"/>
    <n v="66"/>
    <n v="112"/>
    <n v="127"/>
    <n v="116"/>
    <n v="212"/>
    <n v="214"/>
    <n v="175"/>
    <n v="264"/>
    <n v="213"/>
    <n v="235"/>
  </r>
  <r>
    <x v="3"/>
    <s v="Florida Keys Community College "/>
    <n v="133960"/>
    <x v="7"/>
    <m/>
    <m/>
    <m/>
    <m/>
    <m/>
    <m/>
    <m/>
    <m/>
    <m/>
    <m/>
    <m/>
    <m/>
    <m/>
    <m/>
    <m/>
    <m/>
    <m/>
    <m/>
    <m/>
    <m/>
    <m/>
    <m/>
    <m/>
    <m/>
    <m/>
    <m/>
    <m/>
    <m/>
    <m/>
    <m/>
    <m/>
    <s v=" "/>
    <s v=" "/>
    <s v=" "/>
    <s v=" "/>
    <s v=" "/>
    <s v=" "/>
    <s v=" "/>
    <s v=" "/>
    <s v=" "/>
    <s v=" "/>
    <s v=" "/>
    <s v=" "/>
    <m/>
    <m/>
    <m/>
    <m/>
    <m/>
    <m/>
    <s v=" "/>
    <s v=" "/>
    <s v=" "/>
    <m/>
    <m/>
    <m/>
    <m/>
    <m/>
    <m/>
    <m/>
    <m/>
    <m/>
    <s v=""/>
    <s v=""/>
    <s v=""/>
    <m/>
    <m/>
    <m/>
    <n v="519"/>
    <n v="400"/>
    <n v="430"/>
    <n v="335"/>
    <n v="300"/>
    <n v="361"/>
    <n v="51"/>
    <n v="74"/>
    <n v="66"/>
    <n v="58"/>
    <n v="51"/>
    <n v="59"/>
    <n v="81"/>
    <n v="75"/>
    <m/>
    <n v="1"/>
    <n v="0"/>
    <n v="0"/>
    <n v="1"/>
    <n v="1"/>
    <m/>
    <m/>
    <n v="51"/>
    <n v="73"/>
    <n v="66"/>
    <n v="58"/>
    <n v="50"/>
    <n v="58"/>
    <n v="81"/>
    <n v="75"/>
    <n v="36"/>
    <n v="52"/>
    <n v="42"/>
    <n v="7"/>
    <n v="4"/>
    <n v="6"/>
    <n v="15"/>
    <n v="25"/>
    <n v="27"/>
    <n v="22"/>
    <n v="20"/>
    <n v="24"/>
    <n v="3"/>
    <n v="3"/>
    <n v="4"/>
    <n v="9"/>
    <n v="8"/>
    <n v="9"/>
    <n v="24"/>
    <n v="19"/>
    <n v="21"/>
    <n v="23"/>
    <n v="26"/>
    <n v="27"/>
  </r>
  <r>
    <x v="3"/>
    <s v="North Florida Community College "/>
    <n v="136145"/>
    <x v="7"/>
    <m/>
    <m/>
    <m/>
    <m/>
    <m/>
    <m/>
    <m/>
    <m/>
    <m/>
    <m/>
    <m/>
    <m/>
    <m/>
    <m/>
    <m/>
    <m/>
    <m/>
    <m/>
    <m/>
    <m/>
    <m/>
    <m/>
    <m/>
    <m/>
    <m/>
    <m/>
    <m/>
    <m/>
    <m/>
    <m/>
    <m/>
    <s v=" "/>
    <s v=" "/>
    <s v=" "/>
    <s v=" "/>
    <s v=" "/>
    <s v=" "/>
    <s v=" "/>
    <s v=" "/>
    <s v=" "/>
    <s v=" "/>
    <s v=" "/>
    <s v=" "/>
    <m/>
    <m/>
    <m/>
    <m/>
    <m/>
    <m/>
    <s v=" "/>
    <s v=" "/>
    <s v=" "/>
    <m/>
    <m/>
    <m/>
    <m/>
    <m/>
    <m/>
    <m/>
    <m/>
    <m/>
    <s v=""/>
    <s v=""/>
    <s v=""/>
    <m/>
    <m/>
    <m/>
    <n v="382"/>
    <n v="539"/>
    <n v="513"/>
    <n v="566"/>
    <n v="334"/>
    <n v="210"/>
    <n v="240"/>
    <n v="199"/>
    <n v="188"/>
    <n v="183"/>
    <n v="204"/>
    <n v="231"/>
    <n v="215"/>
    <n v="155"/>
    <m/>
    <n v="1"/>
    <n v="2"/>
    <n v="1"/>
    <n v="7"/>
    <n v="4"/>
    <m/>
    <m/>
    <n v="240"/>
    <n v="198"/>
    <n v="186"/>
    <n v="182"/>
    <n v="197"/>
    <n v="227"/>
    <n v="215"/>
    <n v="155"/>
    <n v="145"/>
    <n v="108"/>
    <n v="97"/>
    <n v="24"/>
    <n v="38"/>
    <n v="11"/>
    <n v="58"/>
    <n v="69"/>
    <n v="47"/>
    <n v="65"/>
    <n v="79"/>
    <n v="90"/>
    <n v="9"/>
    <n v="19"/>
    <n v="30"/>
    <n v="40"/>
    <n v="34"/>
    <n v="33"/>
    <n v="68"/>
    <n v="65"/>
    <n v="74"/>
    <n v="120"/>
    <n v="103"/>
    <n v="84"/>
  </r>
  <r>
    <x v="4"/>
    <s v="Georgia State University "/>
    <n v="139940"/>
    <x v="0"/>
    <n v="5864"/>
    <n v="5132"/>
    <n v="5107"/>
    <n v="5433"/>
    <n v="5087"/>
    <n v="5654"/>
    <n v="5887"/>
    <n v="1906"/>
    <n v="1490"/>
    <n v="1772"/>
    <n v="2062"/>
    <n v="2136"/>
    <n v="2474"/>
    <n v="1923"/>
    <n v="2272"/>
    <n v="2325"/>
    <n v="2174"/>
    <n v="2517"/>
    <n v="2743"/>
    <m/>
    <m/>
    <m/>
    <n v="1"/>
    <m/>
    <m/>
    <m/>
    <m/>
    <m/>
    <m/>
    <m/>
    <m/>
    <n v="1906"/>
    <n v="1490"/>
    <n v="1772"/>
    <n v="2061"/>
    <n v="2136"/>
    <n v="2474"/>
    <n v="1923"/>
    <n v="2272"/>
    <n v="2325"/>
    <n v="2174"/>
    <n v="2517"/>
    <n v="2743"/>
    <n v="1784"/>
    <n v="2074"/>
    <n v="2279"/>
    <n v="108"/>
    <n v="144"/>
    <n v="167"/>
    <n v="282"/>
    <n v="299"/>
    <n v="297"/>
    <n v="1009"/>
    <n v="1089"/>
    <n v="956"/>
    <n v="194"/>
    <n v="258"/>
    <n v="214"/>
    <n v="358"/>
    <n v="481"/>
    <n v="350"/>
    <n v="575"/>
    <n v="646"/>
    <n v="403"/>
    <n v="765"/>
    <n v="712"/>
    <n v="843"/>
    <m/>
    <m/>
    <m/>
    <m/>
    <m/>
    <m/>
    <m/>
    <m/>
    <m/>
    <m/>
    <m/>
    <m/>
    <m/>
    <m/>
    <m/>
    <m/>
    <m/>
    <m/>
    <m/>
    <m/>
    <m/>
    <m/>
    <m/>
    <m/>
    <s v=""/>
    <s v=""/>
    <s v=""/>
    <s v=""/>
    <s v=""/>
    <s v=""/>
    <m/>
    <m/>
    <m/>
    <m/>
    <m/>
    <m/>
    <s v=""/>
    <s v=""/>
    <s v=""/>
    <m/>
    <m/>
    <m/>
    <m/>
    <m/>
    <m/>
    <m/>
    <m/>
    <m/>
    <s v=""/>
    <s v=""/>
    <s v=""/>
    <m/>
    <m/>
    <m/>
  </r>
  <r>
    <x v="4"/>
    <s v="University of Georgia"/>
    <n v="139959"/>
    <x v="0"/>
    <n v="6561"/>
    <n v="7087"/>
    <n v="6129"/>
    <n v="6484"/>
    <n v="6739"/>
    <n v="6427"/>
    <n v="6523"/>
    <n v="4353"/>
    <n v="4384"/>
    <n v="4375"/>
    <n v="4207"/>
    <n v="4459"/>
    <n v="4282"/>
    <n v="5157"/>
    <n v="4500"/>
    <n v="4673"/>
    <n v="5062"/>
    <n v="4677"/>
    <n v="4781"/>
    <m/>
    <m/>
    <m/>
    <m/>
    <m/>
    <m/>
    <m/>
    <m/>
    <m/>
    <m/>
    <m/>
    <m/>
    <n v="4353"/>
    <n v="4384"/>
    <n v="4375"/>
    <n v="4207"/>
    <n v="4459"/>
    <n v="4282"/>
    <n v="5157"/>
    <n v="4500"/>
    <n v="4673"/>
    <n v="5062"/>
    <n v="4677"/>
    <n v="4781"/>
    <n v="4702"/>
    <n v="4353"/>
    <n v="4497"/>
    <n v="108"/>
    <n v="86"/>
    <n v="89"/>
    <n v="252"/>
    <n v="238"/>
    <n v="195"/>
    <n v="3432"/>
    <n v="3334"/>
    <n v="4065"/>
    <n v="120"/>
    <n v="304"/>
    <n v="386"/>
    <n v="353"/>
    <n v="326"/>
    <n v="376"/>
    <n v="554"/>
    <n v="318"/>
    <n v="330"/>
    <n v="3257"/>
    <n v="3298"/>
    <n v="3348"/>
    <m/>
    <m/>
    <m/>
    <m/>
    <m/>
    <m/>
    <m/>
    <m/>
    <m/>
    <m/>
    <m/>
    <m/>
    <m/>
    <m/>
    <m/>
    <m/>
    <m/>
    <m/>
    <m/>
    <m/>
    <m/>
    <m/>
    <m/>
    <m/>
    <s v=""/>
    <s v=""/>
    <s v=""/>
    <s v=""/>
    <s v=""/>
    <s v=""/>
    <m/>
    <m/>
    <m/>
    <m/>
    <m/>
    <m/>
    <s v=""/>
    <s v=""/>
    <s v=""/>
    <m/>
    <m/>
    <m/>
    <m/>
    <m/>
    <m/>
    <m/>
    <m/>
    <m/>
    <s v=""/>
    <s v=""/>
    <s v=""/>
    <m/>
    <m/>
    <m/>
  </r>
  <r>
    <x v="4"/>
    <s v="Georgia Institute of Technology"/>
    <n v="139755"/>
    <x v="1"/>
    <n v="2848"/>
    <n v="2739"/>
    <n v="3262"/>
    <n v="3086"/>
    <n v="3513"/>
    <n v="3256"/>
    <n v="3474"/>
    <n v="2058"/>
    <n v="2499"/>
    <n v="2329"/>
    <n v="2244"/>
    <n v="2230"/>
    <n v="2283"/>
    <n v="2228"/>
    <n v="2573"/>
    <n v="2453"/>
    <n v="2836"/>
    <n v="2631"/>
    <n v="2634"/>
    <m/>
    <m/>
    <m/>
    <n v="1"/>
    <m/>
    <m/>
    <m/>
    <m/>
    <m/>
    <m/>
    <m/>
    <m/>
    <n v="2058"/>
    <n v="2499"/>
    <n v="2329"/>
    <n v="2243"/>
    <n v="2230"/>
    <n v="2283"/>
    <n v="2228"/>
    <n v="2573"/>
    <n v="2453"/>
    <n v="2836"/>
    <n v="2631"/>
    <n v="2634"/>
    <n v="2619"/>
    <n v="2452"/>
    <n v="2451"/>
    <n v="49"/>
    <n v="31"/>
    <n v="37"/>
    <n v="168"/>
    <n v="148"/>
    <n v="146"/>
    <n v="1729"/>
    <n v="1759"/>
    <n v="1761"/>
    <n v="62"/>
    <n v="168"/>
    <n v="187"/>
    <n v="158"/>
    <n v="149"/>
    <n v="174"/>
    <n v="281"/>
    <n v="207"/>
    <n v="106"/>
    <n v="1521"/>
    <n v="1883"/>
    <n v="1828"/>
    <m/>
    <m/>
    <m/>
    <m/>
    <m/>
    <m/>
    <m/>
    <m/>
    <m/>
    <m/>
    <m/>
    <m/>
    <m/>
    <m/>
    <m/>
    <m/>
    <m/>
    <m/>
    <m/>
    <m/>
    <m/>
    <m/>
    <m/>
    <m/>
    <s v=""/>
    <s v=""/>
    <s v=""/>
    <s v=""/>
    <s v=""/>
    <s v=""/>
    <m/>
    <m/>
    <m/>
    <m/>
    <m/>
    <m/>
    <s v=""/>
    <s v=""/>
    <s v=""/>
    <m/>
    <m/>
    <m/>
    <m/>
    <m/>
    <m/>
    <m/>
    <m/>
    <m/>
    <s v=""/>
    <s v=""/>
    <s v=""/>
    <m/>
    <m/>
    <m/>
  </r>
  <r>
    <x v="4"/>
    <s v="Georgia Southern University"/>
    <n v="139931"/>
    <x v="2"/>
    <n v="3871"/>
    <n v="4076"/>
    <n v="4217"/>
    <n v="4507"/>
    <n v="4205"/>
    <n v="4485"/>
    <n v="4779"/>
    <n v="2596"/>
    <n v="2897"/>
    <n v="3266"/>
    <n v="2861"/>
    <n v="2633"/>
    <n v="2599"/>
    <n v="2735"/>
    <n v="2983"/>
    <n v="3125"/>
    <n v="2732"/>
    <n v="3029"/>
    <n v="3108"/>
    <m/>
    <m/>
    <m/>
    <n v="2"/>
    <m/>
    <m/>
    <m/>
    <m/>
    <m/>
    <m/>
    <m/>
    <m/>
    <n v="2596"/>
    <n v="2897"/>
    <n v="3266"/>
    <n v="2859"/>
    <n v="2633"/>
    <n v="2599"/>
    <n v="2735"/>
    <n v="2983"/>
    <n v="3125"/>
    <n v="2732"/>
    <n v="3029"/>
    <n v="3108"/>
    <n v="2156"/>
    <n v="2442"/>
    <n v="2525"/>
    <n v="216"/>
    <n v="223"/>
    <n v="235"/>
    <n v="360"/>
    <n v="364"/>
    <n v="348"/>
    <n v="93"/>
    <n v="1180"/>
    <n v="1295"/>
    <n v="123"/>
    <n v="141"/>
    <n v="191"/>
    <n v="692"/>
    <n v="688"/>
    <n v="665"/>
    <n v="1725"/>
    <n v="590"/>
    <n v="584"/>
    <n v="1070"/>
    <n v="1223"/>
    <n v="1479"/>
    <m/>
    <m/>
    <m/>
    <m/>
    <m/>
    <m/>
    <m/>
    <m/>
    <m/>
    <m/>
    <m/>
    <m/>
    <m/>
    <m/>
    <m/>
    <m/>
    <m/>
    <m/>
    <m/>
    <m/>
    <m/>
    <m/>
    <m/>
    <m/>
    <s v=""/>
    <s v=""/>
    <s v=""/>
    <s v=""/>
    <s v=""/>
    <s v=""/>
    <m/>
    <m/>
    <m/>
    <m/>
    <m/>
    <m/>
    <s v=""/>
    <s v=""/>
    <s v=""/>
    <m/>
    <m/>
    <m/>
    <m/>
    <m/>
    <m/>
    <m/>
    <m/>
    <m/>
    <s v=""/>
    <s v=""/>
    <s v=""/>
    <m/>
    <m/>
    <m/>
  </r>
  <r>
    <x v="4"/>
    <s v="University of West Georgia"/>
    <n v="141334"/>
    <x v="2"/>
    <n v="2441"/>
    <n v="2613"/>
    <n v="2573"/>
    <n v="2488"/>
    <n v="2564"/>
    <n v="2709"/>
    <n v="2874"/>
    <n v="1208"/>
    <n v="1670"/>
    <n v="1604"/>
    <n v="1661"/>
    <n v="1551"/>
    <n v="1621"/>
    <n v="1738"/>
    <n v="1702"/>
    <n v="1640"/>
    <n v="1694"/>
    <n v="1795"/>
    <n v="2008"/>
    <m/>
    <m/>
    <m/>
    <m/>
    <m/>
    <m/>
    <m/>
    <m/>
    <m/>
    <m/>
    <m/>
    <m/>
    <n v="1208"/>
    <n v="1670"/>
    <n v="1604"/>
    <n v="1661"/>
    <n v="1551"/>
    <n v="1621"/>
    <n v="1738"/>
    <n v="1702"/>
    <n v="1640"/>
    <n v="1694"/>
    <n v="1795"/>
    <n v="2008"/>
    <n v="1238"/>
    <n v="1350"/>
    <n v="1476"/>
    <n v="119"/>
    <n v="107"/>
    <n v="147"/>
    <n v="337"/>
    <n v="338"/>
    <n v="385"/>
    <n v="570"/>
    <n v="518"/>
    <n v="635"/>
    <n v="91"/>
    <n v="122"/>
    <n v="133"/>
    <n v="388"/>
    <n v="426"/>
    <n v="406"/>
    <n v="502"/>
    <n v="555"/>
    <n v="564"/>
    <n v="434"/>
    <n v="561"/>
    <n v="574"/>
    <m/>
    <m/>
    <m/>
    <m/>
    <m/>
    <m/>
    <m/>
    <m/>
    <m/>
    <m/>
    <m/>
    <m/>
    <m/>
    <m/>
    <m/>
    <m/>
    <m/>
    <m/>
    <m/>
    <m/>
    <m/>
    <m/>
    <m/>
    <m/>
    <s v=""/>
    <s v=""/>
    <s v=""/>
    <s v=""/>
    <s v=""/>
    <s v=""/>
    <m/>
    <m/>
    <m/>
    <m/>
    <m/>
    <m/>
    <s v=""/>
    <s v=""/>
    <s v=""/>
    <m/>
    <m/>
    <m/>
    <m/>
    <m/>
    <m/>
    <m/>
    <m/>
    <m/>
    <s v=""/>
    <s v=""/>
    <s v=""/>
    <m/>
    <m/>
    <m/>
  </r>
  <r>
    <x v="4"/>
    <s v="Valdosta State University "/>
    <n v="141264"/>
    <x v="2"/>
    <n v="2505"/>
    <n v="2681"/>
    <n v="2589"/>
    <n v="2665"/>
    <n v="2937"/>
    <n v="2939"/>
    <n v="2904"/>
    <n v="1589"/>
    <n v="1289"/>
    <n v="1168"/>
    <n v="1269"/>
    <n v="1517"/>
    <n v="1572"/>
    <n v="1744"/>
    <n v="1676"/>
    <n v="1763"/>
    <n v="2001"/>
    <n v="2016"/>
    <n v="2100"/>
    <m/>
    <m/>
    <m/>
    <m/>
    <m/>
    <m/>
    <m/>
    <m/>
    <m/>
    <m/>
    <m/>
    <m/>
    <n v="1589"/>
    <n v="1289"/>
    <n v="1168"/>
    <n v="1269"/>
    <n v="1517"/>
    <n v="1572"/>
    <n v="1744"/>
    <n v="1676"/>
    <n v="1763"/>
    <n v="2001"/>
    <n v="2016"/>
    <n v="2100"/>
    <n v="1433"/>
    <n v="1436"/>
    <n v="1509"/>
    <n v="243"/>
    <n v="227"/>
    <n v="217"/>
    <n v="325"/>
    <n v="353"/>
    <n v="374"/>
    <n v="623"/>
    <n v="623"/>
    <n v="747"/>
    <n v="84"/>
    <n v="95"/>
    <n v="116"/>
    <n v="415"/>
    <n v="448"/>
    <n v="462"/>
    <n v="395"/>
    <n v="406"/>
    <n v="419"/>
    <n v="613"/>
    <n v="551"/>
    <n v="532"/>
    <m/>
    <m/>
    <m/>
    <m/>
    <m/>
    <m/>
    <m/>
    <m/>
    <m/>
    <m/>
    <m/>
    <m/>
    <m/>
    <m/>
    <m/>
    <m/>
    <m/>
    <m/>
    <m/>
    <m/>
    <m/>
    <m/>
    <m/>
    <m/>
    <s v=""/>
    <s v=""/>
    <s v=""/>
    <s v=""/>
    <s v=""/>
    <s v=""/>
    <m/>
    <m/>
    <m/>
    <m/>
    <m/>
    <m/>
    <s v=""/>
    <s v=""/>
    <s v=""/>
    <m/>
    <m/>
    <m/>
    <m/>
    <m/>
    <m/>
    <m/>
    <m/>
    <m/>
    <s v=""/>
    <s v=""/>
    <s v=""/>
    <m/>
    <m/>
    <m/>
  </r>
  <r>
    <x v="4"/>
    <s v="Albany State University "/>
    <n v="138716"/>
    <x v="3"/>
    <n v="615"/>
    <n v="756"/>
    <n v="809"/>
    <n v="854"/>
    <n v="992"/>
    <n v="908"/>
    <n v="924"/>
    <n v="504"/>
    <n v="420"/>
    <n v="648"/>
    <n v="643"/>
    <n v="420"/>
    <n v="470"/>
    <n v="537"/>
    <n v="602"/>
    <n v="596"/>
    <n v="702"/>
    <n v="597"/>
    <n v="626"/>
    <m/>
    <m/>
    <m/>
    <m/>
    <m/>
    <m/>
    <m/>
    <m/>
    <m/>
    <m/>
    <m/>
    <m/>
    <n v="504"/>
    <n v="420"/>
    <n v="648"/>
    <n v="643"/>
    <n v="420"/>
    <n v="470"/>
    <n v="537"/>
    <n v="602"/>
    <n v="596"/>
    <n v="702"/>
    <n v="597"/>
    <n v="626"/>
    <n v="530"/>
    <n v="457"/>
    <n v="481"/>
    <n v="51"/>
    <n v="40"/>
    <n v="45"/>
    <n v="121"/>
    <n v="100"/>
    <n v="100"/>
    <n v="174"/>
    <n v="236"/>
    <n v="225"/>
    <n v="35"/>
    <n v="45"/>
    <n v="65"/>
    <n v="93"/>
    <n v="107"/>
    <n v="108"/>
    <n v="118"/>
    <n v="82"/>
    <n v="139"/>
    <n v="209"/>
    <n v="192"/>
    <n v="320"/>
    <m/>
    <m/>
    <m/>
    <m/>
    <m/>
    <m/>
    <m/>
    <m/>
    <m/>
    <m/>
    <m/>
    <m/>
    <m/>
    <m/>
    <m/>
    <m/>
    <m/>
    <m/>
    <m/>
    <m/>
    <m/>
    <m/>
    <m/>
    <m/>
    <s v=""/>
    <s v=""/>
    <s v=""/>
    <s v=""/>
    <s v=""/>
    <s v=""/>
    <m/>
    <m/>
    <m/>
    <m/>
    <m/>
    <m/>
    <s v=""/>
    <s v=""/>
    <s v=""/>
    <m/>
    <m/>
    <m/>
    <m/>
    <m/>
    <m/>
    <m/>
    <m/>
    <m/>
    <s v=""/>
    <s v=""/>
    <s v=""/>
    <m/>
    <m/>
    <m/>
  </r>
  <r>
    <x v="4"/>
    <s v="Armstrong Atlantic State University"/>
    <n v="138789"/>
    <x v="3"/>
    <n v="1561"/>
    <n v="1840"/>
    <n v="1988"/>
    <n v="1644"/>
    <n v="1758"/>
    <n v="1763"/>
    <n v="1802"/>
    <n v="688"/>
    <n v="549"/>
    <n v="593"/>
    <n v="562"/>
    <n v="538"/>
    <n v="561"/>
    <n v="663"/>
    <n v="771"/>
    <n v="678"/>
    <n v="722"/>
    <n v="752"/>
    <n v="808"/>
    <m/>
    <m/>
    <m/>
    <m/>
    <m/>
    <m/>
    <m/>
    <m/>
    <m/>
    <m/>
    <m/>
    <m/>
    <n v="688"/>
    <n v="549"/>
    <n v="593"/>
    <n v="562"/>
    <n v="538"/>
    <n v="561"/>
    <n v="663"/>
    <n v="771"/>
    <n v="678"/>
    <n v="722"/>
    <n v="752"/>
    <n v="808"/>
    <n v="505"/>
    <n v="527"/>
    <n v="570"/>
    <n v="51"/>
    <n v="45"/>
    <n v="58"/>
    <n v="166"/>
    <n v="180"/>
    <n v="180"/>
    <n v="132"/>
    <n v="159"/>
    <n v="198"/>
    <n v="56"/>
    <n v="52"/>
    <n v="72"/>
    <n v="133"/>
    <n v="109"/>
    <n v="158"/>
    <n v="217"/>
    <n v="241"/>
    <n v="235"/>
    <n v="197"/>
    <n v="136"/>
    <n v="175"/>
    <m/>
    <m/>
    <m/>
    <m/>
    <m/>
    <m/>
    <m/>
    <m/>
    <m/>
    <m/>
    <m/>
    <m/>
    <m/>
    <m/>
    <m/>
    <m/>
    <m/>
    <m/>
    <m/>
    <m/>
    <m/>
    <m/>
    <m/>
    <m/>
    <s v=""/>
    <s v=""/>
    <s v=""/>
    <s v=""/>
    <s v=""/>
    <s v=""/>
    <m/>
    <m/>
    <m/>
    <m/>
    <m/>
    <m/>
    <s v=""/>
    <s v=""/>
    <s v=""/>
    <m/>
    <m/>
    <m/>
    <m/>
    <m/>
    <m/>
    <m/>
    <m/>
    <m/>
    <s v=""/>
    <s v=""/>
    <s v=""/>
    <m/>
    <m/>
    <m/>
  </r>
  <r>
    <x v="4"/>
    <s v="Columbus State University"/>
    <n v="139366"/>
    <x v="3"/>
    <n v="1716"/>
    <n v="1917"/>
    <n v="1804"/>
    <n v="1927"/>
    <n v="1909"/>
    <n v="1752"/>
    <n v="2114"/>
    <n v="586"/>
    <n v="687"/>
    <n v="682"/>
    <n v="784"/>
    <n v="778"/>
    <n v="930"/>
    <n v="1048"/>
    <n v="973"/>
    <n v="1070"/>
    <n v="1069"/>
    <n v="966"/>
    <n v="1103"/>
    <m/>
    <m/>
    <n v="17"/>
    <n v="32"/>
    <m/>
    <m/>
    <m/>
    <m/>
    <m/>
    <m/>
    <m/>
    <m/>
    <n v="586"/>
    <n v="687"/>
    <n v="665"/>
    <n v="752"/>
    <n v="778"/>
    <n v="930"/>
    <n v="1048"/>
    <n v="973"/>
    <n v="1070"/>
    <n v="1069"/>
    <n v="966"/>
    <n v="1103"/>
    <n v="757"/>
    <n v="662"/>
    <n v="713"/>
    <n v="52"/>
    <n v="52"/>
    <n v="50"/>
    <n v="260"/>
    <n v="252"/>
    <n v="340"/>
    <n v="245"/>
    <n v="267"/>
    <n v="341"/>
    <n v="72"/>
    <n v="92"/>
    <n v="99"/>
    <n v="109"/>
    <n v="149"/>
    <n v="180"/>
    <n v="352"/>
    <n v="422"/>
    <n v="428"/>
    <n v="185"/>
    <n v="235"/>
    <n v="232"/>
    <m/>
    <m/>
    <m/>
    <m/>
    <m/>
    <m/>
    <m/>
    <m/>
    <m/>
    <m/>
    <m/>
    <m/>
    <m/>
    <m/>
    <m/>
    <m/>
    <m/>
    <m/>
    <m/>
    <m/>
    <m/>
    <m/>
    <m/>
    <m/>
    <s v=""/>
    <s v=""/>
    <s v=""/>
    <s v=""/>
    <s v=""/>
    <s v=""/>
    <m/>
    <m/>
    <m/>
    <m/>
    <m/>
    <m/>
    <s v=""/>
    <s v=""/>
    <s v=""/>
    <m/>
    <m/>
    <m/>
    <m/>
    <m/>
    <m/>
    <m/>
    <m/>
    <m/>
    <s v=""/>
    <s v=""/>
    <s v=""/>
    <m/>
    <m/>
    <m/>
  </r>
  <r>
    <x v="4"/>
    <s v="Georgia College and State University"/>
    <n v="139861"/>
    <x v="3"/>
    <n v="1479"/>
    <n v="1473"/>
    <n v="1385"/>
    <n v="1456"/>
    <n v="1579"/>
    <n v="1683"/>
    <n v="1631"/>
    <n v="818"/>
    <n v="750"/>
    <n v="787"/>
    <n v="823"/>
    <n v="879"/>
    <n v="984"/>
    <n v="1027"/>
    <n v="918"/>
    <n v="1032"/>
    <n v="1137"/>
    <n v="1198"/>
    <n v="1177"/>
    <m/>
    <m/>
    <n v="1"/>
    <m/>
    <m/>
    <m/>
    <m/>
    <m/>
    <m/>
    <m/>
    <m/>
    <m/>
    <n v="818"/>
    <n v="750"/>
    <n v="786"/>
    <n v="823"/>
    <n v="879"/>
    <n v="984"/>
    <n v="1027"/>
    <n v="918"/>
    <n v="1032"/>
    <n v="1137"/>
    <n v="1198"/>
    <n v="1177"/>
    <n v="930"/>
    <n v="1009"/>
    <n v="990"/>
    <n v="110"/>
    <n v="101"/>
    <n v="125"/>
    <n v="97"/>
    <n v="88"/>
    <n v="62"/>
    <n v="409"/>
    <n v="409"/>
    <n v="498"/>
    <n v="29"/>
    <n v="49"/>
    <n v="51"/>
    <n v="249"/>
    <n v="320"/>
    <n v="299"/>
    <n v="192"/>
    <n v="206"/>
    <n v="179"/>
    <n v="310"/>
    <n v="298"/>
    <n v="366"/>
    <m/>
    <m/>
    <m/>
    <m/>
    <m/>
    <m/>
    <m/>
    <m/>
    <m/>
    <m/>
    <m/>
    <m/>
    <m/>
    <m/>
    <m/>
    <m/>
    <m/>
    <m/>
    <m/>
    <m/>
    <m/>
    <m/>
    <m/>
    <m/>
    <s v=""/>
    <s v=""/>
    <s v=""/>
    <s v=""/>
    <s v=""/>
    <s v=""/>
    <m/>
    <m/>
    <m/>
    <m/>
    <m/>
    <m/>
    <s v=""/>
    <s v=""/>
    <s v=""/>
    <m/>
    <m/>
    <m/>
    <m/>
    <m/>
    <m/>
    <m/>
    <m/>
    <m/>
    <s v=""/>
    <s v=""/>
    <s v=""/>
    <m/>
    <m/>
    <m/>
  </r>
  <r>
    <x v="4"/>
    <s v="Kennesaw State University"/>
    <n v="140164"/>
    <x v="3"/>
    <n v="4124"/>
    <n v="4500"/>
    <n v="4035"/>
    <n v="4550"/>
    <n v="4830"/>
    <n v="4644"/>
    <n v="5114"/>
    <n v="1143"/>
    <n v="1020"/>
    <n v="1223"/>
    <n v="1228"/>
    <n v="1314"/>
    <n v="1822"/>
    <n v="2074"/>
    <n v="1658"/>
    <n v="2083"/>
    <n v="2411"/>
    <n v="2330"/>
    <n v="2639"/>
    <m/>
    <m/>
    <m/>
    <m/>
    <m/>
    <m/>
    <m/>
    <m/>
    <m/>
    <m/>
    <m/>
    <m/>
    <n v="1143"/>
    <n v="1020"/>
    <n v="1223"/>
    <n v="1228"/>
    <n v="1314"/>
    <n v="1822"/>
    <n v="2074"/>
    <n v="1658"/>
    <n v="2083"/>
    <n v="2411"/>
    <n v="2330"/>
    <n v="2639"/>
    <n v="1837"/>
    <n v="1774"/>
    <n v="1978"/>
    <n v="156"/>
    <n v="167"/>
    <n v="218"/>
    <n v="418"/>
    <n v="389"/>
    <n v="443"/>
    <n v="429"/>
    <n v="646"/>
    <n v="793"/>
    <n v="184"/>
    <n v="225"/>
    <n v="216"/>
    <n v="207"/>
    <n v="317"/>
    <n v="384"/>
    <n v="494"/>
    <n v="634"/>
    <n v="681"/>
    <n v="451"/>
    <n v="416"/>
    <n v="515"/>
    <m/>
    <m/>
    <m/>
    <m/>
    <m/>
    <m/>
    <m/>
    <m/>
    <m/>
    <m/>
    <m/>
    <m/>
    <m/>
    <m/>
    <m/>
    <m/>
    <m/>
    <m/>
    <m/>
    <m/>
    <m/>
    <m/>
    <m/>
    <m/>
    <s v=""/>
    <s v=""/>
    <s v=""/>
    <s v=""/>
    <s v=""/>
    <s v=""/>
    <m/>
    <m/>
    <m/>
    <m/>
    <m/>
    <m/>
    <s v=""/>
    <s v=""/>
    <s v=""/>
    <m/>
    <m/>
    <m/>
    <m/>
    <m/>
    <m/>
    <m/>
    <m/>
    <m/>
    <s v=""/>
    <s v=""/>
    <s v=""/>
    <m/>
    <m/>
    <m/>
  </r>
  <r>
    <x v="4"/>
    <s v="Augusta State University"/>
    <n v="138983"/>
    <x v="4"/>
    <n v="1449"/>
    <n v="1536"/>
    <n v="1587"/>
    <n v="1663"/>
    <n v="1666"/>
    <n v="1539"/>
    <n v="1509"/>
    <n v="722"/>
    <n v="662"/>
    <n v="697"/>
    <n v="657"/>
    <n v="719"/>
    <n v="696"/>
    <n v="717"/>
    <n v="767"/>
    <n v="844"/>
    <n v="857"/>
    <n v="804"/>
    <n v="753"/>
    <m/>
    <m/>
    <m/>
    <m/>
    <m/>
    <m/>
    <m/>
    <m/>
    <m/>
    <m/>
    <m/>
    <m/>
    <n v="722"/>
    <n v="662"/>
    <n v="697"/>
    <n v="657"/>
    <n v="719"/>
    <n v="696"/>
    <n v="717"/>
    <n v="767"/>
    <n v="844"/>
    <n v="857"/>
    <n v="804"/>
    <n v="753"/>
    <n v="565"/>
    <n v="551"/>
    <n v="538"/>
    <n v="29"/>
    <n v="35"/>
    <n v="26"/>
    <n v="263"/>
    <n v="218"/>
    <n v="189"/>
    <n v="175"/>
    <n v="144"/>
    <n v="148"/>
    <n v="57"/>
    <n v="89"/>
    <n v="96"/>
    <n v="113"/>
    <n v="103"/>
    <n v="100"/>
    <n v="374"/>
    <n v="360"/>
    <n v="373"/>
    <n v="204"/>
    <n v="167"/>
    <n v="205"/>
    <m/>
    <m/>
    <m/>
    <m/>
    <m/>
    <m/>
    <m/>
    <m/>
    <m/>
    <m/>
    <m/>
    <m/>
    <m/>
    <m/>
    <m/>
    <m/>
    <m/>
    <m/>
    <m/>
    <m/>
    <m/>
    <m/>
    <m/>
    <m/>
    <s v=""/>
    <s v=""/>
    <s v=""/>
    <s v=""/>
    <s v=""/>
    <s v=""/>
    <m/>
    <m/>
    <m/>
    <m/>
    <m/>
    <m/>
    <s v=""/>
    <s v=""/>
    <s v=""/>
    <m/>
    <m/>
    <m/>
    <m/>
    <m/>
    <m/>
    <m/>
    <m/>
    <m/>
    <s v=""/>
    <s v=""/>
    <s v=""/>
    <m/>
    <m/>
    <m/>
  </r>
  <r>
    <x v="4"/>
    <s v="Fort Valley State University"/>
    <n v="139719"/>
    <x v="4"/>
    <n v="543"/>
    <n v="668"/>
    <n v="602"/>
    <n v="426"/>
    <n v="680"/>
    <n v="845"/>
    <n v="1213"/>
    <n v="502"/>
    <n v="431"/>
    <n v="406"/>
    <n v="344"/>
    <n v="408"/>
    <n v="370"/>
    <n v="487"/>
    <n v="443"/>
    <n v="312"/>
    <n v="479"/>
    <n v="707"/>
    <n v="1074"/>
    <m/>
    <m/>
    <m/>
    <m/>
    <m/>
    <m/>
    <m/>
    <m/>
    <m/>
    <m/>
    <m/>
    <m/>
    <n v="502"/>
    <n v="431"/>
    <n v="406"/>
    <n v="344"/>
    <n v="408"/>
    <n v="370"/>
    <n v="487"/>
    <n v="443"/>
    <n v="312"/>
    <n v="479"/>
    <n v="707"/>
    <n v="1074"/>
    <n v="364"/>
    <n v="525"/>
    <n v="764"/>
    <n v="25"/>
    <n v="34"/>
    <n v="56"/>
    <n v="90"/>
    <n v="148"/>
    <n v="254"/>
    <n v="132"/>
    <n v="128"/>
    <n v="149"/>
    <n v="20"/>
    <n v="12"/>
    <n v="36"/>
    <n v="87"/>
    <n v="85"/>
    <n v="117"/>
    <n v="169"/>
    <n v="145"/>
    <n v="185"/>
    <n v="189"/>
    <n v="151"/>
    <n v="123"/>
    <m/>
    <m/>
    <m/>
    <m/>
    <m/>
    <m/>
    <m/>
    <m/>
    <m/>
    <m/>
    <m/>
    <m/>
    <m/>
    <m/>
    <m/>
    <m/>
    <m/>
    <m/>
    <m/>
    <m/>
    <m/>
    <m/>
    <m/>
    <m/>
    <s v=""/>
    <s v=""/>
    <s v=""/>
    <s v=""/>
    <s v=""/>
    <s v=""/>
    <m/>
    <m/>
    <m/>
    <m/>
    <m/>
    <m/>
    <s v=""/>
    <s v=""/>
    <s v=""/>
    <m/>
    <m/>
    <m/>
    <m/>
    <m/>
    <m/>
    <m/>
    <m/>
    <m/>
    <s v=""/>
    <s v=""/>
    <s v=""/>
    <m/>
    <m/>
    <m/>
  </r>
  <r>
    <x v="4"/>
    <s v="Georgia Southwestern State University"/>
    <n v="139764"/>
    <x v="4"/>
    <n v="658"/>
    <n v="701"/>
    <n v="721"/>
    <n v="751"/>
    <n v="767"/>
    <n v="740"/>
    <n v="881"/>
    <n v="412"/>
    <n v="322"/>
    <n v="256"/>
    <n v="306"/>
    <n v="266"/>
    <n v="330"/>
    <n v="323"/>
    <n v="352"/>
    <n v="357"/>
    <n v="399"/>
    <n v="388"/>
    <n v="418"/>
    <m/>
    <m/>
    <m/>
    <m/>
    <m/>
    <m/>
    <m/>
    <m/>
    <m/>
    <m/>
    <m/>
    <m/>
    <n v="412"/>
    <n v="322"/>
    <n v="256"/>
    <n v="306"/>
    <n v="266"/>
    <n v="330"/>
    <n v="323"/>
    <n v="352"/>
    <n v="357"/>
    <n v="399"/>
    <n v="388"/>
    <n v="418"/>
    <n v="255"/>
    <n v="295"/>
    <n v="288"/>
    <n v="33"/>
    <n v="29"/>
    <n v="36"/>
    <n v="111"/>
    <n v="64"/>
    <n v="94"/>
    <n v="93"/>
    <n v="108"/>
    <n v="113"/>
    <n v="11"/>
    <n v="16"/>
    <n v="20"/>
    <n v="86"/>
    <n v="107"/>
    <n v="105"/>
    <n v="76"/>
    <n v="99"/>
    <n v="85"/>
    <n v="172"/>
    <n v="120"/>
    <n v="89"/>
    <m/>
    <m/>
    <m/>
    <m/>
    <m/>
    <m/>
    <m/>
    <m/>
    <m/>
    <m/>
    <m/>
    <m/>
    <m/>
    <m/>
    <m/>
    <m/>
    <m/>
    <m/>
    <m/>
    <m/>
    <m/>
    <m/>
    <m/>
    <m/>
    <s v=""/>
    <s v=""/>
    <s v=""/>
    <s v=""/>
    <s v=""/>
    <s v=""/>
    <m/>
    <m/>
    <m/>
    <m/>
    <m/>
    <m/>
    <s v=""/>
    <s v=""/>
    <s v=""/>
    <m/>
    <m/>
    <m/>
    <m/>
    <m/>
    <m/>
    <m/>
    <m/>
    <m/>
    <s v=""/>
    <s v=""/>
    <s v=""/>
    <m/>
    <m/>
    <m/>
  </r>
  <r>
    <x v="4"/>
    <s v="North Georgia College and State University"/>
    <n v="140669"/>
    <x v="4"/>
    <n v="1127"/>
    <n v="1278"/>
    <n v="1184"/>
    <n v="1277"/>
    <n v="1369"/>
    <n v="1347"/>
    <n v="1447"/>
    <n v="565"/>
    <n v="600"/>
    <n v="645"/>
    <n v="604"/>
    <n v="641"/>
    <n v="655"/>
    <n v="677"/>
    <n v="673"/>
    <n v="695"/>
    <n v="791"/>
    <n v="759"/>
    <n v="842"/>
    <m/>
    <m/>
    <n v="3"/>
    <m/>
    <m/>
    <m/>
    <m/>
    <m/>
    <m/>
    <m/>
    <m/>
    <m/>
    <n v="565"/>
    <n v="600"/>
    <n v="642"/>
    <n v="604"/>
    <n v="641"/>
    <n v="655"/>
    <n v="677"/>
    <n v="673"/>
    <n v="695"/>
    <n v="791"/>
    <n v="759"/>
    <n v="842"/>
    <n v="586"/>
    <n v="599"/>
    <n v="648"/>
    <n v="66"/>
    <n v="42"/>
    <n v="58"/>
    <n v="139"/>
    <n v="118"/>
    <n v="136"/>
    <n v="299"/>
    <n v="319"/>
    <n v="302"/>
    <n v="27"/>
    <n v="59"/>
    <n v="45"/>
    <n v="145"/>
    <n v="131"/>
    <n v="171"/>
    <n v="170"/>
    <n v="146"/>
    <n v="159"/>
    <n v="273"/>
    <n v="314"/>
    <n v="310"/>
    <m/>
    <m/>
    <m/>
    <m/>
    <m/>
    <m/>
    <m/>
    <m/>
    <m/>
    <m/>
    <m/>
    <m/>
    <m/>
    <m/>
    <m/>
    <m/>
    <m/>
    <m/>
    <m/>
    <m/>
    <m/>
    <m/>
    <m/>
    <m/>
    <s v=""/>
    <s v=""/>
    <s v=""/>
    <s v=""/>
    <s v=""/>
    <s v=""/>
    <m/>
    <m/>
    <m/>
    <m/>
    <m/>
    <m/>
    <s v=""/>
    <s v=""/>
    <s v=""/>
    <m/>
    <m/>
    <m/>
    <m/>
    <m/>
    <m/>
    <m/>
    <m/>
    <m/>
    <s v=""/>
    <s v=""/>
    <s v=""/>
    <m/>
    <m/>
    <m/>
  </r>
  <r>
    <x v="4"/>
    <s v="Savannah State University"/>
    <n v="140960"/>
    <x v="4"/>
    <n v="718"/>
    <n v="789"/>
    <n v="776"/>
    <n v="1033"/>
    <n v="892"/>
    <n v="786"/>
    <n v="1158"/>
    <n v="454"/>
    <n v="321"/>
    <n v="281"/>
    <n v="369"/>
    <n v="440"/>
    <n v="496"/>
    <n v="607"/>
    <n v="568"/>
    <n v="806"/>
    <n v="697"/>
    <n v="609"/>
    <n v="905"/>
    <m/>
    <m/>
    <m/>
    <m/>
    <m/>
    <m/>
    <m/>
    <m/>
    <m/>
    <m/>
    <m/>
    <m/>
    <n v="454"/>
    <n v="321"/>
    <n v="281"/>
    <n v="369"/>
    <n v="440"/>
    <n v="496"/>
    <n v="607"/>
    <n v="568"/>
    <n v="806"/>
    <n v="697"/>
    <n v="609"/>
    <n v="905"/>
    <n v="517"/>
    <n v="443"/>
    <n v="651"/>
    <n v="36"/>
    <n v="41"/>
    <n v="63"/>
    <n v="144"/>
    <n v="125"/>
    <n v="191"/>
    <n v="178"/>
    <n v="171"/>
    <n v="177"/>
    <n v="28"/>
    <n v="32"/>
    <n v="44"/>
    <n v="80"/>
    <n v="109"/>
    <n v="166"/>
    <n v="154"/>
    <n v="184"/>
    <n v="220"/>
    <n v="120"/>
    <n v="115"/>
    <n v="97"/>
    <m/>
    <m/>
    <m/>
    <m/>
    <m/>
    <m/>
    <m/>
    <m/>
    <m/>
    <m/>
    <m/>
    <m/>
    <m/>
    <m/>
    <m/>
    <m/>
    <m/>
    <m/>
    <m/>
    <m/>
    <m/>
    <m/>
    <m/>
    <m/>
    <s v=""/>
    <s v=""/>
    <s v=""/>
    <s v=""/>
    <s v=""/>
    <s v=""/>
    <m/>
    <m/>
    <m/>
    <m/>
    <m/>
    <m/>
    <s v=""/>
    <s v=""/>
    <s v=""/>
    <m/>
    <m/>
    <m/>
    <m/>
    <m/>
    <m/>
    <m/>
    <m/>
    <m/>
    <s v=""/>
    <s v=""/>
    <s v=""/>
    <m/>
    <m/>
    <m/>
  </r>
  <r>
    <x v="4"/>
    <s v="Clayton State University"/>
    <n v="139311"/>
    <x v="10"/>
    <n v="1565"/>
    <n v="1614"/>
    <n v="1778"/>
    <n v="1909"/>
    <n v="1712"/>
    <n v="1562"/>
    <n v="1556"/>
    <n v="119"/>
    <n v="155"/>
    <n v="148"/>
    <n v="163"/>
    <n v="233"/>
    <n v="253"/>
    <n v="276"/>
    <n v="535"/>
    <n v="561"/>
    <n v="514"/>
    <n v="420"/>
    <n v="336"/>
    <m/>
    <m/>
    <m/>
    <m/>
    <m/>
    <m/>
    <m/>
    <m/>
    <m/>
    <m/>
    <m/>
    <m/>
    <n v="119"/>
    <n v="155"/>
    <n v="148"/>
    <n v="163"/>
    <n v="233"/>
    <n v="253"/>
    <n v="276"/>
    <n v="535"/>
    <n v="561"/>
    <n v="514"/>
    <n v="420"/>
    <n v="336"/>
    <n v="311"/>
    <n v="244"/>
    <n v="223"/>
    <n v="38"/>
    <n v="27"/>
    <n v="28"/>
    <n v="165"/>
    <n v="149"/>
    <n v="85"/>
    <n v="57"/>
    <n v="59"/>
    <n v="81"/>
    <n v="10"/>
    <n v="25"/>
    <n v="21"/>
    <n v="62"/>
    <n v="51"/>
    <n v="73"/>
    <n v="104"/>
    <n v="118"/>
    <n v="101"/>
    <n v="22"/>
    <n v="35"/>
    <n v="52"/>
    <m/>
    <m/>
    <m/>
    <m/>
    <m/>
    <m/>
    <m/>
    <m/>
    <m/>
    <m/>
    <m/>
    <m/>
    <m/>
    <m/>
    <m/>
    <m/>
    <m/>
    <m/>
    <m/>
    <m/>
    <m/>
    <m/>
    <m/>
    <m/>
    <s v=""/>
    <s v=""/>
    <s v=""/>
    <s v=""/>
    <s v=""/>
    <s v=""/>
    <m/>
    <m/>
    <m/>
    <m/>
    <m/>
    <m/>
    <s v=""/>
    <s v=""/>
    <s v=""/>
    <m/>
    <m/>
    <m/>
    <m/>
    <m/>
    <m/>
    <m/>
    <m/>
    <m/>
    <s v=""/>
    <s v=""/>
    <s v=""/>
    <m/>
    <m/>
    <m/>
  </r>
  <r>
    <x v="4"/>
    <s v="Macon State College "/>
    <n v="140322"/>
    <x v="10"/>
    <n v="1625"/>
    <n v="1656"/>
    <n v="1676"/>
    <n v="1990"/>
    <n v="1875"/>
    <n v="1946"/>
    <n v="1868"/>
    <n v="6"/>
    <n v="10"/>
    <n v="18"/>
    <n v="57"/>
    <n v="69"/>
    <n v="76"/>
    <n v="71"/>
    <n v="68"/>
    <n v="75"/>
    <n v="46"/>
    <n v="91"/>
    <n v="129"/>
    <m/>
    <m/>
    <m/>
    <m/>
    <m/>
    <m/>
    <m/>
    <m/>
    <m/>
    <m/>
    <m/>
    <m/>
    <n v="6"/>
    <n v="10"/>
    <n v="18"/>
    <n v="57"/>
    <n v="69"/>
    <n v="76"/>
    <n v="71"/>
    <n v="68"/>
    <n v="75"/>
    <n v="46"/>
    <n v="91"/>
    <n v="129"/>
    <n v="29"/>
    <n v="49"/>
    <n v="72"/>
    <n v="4"/>
    <n v="11"/>
    <n v="12"/>
    <n v="13"/>
    <n v="31"/>
    <n v="45"/>
    <n v="10"/>
    <n v="10"/>
    <n v="9"/>
    <n v="9"/>
    <n v="3"/>
    <n v="6"/>
    <n v="12"/>
    <n v="13"/>
    <n v="1"/>
    <n v="38"/>
    <n v="50"/>
    <n v="55"/>
    <n v="6"/>
    <n v="0"/>
    <n v="7"/>
    <m/>
    <m/>
    <m/>
    <m/>
    <m/>
    <m/>
    <m/>
    <m/>
    <m/>
    <m/>
    <m/>
    <m/>
    <m/>
    <m/>
    <m/>
    <m/>
    <m/>
    <m/>
    <m/>
    <m/>
    <m/>
    <m/>
    <m/>
    <m/>
    <s v=""/>
    <s v=""/>
    <s v=""/>
    <s v=""/>
    <s v=""/>
    <s v=""/>
    <m/>
    <m/>
    <m/>
    <m/>
    <m/>
    <m/>
    <s v=""/>
    <s v=""/>
    <s v=""/>
    <m/>
    <m/>
    <m/>
    <m/>
    <m/>
    <m/>
    <m/>
    <m/>
    <m/>
    <s v=""/>
    <s v=""/>
    <s v=""/>
    <m/>
    <m/>
    <m/>
  </r>
  <r>
    <x v="4"/>
    <s v="Dalton State College "/>
    <n v="139463"/>
    <x v="11"/>
    <n v="1368"/>
    <n v="1297"/>
    <n v="1308"/>
    <n v="1305"/>
    <n v="1321"/>
    <n v="1372"/>
    <n v="1609"/>
    <m/>
    <m/>
    <n v="4"/>
    <n v="2"/>
    <n v="11"/>
    <n v="20"/>
    <n v="34"/>
    <n v="40"/>
    <n v="110"/>
    <n v="134"/>
    <n v="116"/>
    <n v="196"/>
    <m/>
    <m/>
    <m/>
    <m/>
    <m/>
    <m/>
    <m/>
    <m/>
    <m/>
    <m/>
    <m/>
    <m/>
    <s v=" "/>
    <s v=" "/>
    <n v="4"/>
    <n v="2"/>
    <n v="11"/>
    <n v="20"/>
    <n v="34"/>
    <n v="40"/>
    <n v="110"/>
    <n v="134"/>
    <n v="116"/>
    <n v="196"/>
    <n v="91"/>
    <n v="71"/>
    <n v="133"/>
    <n v="3"/>
    <n v="4"/>
    <n v="6"/>
    <n v="40"/>
    <n v="41"/>
    <n v="57"/>
    <m/>
    <m/>
    <n v="8"/>
    <n v="0"/>
    <n v="1"/>
    <n v="4"/>
    <n v="0"/>
    <m/>
    <n v="7"/>
    <n v="11"/>
    <n v="19"/>
    <n v="15"/>
    <m/>
    <m/>
    <n v="0"/>
    <m/>
    <m/>
    <m/>
    <m/>
    <m/>
    <m/>
    <m/>
    <m/>
    <m/>
    <m/>
    <m/>
    <m/>
    <m/>
    <m/>
    <m/>
    <m/>
    <m/>
    <m/>
    <m/>
    <m/>
    <m/>
    <m/>
    <m/>
    <m/>
    <s v=""/>
    <s v=""/>
    <s v=""/>
    <s v=""/>
    <s v=""/>
    <s v=""/>
    <m/>
    <m/>
    <m/>
    <m/>
    <m/>
    <m/>
    <s v=""/>
    <s v=""/>
    <s v=""/>
    <m/>
    <m/>
    <m/>
    <m/>
    <m/>
    <m/>
    <m/>
    <m/>
    <m/>
    <s v=""/>
    <s v=""/>
    <s v=""/>
    <m/>
    <m/>
    <m/>
  </r>
  <r>
    <x v="4"/>
    <s v="Georgia Perimeter College "/>
    <n v="244437"/>
    <x v="5"/>
    <m/>
    <m/>
    <m/>
    <m/>
    <m/>
    <m/>
    <m/>
    <m/>
    <m/>
    <m/>
    <m/>
    <m/>
    <m/>
    <m/>
    <m/>
    <m/>
    <m/>
    <m/>
    <m/>
    <m/>
    <m/>
    <m/>
    <m/>
    <m/>
    <m/>
    <m/>
    <m/>
    <m/>
    <m/>
    <m/>
    <m/>
    <s v=" "/>
    <s v=" "/>
    <s v=" "/>
    <s v=" "/>
    <s v=" "/>
    <s v=" "/>
    <s v=" "/>
    <s v=" "/>
    <s v=" "/>
    <s v=" "/>
    <s v=" "/>
    <s v=" "/>
    <m/>
    <m/>
    <m/>
    <m/>
    <m/>
    <m/>
    <s v=" "/>
    <s v=" "/>
    <s v=" "/>
    <m/>
    <m/>
    <m/>
    <m/>
    <m/>
    <m/>
    <m/>
    <m/>
    <m/>
    <s v=""/>
    <s v=""/>
    <s v=""/>
    <m/>
    <m/>
    <m/>
    <n v="6257"/>
    <n v="7137"/>
    <n v="7346"/>
    <n v="6706"/>
    <n v="7606"/>
    <n v="8729"/>
    <n v="1820"/>
    <n v="2269"/>
    <n v="2158"/>
    <n v="2649"/>
    <n v="2612"/>
    <n v="2574"/>
    <n v="2559"/>
    <n v="3025"/>
    <m/>
    <m/>
    <m/>
    <m/>
    <m/>
    <m/>
    <m/>
    <m/>
    <n v="1820"/>
    <n v="2269"/>
    <n v="2158"/>
    <n v="2649"/>
    <n v="2612"/>
    <n v="2574"/>
    <n v="2559"/>
    <n v="3025"/>
    <n v="1659"/>
    <n v="1639"/>
    <n v="1896"/>
    <n v="121"/>
    <n v="111"/>
    <n v="127"/>
    <n v="794"/>
    <n v="809"/>
    <n v="1002"/>
    <n v="252"/>
    <n v="241"/>
    <n v="223"/>
    <n v="485"/>
    <n v="398"/>
    <n v="385"/>
    <n v="515"/>
    <n v="496"/>
    <n v="510"/>
    <n v="1397"/>
    <n v="1477"/>
    <n v="1456"/>
    <n v="346"/>
    <n v="412"/>
    <n v="395"/>
  </r>
  <r>
    <x v="4"/>
    <s v="Abraham Baldwin Agricultural College "/>
    <n v="138558"/>
    <x v="6"/>
    <m/>
    <m/>
    <m/>
    <m/>
    <m/>
    <m/>
    <m/>
    <m/>
    <m/>
    <m/>
    <m/>
    <m/>
    <m/>
    <m/>
    <m/>
    <m/>
    <m/>
    <m/>
    <m/>
    <m/>
    <m/>
    <m/>
    <m/>
    <m/>
    <m/>
    <m/>
    <m/>
    <m/>
    <m/>
    <m/>
    <m/>
    <s v=" "/>
    <s v=" "/>
    <s v=" "/>
    <s v=" "/>
    <s v=" "/>
    <s v=" "/>
    <s v=" "/>
    <s v=" "/>
    <s v=" "/>
    <s v=" "/>
    <s v=" "/>
    <s v=" "/>
    <m/>
    <m/>
    <m/>
    <m/>
    <m/>
    <m/>
    <s v=" "/>
    <s v=" "/>
    <s v=" "/>
    <m/>
    <m/>
    <m/>
    <m/>
    <m/>
    <m/>
    <m/>
    <m/>
    <m/>
    <s v=""/>
    <s v=""/>
    <s v=""/>
    <m/>
    <m/>
    <m/>
    <n v="1347"/>
    <n v="1323"/>
    <n v="1361"/>
    <n v="1499"/>
    <n v="1617"/>
    <n v="1505"/>
    <n v="817"/>
    <n v="772"/>
    <n v="813"/>
    <n v="943"/>
    <n v="984"/>
    <n v="1145"/>
    <n v="1238"/>
    <n v="1168"/>
    <m/>
    <m/>
    <m/>
    <m/>
    <m/>
    <m/>
    <m/>
    <m/>
    <n v="817"/>
    <n v="772"/>
    <n v="813"/>
    <n v="943"/>
    <n v="984"/>
    <n v="1145"/>
    <n v="1238"/>
    <n v="1168"/>
    <n v="660"/>
    <n v="682"/>
    <n v="651"/>
    <n v="82"/>
    <n v="105"/>
    <n v="107"/>
    <n v="403"/>
    <n v="451"/>
    <n v="410"/>
    <n v="173"/>
    <n v="191"/>
    <n v="181"/>
    <n v="123"/>
    <n v="130"/>
    <n v="130"/>
    <n v="181"/>
    <n v="154"/>
    <n v="229"/>
    <n v="466"/>
    <n v="509"/>
    <n v="605"/>
    <n v="241"/>
    <n v="249"/>
    <n v="227"/>
  </r>
  <r>
    <x v="4"/>
    <s v="Bainbridge College "/>
    <n v="139010"/>
    <x v="6"/>
    <m/>
    <m/>
    <m/>
    <m/>
    <m/>
    <m/>
    <m/>
    <m/>
    <m/>
    <m/>
    <m/>
    <m/>
    <m/>
    <m/>
    <m/>
    <m/>
    <m/>
    <m/>
    <m/>
    <m/>
    <m/>
    <m/>
    <m/>
    <m/>
    <m/>
    <m/>
    <m/>
    <m/>
    <m/>
    <m/>
    <m/>
    <s v=" "/>
    <s v=" "/>
    <s v=" "/>
    <s v=" "/>
    <s v=" "/>
    <s v=" "/>
    <s v=" "/>
    <s v=" "/>
    <s v=" "/>
    <s v=" "/>
    <s v=" "/>
    <s v=" "/>
    <m/>
    <m/>
    <m/>
    <m/>
    <m/>
    <m/>
    <s v=" "/>
    <s v=" "/>
    <s v=" "/>
    <m/>
    <m/>
    <m/>
    <m/>
    <m/>
    <m/>
    <m/>
    <m/>
    <m/>
    <s v=""/>
    <s v=""/>
    <s v=""/>
    <m/>
    <m/>
    <m/>
    <n v="742"/>
    <n v="836"/>
    <n v="803"/>
    <n v="1067"/>
    <n v="919"/>
    <n v="1071"/>
    <n v="217"/>
    <n v="161"/>
    <n v="243"/>
    <n v="283"/>
    <n v="295"/>
    <n v="220"/>
    <n v="340"/>
    <n v="397"/>
    <m/>
    <m/>
    <m/>
    <m/>
    <m/>
    <m/>
    <m/>
    <m/>
    <n v="217"/>
    <n v="161"/>
    <n v="243"/>
    <n v="283"/>
    <n v="295"/>
    <n v="220"/>
    <n v="340"/>
    <n v="397"/>
    <n v="152"/>
    <n v="206"/>
    <n v="253"/>
    <n v="10"/>
    <n v="17"/>
    <n v="19"/>
    <n v="58"/>
    <n v="117"/>
    <n v="125"/>
    <n v="36"/>
    <n v="30"/>
    <n v="33"/>
    <n v="50"/>
    <n v="41"/>
    <n v="56"/>
    <n v="34"/>
    <n v="41"/>
    <n v="29"/>
    <n v="163"/>
    <n v="183"/>
    <n v="102"/>
    <n v="51"/>
    <n v="34"/>
    <n v="77"/>
  </r>
  <r>
    <x v="4"/>
    <s v="College of Coastal Georgia "/>
    <n v="139250"/>
    <x v="6"/>
    <m/>
    <m/>
    <m/>
    <m/>
    <m/>
    <m/>
    <m/>
    <m/>
    <m/>
    <m/>
    <m/>
    <m/>
    <m/>
    <m/>
    <m/>
    <m/>
    <m/>
    <m/>
    <m/>
    <m/>
    <m/>
    <m/>
    <m/>
    <m/>
    <m/>
    <m/>
    <m/>
    <m/>
    <m/>
    <m/>
    <m/>
    <s v=" "/>
    <s v=" "/>
    <s v=" "/>
    <s v=" "/>
    <s v=" "/>
    <s v=" "/>
    <s v=" "/>
    <s v=" "/>
    <s v=" "/>
    <s v=" "/>
    <s v=" "/>
    <s v=" "/>
    <m/>
    <m/>
    <m/>
    <m/>
    <m/>
    <m/>
    <s v=" "/>
    <s v=" "/>
    <s v=" "/>
    <m/>
    <m/>
    <m/>
    <m/>
    <m/>
    <m/>
    <m/>
    <m/>
    <m/>
    <s v=""/>
    <s v=""/>
    <s v=""/>
    <m/>
    <m/>
    <m/>
    <n v="1097"/>
    <n v="1012"/>
    <n v="1047"/>
    <n v="1057"/>
    <n v="968"/>
    <n v="1049"/>
    <n v="226"/>
    <n v="281"/>
    <n v="379"/>
    <n v="368"/>
    <n v="381"/>
    <n v="374"/>
    <n v="399"/>
    <n v="433"/>
    <m/>
    <m/>
    <m/>
    <m/>
    <m/>
    <m/>
    <m/>
    <m/>
    <n v="226"/>
    <n v="281"/>
    <n v="379"/>
    <n v="368"/>
    <n v="381"/>
    <n v="374"/>
    <n v="399"/>
    <n v="433"/>
    <n v="235"/>
    <n v="236"/>
    <n v="265"/>
    <n v="13"/>
    <n v="21"/>
    <n v="20"/>
    <n v="126"/>
    <n v="142"/>
    <n v="148"/>
    <n v="58"/>
    <n v="54"/>
    <n v="54"/>
    <n v="66"/>
    <n v="62"/>
    <n v="68"/>
    <n v="57"/>
    <n v="50"/>
    <n v="37"/>
    <n v="187"/>
    <n v="215"/>
    <n v="215"/>
    <n v="58"/>
    <n v="68"/>
    <n v="100"/>
  </r>
  <r>
    <x v="4"/>
    <s v="Darton College "/>
    <n v="138691"/>
    <x v="6"/>
    <m/>
    <m/>
    <m/>
    <m/>
    <m/>
    <m/>
    <m/>
    <m/>
    <m/>
    <m/>
    <m/>
    <m/>
    <m/>
    <m/>
    <m/>
    <m/>
    <m/>
    <m/>
    <m/>
    <m/>
    <m/>
    <m/>
    <m/>
    <m/>
    <m/>
    <m/>
    <m/>
    <m/>
    <m/>
    <m/>
    <m/>
    <s v=" "/>
    <s v=" "/>
    <s v=" "/>
    <s v=" "/>
    <s v=" "/>
    <s v=" "/>
    <s v=" "/>
    <s v=" "/>
    <s v=" "/>
    <s v=" "/>
    <s v=" "/>
    <s v=" "/>
    <m/>
    <m/>
    <m/>
    <m/>
    <m/>
    <m/>
    <s v=" "/>
    <s v=" "/>
    <s v=" "/>
    <m/>
    <m/>
    <m/>
    <m/>
    <m/>
    <m/>
    <m/>
    <m/>
    <m/>
    <s v=""/>
    <s v=""/>
    <s v=""/>
    <m/>
    <m/>
    <m/>
    <n v="1380"/>
    <n v="1473"/>
    <n v="1769"/>
    <n v="1755"/>
    <n v="1790"/>
    <n v="2010"/>
    <n v="538"/>
    <n v="617"/>
    <n v="674"/>
    <n v="729"/>
    <n v="835"/>
    <n v="750"/>
    <n v="825"/>
    <n v="904"/>
    <m/>
    <m/>
    <m/>
    <m/>
    <m/>
    <m/>
    <m/>
    <m/>
    <n v="538"/>
    <n v="617"/>
    <n v="674"/>
    <n v="729"/>
    <n v="835"/>
    <n v="750"/>
    <n v="825"/>
    <n v="904"/>
    <n v="407"/>
    <n v="410"/>
    <n v="478"/>
    <n v="34"/>
    <n v="30"/>
    <n v="48"/>
    <n v="309"/>
    <n v="385"/>
    <n v="378"/>
    <n v="109"/>
    <n v="84"/>
    <n v="73"/>
    <n v="106"/>
    <n v="73"/>
    <n v="96"/>
    <n v="114"/>
    <n v="118"/>
    <n v="117"/>
    <n v="400"/>
    <n v="560"/>
    <n v="464"/>
    <n v="148"/>
    <n v="150"/>
    <n v="179"/>
  </r>
  <r>
    <x v="4"/>
    <s v="Gainesville State College "/>
    <n v="139773"/>
    <x v="6"/>
    <m/>
    <m/>
    <m/>
    <m/>
    <m/>
    <m/>
    <m/>
    <m/>
    <m/>
    <m/>
    <m/>
    <m/>
    <m/>
    <m/>
    <m/>
    <m/>
    <m/>
    <m/>
    <m/>
    <m/>
    <m/>
    <m/>
    <m/>
    <m/>
    <m/>
    <m/>
    <m/>
    <m/>
    <m/>
    <m/>
    <m/>
    <s v=" "/>
    <s v=" "/>
    <s v=" "/>
    <s v=" "/>
    <s v=" "/>
    <s v=" "/>
    <s v=" "/>
    <s v=" "/>
    <s v=" "/>
    <s v=" "/>
    <s v=" "/>
    <s v=" "/>
    <m/>
    <m/>
    <m/>
    <m/>
    <m/>
    <m/>
    <s v=" "/>
    <s v=" "/>
    <s v=" "/>
    <m/>
    <m/>
    <m/>
    <m/>
    <m/>
    <m/>
    <m/>
    <m/>
    <m/>
    <s v=""/>
    <s v=""/>
    <s v=""/>
    <m/>
    <m/>
    <m/>
    <n v="2581"/>
    <n v="2482"/>
    <n v="2548"/>
    <n v="2872"/>
    <n v="3124"/>
    <n v="3434"/>
    <n v="783"/>
    <n v="882"/>
    <n v="1189"/>
    <n v="1348"/>
    <n v="1417"/>
    <n v="1606"/>
    <n v="1890"/>
    <n v="2153"/>
    <m/>
    <m/>
    <m/>
    <m/>
    <m/>
    <m/>
    <m/>
    <m/>
    <n v="783"/>
    <n v="882"/>
    <n v="1189"/>
    <n v="1348"/>
    <n v="1417"/>
    <n v="1606"/>
    <n v="1890"/>
    <n v="2153"/>
    <n v="1038"/>
    <n v="1206"/>
    <n v="1351"/>
    <n v="70"/>
    <n v="102"/>
    <n v="190"/>
    <n v="498"/>
    <n v="582"/>
    <n v="612"/>
    <n v="142"/>
    <n v="156"/>
    <n v="167"/>
    <n v="239"/>
    <n v="235"/>
    <n v="281"/>
    <n v="147"/>
    <n v="202"/>
    <n v="338"/>
    <n v="820"/>
    <n v="824"/>
    <n v="820"/>
    <n v="222"/>
    <n v="238"/>
    <n v="277"/>
  </r>
  <r>
    <x v="4"/>
    <s v="Georgia Highlands College"/>
    <n v="139700"/>
    <x v="6"/>
    <m/>
    <m/>
    <m/>
    <m/>
    <m/>
    <m/>
    <m/>
    <m/>
    <m/>
    <m/>
    <m/>
    <m/>
    <m/>
    <m/>
    <m/>
    <m/>
    <m/>
    <m/>
    <m/>
    <m/>
    <m/>
    <m/>
    <m/>
    <m/>
    <m/>
    <m/>
    <m/>
    <m/>
    <m/>
    <m/>
    <m/>
    <s v=" "/>
    <s v=" "/>
    <s v=" "/>
    <s v=" "/>
    <s v=" "/>
    <s v=" "/>
    <s v=" "/>
    <s v=" "/>
    <s v=" "/>
    <s v=" "/>
    <s v=" "/>
    <s v=" "/>
    <m/>
    <m/>
    <m/>
    <m/>
    <m/>
    <m/>
    <s v=" "/>
    <s v=" "/>
    <s v=" "/>
    <m/>
    <m/>
    <m/>
    <m/>
    <m/>
    <m/>
    <m/>
    <m/>
    <m/>
    <s v=""/>
    <s v=""/>
    <s v=""/>
    <m/>
    <m/>
    <m/>
    <n v="1212"/>
    <n v="1310"/>
    <n v="1530"/>
    <n v="1501"/>
    <n v="1805"/>
    <n v="1873"/>
    <n v="543"/>
    <n v="551"/>
    <n v="577"/>
    <n v="714"/>
    <n v="833"/>
    <n v="924"/>
    <n v="1084"/>
    <n v="1101"/>
    <m/>
    <m/>
    <m/>
    <m/>
    <m/>
    <m/>
    <m/>
    <m/>
    <n v="543"/>
    <n v="551"/>
    <n v="577"/>
    <n v="714"/>
    <n v="833"/>
    <n v="924"/>
    <n v="1084"/>
    <n v="1101"/>
    <n v="490"/>
    <n v="590"/>
    <n v="625"/>
    <n v="124"/>
    <n v="122"/>
    <n v="103"/>
    <n v="310"/>
    <n v="372"/>
    <n v="373"/>
    <n v="57"/>
    <n v="64"/>
    <n v="76"/>
    <n v="114"/>
    <n v="104"/>
    <n v="102"/>
    <n v="168"/>
    <n v="169"/>
    <n v="248"/>
    <n v="375"/>
    <n v="496"/>
    <n v="498"/>
    <n v="80"/>
    <n v="92"/>
    <n v="101"/>
  </r>
  <r>
    <x v="4"/>
    <s v="Gordon College "/>
    <n v="139968"/>
    <x v="6"/>
    <m/>
    <m/>
    <m/>
    <m/>
    <m/>
    <m/>
    <m/>
    <m/>
    <m/>
    <m/>
    <m/>
    <m/>
    <m/>
    <m/>
    <m/>
    <m/>
    <m/>
    <m/>
    <m/>
    <m/>
    <m/>
    <m/>
    <m/>
    <m/>
    <m/>
    <m/>
    <m/>
    <m/>
    <m/>
    <m/>
    <m/>
    <s v=" "/>
    <s v=" "/>
    <s v=" "/>
    <s v=" "/>
    <s v=" "/>
    <s v=" "/>
    <s v=" "/>
    <s v=" "/>
    <s v=" "/>
    <s v=" "/>
    <s v=" "/>
    <s v=" "/>
    <m/>
    <m/>
    <m/>
    <m/>
    <m/>
    <m/>
    <s v=" "/>
    <s v=" "/>
    <s v=" "/>
    <m/>
    <m/>
    <m/>
    <m/>
    <m/>
    <m/>
    <m/>
    <m/>
    <m/>
    <s v=""/>
    <s v=""/>
    <s v=""/>
    <m/>
    <m/>
    <m/>
    <n v="1545"/>
    <n v="1455"/>
    <n v="1559"/>
    <n v="1579"/>
    <n v="1551"/>
    <n v="1654"/>
    <n v="990"/>
    <n v="950"/>
    <n v="1060"/>
    <n v="1009"/>
    <n v="1102"/>
    <n v="1127"/>
    <n v="1048"/>
    <n v="1158"/>
    <m/>
    <m/>
    <m/>
    <m/>
    <m/>
    <m/>
    <m/>
    <m/>
    <n v="990"/>
    <n v="950"/>
    <n v="1060"/>
    <n v="1009"/>
    <n v="1102"/>
    <n v="1127"/>
    <n v="1048"/>
    <n v="1158"/>
    <n v="584"/>
    <n v="534"/>
    <n v="660"/>
    <n v="86"/>
    <n v="87"/>
    <n v="76"/>
    <n v="457"/>
    <n v="427"/>
    <n v="422"/>
    <n v="171"/>
    <n v="153"/>
    <n v="147"/>
    <n v="100"/>
    <n v="116"/>
    <n v="122"/>
    <n v="237"/>
    <n v="218"/>
    <n v="261"/>
    <n v="501"/>
    <n v="615"/>
    <n v="597"/>
    <n v="239"/>
    <n v="227"/>
    <n v="261"/>
  </r>
  <r>
    <x v="4"/>
    <s v="Middle Georgia College "/>
    <n v="140483"/>
    <x v="6"/>
    <m/>
    <m/>
    <m/>
    <m/>
    <m/>
    <m/>
    <m/>
    <m/>
    <m/>
    <m/>
    <m/>
    <m/>
    <m/>
    <m/>
    <m/>
    <m/>
    <m/>
    <m/>
    <m/>
    <m/>
    <m/>
    <m/>
    <m/>
    <m/>
    <m/>
    <m/>
    <m/>
    <m/>
    <m/>
    <m/>
    <m/>
    <s v=" "/>
    <s v=" "/>
    <s v=" "/>
    <s v=" "/>
    <s v=" "/>
    <s v=" "/>
    <s v=" "/>
    <s v=" "/>
    <s v=" "/>
    <s v=" "/>
    <s v=" "/>
    <s v=" "/>
    <m/>
    <m/>
    <m/>
    <m/>
    <m/>
    <m/>
    <s v=" "/>
    <s v=" "/>
    <s v=" "/>
    <m/>
    <m/>
    <m/>
    <m/>
    <m/>
    <m/>
    <m/>
    <m/>
    <m/>
    <s v=""/>
    <s v=""/>
    <s v=""/>
    <m/>
    <m/>
    <m/>
    <n v="1061"/>
    <n v="1059"/>
    <n v="1155"/>
    <n v="1464"/>
    <n v="1509"/>
    <n v="1526"/>
    <n v="630"/>
    <n v="589"/>
    <n v="654"/>
    <n v="662"/>
    <n v="784"/>
    <n v="980"/>
    <n v="973"/>
    <n v="1005"/>
    <m/>
    <m/>
    <m/>
    <m/>
    <m/>
    <m/>
    <m/>
    <m/>
    <n v="630"/>
    <n v="589"/>
    <n v="654"/>
    <n v="662"/>
    <n v="784"/>
    <n v="980"/>
    <n v="973"/>
    <n v="1005"/>
    <n v="591"/>
    <n v="552"/>
    <n v="540"/>
    <n v="95"/>
    <n v="80"/>
    <n v="86"/>
    <n v="294"/>
    <n v="341"/>
    <n v="379"/>
    <n v="86"/>
    <n v="102"/>
    <n v="114"/>
    <n v="50"/>
    <n v="71"/>
    <n v="68"/>
    <n v="237"/>
    <n v="223"/>
    <n v="297"/>
    <n v="289"/>
    <n v="388"/>
    <n v="501"/>
    <n v="127"/>
    <n v="144"/>
    <n v="154"/>
  </r>
  <r>
    <x v="4"/>
    <s v="Atlanta Metropolitan College"/>
    <n v="138901"/>
    <x v="7"/>
    <m/>
    <m/>
    <m/>
    <m/>
    <m/>
    <m/>
    <m/>
    <m/>
    <m/>
    <m/>
    <m/>
    <m/>
    <m/>
    <m/>
    <m/>
    <m/>
    <m/>
    <m/>
    <m/>
    <m/>
    <m/>
    <m/>
    <m/>
    <m/>
    <m/>
    <m/>
    <m/>
    <m/>
    <m/>
    <m/>
    <m/>
    <s v=" "/>
    <s v=" "/>
    <s v=" "/>
    <s v=" "/>
    <s v=" "/>
    <s v=" "/>
    <s v=" "/>
    <s v=" "/>
    <s v=" "/>
    <s v=" "/>
    <s v=" "/>
    <s v=" "/>
    <m/>
    <m/>
    <m/>
    <m/>
    <m/>
    <m/>
    <s v=" "/>
    <s v=" "/>
    <s v=" "/>
    <m/>
    <m/>
    <m/>
    <m/>
    <m/>
    <m/>
    <m/>
    <m/>
    <m/>
    <s v=""/>
    <s v=""/>
    <s v=""/>
    <m/>
    <m/>
    <m/>
    <n v="686"/>
    <n v="584"/>
    <n v="558"/>
    <n v="549"/>
    <n v="682"/>
    <n v="822"/>
    <n v="223"/>
    <n v="220"/>
    <n v="237"/>
    <n v="225"/>
    <n v="229"/>
    <n v="226"/>
    <n v="263"/>
    <n v="319"/>
    <m/>
    <m/>
    <m/>
    <m/>
    <m/>
    <m/>
    <m/>
    <m/>
    <n v="223"/>
    <n v="220"/>
    <n v="237"/>
    <n v="225"/>
    <n v="229"/>
    <n v="226"/>
    <n v="263"/>
    <n v="319"/>
    <n v="109"/>
    <n v="148"/>
    <n v="185"/>
    <n v="6"/>
    <n v="10"/>
    <n v="8"/>
    <n v="111"/>
    <n v="105"/>
    <n v="126"/>
    <n v="14"/>
    <n v="21"/>
    <n v="21"/>
    <n v="45"/>
    <n v="29"/>
    <n v="26"/>
    <n v="17"/>
    <n v="22"/>
    <n v="19"/>
    <n v="149"/>
    <n v="157"/>
    <n v="160"/>
    <n v="37"/>
    <n v="32"/>
    <n v="49"/>
  </r>
  <r>
    <x v="4"/>
    <s v="East Georgia College"/>
    <n v="139621"/>
    <x v="7"/>
    <m/>
    <m/>
    <m/>
    <m/>
    <m/>
    <m/>
    <m/>
    <m/>
    <m/>
    <m/>
    <m/>
    <m/>
    <m/>
    <m/>
    <m/>
    <m/>
    <m/>
    <m/>
    <m/>
    <m/>
    <m/>
    <m/>
    <m/>
    <m/>
    <m/>
    <m/>
    <m/>
    <m/>
    <m/>
    <m/>
    <m/>
    <s v=" "/>
    <s v=" "/>
    <s v=" "/>
    <s v=" "/>
    <s v=" "/>
    <s v=" "/>
    <s v=" "/>
    <s v=" "/>
    <s v=" "/>
    <s v=" "/>
    <s v=" "/>
    <s v=" "/>
    <m/>
    <m/>
    <m/>
    <m/>
    <m/>
    <m/>
    <s v=" "/>
    <s v=" "/>
    <s v=" "/>
    <m/>
    <m/>
    <m/>
    <m/>
    <m/>
    <m/>
    <m/>
    <m/>
    <m/>
    <s v=""/>
    <s v=""/>
    <s v=""/>
    <m/>
    <m/>
    <m/>
    <n v="655"/>
    <n v="587"/>
    <n v="747"/>
    <n v="843"/>
    <n v="1029"/>
    <n v="1311"/>
    <n v="419"/>
    <n v="469"/>
    <n v="417"/>
    <n v="385"/>
    <n v="547"/>
    <n v="604"/>
    <n v="723"/>
    <n v="979"/>
    <m/>
    <m/>
    <m/>
    <m/>
    <m/>
    <m/>
    <m/>
    <m/>
    <n v="419"/>
    <n v="469"/>
    <n v="417"/>
    <n v="385"/>
    <n v="547"/>
    <n v="604"/>
    <n v="723"/>
    <n v="979"/>
    <n v="338"/>
    <n v="416"/>
    <n v="514"/>
    <n v="70"/>
    <n v="79"/>
    <n v="91"/>
    <n v="196"/>
    <n v="228"/>
    <n v="374"/>
    <n v="41"/>
    <n v="40"/>
    <n v="43"/>
    <n v="23"/>
    <n v="38"/>
    <n v="38"/>
    <n v="126"/>
    <n v="157"/>
    <n v="205"/>
    <n v="195"/>
    <n v="312"/>
    <n v="318"/>
    <n v="50"/>
    <n v="50"/>
    <n v="52"/>
  </r>
  <r>
    <x v="4"/>
    <s v="South Georgia College "/>
    <n v="140997"/>
    <x v="7"/>
    <m/>
    <m/>
    <m/>
    <m/>
    <m/>
    <m/>
    <m/>
    <m/>
    <m/>
    <m/>
    <m/>
    <m/>
    <m/>
    <m/>
    <m/>
    <m/>
    <m/>
    <m/>
    <m/>
    <m/>
    <m/>
    <m/>
    <m/>
    <m/>
    <m/>
    <m/>
    <m/>
    <m/>
    <m/>
    <m/>
    <m/>
    <s v=" "/>
    <s v=" "/>
    <s v=" "/>
    <s v=" "/>
    <s v=" "/>
    <s v=" "/>
    <s v=" "/>
    <s v=" "/>
    <s v=" "/>
    <s v=" "/>
    <s v=" "/>
    <s v=" "/>
    <m/>
    <m/>
    <m/>
    <m/>
    <m/>
    <m/>
    <s v=" "/>
    <s v=" "/>
    <s v=" "/>
    <m/>
    <m/>
    <m/>
    <m/>
    <m/>
    <m/>
    <m/>
    <m/>
    <m/>
    <s v=""/>
    <s v=""/>
    <s v=""/>
    <m/>
    <m/>
    <m/>
    <n v="559"/>
    <n v="590"/>
    <n v="660"/>
    <n v="670"/>
    <n v="838"/>
    <n v="861"/>
    <n v="329"/>
    <n v="315"/>
    <n v="312"/>
    <n v="349"/>
    <n v="491"/>
    <n v="501"/>
    <n v="611"/>
    <n v="639"/>
    <m/>
    <m/>
    <m/>
    <m/>
    <m/>
    <m/>
    <m/>
    <m/>
    <n v="329"/>
    <n v="315"/>
    <n v="312"/>
    <n v="349"/>
    <n v="491"/>
    <n v="501"/>
    <n v="611"/>
    <n v="639"/>
    <n v="272"/>
    <n v="313"/>
    <n v="329"/>
    <n v="50"/>
    <n v="54"/>
    <n v="65"/>
    <n v="179"/>
    <n v="244"/>
    <n v="245"/>
    <n v="65"/>
    <n v="72"/>
    <n v="67"/>
    <n v="30"/>
    <n v="30"/>
    <n v="30"/>
    <n v="93"/>
    <n v="127"/>
    <n v="142"/>
    <n v="161"/>
    <n v="262"/>
    <n v="262"/>
    <n v="98"/>
    <n v="93"/>
    <n v="94"/>
  </r>
  <r>
    <x v="4"/>
    <s v="Waycross College "/>
    <n v="141307"/>
    <x v="7"/>
    <m/>
    <m/>
    <m/>
    <m/>
    <m/>
    <m/>
    <m/>
    <m/>
    <m/>
    <m/>
    <m/>
    <m/>
    <m/>
    <m/>
    <m/>
    <m/>
    <m/>
    <m/>
    <m/>
    <m/>
    <m/>
    <m/>
    <m/>
    <m/>
    <m/>
    <m/>
    <m/>
    <m/>
    <m/>
    <m/>
    <m/>
    <s v=" "/>
    <s v=" "/>
    <s v=" "/>
    <s v=" "/>
    <s v=" "/>
    <s v=" "/>
    <s v=" "/>
    <s v=" "/>
    <s v=" "/>
    <s v=" "/>
    <s v=" "/>
    <s v=" "/>
    <m/>
    <m/>
    <m/>
    <m/>
    <m/>
    <m/>
    <s v=" "/>
    <s v=" "/>
    <s v=" "/>
    <m/>
    <m/>
    <m/>
    <m/>
    <m/>
    <m/>
    <m/>
    <m/>
    <m/>
    <s v=""/>
    <s v=""/>
    <s v=""/>
    <m/>
    <m/>
    <m/>
    <n v="431"/>
    <n v="396"/>
    <n v="406"/>
    <n v="459"/>
    <n v="446"/>
    <n v="406"/>
    <n v="146"/>
    <n v="154"/>
    <n v="187"/>
    <n v="144"/>
    <n v="157"/>
    <n v="183"/>
    <n v="178"/>
    <n v="179"/>
    <m/>
    <m/>
    <m/>
    <m/>
    <m/>
    <m/>
    <m/>
    <m/>
    <n v="146"/>
    <n v="154"/>
    <n v="187"/>
    <n v="144"/>
    <n v="157"/>
    <n v="183"/>
    <n v="178"/>
    <n v="179"/>
    <n v="100"/>
    <n v="103"/>
    <n v="97"/>
    <n v="18"/>
    <n v="17"/>
    <n v="14"/>
    <n v="65"/>
    <n v="58"/>
    <n v="68"/>
    <n v="29"/>
    <n v="23"/>
    <n v="23"/>
    <n v="19"/>
    <n v="12"/>
    <n v="16"/>
    <n v="39"/>
    <n v="45"/>
    <n v="55"/>
    <n v="57"/>
    <n v="77"/>
    <n v="89"/>
    <n v="48"/>
    <n v="47"/>
    <n v="53"/>
  </r>
  <r>
    <x v="4"/>
    <s v="Georgia Gwinnett College"/>
    <n v="447689"/>
    <x v="12"/>
    <m/>
    <m/>
    <m/>
    <m/>
    <n v="118"/>
    <n v="666"/>
    <n v="911"/>
    <m/>
    <m/>
    <m/>
    <m/>
    <m/>
    <m/>
    <m/>
    <m/>
    <m/>
    <m/>
    <n v="295"/>
    <n v="361"/>
    <m/>
    <m/>
    <m/>
    <m/>
    <m/>
    <m/>
    <m/>
    <m/>
    <m/>
    <m/>
    <m/>
    <m/>
    <s v=" "/>
    <s v=" "/>
    <s v=" "/>
    <s v=" "/>
    <s v=" "/>
    <s v=" "/>
    <s v=" "/>
    <s v=" "/>
    <s v=" "/>
    <s v=" "/>
    <n v="295"/>
    <n v="361"/>
    <m/>
    <n v="215"/>
    <n v="272"/>
    <m/>
    <n v="17"/>
    <n v="25"/>
    <s v=" "/>
    <n v="63"/>
    <n v="64"/>
    <m/>
    <m/>
    <m/>
    <m/>
    <m/>
    <m/>
    <m/>
    <m/>
    <m/>
    <s v=""/>
    <s v=""/>
    <s v=""/>
    <m/>
    <m/>
    <m/>
    <m/>
    <m/>
    <m/>
    <m/>
    <m/>
    <m/>
    <m/>
    <m/>
    <m/>
    <m/>
    <m/>
    <m/>
    <m/>
    <m/>
    <m/>
    <m/>
    <m/>
    <m/>
    <m/>
    <m/>
    <m/>
    <m/>
    <m/>
    <m/>
    <s v=""/>
    <s v=""/>
    <s v=""/>
    <s v=""/>
    <s v=""/>
    <s v=""/>
    <m/>
    <m/>
    <m/>
    <m/>
    <m/>
    <m/>
    <s v=""/>
    <s v=""/>
    <s v=""/>
    <m/>
    <m/>
    <m/>
    <m/>
    <m/>
    <m/>
    <m/>
    <m/>
    <m/>
    <s v=""/>
    <s v=""/>
    <s v=""/>
    <m/>
    <m/>
    <m/>
  </r>
  <r>
    <x v="4"/>
    <s v="Albany Technical College"/>
    <n v="138682"/>
    <x v="8"/>
    <m/>
    <m/>
    <m/>
    <m/>
    <m/>
    <m/>
    <m/>
    <m/>
    <m/>
    <m/>
    <m/>
    <m/>
    <m/>
    <m/>
    <m/>
    <m/>
    <m/>
    <m/>
    <m/>
    <m/>
    <m/>
    <m/>
    <m/>
    <m/>
    <m/>
    <m/>
    <m/>
    <m/>
    <m/>
    <m/>
    <m/>
    <s v=" "/>
    <s v=" "/>
    <s v=" "/>
    <s v=" "/>
    <s v=" "/>
    <s v=" "/>
    <s v=" "/>
    <s v=" "/>
    <s v=" "/>
    <s v=" "/>
    <s v=" "/>
    <s v=" "/>
    <m/>
    <m/>
    <m/>
    <m/>
    <m/>
    <m/>
    <s v=" "/>
    <s v=" "/>
    <s v=" "/>
    <m/>
    <m/>
    <m/>
    <m/>
    <m/>
    <m/>
    <m/>
    <m/>
    <m/>
    <s v=""/>
    <s v=""/>
    <s v=""/>
    <m/>
    <m/>
    <m/>
    <n v="634"/>
    <n v="591"/>
    <n v="653"/>
    <n v="599"/>
    <n v="681"/>
    <n v="787"/>
    <n v="350"/>
    <n v="327"/>
    <n v="340"/>
    <n v="308"/>
    <n v="303"/>
    <n v="247"/>
    <n v="362"/>
    <n v="349"/>
    <m/>
    <m/>
    <m/>
    <m/>
    <m/>
    <m/>
    <m/>
    <m/>
    <n v="350"/>
    <n v="327"/>
    <n v="340"/>
    <n v="308"/>
    <n v="303"/>
    <n v="247"/>
    <n v="362"/>
    <n v="349"/>
    <n v="134"/>
    <n v="200"/>
    <n v="210"/>
    <n v="2"/>
    <n v="3"/>
    <n v="7"/>
    <n v="111"/>
    <n v="159"/>
    <n v="132"/>
    <n v="119"/>
    <n v="129"/>
    <n v="118"/>
    <n v="23"/>
    <n v="34"/>
    <n v="21"/>
    <n v="12"/>
    <n v="9"/>
    <n v="4"/>
    <n v="154"/>
    <n v="131"/>
    <n v="104"/>
    <n v="134"/>
    <n v="169"/>
    <n v="169"/>
  </r>
  <r>
    <x v="4"/>
    <s v="Athens Technical College"/>
    <n v="246813"/>
    <x v="8"/>
    <m/>
    <m/>
    <m/>
    <m/>
    <m/>
    <m/>
    <m/>
    <m/>
    <m/>
    <m/>
    <m/>
    <m/>
    <m/>
    <m/>
    <m/>
    <m/>
    <m/>
    <m/>
    <m/>
    <m/>
    <m/>
    <m/>
    <m/>
    <m/>
    <m/>
    <m/>
    <m/>
    <m/>
    <m/>
    <m/>
    <m/>
    <s v=" "/>
    <s v=" "/>
    <s v=" "/>
    <s v=" "/>
    <s v=" "/>
    <s v=" "/>
    <s v=" "/>
    <s v=" "/>
    <s v=" "/>
    <s v=" "/>
    <s v=" "/>
    <s v=" "/>
    <m/>
    <m/>
    <m/>
    <m/>
    <m/>
    <m/>
    <s v=" "/>
    <s v=" "/>
    <s v=" "/>
    <m/>
    <m/>
    <m/>
    <m/>
    <m/>
    <m/>
    <m/>
    <m/>
    <m/>
    <s v=""/>
    <s v=""/>
    <s v=""/>
    <m/>
    <m/>
    <m/>
    <n v="723"/>
    <n v="774"/>
    <n v="778"/>
    <n v="791"/>
    <n v="947"/>
    <n v="1115"/>
    <n v="548"/>
    <n v="279"/>
    <n v="208"/>
    <n v="213"/>
    <n v="250"/>
    <n v="300"/>
    <n v="386"/>
    <n v="347"/>
    <m/>
    <m/>
    <m/>
    <m/>
    <m/>
    <m/>
    <m/>
    <m/>
    <n v="548"/>
    <n v="279"/>
    <n v="208"/>
    <n v="213"/>
    <n v="250"/>
    <n v="300"/>
    <n v="386"/>
    <n v="347"/>
    <n v="180"/>
    <n v="221"/>
    <n v="182"/>
    <n v="8"/>
    <n v="9"/>
    <n v="6"/>
    <n v="112"/>
    <n v="156"/>
    <n v="159"/>
    <n v="54"/>
    <n v="80"/>
    <n v="90"/>
    <n v="30"/>
    <n v="37"/>
    <n v="47"/>
    <n v="12"/>
    <n v="7"/>
    <n v="16"/>
    <n v="117"/>
    <n v="126"/>
    <n v="147"/>
    <n v="132"/>
    <n v="88"/>
    <n v="71"/>
  </r>
  <r>
    <x v="4"/>
    <s v="Atlanta Technical College"/>
    <n v="138840"/>
    <x v="8"/>
    <m/>
    <m/>
    <m/>
    <m/>
    <m/>
    <m/>
    <m/>
    <m/>
    <m/>
    <m/>
    <m/>
    <m/>
    <m/>
    <m/>
    <m/>
    <m/>
    <m/>
    <m/>
    <m/>
    <m/>
    <m/>
    <m/>
    <m/>
    <m/>
    <m/>
    <m/>
    <m/>
    <m/>
    <m/>
    <m/>
    <m/>
    <s v=" "/>
    <s v=" "/>
    <s v=" "/>
    <s v=" "/>
    <s v=" "/>
    <s v=" "/>
    <s v=" "/>
    <s v=" "/>
    <s v=" "/>
    <s v=" "/>
    <s v=" "/>
    <s v=" "/>
    <m/>
    <m/>
    <m/>
    <m/>
    <m/>
    <m/>
    <s v=" "/>
    <s v=" "/>
    <s v=" "/>
    <m/>
    <m/>
    <m/>
    <m/>
    <m/>
    <m/>
    <m/>
    <m/>
    <m/>
    <s v=""/>
    <s v=""/>
    <s v=""/>
    <m/>
    <m/>
    <m/>
    <n v="1097"/>
    <n v="848"/>
    <n v="949"/>
    <n v="870"/>
    <n v="1021"/>
    <n v="1021"/>
    <n v="695"/>
    <n v="429"/>
    <n v="437"/>
    <n v="327"/>
    <n v="291"/>
    <n v="329"/>
    <n v="404"/>
    <n v="395"/>
    <m/>
    <m/>
    <m/>
    <m/>
    <m/>
    <m/>
    <m/>
    <m/>
    <n v="695"/>
    <n v="429"/>
    <n v="437"/>
    <n v="327"/>
    <n v="291"/>
    <n v="329"/>
    <n v="404"/>
    <n v="395"/>
    <n v="139"/>
    <n v="190"/>
    <n v="224"/>
    <n v="4"/>
    <n v="2"/>
    <n v="6"/>
    <n v="186"/>
    <n v="212"/>
    <n v="165"/>
    <n v="105"/>
    <n v="95"/>
    <n v="72"/>
    <n v="12"/>
    <n v="22"/>
    <n v="36"/>
    <n v="4"/>
    <n v="9"/>
    <n v="12"/>
    <n v="206"/>
    <n v="165"/>
    <n v="209"/>
    <n v="261"/>
    <n v="165"/>
    <n v="137"/>
  </r>
  <r>
    <x v="4"/>
    <s v="Augusta Technical College"/>
    <n v="138956"/>
    <x v="8"/>
    <m/>
    <m/>
    <m/>
    <m/>
    <m/>
    <m/>
    <m/>
    <m/>
    <m/>
    <m/>
    <m/>
    <m/>
    <m/>
    <m/>
    <m/>
    <m/>
    <m/>
    <m/>
    <m/>
    <m/>
    <m/>
    <m/>
    <m/>
    <m/>
    <m/>
    <m/>
    <m/>
    <m/>
    <m/>
    <m/>
    <m/>
    <s v=" "/>
    <s v=" "/>
    <s v=" "/>
    <s v=" "/>
    <s v=" "/>
    <s v=" "/>
    <s v=" "/>
    <s v=" "/>
    <s v=" "/>
    <s v=" "/>
    <s v=" "/>
    <s v=" "/>
    <m/>
    <m/>
    <m/>
    <m/>
    <m/>
    <m/>
    <s v=" "/>
    <s v=" "/>
    <s v=" "/>
    <m/>
    <m/>
    <m/>
    <m/>
    <m/>
    <m/>
    <m/>
    <m/>
    <m/>
    <s v=""/>
    <s v=""/>
    <s v=""/>
    <m/>
    <m/>
    <m/>
    <n v="1080"/>
    <n v="1094"/>
    <n v="1048"/>
    <n v="1059"/>
    <n v="1033"/>
    <n v="1237"/>
    <n v="536"/>
    <n v="352"/>
    <n v="445"/>
    <n v="485"/>
    <n v="459"/>
    <n v="542"/>
    <n v="523"/>
    <n v="548"/>
    <m/>
    <m/>
    <m/>
    <m/>
    <m/>
    <m/>
    <m/>
    <m/>
    <n v="536"/>
    <n v="352"/>
    <n v="445"/>
    <n v="485"/>
    <n v="459"/>
    <n v="542"/>
    <n v="523"/>
    <n v="548"/>
    <n v="320"/>
    <n v="297"/>
    <n v="289"/>
    <n v="5"/>
    <n v="3"/>
    <n v="6"/>
    <n v="217"/>
    <n v="223"/>
    <n v="253"/>
    <n v="220"/>
    <n v="171"/>
    <n v="238"/>
    <n v="54"/>
    <n v="43"/>
    <n v="86"/>
    <n v="6"/>
    <n v="4"/>
    <n v="8"/>
    <n v="205"/>
    <n v="241"/>
    <n v="210"/>
    <n v="214"/>
    <n v="165"/>
    <n v="233"/>
  </r>
  <r>
    <x v="4"/>
    <s v="Central Georgia Technical College"/>
    <n v="140304"/>
    <x v="8"/>
    <m/>
    <m/>
    <m/>
    <m/>
    <m/>
    <m/>
    <m/>
    <m/>
    <m/>
    <m/>
    <m/>
    <m/>
    <m/>
    <m/>
    <m/>
    <m/>
    <m/>
    <m/>
    <m/>
    <m/>
    <m/>
    <m/>
    <m/>
    <m/>
    <m/>
    <m/>
    <m/>
    <m/>
    <m/>
    <m/>
    <m/>
    <s v=" "/>
    <s v=" "/>
    <s v=" "/>
    <s v=" "/>
    <s v=" "/>
    <s v=" "/>
    <s v=" "/>
    <s v=" "/>
    <s v=" "/>
    <s v=" "/>
    <s v=" "/>
    <s v=" "/>
    <m/>
    <m/>
    <m/>
    <m/>
    <m/>
    <m/>
    <s v=" "/>
    <s v=" "/>
    <s v=" "/>
    <m/>
    <m/>
    <m/>
    <m/>
    <m/>
    <m/>
    <m/>
    <m/>
    <m/>
    <s v=""/>
    <s v=""/>
    <s v=""/>
    <m/>
    <m/>
    <m/>
    <n v="1598"/>
    <n v="1347"/>
    <n v="1142"/>
    <n v="854"/>
    <n v="936"/>
    <n v="1199"/>
    <n v="670"/>
    <n v="576"/>
    <n v="597"/>
    <n v="546"/>
    <n v="626"/>
    <n v="432"/>
    <n v="436"/>
    <n v="579"/>
    <m/>
    <m/>
    <m/>
    <m/>
    <m/>
    <m/>
    <m/>
    <m/>
    <n v="670"/>
    <n v="576"/>
    <n v="597"/>
    <n v="546"/>
    <n v="626"/>
    <n v="432"/>
    <n v="436"/>
    <n v="579"/>
    <n v="236"/>
    <n v="213"/>
    <n v="294"/>
    <n v="5"/>
    <n v="6"/>
    <n v="5"/>
    <n v="191"/>
    <n v="217"/>
    <n v="280"/>
    <n v="99"/>
    <n v="86"/>
    <n v="116"/>
    <n v="60"/>
    <n v="72"/>
    <n v="68"/>
    <n v="24"/>
    <n v="15"/>
    <n v="14"/>
    <n v="363"/>
    <n v="453"/>
    <n v="234"/>
    <n v="163"/>
    <n v="159"/>
    <n v="130"/>
  </r>
  <r>
    <x v="4"/>
    <s v="Chattahoochee Technical College"/>
    <n v="140331"/>
    <x v="8"/>
    <m/>
    <m/>
    <m/>
    <m/>
    <m/>
    <m/>
    <m/>
    <m/>
    <m/>
    <m/>
    <m/>
    <m/>
    <m/>
    <m/>
    <m/>
    <m/>
    <m/>
    <m/>
    <m/>
    <m/>
    <m/>
    <m/>
    <m/>
    <m/>
    <m/>
    <m/>
    <m/>
    <m/>
    <m/>
    <m/>
    <m/>
    <s v=" "/>
    <s v=" "/>
    <s v=" "/>
    <s v=" "/>
    <s v=" "/>
    <s v=" "/>
    <s v=" "/>
    <s v=" "/>
    <s v=" "/>
    <s v=" "/>
    <s v=" "/>
    <s v=" "/>
    <m/>
    <m/>
    <m/>
    <m/>
    <m/>
    <m/>
    <s v=" "/>
    <s v=" "/>
    <s v=" "/>
    <m/>
    <m/>
    <m/>
    <m/>
    <m/>
    <m/>
    <m/>
    <m/>
    <m/>
    <s v=""/>
    <s v=""/>
    <s v=""/>
    <m/>
    <m/>
    <m/>
    <n v="2090"/>
    <n v="2645"/>
    <n v="3874"/>
    <n v="3586"/>
    <n v="3856"/>
    <n v="3218"/>
    <n v="1006"/>
    <n v="800"/>
    <n v="871"/>
    <n v="865"/>
    <n v="941"/>
    <n v="923"/>
    <n v="1022"/>
    <n v="1222"/>
    <m/>
    <m/>
    <n v="0"/>
    <n v="0"/>
    <n v="0"/>
    <n v="0"/>
    <n v="0"/>
    <n v="0"/>
    <n v="1006"/>
    <n v="800"/>
    <n v="871"/>
    <n v="865"/>
    <n v="941"/>
    <n v="923"/>
    <n v="1022"/>
    <n v="1222"/>
    <n v="464"/>
    <n v="489"/>
    <n v="489"/>
    <n v="21"/>
    <n v="19"/>
    <n v="9"/>
    <n v="438"/>
    <n v="514"/>
    <n v="724"/>
    <n v="211"/>
    <n v="209"/>
    <n v="171"/>
    <n v="85"/>
    <n v="140"/>
    <n v="49"/>
    <n v="34"/>
    <n v="54"/>
    <n v="61"/>
    <n v="535"/>
    <n v="538"/>
    <n v="642"/>
    <n v="240"/>
    <n v="222"/>
    <n v="239"/>
  </r>
  <r>
    <x v="4"/>
    <s v="Columbus Technical College"/>
    <n v="139357"/>
    <x v="8"/>
    <m/>
    <m/>
    <m/>
    <m/>
    <m/>
    <m/>
    <m/>
    <m/>
    <m/>
    <m/>
    <m/>
    <m/>
    <m/>
    <m/>
    <m/>
    <m/>
    <m/>
    <m/>
    <m/>
    <m/>
    <m/>
    <m/>
    <m/>
    <m/>
    <m/>
    <m/>
    <m/>
    <m/>
    <m/>
    <m/>
    <m/>
    <s v=" "/>
    <s v=" "/>
    <s v=" "/>
    <s v=" "/>
    <s v=" "/>
    <s v=" "/>
    <s v=" "/>
    <s v=" "/>
    <s v=" "/>
    <s v=" "/>
    <s v=" "/>
    <s v=" "/>
    <m/>
    <m/>
    <m/>
    <m/>
    <m/>
    <m/>
    <s v=" "/>
    <s v=" "/>
    <s v=" "/>
    <m/>
    <m/>
    <m/>
    <m/>
    <m/>
    <m/>
    <m/>
    <m/>
    <m/>
    <s v=""/>
    <s v=""/>
    <s v=""/>
    <m/>
    <m/>
    <m/>
    <n v="957"/>
    <n v="1238"/>
    <n v="926"/>
    <n v="798"/>
    <n v="818"/>
    <n v="721"/>
    <n v="426"/>
    <n v="426"/>
    <n v="431"/>
    <n v="511"/>
    <n v="426"/>
    <n v="293"/>
    <n v="355"/>
    <n v="369"/>
    <m/>
    <m/>
    <m/>
    <m/>
    <m/>
    <m/>
    <m/>
    <m/>
    <n v="426"/>
    <n v="426"/>
    <n v="431"/>
    <n v="511"/>
    <n v="426"/>
    <n v="293"/>
    <n v="355"/>
    <n v="369"/>
    <n v="138"/>
    <n v="170"/>
    <n v="193"/>
    <n v="8"/>
    <n v="2"/>
    <n v="3"/>
    <n v="147"/>
    <n v="183"/>
    <n v="173"/>
    <n v="114"/>
    <n v="104"/>
    <n v="57"/>
    <n v="71"/>
    <n v="62"/>
    <n v="51"/>
    <n v="10"/>
    <n v="9"/>
    <n v="14"/>
    <n v="316"/>
    <n v="251"/>
    <n v="171"/>
    <n v="160"/>
    <n v="163"/>
    <n v="174"/>
  </r>
  <r>
    <x v="4"/>
    <s v="DeKalb Technical College"/>
    <n v="244446"/>
    <x v="8"/>
    <m/>
    <m/>
    <m/>
    <m/>
    <m/>
    <m/>
    <m/>
    <m/>
    <m/>
    <m/>
    <m/>
    <m/>
    <m/>
    <m/>
    <m/>
    <m/>
    <m/>
    <m/>
    <m/>
    <m/>
    <m/>
    <m/>
    <m/>
    <m/>
    <m/>
    <m/>
    <m/>
    <m/>
    <m/>
    <m/>
    <m/>
    <s v=" "/>
    <s v=" "/>
    <s v=" "/>
    <s v=" "/>
    <s v=" "/>
    <s v=" "/>
    <s v=" "/>
    <s v=" "/>
    <s v=" "/>
    <s v=" "/>
    <s v=" "/>
    <s v=" "/>
    <m/>
    <m/>
    <m/>
    <m/>
    <m/>
    <m/>
    <s v=" "/>
    <s v=" "/>
    <s v=" "/>
    <m/>
    <m/>
    <m/>
    <m/>
    <m/>
    <m/>
    <m/>
    <m/>
    <m/>
    <s v=""/>
    <s v=""/>
    <s v=""/>
    <m/>
    <m/>
    <m/>
    <n v="1686"/>
    <n v="1347"/>
    <n v="689"/>
    <n v="739"/>
    <n v="749"/>
    <n v="937"/>
    <n v="499"/>
    <n v="356"/>
    <n v="368"/>
    <n v="434"/>
    <n v="321"/>
    <n v="341"/>
    <n v="327"/>
    <n v="350"/>
    <m/>
    <m/>
    <m/>
    <m/>
    <m/>
    <m/>
    <m/>
    <m/>
    <n v="499"/>
    <n v="356"/>
    <n v="368"/>
    <n v="434"/>
    <n v="321"/>
    <n v="341"/>
    <n v="327"/>
    <n v="350"/>
    <n v="170"/>
    <n v="161"/>
    <n v="184"/>
    <n v="7"/>
    <n v="2"/>
    <n v="4"/>
    <n v="164"/>
    <n v="164"/>
    <n v="162"/>
    <n v="87"/>
    <n v="74"/>
    <n v="104"/>
    <n v="45"/>
    <n v="31"/>
    <n v="36"/>
    <n v="21"/>
    <n v="15"/>
    <n v="16"/>
    <n v="281"/>
    <n v="201"/>
    <n v="185"/>
    <n v="95"/>
    <n v="82"/>
    <n v="100"/>
  </r>
  <r>
    <x v="4"/>
    <s v="East Central Technical College"/>
    <n v="139126"/>
    <x v="8"/>
    <m/>
    <m/>
    <m/>
    <m/>
    <m/>
    <m/>
    <m/>
    <m/>
    <m/>
    <m/>
    <m/>
    <m/>
    <m/>
    <m/>
    <m/>
    <m/>
    <m/>
    <m/>
    <m/>
    <m/>
    <m/>
    <m/>
    <m/>
    <m/>
    <m/>
    <m/>
    <m/>
    <m/>
    <m/>
    <m/>
    <m/>
    <s v=" "/>
    <s v=" "/>
    <s v=" "/>
    <s v=" "/>
    <s v=" "/>
    <s v=" "/>
    <s v=" "/>
    <s v=" "/>
    <s v=" "/>
    <s v=" "/>
    <s v=" "/>
    <s v=" "/>
    <m/>
    <m/>
    <m/>
    <m/>
    <m/>
    <m/>
    <s v=" "/>
    <s v=" "/>
    <s v=" "/>
    <m/>
    <m/>
    <m/>
    <m/>
    <m/>
    <m/>
    <m/>
    <m/>
    <m/>
    <s v=""/>
    <s v=""/>
    <s v=""/>
    <m/>
    <m/>
    <m/>
    <n v="491"/>
    <n v="379"/>
    <n v="448"/>
    <n v="454"/>
    <n v="603"/>
    <n v="615"/>
    <n v="253"/>
    <n v="187"/>
    <n v="224"/>
    <n v="167"/>
    <n v="149"/>
    <n v="168"/>
    <n v="206"/>
    <n v="199"/>
    <m/>
    <m/>
    <m/>
    <m/>
    <m/>
    <m/>
    <m/>
    <m/>
    <n v="253"/>
    <n v="187"/>
    <n v="224"/>
    <n v="167"/>
    <n v="149"/>
    <n v="168"/>
    <n v="206"/>
    <n v="199"/>
    <n v="83"/>
    <n v="102"/>
    <n v="112"/>
    <n v="2"/>
    <n v="1"/>
    <n v="0"/>
    <n v="83"/>
    <n v="103"/>
    <n v="87"/>
    <n v="79"/>
    <n v="67"/>
    <n v="72"/>
    <n v="5"/>
    <n v="9"/>
    <n v="13"/>
    <n v="7"/>
    <n v="10"/>
    <n v="10"/>
    <n v="76"/>
    <n v="63"/>
    <n v="73"/>
    <n v="111"/>
    <n v="105"/>
    <n v="130"/>
  </r>
  <r>
    <x v="4"/>
    <s v="Georgia Northwestern Technical College"/>
    <n v="139384"/>
    <x v="8"/>
    <m/>
    <m/>
    <m/>
    <m/>
    <m/>
    <m/>
    <m/>
    <m/>
    <m/>
    <m/>
    <m/>
    <m/>
    <m/>
    <m/>
    <m/>
    <m/>
    <m/>
    <m/>
    <m/>
    <m/>
    <m/>
    <m/>
    <m/>
    <m/>
    <m/>
    <m/>
    <m/>
    <m/>
    <m/>
    <m/>
    <m/>
    <s v=" "/>
    <s v=" "/>
    <s v=" "/>
    <s v=" "/>
    <s v=" "/>
    <s v=" "/>
    <s v=" "/>
    <s v=" "/>
    <s v=" "/>
    <s v=" "/>
    <s v=" "/>
    <s v=" "/>
    <m/>
    <m/>
    <m/>
    <m/>
    <m/>
    <m/>
    <s v=" "/>
    <s v=" "/>
    <s v=" "/>
    <m/>
    <m/>
    <m/>
    <m/>
    <m/>
    <m/>
    <m/>
    <m/>
    <m/>
    <s v=""/>
    <s v=""/>
    <s v=""/>
    <m/>
    <m/>
    <m/>
    <n v="1246"/>
    <n v="1265"/>
    <n v="1402"/>
    <n v="1335"/>
    <n v="1360"/>
    <n v="1806"/>
    <n v="707"/>
    <n v="431"/>
    <n v="437"/>
    <n v="501"/>
    <n v="530"/>
    <n v="527"/>
    <n v="589"/>
    <n v="596"/>
    <m/>
    <m/>
    <m/>
    <m/>
    <m/>
    <m/>
    <m/>
    <m/>
    <n v="707"/>
    <n v="431"/>
    <n v="437"/>
    <n v="501"/>
    <n v="530"/>
    <n v="527"/>
    <n v="589"/>
    <n v="596"/>
    <n v="283"/>
    <n v="277"/>
    <n v="277"/>
    <n v="3"/>
    <n v="5"/>
    <n v="6"/>
    <n v="241"/>
    <n v="307"/>
    <n v="313"/>
    <n v="184"/>
    <n v="155"/>
    <n v="182"/>
    <n v="62"/>
    <n v="57"/>
    <n v="37"/>
    <n v="14"/>
    <n v="11"/>
    <n v="23"/>
    <n v="241"/>
    <n v="307"/>
    <n v="285"/>
    <n v="236"/>
    <n v="187"/>
    <n v="174"/>
  </r>
  <r>
    <x v="4"/>
    <s v="Griffin Technical College"/>
    <n v="139986"/>
    <x v="8"/>
    <m/>
    <m/>
    <m/>
    <m/>
    <m/>
    <m/>
    <m/>
    <m/>
    <m/>
    <m/>
    <m/>
    <m/>
    <m/>
    <m/>
    <m/>
    <m/>
    <m/>
    <m/>
    <m/>
    <m/>
    <m/>
    <m/>
    <m/>
    <m/>
    <m/>
    <m/>
    <m/>
    <m/>
    <m/>
    <m/>
    <m/>
    <s v=" "/>
    <s v=" "/>
    <s v=" "/>
    <s v=" "/>
    <s v=" "/>
    <s v=" "/>
    <s v=" "/>
    <s v=" "/>
    <s v=" "/>
    <s v=" "/>
    <s v=" "/>
    <s v=" "/>
    <m/>
    <m/>
    <m/>
    <m/>
    <m/>
    <m/>
    <s v=" "/>
    <s v=" "/>
    <s v=" "/>
    <m/>
    <m/>
    <m/>
    <m/>
    <m/>
    <m/>
    <m/>
    <m/>
    <m/>
    <s v=""/>
    <s v=""/>
    <s v=""/>
    <m/>
    <m/>
    <m/>
    <n v="1048"/>
    <n v="1027"/>
    <n v="892"/>
    <n v="928"/>
    <n v="1140"/>
    <n v="1181"/>
    <n v="498"/>
    <n v="344"/>
    <n v="439"/>
    <n v="412"/>
    <n v="403"/>
    <n v="331"/>
    <n v="478"/>
    <n v="525"/>
    <m/>
    <m/>
    <m/>
    <m/>
    <m/>
    <m/>
    <m/>
    <m/>
    <n v="498"/>
    <n v="344"/>
    <n v="439"/>
    <n v="412"/>
    <n v="403"/>
    <n v="331"/>
    <n v="478"/>
    <n v="525"/>
    <n v="219"/>
    <n v="257"/>
    <n v="295"/>
    <n v="5"/>
    <n v="5"/>
    <n v="5"/>
    <n v="107"/>
    <n v="216"/>
    <n v="225"/>
    <n v="112"/>
    <n v="144"/>
    <n v="138"/>
    <n v="51"/>
    <n v="32"/>
    <n v="38"/>
    <n v="11"/>
    <n v="13"/>
    <n v="13"/>
    <n v="238"/>
    <n v="214"/>
    <n v="142"/>
    <n v="151"/>
    <n v="135"/>
    <n v="169"/>
  </r>
  <r>
    <x v="4"/>
    <s v="Gwinnett Technical College"/>
    <n v="140012"/>
    <x v="8"/>
    <m/>
    <m/>
    <m/>
    <m/>
    <m/>
    <m/>
    <m/>
    <m/>
    <m/>
    <m/>
    <m/>
    <m/>
    <m/>
    <m/>
    <m/>
    <m/>
    <m/>
    <m/>
    <m/>
    <m/>
    <m/>
    <m/>
    <m/>
    <m/>
    <m/>
    <m/>
    <m/>
    <m/>
    <m/>
    <m/>
    <m/>
    <s v=" "/>
    <s v=" "/>
    <s v=" "/>
    <s v=" "/>
    <s v=" "/>
    <s v=" "/>
    <s v=" "/>
    <s v=" "/>
    <s v=" "/>
    <s v=" "/>
    <s v=" "/>
    <s v=" "/>
    <m/>
    <m/>
    <m/>
    <m/>
    <m/>
    <m/>
    <s v=" "/>
    <s v=" "/>
    <s v=" "/>
    <m/>
    <m/>
    <m/>
    <m/>
    <m/>
    <m/>
    <m/>
    <m/>
    <m/>
    <s v=""/>
    <s v=""/>
    <s v=""/>
    <m/>
    <m/>
    <m/>
    <n v="1517"/>
    <n v="1348"/>
    <n v="632"/>
    <n v="729"/>
    <n v="898"/>
    <n v="1109"/>
    <n v="621"/>
    <n v="338"/>
    <n v="288"/>
    <n v="317"/>
    <n v="266"/>
    <n v="365"/>
    <n v="514"/>
    <n v="563"/>
    <m/>
    <m/>
    <m/>
    <m/>
    <m/>
    <m/>
    <m/>
    <m/>
    <n v="621"/>
    <n v="338"/>
    <n v="288"/>
    <n v="317"/>
    <n v="266"/>
    <n v="365"/>
    <n v="514"/>
    <n v="563"/>
    <n v="185"/>
    <n v="280"/>
    <n v="291"/>
    <n v="6"/>
    <n v="5"/>
    <n v="7"/>
    <n v="174"/>
    <n v="229"/>
    <n v="265"/>
    <n v="84"/>
    <n v="77"/>
    <n v="96"/>
    <n v="40"/>
    <n v="30"/>
    <n v="44"/>
    <n v="8"/>
    <n v="14"/>
    <n v="13"/>
    <n v="185"/>
    <n v="145"/>
    <n v="212"/>
    <n v="110"/>
    <n v="112"/>
    <n v="66"/>
  </r>
  <r>
    <x v="4"/>
    <s v="Heart of Georgia Technical College"/>
    <n v="140076"/>
    <x v="8"/>
    <m/>
    <m/>
    <m/>
    <m/>
    <m/>
    <m/>
    <m/>
    <m/>
    <m/>
    <m/>
    <m/>
    <m/>
    <m/>
    <m/>
    <m/>
    <m/>
    <m/>
    <m/>
    <m/>
    <m/>
    <m/>
    <m/>
    <m/>
    <m/>
    <m/>
    <m/>
    <m/>
    <m/>
    <m/>
    <m/>
    <m/>
    <s v=" "/>
    <s v=" "/>
    <s v=" "/>
    <s v=" "/>
    <s v=" "/>
    <s v=" "/>
    <s v=" "/>
    <s v=" "/>
    <s v=" "/>
    <s v=" "/>
    <s v=" "/>
    <s v=" "/>
    <m/>
    <m/>
    <m/>
    <m/>
    <m/>
    <m/>
    <s v=" "/>
    <s v=" "/>
    <s v=" "/>
    <m/>
    <m/>
    <m/>
    <m/>
    <m/>
    <m/>
    <m/>
    <m/>
    <m/>
    <s v=""/>
    <s v=""/>
    <s v=""/>
    <m/>
    <m/>
    <m/>
    <n v="322"/>
    <n v="432"/>
    <n v="801"/>
    <n v="667"/>
    <n v="666"/>
    <n v="659"/>
    <n v="137"/>
    <n v="149"/>
    <n v="147"/>
    <n v="177"/>
    <n v="180"/>
    <n v="165"/>
    <n v="149"/>
    <n v="159"/>
    <m/>
    <m/>
    <m/>
    <m/>
    <m/>
    <m/>
    <m/>
    <m/>
    <n v="137"/>
    <n v="149"/>
    <n v="147"/>
    <n v="177"/>
    <n v="180"/>
    <n v="165"/>
    <n v="149"/>
    <n v="159"/>
    <n v="87"/>
    <n v="85"/>
    <n v="100"/>
    <n v="1"/>
    <n v="1"/>
    <n v="2"/>
    <n v="77"/>
    <n v="63"/>
    <n v="57"/>
    <n v="60"/>
    <n v="81"/>
    <n v="64"/>
    <n v="14"/>
    <n v="16"/>
    <n v="21"/>
    <n v="7"/>
    <n v="6"/>
    <n v="10"/>
    <n v="96"/>
    <n v="77"/>
    <n v="70"/>
    <n v="53"/>
    <n v="83"/>
    <n v="68"/>
  </r>
  <r>
    <x v="4"/>
    <s v="Lanier Technical College"/>
    <n v="140243"/>
    <x v="8"/>
    <m/>
    <m/>
    <m/>
    <m/>
    <m/>
    <m/>
    <m/>
    <m/>
    <m/>
    <m/>
    <m/>
    <m/>
    <m/>
    <m/>
    <m/>
    <m/>
    <m/>
    <m/>
    <m/>
    <m/>
    <m/>
    <m/>
    <m/>
    <m/>
    <m/>
    <m/>
    <m/>
    <m/>
    <m/>
    <m/>
    <m/>
    <s v=" "/>
    <s v=" "/>
    <s v=" "/>
    <s v=" "/>
    <s v=" "/>
    <s v=" "/>
    <s v=" "/>
    <s v=" "/>
    <s v=" "/>
    <s v=" "/>
    <s v=" "/>
    <s v=" "/>
    <m/>
    <m/>
    <m/>
    <m/>
    <m/>
    <m/>
    <s v=" "/>
    <s v=" "/>
    <s v=" "/>
    <m/>
    <m/>
    <m/>
    <m/>
    <m/>
    <m/>
    <m/>
    <m/>
    <m/>
    <s v=""/>
    <s v=""/>
    <s v=""/>
    <m/>
    <m/>
    <m/>
    <n v="1187"/>
    <n v="1083"/>
    <n v="1285"/>
    <n v="1190"/>
    <n v="1292"/>
    <n v="1011"/>
    <n v="317"/>
    <n v="336"/>
    <n v="349"/>
    <n v="364"/>
    <n v="384"/>
    <n v="321"/>
    <n v="385"/>
    <n v="391"/>
    <m/>
    <m/>
    <m/>
    <m/>
    <m/>
    <m/>
    <m/>
    <m/>
    <n v="317"/>
    <n v="336"/>
    <n v="349"/>
    <n v="364"/>
    <n v="384"/>
    <n v="321"/>
    <n v="385"/>
    <n v="391"/>
    <n v="175"/>
    <n v="196"/>
    <n v="234"/>
    <n v="5"/>
    <n v="7"/>
    <n v="8"/>
    <n v="141"/>
    <n v="182"/>
    <n v="149"/>
    <n v="120"/>
    <n v="144"/>
    <n v="108"/>
    <n v="40"/>
    <n v="36"/>
    <n v="42"/>
    <n v="20"/>
    <n v="13"/>
    <n v="14"/>
    <n v="184"/>
    <n v="191"/>
    <n v="157"/>
    <n v="117"/>
    <n v="149"/>
    <n v="144"/>
  </r>
  <r>
    <x v="4"/>
    <s v="Middle Georgia Technical College"/>
    <n v="140085"/>
    <x v="8"/>
    <m/>
    <m/>
    <m/>
    <m/>
    <m/>
    <m/>
    <m/>
    <m/>
    <m/>
    <m/>
    <m/>
    <m/>
    <m/>
    <m/>
    <m/>
    <m/>
    <m/>
    <m/>
    <m/>
    <m/>
    <m/>
    <m/>
    <m/>
    <m/>
    <m/>
    <m/>
    <m/>
    <m/>
    <m/>
    <m/>
    <m/>
    <s v=" "/>
    <s v=" "/>
    <s v=" "/>
    <s v=" "/>
    <s v=" "/>
    <s v=" "/>
    <s v=" "/>
    <s v=" "/>
    <s v=" "/>
    <s v=" "/>
    <s v=" "/>
    <s v=" "/>
    <m/>
    <m/>
    <m/>
    <m/>
    <m/>
    <m/>
    <s v=" "/>
    <s v=" "/>
    <s v=" "/>
    <m/>
    <m/>
    <m/>
    <m/>
    <m/>
    <m/>
    <m/>
    <m/>
    <m/>
    <s v=""/>
    <s v=""/>
    <s v=""/>
    <m/>
    <m/>
    <m/>
    <n v="1040"/>
    <n v="957"/>
    <n v="960"/>
    <n v="1047"/>
    <n v="1126"/>
    <n v="1215"/>
    <n v="517"/>
    <n v="460"/>
    <n v="496"/>
    <n v="447"/>
    <n v="360"/>
    <n v="505"/>
    <n v="616"/>
    <n v="466"/>
    <m/>
    <m/>
    <m/>
    <m/>
    <m/>
    <m/>
    <m/>
    <m/>
    <n v="517"/>
    <n v="460"/>
    <n v="496"/>
    <n v="447"/>
    <n v="360"/>
    <n v="505"/>
    <n v="616"/>
    <n v="466"/>
    <n v="289"/>
    <n v="385"/>
    <n v="250"/>
    <n v="6"/>
    <n v="10"/>
    <n v="8"/>
    <n v="210"/>
    <n v="221"/>
    <n v="208"/>
    <n v="214"/>
    <n v="132"/>
    <n v="226"/>
    <n v="23"/>
    <n v="29"/>
    <n v="33"/>
    <n v="27"/>
    <n v="17"/>
    <n v="18"/>
    <n v="183"/>
    <n v="182"/>
    <n v="228"/>
    <n v="210"/>
    <n v="215"/>
    <n v="230"/>
  </r>
  <r>
    <x v="4"/>
    <s v="Moultrie Technical College"/>
    <n v="140599"/>
    <x v="8"/>
    <m/>
    <m/>
    <m/>
    <m/>
    <m/>
    <m/>
    <m/>
    <m/>
    <m/>
    <m/>
    <m/>
    <m/>
    <m/>
    <m/>
    <m/>
    <m/>
    <m/>
    <m/>
    <m/>
    <m/>
    <m/>
    <m/>
    <m/>
    <m/>
    <m/>
    <m/>
    <m/>
    <m/>
    <m/>
    <m/>
    <m/>
    <s v=" "/>
    <s v=" "/>
    <s v=" "/>
    <s v=" "/>
    <s v=" "/>
    <s v=" "/>
    <s v=" "/>
    <s v=" "/>
    <s v=" "/>
    <s v=" "/>
    <s v=" "/>
    <s v=" "/>
    <m/>
    <m/>
    <m/>
    <m/>
    <m/>
    <m/>
    <s v=" "/>
    <s v=" "/>
    <s v=" "/>
    <m/>
    <m/>
    <m/>
    <m/>
    <m/>
    <m/>
    <m/>
    <m/>
    <m/>
    <s v=""/>
    <s v=""/>
    <s v=""/>
    <m/>
    <m/>
    <m/>
    <n v="631"/>
    <n v="598"/>
    <n v="775"/>
    <n v="834"/>
    <n v="921"/>
    <n v="982"/>
    <n v="237"/>
    <n v="225"/>
    <n v="266"/>
    <n v="277"/>
    <n v="238"/>
    <n v="254"/>
    <n v="272"/>
    <n v="302"/>
    <m/>
    <m/>
    <m/>
    <m/>
    <m/>
    <m/>
    <m/>
    <m/>
    <n v="237"/>
    <n v="225"/>
    <n v="266"/>
    <n v="277"/>
    <n v="238"/>
    <n v="254"/>
    <n v="272"/>
    <n v="302"/>
    <n v="132"/>
    <n v="144"/>
    <n v="164"/>
    <n v="5"/>
    <n v="2"/>
    <n v="5"/>
    <n v="117"/>
    <n v="126"/>
    <n v="133"/>
    <n v="110"/>
    <n v="107"/>
    <n v="113"/>
    <n v="17"/>
    <n v="18"/>
    <n v="17"/>
    <n v="12"/>
    <n v="7"/>
    <n v="13"/>
    <n v="138"/>
    <n v="106"/>
    <n v="111"/>
    <n v="107"/>
    <n v="110"/>
    <n v="122"/>
  </r>
  <r>
    <x v="4"/>
    <s v="North Georgia Technical College"/>
    <n v="140678"/>
    <x v="8"/>
    <m/>
    <m/>
    <m/>
    <m/>
    <m/>
    <m/>
    <m/>
    <m/>
    <m/>
    <m/>
    <m/>
    <m/>
    <m/>
    <m/>
    <m/>
    <m/>
    <m/>
    <m/>
    <m/>
    <m/>
    <m/>
    <m/>
    <m/>
    <m/>
    <m/>
    <m/>
    <m/>
    <m/>
    <m/>
    <m/>
    <m/>
    <s v=" "/>
    <s v=" "/>
    <s v=" "/>
    <s v=" "/>
    <s v=" "/>
    <s v=" "/>
    <s v=" "/>
    <s v=" "/>
    <s v=" "/>
    <s v=" "/>
    <s v=" "/>
    <s v=" "/>
    <m/>
    <m/>
    <m/>
    <m/>
    <m/>
    <m/>
    <s v=" "/>
    <s v=" "/>
    <s v=" "/>
    <m/>
    <m/>
    <m/>
    <m/>
    <m/>
    <m/>
    <m/>
    <m/>
    <m/>
    <s v=""/>
    <s v=""/>
    <s v=""/>
    <m/>
    <m/>
    <m/>
    <n v="771"/>
    <n v="765"/>
    <n v="569"/>
    <n v="578"/>
    <n v="606"/>
    <n v="639"/>
    <n v="419"/>
    <n v="395"/>
    <n v="388"/>
    <n v="337"/>
    <n v="349"/>
    <n v="386"/>
    <n v="389"/>
    <n v="428"/>
    <m/>
    <m/>
    <m/>
    <m/>
    <m/>
    <m/>
    <m/>
    <m/>
    <n v="419"/>
    <n v="395"/>
    <n v="388"/>
    <n v="337"/>
    <n v="349"/>
    <n v="386"/>
    <n v="389"/>
    <n v="428"/>
    <n v="256"/>
    <n v="227"/>
    <n v="261"/>
    <n v="9"/>
    <n v="5"/>
    <n v="5"/>
    <n v="121"/>
    <n v="157"/>
    <n v="162"/>
    <n v="160"/>
    <n v="146"/>
    <n v="200"/>
    <n v="23"/>
    <n v="29"/>
    <n v="30"/>
    <n v="14"/>
    <n v="15"/>
    <n v="20"/>
    <n v="140"/>
    <n v="159"/>
    <n v="136"/>
    <n v="161"/>
    <n v="219"/>
    <n v="191"/>
  </r>
  <r>
    <x v="4"/>
    <s v="Ogeechee Technical College"/>
    <n v="366465"/>
    <x v="8"/>
    <m/>
    <m/>
    <m/>
    <m/>
    <m/>
    <m/>
    <m/>
    <m/>
    <m/>
    <m/>
    <m/>
    <m/>
    <m/>
    <m/>
    <m/>
    <m/>
    <m/>
    <m/>
    <m/>
    <m/>
    <m/>
    <m/>
    <m/>
    <m/>
    <m/>
    <m/>
    <m/>
    <m/>
    <m/>
    <m/>
    <m/>
    <s v=" "/>
    <s v=" "/>
    <s v=" "/>
    <s v=" "/>
    <s v=" "/>
    <s v=" "/>
    <s v=" "/>
    <s v=" "/>
    <s v=" "/>
    <s v=" "/>
    <s v=" "/>
    <s v=" "/>
    <m/>
    <m/>
    <m/>
    <m/>
    <m/>
    <m/>
    <s v=" "/>
    <s v=" "/>
    <s v=" "/>
    <m/>
    <m/>
    <m/>
    <m/>
    <m/>
    <m/>
    <m/>
    <m/>
    <m/>
    <s v=""/>
    <s v=""/>
    <s v=""/>
    <m/>
    <m/>
    <m/>
    <n v="683"/>
    <n v="639"/>
    <n v="465"/>
    <n v="472"/>
    <n v="400"/>
    <n v="442"/>
    <n v="312"/>
    <n v="260"/>
    <n v="254"/>
    <n v="276"/>
    <n v="245"/>
    <n v="224"/>
    <n v="193"/>
    <n v="194"/>
    <m/>
    <m/>
    <m/>
    <m/>
    <m/>
    <m/>
    <m/>
    <m/>
    <n v="312"/>
    <n v="260"/>
    <n v="254"/>
    <n v="276"/>
    <n v="245"/>
    <n v="224"/>
    <n v="193"/>
    <n v="194"/>
    <n v="102"/>
    <n v="104"/>
    <n v="109"/>
    <n v="4"/>
    <n v="5"/>
    <n v="4"/>
    <n v="118"/>
    <n v="84"/>
    <n v="81"/>
    <n v="103"/>
    <n v="91"/>
    <n v="83"/>
    <n v="42"/>
    <n v="36"/>
    <n v="26"/>
    <n v="14"/>
    <n v="9"/>
    <n v="11"/>
    <n v="117"/>
    <n v="109"/>
    <n v="104"/>
    <n v="73"/>
    <n v="95"/>
    <n v="109"/>
  </r>
  <r>
    <x v="4"/>
    <s v="Okefenokee Technical College"/>
    <n v="248776"/>
    <x v="8"/>
    <m/>
    <m/>
    <m/>
    <m/>
    <m/>
    <m/>
    <m/>
    <m/>
    <m/>
    <m/>
    <m/>
    <m/>
    <m/>
    <m/>
    <m/>
    <m/>
    <m/>
    <m/>
    <m/>
    <m/>
    <m/>
    <m/>
    <m/>
    <m/>
    <m/>
    <m/>
    <m/>
    <m/>
    <m/>
    <m/>
    <m/>
    <s v=" "/>
    <s v=" "/>
    <s v=" "/>
    <s v=" "/>
    <s v=" "/>
    <s v=" "/>
    <s v=" "/>
    <s v=" "/>
    <s v=" "/>
    <s v=" "/>
    <s v=" "/>
    <s v=" "/>
    <m/>
    <m/>
    <m/>
    <m/>
    <m/>
    <m/>
    <s v=" "/>
    <s v=" "/>
    <s v=" "/>
    <m/>
    <m/>
    <m/>
    <m/>
    <m/>
    <m/>
    <m/>
    <m/>
    <m/>
    <s v=""/>
    <s v=""/>
    <s v=""/>
    <m/>
    <m/>
    <m/>
    <n v="313"/>
    <n v="524"/>
    <n v="585"/>
    <n v="479"/>
    <n v="603"/>
    <n v="547"/>
    <n v="72"/>
    <n v="71"/>
    <n v="96"/>
    <n v="183"/>
    <n v="130"/>
    <n v="104"/>
    <n v="122"/>
    <n v="82"/>
    <m/>
    <m/>
    <m/>
    <m/>
    <m/>
    <m/>
    <m/>
    <m/>
    <n v="72"/>
    <n v="71"/>
    <n v="96"/>
    <n v="183"/>
    <n v="130"/>
    <n v="104"/>
    <n v="122"/>
    <n v="82"/>
    <n v="51"/>
    <n v="63"/>
    <n v="42"/>
    <n v="1"/>
    <n v="2"/>
    <n v="0"/>
    <n v="52"/>
    <n v="57"/>
    <n v="40"/>
    <n v="104"/>
    <n v="45"/>
    <n v="41"/>
    <n v="33"/>
    <n v="17"/>
    <n v="16"/>
    <n v="3"/>
    <n v="8"/>
    <n v="3"/>
    <n v="43"/>
    <n v="60"/>
    <n v="44"/>
    <n v="39"/>
    <n v="42"/>
    <n v="64"/>
  </r>
  <r>
    <x v="4"/>
    <s v="Savannah Technical College"/>
    <n v="140942"/>
    <x v="8"/>
    <m/>
    <m/>
    <m/>
    <m/>
    <m/>
    <m/>
    <m/>
    <m/>
    <m/>
    <m/>
    <m/>
    <m/>
    <m/>
    <m/>
    <m/>
    <m/>
    <m/>
    <m/>
    <m/>
    <m/>
    <m/>
    <m/>
    <m/>
    <m/>
    <m/>
    <m/>
    <m/>
    <m/>
    <m/>
    <m/>
    <m/>
    <s v=" "/>
    <s v=" "/>
    <s v=" "/>
    <s v=" "/>
    <s v=" "/>
    <s v=" "/>
    <s v=" "/>
    <s v=" "/>
    <s v=" "/>
    <s v=" "/>
    <s v=" "/>
    <s v=" "/>
    <m/>
    <m/>
    <m/>
    <m/>
    <m/>
    <m/>
    <s v=" "/>
    <s v=" "/>
    <s v=" "/>
    <m/>
    <m/>
    <m/>
    <m/>
    <m/>
    <m/>
    <m/>
    <m/>
    <m/>
    <s v=""/>
    <s v=""/>
    <s v=""/>
    <m/>
    <m/>
    <m/>
    <n v="1253"/>
    <n v="1084"/>
    <n v="1105"/>
    <n v="1202"/>
    <n v="1252"/>
    <n v="1503"/>
    <n v="449"/>
    <n v="537"/>
    <n v="445"/>
    <n v="419"/>
    <n v="427"/>
    <n v="475"/>
    <n v="486"/>
    <n v="538"/>
    <m/>
    <m/>
    <m/>
    <m/>
    <m/>
    <m/>
    <m/>
    <m/>
    <n v="449"/>
    <n v="537"/>
    <n v="445"/>
    <n v="419"/>
    <n v="427"/>
    <n v="475"/>
    <n v="486"/>
    <n v="538"/>
    <n v="215"/>
    <n v="236"/>
    <n v="284"/>
    <n v="4"/>
    <n v="5"/>
    <n v="8"/>
    <n v="256"/>
    <n v="245"/>
    <n v="246"/>
    <n v="104"/>
    <n v="109"/>
    <n v="133"/>
    <n v="44"/>
    <n v="32"/>
    <n v="50"/>
    <n v="9"/>
    <n v="9"/>
    <n v="12"/>
    <n v="262"/>
    <n v="277"/>
    <n v="280"/>
    <n v="124"/>
    <n v="155"/>
    <n v="152"/>
  </r>
  <r>
    <x v="4"/>
    <s v="South Georgia Technical College"/>
    <n v="141006"/>
    <x v="8"/>
    <m/>
    <m/>
    <m/>
    <m/>
    <m/>
    <m/>
    <m/>
    <m/>
    <m/>
    <m/>
    <m/>
    <m/>
    <m/>
    <m/>
    <m/>
    <m/>
    <m/>
    <m/>
    <m/>
    <m/>
    <m/>
    <m/>
    <m/>
    <m/>
    <m/>
    <m/>
    <m/>
    <m/>
    <m/>
    <m/>
    <m/>
    <s v=" "/>
    <s v=" "/>
    <s v=" "/>
    <s v=" "/>
    <s v=" "/>
    <s v=" "/>
    <s v=" "/>
    <s v=" "/>
    <s v=" "/>
    <s v=" "/>
    <s v=" "/>
    <s v=" "/>
    <m/>
    <m/>
    <m/>
    <m/>
    <m/>
    <m/>
    <s v=" "/>
    <s v=" "/>
    <s v=" "/>
    <m/>
    <m/>
    <m/>
    <m/>
    <m/>
    <m/>
    <m/>
    <m/>
    <m/>
    <s v=""/>
    <s v=""/>
    <s v=""/>
    <m/>
    <m/>
    <m/>
    <n v="323"/>
    <n v="417"/>
    <n v="564"/>
    <n v="605"/>
    <n v="649"/>
    <n v="793"/>
    <n v="278"/>
    <n v="221"/>
    <n v="190"/>
    <n v="251"/>
    <n v="314"/>
    <n v="270"/>
    <n v="314"/>
    <n v="437"/>
    <m/>
    <m/>
    <m/>
    <m/>
    <m/>
    <m/>
    <m/>
    <m/>
    <n v="278"/>
    <n v="221"/>
    <n v="190"/>
    <n v="251"/>
    <n v="314"/>
    <n v="270"/>
    <n v="314"/>
    <n v="437"/>
    <n v="140"/>
    <n v="157"/>
    <n v="228"/>
    <n v="12"/>
    <n v="9"/>
    <n v="14"/>
    <n v="118"/>
    <n v="148"/>
    <n v="195"/>
    <n v="95"/>
    <n v="117"/>
    <n v="104"/>
    <n v="27"/>
    <n v="22"/>
    <n v="26"/>
    <n v="24"/>
    <n v="13"/>
    <n v="25"/>
    <n v="105"/>
    <n v="162"/>
    <n v="115"/>
    <n v="129"/>
    <n v="107"/>
    <n v="78"/>
  </r>
  <r>
    <x v="4"/>
    <s v="Southeastern Technical College"/>
    <n v="368911"/>
    <x v="8"/>
    <m/>
    <m/>
    <m/>
    <m/>
    <m/>
    <m/>
    <m/>
    <m/>
    <m/>
    <m/>
    <m/>
    <m/>
    <m/>
    <m/>
    <m/>
    <m/>
    <m/>
    <m/>
    <m/>
    <m/>
    <m/>
    <m/>
    <m/>
    <m/>
    <m/>
    <m/>
    <m/>
    <m/>
    <m/>
    <m/>
    <m/>
    <s v=" "/>
    <s v=" "/>
    <s v=" "/>
    <s v=" "/>
    <s v=" "/>
    <s v=" "/>
    <s v=" "/>
    <s v=" "/>
    <s v=" "/>
    <s v=" "/>
    <s v=" "/>
    <s v=" "/>
    <m/>
    <m/>
    <m/>
    <m/>
    <m/>
    <m/>
    <s v=" "/>
    <s v=" "/>
    <s v=" "/>
    <m/>
    <m/>
    <m/>
    <m/>
    <m/>
    <m/>
    <m/>
    <m/>
    <m/>
    <s v=""/>
    <s v=""/>
    <s v=""/>
    <m/>
    <m/>
    <m/>
    <n v="549"/>
    <n v="498"/>
    <n v="520"/>
    <n v="529"/>
    <n v="482"/>
    <n v="594"/>
    <n v="299"/>
    <n v="215"/>
    <n v="197"/>
    <n v="202"/>
    <n v="197"/>
    <n v="173"/>
    <n v="161"/>
    <n v="182"/>
    <m/>
    <m/>
    <m/>
    <m/>
    <m/>
    <m/>
    <m/>
    <m/>
    <n v="299"/>
    <n v="215"/>
    <n v="197"/>
    <n v="202"/>
    <n v="197"/>
    <n v="173"/>
    <n v="161"/>
    <n v="182"/>
    <n v="99"/>
    <n v="83"/>
    <n v="83"/>
    <n v="4"/>
    <n v="4"/>
    <n v="4"/>
    <n v="70"/>
    <n v="74"/>
    <n v="95"/>
    <n v="71"/>
    <n v="66"/>
    <n v="69"/>
    <n v="19"/>
    <n v="24"/>
    <n v="11"/>
    <n v="14"/>
    <n v="17"/>
    <n v="10"/>
    <n v="98"/>
    <n v="90"/>
    <n v="83"/>
    <n v="107"/>
    <n v="92"/>
    <n v="79"/>
  </r>
  <r>
    <x v="4"/>
    <s v="Southwest Georgia Technical College"/>
    <n v="141158"/>
    <x v="8"/>
    <m/>
    <m/>
    <m/>
    <m/>
    <m/>
    <m/>
    <m/>
    <m/>
    <m/>
    <m/>
    <m/>
    <m/>
    <m/>
    <m/>
    <m/>
    <m/>
    <m/>
    <m/>
    <m/>
    <m/>
    <m/>
    <m/>
    <m/>
    <m/>
    <m/>
    <m/>
    <m/>
    <m/>
    <m/>
    <m/>
    <m/>
    <s v=" "/>
    <s v=" "/>
    <s v=" "/>
    <s v=" "/>
    <s v=" "/>
    <s v=" "/>
    <s v=" "/>
    <s v=" "/>
    <s v=" "/>
    <s v=" "/>
    <s v=" "/>
    <s v=" "/>
    <m/>
    <m/>
    <m/>
    <m/>
    <m/>
    <m/>
    <s v=" "/>
    <s v=" "/>
    <s v=" "/>
    <m/>
    <m/>
    <m/>
    <m/>
    <m/>
    <m/>
    <m/>
    <m/>
    <m/>
    <s v=""/>
    <s v=""/>
    <s v=""/>
    <m/>
    <m/>
    <m/>
    <n v="255"/>
    <n v="394"/>
    <n v="401"/>
    <n v="478"/>
    <n v="454"/>
    <n v="544"/>
    <n v="113"/>
    <n v="83"/>
    <n v="97"/>
    <n v="172"/>
    <n v="133"/>
    <n v="147"/>
    <n v="90"/>
    <n v="122"/>
    <m/>
    <m/>
    <m/>
    <m/>
    <m/>
    <m/>
    <m/>
    <m/>
    <n v="113"/>
    <n v="83"/>
    <n v="97"/>
    <n v="172"/>
    <n v="133"/>
    <n v="147"/>
    <n v="90"/>
    <n v="122"/>
    <n v="67"/>
    <n v="47"/>
    <n v="65"/>
    <n v="6"/>
    <n v="1"/>
    <n v="4"/>
    <n v="74"/>
    <n v="42"/>
    <n v="53"/>
    <n v="39"/>
    <n v="42"/>
    <n v="44"/>
    <n v="33"/>
    <n v="23"/>
    <n v="24"/>
    <n v="13"/>
    <n v="8"/>
    <n v="10"/>
    <n v="87"/>
    <n v="60"/>
    <n v="69"/>
    <n v="46"/>
    <n v="32"/>
    <n v="47"/>
  </r>
  <r>
    <x v="4"/>
    <s v="Valdosta Technical College"/>
    <n v="141255"/>
    <x v="8"/>
    <m/>
    <m/>
    <m/>
    <m/>
    <m/>
    <m/>
    <m/>
    <m/>
    <m/>
    <m/>
    <m/>
    <m/>
    <m/>
    <m/>
    <m/>
    <m/>
    <m/>
    <m/>
    <m/>
    <m/>
    <m/>
    <m/>
    <m/>
    <m/>
    <m/>
    <m/>
    <m/>
    <m/>
    <m/>
    <m/>
    <m/>
    <s v=" "/>
    <s v=" "/>
    <s v=" "/>
    <s v=" "/>
    <s v=" "/>
    <s v=" "/>
    <s v=" "/>
    <s v=" "/>
    <s v=" "/>
    <s v=" "/>
    <s v=" "/>
    <s v=" "/>
    <m/>
    <m/>
    <m/>
    <m/>
    <m/>
    <m/>
    <s v=" "/>
    <s v=" "/>
    <s v=" "/>
    <m/>
    <m/>
    <m/>
    <m/>
    <m/>
    <m/>
    <m/>
    <m/>
    <m/>
    <s v=""/>
    <s v=""/>
    <s v=""/>
    <m/>
    <m/>
    <m/>
    <n v="706"/>
    <n v="657"/>
    <n v="713"/>
    <n v="753"/>
    <n v="742"/>
    <n v="715"/>
    <n v="310"/>
    <n v="305"/>
    <n v="248"/>
    <n v="225"/>
    <n v="192"/>
    <n v="235"/>
    <n v="227"/>
    <n v="233"/>
    <m/>
    <m/>
    <m/>
    <m/>
    <m/>
    <m/>
    <m/>
    <m/>
    <n v="310"/>
    <n v="305"/>
    <n v="248"/>
    <n v="225"/>
    <n v="192"/>
    <n v="235"/>
    <n v="227"/>
    <n v="233"/>
    <n v="125"/>
    <n v="115"/>
    <n v="131"/>
    <n v="5"/>
    <n v="3"/>
    <n v="6"/>
    <n v="105"/>
    <n v="109"/>
    <n v="96"/>
    <n v="91"/>
    <n v="59"/>
    <n v="58"/>
    <n v="22"/>
    <n v="22"/>
    <n v="31"/>
    <n v="10"/>
    <n v="7"/>
    <n v="7"/>
    <n v="102"/>
    <n v="104"/>
    <n v="139"/>
    <n v="130"/>
    <n v="125"/>
    <n v="106"/>
  </r>
  <r>
    <x v="4"/>
    <s v="West Georgia Technical College"/>
    <n v="139278"/>
    <x v="8"/>
    <m/>
    <m/>
    <m/>
    <m/>
    <m/>
    <m/>
    <m/>
    <m/>
    <m/>
    <m/>
    <m/>
    <m/>
    <m/>
    <m/>
    <m/>
    <m/>
    <m/>
    <m/>
    <m/>
    <m/>
    <m/>
    <m/>
    <m/>
    <m/>
    <m/>
    <m/>
    <m/>
    <m/>
    <m/>
    <m/>
    <m/>
    <s v=" "/>
    <s v=" "/>
    <s v=" "/>
    <s v=" "/>
    <s v=" "/>
    <s v=" "/>
    <s v=" "/>
    <s v=" "/>
    <s v=" "/>
    <s v=" "/>
    <s v=" "/>
    <s v=" "/>
    <m/>
    <m/>
    <m/>
    <m/>
    <m/>
    <m/>
    <s v=" "/>
    <s v=" "/>
    <s v=" "/>
    <m/>
    <m/>
    <m/>
    <m/>
    <m/>
    <m/>
    <m/>
    <m/>
    <m/>
    <s v=""/>
    <s v=""/>
    <s v=""/>
    <m/>
    <m/>
    <m/>
    <n v="1184"/>
    <n v="1383"/>
    <n v="1337"/>
    <n v="1273"/>
    <n v="1639"/>
    <n v="1809"/>
    <n v="405"/>
    <n v="374"/>
    <n v="434"/>
    <n v="454"/>
    <n v="460"/>
    <n v="459"/>
    <n v="584"/>
    <n v="658"/>
    <m/>
    <m/>
    <m/>
    <m/>
    <m/>
    <m/>
    <m/>
    <m/>
    <n v="405"/>
    <n v="374"/>
    <n v="434"/>
    <n v="454"/>
    <n v="460"/>
    <n v="459"/>
    <n v="584"/>
    <n v="658"/>
    <n v="238"/>
    <n v="313"/>
    <n v="313"/>
    <n v="6"/>
    <n v="14"/>
    <n v="11"/>
    <n v="215"/>
    <n v="257"/>
    <n v="334"/>
    <n v="148"/>
    <n v="165"/>
    <n v="149"/>
    <n v="49"/>
    <n v="60"/>
    <n v="50"/>
    <n v="13"/>
    <n v="12"/>
    <n v="27"/>
    <n v="244"/>
    <n v="223"/>
    <n v="233"/>
    <n v="146"/>
    <n v="156"/>
    <n v="170"/>
  </r>
  <r>
    <x v="4"/>
    <s v="Altamaha Technical College"/>
    <n v="366447"/>
    <x v="9"/>
    <m/>
    <m/>
    <m/>
    <m/>
    <m/>
    <m/>
    <m/>
    <m/>
    <m/>
    <m/>
    <m/>
    <m/>
    <m/>
    <m/>
    <m/>
    <m/>
    <m/>
    <m/>
    <m/>
    <m/>
    <m/>
    <m/>
    <m/>
    <m/>
    <m/>
    <m/>
    <m/>
    <m/>
    <m/>
    <m/>
    <m/>
    <s v=" "/>
    <s v=" "/>
    <s v=" "/>
    <s v=" "/>
    <s v=" "/>
    <s v=" "/>
    <s v=" "/>
    <s v=" "/>
    <s v=" "/>
    <s v=" "/>
    <s v=" "/>
    <s v=" "/>
    <m/>
    <m/>
    <m/>
    <m/>
    <m/>
    <m/>
    <s v=" "/>
    <s v=" "/>
    <s v=" "/>
    <m/>
    <m/>
    <m/>
    <m/>
    <m/>
    <m/>
    <m/>
    <m/>
    <m/>
    <s v=""/>
    <s v=""/>
    <s v=""/>
    <m/>
    <m/>
    <m/>
    <n v="431"/>
    <n v="328"/>
    <n v="275"/>
    <n v="375"/>
    <n v="299"/>
    <n v="340"/>
    <n v="275"/>
    <n v="196"/>
    <n v="156"/>
    <n v="124"/>
    <n v="97"/>
    <n v="135"/>
    <n v="91"/>
    <n v="96"/>
    <m/>
    <m/>
    <m/>
    <m/>
    <m/>
    <m/>
    <m/>
    <m/>
    <n v="275"/>
    <n v="196"/>
    <n v="156"/>
    <n v="124"/>
    <n v="97"/>
    <n v="135"/>
    <n v="91"/>
    <n v="96"/>
    <n v="85"/>
    <n v="52"/>
    <n v="67"/>
    <n v="2"/>
    <n v="1"/>
    <n v="1"/>
    <n v="48"/>
    <n v="38"/>
    <n v="28"/>
    <n v="71"/>
    <n v="63"/>
    <n v="77"/>
    <n v="8"/>
    <n v="4"/>
    <n v="7"/>
    <n v="7"/>
    <n v="3"/>
    <n v="5"/>
    <n v="38"/>
    <n v="27"/>
    <n v="46"/>
    <n v="131"/>
    <n v="110"/>
    <n v="102"/>
  </r>
  <r>
    <x v="4"/>
    <s v="Flint River Technical College"/>
    <n v="248794"/>
    <x v="9"/>
    <m/>
    <m/>
    <m/>
    <m/>
    <m/>
    <m/>
    <m/>
    <m/>
    <m/>
    <m/>
    <m/>
    <m/>
    <m/>
    <m/>
    <m/>
    <m/>
    <m/>
    <m/>
    <m/>
    <m/>
    <m/>
    <m/>
    <m/>
    <m/>
    <m/>
    <m/>
    <m/>
    <m/>
    <m/>
    <m/>
    <m/>
    <s v=" "/>
    <s v=" "/>
    <s v=" "/>
    <s v=" "/>
    <s v=" "/>
    <s v=" "/>
    <s v=" "/>
    <s v=" "/>
    <s v=" "/>
    <s v=" "/>
    <s v=" "/>
    <s v=" "/>
    <m/>
    <m/>
    <m/>
    <m/>
    <m/>
    <m/>
    <s v=" "/>
    <s v=" "/>
    <s v=" "/>
    <m/>
    <m/>
    <m/>
    <m/>
    <m/>
    <m/>
    <m/>
    <m/>
    <m/>
    <s v=""/>
    <s v=""/>
    <s v=""/>
    <m/>
    <m/>
    <m/>
    <n v="306"/>
    <n v="247"/>
    <n v="288"/>
    <n v="338"/>
    <n v="284"/>
    <n v="328"/>
    <n v="248"/>
    <n v="131"/>
    <n v="177"/>
    <n v="143"/>
    <n v="124"/>
    <n v="139"/>
    <n v="157"/>
    <n v="147"/>
    <m/>
    <m/>
    <m/>
    <m/>
    <m/>
    <m/>
    <m/>
    <m/>
    <n v="248"/>
    <n v="131"/>
    <n v="177"/>
    <n v="143"/>
    <n v="124"/>
    <n v="139"/>
    <n v="157"/>
    <n v="147"/>
    <n v="101"/>
    <n v="97"/>
    <n v="85"/>
    <n v="0"/>
    <n v="4"/>
    <n v="6"/>
    <n v="38"/>
    <n v="56"/>
    <n v="56"/>
    <n v="66"/>
    <n v="73"/>
    <n v="89"/>
    <n v="12"/>
    <n v="8"/>
    <n v="6"/>
    <n v="8"/>
    <n v="6"/>
    <n v="4"/>
    <n v="57"/>
    <n v="37"/>
    <n v="40"/>
    <n v="123"/>
    <n v="81"/>
    <n v="92"/>
  </r>
  <r>
    <x v="4"/>
    <s v="Sandersville Technical College"/>
    <n v="420431"/>
    <x v="9"/>
    <m/>
    <m/>
    <m/>
    <m/>
    <m/>
    <m/>
    <m/>
    <m/>
    <m/>
    <m/>
    <m/>
    <m/>
    <m/>
    <m/>
    <m/>
    <m/>
    <m/>
    <m/>
    <m/>
    <m/>
    <m/>
    <m/>
    <m/>
    <m/>
    <m/>
    <m/>
    <m/>
    <m/>
    <m/>
    <m/>
    <m/>
    <s v=" "/>
    <s v=" "/>
    <s v=" "/>
    <s v=" "/>
    <s v=" "/>
    <s v=" "/>
    <s v=" "/>
    <s v=" "/>
    <s v=" "/>
    <s v=" "/>
    <s v=" "/>
    <s v=" "/>
    <m/>
    <m/>
    <m/>
    <m/>
    <m/>
    <m/>
    <s v=" "/>
    <s v=" "/>
    <s v=" "/>
    <m/>
    <m/>
    <m/>
    <m/>
    <m/>
    <m/>
    <m/>
    <m/>
    <m/>
    <s v=""/>
    <s v=""/>
    <s v=""/>
    <m/>
    <m/>
    <m/>
    <n v="247"/>
    <n v="265"/>
    <n v="321"/>
    <n v="307"/>
    <n v="361"/>
    <n v="425"/>
    <n v="120"/>
    <n v="140"/>
    <n v="81"/>
    <n v="134"/>
    <n v="92"/>
    <n v="100"/>
    <n v="85"/>
    <n v="81"/>
    <m/>
    <m/>
    <m/>
    <m/>
    <m/>
    <m/>
    <m/>
    <m/>
    <n v="120"/>
    <n v="140"/>
    <n v="81"/>
    <n v="134"/>
    <n v="92"/>
    <n v="100"/>
    <n v="85"/>
    <n v="81"/>
    <n v="62"/>
    <n v="55"/>
    <n v="53"/>
    <n v="2"/>
    <n v="2"/>
    <n v="0"/>
    <n v="36"/>
    <n v="28"/>
    <n v="28"/>
    <n v="47"/>
    <n v="54"/>
    <n v="58"/>
    <n v="12"/>
    <n v="5"/>
    <n v="12"/>
    <n v="5"/>
    <n v="4"/>
    <n v="4"/>
    <n v="70"/>
    <n v="29"/>
    <n v="26"/>
    <n v="68"/>
    <n v="66"/>
    <n v="34"/>
  </r>
  <r>
    <x v="5"/>
    <s v="University of Kentucky"/>
    <n v="157085"/>
    <x v="0"/>
    <n v="5167"/>
    <n v="5037"/>
    <n v="5204"/>
    <n v="5087"/>
    <n v="5392"/>
    <n v="4694"/>
    <n v="5067"/>
    <n v="2616"/>
    <n v="2841"/>
    <n v="2650"/>
    <n v="2909"/>
    <n v="3035"/>
    <n v="3658"/>
    <n v="3628"/>
    <n v="3897"/>
    <n v="3771"/>
    <n v="4020"/>
    <n v="3681"/>
    <n v="3987"/>
    <m/>
    <m/>
    <m/>
    <m/>
    <m/>
    <m/>
    <m/>
    <m/>
    <m/>
    <m/>
    <m/>
    <m/>
    <n v="2616"/>
    <n v="2841"/>
    <n v="2650"/>
    <n v="2909"/>
    <n v="3035"/>
    <n v="3658"/>
    <n v="3628"/>
    <n v="3897"/>
    <n v="3771"/>
    <n v="4020"/>
    <n v="3681"/>
    <n v="3987"/>
    <n v="3083"/>
    <n v="2987"/>
    <n v="3214"/>
    <n v="425"/>
    <n v="306"/>
    <n v="293"/>
    <n v="512"/>
    <n v="388"/>
    <n v="480"/>
    <n v="1882"/>
    <n v="2161"/>
    <n v="2206"/>
    <n v="120"/>
    <n v="157"/>
    <n v="141"/>
    <n v="472"/>
    <n v="584"/>
    <n v="593"/>
    <n v="561"/>
    <n v="756"/>
    <n v="688"/>
    <n v="1787"/>
    <n v="1906"/>
    <n v="1763"/>
    <m/>
    <m/>
    <m/>
    <m/>
    <m/>
    <m/>
    <m/>
    <m/>
    <m/>
    <m/>
    <m/>
    <m/>
    <m/>
    <m/>
    <m/>
    <m/>
    <m/>
    <m/>
    <m/>
    <m/>
    <m/>
    <m/>
    <m/>
    <m/>
    <s v=""/>
    <s v=""/>
    <s v=""/>
    <s v=""/>
    <s v=""/>
    <s v=""/>
    <m/>
    <m/>
    <m/>
    <m/>
    <m/>
    <m/>
    <s v=""/>
    <s v=""/>
    <s v=""/>
    <m/>
    <m/>
    <m/>
    <m/>
    <m/>
    <m/>
    <m/>
    <m/>
    <m/>
    <s v=""/>
    <s v=""/>
    <s v=""/>
    <m/>
    <m/>
    <m/>
  </r>
  <r>
    <x v="5"/>
    <s v="University of Louisville"/>
    <n v="157289"/>
    <x v="0"/>
    <n v="3336"/>
    <n v="3343"/>
    <n v="3339"/>
    <n v="3355"/>
    <n v="3408"/>
    <n v="3603"/>
    <n v="3593"/>
    <n v="1908"/>
    <n v="1973"/>
    <n v="2253"/>
    <n v="2203"/>
    <n v="2151"/>
    <n v="1424"/>
    <n v="1493"/>
    <n v="2268"/>
    <n v="2236"/>
    <n v="2342"/>
    <n v="2498"/>
    <n v="2506"/>
    <m/>
    <m/>
    <m/>
    <m/>
    <m/>
    <m/>
    <m/>
    <m/>
    <m/>
    <m/>
    <m/>
    <m/>
    <n v="1908"/>
    <n v="1973"/>
    <n v="2253"/>
    <n v="2203"/>
    <n v="2151"/>
    <n v="1424"/>
    <n v="1493"/>
    <n v="2268"/>
    <n v="2236"/>
    <n v="2342"/>
    <n v="2498"/>
    <n v="2506"/>
    <n v="1856"/>
    <n v="1956"/>
    <n v="1980"/>
    <n v="173"/>
    <n v="200"/>
    <n v="192"/>
    <n v="313"/>
    <n v="342"/>
    <n v="334"/>
    <n v="951"/>
    <n v="689"/>
    <n v="740"/>
    <n v="153"/>
    <n v="105"/>
    <n v="100"/>
    <n v="229"/>
    <n v="148"/>
    <n v="155"/>
    <n v="818"/>
    <n v="482"/>
    <n v="498"/>
    <n v="703"/>
    <n v="792"/>
    <n v="965"/>
    <m/>
    <m/>
    <m/>
    <m/>
    <m/>
    <m/>
    <m/>
    <m/>
    <m/>
    <m/>
    <m/>
    <m/>
    <m/>
    <m/>
    <m/>
    <m/>
    <m/>
    <m/>
    <m/>
    <m/>
    <m/>
    <m/>
    <m/>
    <m/>
    <s v=""/>
    <s v=""/>
    <s v=""/>
    <s v=""/>
    <s v=""/>
    <s v=""/>
    <m/>
    <m/>
    <m/>
    <m/>
    <m/>
    <m/>
    <s v=""/>
    <s v=""/>
    <s v=""/>
    <m/>
    <m/>
    <m/>
    <m/>
    <m/>
    <m/>
    <m/>
    <m/>
    <m/>
    <s v=""/>
    <s v=""/>
    <s v=""/>
    <m/>
    <m/>
    <m/>
  </r>
  <r>
    <x v="5"/>
    <s v="Eastern Kentucky University "/>
    <n v="156620"/>
    <x v="2"/>
    <n v="3529"/>
    <n v="3555"/>
    <n v="3573"/>
    <n v="3518"/>
    <n v="3448"/>
    <n v="3567"/>
    <n v="3593"/>
    <n v="1921"/>
    <n v="1862"/>
    <n v="1777"/>
    <n v="1757"/>
    <n v="1703"/>
    <n v="1932"/>
    <n v="1189"/>
    <n v="1301"/>
    <n v="1301"/>
    <n v="1365"/>
    <n v="1362"/>
    <n v="1509"/>
    <m/>
    <m/>
    <m/>
    <m/>
    <m/>
    <m/>
    <m/>
    <m/>
    <m/>
    <m/>
    <m/>
    <m/>
    <n v="1921"/>
    <n v="1862"/>
    <n v="1777"/>
    <n v="1757"/>
    <n v="1703"/>
    <n v="1932"/>
    <n v="1189"/>
    <n v="1301"/>
    <n v="1301"/>
    <n v="1365"/>
    <n v="1362"/>
    <n v="1509"/>
    <n v="938"/>
    <n v="956"/>
    <n v="1104"/>
    <n v="136"/>
    <n v="103"/>
    <n v="105"/>
    <n v="291"/>
    <n v="303"/>
    <n v="300"/>
    <n v="676"/>
    <n v="751"/>
    <n v="559"/>
    <n v="117"/>
    <n v="118"/>
    <n v="61"/>
    <n v="212"/>
    <n v="234"/>
    <n v="146"/>
    <n v="698"/>
    <n v="829"/>
    <n v="423"/>
    <n v="818"/>
    <n v="750"/>
    <n v="770"/>
    <m/>
    <m/>
    <m/>
    <m/>
    <m/>
    <m/>
    <m/>
    <m/>
    <m/>
    <m/>
    <m/>
    <m/>
    <m/>
    <m/>
    <m/>
    <m/>
    <m/>
    <m/>
    <m/>
    <m/>
    <m/>
    <m/>
    <m/>
    <m/>
    <s v=""/>
    <s v=""/>
    <s v=""/>
    <s v=""/>
    <s v=""/>
    <s v=""/>
    <m/>
    <m/>
    <m/>
    <m/>
    <m/>
    <m/>
    <s v=""/>
    <s v=""/>
    <s v=""/>
    <m/>
    <m/>
    <m/>
    <m/>
    <m/>
    <m/>
    <m/>
    <m/>
    <m/>
    <s v=""/>
    <s v=""/>
    <s v=""/>
    <m/>
    <m/>
    <m/>
  </r>
  <r>
    <x v="5"/>
    <s v="Murray State University "/>
    <n v="157401"/>
    <x v="2"/>
    <n v="2309"/>
    <n v="2328"/>
    <n v="2347"/>
    <n v="2321"/>
    <n v="2268"/>
    <n v="2113"/>
    <n v="2107"/>
    <n v="887"/>
    <n v="905"/>
    <n v="889"/>
    <n v="874"/>
    <n v="1002"/>
    <n v="988"/>
    <n v="1429"/>
    <n v="1350"/>
    <n v="1370"/>
    <n v="1325"/>
    <n v="1318"/>
    <n v="1450"/>
    <m/>
    <m/>
    <m/>
    <m/>
    <m/>
    <m/>
    <m/>
    <m/>
    <m/>
    <m/>
    <m/>
    <m/>
    <n v="887"/>
    <n v="905"/>
    <n v="889"/>
    <n v="874"/>
    <n v="1002"/>
    <n v="988"/>
    <n v="1429"/>
    <n v="1350"/>
    <n v="1370"/>
    <n v="1325"/>
    <n v="1318"/>
    <n v="1450"/>
    <n v="1006"/>
    <n v="977"/>
    <n v="1072"/>
    <n v="105"/>
    <n v="122"/>
    <n v="121"/>
    <n v="214"/>
    <n v="219"/>
    <n v="257"/>
    <n v="560"/>
    <n v="558"/>
    <n v="708"/>
    <n v="39"/>
    <n v="38"/>
    <n v="69"/>
    <n v="85"/>
    <n v="77"/>
    <n v="115"/>
    <n v="318"/>
    <n v="315"/>
    <n v="537"/>
    <n v="523"/>
    <n v="546"/>
    <n v="540"/>
    <m/>
    <m/>
    <m/>
    <m/>
    <m/>
    <m/>
    <m/>
    <m/>
    <m/>
    <m/>
    <m/>
    <m/>
    <m/>
    <m/>
    <m/>
    <m/>
    <m/>
    <m/>
    <m/>
    <m/>
    <m/>
    <m/>
    <m/>
    <m/>
    <s v=""/>
    <s v=""/>
    <s v=""/>
    <s v=""/>
    <s v=""/>
    <s v=""/>
    <m/>
    <m/>
    <m/>
    <m/>
    <m/>
    <m/>
    <s v=""/>
    <s v=""/>
    <s v=""/>
    <m/>
    <m/>
    <m/>
    <m/>
    <m/>
    <m/>
    <m/>
    <m/>
    <m/>
    <s v=""/>
    <s v=""/>
    <s v=""/>
    <m/>
    <m/>
    <m/>
  </r>
  <r>
    <x v="5"/>
    <s v="Western Kentucky University "/>
    <n v="157951"/>
    <x v="2"/>
    <n v="3913"/>
    <n v="3842"/>
    <n v="3788"/>
    <n v="3948"/>
    <n v="4015"/>
    <n v="3886"/>
    <n v="4066"/>
    <n v="1902"/>
    <n v="2006"/>
    <n v="2077"/>
    <n v="2050"/>
    <n v="2130"/>
    <n v="2482"/>
    <n v="2423"/>
    <n v="2170"/>
    <n v="2289"/>
    <n v="2404"/>
    <n v="2392"/>
    <n v="2521"/>
    <m/>
    <m/>
    <m/>
    <m/>
    <m/>
    <m/>
    <m/>
    <m/>
    <m/>
    <m/>
    <m/>
    <m/>
    <n v="1902"/>
    <n v="2006"/>
    <n v="2077"/>
    <n v="2050"/>
    <n v="2130"/>
    <n v="2482"/>
    <n v="2423"/>
    <n v="2170"/>
    <n v="2289"/>
    <n v="2404"/>
    <n v="2392"/>
    <n v="2521"/>
    <n v="1799"/>
    <n v="1773"/>
    <n v="1893"/>
    <n v="212"/>
    <n v="235"/>
    <n v="209"/>
    <n v="393"/>
    <n v="384"/>
    <n v="419"/>
    <n v="1038"/>
    <n v="1161"/>
    <n v="1191"/>
    <n v="96"/>
    <n v="150"/>
    <n v="121"/>
    <n v="258"/>
    <n v="271"/>
    <n v="238"/>
    <n v="738"/>
    <n v="900"/>
    <n v="873"/>
    <n v="924"/>
    <n v="1002"/>
    <n v="1069"/>
    <m/>
    <m/>
    <m/>
    <m/>
    <m/>
    <m/>
    <m/>
    <m/>
    <m/>
    <m/>
    <m/>
    <m/>
    <m/>
    <m/>
    <m/>
    <m/>
    <m/>
    <m/>
    <m/>
    <m/>
    <m/>
    <m/>
    <m/>
    <m/>
    <s v=""/>
    <s v=""/>
    <s v=""/>
    <s v=""/>
    <s v=""/>
    <s v=""/>
    <m/>
    <m/>
    <m/>
    <m/>
    <m/>
    <m/>
    <s v=""/>
    <s v=""/>
    <s v=""/>
    <m/>
    <m/>
    <m/>
    <m/>
    <m/>
    <m/>
    <m/>
    <m/>
    <m/>
    <s v=""/>
    <s v=""/>
    <s v=""/>
    <m/>
    <m/>
    <m/>
  </r>
  <r>
    <x v="5"/>
    <s v="Morehead State University "/>
    <n v="157386"/>
    <x v="3"/>
    <n v="2105"/>
    <n v="2014"/>
    <n v="1839"/>
    <n v="1729"/>
    <n v="1817"/>
    <n v="1862"/>
    <n v="1872"/>
    <n v="889"/>
    <n v="940"/>
    <n v="867"/>
    <n v="872"/>
    <n v="1204"/>
    <n v="1112"/>
    <n v="1084"/>
    <n v="938"/>
    <n v="991"/>
    <n v="1028"/>
    <n v="1121"/>
    <n v="969"/>
    <m/>
    <m/>
    <m/>
    <m/>
    <m/>
    <m/>
    <m/>
    <m/>
    <m/>
    <m/>
    <m/>
    <m/>
    <n v="889"/>
    <n v="940"/>
    <n v="867"/>
    <n v="872"/>
    <n v="1204"/>
    <n v="1112"/>
    <n v="1084"/>
    <n v="938"/>
    <n v="991"/>
    <n v="1028"/>
    <n v="1121"/>
    <n v="969"/>
    <n v="730"/>
    <n v="793"/>
    <n v="755"/>
    <n v="91"/>
    <n v="108"/>
    <n v="73"/>
    <n v="207"/>
    <n v="220"/>
    <n v="141"/>
    <n v="492"/>
    <n v="428"/>
    <n v="436"/>
    <n v="66"/>
    <n v="62"/>
    <n v="54"/>
    <n v="173"/>
    <n v="127"/>
    <n v="129"/>
    <n v="473"/>
    <n v="495"/>
    <n v="465"/>
    <n v="408"/>
    <n v="404"/>
    <n v="410"/>
    <m/>
    <m/>
    <m/>
    <m/>
    <m/>
    <m/>
    <m/>
    <m/>
    <m/>
    <m/>
    <m/>
    <m/>
    <m/>
    <m/>
    <m/>
    <m/>
    <m/>
    <m/>
    <m/>
    <m/>
    <m/>
    <m/>
    <m/>
    <m/>
    <s v=""/>
    <s v=""/>
    <s v=""/>
    <s v=""/>
    <s v=""/>
    <s v=""/>
    <m/>
    <m/>
    <m/>
    <m/>
    <m/>
    <m/>
    <s v=""/>
    <s v=""/>
    <s v=""/>
    <m/>
    <m/>
    <m/>
    <m/>
    <m/>
    <m/>
    <m/>
    <m/>
    <m/>
    <s v=""/>
    <s v=""/>
    <s v=""/>
    <m/>
    <m/>
    <m/>
  </r>
  <r>
    <x v="5"/>
    <s v="Northern Kentucky University "/>
    <n v="157447"/>
    <x v="3"/>
    <n v="2867"/>
    <n v="2841"/>
    <n v="2714"/>
    <n v="2531"/>
    <n v="2849"/>
    <n v="2933"/>
    <n v="2878"/>
    <n v="944"/>
    <n v="1037"/>
    <n v="1131"/>
    <n v="1073"/>
    <n v="1168"/>
    <n v="1205"/>
    <n v="1393"/>
    <n v="1258"/>
    <n v="1353"/>
    <n v="1457"/>
    <n v="1485"/>
    <n v="1585"/>
    <m/>
    <m/>
    <m/>
    <m/>
    <m/>
    <m/>
    <m/>
    <m/>
    <m/>
    <m/>
    <m/>
    <m/>
    <n v="944"/>
    <n v="1037"/>
    <n v="1131"/>
    <n v="1073"/>
    <n v="1168"/>
    <n v="1205"/>
    <n v="1393"/>
    <n v="1258"/>
    <n v="1353"/>
    <n v="1457"/>
    <n v="1485"/>
    <n v="1585"/>
    <n v="1064"/>
    <n v="1055"/>
    <n v="1141"/>
    <n v="73"/>
    <n v="81"/>
    <n v="66"/>
    <n v="320"/>
    <n v="349"/>
    <n v="378"/>
    <n v="473"/>
    <n v="491"/>
    <n v="539"/>
    <n v="108"/>
    <n v="105"/>
    <n v="139"/>
    <n v="92"/>
    <n v="74"/>
    <n v="99"/>
    <n v="495"/>
    <n v="535"/>
    <n v="616"/>
    <n v="389"/>
    <n v="518"/>
    <n v="558"/>
    <m/>
    <m/>
    <m/>
    <m/>
    <m/>
    <m/>
    <m/>
    <m/>
    <m/>
    <m/>
    <m/>
    <m/>
    <m/>
    <m/>
    <m/>
    <m/>
    <m/>
    <m/>
    <m/>
    <m/>
    <m/>
    <m/>
    <m/>
    <m/>
    <s v=""/>
    <s v=""/>
    <s v=""/>
    <s v=""/>
    <s v=""/>
    <s v=""/>
    <m/>
    <m/>
    <m/>
    <m/>
    <m/>
    <m/>
    <s v=""/>
    <s v=""/>
    <s v=""/>
    <m/>
    <m/>
    <m/>
    <m/>
    <m/>
    <m/>
    <m/>
    <m/>
    <m/>
    <s v=""/>
    <s v=""/>
    <s v=""/>
    <m/>
    <m/>
    <m/>
  </r>
  <r>
    <x v="5"/>
    <s v="Kentucky State University "/>
    <n v="157058"/>
    <x v="4"/>
    <n v="478"/>
    <n v="427"/>
    <n v="460"/>
    <n v="530"/>
    <n v="706"/>
    <n v="893"/>
    <n v="828"/>
    <n v="195"/>
    <n v="227"/>
    <n v="324"/>
    <n v="306"/>
    <n v="336"/>
    <n v="227"/>
    <n v="198"/>
    <n v="215"/>
    <n v="243"/>
    <n v="329"/>
    <n v="394"/>
    <n v="390"/>
    <m/>
    <m/>
    <m/>
    <m/>
    <m/>
    <m/>
    <m/>
    <m/>
    <m/>
    <m/>
    <m/>
    <m/>
    <n v="195"/>
    <n v="227"/>
    <n v="324"/>
    <n v="306"/>
    <n v="336"/>
    <n v="227"/>
    <n v="198"/>
    <n v="215"/>
    <n v="243"/>
    <n v="329"/>
    <n v="394"/>
    <n v="390"/>
    <n v="165"/>
    <n v="200"/>
    <n v="211"/>
    <n v="18"/>
    <n v="16"/>
    <n v="18"/>
    <n v="146"/>
    <n v="178"/>
    <n v="161"/>
    <n v="78"/>
    <n v="54"/>
    <n v="45"/>
    <n v="26"/>
    <n v="18"/>
    <n v="12"/>
    <n v="18"/>
    <n v="18"/>
    <n v="17"/>
    <n v="214"/>
    <n v="137"/>
    <n v="124"/>
    <n v="87"/>
    <n v="89"/>
    <n v="118"/>
    <m/>
    <m/>
    <m/>
    <m/>
    <m/>
    <m/>
    <m/>
    <m/>
    <m/>
    <m/>
    <m/>
    <m/>
    <m/>
    <m/>
    <m/>
    <m/>
    <m/>
    <m/>
    <m/>
    <m/>
    <m/>
    <m/>
    <m/>
    <m/>
    <s v=""/>
    <s v=""/>
    <s v=""/>
    <s v=""/>
    <s v=""/>
    <s v=""/>
    <m/>
    <m/>
    <m/>
    <m/>
    <m/>
    <m/>
    <s v=""/>
    <s v=""/>
    <s v=""/>
    <m/>
    <m/>
    <m/>
    <m/>
    <m/>
    <m/>
    <m/>
    <m/>
    <m/>
    <s v=""/>
    <s v=""/>
    <s v=""/>
    <m/>
    <m/>
    <m/>
  </r>
  <r>
    <x v="5"/>
    <s v="Bluegrass Community and Technical College"/>
    <n v="157173"/>
    <x v="5"/>
    <m/>
    <m/>
    <m/>
    <m/>
    <m/>
    <m/>
    <m/>
    <m/>
    <m/>
    <m/>
    <m/>
    <m/>
    <m/>
    <m/>
    <m/>
    <m/>
    <m/>
    <m/>
    <m/>
    <m/>
    <m/>
    <m/>
    <m/>
    <m/>
    <m/>
    <m/>
    <m/>
    <m/>
    <m/>
    <m/>
    <m/>
    <s v=" "/>
    <s v=" "/>
    <s v=" "/>
    <s v=" "/>
    <s v=" "/>
    <s v=" "/>
    <s v=" "/>
    <s v=" "/>
    <s v=" "/>
    <s v=" "/>
    <s v=" "/>
    <s v=" "/>
    <m/>
    <m/>
    <m/>
    <m/>
    <m/>
    <m/>
    <s v=" "/>
    <s v=" "/>
    <s v=" "/>
    <m/>
    <m/>
    <m/>
    <m/>
    <m/>
    <m/>
    <m/>
    <m/>
    <m/>
    <s v=""/>
    <s v=""/>
    <s v=""/>
    <m/>
    <m/>
    <m/>
    <n v="3615"/>
    <n v="3325"/>
    <n v="3259"/>
    <n v="2824"/>
    <n v="2748"/>
    <n v="3106"/>
    <n v="1831"/>
    <n v="1802"/>
    <n v="1860"/>
    <n v="1640"/>
    <n v="1568"/>
    <n v="1151"/>
    <n v="1193"/>
    <n v="1468"/>
    <m/>
    <m/>
    <m/>
    <m/>
    <m/>
    <m/>
    <m/>
    <m/>
    <n v="1831"/>
    <n v="1802"/>
    <n v="1860"/>
    <n v="1640"/>
    <n v="1568"/>
    <n v="1151"/>
    <n v="1193"/>
    <n v="1468"/>
    <n v="679"/>
    <n v="688"/>
    <n v="844"/>
    <n v="82"/>
    <n v="79"/>
    <n v="95"/>
    <n v="390"/>
    <n v="426"/>
    <n v="529"/>
    <n v="144"/>
    <n v="179"/>
    <n v="181"/>
    <n v="262"/>
    <n v="217"/>
    <n v="160"/>
    <n v="275"/>
    <n v="243"/>
    <n v="119"/>
    <n v="959"/>
    <n v="929"/>
    <n v="691"/>
    <n v="313"/>
    <n v="324"/>
    <n v="320"/>
  </r>
  <r>
    <x v="5"/>
    <s v="Jefferson Community and Technical College "/>
    <n v="156921"/>
    <x v="5"/>
    <m/>
    <m/>
    <m/>
    <m/>
    <m/>
    <m/>
    <m/>
    <m/>
    <m/>
    <m/>
    <m/>
    <m/>
    <m/>
    <m/>
    <m/>
    <m/>
    <m/>
    <m/>
    <m/>
    <m/>
    <m/>
    <m/>
    <m/>
    <m/>
    <m/>
    <m/>
    <m/>
    <m/>
    <m/>
    <m/>
    <m/>
    <s v=" "/>
    <s v=" "/>
    <s v=" "/>
    <s v=" "/>
    <s v=" "/>
    <s v=" "/>
    <s v=" "/>
    <s v=" "/>
    <s v=" "/>
    <s v=" "/>
    <s v=" "/>
    <s v=" "/>
    <m/>
    <m/>
    <m/>
    <m/>
    <m/>
    <m/>
    <s v=" "/>
    <s v=" "/>
    <s v=" "/>
    <m/>
    <m/>
    <m/>
    <m/>
    <m/>
    <m/>
    <m/>
    <m/>
    <m/>
    <s v=""/>
    <s v=""/>
    <s v=""/>
    <m/>
    <m/>
    <m/>
    <n v="2132"/>
    <n v="2218"/>
    <n v="2804"/>
    <n v="2796"/>
    <n v="3009"/>
    <n v="2718"/>
    <n v="687"/>
    <n v="910"/>
    <n v="917"/>
    <n v="918"/>
    <n v="988"/>
    <n v="1082"/>
    <n v="1182"/>
    <n v="1146"/>
    <m/>
    <m/>
    <m/>
    <m/>
    <m/>
    <m/>
    <m/>
    <m/>
    <n v="687"/>
    <n v="910"/>
    <n v="917"/>
    <n v="918"/>
    <n v="988"/>
    <n v="1082"/>
    <n v="1182"/>
    <n v="1146"/>
    <n v="664"/>
    <n v="681"/>
    <n v="673"/>
    <n v="51"/>
    <n v="66"/>
    <n v="55"/>
    <n v="367"/>
    <n v="435"/>
    <n v="418"/>
    <n v="86"/>
    <n v="107"/>
    <n v="126"/>
    <n v="161"/>
    <n v="156"/>
    <n v="207"/>
    <n v="74"/>
    <n v="75"/>
    <n v="83"/>
    <n v="597"/>
    <n v="650"/>
    <n v="666"/>
    <n v="117"/>
    <n v="141"/>
    <n v="153"/>
  </r>
  <r>
    <x v="5"/>
    <s v="Ashland Community and Technical College"/>
    <n v="156231"/>
    <x v="6"/>
    <m/>
    <m/>
    <m/>
    <m/>
    <m/>
    <m/>
    <m/>
    <m/>
    <m/>
    <m/>
    <m/>
    <m/>
    <m/>
    <m/>
    <m/>
    <m/>
    <m/>
    <m/>
    <m/>
    <m/>
    <m/>
    <m/>
    <m/>
    <m/>
    <m/>
    <m/>
    <m/>
    <m/>
    <m/>
    <m/>
    <m/>
    <s v=" "/>
    <s v=" "/>
    <s v=" "/>
    <s v=" "/>
    <s v=" "/>
    <s v=" "/>
    <s v=" "/>
    <s v=" "/>
    <s v=" "/>
    <s v=" "/>
    <s v=" "/>
    <s v=" "/>
    <m/>
    <m/>
    <m/>
    <m/>
    <m/>
    <m/>
    <s v=" "/>
    <s v=" "/>
    <s v=" "/>
    <m/>
    <m/>
    <m/>
    <m/>
    <m/>
    <m/>
    <m/>
    <m/>
    <m/>
    <s v=""/>
    <s v=""/>
    <s v=""/>
    <m/>
    <m/>
    <m/>
    <n v="612"/>
    <n v="505"/>
    <n v="801"/>
    <n v="706"/>
    <n v="1236"/>
    <n v="725"/>
    <n v="486"/>
    <n v="448"/>
    <n v="451"/>
    <n v="354"/>
    <n v="459"/>
    <n v="351"/>
    <n v="354"/>
    <n v="399"/>
    <m/>
    <m/>
    <m/>
    <m/>
    <m/>
    <m/>
    <m/>
    <m/>
    <n v="486"/>
    <n v="448"/>
    <n v="451"/>
    <n v="354"/>
    <n v="459"/>
    <n v="351"/>
    <n v="354"/>
    <n v="399"/>
    <n v="194"/>
    <n v="224"/>
    <n v="214"/>
    <n v="11"/>
    <n v="4"/>
    <n v="12"/>
    <n v="146"/>
    <n v="126"/>
    <n v="173"/>
    <n v="67"/>
    <n v="85"/>
    <n v="62"/>
    <n v="64"/>
    <n v="68"/>
    <n v="68"/>
    <n v="28"/>
    <n v="30"/>
    <n v="13"/>
    <n v="195"/>
    <n v="276"/>
    <n v="208"/>
    <n v="147"/>
    <n v="130"/>
    <n v="119"/>
  </r>
  <r>
    <x v="5"/>
    <s v="Big Sandy Community and Technical College "/>
    <n v="157553"/>
    <x v="6"/>
    <m/>
    <m/>
    <m/>
    <m/>
    <m/>
    <m/>
    <m/>
    <m/>
    <m/>
    <m/>
    <m/>
    <m/>
    <m/>
    <m/>
    <m/>
    <m/>
    <m/>
    <m/>
    <m/>
    <m/>
    <m/>
    <m/>
    <m/>
    <m/>
    <m/>
    <m/>
    <m/>
    <m/>
    <m/>
    <m/>
    <m/>
    <s v=" "/>
    <s v=" "/>
    <s v=" "/>
    <s v=" "/>
    <s v=" "/>
    <s v=" "/>
    <s v=" "/>
    <s v=" "/>
    <s v=" "/>
    <s v=" "/>
    <s v=" "/>
    <s v=" "/>
    <m/>
    <m/>
    <m/>
    <m/>
    <m/>
    <m/>
    <s v=" "/>
    <s v=" "/>
    <s v=" "/>
    <m/>
    <m/>
    <m/>
    <m/>
    <m/>
    <m/>
    <m/>
    <m/>
    <m/>
    <s v=""/>
    <s v=""/>
    <s v=""/>
    <m/>
    <m/>
    <m/>
    <n v="666"/>
    <n v="594"/>
    <n v="841"/>
    <n v="887"/>
    <n v="1053"/>
    <n v="804"/>
    <n v="572"/>
    <n v="539"/>
    <n v="483"/>
    <n v="422"/>
    <n v="323"/>
    <n v="309"/>
    <n v="377"/>
    <n v="281"/>
    <m/>
    <m/>
    <m/>
    <m/>
    <m/>
    <m/>
    <m/>
    <m/>
    <n v="572"/>
    <n v="539"/>
    <n v="483"/>
    <n v="422"/>
    <n v="323"/>
    <n v="309"/>
    <n v="377"/>
    <n v="281"/>
    <n v="186"/>
    <n v="230"/>
    <n v="173"/>
    <n v="7"/>
    <n v="17"/>
    <n v="10"/>
    <n v="116"/>
    <n v="130"/>
    <n v="98"/>
    <n v="60"/>
    <n v="49"/>
    <n v="39"/>
    <n v="78"/>
    <n v="66"/>
    <n v="67"/>
    <n v="22"/>
    <n v="18"/>
    <n v="14"/>
    <n v="262"/>
    <n v="190"/>
    <n v="189"/>
    <n v="126"/>
    <n v="136"/>
    <n v="112"/>
  </r>
  <r>
    <x v="5"/>
    <s v="Elizabethtown Community and Technical College "/>
    <n v="156648"/>
    <x v="6"/>
    <m/>
    <m/>
    <m/>
    <m/>
    <m/>
    <m/>
    <m/>
    <m/>
    <m/>
    <m/>
    <m/>
    <m/>
    <m/>
    <m/>
    <m/>
    <m/>
    <m/>
    <m/>
    <m/>
    <m/>
    <m/>
    <m/>
    <m/>
    <m/>
    <m/>
    <m/>
    <m/>
    <m/>
    <m/>
    <m/>
    <m/>
    <s v=" "/>
    <s v=" "/>
    <s v=" "/>
    <s v=" "/>
    <s v=" "/>
    <s v=" "/>
    <s v=" "/>
    <s v=" "/>
    <s v=" "/>
    <s v=" "/>
    <s v=" "/>
    <s v=" "/>
    <m/>
    <m/>
    <m/>
    <m/>
    <m/>
    <m/>
    <s v=" "/>
    <s v=" "/>
    <s v=" "/>
    <m/>
    <m/>
    <m/>
    <m/>
    <m/>
    <m/>
    <m/>
    <m/>
    <m/>
    <s v=""/>
    <s v=""/>
    <s v=""/>
    <m/>
    <m/>
    <m/>
    <n v="1016"/>
    <n v="1129"/>
    <n v="1249"/>
    <n v="1336"/>
    <n v="1637"/>
    <n v="1691"/>
    <n v="559"/>
    <n v="611"/>
    <n v="632"/>
    <n v="660"/>
    <n v="679"/>
    <n v="659"/>
    <n v="676"/>
    <n v="798"/>
    <m/>
    <m/>
    <m/>
    <m/>
    <m/>
    <m/>
    <m/>
    <m/>
    <n v="559"/>
    <n v="611"/>
    <n v="632"/>
    <n v="660"/>
    <n v="679"/>
    <n v="659"/>
    <n v="676"/>
    <n v="798"/>
    <n v="393"/>
    <n v="429"/>
    <n v="463"/>
    <n v="48"/>
    <n v="28"/>
    <n v="47"/>
    <n v="218"/>
    <n v="219"/>
    <n v="288"/>
    <n v="113"/>
    <n v="137"/>
    <n v="167"/>
    <n v="128"/>
    <n v="87"/>
    <n v="93"/>
    <n v="60"/>
    <n v="65"/>
    <n v="45"/>
    <n v="359"/>
    <n v="390"/>
    <n v="354"/>
    <n v="121"/>
    <n v="141"/>
    <n v="163"/>
  </r>
  <r>
    <x v="5"/>
    <s v="Madisonville Community College"/>
    <n v="157304"/>
    <x v="6"/>
    <m/>
    <m/>
    <m/>
    <m/>
    <m/>
    <m/>
    <m/>
    <m/>
    <m/>
    <m/>
    <m/>
    <m/>
    <m/>
    <m/>
    <m/>
    <m/>
    <m/>
    <m/>
    <m/>
    <m/>
    <m/>
    <m/>
    <m/>
    <m/>
    <m/>
    <m/>
    <m/>
    <m/>
    <m/>
    <m/>
    <m/>
    <s v=" "/>
    <s v=" "/>
    <s v=" "/>
    <s v=" "/>
    <s v=" "/>
    <s v=" "/>
    <s v=" "/>
    <s v=" "/>
    <s v=" "/>
    <s v=" "/>
    <s v=" "/>
    <s v=" "/>
    <m/>
    <m/>
    <m/>
    <m/>
    <m/>
    <m/>
    <s v=" "/>
    <s v=" "/>
    <s v=" "/>
    <m/>
    <m/>
    <m/>
    <m/>
    <m/>
    <m/>
    <m/>
    <m/>
    <m/>
    <s v=""/>
    <s v=""/>
    <s v=""/>
    <m/>
    <m/>
    <m/>
    <n v="375"/>
    <n v="359"/>
    <n v="633"/>
    <n v="645"/>
    <n v="575"/>
    <n v="755"/>
    <n v="368"/>
    <n v="327"/>
    <n v="281"/>
    <n v="273"/>
    <n v="282"/>
    <n v="322"/>
    <n v="300"/>
    <n v="370"/>
    <m/>
    <m/>
    <m/>
    <m/>
    <m/>
    <m/>
    <m/>
    <m/>
    <n v="368"/>
    <n v="327"/>
    <n v="281"/>
    <n v="273"/>
    <n v="282"/>
    <n v="322"/>
    <n v="300"/>
    <n v="370"/>
    <n v="223"/>
    <n v="194"/>
    <n v="242"/>
    <n v="19"/>
    <n v="22"/>
    <n v="27"/>
    <n v="80"/>
    <n v="84"/>
    <n v="101"/>
    <n v="57"/>
    <n v="71"/>
    <n v="129"/>
    <n v="41"/>
    <n v="51"/>
    <n v="42"/>
    <n v="27"/>
    <n v="26"/>
    <n v="14"/>
    <n v="148"/>
    <n v="134"/>
    <n v="137"/>
    <n v="124"/>
    <n v="120"/>
    <n v="84"/>
  </r>
  <r>
    <x v="5"/>
    <s v="Maysville Community and Technical College "/>
    <n v="157331"/>
    <x v="6"/>
    <m/>
    <m/>
    <m/>
    <m/>
    <m/>
    <m/>
    <m/>
    <m/>
    <m/>
    <m/>
    <m/>
    <m/>
    <m/>
    <m/>
    <m/>
    <m/>
    <m/>
    <m/>
    <m/>
    <m/>
    <m/>
    <m/>
    <m/>
    <m/>
    <m/>
    <m/>
    <m/>
    <m/>
    <m/>
    <m/>
    <m/>
    <s v=" "/>
    <s v=" "/>
    <s v=" "/>
    <s v=" "/>
    <s v=" "/>
    <s v=" "/>
    <s v=" "/>
    <s v=" "/>
    <s v=" "/>
    <s v=" "/>
    <s v=" "/>
    <s v=" "/>
    <m/>
    <m/>
    <m/>
    <m/>
    <m/>
    <m/>
    <s v=" "/>
    <s v=" "/>
    <s v=" "/>
    <m/>
    <m/>
    <m/>
    <m/>
    <m/>
    <m/>
    <m/>
    <m/>
    <m/>
    <s v=""/>
    <s v=""/>
    <s v=""/>
    <m/>
    <m/>
    <m/>
    <n v="348"/>
    <n v="295"/>
    <n v="461"/>
    <n v="582"/>
    <n v="698"/>
    <n v="486"/>
    <n v="301"/>
    <n v="251"/>
    <n v="218"/>
    <n v="161"/>
    <n v="214"/>
    <n v="237"/>
    <n v="271"/>
    <n v="245"/>
    <m/>
    <m/>
    <m/>
    <m/>
    <m/>
    <m/>
    <m/>
    <m/>
    <n v="301"/>
    <n v="251"/>
    <n v="218"/>
    <n v="161"/>
    <n v="214"/>
    <n v="237"/>
    <n v="271"/>
    <n v="245"/>
    <n v="140"/>
    <n v="176"/>
    <n v="137"/>
    <n v="11"/>
    <n v="8"/>
    <n v="7"/>
    <n v="86"/>
    <n v="87"/>
    <n v="101"/>
    <n v="47"/>
    <n v="70"/>
    <n v="75"/>
    <n v="9"/>
    <n v="28"/>
    <n v="21"/>
    <n v="5"/>
    <n v="12"/>
    <n v="13"/>
    <n v="100"/>
    <n v="104"/>
    <n v="128"/>
    <n v="117"/>
    <n v="106"/>
    <n v="73"/>
  </r>
  <r>
    <x v="5"/>
    <s v="Owensboro Community and Technical College "/>
    <n v="247940"/>
    <x v="6"/>
    <m/>
    <m/>
    <m/>
    <m/>
    <m/>
    <m/>
    <m/>
    <m/>
    <m/>
    <m/>
    <m/>
    <m/>
    <m/>
    <m/>
    <m/>
    <m/>
    <m/>
    <m/>
    <m/>
    <m/>
    <m/>
    <m/>
    <m/>
    <m/>
    <m/>
    <m/>
    <m/>
    <m/>
    <m/>
    <m/>
    <m/>
    <s v=" "/>
    <s v=" "/>
    <s v=" "/>
    <s v=" "/>
    <s v=" "/>
    <s v=" "/>
    <s v=" "/>
    <s v=" "/>
    <s v=" "/>
    <s v=" "/>
    <s v=" "/>
    <s v=" "/>
    <m/>
    <m/>
    <m/>
    <m/>
    <m/>
    <m/>
    <s v=" "/>
    <s v=" "/>
    <s v=" "/>
    <m/>
    <m/>
    <m/>
    <m/>
    <m/>
    <m/>
    <m/>
    <m/>
    <m/>
    <s v=""/>
    <s v=""/>
    <s v=""/>
    <m/>
    <m/>
    <m/>
    <n v="427"/>
    <n v="723"/>
    <n v="998"/>
    <n v="852"/>
    <n v="850"/>
    <n v="824"/>
    <n v="516"/>
    <n v="434"/>
    <n v="290"/>
    <n v="215"/>
    <n v="496"/>
    <n v="408"/>
    <n v="467"/>
    <n v="507"/>
    <m/>
    <m/>
    <m/>
    <m/>
    <m/>
    <m/>
    <m/>
    <m/>
    <n v="516"/>
    <n v="434"/>
    <n v="290"/>
    <n v="215"/>
    <n v="496"/>
    <n v="408"/>
    <n v="467"/>
    <n v="507"/>
    <n v="275"/>
    <n v="310"/>
    <n v="317"/>
    <n v="15"/>
    <n v="26"/>
    <n v="24"/>
    <n v="118"/>
    <n v="131"/>
    <n v="166"/>
    <n v="44"/>
    <n v="138"/>
    <n v="101"/>
    <n v="33"/>
    <n v="88"/>
    <n v="86"/>
    <n v="12"/>
    <n v="24"/>
    <n v="21"/>
    <n v="126"/>
    <n v="246"/>
    <n v="200"/>
    <n v="139"/>
    <n v="131"/>
    <n v="89"/>
  </r>
  <r>
    <x v="5"/>
    <s v="Somerset Community and Technical College "/>
    <n v="157711"/>
    <x v="6"/>
    <m/>
    <m/>
    <m/>
    <m/>
    <m/>
    <m/>
    <m/>
    <m/>
    <m/>
    <m/>
    <m/>
    <m/>
    <m/>
    <m/>
    <m/>
    <m/>
    <m/>
    <m/>
    <m/>
    <m/>
    <m/>
    <m/>
    <m/>
    <m/>
    <m/>
    <m/>
    <m/>
    <m/>
    <m/>
    <m/>
    <m/>
    <s v=" "/>
    <s v=" "/>
    <s v=" "/>
    <s v=" "/>
    <s v=" "/>
    <s v=" "/>
    <s v=" "/>
    <s v=" "/>
    <s v=" "/>
    <s v=" "/>
    <s v=" "/>
    <s v=" "/>
    <m/>
    <m/>
    <m/>
    <m/>
    <m/>
    <m/>
    <s v=" "/>
    <s v=" "/>
    <s v=" "/>
    <m/>
    <m/>
    <m/>
    <m/>
    <m/>
    <m/>
    <m/>
    <m/>
    <m/>
    <s v=""/>
    <s v=""/>
    <s v=""/>
    <m/>
    <m/>
    <m/>
    <n v="975"/>
    <n v="899"/>
    <n v="1431"/>
    <n v="1760"/>
    <n v="1368"/>
    <n v="1293"/>
    <n v="949"/>
    <n v="731"/>
    <n v="726"/>
    <n v="650"/>
    <n v="724"/>
    <n v="863"/>
    <n v="740"/>
    <n v="781"/>
    <m/>
    <m/>
    <m/>
    <m/>
    <m/>
    <m/>
    <m/>
    <m/>
    <n v="949"/>
    <n v="731"/>
    <n v="726"/>
    <n v="650"/>
    <n v="724"/>
    <n v="863"/>
    <n v="740"/>
    <n v="781"/>
    <n v="549"/>
    <n v="448"/>
    <n v="474"/>
    <n v="30"/>
    <n v="35"/>
    <n v="32"/>
    <n v="284"/>
    <n v="257"/>
    <n v="275"/>
    <n v="162"/>
    <n v="183"/>
    <n v="241"/>
    <n v="87"/>
    <n v="108"/>
    <n v="102"/>
    <n v="43"/>
    <n v="56"/>
    <n v="42"/>
    <n v="358"/>
    <n v="377"/>
    <n v="478"/>
    <n v="388"/>
    <n v="221"/>
    <n v="200"/>
  </r>
  <r>
    <x v="5"/>
    <s v="Southeast Kentucky Community and Technical College"/>
    <n v="157739"/>
    <x v="6"/>
    <m/>
    <m/>
    <m/>
    <m/>
    <m/>
    <m/>
    <m/>
    <m/>
    <m/>
    <m/>
    <m/>
    <m/>
    <m/>
    <m/>
    <m/>
    <m/>
    <m/>
    <m/>
    <m/>
    <m/>
    <m/>
    <m/>
    <m/>
    <m/>
    <m/>
    <m/>
    <m/>
    <m/>
    <m/>
    <m/>
    <m/>
    <s v=" "/>
    <s v=" "/>
    <s v=" "/>
    <s v=" "/>
    <s v=" "/>
    <s v=" "/>
    <s v=" "/>
    <s v=" "/>
    <s v=" "/>
    <s v=" "/>
    <s v=" "/>
    <s v=" "/>
    <m/>
    <m/>
    <m/>
    <m/>
    <m/>
    <m/>
    <s v=" "/>
    <s v=" "/>
    <s v=" "/>
    <m/>
    <m/>
    <m/>
    <m/>
    <m/>
    <m/>
    <m/>
    <m/>
    <m/>
    <s v=""/>
    <s v=""/>
    <s v=""/>
    <m/>
    <m/>
    <m/>
    <n v="475"/>
    <n v="400"/>
    <n v="879"/>
    <n v="701"/>
    <n v="902"/>
    <n v="857"/>
    <n v="405"/>
    <n v="427"/>
    <n v="337"/>
    <n v="307"/>
    <n v="265"/>
    <n v="324"/>
    <n v="358"/>
    <n v="273"/>
    <m/>
    <m/>
    <m/>
    <m/>
    <m/>
    <m/>
    <m/>
    <m/>
    <n v="405"/>
    <n v="427"/>
    <n v="337"/>
    <n v="307"/>
    <n v="265"/>
    <n v="324"/>
    <n v="358"/>
    <n v="273"/>
    <n v="238"/>
    <n v="230"/>
    <n v="151"/>
    <n v="5"/>
    <n v="9"/>
    <n v="9"/>
    <n v="81"/>
    <n v="119"/>
    <n v="113"/>
    <n v="88"/>
    <n v="94"/>
    <n v="137"/>
    <n v="35"/>
    <n v="32"/>
    <n v="46"/>
    <n v="10"/>
    <n v="14"/>
    <n v="5"/>
    <n v="174"/>
    <n v="125"/>
    <n v="136"/>
    <n v="158"/>
    <n v="147"/>
    <n v="94"/>
  </r>
  <r>
    <x v="5"/>
    <s v="West Kentucky Community and Technical College"/>
    <n v="157483"/>
    <x v="6"/>
    <m/>
    <m/>
    <m/>
    <m/>
    <m/>
    <m/>
    <m/>
    <m/>
    <m/>
    <m/>
    <m/>
    <m/>
    <m/>
    <m/>
    <m/>
    <m/>
    <m/>
    <m/>
    <m/>
    <m/>
    <m/>
    <m/>
    <m/>
    <m/>
    <m/>
    <m/>
    <m/>
    <m/>
    <m/>
    <m/>
    <m/>
    <s v=" "/>
    <s v=" "/>
    <s v=" "/>
    <s v=" "/>
    <s v=" "/>
    <s v=" "/>
    <s v=" "/>
    <s v=" "/>
    <s v=" "/>
    <s v=" "/>
    <s v=" "/>
    <s v=" "/>
    <m/>
    <m/>
    <m/>
    <m/>
    <m/>
    <m/>
    <s v=" "/>
    <s v=" "/>
    <s v=" "/>
    <m/>
    <m/>
    <m/>
    <m/>
    <m/>
    <m/>
    <m/>
    <m/>
    <m/>
    <s v=""/>
    <s v=""/>
    <s v=""/>
    <m/>
    <m/>
    <m/>
    <n v="627"/>
    <n v="395"/>
    <n v="1339"/>
    <n v="1643"/>
    <n v="1943"/>
    <n v="1366"/>
    <n v="609"/>
    <n v="548"/>
    <n v="427"/>
    <n v="206"/>
    <n v="411"/>
    <n v="521"/>
    <n v="535"/>
    <n v="506"/>
    <m/>
    <m/>
    <m/>
    <m/>
    <m/>
    <m/>
    <m/>
    <m/>
    <n v="609"/>
    <n v="548"/>
    <n v="427"/>
    <n v="206"/>
    <n v="411"/>
    <n v="521"/>
    <n v="535"/>
    <n v="506"/>
    <n v="367"/>
    <n v="367"/>
    <n v="305"/>
    <n v="18"/>
    <n v="23"/>
    <n v="13"/>
    <n v="136"/>
    <n v="145"/>
    <n v="188"/>
    <n v="70"/>
    <n v="131"/>
    <n v="202"/>
    <n v="22"/>
    <n v="43"/>
    <n v="80"/>
    <n v="3"/>
    <n v="19"/>
    <n v="27"/>
    <n v="111"/>
    <n v="218"/>
    <n v="212"/>
    <n v="240"/>
    <n v="209"/>
    <n v="172"/>
  </r>
  <r>
    <x v="5"/>
    <s v="Hazard Community and Technical College"/>
    <n v="156790"/>
    <x v="7"/>
    <m/>
    <m/>
    <m/>
    <m/>
    <m/>
    <m/>
    <m/>
    <m/>
    <m/>
    <m/>
    <m/>
    <m/>
    <m/>
    <m/>
    <m/>
    <m/>
    <m/>
    <m/>
    <m/>
    <m/>
    <m/>
    <m/>
    <m/>
    <m/>
    <m/>
    <m/>
    <m/>
    <m/>
    <m/>
    <m/>
    <m/>
    <s v=" "/>
    <s v=" "/>
    <s v=" "/>
    <s v=" "/>
    <s v=" "/>
    <s v=" "/>
    <s v=" "/>
    <s v=" "/>
    <s v=" "/>
    <s v=" "/>
    <s v=" "/>
    <s v=" "/>
    <m/>
    <m/>
    <m/>
    <m/>
    <m/>
    <m/>
    <s v=" "/>
    <s v=" "/>
    <s v=" "/>
    <m/>
    <m/>
    <m/>
    <m/>
    <m/>
    <m/>
    <m/>
    <m/>
    <m/>
    <s v=""/>
    <s v=""/>
    <s v=""/>
    <m/>
    <m/>
    <m/>
    <n v="408"/>
    <n v="516"/>
    <n v="629"/>
    <n v="690"/>
    <n v="798"/>
    <n v="785"/>
    <n v="500"/>
    <n v="328"/>
    <n v="302"/>
    <n v="303"/>
    <n v="320"/>
    <n v="393"/>
    <n v="367"/>
    <n v="381"/>
    <m/>
    <m/>
    <m/>
    <m/>
    <m/>
    <m/>
    <m/>
    <m/>
    <n v="500"/>
    <n v="328"/>
    <n v="302"/>
    <n v="303"/>
    <n v="320"/>
    <n v="393"/>
    <n v="367"/>
    <n v="381"/>
    <n v="243"/>
    <n v="222"/>
    <n v="225"/>
    <n v="14"/>
    <n v="15"/>
    <n v="14"/>
    <n v="136"/>
    <n v="130"/>
    <n v="142"/>
    <n v="47"/>
    <n v="73"/>
    <n v="96"/>
    <n v="49"/>
    <n v="55"/>
    <n v="69"/>
    <n v="14"/>
    <n v="7"/>
    <n v="10"/>
    <n v="193"/>
    <n v="185"/>
    <n v="218"/>
    <n v="143"/>
    <n v="91"/>
    <n v="94"/>
  </r>
  <r>
    <x v="5"/>
    <s v="Henderson Community College "/>
    <n v="156851"/>
    <x v="7"/>
    <m/>
    <m/>
    <m/>
    <m/>
    <m/>
    <m/>
    <m/>
    <m/>
    <m/>
    <m/>
    <m/>
    <m/>
    <m/>
    <m/>
    <m/>
    <m/>
    <m/>
    <m/>
    <m/>
    <m/>
    <m/>
    <m/>
    <m/>
    <m/>
    <m/>
    <m/>
    <m/>
    <m/>
    <m/>
    <m/>
    <m/>
    <s v=" "/>
    <s v=" "/>
    <s v=" "/>
    <s v=" "/>
    <s v=" "/>
    <s v=" "/>
    <s v=" "/>
    <s v=" "/>
    <s v=" "/>
    <s v=" "/>
    <s v=" "/>
    <s v=" "/>
    <m/>
    <m/>
    <m/>
    <m/>
    <m/>
    <m/>
    <s v=" "/>
    <s v=" "/>
    <s v=" "/>
    <m/>
    <m/>
    <m/>
    <m/>
    <m/>
    <m/>
    <m/>
    <m/>
    <m/>
    <s v=""/>
    <s v=""/>
    <s v=""/>
    <m/>
    <m/>
    <m/>
    <n v="238"/>
    <n v="497"/>
    <n v="553"/>
    <n v="439"/>
    <n v="451"/>
    <n v="413"/>
    <n v="185"/>
    <n v="172"/>
    <n v="164"/>
    <n v="115"/>
    <n v="159"/>
    <n v="126"/>
    <n v="181"/>
    <n v="180"/>
    <m/>
    <m/>
    <m/>
    <m/>
    <m/>
    <m/>
    <m/>
    <m/>
    <n v="185"/>
    <n v="172"/>
    <n v="164"/>
    <n v="115"/>
    <n v="159"/>
    <n v="126"/>
    <n v="181"/>
    <n v="180"/>
    <n v="78"/>
    <n v="108"/>
    <n v="102"/>
    <n v="5"/>
    <n v="8"/>
    <n v="8"/>
    <n v="43"/>
    <n v="65"/>
    <n v="70"/>
    <n v="17"/>
    <n v="24"/>
    <n v="15"/>
    <n v="19"/>
    <n v="29"/>
    <n v="22"/>
    <n v="9"/>
    <n v="20"/>
    <n v="5"/>
    <n v="70"/>
    <n v="86"/>
    <n v="84"/>
    <n v="44"/>
    <n v="40"/>
    <n v="38"/>
  </r>
  <r>
    <x v="5"/>
    <s v="Hopkinsville Community College "/>
    <n v="156860"/>
    <x v="7"/>
    <m/>
    <m/>
    <m/>
    <m/>
    <m/>
    <m/>
    <m/>
    <m/>
    <m/>
    <m/>
    <m/>
    <m/>
    <m/>
    <m/>
    <m/>
    <m/>
    <m/>
    <m/>
    <m/>
    <m/>
    <m/>
    <m/>
    <m/>
    <m/>
    <m/>
    <m/>
    <m/>
    <m/>
    <m/>
    <m/>
    <m/>
    <s v=" "/>
    <s v=" "/>
    <s v=" "/>
    <s v=" "/>
    <s v=" "/>
    <s v=" "/>
    <s v=" "/>
    <s v=" "/>
    <s v=" "/>
    <s v=" "/>
    <s v=" "/>
    <s v=" "/>
    <m/>
    <m/>
    <m/>
    <m/>
    <m/>
    <m/>
    <s v=" "/>
    <s v=" "/>
    <s v=" "/>
    <m/>
    <m/>
    <m/>
    <m/>
    <m/>
    <m/>
    <m/>
    <m/>
    <m/>
    <s v=""/>
    <s v=""/>
    <s v=""/>
    <m/>
    <m/>
    <m/>
    <n v="491"/>
    <n v="778"/>
    <n v="716"/>
    <n v="954"/>
    <n v="903"/>
    <n v="813"/>
    <n v="299"/>
    <n v="284"/>
    <n v="144"/>
    <n v="263"/>
    <n v="267"/>
    <n v="294"/>
    <n v="326"/>
    <n v="397"/>
    <m/>
    <m/>
    <m/>
    <m/>
    <m/>
    <m/>
    <m/>
    <m/>
    <n v="299"/>
    <n v="284"/>
    <n v="144"/>
    <n v="263"/>
    <n v="267"/>
    <n v="294"/>
    <n v="326"/>
    <n v="397"/>
    <n v="172"/>
    <n v="181"/>
    <n v="212"/>
    <n v="9"/>
    <n v="11"/>
    <n v="19"/>
    <n v="113"/>
    <n v="134"/>
    <n v="166"/>
    <n v="46"/>
    <n v="32"/>
    <n v="50"/>
    <n v="41"/>
    <n v="48"/>
    <n v="54"/>
    <n v="14"/>
    <n v="16"/>
    <n v="11"/>
    <n v="162"/>
    <n v="171"/>
    <n v="179"/>
    <n v="85"/>
    <n v="75"/>
    <n v="24"/>
  </r>
  <r>
    <x v="5"/>
    <s v="Bowling Green Technical College"/>
    <n v="156338"/>
    <x v="8"/>
    <m/>
    <m/>
    <m/>
    <m/>
    <m/>
    <m/>
    <m/>
    <m/>
    <m/>
    <m/>
    <m/>
    <m/>
    <m/>
    <m/>
    <m/>
    <m/>
    <m/>
    <m/>
    <m/>
    <m/>
    <m/>
    <m/>
    <m/>
    <m/>
    <m/>
    <m/>
    <m/>
    <m/>
    <m/>
    <m/>
    <m/>
    <s v=" "/>
    <s v=" "/>
    <s v=" "/>
    <s v=" "/>
    <s v=" "/>
    <s v=" "/>
    <s v=" "/>
    <s v=" "/>
    <s v=" "/>
    <s v=" "/>
    <s v=" "/>
    <s v=" "/>
    <m/>
    <m/>
    <m/>
    <m/>
    <m/>
    <m/>
    <s v=" "/>
    <s v=" "/>
    <s v=" "/>
    <m/>
    <m/>
    <m/>
    <m/>
    <m/>
    <m/>
    <m/>
    <m/>
    <m/>
    <s v=""/>
    <s v=""/>
    <s v=""/>
    <m/>
    <m/>
    <m/>
    <n v="175"/>
    <n v="454"/>
    <n v="566"/>
    <n v="624"/>
    <n v="1482"/>
    <n v="743"/>
    <n v="129"/>
    <n v="140"/>
    <n v="92"/>
    <n v="62"/>
    <n v="80"/>
    <n v="115"/>
    <n v="150"/>
    <n v="158"/>
    <m/>
    <m/>
    <m/>
    <m/>
    <m/>
    <m/>
    <m/>
    <m/>
    <n v="129"/>
    <n v="140"/>
    <n v="92"/>
    <n v="62"/>
    <n v="80"/>
    <n v="115"/>
    <n v="150"/>
    <n v="158"/>
    <n v="71"/>
    <n v="102"/>
    <n v="91"/>
    <n v="7"/>
    <n v="7"/>
    <n v="15"/>
    <n v="37"/>
    <n v="41"/>
    <n v="52"/>
    <n v="31"/>
    <n v="33"/>
    <n v="41"/>
    <n v="4"/>
    <n v="13"/>
    <n v="12"/>
    <n v="1"/>
    <n v="1"/>
    <n v="3"/>
    <n v="26"/>
    <n v="33"/>
    <n v="59"/>
    <n v="71"/>
    <n v="73"/>
    <n v="52"/>
  </r>
  <r>
    <x v="5"/>
    <s v="Gateway Community and Technical College"/>
    <n v="157438"/>
    <x v="8"/>
    <m/>
    <m/>
    <m/>
    <m/>
    <m/>
    <m/>
    <m/>
    <m/>
    <m/>
    <m/>
    <m/>
    <m/>
    <m/>
    <m/>
    <m/>
    <m/>
    <m/>
    <m/>
    <m/>
    <m/>
    <m/>
    <m/>
    <m/>
    <m/>
    <m/>
    <m/>
    <m/>
    <m/>
    <m/>
    <m/>
    <m/>
    <s v=" "/>
    <s v=" "/>
    <s v=" "/>
    <s v=" "/>
    <s v=" "/>
    <s v=" "/>
    <s v=" "/>
    <s v=" "/>
    <s v=" "/>
    <s v=" "/>
    <s v=" "/>
    <s v=" "/>
    <m/>
    <m/>
    <m/>
    <m/>
    <m/>
    <m/>
    <s v=" "/>
    <s v=" "/>
    <s v=" "/>
    <m/>
    <m/>
    <m/>
    <m/>
    <m/>
    <m/>
    <m/>
    <m/>
    <m/>
    <s v=""/>
    <s v=""/>
    <s v=""/>
    <m/>
    <m/>
    <m/>
    <n v="307"/>
    <n v="416"/>
    <n v="714"/>
    <n v="834"/>
    <n v="597"/>
    <n v="626"/>
    <n v="147"/>
    <n v="159"/>
    <n v="131"/>
    <n v="100"/>
    <n v="124"/>
    <n v="123"/>
    <n v="176"/>
    <n v="153"/>
    <m/>
    <m/>
    <m/>
    <m/>
    <m/>
    <m/>
    <m/>
    <m/>
    <n v="147"/>
    <n v="159"/>
    <n v="131"/>
    <n v="100"/>
    <n v="124"/>
    <n v="123"/>
    <n v="176"/>
    <n v="153"/>
    <n v="81"/>
    <n v="115"/>
    <n v="104"/>
    <n v="5"/>
    <n v="10"/>
    <n v="7"/>
    <n v="37"/>
    <n v="51"/>
    <n v="42"/>
    <n v="35"/>
    <n v="37"/>
    <n v="36"/>
    <n v="7"/>
    <n v="13"/>
    <n v="17"/>
    <n v="2"/>
    <n v="11"/>
    <n v="8"/>
    <n v="56"/>
    <n v="63"/>
    <n v="62"/>
    <n v="52"/>
    <n v="67"/>
    <n v="45"/>
  </r>
  <r>
    <x v="6"/>
    <s v="Louisiana State University and A&amp;M College"/>
    <n v="159391"/>
    <x v="0"/>
    <n v="6275"/>
    <n v="6264"/>
    <n v="6562"/>
    <n v="5806"/>
    <n v="5209"/>
    <n v="5257"/>
    <n v="5968"/>
    <n v="4442"/>
    <n v="5068"/>
    <n v="5167"/>
    <n v="5072"/>
    <n v="5220"/>
    <n v="5173"/>
    <n v="5366"/>
    <n v="5697"/>
    <n v="4969"/>
    <n v="4502"/>
    <n v="4588"/>
    <n v="5134"/>
    <m/>
    <m/>
    <m/>
    <m/>
    <m/>
    <m/>
    <m/>
    <m/>
    <m/>
    <m/>
    <m/>
    <m/>
    <n v="4442"/>
    <n v="5068"/>
    <n v="5167"/>
    <n v="5072"/>
    <n v="5220"/>
    <n v="5173"/>
    <n v="5366"/>
    <n v="5697"/>
    <n v="4969"/>
    <n v="4502"/>
    <n v="4588"/>
    <n v="5134"/>
    <n v="3799"/>
    <n v="3904"/>
    <n v="4271"/>
    <n v="308"/>
    <n v="293"/>
    <n v="342"/>
    <n v="395"/>
    <n v="391"/>
    <n v="521"/>
    <n v="3013"/>
    <n v="3016"/>
    <n v="3089"/>
    <n v="244"/>
    <n v="240"/>
    <n v="235"/>
    <n v="615"/>
    <n v="636"/>
    <n v="621"/>
    <n v="1348"/>
    <n v="1281"/>
    <n v="1421"/>
    <n v="2687"/>
    <n v="3013"/>
    <n v="3081"/>
    <m/>
    <m/>
    <m/>
    <m/>
    <m/>
    <m/>
    <m/>
    <m/>
    <m/>
    <m/>
    <m/>
    <m/>
    <m/>
    <m/>
    <m/>
    <m/>
    <m/>
    <m/>
    <m/>
    <m/>
    <m/>
    <m/>
    <m/>
    <m/>
    <s v=""/>
    <s v=""/>
    <s v=""/>
    <s v=""/>
    <s v=""/>
    <s v=""/>
    <m/>
    <m/>
    <m/>
    <m/>
    <m/>
    <m/>
    <s v=""/>
    <s v=""/>
    <s v=""/>
    <m/>
    <m/>
    <m/>
    <m/>
    <m/>
    <m/>
    <m/>
    <m/>
    <m/>
    <s v=""/>
    <s v=""/>
    <s v=""/>
    <m/>
    <m/>
    <m/>
  </r>
  <r>
    <x v="6"/>
    <s v="Louisiana Tech University "/>
    <n v="159647"/>
    <x v="1"/>
    <n v="1641"/>
    <n v="2633"/>
    <n v="2412"/>
    <n v="2320"/>
    <n v="2172"/>
    <n v="1963"/>
    <n v="1898"/>
    <n v="1427"/>
    <n v="1672"/>
    <n v="1763"/>
    <n v="1843"/>
    <n v="1824"/>
    <n v="1969"/>
    <n v="1962"/>
    <n v="1646"/>
    <n v="1656"/>
    <n v="1624"/>
    <n v="1525"/>
    <n v="1509"/>
    <m/>
    <m/>
    <m/>
    <m/>
    <m/>
    <m/>
    <m/>
    <m/>
    <m/>
    <m/>
    <m/>
    <m/>
    <n v="1427"/>
    <n v="1672"/>
    <n v="1763"/>
    <n v="1843"/>
    <n v="1824"/>
    <n v="1969"/>
    <n v="1962"/>
    <n v="1646"/>
    <n v="1656"/>
    <n v="1624"/>
    <n v="1525"/>
    <n v="1509"/>
    <n v="1160"/>
    <n v="1096"/>
    <n v="1122"/>
    <n v="165"/>
    <n v="171"/>
    <n v="154"/>
    <n v="299"/>
    <n v="258"/>
    <n v="233"/>
    <n v="821"/>
    <n v="899"/>
    <n v="870"/>
    <n v="80"/>
    <n v="84"/>
    <n v="78"/>
    <n v="358"/>
    <n v="370"/>
    <n v="397"/>
    <n v="565"/>
    <n v="616"/>
    <n v="617"/>
    <n v="747"/>
    <n v="862"/>
    <n v="885"/>
    <m/>
    <m/>
    <m/>
    <m/>
    <m/>
    <m/>
    <m/>
    <m/>
    <m/>
    <m/>
    <m/>
    <m/>
    <m/>
    <m/>
    <m/>
    <m/>
    <m/>
    <m/>
    <m/>
    <m/>
    <m/>
    <m/>
    <m/>
    <m/>
    <s v=""/>
    <s v=""/>
    <s v=""/>
    <s v=""/>
    <s v=""/>
    <s v=""/>
    <m/>
    <m/>
    <m/>
    <m/>
    <m/>
    <m/>
    <s v=""/>
    <s v=""/>
    <s v=""/>
    <m/>
    <m/>
    <m/>
    <m/>
    <m/>
    <m/>
    <m/>
    <m/>
    <m/>
    <s v=""/>
    <s v=""/>
    <s v=""/>
    <m/>
    <m/>
    <m/>
  </r>
  <r>
    <x v="6"/>
    <s v="University of Louisiana at Lafayette"/>
    <n v="160658"/>
    <x v="1"/>
    <n v="3236"/>
    <n v="3482"/>
    <n v="3587"/>
    <n v="3518"/>
    <n v="3452"/>
    <n v="3414"/>
    <n v="3185"/>
    <n v="2776"/>
    <n v="2961"/>
    <n v="2414"/>
    <n v="2305"/>
    <n v="2322"/>
    <n v="2395"/>
    <n v="2595"/>
    <n v="2644"/>
    <n v="2703"/>
    <n v="2784"/>
    <n v="2662"/>
    <n v="2545"/>
    <m/>
    <m/>
    <m/>
    <m/>
    <m/>
    <m/>
    <m/>
    <m/>
    <m/>
    <m/>
    <m/>
    <m/>
    <n v="2776"/>
    <n v="2961"/>
    <n v="2414"/>
    <n v="2305"/>
    <n v="2322"/>
    <n v="2395"/>
    <n v="2595"/>
    <n v="2644"/>
    <n v="2703"/>
    <n v="2784"/>
    <n v="2662"/>
    <n v="2545"/>
    <n v="2076"/>
    <n v="1953"/>
    <n v="1931"/>
    <n v="262"/>
    <n v="273"/>
    <n v="244"/>
    <n v="446"/>
    <n v="436"/>
    <n v="370"/>
    <n v="932"/>
    <n v="956"/>
    <n v="1070"/>
    <n v="223"/>
    <n v="278"/>
    <n v="244"/>
    <n v="403"/>
    <n v="454"/>
    <n v="478"/>
    <n v="764"/>
    <n v="707"/>
    <n v="803"/>
    <n v="1029"/>
    <n v="1148"/>
    <n v="1102"/>
    <m/>
    <m/>
    <m/>
    <m/>
    <m/>
    <m/>
    <m/>
    <m/>
    <m/>
    <m/>
    <m/>
    <m/>
    <m/>
    <m/>
    <m/>
    <m/>
    <m/>
    <m/>
    <m/>
    <m/>
    <m/>
    <m/>
    <m/>
    <m/>
    <s v=""/>
    <s v=""/>
    <s v=""/>
    <s v=""/>
    <s v=""/>
    <s v=""/>
    <m/>
    <m/>
    <m/>
    <m/>
    <m/>
    <m/>
    <s v=""/>
    <s v=""/>
    <s v=""/>
    <m/>
    <m/>
    <m/>
    <m/>
    <m/>
    <m/>
    <m/>
    <m/>
    <m/>
    <s v=""/>
    <s v=""/>
    <s v=""/>
    <m/>
    <m/>
    <m/>
  </r>
  <r>
    <x v="6"/>
    <s v="University of New Orleans"/>
    <n v="159939"/>
    <x v="1"/>
    <n v="3301"/>
    <n v="3356"/>
    <n v="3139"/>
    <s v=" "/>
    <n v="1575"/>
    <n v="1791"/>
    <n v="1953"/>
    <n v="1482"/>
    <n v="1716"/>
    <n v="1680"/>
    <n v="1870"/>
    <n v="1977"/>
    <n v="1684"/>
    <n v="1962"/>
    <n v="1784"/>
    <m/>
    <n v="950"/>
    <n v="1030"/>
    <n v="1208"/>
    <m/>
    <m/>
    <m/>
    <m/>
    <m/>
    <m/>
    <m/>
    <m/>
    <m/>
    <m/>
    <m/>
    <m/>
    <n v="1482"/>
    <n v="1716"/>
    <n v="1680"/>
    <n v="1870"/>
    <n v="1977"/>
    <n v="1684"/>
    <n v="1962"/>
    <n v="1784"/>
    <s v=" "/>
    <n v="950"/>
    <n v="1030"/>
    <n v="1208"/>
    <n v="652"/>
    <n v="707"/>
    <n v="827"/>
    <n v="120"/>
    <n v="97"/>
    <n v="121"/>
    <n v="178"/>
    <n v="226"/>
    <n v="260"/>
    <n v="459"/>
    <n v="364"/>
    <n v="399"/>
    <n v="201"/>
    <n v="192"/>
    <n v="196"/>
    <n v="527"/>
    <n v="484"/>
    <n v="514"/>
    <n v="790"/>
    <n v="644"/>
    <n v="853"/>
    <n v="460"/>
    <n v="542"/>
    <n v="499"/>
    <m/>
    <m/>
    <m/>
    <m/>
    <m/>
    <m/>
    <m/>
    <m/>
    <m/>
    <m/>
    <m/>
    <m/>
    <m/>
    <m/>
    <m/>
    <m/>
    <m/>
    <m/>
    <m/>
    <m/>
    <m/>
    <m/>
    <m/>
    <m/>
    <s v=""/>
    <s v=""/>
    <s v=""/>
    <s v=""/>
    <s v=""/>
    <s v=""/>
    <m/>
    <m/>
    <m/>
    <m/>
    <m/>
    <m/>
    <s v=""/>
    <s v=""/>
    <s v=""/>
    <m/>
    <m/>
    <m/>
    <m/>
    <m/>
    <m/>
    <m/>
    <m/>
    <m/>
    <s v=""/>
    <s v=""/>
    <s v=""/>
    <m/>
    <m/>
    <m/>
  </r>
  <r>
    <x v="6"/>
    <s v="Southeastern Louisiana University "/>
    <n v="160612"/>
    <x v="2"/>
    <n v="3405"/>
    <n v="3526"/>
    <n v="3344"/>
    <n v="1532"/>
    <n v="3611"/>
    <n v="3448"/>
    <n v="3534"/>
    <n v="2598"/>
    <n v="2686"/>
    <n v="2437"/>
    <n v="2303"/>
    <n v="2118"/>
    <n v="2492"/>
    <n v="2556"/>
    <n v="2142"/>
    <n v="2207"/>
    <n v="2673"/>
    <n v="2536"/>
    <n v="2622"/>
    <m/>
    <m/>
    <m/>
    <m/>
    <m/>
    <m/>
    <m/>
    <m/>
    <m/>
    <m/>
    <m/>
    <m/>
    <n v="2598"/>
    <n v="2686"/>
    <n v="2437"/>
    <n v="2303"/>
    <n v="2118"/>
    <n v="2492"/>
    <n v="2556"/>
    <n v="2142"/>
    <n v="2207"/>
    <n v="2673"/>
    <n v="2536"/>
    <n v="2622"/>
    <n v="1650"/>
    <n v="1616"/>
    <n v="1762"/>
    <n v="377"/>
    <n v="294"/>
    <n v="282"/>
    <n v="646"/>
    <n v="626"/>
    <n v="578"/>
    <n v="650"/>
    <n v="678"/>
    <n v="756"/>
    <n v="175"/>
    <n v="207"/>
    <n v="202"/>
    <n v="363"/>
    <n v="515"/>
    <n v="491"/>
    <n v="930"/>
    <n v="1092"/>
    <n v="1107"/>
    <n v="767"/>
    <n v="851"/>
    <n v="776"/>
    <m/>
    <m/>
    <m/>
    <m/>
    <m/>
    <m/>
    <m/>
    <m/>
    <m/>
    <m/>
    <m/>
    <m/>
    <m/>
    <m/>
    <m/>
    <m/>
    <m/>
    <m/>
    <m/>
    <m/>
    <m/>
    <m/>
    <m/>
    <m/>
    <s v=""/>
    <s v=""/>
    <s v=""/>
    <s v=""/>
    <s v=""/>
    <s v=""/>
    <m/>
    <m/>
    <m/>
    <m/>
    <m/>
    <m/>
    <s v=""/>
    <s v=""/>
    <s v=""/>
    <m/>
    <m/>
    <m/>
    <m/>
    <m/>
    <m/>
    <m/>
    <m/>
    <m/>
    <s v=""/>
    <s v=""/>
    <s v=""/>
    <m/>
    <m/>
    <m/>
  </r>
  <r>
    <x v="6"/>
    <s v="Southern University and A&amp;M College at Baton Rouge "/>
    <n v="160621"/>
    <x v="2"/>
    <n v="1386"/>
    <n v="1595"/>
    <n v="1770"/>
    <n v="1784"/>
    <n v="1417"/>
    <n v="1361"/>
    <n v="1299"/>
    <n v="1853"/>
    <n v="1715"/>
    <n v="1287"/>
    <n v="1767"/>
    <n v="1206"/>
    <n v="1178"/>
    <n v="1351"/>
    <n v="1498"/>
    <n v="1493"/>
    <n v="1136"/>
    <n v="1125"/>
    <n v="1034"/>
    <m/>
    <m/>
    <m/>
    <m/>
    <m/>
    <m/>
    <m/>
    <m/>
    <m/>
    <m/>
    <m/>
    <m/>
    <n v="1853"/>
    <n v="1715"/>
    <n v="1287"/>
    <n v="1767"/>
    <n v="1206"/>
    <n v="1178"/>
    <n v="1351"/>
    <n v="1498"/>
    <n v="1493"/>
    <n v="1136"/>
    <n v="1125"/>
    <n v="1034"/>
    <n v="747"/>
    <n v="768"/>
    <n v="741"/>
    <n v="67"/>
    <n v="56"/>
    <n v="56"/>
    <n v="322"/>
    <n v="301"/>
    <n v="237"/>
    <n v="364"/>
    <n v="344"/>
    <n v="398"/>
    <n v="135"/>
    <n v="131"/>
    <n v="172"/>
    <n v="192"/>
    <n v="174"/>
    <n v="192"/>
    <n v="515"/>
    <n v="529"/>
    <n v="589"/>
    <n v="573"/>
    <n v="593"/>
    <n v="409"/>
    <m/>
    <m/>
    <m/>
    <m/>
    <m/>
    <m/>
    <m/>
    <m/>
    <m/>
    <m/>
    <m/>
    <m/>
    <m/>
    <m/>
    <m/>
    <m/>
    <m/>
    <m/>
    <m/>
    <m/>
    <m/>
    <m/>
    <m/>
    <m/>
    <s v=""/>
    <s v=""/>
    <s v=""/>
    <s v=""/>
    <s v=""/>
    <s v=""/>
    <m/>
    <m/>
    <m/>
    <m/>
    <m/>
    <m/>
    <s v=""/>
    <s v=""/>
    <s v=""/>
    <m/>
    <m/>
    <m/>
    <m/>
    <m/>
    <m/>
    <m/>
    <m/>
    <m/>
    <s v=""/>
    <s v=""/>
    <s v=""/>
    <m/>
    <m/>
    <m/>
  </r>
  <r>
    <x v="6"/>
    <s v="University of Louisiana at Monroe"/>
    <n v="159993"/>
    <x v="2"/>
    <n v="1313"/>
    <n v="1873"/>
    <n v="1756"/>
    <n v="1823"/>
    <n v="1622"/>
    <n v="1622"/>
    <n v="1501"/>
    <n v="1708"/>
    <n v="1580"/>
    <n v="1469"/>
    <n v="1208"/>
    <n v="1170"/>
    <n v="1058"/>
    <n v="1287"/>
    <n v="1477"/>
    <n v="1505"/>
    <n v="1428"/>
    <n v="1401"/>
    <n v="1199"/>
    <m/>
    <m/>
    <m/>
    <m/>
    <m/>
    <m/>
    <m/>
    <m/>
    <m/>
    <m/>
    <m/>
    <m/>
    <n v="1708"/>
    <n v="1580"/>
    <n v="1469"/>
    <n v="1208"/>
    <n v="1170"/>
    <n v="1058"/>
    <n v="1287"/>
    <n v="1477"/>
    <n v="1505"/>
    <n v="1428"/>
    <n v="1401"/>
    <n v="1199"/>
    <n v="939"/>
    <n v="925"/>
    <n v="965"/>
    <n v="142"/>
    <n v="174"/>
    <n v="113"/>
    <n v="347"/>
    <n v="302"/>
    <n v="121"/>
    <n v="343"/>
    <n v="307"/>
    <n v="335"/>
    <n v="78"/>
    <n v="75"/>
    <n v="91"/>
    <n v="222"/>
    <n v="215"/>
    <n v="230"/>
    <n v="527"/>
    <n v="461"/>
    <n v="631"/>
    <n v="576"/>
    <n v="497"/>
    <n v="466"/>
    <m/>
    <m/>
    <m/>
    <m/>
    <m/>
    <m/>
    <m/>
    <m/>
    <m/>
    <m/>
    <m/>
    <m/>
    <m/>
    <m/>
    <m/>
    <m/>
    <m/>
    <m/>
    <m/>
    <m/>
    <m/>
    <m/>
    <m/>
    <m/>
    <s v=""/>
    <s v=""/>
    <s v=""/>
    <s v=""/>
    <s v=""/>
    <s v=""/>
    <m/>
    <m/>
    <m/>
    <m/>
    <m/>
    <m/>
    <s v=""/>
    <s v=""/>
    <s v=""/>
    <m/>
    <m/>
    <m/>
    <m/>
    <m/>
    <m/>
    <m/>
    <m/>
    <m/>
    <s v=""/>
    <s v=""/>
    <s v=""/>
    <m/>
    <m/>
    <m/>
  </r>
  <r>
    <x v="6"/>
    <s v="Grambling State University"/>
    <n v="159009"/>
    <x v="3"/>
    <n v="1076"/>
    <n v="1222"/>
    <n v="1399"/>
    <n v="1372"/>
    <n v="1366"/>
    <n v="1427"/>
    <n v="1403"/>
    <n v="799"/>
    <n v="760"/>
    <n v="690"/>
    <n v="908"/>
    <n v="886"/>
    <n v="851"/>
    <n v="1027"/>
    <n v="1169"/>
    <n v="1131"/>
    <n v="1122"/>
    <n v="1184"/>
    <n v="1203"/>
    <m/>
    <m/>
    <m/>
    <m/>
    <m/>
    <m/>
    <m/>
    <m/>
    <m/>
    <m/>
    <m/>
    <m/>
    <n v="799"/>
    <n v="760"/>
    <n v="690"/>
    <n v="908"/>
    <n v="886"/>
    <n v="851"/>
    <n v="1027"/>
    <n v="1169"/>
    <n v="1131"/>
    <n v="1122"/>
    <n v="1184"/>
    <n v="1203"/>
    <n v="663"/>
    <n v="694"/>
    <n v="668"/>
    <n v="50"/>
    <n v="41"/>
    <n v="59"/>
    <n v="409"/>
    <n v="449"/>
    <n v="476"/>
    <n v="286"/>
    <n v="297"/>
    <n v="295"/>
    <n v="63"/>
    <n v="47"/>
    <n v="54"/>
    <n v="113"/>
    <n v="82"/>
    <n v="97"/>
    <n v="424"/>
    <n v="425"/>
    <n v="581"/>
    <n v="285"/>
    <n v="101"/>
    <n v="278"/>
    <m/>
    <m/>
    <m/>
    <m/>
    <m/>
    <m/>
    <m/>
    <m/>
    <m/>
    <m/>
    <m/>
    <m/>
    <m/>
    <m/>
    <m/>
    <m/>
    <m/>
    <m/>
    <m/>
    <m/>
    <m/>
    <m/>
    <m/>
    <m/>
    <s v=""/>
    <s v=""/>
    <s v=""/>
    <s v=""/>
    <s v=""/>
    <s v=""/>
    <m/>
    <m/>
    <m/>
    <m/>
    <m/>
    <m/>
    <s v=""/>
    <s v=""/>
    <s v=""/>
    <m/>
    <m/>
    <m/>
    <m/>
    <m/>
    <m/>
    <m/>
    <m/>
    <m/>
    <s v=""/>
    <s v=""/>
    <s v=""/>
    <m/>
    <m/>
    <m/>
  </r>
  <r>
    <x v="6"/>
    <s v="Louisiana State University in Shreveport"/>
    <n v="159416"/>
    <x v="3"/>
    <n v="945"/>
    <n v="1079"/>
    <n v="958"/>
    <n v="923"/>
    <n v="885"/>
    <n v="882"/>
    <n v="881"/>
    <n v="454"/>
    <n v="504"/>
    <n v="463"/>
    <n v="470"/>
    <n v="457"/>
    <n v="463"/>
    <n v="565"/>
    <n v="494"/>
    <n v="408"/>
    <n v="383"/>
    <n v="396"/>
    <n v="349"/>
    <m/>
    <m/>
    <m/>
    <m/>
    <m/>
    <m/>
    <m/>
    <m/>
    <m/>
    <m/>
    <m/>
    <m/>
    <n v="454"/>
    <n v="504"/>
    <n v="463"/>
    <n v="470"/>
    <n v="457"/>
    <n v="463"/>
    <n v="565"/>
    <n v="494"/>
    <n v="408"/>
    <n v="383"/>
    <n v="396"/>
    <n v="349"/>
    <n v="231"/>
    <n v="240"/>
    <n v="226"/>
    <n v="53"/>
    <n v="61"/>
    <n v="50"/>
    <n v="99"/>
    <n v="95"/>
    <n v="73"/>
    <n v="124"/>
    <n v="93"/>
    <n v="113"/>
    <n v="39"/>
    <n v="24"/>
    <n v="49"/>
    <n v="130"/>
    <n v="132"/>
    <n v="153"/>
    <n v="164"/>
    <n v="214"/>
    <n v="250"/>
    <n v="114"/>
    <n v="304"/>
    <n v="109"/>
    <m/>
    <m/>
    <m/>
    <m/>
    <m/>
    <m/>
    <m/>
    <m/>
    <m/>
    <m/>
    <m/>
    <m/>
    <m/>
    <m/>
    <m/>
    <m/>
    <m/>
    <m/>
    <m/>
    <m/>
    <m/>
    <m/>
    <m/>
    <m/>
    <s v=""/>
    <s v=""/>
    <s v=""/>
    <s v=""/>
    <s v=""/>
    <s v=""/>
    <m/>
    <m/>
    <m/>
    <m/>
    <m/>
    <m/>
    <s v=""/>
    <s v=""/>
    <s v=""/>
    <m/>
    <m/>
    <m/>
    <m/>
    <m/>
    <m/>
    <m/>
    <m/>
    <m/>
    <s v=""/>
    <s v=""/>
    <s v=""/>
    <m/>
    <m/>
    <m/>
  </r>
  <r>
    <x v="6"/>
    <s v="McNeese State University"/>
    <n v="159717"/>
    <x v="3"/>
    <n v="1795"/>
    <n v="1956"/>
    <n v="2009"/>
    <n v="1708"/>
    <n v="1641"/>
    <n v="1625"/>
    <n v="1686"/>
    <n v="1444"/>
    <n v="1451"/>
    <n v="1222"/>
    <n v="1269"/>
    <n v="1313"/>
    <n v="1361"/>
    <n v="1521"/>
    <n v="1601"/>
    <n v="1313"/>
    <n v="1273"/>
    <n v="1252"/>
    <n v="1286"/>
    <m/>
    <m/>
    <m/>
    <m/>
    <m/>
    <m/>
    <m/>
    <m/>
    <m/>
    <m/>
    <m/>
    <m/>
    <n v="1444"/>
    <n v="1451"/>
    <n v="1222"/>
    <n v="1269"/>
    <n v="1313"/>
    <n v="1361"/>
    <n v="1521"/>
    <n v="1601"/>
    <n v="1313"/>
    <n v="1273"/>
    <n v="1252"/>
    <n v="1286"/>
    <n v="820"/>
    <n v="841"/>
    <n v="845"/>
    <n v="108"/>
    <n v="87"/>
    <n v="102"/>
    <n v="345"/>
    <n v="324"/>
    <n v="339"/>
    <n v="436"/>
    <n v="487"/>
    <n v="508"/>
    <n v="92"/>
    <n v="95"/>
    <n v="113"/>
    <n v="216"/>
    <n v="227"/>
    <n v="233"/>
    <n v="569"/>
    <n v="552"/>
    <n v="667"/>
    <n v="449"/>
    <n v="493"/>
    <n v="445"/>
    <m/>
    <m/>
    <m/>
    <m/>
    <m/>
    <m/>
    <m/>
    <m/>
    <m/>
    <m/>
    <m/>
    <m/>
    <m/>
    <m/>
    <m/>
    <m/>
    <m/>
    <m/>
    <m/>
    <m/>
    <m/>
    <m/>
    <m/>
    <m/>
    <s v=""/>
    <s v=""/>
    <s v=""/>
    <s v=""/>
    <s v=""/>
    <s v=""/>
    <m/>
    <m/>
    <m/>
    <m/>
    <m/>
    <m/>
    <s v=""/>
    <s v=""/>
    <s v=""/>
    <m/>
    <m/>
    <m/>
    <m/>
    <m/>
    <m/>
    <m/>
    <m/>
    <m/>
    <s v=""/>
    <s v=""/>
    <s v=""/>
    <m/>
    <m/>
    <m/>
  </r>
  <r>
    <x v="6"/>
    <s v="Nicholls State University "/>
    <n v="159966"/>
    <x v="3"/>
    <n v="1790"/>
    <n v="1723"/>
    <n v="1961"/>
    <n v="1532"/>
    <n v="1390"/>
    <n v="1454"/>
    <n v="1559"/>
    <n v="1120"/>
    <n v="1434"/>
    <n v="1472"/>
    <n v="1467"/>
    <n v="1419"/>
    <n v="1411"/>
    <n v="1398"/>
    <n v="1584"/>
    <n v="1173"/>
    <n v="1059"/>
    <n v="1161"/>
    <n v="1219"/>
    <m/>
    <m/>
    <m/>
    <m/>
    <m/>
    <m/>
    <m/>
    <m/>
    <m/>
    <m/>
    <m/>
    <m/>
    <n v="1120"/>
    <n v="1434"/>
    <n v="1472"/>
    <n v="1467"/>
    <n v="1419"/>
    <n v="1411"/>
    <n v="1398"/>
    <n v="1584"/>
    <n v="1173"/>
    <n v="1059"/>
    <n v="1161"/>
    <n v="1219"/>
    <n v="702"/>
    <n v="771"/>
    <n v="824"/>
    <n v="101"/>
    <n v="141"/>
    <n v="148"/>
    <n v="256"/>
    <n v="249"/>
    <n v="247"/>
    <n v="348"/>
    <n v="359"/>
    <n v="385"/>
    <n v="100"/>
    <n v="102"/>
    <n v="111"/>
    <n v="327"/>
    <n v="368"/>
    <n v="314"/>
    <n v="644"/>
    <n v="582"/>
    <n v="588"/>
    <n v="362"/>
    <n v="442"/>
    <n v="437"/>
    <m/>
    <m/>
    <m/>
    <m/>
    <m/>
    <m/>
    <m/>
    <m/>
    <m/>
    <m/>
    <m/>
    <m/>
    <m/>
    <m/>
    <m/>
    <m/>
    <m/>
    <m/>
    <m/>
    <m/>
    <m/>
    <m/>
    <m/>
    <m/>
    <s v=""/>
    <s v=""/>
    <s v=""/>
    <s v=""/>
    <s v=""/>
    <s v=""/>
    <m/>
    <m/>
    <m/>
    <m/>
    <m/>
    <m/>
    <s v=""/>
    <s v=""/>
    <s v=""/>
    <m/>
    <m/>
    <m/>
    <m/>
    <m/>
    <m/>
    <m/>
    <m/>
    <m/>
    <s v=""/>
    <s v=""/>
    <s v=""/>
    <m/>
    <m/>
    <m/>
  </r>
  <r>
    <x v="6"/>
    <s v="Northwestern State University"/>
    <n v="160038"/>
    <x v="3"/>
    <n v="2599"/>
    <n v="2589"/>
    <n v="2598"/>
    <n v="2021"/>
    <n v="1980"/>
    <n v="1982"/>
    <n v="1786"/>
    <n v="1412"/>
    <n v="1373"/>
    <n v="1663"/>
    <n v="1561"/>
    <n v="1550"/>
    <n v="1889"/>
    <n v="1849"/>
    <n v="1801"/>
    <n v="1422"/>
    <n v="1331"/>
    <n v="1288"/>
    <n v="1185"/>
    <m/>
    <m/>
    <m/>
    <m/>
    <m/>
    <m/>
    <m/>
    <m/>
    <m/>
    <m/>
    <m/>
    <m/>
    <n v="1412"/>
    <n v="1373"/>
    <n v="1663"/>
    <n v="1561"/>
    <n v="1550"/>
    <n v="1889"/>
    <n v="1849"/>
    <n v="1801"/>
    <n v="1422"/>
    <n v="1331"/>
    <n v="1288"/>
    <n v="1185"/>
    <n v="872"/>
    <n v="869"/>
    <n v="805"/>
    <n v="158"/>
    <n v="140"/>
    <n v="125"/>
    <n v="301"/>
    <n v="279"/>
    <n v="255"/>
    <n v="480"/>
    <n v="516"/>
    <n v="522"/>
    <n v="63"/>
    <n v="107"/>
    <n v="71"/>
    <n v="324"/>
    <n v="429"/>
    <n v="405"/>
    <n v="683"/>
    <n v="837"/>
    <n v="851"/>
    <n v="402"/>
    <n v="452"/>
    <n v="540"/>
    <m/>
    <m/>
    <m/>
    <m/>
    <m/>
    <m/>
    <m/>
    <m/>
    <m/>
    <m/>
    <m/>
    <m/>
    <m/>
    <m/>
    <m/>
    <m/>
    <m/>
    <m/>
    <m/>
    <m/>
    <m/>
    <m/>
    <m/>
    <m/>
    <s v=""/>
    <s v=""/>
    <s v=""/>
    <s v=""/>
    <s v=""/>
    <s v=""/>
    <m/>
    <m/>
    <m/>
    <m/>
    <m/>
    <m/>
    <s v=""/>
    <s v=""/>
    <s v=""/>
    <m/>
    <m/>
    <m/>
    <m/>
    <m/>
    <m/>
    <m/>
    <m/>
    <m/>
    <s v=""/>
    <s v=""/>
    <s v=""/>
    <m/>
    <m/>
    <m/>
  </r>
  <r>
    <x v="6"/>
    <s v="Southern University at New Orleans"/>
    <n v="160630"/>
    <x v="3"/>
    <n v="519"/>
    <n v="645"/>
    <n v="661"/>
    <s v=" "/>
    <n v="405"/>
    <n v="619"/>
    <n v="648"/>
    <n v="311"/>
    <n v="351"/>
    <n v="294"/>
    <n v="299"/>
    <n v="355"/>
    <n v="286"/>
    <n v="388"/>
    <n v="372"/>
    <m/>
    <n v="183"/>
    <n v="279"/>
    <n v="273"/>
    <m/>
    <m/>
    <m/>
    <m/>
    <m/>
    <m/>
    <m/>
    <m/>
    <m/>
    <m/>
    <m/>
    <m/>
    <n v="311"/>
    <n v="351"/>
    <n v="294"/>
    <n v="299"/>
    <n v="355"/>
    <n v="286"/>
    <n v="388"/>
    <n v="372"/>
    <s v=" "/>
    <n v="183"/>
    <n v="279"/>
    <n v="273"/>
    <n v="72"/>
    <n v="121"/>
    <n v="128"/>
    <n v="20"/>
    <n v="28"/>
    <n v="27"/>
    <n v="91"/>
    <n v="130"/>
    <n v="118"/>
    <n v="29"/>
    <n v="14"/>
    <n v="29"/>
    <n v="31"/>
    <n v="29"/>
    <n v="25"/>
    <n v="89"/>
    <n v="64"/>
    <n v="88"/>
    <n v="206"/>
    <n v="179"/>
    <n v="246"/>
    <n v="56"/>
    <n v="64"/>
    <n v="39"/>
    <m/>
    <m/>
    <m/>
    <m/>
    <m/>
    <m/>
    <m/>
    <m/>
    <m/>
    <m/>
    <m/>
    <m/>
    <m/>
    <m/>
    <m/>
    <m/>
    <m/>
    <m/>
    <m/>
    <m/>
    <m/>
    <m/>
    <m/>
    <m/>
    <s v=""/>
    <s v=""/>
    <s v=""/>
    <s v=""/>
    <s v=""/>
    <s v=""/>
    <m/>
    <m/>
    <m/>
    <m/>
    <m/>
    <m/>
    <s v=""/>
    <s v=""/>
    <s v=""/>
    <m/>
    <m/>
    <m/>
    <m/>
    <m/>
    <m/>
    <m/>
    <m/>
    <m/>
    <s v=""/>
    <s v=""/>
    <s v=""/>
    <m/>
    <m/>
    <m/>
  </r>
  <r>
    <x v="6"/>
    <s v="Louisiana State University at Alexandria"/>
    <n v="159382"/>
    <x v="11"/>
    <m/>
    <m/>
    <m/>
    <m/>
    <m/>
    <m/>
    <m/>
    <m/>
    <m/>
    <m/>
    <m/>
    <m/>
    <m/>
    <m/>
    <m/>
    <m/>
    <m/>
    <m/>
    <m/>
    <m/>
    <m/>
    <m/>
    <m/>
    <m/>
    <m/>
    <m/>
    <m/>
    <m/>
    <m/>
    <m/>
    <m/>
    <s v=" "/>
    <s v=" "/>
    <s v=" "/>
    <s v=" "/>
    <s v=" "/>
    <s v=" "/>
    <s v=" "/>
    <s v=" "/>
    <s v=" "/>
    <s v=" "/>
    <s v=" "/>
    <s v=" "/>
    <m/>
    <m/>
    <m/>
    <m/>
    <m/>
    <m/>
    <s v=" "/>
    <s v=" "/>
    <s v=" "/>
    <m/>
    <m/>
    <m/>
    <m/>
    <m/>
    <m/>
    <m/>
    <m/>
    <m/>
    <s v=""/>
    <s v=""/>
    <s v=""/>
    <m/>
    <m/>
    <m/>
    <n v="805"/>
    <n v="723"/>
    <n v="795"/>
    <n v="614"/>
    <n v="527"/>
    <n v="549"/>
    <m/>
    <m/>
    <n v="389"/>
    <n v="415"/>
    <n v="388"/>
    <n v="324"/>
    <n v="298"/>
    <n v="306"/>
    <m/>
    <m/>
    <m/>
    <m/>
    <m/>
    <m/>
    <m/>
    <m/>
    <s v=""/>
    <s v=""/>
    <n v="389"/>
    <n v="415"/>
    <n v="388"/>
    <n v="324"/>
    <n v="298"/>
    <n v="306"/>
    <n v="156"/>
    <n v="139"/>
    <n v="159"/>
    <n v="36"/>
    <n v="40"/>
    <n v="52"/>
    <n v="132"/>
    <n v="119"/>
    <n v="95"/>
    <n v="21"/>
    <n v="10"/>
    <n v="16"/>
    <n v="105"/>
    <n v="93"/>
    <n v="23"/>
    <n v="95"/>
    <n v="97"/>
    <n v="55"/>
    <n v="194"/>
    <n v="188"/>
    <n v="230"/>
    <n v="64"/>
    <n v="69"/>
    <n v="58"/>
  </r>
  <r>
    <x v="6"/>
    <s v="Delgado Community College "/>
    <n v="158662"/>
    <x v="5"/>
    <m/>
    <m/>
    <m/>
    <m/>
    <m/>
    <m/>
    <m/>
    <m/>
    <m/>
    <m/>
    <m/>
    <m/>
    <m/>
    <m/>
    <m/>
    <m/>
    <m/>
    <m/>
    <m/>
    <m/>
    <m/>
    <m/>
    <m/>
    <m/>
    <m/>
    <m/>
    <m/>
    <m/>
    <m/>
    <m/>
    <m/>
    <s v=" "/>
    <s v=" "/>
    <s v=" "/>
    <s v=" "/>
    <s v=" "/>
    <s v=" "/>
    <s v=" "/>
    <s v=" "/>
    <s v=" "/>
    <s v=" "/>
    <s v=" "/>
    <s v=" "/>
    <m/>
    <m/>
    <m/>
    <m/>
    <m/>
    <m/>
    <s v=" "/>
    <s v=" "/>
    <s v=" "/>
    <m/>
    <m/>
    <m/>
    <m/>
    <m/>
    <m/>
    <m/>
    <m/>
    <m/>
    <s v=""/>
    <s v=""/>
    <s v=""/>
    <m/>
    <m/>
    <m/>
    <n v="4645"/>
    <n v="4385"/>
    <n v="3768"/>
    <n v="3151"/>
    <n v="3776"/>
    <n v="3880"/>
    <m/>
    <m/>
    <n v="1791"/>
    <n v="1818"/>
    <n v="1584"/>
    <n v="1350"/>
    <n v="1605"/>
    <n v="1723"/>
    <m/>
    <m/>
    <m/>
    <m/>
    <m/>
    <m/>
    <m/>
    <m/>
    <s v=""/>
    <s v=""/>
    <n v="1791"/>
    <n v="1818"/>
    <n v="1584"/>
    <n v="1350"/>
    <n v="1605"/>
    <n v="1723"/>
    <n v="713"/>
    <n v="880"/>
    <n v="973"/>
    <n v="82"/>
    <n v="100"/>
    <n v="111"/>
    <n v="555"/>
    <n v="625"/>
    <n v="639"/>
    <n v="26"/>
    <m/>
    <n v="41"/>
    <n v="352"/>
    <m/>
    <n v="354"/>
    <n v="328"/>
    <m/>
    <n v="149"/>
    <n v="1112"/>
    <n v="1584"/>
    <n v="806"/>
    <n v="166"/>
    <n v="150"/>
    <n v="153"/>
  </r>
  <r>
    <x v="6"/>
    <s v="Baton Rouge Community College"/>
    <n v="437103"/>
    <x v="6"/>
    <m/>
    <m/>
    <m/>
    <m/>
    <m/>
    <m/>
    <m/>
    <m/>
    <m/>
    <m/>
    <m/>
    <m/>
    <m/>
    <m/>
    <m/>
    <m/>
    <m/>
    <m/>
    <m/>
    <m/>
    <m/>
    <m/>
    <m/>
    <m/>
    <m/>
    <m/>
    <m/>
    <m/>
    <m/>
    <m/>
    <m/>
    <s v=" "/>
    <s v=" "/>
    <s v=" "/>
    <s v=" "/>
    <s v=" "/>
    <s v=" "/>
    <s v=" "/>
    <s v=" "/>
    <s v=" "/>
    <s v=" "/>
    <s v=" "/>
    <s v=" "/>
    <m/>
    <m/>
    <m/>
    <m/>
    <m/>
    <m/>
    <s v=" "/>
    <s v=" "/>
    <s v=" "/>
    <m/>
    <m/>
    <m/>
    <m/>
    <m/>
    <m/>
    <m/>
    <m/>
    <m/>
    <s v=""/>
    <s v=""/>
    <s v=""/>
    <m/>
    <m/>
    <m/>
    <n v="2420"/>
    <n v="2308"/>
    <n v="2330"/>
    <n v="2172"/>
    <n v="2490"/>
    <n v="2599"/>
    <m/>
    <m/>
    <n v="1051"/>
    <n v="1135"/>
    <n v="1155"/>
    <n v="1118"/>
    <n v="1212"/>
    <n v="1226"/>
    <m/>
    <m/>
    <m/>
    <m/>
    <m/>
    <m/>
    <m/>
    <m/>
    <s v=""/>
    <s v=""/>
    <n v="1051"/>
    <n v="1135"/>
    <n v="1155"/>
    <n v="1118"/>
    <n v="1212"/>
    <n v="1226"/>
    <n v="498"/>
    <n v="597"/>
    <n v="586"/>
    <n v="125"/>
    <n v="141"/>
    <n v="139"/>
    <n v="495"/>
    <n v="474"/>
    <n v="501"/>
    <n v="34"/>
    <n v="25"/>
    <n v="36"/>
    <n v="156"/>
    <n v="196"/>
    <n v="175"/>
    <n v="320"/>
    <n v="289"/>
    <n v="251"/>
    <n v="625"/>
    <n v="645"/>
    <n v="656"/>
    <n v="79"/>
    <n v="62"/>
    <n v="72"/>
  </r>
  <r>
    <x v="6"/>
    <s v="Bossier Parish Community College"/>
    <n v="158431"/>
    <x v="6"/>
    <m/>
    <m/>
    <m/>
    <m/>
    <m/>
    <m/>
    <m/>
    <m/>
    <m/>
    <m/>
    <m/>
    <m/>
    <m/>
    <m/>
    <m/>
    <m/>
    <m/>
    <m/>
    <m/>
    <m/>
    <m/>
    <m/>
    <m/>
    <m/>
    <m/>
    <m/>
    <m/>
    <m/>
    <m/>
    <m/>
    <m/>
    <s v=" "/>
    <s v=" "/>
    <s v=" "/>
    <s v=" "/>
    <s v=" "/>
    <s v=" "/>
    <s v=" "/>
    <s v=" "/>
    <s v=" "/>
    <s v=" "/>
    <s v=" "/>
    <s v=" "/>
    <m/>
    <m/>
    <m/>
    <m/>
    <m/>
    <m/>
    <s v=" "/>
    <s v=" "/>
    <s v=" "/>
    <m/>
    <m/>
    <m/>
    <m/>
    <m/>
    <m/>
    <m/>
    <m/>
    <m/>
    <s v=""/>
    <s v=""/>
    <s v=""/>
    <m/>
    <m/>
    <m/>
    <n v="1284"/>
    <n v="1274"/>
    <n v="1652"/>
    <n v="1547"/>
    <n v="1708"/>
    <n v="1464"/>
    <m/>
    <m/>
    <n v="651"/>
    <n v="662"/>
    <n v="940"/>
    <n v="905"/>
    <n v="1058"/>
    <n v="808"/>
    <m/>
    <m/>
    <m/>
    <m/>
    <m/>
    <m/>
    <m/>
    <m/>
    <s v=""/>
    <s v=""/>
    <n v="651"/>
    <n v="662"/>
    <n v="940"/>
    <n v="905"/>
    <n v="1058"/>
    <n v="808"/>
    <n v="421"/>
    <n v="474"/>
    <n v="408"/>
    <n v="101"/>
    <n v="127"/>
    <n v="100"/>
    <n v="383"/>
    <n v="457"/>
    <n v="300"/>
    <n v="58"/>
    <n v="74"/>
    <n v="80"/>
    <n v="103"/>
    <n v="133"/>
    <n v="97"/>
    <n v="157"/>
    <n v="225"/>
    <n v="171"/>
    <n v="344"/>
    <n v="508"/>
    <n v="557"/>
    <n v="111"/>
    <n v="105"/>
    <n v="88"/>
  </r>
  <r>
    <x v="6"/>
    <s v="Louisiana State University at Eunice"/>
    <n v="159407"/>
    <x v="6"/>
    <m/>
    <m/>
    <m/>
    <m/>
    <m/>
    <m/>
    <m/>
    <m/>
    <m/>
    <m/>
    <m/>
    <m/>
    <m/>
    <m/>
    <m/>
    <m/>
    <m/>
    <m/>
    <m/>
    <m/>
    <m/>
    <m/>
    <m/>
    <m/>
    <m/>
    <m/>
    <m/>
    <m/>
    <m/>
    <m/>
    <m/>
    <s v=" "/>
    <s v=" "/>
    <s v=" "/>
    <s v=" "/>
    <s v=" "/>
    <s v=" "/>
    <s v=" "/>
    <s v=" "/>
    <s v=" "/>
    <s v=" "/>
    <s v=" "/>
    <s v=" "/>
    <m/>
    <m/>
    <m/>
    <m/>
    <m/>
    <m/>
    <s v=" "/>
    <s v=" "/>
    <s v=" "/>
    <m/>
    <m/>
    <m/>
    <m/>
    <m/>
    <m/>
    <m/>
    <m/>
    <m/>
    <s v=""/>
    <s v=""/>
    <s v=""/>
    <m/>
    <m/>
    <m/>
    <n v="1181"/>
    <n v="1108"/>
    <n v="1034"/>
    <n v="938"/>
    <n v="1044"/>
    <n v="1059"/>
    <m/>
    <m/>
    <n v="772"/>
    <n v="794"/>
    <n v="702"/>
    <n v="659"/>
    <n v="698"/>
    <n v="706"/>
    <m/>
    <m/>
    <m/>
    <m/>
    <m/>
    <m/>
    <m/>
    <m/>
    <s v=""/>
    <s v=""/>
    <n v="772"/>
    <n v="794"/>
    <n v="702"/>
    <n v="659"/>
    <n v="698"/>
    <n v="706"/>
    <n v="313"/>
    <n v="319"/>
    <n v="354"/>
    <n v="129"/>
    <n v="141"/>
    <n v="136"/>
    <n v="217"/>
    <n v="238"/>
    <n v="216"/>
    <n v="79"/>
    <n v="64"/>
    <n v="61"/>
    <n v="74"/>
    <n v="86"/>
    <n v="70"/>
    <n v="311"/>
    <n v="262"/>
    <n v="253"/>
    <n v="330"/>
    <n v="290"/>
    <n v="275"/>
    <n v="155"/>
    <n v="144"/>
    <n v="152"/>
  </r>
  <r>
    <x v="6"/>
    <s v="Louisiana Delta Community College"/>
    <n v="440624"/>
    <x v="7"/>
    <m/>
    <m/>
    <m/>
    <m/>
    <m/>
    <m/>
    <m/>
    <m/>
    <m/>
    <m/>
    <m/>
    <m/>
    <m/>
    <m/>
    <m/>
    <m/>
    <m/>
    <m/>
    <m/>
    <m/>
    <m/>
    <m/>
    <m/>
    <m/>
    <m/>
    <m/>
    <m/>
    <m/>
    <m/>
    <m/>
    <m/>
    <s v=" "/>
    <s v=" "/>
    <s v=" "/>
    <s v=" "/>
    <s v=" "/>
    <s v=" "/>
    <s v=" "/>
    <s v=" "/>
    <s v=" "/>
    <s v=" "/>
    <s v=" "/>
    <s v=" "/>
    <m/>
    <m/>
    <m/>
    <m/>
    <m/>
    <m/>
    <s v=" "/>
    <s v=" "/>
    <s v=" "/>
    <m/>
    <m/>
    <m/>
    <m/>
    <m/>
    <m/>
    <m/>
    <m/>
    <m/>
    <s v=""/>
    <s v=""/>
    <s v=""/>
    <m/>
    <m/>
    <m/>
    <n v="369"/>
    <n v="505"/>
    <n v="422"/>
    <n v="346"/>
    <n v="440"/>
    <n v="633"/>
    <m/>
    <m/>
    <n v="68"/>
    <n v="118"/>
    <n v="137"/>
    <n v="161"/>
    <n v="217"/>
    <n v="348"/>
    <m/>
    <m/>
    <m/>
    <m/>
    <m/>
    <m/>
    <m/>
    <m/>
    <s v=""/>
    <s v=""/>
    <n v="68"/>
    <n v="118"/>
    <n v="137"/>
    <n v="161"/>
    <n v="217"/>
    <n v="348"/>
    <n v="92"/>
    <n v="106"/>
    <n v="159"/>
    <n v="15"/>
    <n v="24"/>
    <n v="35"/>
    <n v="54"/>
    <n v="87"/>
    <n v="154"/>
    <n v="8"/>
    <n v="6"/>
    <n v="8"/>
    <n v="11"/>
    <n v="19"/>
    <n v="25"/>
    <n v="51"/>
    <n v="40"/>
    <n v="35"/>
    <n v="48"/>
    <n v="72"/>
    <n v="93"/>
    <m/>
    <n v="11"/>
    <n v="8"/>
  </r>
  <r>
    <x v="6"/>
    <s v="Nunez Community College"/>
    <n v="158884"/>
    <x v="7"/>
    <m/>
    <m/>
    <m/>
    <m/>
    <m/>
    <m/>
    <m/>
    <m/>
    <m/>
    <m/>
    <m/>
    <m/>
    <m/>
    <m/>
    <m/>
    <m/>
    <m/>
    <m/>
    <m/>
    <m/>
    <m/>
    <m/>
    <m/>
    <m/>
    <m/>
    <m/>
    <m/>
    <m/>
    <m/>
    <m/>
    <m/>
    <s v=" "/>
    <s v=" "/>
    <s v=" "/>
    <s v=" "/>
    <s v=" "/>
    <s v=" "/>
    <s v=" "/>
    <s v=" "/>
    <s v=" "/>
    <s v=" "/>
    <s v=" "/>
    <s v=" "/>
    <m/>
    <m/>
    <m/>
    <m/>
    <m/>
    <m/>
    <s v=" "/>
    <s v=" "/>
    <s v=" "/>
    <m/>
    <m/>
    <m/>
    <m/>
    <m/>
    <m/>
    <m/>
    <m/>
    <m/>
    <s v=""/>
    <s v=""/>
    <s v=""/>
    <m/>
    <m/>
    <m/>
    <n v="731"/>
    <n v="683"/>
    <n v="456.5"/>
    <n v="230"/>
    <n v="341"/>
    <n v="342"/>
    <m/>
    <m/>
    <n v="328"/>
    <n v="270"/>
    <n v="173"/>
    <n v="76"/>
    <n v="127"/>
    <n v="97"/>
    <m/>
    <m/>
    <m/>
    <m/>
    <m/>
    <m/>
    <m/>
    <m/>
    <s v=""/>
    <s v=""/>
    <n v="328"/>
    <n v="270"/>
    <n v="173"/>
    <n v="76"/>
    <n v="127"/>
    <n v="97"/>
    <n v="34"/>
    <n v="58"/>
    <n v="48"/>
    <n v="5"/>
    <n v="6"/>
    <n v="10"/>
    <n v="37"/>
    <n v="63"/>
    <n v="39"/>
    <n v="6"/>
    <m/>
    <n v="13"/>
    <n v="36"/>
    <m/>
    <n v="9"/>
    <n v="51"/>
    <m/>
    <n v="10"/>
    <n v="177"/>
    <n v="173"/>
    <n v="44"/>
    <n v="39"/>
    <n v="35"/>
    <n v="28"/>
  </r>
  <r>
    <x v="6"/>
    <s v="River Parishes Community College"/>
    <n v="436304"/>
    <x v="7"/>
    <m/>
    <m/>
    <m/>
    <m/>
    <m/>
    <m/>
    <m/>
    <m/>
    <m/>
    <m/>
    <m/>
    <m/>
    <m/>
    <m/>
    <m/>
    <m/>
    <m/>
    <m/>
    <m/>
    <m/>
    <m/>
    <m/>
    <m/>
    <m/>
    <m/>
    <m/>
    <m/>
    <m/>
    <m/>
    <m/>
    <m/>
    <s v=" "/>
    <s v=" "/>
    <s v=" "/>
    <s v=" "/>
    <s v=" "/>
    <s v=" "/>
    <s v=" "/>
    <s v=" "/>
    <s v=" "/>
    <s v=" "/>
    <s v=" "/>
    <s v=" "/>
    <m/>
    <m/>
    <m/>
    <m/>
    <m/>
    <m/>
    <s v=" "/>
    <s v=" "/>
    <s v=" "/>
    <m/>
    <m/>
    <m/>
    <m/>
    <m/>
    <m/>
    <m/>
    <m/>
    <m/>
    <s v=""/>
    <s v=""/>
    <s v=""/>
    <m/>
    <m/>
    <m/>
    <n v="291"/>
    <n v="250"/>
    <n v="366"/>
    <n v="350"/>
    <n v="354"/>
    <n v="389"/>
    <m/>
    <m/>
    <n v="129"/>
    <n v="123"/>
    <n v="136"/>
    <n v="158"/>
    <n v="152"/>
    <n v="187"/>
    <m/>
    <m/>
    <m/>
    <m/>
    <m/>
    <m/>
    <m/>
    <m/>
    <s v=""/>
    <s v=""/>
    <n v="129"/>
    <n v="123"/>
    <n v="136"/>
    <n v="158"/>
    <n v="152"/>
    <n v="187"/>
    <n v="70"/>
    <n v="71"/>
    <n v="84"/>
    <n v="19"/>
    <n v="13"/>
    <n v="25"/>
    <n v="69"/>
    <n v="68"/>
    <n v="78"/>
    <n v="10"/>
    <n v="11"/>
    <n v="8"/>
    <n v="18"/>
    <n v="20"/>
    <n v="22"/>
    <n v="44"/>
    <n v="44"/>
    <n v="36"/>
    <n v="51"/>
    <n v="61"/>
    <n v="92"/>
    <n v="13"/>
    <n v="21"/>
    <n v="21"/>
  </r>
  <r>
    <x v="6"/>
    <s v="South Louisiana Community College"/>
    <n v="434061"/>
    <x v="7"/>
    <m/>
    <m/>
    <m/>
    <m/>
    <m/>
    <m/>
    <m/>
    <m/>
    <m/>
    <m/>
    <m/>
    <m/>
    <m/>
    <m/>
    <m/>
    <m/>
    <m/>
    <m/>
    <m/>
    <m/>
    <m/>
    <m/>
    <m/>
    <m/>
    <m/>
    <m/>
    <m/>
    <m/>
    <m/>
    <m/>
    <m/>
    <s v=" "/>
    <s v=" "/>
    <s v=" "/>
    <s v=" "/>
    <s v=" "/>
    <s v=" "/>
    <s v=" "/>
    <s v=" "/>
    <s v=" "/>
    <s v=" "/>
    <s v=" "/>
    <s v=" "/>
    <m/>
    <m/>
    <m/>
    <m/>
    <m/>
    <m/>
    <s v=" "/>
    <s v=" "/>
    <s v=" "/>
    <m/>
    <m/>
    <m/>
    <m/>
    <m/>
    <m/>
    <m/>
    <m/>
    <m/>
    <s v=""/>
    <s v=""/>
    <s v=""/>
    <m/>
    <m/>
    <m/>
    <n v="524"/>
    <n v="529"/>
    <n v="826"/>
    <n v="943"/>
    <n v="936"/>
    <n v="1214"/>
    <m/>
    <m/>
    <n v="134"/>
    <n v="145"/>
    <n v="335"/>
    <n v="367"/>
    <n v="369"/>
    <n v="452"/>
    <m/>
    <m/>
    <m/>
    <m/>
    <m/>
    <m/>
    <m/>
    <m/>
    <s v=""/>
    <s v=""/>
    <n v="134"/>
    <n v="145"/>
    <n v="335"/>
    <n v="367"/>
    <n v="369"/>
    <n v="452"/>
    <n v="161"/>
    <n v="183"/>
    <n v="254"/>
    <n v="65"/>
    <n v="52"/>
    <n v="51"/>
    <n v="141"/>
    <n v="134"/>
    <n v="147"/>
    <n v="5"/>
    <n v="9"/>
    <n v="35"/>
    <n v="24"/>
    <n v="54"/>
    <n v="46"/>
    <n v="41"/>
    <n v="101"/>
    <n v="105"/>
    <n v="75"/>
    <n v="171"/>
    <n v="181"/>
    <n v="19"/>
    <n v="17"/>
    <n v="8"/>
  </r>
  <r>
    <x v="6"/>
    <s v="Southern University in Shreveport"/>
    <n v="160649"/>
    <x v="7"/>
    <m/>
    <m/>
    <m/>
    <m/>
    <m/>
    <m/>
    <m/>
    <m/>
    <m/>
    <m/>
    <m/>
    <m/>
    <m/>
    <m/>
    <m/>
    <m/>
    <m/>
    <m/>
    <m/>
    <m/>
    <m/>
    <m/>
    <m/>
    <m/>
    <m/>
    <m/>
    <m/>
    <m/>
    <m/>
    <m/>
    <m/>
    <s v=" "/>
    <s v=" "/>
    <s v=" "/>
    <s v=" "/>
    <s v=" "/>
    <s v=" "/>
    <s v=" "/>
    <s v=" "/>
    <s v=" "/>
    <s v=" "/>
    <s v=" "/>
    <s v=" "/>
    <m/>
    <m/>
    <m/>
    <m/>
    <m/>
    <m/>
    <s v=" "/>
    <s v=" "/>
    <s v=" "/>
    <m/>
    <m/>
    <m/>
    <m/>
    <m/>
    <m/>
    <m/>
    <m/>
    <m/>
    <s v=""/>
    <s v=""/>
    <s v=""/>
    <m/>
    <m/>
    <m/>
    <n v="956"/>
    <n v="430"/>
    <n v="998"/>
    <n v="750"/>
    <n v="808"/>
    <n v="722"/>
    <m/>
    <m/>
    <n v="409"/>
    <n v="341"/>
    <n v="384"/>
    <n v="316"/>
    <n v="360"/>
    <n v="360"/>
    <m/>
    <m/>
    <m/>
    <m/>
    <m/>
    <m/>
    <m/>
    <m/>
    <s v=""/>
    <s v=""/>
    <n v="409"/>
    <n v="341"/>
    <n v="384"/>
    <n v="316"/>
    <n v="360"/>
    <n v="360"/>
    <n v="154"/>
    <n v="165"/>
    <n v="187"/>
    <n v="20"/>
    <n v="28"/>
    <n v="23"/>
    <n v="142"/>
    <n v="167"/>
    <n v="150"/>
    <n v="37"/>
    <n v="54"/>
    <n v="36"/>
    <n v="54"/>
    <n v="54"/>
    <n v="57"/>
    <n v="44"/>
    <n v="66"/>
    <n v="45"/>
    <n v="206"/>
    <n v="210"/>
    <n v="178"/>
    <n v="74"/>
    <n v="90"/>
    <n v="92"/>
  </r>
  <r>
    <x v="6"/>
    <s v="Sowela Technical Community College"/>
    <n v="160579"/>
    <x v="8"/>
    <m/>
    <m/>
    <m/>
    <m/>
    <m/>
    <m/>
    <m/>
    <m/>
    <m/>
    <m/>
    <m/>
    <m/>
    <m/>
    <m/>
    <m/>
    <m/>
    <m/>
    <m/>
    <m/>
    <m/>
    <m/>
    <m/>
    <m/>
    <m/>
    <m/>
    <m/>
    <m/>
    <m/>
    <m/>
    <m/>
    <m/>
    <s v=" "/>
    <s v=" "/>
    <s v=" "/>
    <s v=" "/>
    <s v=" "/>
    <s v=" "/>
    <s v=" "/>
    <s v=" "/>
    <s v=" "/>
    <s v=" "/>
    <s v=" "/>
    <s v=" "/>
    <m/>
    <m/>
    <m/>
    <m/>
    <m/>
    <m/>
    <s v=" "/>
    <s v=" "/>
    <s v=" "/>
    <m/>
    <m/>
    <m/>
    <m/>
    <m/>
    <m/>
    <m/>
    <m/>
    <m/>
    <s v=""/>
    <s v=""/>
    <s v=""/>
    <m/>
    <m/>
    <m/>
    <n v="147"/>
    <n v="625"/>
    <n v="756"/>
    <n v="887"/>
    <n v="466"/>
    <n v="763"/>
    <m/>
    <m/>
    <n v="126"/>
    <n v="262"/>
    <n v="217"/>
    <n v="172"/>
    <n v="214"/>
    <n v="264"/>
    <m/>
    <m/>
    <m/>
    <m/>
    <m/>
    <m/>
    <m/>
    <m/>
    <s v=""/>
    <s v=""/>
    <n v="126"/>
    <n v="262"/>
    <n v="217"/>
    <n v="172"/>
    <n v="214"/>
    <n v="264"/>
    <n v="93"/>
    <n v="125"/>
    <n v="135"/>
    <n v="10"/>
    <n v="5"/>
    <n v="21"/>
    <n v="69"/>
    <n v="84"/>
    <n v="108"/>
    <n v="93"/>
    <m/>
    <n v="45"/>
    <n v="29"/>
    <m/>
    <n v="21"/>
    <n v="19"/>
    <m/>
    <n v="14"/>
    <n v="121"/>
    <n v="217"/>
    <n v="92"/>
    <m/>
    <m/>
    <n v="44"/>
  </r>
  <r>
    <x v="6"/>
    <s v="L.E. Fletcher Technical Community College"/>
    <n v="160481"/>
    <x v="9"/>
    <m/>
    <m/>
    <m/>
    <m/>
    <m/>
    <m/>
    <m/>
    <m/>
    <m/>
    <m/>
    <m/>
    <m/>
    <m/>
    <m/>
    <m/>
    <m/>
    <m/>
    <m/>
    <m/>
    <m/>
    <m/>
    <m/>
    <m/>
    <m/>
    <m/>
    <m/>
    <m/>
    <m/>
    <m/>
    <m/>
    <m/>
    <s v=" "/>
    <s v=" "/>
    <s v=" "/>
    <s v=" "/>
    <s v=" "/>
    <s v=" "/>
    <s v=" "/>
    <s v=" "/>
    <s v=" "/>
    <s v=" "/>
    <s v=" "/>
    <s v=" "/>
    <m/>
    <m/>
    <m/>
    <m/>
    <m/>
    <m/>
    <s v=" "/>
    <s v=" "/>
    <s v=" "/>
    <m/>
    <m/>
    <m/>
    <m/>
    <m/>
    <m/>
    <m/>
    <m/>
    <m/>
    <s v=""/>
    <s v=""/>
    <s v=""/>
    <m/>
    <m/>
    <m/>
    <n v="1058"/>
    <n v="714"/>
    <n v="792"/>
    <n v="831"/>
    <n v="1003"/>
    <n v="798"/>
    <m/>
    <m/>
    <n v="153"/>
    <n v="203"/>
    <n v="197"/>
    <n v="176"/>
    <n v="313"/>
    <n v="231"/>
    <m/>
    <m/>
    <m/>
    <m/>
    <m/>
    <m/>
    <m/>
    <m/>
    <s v=""/>
    <s v=""/>
    <n v="153"/>
    <n v="203"/>
    <n v="197"/>
    <n v="176"/>
    <n v="313"/>
    <n v="231"/>
    <n v="80"/>
    <n v="164"/>
    <n v="126"/>
    <n v="9"/>
    <n v="25"/>
    <n v="24"/>
    <n v="87"/>
    <n v="124"/>
    <n v="81"/>
    <n v="49"/>
    <n v="19"/>
    <n v="15"/>
    <n v="14"/>
    <n v="18"/>
    <n v="29"/>
    <n v="29"/>
    <n v="33"/>
    <n v="26"/>
    <n v="111"/>
    <n v="127"/>
    <n v="106"/>
    <m/>
    <m/>
    <n v="70"/>
  </r>
  <r>
    <x v="6"/>
    <s v="Louisiana Technical College-Acadian Campus"/>
    <n v="16056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Alexandria Campus"/>
    <n v="15808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Ascension Campus"/>
    <n v="15821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Avoyelles Campus"/>
    <n v="15823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Bastrop Campus"/>
    <n v="15830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Baton Rouge Campus"/>
    <n v="158352"/>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Charles B. Coreil Campus"/>
    <n v="16081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Delta/Ouachita Campus"/>
    <n v="15876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Evangeline Campus"/>
    <n v="15889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Florida Parishes Campus"/>
    <n v="15893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Folkes Campus"/>
    <n v="15894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Gulf Area Campus"/>
    <n v="15901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Hammond Area Campus"/>
    <n v="15904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Huey P. Long Campus"/>
    <n v="15909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Jefferson Campus"/>
    <n v="15925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Jumonville Memorial Campus"/>
    <n v="16021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Lafayette Campus"/>
    <n v="15944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Lafourche Campus"/>
    <n v="16071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Lamar Salter Campus"/>
    <n v="16084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Mansfield Campus"/>
    <n v="159692"/>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Morgan Smith Campus"/>
    <n v="15924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Nachitoches Campus"/>
    <n v="15982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North Central Campus"/>
    <n v="15998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Northeast Louisiana Campus"/>
    <n v="160001"/>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Northwest Louisiana Campus"/>
    <n v="16001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Oakdale Campus"/>
    <n v="16004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River Parishes Campus"/>
    <n v="160311"/>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Ruston Campus"/>
    <n v="16036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abine Valley Campus"/>
    <n v="16038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helby M. Jackson Campus"/>
    <n v="15858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hreveport/Bossier Campus"/>
    <n v="16042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idney N. Collier Campus"/>
    <n v="16043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lidell Campus"/>
    <n v="16045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Sullivan Campus"/>
    <n v="16066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T.H. Harris Campus"/>
    <n v="16067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Tallulah Campus"/>
    <n v="16068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Teche Area Campus"/>
    <n v="16069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West Jefferson Campus"/>
    <n v="15926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Westside Campus"/>
    <n v="16087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6"/>
    <s v="Louisiana Technical College-Young Memorial Campus"/>
    <n v="16091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7"/>
    <s v="University of Maryland College Park"/>
    <n v="163286"/>
    <x v="0"/>
    <m/>
    <m/>
    <n v="6337"/>
    <n v="6864"/>
    <n v="6297"/>
    <n v="6519"/>
    <n v="6501"/>
    <n v="3960"/>
    <n v="4056"/>
    <n v="3906"/>
    <n v="3952"/>
    <n v="4357"/>
    <n v="3898"/>
    <n v="4055"/>
    <n v="4179"/>
    <n v="4198"/>
    <n v="3945"/>
    <n v="4225"/>
    <n v="3900"/>
    <m/>
    <m/>
    <m/>
    <m/>
    <m/>
    <m/>
    <m/>
    <m/>
    <m/>
    <m/>
    <m/>
    <m/>
    <n v="3960"/>
    <n v="4056"/>
    <n v="3906"/>
    <n v="3952"/>
    <n v="4357"/>
    <n v="3898"/>
    <n v="4055"/>
    <n v="4179"/>
    <n v="4198"/>
    <n v="3945"/>
    <n v="4225"/>
    <n v="3900"/>
    <n v="3647"/>
    <n v="3958"/>
    <n v="3627"/>
    <n v="113"/>
    <n v="69"/>
    <n v="89"/>
    <n v="185"/>
    <n v="198"/>
    <n v="184"/>
    <n v="3381"/>
    <n v="3201"/>
    <n v="3357"/>
    <n v="52"/>
    <n v="47"/>
    <n v="50"/>
    <n v="110"/>
    <n v="73"/>
    <n v="79"/>
    <n v="814"/>
    <n v="577"/>
    <n v="569"/>
    <m/>
    <m/>
    <m/>
    <m/>
    <m/>
    <m/>
    <m/>
    <m/>
    <m/>
    <m/>
    <m/>
    <m/>
    <m/>
    <m/>
    <m/>
    <m/>
    <m/>
    <m/>
    <m/>
    <m/>
    <m/>
    <m/>
    <m/>
    <m/>
    <m/>
    <m/>
    <m/>
    <s v=""/>
    <s v=""/>
    <s v=""/>
    <s v=""/>
    <s v=""/>
    <s v=""/>
    <m/>
    <m/>
    <m/>
    <m/>
    <m/>
    <m/>
    <s v=""/>
    <s v=""/>
    <s v=""/>
    <m/>
    <m/>
    <m/>
    <m/>
    <m/>
    <m/>
    <m/>
    <m/>
    <m/>
    <s v=""/>
    <s v=""/>
    <s v=""/>
    <m/>
    <m/>
    <m/>
  </r>
  <r>
    <x v="7"/>
    <s v="University of Maryland, Baltimore County"/>
    <n v="163268"/>
    <x v="1"/>
    <m/>
    <m/>
    <m/>
    <m/>
    <n v="2599"/>
    <n v="2749"/>
    <n v="2707"/>
    <n v="1136"/>
    <n v="1246"/>
    <n v="1400"/>
    <n v="1307"/>
    <n v="1333"/>
    <n v="1356"/>
    <n v="1489"/>
    <n v="1403"/>
    <n v="1415"/>
    <n v="1420"/>
    <n v="1425"/>
    <n v="1557"/>
    <m/>
    <m/>
    <m/>
    <m/>
    <m/>
    <m/>
    <m/>
    <m/>
    <m/>
    <m/>
    <m/>
    <m/>
    <n v="1136"/>
    <n v="1246"/>
    <n v="1400"/>
    <n v="1307"/>
    <n v="1333"/>
    <n v="1356"/>
    <n v="1489"/>
    <n v="1403"/>
    <n v="1415"/>
    <n v="1420"/>
    <n v="1425"/>
    <n v="1557"/>
    <n v="1198"/>
    <n v="1237"/>
    <n v="1326"/>
    <n v="114"/>
    <n v="95"/>
    <n v="122"/>
    <n v="108"/>
    <n v="93"/>
    <n v="109"/>
    <n v="760"/>
    <n v="900"/>
    <n v="1011"/>
    <n v="50"/>
    <n v="57"/>
    <n v="55"/>
    <n v="66"/>
    <n v="79"/>
    <n v="77"/>
    <n v="457"/>
    <n v="320"/>
    <n v="346"/>
    <m/>
    <m/>
    <m/>
    <m/>
    <m/>
    <m/>
    <m/>
    <m/>
    <m/>
    <m/>
    <m/>
    <m/>
    <m/>
    <m/>
    <m/>
    <m/>
    <m/>
    <m/>
    <m/>
    <m/>
    <m/>
    <m/>
    <m/>
    <m/>
    <m/>
    <m/>
    <m/>
    <s v=""/>
    <s v=""/>
    <s v=""/>
    <s v=""/>
    <s v=""/>
    <s v=""/>
    <m/>
    <m/>
    <m/>
    <m/>
    <m/>
    <m/>
    <s v=""/>
    <s v=""/>
    <s v=""/>
    <m/>
    <m/>
    <m/>
    <m/>
    <m/>
    <m/>
    <m/>
    <m/>
    <m/>
    <s v=""/>
    <s v=""/>
    <s v=""/>
    <m/>
    <m/>
    <m/>
  </r>
  <r>
    <x v="7"/>
    <s v="Morgan State University"/>
    <n v="163453"/>
    <x v="2"/>
    <m/>
    <m/>
    <m/>
    <m/>
    <n v="1931"/>
    <n v="1695"/>
    <n v="1760"/>
    <n v="1016"/>
    <n v="1135"/>
    <n v="1163"/>
    <n v="1102"/>
    <n v="1125"/>
    <n v="1242"/>
    <n v="1220"/>
    <n v="1337"/>
    <n v="751"/>
    <n v="1368"/>
    <n v="1299"/>
    <n v="1430"/>
    <m/>
    <m/>
    <m/>
    <m/>
    <m/>
    <m/>
    <m/>
    <m/>
    <m/>
    <m/>
    <m/>
    <m/>
    <n v="1016"/>
    <n v="1135"/>
    <n v="1163"/>
    <n v="1102"/>
    <n v="1125"/>
    <n v="1242"/>
    <n v="1220"/>
    <n v="1337"/>
    <n v="751"/>
    <n v="1368"/>
    <n v="1299"/>
    <n v="1430"/>
    <n v="860"/>
    <n v="880"/>
    <n v="978"/>
    <n v="65"/>
    <n v="68"/>
    <n v="75"/>
    <n v="443"/>
    <n v="351"/>
    <n v="377"/>
    <n v="426"/>
    <n v="427"/>
    <n v="426"/>
    <n v="72"/>
    <n v="80"/>
    <n v="94"/>
    <n v="57"/>
    <n v="63"/>
    <n v="54"/>
    <n v="570"/>
    <n v="672"/>
    <n v="646"/>
    <m/>
    <m/>
    <m/>
    <m/>
    <m/>
    <m/>
    <m/>
    <m/>
    <m/>
    <m/>
    <m/>
    <m/>
    <m/>
    <m/>
    <m/>
    <m/>
    <m/>
    <m/>
    <m/>
    <m/>
    <m/>
    <m/>
    <m/>
    <m/>
    <m/>
    <m/>
    <m/>
    <s v=""/>
    <s v=""/>
    <s v=""/>
    <s v=""/>
    <s v=""/>
    <s v=""/>
    <m/>
    <m/>
    <m/>
    <m/>
    <m/>
    <m/>
    <s v=""/>
    <s v=""/>
    <s v=""/>
    <m/>
    <m/>
    <m/>
    <m/>
    <m/>
    <m/>
    <m/>
    <m/>
    <m/>
    <s v=""/>
    <s v=""/>
    <s v=""/>
    <m/>
    <m/>
    <m/>
  </r>
  <r>
    <x v="7"/>
    <s v="Towson University "/>
    <n v="164076"/>
    <x v="2"/>
    <m/>
    <m/>
    <m/>
    <m/>
    <n v="4350"/>
    <n v="4286"/>
    <n v="4777"/>
    <n v="1808"/>
    <n v="1923"/>
    <n v="2115"/>
    <n v="1981"/>
    <n v="1910"/>
    <n v="2198"/>
    <n v="1755"/>
    <n v="2085"/>
    <n v="2315"/>
    <n v="2692"/>
    <n v="2657"/>
    <n v="2824"/>
    <m/>
    <m/>
    <m/>
    <m/>
    <m/>
    <m/>
    <m/>
    <m/>
    <m/>
    <m/>
    <m/>
    <m/>
    <n v="1808"/>
    <n v="1923"/>
    <n v="2115"/>
    <n v="1981"/>
    <n v="1910"/>
    <n v="2198"/>
    <n v="1755"/>
    <n v="2085"/>
    <n v="2315"/>
    <n v="2692"/>
    <n v="2657"/>
    <n v="2824"/>
    <n v="2176"/>
    <n v="2148"/>
    <n v="2348"/>
    <n v="178"/>
    <n v="180"/>
    <n v="179"/>
    <n v="338"/>
    <n v="329"/>
    <n v="297"/>
    <n v="1221"/>
    <n v="1552"/>
    <n v="1319"/>
    <n v="53"/>
    <n v="57"/>
    <n v="33"/>
    <n v="51"/>
    <n v="52"/>
    <n v="41"/>
    <n v="585"/>
    <n v="537"/>
    <n v="362"/>
    <m/>
    <m/>
    <m/>
    <m/>
    <m/>
    <m/>
    <m/>
    <m/>
    <m/>
    <m/>
    <m/>
    <m/>
    <m/>
    <m/>
    <m/>
    <m/>
    <m/>
    <m/>
    <m/>
    <m/>
    <m/>
    <m/>
    <m/>
    <m/>
    <m/>
    <m/>
    <m/>
    <s v=""/>
    <s v=""/>
    <s v=""/>
    <s v=""/>
    <s v=""/>
    <s v=""/>
    <m/>
    <m/>
    <m/>
    <m/>
    <m/>
    <m/>
    <s v=""/>
    <s v=""/>
    <s v=""/>
    <m/>
    <m/>
    <m/>
    <m/>
    <m/>
    <m/>
    <m/>
    <m/>
    <m/>
    <s v=""/>
    <s v=""/>
    <s v=""/>
    <m/>
    <m/>
    <m/>
  </r>
  <r>
    <x v="7"/>
    <s v="Bowie State University "/>
    <n v="162007"/>
    <x v="3"/>
    <m/>
    <m/>
    <s v="a=644+352"/>
    <s v="a=663+353"/>
    <n v="1190"/>
    <n v="1274"/>
    <n v="781"/>
    <n v="357"/>
    <n v="418"/>
    <n v="343"/>
    <n v="361"/>
    <n v="594"/>
    <n v="560"/>
    <n v="754"/>
    <n v="627"/>
    <n v="923"/>
    <n v="765"/>
    <n v="820"/>
    <n v="664"/>
    <m/>
    <m/>
    <m/>
    <m/>
    <m/>
    <m/>
    <m/>
    <m/>
    <m/>
    <m/>
    <m/>
    <m/>
    <n v="357"/>
    <n v="418"/>
    <n v="343"/>
    <n v="361"/>
    <n v="594"/>
    <n v="560"/>
    <n v="754"/>
    <n v="627"/>
    <n v="923"/>
    <n v="765"/>
    <n v="820"/>
    <n v="664"/>
    <n v="538"/>
    <n v="569"/>
    <n v="546"/>
    <n v="61"/>
    <n v="75"/>
    <n v="83"/>
    <n v="166"/>
    <n v="176"/>
    <n v="35"/>
    <n v="217"/>
    <n v="259"/>
    <n v="331"/>
    <n v="43"/>
    <n v="35"/>
    <n v="33"/>
    <n v="41"/>
    <n v="37"/>
    <n v="47"/>
    <n v="293"/>
    <n v="229"/>
    <n v="343"/>
    <m/>
    <m/>
    <m/>
    <m/>
    <m/>
    <m/>
    <m/>
    <m/>
    <m/>
    <m/>
    <m/>
    <m/>
    <m/>
    <m/>
    <m/>
    <m/>
    <m/>
    <m/>
    <m/>
    <m/>
    <m/>
    <m/>
    <m/>
    <m/>
    <m/>
    <m/>
    <m/>
    <s v=""/>
    <s v=""/>
    <s v=""/>
    <s v=""/>
    <s v=""/>
    <s v=""/>
    <m/>
    <m/>
    <m/>
    <m/>
    <m/>
    <m/>
    <s v=""/>
    <s v=""/>
    <s v=""/>
    <m/>
    <m/>
    <m/>
    <m/>
    <m/>
    <m/>
    <m/>
    <m/>
    <m/>
    <s v=""/>
    <s v=""/>
    <s v=""/>
    <m/>
    <m/>
    <m/>
  </r>
  <r>
    <x v="7"/>
    <s v="Coppin State University"/>
    <n v="162283"/>
    <x v="3"/>
    <m/>
    <m/>
    <m/>
    <m/>
    <n v="555"/>
    <n v="858"/>
    <n v="902"/>
    <n v="382"/>
    <n v="457"/>
    <n v="441"/>
    <n v="416"/>
    <n v="595"/>
    <n v="578"/>
    <n v="571"/>
    <n v="601"/>
    <n v="661"/>
    <n v="508"/>
    <n v="570"/>
    <n v="570"/>
    <m/>
    <m/>
    <m/>
    <m/>
    <m/>
    <m/>
    <m/>
    <m/>
    <m/>
    <m/>
    <m/>
    <m/>
    <n v="382"/>
    <n v="457"/>
    <n v="441"/>
    <n v="416"/>
    <n v="595"/>
    <n v="578"/>
    <n v="571"/>
    <n v="601"/>
    <n v="661"/>
    <n v="508"/>
    <n v="570"/>
    <n v="570"/>
    <n v="304"/>
    <n v="333"/>
    <n v="374"/>
    <n v="31"/>
    <n v="32"/>
    <n v="34"/>
    <n v="173"/>
    <n v="205"/>
    <n v="162"/>
    <n v="102"/>
    <n v="106"/>
    <n v="100"/>
    <n v="34"/>
    <n v="38"/>
    <n v="49"/>
    <n v="49"/>
    <n v="50"/>
    <n v="62"/>
    <n v="410"/>
    <n v="384"/>
    <n v="360"/>
    <m/>
    <m/>
    <m/>
    <m/>
    <m/>
    <m/>
    <m/>
    <m/>
    <m/>
    <m/>
    <m/>
    <m/>
    <m/>
    <m/>
    <m/>
    <m/>
    <m/>
    <m/>
    <m/>
    <m/>
    <m/>
    <m/>
    <m/>
    <m/>
    <m/>
    <m/>
    <m/>
    <s v=""/>
    <s v=""/>
    <s v=""/>
    <s v=""/>
    <s v=""/>
    <s v=""/>
    <m/>
    <m/>
    <m/>
    <m/>
    <m/>
    <m/>
    <s v=""/>
    <s v=""/>
    <s v=""/>
    <m/>
    <m/>
    <m/>
    <m/>
    <m/>
    <m/>
    <m/>
    <m/>
    <m/>
    <s v=""/>
    <s v=""/>
    <s v=""/>
    <m/>
    <m/>
    <m/>
  </r>
  <r>
    <x v="7"/>
    <s v="Frostburg State University "/>
    <n v="162584"/>
    <x v="3"/>
    <m/>
    <m/>
    <m/>
    <m/>
    <n v="1292"/>
    <n v="1430"/>
    <n v="1414"/>
    <n v="865"/>
    <n v="932"/>
    <n v="939"/>
    <n v="1028"/>
    <n v="926"/>
    <n v="999"/>
    <n v="988"/>
    <n v="959"/>
    <n v="928"/>
    <n v="1013"/>
    <n v="1059"/>
    <n v="1030"/>
    <m/>
    <m/>
    <m/>
    <m/>
    <m/>
    <m/>
    <m/>
    <m/>
    <m/>
    <m/>
    <m/>
    <m/>
    <n v="865"/>
    <n v="932"/>
    <n v="939"/>
    <n v="1028"/>
    <n v="926"/>
    <n v="999"/>
    <n v="988"/>
    <n v="959"/>
    <n v="928"/>
    <n v="1013"/>
    <n v="1059"/>
    <n v="1030"/>
    <n v="683"/>
    <n v="787"/>
    <n v="741"/>
    <n v="178"/>
    <n v="136"/>
    <n v="140"/>
    <n v="152"/>
    <n v="136"/>
    <n v="149"/>
    <n v="473"/>
    <n v="573"/>
    <n v="598"/>
    <n v="7"/>
    <n v="19"/>
    <n v="17"/>
    <n v="47"/>
    <n v="51"/>
    <n v="40"/>
    <n v="399"/>
    <n v="356"/>
    <n v="333"/>
    <m/>
    <m/>
    <m/>
    <m/>
    <m/>
    <m/>
    <m/>
    <m/>
    <m/>
    <m/>
    <m/>
    <m/>
    <m/>
    <m/>
    <m/>
    <m/>
    <m/>
    <m/>
    <m/>
    <m/>
    <m/>
    <m/>
    <m/>
    <m/>
    <m/>
    <m/>
    <m/>
    <s v=""/>
    <s v=""/>
    <s v=""/>
    <s v=""/>
    <s v=""/>
    <s v=""/>
    <m/>
    <m/>
    <m/>
    <m/>
    <m/>
    <m/>
    <s v=""/>
    <s v=""/>
    <s v=""/>
    <m/>
    <m/>
    <m/>
    <m/>
    <m/>
    <m/>
    <m/>
    <m/>
    <m/>
    <s v=""/>
    <s v=""/>
    <s v=""/>
    <m/>
    <m/>
    <m/>
  </r>
  <r>
    <x v="7"/>
    <s v="Salisbury University "/>
    <n v="163851"/>
    <x v="3"/>
    <m/>
    <m/>
    <m/>
    <m/>
    <n v="2019"/>
    <n v="1977"/>
    <n v="2019"/>
    <n v="886"/>
    <n v="935"/>
    <n v="878"/>
    <n v="940"/>
    <n v="941"/>
    <n v="908"/>
    <n v="947"/>
    <n v="983"/>
    <n v="956"/>
    <n v="1028"/>
    <n v="1144"/>
    <n v="1199"/>
    <m/>
    <m/>
    <m/>
    <m/>
    <m/>
    <m/>
    <m/>
    <m/>
    <m/>
    <m/>
    <m/>
    <m/>
    <n v="886"/>
    <n v="935"/>
    <n v="878"/>
    <n v="940"/>
    <n v="941"/>
    <n v="908"/>
    <n v="947"/>
    <n v="983"/>
    <n v="956"/>
    <n v="1028"/>
    <n v="1144"/>
    <n v="1199"/>
    <n v="829"/>
    <n v="946"/>
    <n v="960"/>
    <n v="90"/>
    <n v="96"/>
    <n v="126"/>
    <n v="109"/>
    <n v="102"/>
    <n v="113"/>
    <n v="639"/>
    <n v="680"/>
    <n v="685"/>
    <n v="7"/>
    <n v="9"/>
    <n v="15"/>
    <n v="29"/>
    <n v="25"/>
    <n v="21"/>
    <n v="266"/>
    <n v="194"/>
    <n v="226"/>
    <m/>
    <m/>
    <m/>
    <m/>
    <m/>
    <m/>
    <m/>
    <m/>
    <m/>
    <m/>
    <m/>
    <m/>
    <m/>
    <m/>
    <m/>
    <m/>
    <m/>
    <m/>
    <m/>
    <m/>
    <m/>
    <m/>
    <m/>
    <m/>
    <m/>
    <m/>
    <m/>
    <s v=""/>
    <s v=""/>
    <s v=""/>
    <s v=""/>
    <s v=""/>
    <s v=""/>
    <m/>
    <m/>
    <m/>
    <m/>
    <m/>
    <m/>
    <s v=""/>
    <s v=""/>
    <s v=""/>
    <m/>
    <m/>
    <m/>
    <m/>
    <m/>
    <m/>
    <m/>
    <m/>
    <m/>
    <s v=""/>
    <s v=""/>
    <s v=""/>
    <m/>
    <m/>
    <m/>
  </r>
  <r>
    <x v="7"/>
    <s v="University of Baltimore"/>
    <n v="161873"/>
    <x v="3"/>
    <m/>
    <m/>
    <m/>
    <m/>
    <n v="0"/>
    <n v="824"/>
    <n v="689"/>
    <m/>
    <m/>
    <m/>
    <m/>
    <m/>
    <m/>
    <m/>
    <m/>
    <m/>
    <m/>
    <n v="143"/>
    <n v="163"/>
    <m/>
    <m/>
    <m/>
    <m/>
    <m/>
    <m/>
    <m/>
    <m/>
    <m/>
    <m/>
    <m/>
    <m/>
    <s v=" "/>
    <s v=" "/>
    <s v=" "/>
    <s v=" "/>
    <s v=" "/>
    <s v=" "/>
    <s v=" "/>
    <s v=" "/>
    <s v=" "/>
    <s v=" "/>
    <n v="143"/>
    <n v="163"/>
    <m/>
    <n v="97"/>
    <n v="133"/>
    <m/>
    <n v="22"/>
    <n v="11"/>
    <s v=" "/>
    <n v="24"/>
    <n v="19"/>
    <m/>
    <m/>
    <n v="0"/>
    <m/>
    <m/>
    <n v="0"/>
    <m/>
    <m/>
    <n v="0"/>
    <s v=""/>
    <s v=""/>
    <s v=""/>
    <m/>
    <m/>
    <m/>
    <m/>
    <m/>
    <m/>
    <m/>
    <m/>
    <m/>
    <m/>
    <m/>
    <m/>
    <m/>
    <m/>
    <m/>
    <m/>
    <m/>
    <m/>
    <m/>
    <m/>
    <m/>
    <m/>
    <m/>
    <m/>
    <m/>
    <m/>
    <m/>
    <s v=""/>
    <s v=""/>
    <s v=""/>
    <s v=""/>
    <s v=""/>
    <s v=""/>
    <m/>
    <m/>
    <m/>
    <m/>
    <m/>
    <m/>
    <s v=""/>
    <s v=""/>
    <s v=""/>
    <m/>
    <m/>
    <m/>
    <m/>
    <m/>
    <m/>
    <m/>
    <m/>
    <m/>
    <s v=""/>
    <s v=""/>
    <s v=""/>
    <m/>
    <m/>
    <m/>
  </r>
  <r>
    <x v="7"/>
    <s v="University of Maryland Eastern Shore "/>
    <n v="163338"/>
    <x v="3"/>
    <m/>
    <m/>
    <m/>
    <m/>
    <n v="1318"/>
    <n v="1102"/>
    <n v="1286"/>
    <n v="646"/>
    <n v="622"/>
    <n v="533"/>
    <n v="780"/>
    <n v="802"/>
    <n v="918"/>
    <n v="951"/>
    <n v="926"/>
    <n v="983"/>
    <n v="1128"/>
    <n v="875"/>
    <n v="1038"/>
    <m/>
    <m/>
    <m/>
    <m/>
    <m/>
    <m/>
    <m/>
    <m/>
    <m/>
    <m/>
    <m/>
    <m/>
    <n v="646"/>
    <n v="622"/>
    <n v="533"/>
    <n v="780"/>
    <n v="802"/>
    <n v="918"/>
    <n v="951"/>
    <n v="926"/>
    <n v="983"/>
    <n v="1128"/>
    <n v="875"/>
    <n v="1038"/>
    <n v="729"/>
    <n v="577"/>
    <n v="712"/>
    <n v="113"/>
    <n v="94"/>
    <n v="110"/>
    <n v="286"/>
    <n v="204"/>
    <n v="216"/>
    <n v="448"/>
    <n v="419"/>
    <n v="368"/>
    <n v="28"/>
    <n v="16"/>
    <n v="26"/>
    <n v="71"/>
    <n v="49"/>
    <n v="67"/>
    <n v="255"/>
    <n v="434"/>
    <n v="490"/>
    <m/>
    <m/>
    <m/>
    <m/>
    <m/>
    <m/>
    <m/>
    <m/>
    <m/>
    <m/>
    <m/>
    <m/>
    <m/>
    <m/>
    <m/>
    <m/>
    <m/>
    <m/>
    <m/>
    <m/>
    <m/>
    <m/>
    <m/>
    <m/>
    <m/>
    <m/>
    <m/>
    <s v=""/>
    <s v=""/>
    <s v=""/>
    <s v=""/>
    <s v=""/>
    <s v=""/>
    <m/>
    <m/>
    <m/>
    <m/>
    <m/>
    <m/>
    <s v=""/>
    <s v=""/>
    <s v=""/>
    <m/>
    <m/>
    <m/>
    <m/>
    <m/>
    <m/>
    <m/>
    <m/>
    <m/>
    <s v=""/>
    <s v=""/>
    <s v=""/>
    <m/>
    <m/>
    <m/>
  </r>
  <r>
    <x v="7"/>
    <s v="Saint Mary's College of Maryland"/>
    <n v="163912"/>
    <x v="10"/>
    <m/>
    <m/>
    <m/>
    <m/>
    <n v="549"/>
    <n v="532"/>
    <n v="534"/>
    <n v="345"/>
    <n v="332"/>
    <n v="282"/>
    <n v="375"/>
    <n v="456"/>
    <n v="425"/>
    <n v="421"/>
    <n v="431"/>
    <n v="488"/>
    <n v="428"/>
    <n v="464"/>
    <n v="456"/>
    <m/>
    <m/>
    <m/>
    <m/>
    <m/>
    <m/>
    <m/>
    <m/>
    <m/>
    <m/>
    <m/>
    <m/>
    <n v="345"/>
    <n v="332"/>
    <n v="282"/>
    <n v="375"/>
    <n v="456"/>
    <n v="425"/>
    <n v="421"/>
    <n v="431"/>
    <n v="488"/>
    <n v="428"/>
    <n v="464"/>
    <n v="456"/>
    <n v="389"/>
    <n v="414"/>
    <n v="414"/>
    <n v="28"/>
    <n v="29"/>
    <n v="20"/>
    <n v="11"/>
    <n v="21"/>
    <n v="22"/>
    <n v="377"/>
    <n v="344"/>
    <n v="360"/>
    <n v="1"/>
    <n v="1"/>
    <n v="2"/>
    <n v="9"/>
    <n v="11"/>
    <n v="7"/>
    <n v="69"/>
    <n v="69"/>
    <n v="52"/>
    <m/>
    <m/>
    <m/>
    <m/>
    <m/>
    <m/>
    <m/>
    <m/>
    <m/>
    <m/>
    <m/>
    <m/>
    <m/>
    <m/>
    <m/>
    <m/>
    <m/>
    <m/>
    <m/>
    <m/>
    <m/>
    <m/>
    <m/>
    <m/>
    <m/>
    <m/>
    <m/>
    <s v=""/>
    <s v=""/>
    <s v=""/>
    <s v=""/>
    <s v=""/>
    <s v=""/>
    <m/>
    <m/>
    <m/>
    <m/>
    <m/>
    <m/>
    <s v=""/>
    <s v=""/>
    <s v=""/>
    <m/>
    <m/>
    <m/>
    <m/>
    <m/>
    <m/>
    <m/>
    <m/>
    <m/>
    <s v=""/>
    <s v=""/>
    <s v=""/>
    <m/>
    <m/>
    <m/>
  </r>
  <r>
    <x v="7"/>
    <s v="Anne Arundel Community College "/>
    <n v="161767"/>
    <x v="5"/>
    <m/>
    <m/>
    <m/>
    <m/>
    <m/>
    <m/>
    <m/>
    <m/>
    <m/>
    <m/>
    <m/>
    <m/>
    <m/>
    <m/>
    <m/>
    <m/>
    <m/>
    <m/>
    <m/>
    <m/>
    <m/>
    <m/>
    <m/>
    <m/>
    <m/>
    <m/>
    <m/>
    <m/>
    <m/>
    <m/>
    <m/>
    <s v=" "/>
    <s v=" "/>
    <s v=" "/>
    <s v=" "/>
    <s v=" "/>
    <s v=" "/>
    <s v=" "/>
    <s v=" "/>
    <s v=" "/>
    <s v=" "/>
    <s v=" "/>
    <s v=" "/>
    <m/>
    <m/>
    <m/>
    <m/>
    <m/>
    <m/>
    <s v=" "/>
    <s v=" "/>
    <s v=" "/>
    <m/>
    <m/>
    <m/>
    <m/>
    <m/>
    <m/>
    <m/>
    <m/>
    <m/>
    <s v=""/>
    <s v=""/>
    <s v=""/>
    <m/>
    <m/>
    <m/>
    <m/>
    <m/>
    <m/>
    <n v="3167"/>
    <n v="5054"/>
    <n v="4175"/>
    <n v="1449"/>
    <n v="1726"/>
    <n v="1798"/>
    <n v="1767"/>
    <n v="1763"/>
    <n v="1880"/>
    <n v="1963"/>
    <n v="1880"/>
    <m/>
    <m/>
    <m/>
    <m/>
    <m/>
    <m/>
    <m/>
    <m/>
    <n v="1449"/>
    <n v="1726"/>
    <n v="1798"/>
    <n v="1767"/>
    <n v="1763"/>
    <n v="1880"/>
    <n v="1963"/>
    <n v="1880"/>
    <n v="1157"/>
    <n v="1210"/>
    <n v="1215"/>
    <n v="172"/>
    <n v="170"/>
    <n v="129"/>
    <n v="551"/>
    <n v="583"/>
    <n v="536"/>
    <n v="97"/>
    <n v="237"/>
    <n v="263"/>
    <n v="346"/>
    <n v="339"/>
    <n v="362"/>
    <n v="490"/>
    <n v="375"/>
    <n v="436"/>
    <n v="834"/>
    <n v="812"/>
    <n v="819"/>
    <m/>
    <m/>
    <m/>
  </r>
  <r>
    <x v="7"/>
    <s v="Community College of Baltimore County (all campuses)"/>
    <n v="434672"/>
    <x v="5"/>
    <m/>
    <m/>
    <m/>
    <m/>
    <m/>
    <m/>
    <m/>
    <m/>
    <m/>
    <m/>
    <m/>
    <m/>
    <m/>
    <m/>
    <m/>
    <m/>
    <m/>
    <m/>
    <m/>
    <m/>
    <m/>
    <m/>
    <m/>
    <m/>
    <m/>
    <m/>
    <m/>
    <m/>
    <m/>
    <m/>
    <m/>
    <s v=" "/>
    <s v=" "/>
    <s v=" "/>
    <s v=" "/>
    <s v=" "/>
    <s v=" "/>
    <s v=" "/>
    <s v=" "/>
    <s v=" "/>
    <s v=" "/>
    <s v=" "/>
    <s v=" "/>
    <m/>
    <m/>
    <m/>
    <m/>
    <m/>
    <m/>
    <s v=" "/>
    <s v=" "/>
    <s v=" "/>
    <m/>
    <m/>
    <m/>
    <m/>
    <m/>
    <m/>
    <m/>
    <m/>
    <m/>
    <s v=""/>
    <s v=""/>
    <s v=""/>
    <m/>
    <m/>
    <m/>
    <m/>
    <m/>
    <m/>
    <n v="3480"/>
    <n v="7665"/>
    <n v="6025"/>
    <n v="1903"/>
    <n v="2088"/>
    <n v="2497"/>
    <n v="2554"/>
    <n v="2016"/>
    <n v="2133"/>
    <n v="2375"/>
    <n v="2053"/>
    <m/>
    <m/>
    <m/>
    <m/>
    <m/>
    <m/>
    <m/>
    <m/>
    <n v="1903"/>
    <n v="2088"/>
    <n v="2497"/>
    <n v="2554"/>
    <n v="2016"/>
    <n v="2133"/>
    <n v="2375"/>
    <n v="2053"/>
    <n v="1237"/>
    <n v="1439"/>
    <n v="1381"/>
    <n v="106"/>
    <n v="171"/>
    <n v="203"/>
    <n v="790"/>
    <n v="765"/>
    <n v="469"/>
    <n v="113"/>
    <n v="234"/>
    <n v="210"/>
    <n v="478"/>
    <n v="452"/>
    <n v="453"/>
    <n v="507"/>
    <n v="397"/>
    <n v="362"/>
    <n v="1456"/>
    <n v="933"/>
    <n v="1108"/>
    <m/>
    <m/>
    <m/>
  </r>
  <r>
    <x v="7"/>
    <s v="Montgomery College (all campuses)"/>
    <n v="163426"/>
    <x v="5"/>
    <m/>
    <m/>
    <m/>
    <m/>
    <m/>
    <m/>
    <m/>
    <m/>
    <m/>
    <m/>
    <m/>
    <m/>
    <m/>
    <m/>
    <m/>
    <m/>
    <m/>
    <m/>
    <m/>
    <m/>
    <m/>
    <m/>
    <m/>
    <m/>
    <m/>
    <m/>
    <m/>
    <m/>
    <m/>
    <m/>
    <m/>
    <s v=" "/>
    <s v=" "/>
    <s v=" "/>
    <s v=" "/>
    <s v=" "/>
    <s v=" "/>
    <s v=" "/>
    <s v=" "/>
    <s v=" "/>
    <s v=" "/>
    <s v=" "/>
    <s v=" "/>
    <m/>
    <m/>
    <m/>
    <m/>
    <m/>
    <m/>
    <s v=" "/>
    <s v=" "/>
    <s v=" "/>
    <m/>
    <m/>
    <m/>
    <m/>
    <m/>
    <m/>
    <m/>
    <m/>
    <m/>
    <s v=""/>
    <s v=""/>
    <s v=""/>
    <m/>
    <m/>
    <m/>
    <m/>
    <m/>
    <m/>
    <n v="6359"/>
    <n v="6496"/>
    <n v="6424"/>
    <n v="1068"/>
    <n v="1250"/>
    <n v="1337"/>
    <n v="1733"/>
    <n v="1611"/>
    <n v="3170"/>
    <n v="2922"/>
    <n v="2103"/>
    <m/>
    <m/>
    <m/>
    <m/>
    <m/>
    <m/>
    <m/>
    <m/>
    <n v="1068"/>
    <n v="1250"/>
    <n v="1337"/>
    <n v="1733"/>
    <n v="1611"/>
    <n v="3170"/>
    <n v="2922"/>
    <n v="2103"/>
    <n v="1904"/>
    <n v="1931"/>
    <n v="1750"/>
    <n v="214"/>
    <n v="206"/>
    <n v="130"/>
    <n v="1052"/>
    <n v="785"/>
    <n v="223"/>
    <n v="107"/>
    <n v="162"/>
    <n v="325"/>
    <n v="495"/>
    <n v="498"/>
    <n v="675"/>
    <n v="570"/>
    <n v="472"/>
    <n v="676"/>
    <n v="561"/>
    <n v="479"/>
    <n v="1494"/>
    <m/>
    <m/>
    <m/>
  </r>
  <r>
    <x v="7"/>
    <s v="Prince George's Community College "/>
    <n v="163657"/>
    <x v="5"/>
    <m/>
    <m/>
    <m/>
    <m/>
    <m/>
    <m/>
    <m/>
    <m/>
    <m/>
    <m/>
    <m/>
    <m/>
    <m/>
    <m/>
    <m/>
    <m/>
    <m/>
    <m/>
    <m/>
    <m/>
    <m/>
    <m/>
    <m/>
    <m/>
    <m/>
    <m/>
    <m/>
    <m/>
    <m/>
    <m/>
    <m/>
    <s v=" "/>
    <s v=" "/>
    <s v=" "/>
    <s v=" "/>
    <s v=" "/>
    <s v=" "/>
    <s v=" "/>
    <s v=" "/>
    <s v=" "/>
    <s v=" "/>
    <s v=" "/>
    <s v=" "/>
    <m/>
    <m/>
    <m/>
    <m/>
    <m/>
    <m/>
    <s v=" "/>
    <s v=" "/>
    <s v=" "/>
    <m/>
    <m/>
    <m/>
    <m/>
    <m/>
    <m/>
    <m/>
    <m/>
    <m/>
    <s v=""/>
    <s v=""/>
    <s v=""/>
    <m/>
    <m/>
    <m/>
    <m/>
    <m/>
    <m/>
    <n v="3385"/>
    <n v="3618"/>
    <n v="3786"/>
    <n v="590"/>
    <n v="555"/>
    <n v="599"/>
    <n v="573"/>
    <n v="577"/>
    <n v="898"/>
    <n v="1008"/>
    <n v="989"/>
    <m/>
    <m/>
    <m/>
    <m/>
    <m/>
    <m/>
    <m/>
    <m/>
    <n v="590"/>
    <n v="555"/>
    <n v="599"/>
    <n v="573"/>
    <n v="577"/>
    <n v="898"/>
    <n v="1008"/>
    <n v="989"/>
    <n v="501"/>
    <n v="577"/>
    <n v="602"/>
    <n v="31"/>
    <n v="60"/>
    <n v="62"/>
    <n v="366"/>
    <n v="371"/>
    <n v="325"/>
    <n v="11"/>
    <n v="50"/>
    <n v="40"/>
    <n v="185"/>
    <n v="194"/>
    <n v="176"/>
    <n v="156"/>
    <n v="167"/>
    <n v="132"/>
    <n v="221"/>
    <n v="166"/>
    <n v="550"/>
    <m/>
    <m/>
    <m/>
  </r>
  <r>
    <x v="7"/>
    <s v="Allegany College of Maryland"/>
    <n v="161688"/>
    <x v="6"/>
    <m/>
    <m/>
    <m/>
    <m/>
    <m/>
    <m/>
    <m/>
    <m/>
    <m/>
    <m/>
    <m/>
    <m/>
    <m/>
    <m/>
    <m/>
    <m/>
    <m/>
    <m/>
    <m/>
    <m/>
    <m/>
    <m/>
    <m/>
    <m/>
    <m/>
    <m/>
    <m/>
    <m/>
    <m/>
    <m/>
    <m/>
    <s v=" "/>
    <s v=" "/>
    <s v=" "/>
    <s v=" "/>
    <s v=" "/>
    <s v=" "/>
    <s v=" "/>
    <s v=" "/>
    <s v=" "/>
    <s v=" "/>
    <s v=" "/>
    <s v=" "/>
    <m/>
    <m/>
    <m/>
    <m/>
    <m/>
    <m/>
    <s v=" "/>
    <s v=" "/>
    <s v=" "/>
    <m/>
    <m/>
    <m/>
    <m/>
    <m/>
    <m/>
    <m/>
    <m/>
    <m/>
    <s v=""/>
    <s v=""/>
    <s v=""/>
    <m/>
    <m/>
    <m/>
    <m/>
    <m/>
    <m/>
    <n v="1336"/>
    <n v="882"/>
    <n v="1799"/>
    <n v="597"/>
    <n v="728"/>
    <n v="756"/>
    <n v="728"/>
    <n v="708"/>
    <n v="733"/>
    <n v="709"/>
    <n v="746"/>
    <m/>
    <m/>
    <m/>
    <m/>
    <m/>
    <m/>
    <m/>
    <m/>
    <n v="597"/>
    <n v="728"/>
    <n v="756"/>
    <n v="728"/>
    <n v="708"/>
    <n v="733"/>
    <n v="709"/>
    <n v="746"/>
    <n v="357"/>
    <n v="408"/>
    <n v="405"/>
    <n v="12"/>
    <n v="55"/>
    <n v="66"/>
    <n v="364"/>
    <n v="246"/>
    <n v="275"/>
    <n v="157"/>
    <n v="181"/>
    <n v="180"/>
    <n v="93"/>
    <n v="82"/>
    <n v="77"/>
    <n v="66"/>
    <n v="49"/>
    <n v="56"/>
    <n v="412"/>
    <n v="396"/>
    <n v="420"/>
    <m/>
    <m/>
    <m/>
  </r>
  <r>
    <x v="7"/>
    <s v="Baltimore City Community College"/>
    <n v="161864"/>
    <x v="6"/>
    <m/>
    <m/>
    <m/>
    <m/>
    <m/>
    <m/>
    <m/>
    <m/>
    <m/>
    <m/>
    <m/>
    <m/>
    <m/>
    <m/>
    <m/>
    <m/>
    <m/>
    <m/>
    <m/>
    <m/>
    <m/>
    <m/>
    <m/>
    <m/>
    <m/>
    <m/>
    <m/>
    <m/>
    <m/>
    <m/>
    <m/>
    <s v=" "/>
    <s v=" "/>
    <s v=" "/>
    <s v=" "/>
    <s v=" "/>
    <s v=" "/>
    <s v=" "/>
    <s v=" "/>
    <s v=" "/>
    <s v=" "/>
    <s v=" "/>
    <s v=" "/>
    <m/>
    <m/>
    <m/>
    <m/>
    <m/>
    <m/>
    <s v=" "/>
    <s v=" "/>
    <s v=" "/>
    <m/>
    <m/>
    <m/>
    <m/>
    <m/>
    <m/>
    <m/>
    <m/>
    <m/>
    <s v=""/>
    <s v=""/>
    <s v=""/>
    <m/>
    <m/>
    <m/>
    <m/>
    <m/>
    <m/>
    <n v="1646"/>
    <n v="1909"/>
    <n v="1769"/>
    <n v="548"/>
    <n v="561"/>
    <n v="657"/>
    <n v="770"/>
    <n v="732"/>
    <n v="815"/>
    <n v="769"/>
    <n v="678"/>
    <m/>
    <m/>
    <m/>
    <m/>
    <m/>
    <m/>
    <m/>
    <m/>
    <n v="548"/>
    <n v="561"/>
    <n v="657"/>
    <n v="770"/>
    <n v="732"/>
    <n v="815"/>
    <n v="769"/>
    <n v="678"/>
    <n v="373"/>
    <n v="325"/>
    <n v="315"/>
    <n v="22"/>
    <n v="35"/>
    <n v="37"/>
    <n v="420"/>
    <n v="409"/>
    <n v="326"/>
    <n v="21"/>
    <n v="37"/>
    <n v="36"/>
    <n v="118"/>
    <n v="119"/>
    <n v="123"/>
    <n v="88"/>
    <n v="82"/>
    <n v="108"/>
    <n v="543"/>
    <n v="494"/>
    <n v="548"/>
    <m/>
    <m/>
    <m/>
  </r>
  <r>
    <x v="7"/>
    <s v="College of Southern Maryland"/>
    <n v="162122"/>
    <x v="6"/>
    <m/>
    <m/>
    <m/>
    <m/>
    <m/>
    <m/>
    <m/>
    <m/>
    <m/>
    <m/>
    <m/>
    <m/>
    <m/>
    <m/>
    <m/>
    <m/>
    <m/>
    <m/>
    <m/>
    <m/>
    <m/>
    <m/>
    <m/>
    <m/>
    <m/>
    <m/>
    <m/>
    <m/>
    <m/>
    <m/>
    <m/>
    <s v=" "/>
    <s v=" "/>
    <s v=" "/>
    <s v=" "/>
    <s v=" "/>
    <s v=" "/>
    <s v=" "/>
    <s v=" "/>
    <s v=" "/>
    <s v=" "/>
    <s v=" "/>
    <s v=" "/>
    <m/>
    <m/>
    <m/>
    <m/>
    <m/>
    <m/>
    <s v=" "/>
    <s v=" "/>
    <s v=" "/>
    <m/>
    <m/>
    <m/>
    <m/>
    <m/>
    <m/>
    <m/>
    <m/>
    <m/>
    <s v=""/>
    <s v=""/>
    <s v=""/>
    <m/>
    <m/>
    <m/>
    <m/>
    <m/>
    <m/>
    <n v="2337"/>
    <n v="2509"/>
    <n v="2729"/>
    <n v="563"/>
    <n v="582"/>
    <n v="808"/>
    <n v="649"/>
    <n v="551"/>
    <n v="1121"/>
    <n v="1268"/>
    <n v="951"/>
    <m/>
    <m/>
    <m/>
    <m/>
    <m/>
    <m/>
    <m/>
    <m/>
    <n v="563"/>
    <n v="582"/>
    <n v="808"/>
    <n v="649"/>
    <n v="551"/>
    <n v="1121"/>
    <n v="1268"/>
    <n v="951"/>
    <n v="677"/>
    <n v="737"/>
    <n v="809"/>
    <n v="62"/>
    <n v="88"/>
    <n v="95"/>
    <n v="382"/>
    <n v="443"/>
    <n v="47"/>
    <n v="54"/>
    <n v="117"/>
    <n v="143"/>
    <n v="159"/>
    <n v="189"/>
    <n v="218"/>
    <n v="250"/>
    <n v="192"/>
    <n v="182"/>
    <n v="186"/>
    <n v="53"/>
    <n v="578"/>
    <m/>
    <m/>
    <m/>
  </r>
  <r>
    <x v="7"/>
    <s v="Frederick Community College "/>
    <n v="162557"/>
    <x v="6"/>
    <m/>
    <m/>
    <m/>
    <m/>
    <m/>
    <m/>
    <m/>
    <m/>
    <m/>
    <m/>
    <m/>
    <m/>
    <m/>
    <m/>
    <m/>
    <m/>
    <m/>
    <m/>
    <m/>
    <m/>
    <m/>
    <m/>
    <m/>
    <m/>
    <m/>
    <m/>
    <m/>
    <m/>
    <m/>
    <m/>
    <m/>
    <s v=" "/>
    <s v=" "/>
    <s v=" "/>
    <s v=" "/>
    <s v=" "/>
    <s v=" "/>
    <s v=" "/>
    <s v=" "/>
    <s v=" "/>
    <s v=" "/>
    <s v=" "/>
    <s v=" "/>
    <m/>
    <m/>
    <m/>
    <m/>
    <m/>
    <m/>
    <s v=" "/>
    <s v=" "/>
    <s v=" "/>
    <m/>
    <m/>
    <m/>
    <m/>
    <m/>
    <m/>
    <m/>
    <m/>
    <m/>
    <s v=""/>
    <s v=""/>
    <s v=""/>
    <m/>
    <m/>
    <m/>
    <m/>
    <m/>
    <m/>
    <n v="3167"/>
    <n v="4458"/>
    <n v="2271"/>
    <n v="537"/>
    <n v="641"/>
    <n v="703"/>
    <n v="664"/>
    <n v="730"/>
    <n v="677"/>
    <n v="823"/>
    <n v="837"/>
    <m/>
    <m/>
    <m/>
    <m/>
    <m/>
    <m/>
    <m/>
    <m/>
    <n v="537"/>
    <n v="641"/>
    <n v="703"/>
    <n v="664"/>
    <n v="730"/>
    <n v="677"/>
    <n v="823"/>
    <n v="837"/>
    <n v="395"/>
    <n v="507"/>
    <n v="553"/>
    <n v="47"/>
    <n v="96"/>
    <n v="63"/>
    <n v="235"/>
    <n v="220"/>
    <n v="221"/>
    <n v="76"/>
    <n v="134"/>
    <n v="129"/>
    <n v="86"/>
    <n v="104"/>
    <n v="119"/>
    <n v="176"/>
    <n v="116"/>
    <n v="107"/>
    <n v="326"/>
    <n v="376"/>
    <n v="322"/>
    <m/>
    <m/>
    <m/>
  </r>
  <r>
    <x v="7"/>
    <s v="Hagerstown Community College "/>
    <n v="162690"/>
    <x v="6"/>
    <m/>
    <m/>
    <m/>
    <m/>
    <m/>
    <m/>
    <m/>
    <m/>
    <m/>
    <m/>
    <m/>
    <m/>
    <m/>
    <m/>
    <m/>
    <m/>
    <m/>
    <m/>
    <m/>
    <m/>
    <m/>
    <m/>
    <m/>
    <m/>
    <m/>
    <m/>
    <m/>
    <m/>
    <m/>
    <m/>
    <m/>
    <s v=" "/>
    <s v=" "/>
    <s v=" "/>
    <s v=" "/>
    <s v=" "/>
    <s v=" "/>
    <s v=" "/>
    <s v=" "/>
    <s v=" "/>
    <s v=" "/>
    <s v=" "/>
    <s v=" "/>
    <m/>
    <m/>
    <m/>
    <m/>
    <m/>
    <m/>
    <s v=" "/>
    <s v=" "/>
    <s v=" "/>
    <m/>
    <m/>
    <m/>
    <m/>
    <m/>
    <m/>
    <m/>
    <m/>
    <m/>
    <s v=""/>
    <s v=""/>
    <s v=""/>
    <m/>
    <m/>
    <m/>
    <m/>
    <m/>
    <m/>
    <n v="1377"/>
    <n v="1096"/>
    <n v="1640"/>
    <n v="378"/>
    <n v="447"/>
    <n v="406"/>
    <n v="454"/>
    <n v="418"/>
    <n v="473"/>
    <n v="493"/>
    <n v="484"/>
    <m/>
    <m/>
    <m/>
    <m/>
    <m/>
    <m/>
    <m/>
    <m/>
    <n v="378"/>
    <n v="447"/>
    <n v="406"/>
    <n v="454"/>
    <n v="418"/>
    <n v="473"/>
    <n v="493"/>
    <n v="484"/>
    <n v="272"/>
    <n v="289"/>
    <n v="329"/>
    <n v="17"/>
    <n v="40"/>
    <n v="43"/>
    <n v="184"/>
    <n v="164"/>
    <n v="112"/>
    <n v="73"/>
    <n v="104"/>
    <n v="116"/>
    <n v="65"/>
    <n v="54"/>
    <n v="67"/>
    <n v="75"/>
    <n v="46"/>
    <n v="51"/>
    <n v="241"/>
    <n v="214"/>
    <n v="239"/>
    <m/>
    <m/>
    <m/>
  </r>
  <r>
    <x v="7"/>
    <s v="Harford Community College "/>
    <n v="162706"/>
    <x v="6"/>
    <m/>
    <m/>
    <m/>
    <m/>
    <m/>
    <m/>
    <m/>
    <m/>
    <m/>
    <m/>
    <m/>
    <m/>
    <m/>
    <m/>
    <m/>
    <m/>
    <m/>
    <m/>
    <m/>
    <m/>
    <m/>
    <m/>
    <m/>
    <m/>
    <m/>
    <m/>
    <m/>
    <m/>
    <m/>
    <m/>
    <m/>
    <s v=" "/>
    <s v=" "/>
    <s v=" "/>
    <s v=" "/>
    <s v=" "/>
    <s v=" "/>
    <s v=" "/>
    <s v=" "/>
    <s v=" "/>
    <s v=" "/>
    <s v=" "/>
    <s v=" "/>
    <m/>
    <m/>
    <m/>
    <m/>
    <m/>
    <m/>
    <s v=" "/>
    <s v=" "/>
    <s v=" "/>
    <m/>
    <m/>
    <m/>
    <m/>
    <m/>
    <m/>
    <m/>
    <m/>
    <m/>
    <s v=""/>
    <s v=""/>
    <s v=""/>
    <m/>
    <m/>
    <m/>
    <m/>
    <m/>
    <m/>
    <n v="1596"/>
    <n v="1508"/>
    <n v="2116"/>
    <n v="711"/>
    <n v="787"/>
    <n v="663"/>
    <n v="992"/>
    <n v="882"/>
    <n v="999"/>
    <n v="1009"/>
    <n v="891"/>
    <m/>
    <m/>
    <m/>
    <m/>
    <m/>
    <m/>
    <m/>
    <m/>
    <n v="711"/>
    <n v="787"/>
    <n v="663"/>
    <n v="992"/>
    <n v="882"/>
    <n v="999"/>
    <n v="1009"/>
    <n v="891"/>
    <n v="589"/>
    <n v="609"/>
    <n v="654"/>
    <n v="65"/>
    <n v="83"/>
    <n v="79"/>
    <n v="345"/>
    <n v="317"/>
    <n v="158"/>
    <n v="57"/>
    <n v="136"/>
    <n v="129"/>
    <n v="180"/>
    <n v="151"/>
    <n v="173"/>
    <n v="205"/>
    <n v="205"/>
    <n v="226"/>
    <n v="550"/>
    <n v="390"/>
    <n v="471"/>
    <m/>
    <m/>
    <m/>
  </r>
  <r>
    <x v="7"/>
    <s v="Howard Community College "/>
    <n v="162779"/>
    <x v="6"/>
    <m/>
    <m/>
    <m/>
    <m/>
    <m/>
    <m/>
    <m/>
    <m/>
    <m/>
    <m/>
    <m/>
    <m/>
    <m/>
    <m/>
    <m/>
    <m/>
    <m/>
    <m/>
    <m/>
    <m/>
    <m/>
    <m/>
    <m/>
    <m/>
    <m/>
    <m/>
    <m/>
    <m/>
    <m/>
    <m/>
    <m/>
    <s v=" "/>
    <s v=" "/>
    <s v=" "/>
    <s v=" "/>
    <s v=" "/>
    <s v=" "/>
    <s v=" "/>
    <s v=" "/>
    <s v=" "/>
    <s v=" "/>
    <s v=" "/>
    <s v=" "/>
    <m/>
    <m/>
    <m/>
    <m/>
    <m/>
    <m/>
    <s v=" "/>
    <s v=" "/>
    <s v=" "/>
    <m/>
    <m/>
    <m/>
    <m/>
    <m/>
    <m/>
    <m/>
    <m/>
    <m/>
    <s v=""/>
    <s v=""/>
    <s v=""/>
    <m/>
    <m/>
    <m/>
    <m/>
    <m/>
    <m/>
    <n v="2344"/>
    <n v="2338"/>
    <n v="2561"/>
    <n v="634"/>
    <n v="671"/>
    <n v="711"/>
    <n v="835"/>
    <n v="910"/>
    <n v="1024"/>
    <n v="1019"/>
    <n v="1086"/>
    <m/>
    <m/>
    <m/>
    <m/>
    <m/>
    <m/>
    <m/>
    <m/>
    <n v="634"/>
    <n v="671"/>
    <n v="711"/>
    <n v="835"/>
    <n v="910"/>
    <n v="1024"/>
    <n v="1019"/>
    <n v="1086"/>
    <n v="650"/>
    <n v="636"/>
    <n v="750"/>
    <n v="73"/>
    <n v="113"/>
    <n v="93"/>
    <n v="301"/>
    <n v="270"/>
    <n v="243"/>
    <n v="33"/>
    <n v="114"/>
    <n v="124"/>
    <n v="144"/>
    <n v="171"/>
    <n v="201"/>
    <n v="242"/>
    <n v="253"/>
    <n v="242"/>
    <n v="416"/>
    <n v="372"/>
    <n v="457"/>
    <m/>
    <m/>
    <m/>
  </r>
  <r>
    <x v="7"/>
    <s v="Carroll Community College"/>
    <n v="405872"/>
    <x v="7"/>
    <m/>
    <m/>
    <m/>
    <m/>
    <m/>
    <m/>
    <m/>
    <m/>
    <m/>
    <m/>
    <m/>
    <m/>
    <m/>
    <m/>
    <m/>
    <m/>
    <m/>
    <m/>
    <m/>
    <m/>
    <m/>
    <m/>
    <m/>
    <m/>
    <m/>
    <m/>
    <m/>
    <m/>
    <m/>
    <m/>
    <m/>
    <s v=" "/>
    <s v=" "/>
    <s v=" "/>
    <s v=" "/>
    <s v=" "/>
    <s v=" "/>
    <s v=" "/>
    <s v=" "/>
    <s v=" "/>
    <s v=" "/>
    <s v=" "/>
    <s v=" "/>
    <m/>
    <m/>
    <m/>
    <m/>
    <m/>
    <m/>
    <s v=" "/>
    <s v=" "/>
    <s v=" "/>
    <m/>
    <m/>
    <m/>
    <m/>
    <m/>
    <m/>
    <m/>
    <m/>
    <m/>
    <s v=""/>
    <s v=""/>
    <s v=""/>
    <m/>
    <m/>
    <m/>
    <m/>
    <m/>
    <m/>
    <n v="1259"/>
    <n v="1156"/>
    <n v="1109"/>
    <n v="368"/>
    <n v="480"/>
    <n v="507"/>
    <n v="513"/>
    <n v="494"/>
    <n v="583"/>
    <n v="650"/>
    <n v="632"/>
    <m/>
    <m/>
    <m/>
    <m/>
    <m/>
    <m/>
    <m/>
    <m/>
    <n v="368"/>
    <n v="480"/>
    <n v="507"/>
    <n v="513"/>
    <n v="494"/>
    <n v="583"/>
    <n v="650"/>
    <n v="632"/>
    <n v="376"/>
    <n v="402"/>
    <n v="414"/>
    <n v="37"/>
    <n v="65"/>
    <n v="52"/>
    <n v="170"/>
    <n v="183"/>
    <n v="166"/>
    <n v="42"/>
    <n v="87"/>
    <n v="116"/>
    <n v="86"/>
    <n v="80"/>
    <n v="104"/>
    <n v="140"/>
    <n v="100"/>
    <n v="116"/>
    <n v="245"/>
    <n v="227"/>
    <n v="247"/>
    <m/>
    <m/>
    <m/>
  </r>
  <r>
    <x v="7"/>
    <s v="Cecil Community College "/>
    <n v="162104"/>
    <x v="7"/>
    <m/>
    <m/>
    <m/>
    <m/>
    <m/>
    <m/>
    <m/>
    <m/>
    <m/>
    <m/>
    <m/>
    <m/>
    <m/>
    <m/>
    <m/>
    <m/>
    <m/>
    <m/>
    <m/>
    <m/>
    <m/>
    <m/>
    <m/>
    <m/>
    <m/>
    <m/>
    <m/>
    <m/>
    <m/>
    <m/>
    <m/>
    <s v=" "/>
    <s v=" "/>
    <s v=" "/>
    <s v=" "/>
    <s v=" "/>
    <s v=" "/>
    <s v=" "/>
    <s v=" "/>
    <s v=" "/>
    <s v=" "/>
    <s v=" "/>
    <s v=" "/>
    <m/>
    <m/>
    <m/>
    <m/>
    <m/>
    <m/>
    <s v=" "/>
    <s v=" "/>
    <s v=" "/>
    <m/>
    <m/>
    <m/>
    <m/>
    <m/>
    <m/>
    <m/>
    <m/>
    <m/>
    <s v=""/>
    <s v=""/>
    <s v=""/>
    <m/>
    <m/>
    <m/>
    <m/>
    <m/>
    <m/>
    <n v="542"/>
    <n v="650"/>
    <n v="698"/>
    <n v="157"/>
    <n v="171"/>
    <n v="184"/>
    <n v="209"/>
    <n v="193"/>
    <n v="235"/>
    <n v="259"/>
    <n v="294"/>
    <m/>
    <m/>
    <m/>
    <m/>
    <m/>
    <m/>
    <m/>
    <m/>
    <n v="157"/>
    <n v="171"/>
    <n v="184"/>
    <n v="209"/>
    <n v="193"/>
    <n v="235"/>
    <n v="259"/>
    <n v="294"/>
    <n v="123"/>
    <n v="130"/>
    <n v="183"/>
    <n v="7"/>
    <n v="15"/>
    <n v="15"/>
    <n v="105"/>
    <n v="114"/>
    <n v="96"/>
    <n v="15"/>
    <n v="11"/>
    <n v="13"/>
    <n v="27"/>
    <n v="39"/>
    <n v="40"/>
    <n v="12"/>
    <n v="17"/>
    <n v="19"/>
    <n v="155"/>
    <n v="126"/>
    <n v="163"/>
    <m/>
    <m/>
    <m/>
  </r>
  <r>
    <x v="7"/>
    <s v="Chesapeake College "/>
    <n v="162168"/>
    <x v="7"/>
    <m/>
    <m/>
    <m/>
    <m/>
    <m/>
    <m/>
    <m/>
    <m/>
    <m/>
    <m/>
    <m/>
    <m/>
    <m/>
    <m/>
    <m/>
    <m/>
    <m/>
    <m/>
    <m/>
    <m/>
    <m/>
    <m/>
    <m/>
    <m/>
    <m/>
    <m/>
    <m/>
    <m/>
    <m/>
    <m/>
    <m/>
    <s v=" "/>
    <s v=" "/>
    <s v=" "/>
    <s v=" "/>
    <s v=" "/>
    <s v=" "/>
    <s v=" "/>
    <s v=" "/>
    <s v=" "/>
    <s v=" "/>
    <s v=" "/>
    <s v=" "/>
    <m/>
    <m/>
    <m/>
    <m/>
    <m/>
    <m/>
    <s v=" "/>
    <s v=" "/>
    <s v=" "/>
    <m/>
    <m/>
    <m/>
    <m/>
    <m/>
    <m/>
    <m/>
    <m/>
    <m/>
    <s v=""/>
    <s v=""/>
    <s v=""/>
    <m/>
    <m/>
    <m/>
    <m/>
    <m/>
    <m/>
    <n v="653"/>
    <n v="799"/>
    <n v="811"/>
    <n v="186"/>
    <n v="225"/>
    <n v="269"/>
    <n v="296"/>
    <n v="272"/>
    <n v="376"/>
    <n v="406"/>
    <n v="376"/>
    <m/>
    <m/>
    <m/>
    <m/>
    <m/>
    <m/>
    <m/>
    <m/>
    <n v="186"/>
    <n v="225"/>
    <n v="269"/>
    <n v="296"/>
    <n v="272"/>
    <n v="376"/>
    <n v="406"/>
    <n v="376"/>
    <n v="207"/>
    <n v="219"/>
    <n v="245"/>
    <n v="27"/>
    <n v="37"/>
    <n v="41"/>
    <n v="142"/>
    <n v="150"/>
    <n v="90"/>
    <n v="21"/>
    <n v="39"/>
    <n v="48"/>
    <n v="47"/>
    <n v="59"/>
    <n v="66"/>
    <n v="68"/>
    <n v="55"/>
    <n v="73"/>
    <n v="160"/>
    <n v="119"/>
    <n v="189"/>
    <m/>
    <m/>
    <m/>
  </r>
  <r>
    <x v="7"/>
    <s v="Garrett College "/>
    <n v="162609"/>
    <x v="7"/>
    <m/>
    <m/>
    <m/>
    <m/>
    <m/>
    <m/>
    <m/>
    <m/>
    <m/>
    <m/>
    <m/>
    <m/>
    <m/>
    <m/>
    <m/>
    <m/>
    <m/>
    <m/>
    <m/>
    <m/>
    <m/>
    <m/>
    <m/>
    <m/>
    <m/>
    <m/>
    <m/>
    <m/>
    <m/>
    <m/>
    <m/>
    <s v=" "/>
    <s v=" "/>
    <s v=" "/>
    <s v=" "/>
    <s v=" "/>
    <s v=" "/>
    <s v=" "/>
    <s v=" "/>
    <s v=" "/>
    <s v=" "/>
    <s v=" "/>
    <s v=" "/>
    <m/>
    <m/>
    <m/>
    <m/>
    <m/>
    <m/>
    <s v=" "/>
    <s v=" "/>
    <s v=" "/>
    <m/>
    <m/>
    <m/>
    <m/>
    <m/>
    <m/>
    <m/>
    <m/>
    <m/>
    <s v=""/>
    <s v=""/>
    <s v=""/>
    <m/>
    <m/>
    <m/>
    <m/>
    <m/>
    <m/>
    <n v="389"/>
    <n v="375"/>
    <n v="359"/>
    <n v="121"/>
    <n v="125"/>
    <n v="120"/>
    <n v="145"/>
    <n v="179"/>
    <n v="224"/>
    <n v="233"/>
    <n v="235"/>
    <m/>
    <m/>
    <m/>
    <m/>
    <m/>
    <m/>
    <m/>
    <m/>
    <n v="121"/>
    <n v="125"/>
    <n v="120"/>
    <n v="145"/>
    <n v="179"/>
    <n v="224"/>
    <n v="233"/>
    <n v="235"/>
    <n v="126"/>
    <n v="130"/>
    <n v="131"/>
    <n v="3"/>
    <n v="12"/>
    <n v="28"/>
    <n v="95"/>
    <n v="91"/>
    <n v="76"/>
    <n v="33"/>
    <n v="37"/>
    <n v="52"/>
    <n v="8"/>
    <n v="16"/>
    <n v="13"/>
    <n v="22"/>
    <n v="23"/>
    <n v="24"/>
    <n v="82"/>
    <n v="103"/>
    <n v="135"/>
    <m/>
    <m/>
    <m/>
  </r>
  <r>
    <x v="7"/>
    <s v="Wor-Wic Community College "/>
    <n v="164313"/>
    <x v="7"/>
    <m/>
    <m/>
    <m/>
    <m/>
    <m/>
    <m/>
    <m/>
    <m/>
    <m/>
    <m/>
    <m/>
    <m/>
    <m/>
    <m/>
    <m/>
    <m/>
    <m/>
    <m/>
    <m/>
    <m/>
    <m/>
    <m/>
    <m/>
    <m/>
    <m/>
    <m/>
    <m/>
    <m/>
    <m/>
    <m/>
    <m/>
    <s v=" "/>
    <s v=" "/>
    <s v=" "/>
    <s v=" "/>
    <s v=" "/>
    <s v=" "/>
    <s v=" "/>
    <s v=" "/>
    <s v=" "/>
    <s v=" "/>
    <s v=" "/>
    <s v=" "/>
    <m/>
    <m/>
    <m/>
    <m/>
    <m/>
    <m/>
    <s v=" "/>
    <s v=" "/>
    <s v=" "/>
    <m/>
    <m/>
    <m/>
    <m/>
    <m/>
    <m/>
    <m/>
    <m/>
    <m/>
    <s v=""/>
    <s v=""/>
    <s v=""/>
    <m/>
    <m/>
    <m/>
    <m/>
    <m/>
    <m/>
    <n v="1049"/>
    <n v="1097"/>
    <n v="1204"/>
    <n v="248"/>
    <n v="240"/>
    <n v="282"/>
    <n v="321"/>
    <n v="361"/>
    <n v="411"/>
    <n v="401"/>
    <n v="447"/>
    <m/>
    <m/>
    <m/>
    <m/>
    <m/>
    <m/>
    <m/>
    <m/>
    <n v="248"/>
    <n v="240"/>
    <n v="282"/>
    <n v="321"/>
    <n v="361"/>
    <n v="411"/>
    <n v="401"/>
    <n v="447"/>
    <n v="212"/>
    <n v="215"/>
    <n v="260"/>
    <n v="45"/>
    <n v="46"/>
    <n v="46"/>
    <n v="154"/>
    <n v="140"/>
    <n v="141"/>
    <n v="23"/>
    <n v="58"/>
    <n v="63"/>
    <n v="33"/>
    <n v="69"/>
    <n v="61"/>
    <n v="83"/>
    <n v="96"/>
    <n v="96"/>
    <n v="182"/>
    <n v="138"/>
    <n v="191"/>
    <m/>
    <m/>
    <m/>
  </r>
  <r>
    <x v="8"/>
    <s v="Mississippi State University"/>
    <n v="176080"/>
    <x v="0"/>
    <n v="3351"/>
    <n v="3167"/>
    <n v="3301"/>
    <n v="3394"/>
    <n v="3358"/>
    <n v="3800"/>
    <n v="4011"/>
    <n v="2018"/>
    <n v="1933"/>
    <n v="2038"/>
    <n v="2064"/>
    <n v="1837"/>
    <n v="1747"/>
    <n v="1668"/>
    <n v="1743"/>
    <n v="1955"/>
    <n v="1904"/>
    <n v="2273"/>
    <n v="2478"/>
    <n v="2"/>
    <n v="4"/>
    <n v="5"/>
    <n v="9"/>
    <n v="11"/>
    <n v="1"/>
    <n v="1"/>
    <n v="3"/>
    <n v="2"/>
    <n v="2"/>
    <n v="0"/>
    <n v="2"/>
    <n v="2016"/>
    <n v="1929"/>
    <n v="2033"/>
    <n v="2055"/>
    <n v="1826"/>
    <n v="1746"/>
    <n v="1667"/>
    <n v="1740"/>
    <n v="1953"/>
    <n v="1902"/>
    <n v="2273"/>
    <n v="2476"/>
    <n v="1588"/>
    <n v="1920"/>
    <n v="2027"/>
    <m/>
    <m/>
    <m/>
    <n v="314"/>
    <n v="353"/>
    <n v="449"/>
    <n v="1062"/>
    <n v="1040"/>
    <n v="1018"/>
    <n v="73"/>
    <n v="67"/>
    <n v="41"/>
    <m/>
    <m/>
    <m/>
    <n v="691"/>
    <n v="639"/>
    <n v="608"/>
    <n v="1164"/>
    <n v="1143"/>
    <n v="1217"/>
    <m/>
    <m/>
    <m/>
    <m/>
    <m/>
    <m/>
    <m/>
    <m/>
    <m/>
    <m/>
    <m/>
    <m/>
    <m/>
    <m/>
    <m/>
    <m/>
    <m/>
    <m/>
    <m/>
    <m/>
    <m/>
    <m/>
    <m/>
    <m/>
    <s v=""/>
    <s v=""/>
    <s v=""/>
    <s v=""/>
    <s v=""/>
    <s v=""/>
    <m/>
    <m/>
    <m/>
    <m/>
    <m/>
    <m/>
    <s v=""/>
    <s v=""/>
    <s v=""/>
    <m/>
    <m/>
    <m/>
    <m/>
    <m/>
    <m/>
    <m/>
    <m/>
    <m/>
    <s v=""/>
    <s v=""/>
    <s v=""/>
    <m/>
    <m/>
    <m/>
  </r>
  <r>
    <x v="8"/>
    <s v="University of Southern Mississippi"/>
    <n v="176372"/>
    <x v="0"/>
    <n v="3538"/>
    <n v="3095"/>
    <n v="3201"/>
    <n v="2980"/>
    <n v="3104"/>
    <n v="2996"/>
    <n v="3169"/>
    <n v="1314"/>
    <n v="1237"/>
    <n v="1219"/>
    <n v="1266"/>
    <n v="1383"/>
    <n v="1539"/>
    <n v="1376"/>
    <n v="1460"/>
    <n v="1332"/>
    <n v="1563"/>
    <n v="1382"/>
    <n v="1512"/>
    <n v="0"/>
    <m/>
    <m/>
    <n v="0"/>
    <n v="0"/>
    <n v="4"/>
    <n v="2"/>
    <n v="2"/>
    <n v="1"/>
    <n v="0"/>
    <n v="1"/>
    <n v="0"/>
    <n v="1314"/>
    <n v="1237"/>
    <n v="1219"/>
    <n v="1266"/>
    <n v="1383"/>
    <n v="1535"/>
    <n v="1374"/>
    <n v="1458"/>
    <n v="1331"/>
    <n v="1563"/>
    <n v="1381"/>
    <n v="1512"/>
    <n v="1147"/>
    <n v="992"/>
    <n v="1114"/>
    <m/>
    <m/>
    <m/>
    <n v="416"/>
    <n v="389"/>
    <n v="398"/>
    <n v="639"/>
    <n v="671"/>
    <n v="635"/>
    <n v="86"/>
    <n v="103"/>
    <n v="93"/>
    <m/>
    <m/>
    <m/>
    <n v="658"/>
    <n v="761"/>
    <n v="646"/>
    <n v="643"/>
    <n v="664"/>
    <n v="630"/>
    <m/>
    <m/>
    <m/>
    <m/>
    <m/>
    <m/>
    <m/>
    <m/>
    <m/>
    <m/>
    <m/>
    <m/>
    <m/>
    <m/>
    <m/>
    <m/>
    <m/>
    <m/>
    <m/>
    <m/>
    <m/>
    <m/>
    <m/>
    <m/>
    <s v=""/>
    <s v=""/>
    <s v=""/>
    <s v=""/>
    <s v=""/>
    <s v=""/>
    <m/>
    <m/>
    <m/>
    <m/>
    <m/>
    <m/>
    <s v=""/>
    <s v=""/>
    <s v=""/>
    <m/>
    <m/>
    <m/>
    <m/>
    <m/>
    <m/>
    <m/>
    <m/>
    <m/>
    <s v=""/>
    <s v=""/>
    <s v=""/>
    <m/>
    <m/>
    <m/>
  </r>
  <r>
    <x v="8"/>
    <s v="Jackson State University "/>
    <n v="175856"/>
    <x v="1"/>
    <n v="1443"/>
    <n v="1307"/>
    <n v="1656"/>
    <n v="1813"/>
    <n v="1509"/>
    <n v="1500"/>
    <n v="1486"/>
    <n v="808"/>
    <n v="842"/>
    <n v="802"/>
    <n v="995"/>
    <n v="978"/>
    <n v="1033"/>
    <n v="928"/>
    <n v="995"/>
    <n v="1131"/>
    <n v="889"/>
    <n v="919"/>
    <n v="951"/>
    <n v="0"/>
    <m/>
    <m/>
    <n v="0"/>
    <n v="0"/>
    <m/>
    <m/>
    <m/>
    <m/>
    <n v="0"/>
    <n v="0"/>
    <n v="0"/>
    <n v="808"/>
    <n v="842"/>
    <n v="802"/>
    <n v="995"/>
    <n v="978"/>
    <n v="1033"/>
    <n v="928"/>
    <n v="995"/>
    <n v="1131"/>
    <n v="889"/>
    <n v="919"/>
    <n v="951"/>
    <n v="684"/>
    <n v="676"/>
    <n v="721"/>
    <m/>
    <m/>
    <m/>
    <n v="205"/>
    <n v="243"/>
    <n v="230"/>
    <n v="338"/>
    <n v="431"/>
    <n v="418"/>
    <n v="98"/>
    <n v="79"/>
    <n v="77"/>
    <m/>
    <n v="0"/>
    <n v="0"/>
    <n v="542"/>
    <n v="523"/>
    <n v="433"/>
    <n v="338"/>
    <n v="380"/>
    <n v="381"/>
    <m/>
    <m/>
    <m/>
    <m/>
    <m/>
    <m/>
    <m/>
    <m/>
    <m/>
    <m/>
    <m/>
    <m/>
    <m/>
    <m/>
    <m/>
    <m/>
    <m/>
    <m/>
    <m/>
    <m/>
    <m/>
    <m/>
    <m/>
    <m/>
    <s v=""/>
    <s v=""/>
    <s v=""/>
    <s v=""/>
    <s v=""/>
    <s v=""/>
    <m/>
    <m/>
    <m/>
    <m/>
    <m/>
    <m/>
    <s v=""/>
    <s v=""/>
    <s v=""/>
    <m/>
    <m/>
    <m/>
    <m/>
    <m/>
    <m/>
    <m/>
    <m/>
    <m/>
    <s v=""/>
    <s v=""/>
    <s v=""/>
    <m/>
    <m/>
    <m/>
  </r>
  <r>
    <x v="8"/>
    <s v="University of Mississippi"/>
    <n v="176017"/>
    <x v="1"/>
    <n v="4719"/>
    <n v="3512"/>
    <n v="3056"/>
    <n v="3503"/>
    <n v="3725"/>
    <n v="3504"/>
    <n v="3517"/>
    <n v="1773"/>
    <n v="1798"/>
    <n v="1810"/>
    <n v="1983"/>
    <n v="2131"/>
    <n v="2232"/>
    <n v="2382"/>
    <n v="2255"/>
    <n v="2136"/>
    <n v="2527"/>
    <n v="2437"/>
    <n v="2317"/>
    <n v="3"/>
    <n v="4"/>
    <m/>
    <n v="1"/>
    <n v="5"/>
    <n v="1"/>
    <n v="3"/>
    <n v="4"/>
    <n v="1"/>
    <n v="3"/>
    <n v="2"/>
    <n v="0"/>
    <n v="1770"/>
    <n v="1794"/>
    <n v="1810"/>
    <n v="1982"/>
    <n v="2126"/>
    <n v="2231"/>
    <n v="2379"/>
    <n v="2251"/>
    <n v="2135"/>
    <n v="2524"/>
    <n v="2435"/>
    <n v="2317"/>
    <n v="2032"/>
    <n v="1907"/>
    <n v="1876"/>
    <m/>
    <m/>
    <m/>
    <n v="492"/>
    <n v="528"/>
    <n v="441"/>
    <n v="1133"/>
    <n v="1240"/>
    <n v="1437"/>
    <n v="73"/>
    <n v="73"/>
    <n v="59"/>
    <m/>
    <m/>
    <m/>
    <n v="920"/>
    <n v="918"/>
    <n v="883"/>
    <n v="1030"/>
    <n v="1005"/>
    <n v="1055"/>
    <m/>
    <m/>
    <m/>
    <m/>
    <m/>
    <m/>
    <m/>
    <m/>
    <m/>
    <m/>
    <m/>
    <m/>
    <m/>
    <m/>
    <m/>
    <m/>
    <m/>
    <m/>
    <m/>
    <m/>
    <m/>
    <m/>
    <m/>
    <m/>
    <s v=""/>
    <s v=""/>
    <s v=""/>
    <s v=""/>
    <s v=""/>
    <s v=""/>
    <m/>
    <m/>
    <m/>
    <m/>
    <m/>
    <m/>
    <s v=""/>
    <s v=""/>
    <s v=""/>
    <m/>
    <m/>
    <m/>
    <m/>
    <m/>
    <m/>
    <m/>
    <m/>
    <m/>
    <s v=""/>
    <s v=""/>
    <s v=""/>
    <m/>
    <m/>
    <m/>
  </r>
  <r>
    <x v="8"/>
    <s v="Alcorn State University"/>
    <n v="175342"/>
    <x v="3"/>
    <n v="589"/>
    <n v="696"/>
    <n v="845"/>
    <n v="781"/>
    <n v="831"/>
    <n v="797"/>
    <n v="611"/>
    <n v="530"/>
    <n v="534"/>
    <n v="552"/>
    <n v="489"/>
    <n v="495"/>
    <n v="423"/>
    <n v="495"/>
    <n v="572"/>
    <n v="526"/>
    <n v="545"/>
    <n v="514"/>
    <n v="451"/>
    <n v="0"/>
    <n v="0"/>
    <n v="0"/>
    <n v="0"/>
    <n v="0"/>
    <n v="0"/>
    <n v="0"/>
    <n v="0"/>
    <n v="0"/>
    <n v="0"/>
    <n v="0"/>
    <n v="0"/>
    <n v="530"/>
    <n v="534"/>
    <n v="552"/>
    <n v="489"/>
    <n v="495"/>
    <n v="423"/>
    <n v="495"/>
    <n v="572"/>
    <n v="526"/>
    <n v="545"/>
    <n v="514"/>
    <n v="451"/>
    <n v="342"/>
    <n v="305"/>
    <n v="317"/>
    <m/>
    <m/>
    <n v="0"/>
    <n v="203"/>
    <n v="209"/>
    <n v="134"/>
    <n v="208"/>
    <n v="164"/>
    <n v="188"/>
    <n v="23"/>
    <n v="20"/>
    <n v="19"/>
    <m/>
    <m/>
    <n v="0"/>
    <n v="264"/>
    <n v="239"/>
    <n v="288"/>
    <n v="260"/>
    <n v="255"/>
    <n v="258"/>
    <m/>
    <m/>
    <m/>
    <m/>
    <m/>
    <m/>
    <m/>
    <m/>
    <m/>
    <m/>
    <m/>
    <m/>
    <m/>
    <m/>
    <m/>
    <m/>
    <m/>
    <m/>
    <m/>
    <m/>
    <m/>
    <m/>
    <m/>
    <m/>
    <s v=""/>
    <s v=""/>
    <s v=""/>
    <s v=""/>
    <s v=""/>
    <s v=""/>
    <m/>
    <m/>
    <m/>
    <m/>
    <m/>
    <m/>
    <s v=""/>
    <s v=""/>
    <s v=""/>
    <m/>
    <m/>
    <m/>
    <m/>
    <m/>
    <m/>
    <m/>
    <m/>
    <m/>
    <s v=""/>
    <s v=""/>
    <s v=""/>
    <m/>
    <m/>
    <m/>
  </r>
  <r>
    <x v="8"/>
    <s v="Delta State University"/>
    <n v="175616"/>
    <x v="3"/>
    <n v="827"/>
    <n v="791"/>
    <n v="974"/>
    <n v="1014"/>
    <n v="1019"/>
    <n v="904"/>
    <n v="893"/>
    <n v="500"/>
    <n v="427"/>
    <n v="458"/>
    <n v="462"/>
    <n v="427"/>
    <n v="352"/>
    <n v="327"/>
    <n v="381"/>
    <n v="393"/>
    <n v="465"/>
    <n v="477"/>
    <n v="392"/>
    <n v="0"/>
    <n v="0"/>
    <n v="0"/>
    <n v="0"/>
    <n v="0"/>
    <n v="1"/>
    <n v="0"/>
    <n v="0"/>
    <n v="0"/>
    <n v="0"/>
    <n v="0"/>
    <n v="1"/>
    <n v="500"/>
    <n v="427"/>
    <n v="458"/>
    <n v="462"/>
    <n v="427"/>
    <n v="351"/>
    <n v="327"/>
    <n v="381"/>
    <n v="393"/>
    <n v="465"/>
    <n v="477"/>
    <n v="391"/>
    <n v="281"/>
    <n v="303"/>
    <n v="245"/>
    <n v="0"/>
    <n v="0"/>
    <m/>
    <n v="184"/>
    <n v="174"/>
    <n v="146"/>
    <n v="180"/>
    <n v="143"/>
    <n v="147"/>
    <n v="13"/>
    <n v="24"/>
    <n v="13"/>
    <n v="0"/>
    <n v="0"/>
    <m/>
    <n v="234"/>
    <n v="184"/>
    <n v="167"/>
    <n v="315"/>
    <n v="215"/>
    <n v="239"/>
    <m/>
    <m/>
    <m/>
    <m/>
    <m/>
    <m/>
    <m/>
    <m/>
    <m/>
    <m/>
    <m/>
    <m/>
    <m/>
    <m/>
    <m/>
    <m/>
    <m/>
    <m/>
    <m/>
    <m/>
    <m/>
    <m/>
    <m/>
    <m/>
    <s v=""/>
    <s v=""/>
    <s v=""/>
    <s v=""/>
    <s v=""/>
    <s v=""/>
    <m/>
    <m/>
    <m/>
    <m/>
    <m/>
    <m/>
    <s v=""/>
    <s v=""/>
    <s v=""/>
    <m/>
    <m/>
    <m/>
    <m/>
    <m/>
    <m/>
    <m/>
    <m/>
    <m/>
    <s v=""/>
    <s v=""/>
    <s v=""/>
    <m/>
    <m/>
    <m/>
  </r>
  <r>
    <x v="8"/>
    <s v="Mississippi Valley State University"/>
    <n v="176044"/>
    <x v="3"/>
    <n v="620"/>
    <n v="699"/>
    <n v="753"/>
    <n v="660"/>
    <n v="673"/>
    <n v="719"/>
    <n v="709"/>
    <n v="343"/>
    <n v="321"/>
    <n v="248"/>
    <n v="332"/>
    <n v="257"/>
    <n v="269"/>
    <n v="325"/>
    <n v="372"/>
    <n v="398"/>
    <n v="443"/>
    <n v="469"/>
    <n v="446"/>
    <n v="0"/>
    <n v="1"/>
    <m/>
    <n v="0"/>
    <n v="0"/>
    <m/>
    <m/>
    <m/>
    <m/>
    <n v="0"/>
    <n v="0"/>
    <n v="1"/>
    <n v="343"/>
    <n v="320"/>
    <n v="248"/>
    <n v="332"/>
    <n v="257"/>
    <n v="269"/>
    <n v="325"/>
    <n v="372"/>
    <n v="398"/>
    <n v="443"/>
    <n v="469"/>
    <n v="445"/>
    <n v="287"/>
    <n v="290"/>
    <n v="259"/>
    <m/>
    <n v="0"/>
    <n v="0"/>
    <n v="156"/>
    <n v="179"/>
    <n v="186"/>
    <n v="93"/>
    <n v="77"/>
    <n v="114"/>
    <n v="33"/>
    <n v="34"/>
    <n v="22"/>
    <m/>
    <n v="0"/>
    <n v="0"/>
    <n v="131"/>
    <n v="158"/>
    <n v="189"/>
    <n v="154"/>
    <n v="154"/>
    <n v="126"/>
    <m/>
    <m/>
    <m/>
    <m/>
    <m/>
    <m/>
    <m/>
    <m/>
    <m/>
    <m/>
    <m/>
    <m/>
    <m/>
    <m/>
    <m/>
    <m/>
    <m/>
    <m/>
    <m/>
    <m/>
    <m/>
    <m/>
    <m/>
    <m/>
    <s v=""/>
    <s v=""/>
    <s v=""/>
    <s v=""/>
    <s v=""/>
    <s v=""/>
    <m/>
    <m/>
    <m/>
    <m/>
    <m/>
    <m/>
    <s v=""/>
    <s v=""/>
    <s v=""/>
    <m/>
    <m/>
    <m/>
    <m/>
    <m/>
    <m/>
    <m/>
    <m/>
    <m/>
    <s v=""/>
    <s v=""/>
    <s v=""/>
    <m/>
    <m/>
    <m/>
  </r>
  <r>
    <x v="8"/>
    <s v="Mississippi University for Women"/>
    <n v="176035"/>
    <x v="4"/>
    <n v="511"/>
    <n v="449"/>
    <n v="561"/>
    <n v="553"/>
    <n v="568"/>
    <n v="549"/>
    <n v="540"/>
    <n v="223"/>
    <n v="198"/>
    <n v="198"/>
    <n v="193"/>
    <n v="183"/>
    <n v="238"/>
    <n v="190"/>
    <n v="231"/>
    <n v="222"/>
    <n v="199"/>
    <n v="212"/>
    <n v="239"/>
    <n v="0"/>
    <n v="1"/>
    <m/>
    <n v="1"/>
    <n v="0"/>
    <m/>
    <m/>
    <m/>
    <m/>
    <n v="0"/>
    <n v="0"/>
    <n v="0"/>
    <n v="223"/>
    <n v="197"/>
    <n v="198"/>
    <n v="192"/>
    <n v="183"/>
    <n v="238"/>
    <n v="190"/>
    <n v="231"/>
    <n v="222"/>
    <n v="199"/>
    <n v="212"/>
    <n v="239"/>
    <n v="132"/>
    <n v="145"/>
    <n v="163"/>
    <n v="0"/>
    <n v="0"/>
    <n v="0"/>
    <n v="67"/>
    <n v="67"/>
    <n v="76"/>
    <n v="66"/>
    <n v="100"/>
    <n v="77"/>
    <n v="7"/>
    <n v="14"/>
    <n v="6"/>
    <n v="0"/>
    <n v="0"/>
    <n v="0"/>
    <n v="110"/>
    <n v="124"/>
    <n v="107"/>
    <n v="110"/>
    <n v="83"/>
    <n v="91"/>
    <m/>
    <m/>
    <m/>
    <m/>
    <m/>
    <m/>
    <m/>
    <m/>
    <m/>
    <m/>
    <m/>
    <m/>
    <m/>
    <m/>
    <m/>
    <m/>
    <m/>
    <m/>
    <m/>
    <m/>
    <m/>
    <m/>
    <m/>
    <m/>
    <s v=""/>
    <s v=""/>
    <s v=""/>
    <s v=""/>
    <s v=""/>
    <s v=""/>
    <m/>
    <m/>
    <m/>
    <m/>
    <m/>
    <m/>
    <s v=""/>
    <s v=""/>
    <s v=""/>
    <m/>
    <m/>
    <m/>
    <m/>
    <m/>
    <m/>
    <m/>
    <m/>
    <m/>
    <s v=""/>
    <s v=""/>
    <s v=""/>
    <m/>
    <m/>
    <m/>
  </r>
  <r>
    <x v="8"/>
    <s v="Hinds Community College "/>
    <n v="175786"/>
    <x v="5"/>
    <m/>
    <m/>
    <m/>
    <m/>
    <m/>
    <m/>
    <m/>
    <m/>
    <m/>
    <m/>
    <m/>
    <m/>
    <m/>
    <m/>
    <m/>
    <m/>
    <m/>
    <m/>
    <m/>
    <m/>
    <m/>
    <m/>
    <m/>
    <m/>
    <m/>
    <m/>
    <m/>
    <m/>
    <m/>
    <m/>
    <m/>
    <s v=" "/>
    <s v=" "/>
    <s v=" "/>
    <s v=" "/>
    <s v=" "/>
    <s v=" "/>
    <s v=" "/>
    <s v=" "/>
    <s v=" "/>
    <s v=" "/>
    <s v=" "/>
    <s v=" "/>
    <m/>
    <m/>
    <m/>
    <m/>
    <m/>
    <m/>
    <s v=" "/>
    <s v=" "/>
    <s v=" "/>
    <m/>
    <m/>
    <m/>
    <m/>
    <m/>
    <m/>
    <m/>
    <m/>
    <m/>
    <s v=""/>
    <s v=""/>
    <s v=""/>
    <m/>
    <m/>
    <m/>
    <n v="4298"/>
    <n v="3187"/>
    <n v="6777"/>
    <n v="5802"/>
    <n v="2978"/>
    <n v="2978"/>
    <n v="5103"/>
    <n v="6281"/>
    <n v="3288"/>
    <n v="1892"/>
    <n v="1942"/>
    <n v="1823"/>
    <n v="2324"/>
    <n v="2175"/>
    <m/>
    <m/>
    <m/>
    <m/>
    <m/>
    <m/>
    <n v="0"/>
    <n v="0"/>
    <m/>
    <m/>
    <n v="3288"/>
    <n v="1892"/>
    <n v="1942"/>
    <n v="1823"/>
    <n v="2324"/>
    <n v="2175"/>
    <m/>
    <n v="1172"/>
    <n v="1206"/>
    <m/>
    <m/>
    <m/>
    <n v="1823"/>
    <n v="1152"/>
    <n v="969"/>
    <n v="196"/>
    <n v="267"/>
    <n v="460"/>
    <m/>
    <m/>
    <m/>
    <n v="1009"/>
    <n v="1065"/>
    <n v="0"/>
    <n v="687"/>
    <n v="610"/>
    <n v="1363"/>
    <m/>
    <m/>
    <m/>
  </r>
  <r>
    <x v="8"/>
    <s v="Mississippi Gulf Coast Community College "/>
    <n v="176071"/>
    <x v="5"/>
    <m/>
    <m/>
    <m/>
    <m/>
    <m/>
    <m/>
    <m/>
    <m/>
    <m/>
    <m/>
    <m/>
    <m/>
    <m/>
    <m/>
    <m/>
    <m/>
    <m/>
    <m/>
    <m/>
    <m/>
    <m/>
    <m/>
    <m/>
    <m/>
    <m/>
    <m/>
    <m/>
    <m/>
    <m/>
    <m/>
    <m/>
    <s v=" "/>
    <s v=" "/>
    <s v=" "/>
    <s v=" "/>
    <s v=" "/>
    <s v=" "/>
    <s v=" "/>
    <s v=" "/>
    <s v=" "/>
    <s v=" "/>
    <s v=" "/>
    <s v=" "/>
    <m/>
    <m/>
    <m/>
    <m/>
    <m/>
    <m/>
    <s v=" "/>
    <s v=" "/>
    <s v=" "/>
    <m/>
    <m/>
    <m/>
    <m/>
    <m/>
    <m/>
    <m/>
    <m/>
    <m/>
    <s v=""/>
    <s v=""/>
    <s v=""/>
    <m/>
    <m/>
    <m/>
    <n v="2593"/>
    <n v="3405"/>
    <n v="2283"/>
    <n v="2525"/>
    <n v="2621"/>
    <n v="2634"/>
    <n v="2080"/>
    <n v="2443"/>
    <n v="1940"/>
    <n v="1858"/>
    <n v="1519"/>
    <n v="1564"/>
    <n v="1565"/>
    <n v="1658"/>
    <m/>
    <m/>
    <m/>
    <m/>
    <m/>
    <n v="2"/>
    <n v="5"/>
    <n v="2"/>
    <m/>
    <m/>
    <n v="1940"/>
    <n v="1858"/>
    <n v="1519"/>
    <n v="1562"/>
    <n v="1560"/>
    <n v="1656"/>
    <m/>
    <n v="1120"/>
    <n v="1108"/>
    <m/>
    <m/>
    <m/>
    <n v="1562"/>
    <n v="440"/>
    <n v="548"/>
    <n v="334"/>
    <n v="310"/>
    <n v="354"/>
    <m/>
    <m/>
    <m/>
    <n v="860"/>
    <n v="645"/>
    <n v="349"/>
    <n v="664"/>
    <n v="564"/>
    <n v="859"/>
    <m/>
    <m/>
    <m/>
  </r>
  <r>
    <x v="8"/>
    <s v="Northwest Mississippi Community College "/>
    <n v="176178"/>
    <x v="5"/>
    <m/>
    <m/>
    <m/>
    <m/>
    <m/>
    <m/>
    <m/>
    <m/>
    <m/>
    <m/>
    <m/>
    <m/>
    <m/>
    <m/>
    <m/>
    <m/>
    <m/>
    <m/>
    <m/>
    <m/>
    <m/>
    <m/>
    <m/>
    <m/>
    <m/>
    <m/>
    <m/>
    <m/>
    <m/>
    <m/>
    <m/>
    <s v=" "/>
    <s v=" "/>
    <s v=" "/>
    <s v=" "/>
    <s v=" "/>
    <s v=" "/>
    <s v=" "/>
    <s v=" "/>
    <s v=" "/>
    <s v=" "/>
    <s v=" "/>
    <s v=" "/>
    <m/>
    <m/>
    <m/>
    <m/>
    <m/>
    <m/>
    <s v=" "/>
    <s v=" "/>
    <s v=" "/>
    <m/>
    <m/>
    <m/>
    <m/>
    <m/>
    <m/>
    <m/>
    <m/>
    <m/>
    <s v=""/>
    <s v=""/>
    <s v=""/>
    <m/>
    <m/>
    <m/>
    <n v="2617"/>
    <n v="2210"/>
    <n v="2448"/>
    <n v="2408"/>
    <n v="6444"/>
    <n v="2739"/>
    <n v="1487"/>
    <n v="1446"/>
    <n v="1464"/>
    <n v="1568"/>
    <n v="1568"/>
    <n v="1476"/>
    <n v="1576"/>
    <n v="1728"/>
    <m/>
    <m/>
    <m/>
    <m/>
    <m/>
    <n v="1"/>
    <n v="0"/>
    <n v="0"/>
    <m/>
    <m/>
    <n v="1464"/>
    <n v="1568"/>
    <n v="1568"/>
    <n v="1475"/>
    <n v="1576"/>
    <n v="1728"/>
    <m/>
    <n v="1138"/>
    <n v="1321"/>
    <m/>
    <m/>
    <m/>
    <n v="1475"/>
    <n v="438"/>
    <n v="407"/>
    <n v="270"/>
    <n v="283"/>
    <n v="217"/>
    <m/>
    <m/>
    <m/>
    <n v="254"/>
    <n v="282"/>
    <n v="254"/>
    <n v="1044"/>
    <n v="1003"/>
    <n v="1004"/>
    <m/>
    <m/>
    <m/>
  </r>
  <r>
    <x v="8"/>
    <s v="Copiah-Lincoln Community College "/>
    <n v="175573"/>
    <x v="6"/>
    <m/>
    <m/>
    <m/>
    <m/>
    <m/>
    <m/>
    <m/>
    <m/>
    <m/>
    <m/>
    <m/>
    <m/>
    <m/>
    <m/>
    <m/>
    <m/>
    <m/>
    <m/>
    <m/>
    <m/>
    <m/>
    <m/>
    <m/>
    <m/>
    <m/>
    <m/>
    <m/>
    <m/>
    <m/>
    <m/>
    <m/>
    <s v=" "/>
    <s v=" "/>
    <s v=" "/>
    <s v=" "/>
    <s v=" "/>
    <s v=" "/>
    <s v=" "/>
    <s v=" "/>
    <s v=" "/>
    <s v=" "/>
    <s v=" "/>
    <s v=" "/>
    <m/>
    <m/>
    <m/>
    <m/>
    <m/>
    <m/>
    <s v=" "/>
    <s v=" "/>
    <s v=" "/>
    <m/>
    <m/>
    <m/>
    <m/>
    <m/>
    <m/>
    <m/>
    <m/>
    <m/>
    <s v=""/>
    <s v=""/>
    <s v=""/>
    <m/>
    <m/>
    <m/>
    <n v="1471"/>
    <n v="1597"/>
    <n v="1619"/>
    <n v="1302"/>
    <n v="1291"/>
    <n v="1130"/>
    <n v="1221"/>
    <n v="1312"/>
    <n v="1186"/>
    <n v="1491"/>
    <n v="1517"/>
    <n v="965"/>
    <n v="772"/>
    <n v="727"/>
    <m/>
    <m/>
    <m/>
    <m/>
    <m/>
    <m/>
    <n v="0"/>
    <n v="0"/>
    <m/>
    <m/>
    <n v="1186"/>
    <n v="1491"/>
    <n v="1517"/>
    <n v="965"/>
    <n v="772"/>
    <n v="727"/>
    <m/>
    <n v="97"/>
    <n v="467"/>
    <m/>
    <m/>
    <m/>
    <n v="965"/>
    <n v="675"/>
    <n v="260"/>
    <n v="163"/>
    <n v="274"/>
    <n v="306"/>
    <m/>
    <m/>
    <m/>
    <n v="0"/>
    <n v="0"/>
    <n v="0"/>
    <n v="1328"/>
    <n v="1243"/>
    <n v="659"/>
    <m/>
    <m/>
    <m/>
  </r>
  <r>
    <x v="8"/>
    <s v="East Central Community College "/>
    <n v="175643"/>
    <x v="6"/>
    <m/>
    <m/>
    <m/>
    <m/>
    <m/>
    <m/>
    <m/>
    <m/>
    <m/>
    <m/>
    <m/>
    <m/>
    <m/>
    <m/>
    <m/>
    <m/>
    <m/>
    <m/>
    <m/>
    <m/>
    <m/>
    <m/>
    <m/>
    <m/>
    <m/>
    <m/>
    <m/>
    <m/>
    <m/>
    <m/>
    <m/>
    <s v=" "/>
    <s v=" "/>
    <s v=" "/>
    <s v=" "/>
    <s v=" "/>
    <s v=" "/>
    <s v=" "/>
    <s v=" "/>
    <s v=" "/>
    <s v=" "/>
    <s v=" "/>
    <s v=" "/>
    <m/>
    <m/>
    <m/>
    <m/>
    <m/>
    <m/>
    <s v=" "/>
    <s v=" "/>
    <s v=" "/>
    <m/>
    <m/>
    <m/>
    <m/>
    <m/>
    <m/>
    <m/>
    <m/>
    <m/>
    <s v=""/>
    <s v=""/>
    <s v=""/>
    <m/>
    <m/>
    <m/>
    <n v="780"/>
    <n v="812"/>
    <n v="751"/>
    <n v="801"/>
    <n v="928"/>
    <n v="905"/>
    <n v="714"/>
    <n v="780"/>
    <n v="769"/>
    <n v="810"/>
    <n v="751"/>
    <n v="551"/>
    <n v="630"/>
    <n v="687"/>
    <m/>
    <m/>
    <m/>
    <m/>
    <m/>
    <m/>
    <n v="0"/>
    <n v="0"/>
    <m/>
    <m/>
    <n v="769"/>
    <n v="810"/>
    <n v="751"/>
    <n v="551"/>
    <n v="630"/>
    <n v="687"/>
    <m/>
    <n v="418"/>
    <n v="456"/>
    <m/>
    <m/>
    <m/>
    <n v="551"/>
    <n v="212"/>
    <n v="231"/>
    <n v="254"/>
    <n v="261"/>
    <n v="188"/>
    <m/>
    <m/>
    <m/>
    <n v="205"/>
    <n v="190"/>
    <n v="132"/>
    <n v="351"/>
    <n v="300"/>
    <n v="231"/>
    <m/>
    <m/>
    <m/>
  </r>
  <r>
    <x v="8"/>
    <s v="East Mississippi Community College "/>
    <n v="175652"/>
    <x v="6"/>
    <m/>
    <m/>
    <m/>
    <m/>
    <m/>
    <m/>
    <m/>
    <m/>
    <m/>
    <m/>
    <m/>
    <m/>
    <m/>
    <m/>
    <m/>
    <m/>
    <m/>
    <m/>
    <m/>
    <m/>
    <m/>
    <m/>
    <m/>
    <m/>
    <m/>
    <m/>
    <m/>
    <m/>
    <m/>
    <m/>
    <m/>
    <s v=" "/>
    <s v=" "/>
    <s v=" "/>
    <s v=" "/>
    <s v=" "/>
    <s v=" "/>
    <s v=" "/>
    <s v=" "/>
    <s v=" "/>
    <s v=" "/>
    <s v=" "/>
    <s v=" "/>
    <m/>
    <m/>
    <m/>
    <m/>
    <m/>
    <m/>
    <s v=" "/>
    <s v=" "/>
    <s v=" "/>
    <m/>
    <m/>
    <m/>
    <m/>
    <m/>
    <m/>
    <m/>
    <m/>
    <m/>
    <s v=""/>
    <s v=""/>
    <s v=""/>
    <m/>
    <m/>
    <m/>
    <n v="1381"/>
    <n v="1401"/>
    <n v="1234"/>
    <n v="1445"/>
    <n v="1407"/>
    <n v="2431"/>
    <n v="272"/>
    <n v="999"/>
    <n v="1029"/>
    <n v="1009"/>
    <n v="874"/>
    <n v="1009"/>
    <n v="962"/>
    <n v="927"/>
    <m/>
    <m/>
    <m/>
    <m/>
    <m/>
    <m/>
    <n v="0"/>
    <n v="0"/>
    <m/>
    <m/>
    <n v="1029"/>
    <n v="1009"/>
    <n v="874"/>
    <n v="1009"/>
    <n v="962"/>
    <n v="927"/>
    <m/>
    <n v="617"/>
    <n v="628"/>
    <m/>
    <m/>
    <m/>
    <n v="1009"/>
    <n v="345"/>
    <n v="299"/>
    <n v="233"/>
    <n v="146"/>
    <n v="209"/>
    <m/>
    <m/>
    <m/>
    <n v="285"/>
    <n v="229"/>
    <n v="124"/>
    <n v="491"/>
    <n v="499"/>
    <n v="676"/>
    <m/>
    <m/>
    <m/>
  </r>
  <r>
    <x v="8"/>
    <s v="Holmes Community College "/>
    <n v="175810"/>
    <x v="6"/>
    <m/>
    <m/>
    <m/>
    <m/>
    <m/>
    <m/>
    <m/>
    <m/>
    <m/>
    <m/>
    <m/>
    <m/>
    <m/>
    <m/>
    <m/>
    <m/>
    <m/>
    <m/>
    <m/>
    <m/>
    <m/>
    <m/>
    <m/>
    <m/>
    <m/>
    <m/>
    <m/>
    <m/>
    <m/>
    <m/>
    <m/>
    <s v=" "/>
    <s v=" "/>
    <s v=" "/>
    <s v=" "/>
    <s v=" "/>
    <s v=" "/>
    <s v=" "/>
    <s v=" "/>
    <s v=" "/>
    <s v=" "/>
    <s v=" "/>
    <s v=" "/>
    <m/>
    <m/>
    <m/>
    <m/>
    <m/>
    <m/>
    <s v=" "/>
    <s v=" "/>
    <s v=" "/>
    <m/>
    <m/>
    <m/>
    <m/>
    <m/>
    <m/>
    <m/>
    <m/>
    <m/>
    <s v=""/>
    <s v=""/>
    <s v=""/>
    <m/>
    <m/>
    <m/>
    <n v="1046"/>
    <n v="3251"/>
    <n v="1348"/>
    <n v="4876"/>
    <n v="1981"/>
    <n v="2257"/>
    <n v="917"/>
    <n v="863"/>
    <n v="773"/>
    <n v="1331"/>
    <n v="946"/>
    <n v="1082"/>
    <n v="1059"/>
    <n v="1184"/>
    <m/>
    <m/>
    <m/>
    <m/>
    <m/>
    <m/>
    <n v="0"/>
    <n v="0"/>
    <m/>
    <m/>
    <n v="773"/>
    <n v="1331"/>
    <n v="946"/>
    <n v="1082"/>
    <n v="1059"/>
    <n v="1184"/>
    <m/>
    <n v="600"/>
    <n v="776"/>
    <m/>
    <m/>
    <m/>
    <n v="1082"/>
    <n v="459"/>
    <n v="408"/>
    <n v="145"/>
    <n v="140"/>
    <n v="253"/>
    <m/>
    <m/>
    <m/>
    <n v="50"/>
    <n v="168"/>
    <n v="277"/>
    <n v="1136"/>
    <n v="638"/>
    <n v="552"/>
    <m/>
    <m/>
    <m/>
  </r>
  <r>
    <x v="8"/>
    <s v="Itawamba Community College "/>
    <n v="175829"/>
    <x v="6"/>
    <m/>
    <m/>
    <m/>
    <m/>
    <m/>
    <m/>
    <m/>
    <m/>
    <m/>
    <m/>
    <m/>
    <m/>
    <m/>
    <m/>
    <m/>
    <m/>
    <m/>
    <m/>
    <m/>
    <m/>
    <m/>
    <m/>
    <m/>
    <m/>
    <m/>
    <m/>
    <m/>
    <m/>
    <m/>
    <m/>
    <m/>
    <s v=" "/>
    <s v=" "/>
    <s v=" "/>
    <s v=" "/>
    <s v=" "/>
    <s v=" "/>
    <s v=" "/>
    <s v=" "/>
    <s v=" "/>
    <s v=" "/>
    <s v=" "/>
    <s v=" "/>
    <m/>
    <m/>
    <m/>
    <m/>
    <m/>
    <m/>
    <s v=" "/>
    <s v=" "/>
    <s v=" "/>
    <m/>
    <m/>
    <m/>
    <m/>
    <m/>
    <m/>
    <m/>
    <m/>
    <m/>
    <s v=""/>
    <s v=""/>
    <s v=""/>
    <m/>
    <m/>
    <m/>
    <n v="1991"/>
    <n v="3315"/>
    <n v="2970"/>
    <n v="2296"/>
    <n v="2459"/>
    <n v="2654"/>
    <n v="1095"/>
    <n v="921"/>
    <n v="1289"/>
    <n v="1213"/>
    <n v="2068"/>
    <n v="1407"/>
    <n v="1548"/>
    <n v="1624"/>
    <m/>
    <m/>
    <m/>
    <m/>
    <m/>
    <m/>
    <n v="0"/>
    <n v="0"/>
    <m/>
    <m/>
    <n v="1289"/>
    <n v="1213"/>
    <n v="2068"/>
    <n v="1407"/>
    <n v="1548"/>
    <n v="1624"/>
    <m/>
    <n v="1213"/>
    <n v="1351"/>
    <m/>
    <m/>
    <m/>
    <n v="1407"/>
    <n v="335"/>
    <n v="273"/>
    <n v="227"/>
    <n v="250"/>
    <n v="314"/>
    <m/>
    <m/>
    <m/>
    <n v="320"/>
    <n v="300"/>
    <n v="340"/>
    <n v="666"/>
    <n v="1518"/>
    <n v="753"/>
    <m/>
    <m/>
    <m/>
  </r>
  <r>
    <x v="8"/>
    <s v="Jones County Junior College "/>
    <n v="175883"/>
    <x v="6"/>
    <m/>
    <m/>
    <m/>
    <m/>
    <m/>
    <m/>
    <m/>
    <m/>
    <m/>
    <m/>
    <m/>
    <m/>
    <m/>
    <m/>
    <m/>
    <m/>
    <m/>
    <m/>
    <m/>
    <m/>
    <m/>
    <m/>
    <m/>
    <m/>
    <m/>
    <m/>
    <m/>
    <m/>
    <m/>
    <m/>
    <m/>
    <s v=" "/>
    <s v=" "/>
    <s v=" "/>
    <s v=" "/>
    <s v=" "/>
    <s v=" "/>
    <s v=" "/>
    <s v=" "/>
    <s v=" "/>
    <s v=" "/>
    <s v=" "/>
    <s v=" "/>
    <m/>
    <m/>
    <m/>
    <m/>
    <m/>
    <m/>
    <s v=" "/>
    <s v=" "/>
    <s v=" "/>
    <m/>
    <m/>
    <m/>
    <m/>
    <m/>
    <m/>
    <m/>
    <m/>
    <m/>
    <s v=""/>
    <s v=""/>
    <s v=""/>
    <m/>
    <m/>
    <m/>
    <n v="1991"/>
    <n v="1849"/>
    <n v="1906"/>
    <n v="1715"/>
    <n v="1891"/>
    <n v="1860"/>
    <n v="1597"/>
    <n v="1478"/>
    <n v="1609"/>
    <n v="1429"/>
    <n v="1483"/>
    <n v="1314"/>
    <n v="1342"/>
    <n v="1281"/>
    <m/>
    <m/>
    <m/>
    <m/>
    <m/>
    <m/>
    <n v="0"/>
    <n v="0"/>
    <m/>
    <m/>
    <n v="1609"/>
    <n v="1429"/>
    <n v="1483"/>
    <n v="1314"/>
    <n v="1342"/>
    <n v="1281"/>
    <m/>
    <n v="868"/>
    <n v="884"/>
    <m/>
    <m/>
    <m/>
    <n v="1314"/>
    <n v="474"/>
    <n v="397"/>
    <n v="323"/>
    <n v="306"/>
    <n v="307"/>
    <m/>
    <m/>
    <m/>
    <n v="192"/>
    <n v="177"/>
    <n v="167"/>
    <n v="914"/>
    <n v="1000"/>
    <n v="840"/>
    <m/>
    <m/>
    <m/>
  </r>
  <r>
    <x v="8"/>
    <s v="Meridian Community College "/>
    <n v="175935"/>
    <x v="6"/>
    <m/>
    <m/>
    <m/>
    <m/>
    <m/>
    <m/>
    <m/>
    <m/>
    <m/>
    <m/>
    <m/>
    <m/>
    <m/>
    <m/>
    <m/>
    <m/>
    <m/>
    <m/>
    <m/>
    <m/>
    <m/>
    <m/>
    <m/>
    <m/>
    <m/>
    <m/>
    <m/>
    <m/>
    <m/>
    <m/>
    <m/>
    <s v=" "/>
    <s v=" "/>
    <s v=" "/>
    <s v=" "/>
    <s v=" "/>
    <s v=" "/>
    <s v=" "/>
    <s v=" "/>
    <s v=" "/>
    <s v=" "/>
    <s v=" "/>
    <s v=" "/>
    <m/>
    <m/>
    <m/>
    <m/>
    <m/>
    <m/>
    <s v=" "/>
    <s v=" "/>
    <s v=" "/>
    <m/>
    <m/>
    <m/>
    <m/>
    <m/>
    <m/>
    <m/>
    <m/>
    <m/>
    <s v=""/>
    <s v=""/>
    <s v=""/>
    <m/>
    <m/>
    <m/>
    <n v="1144"/>
    <n v="1101"/>
    <n v="1577"/>
    <n v="1598"/>
    <n v="1700"/>
    <n v="1423"/>
    <n v="748"/>
    <n v="765"/>
    <n v="882"/>
    <n v="898"/>
    <n v="1227"/>
    <n v="1214"/>
    <n v="1301"/>
    <n v="1054"/>
    <m/>
    <m/>
    <m/>
    <m/>
    <m/>
    <m/>
    <n v="0"/>
    <n v="0"/>
    <m/>
    <m/>
    <n v="882"/>
    <n v="898"/>
    <n v="1227"/>
    <n v="1214"/>
    <n v="1301"/>
    <n v="1054"/>
    <m/>
    <n v="871"/>
    <n v="616"/>
    <m/>
    <m/>
    <m/>
    <n v="1214"/>
    <n v="430"/>
    <n v="438"/>
    <n v="223"/>
    <n v="830"/>
    <n v="329"/>
    <m/>
    <m/>
    <m/>
    <n v="0"/>
    <n v="0"/>
    <n v="0"/>
    <n v="675"/>
    <n v="397"/>
    <n v="885"/>
    <m/>
    <m/>
    <m/>
  </r>
  <r>
    <x v="8"/>
    <s v="Mississippi Delta Community College "/>
    <n v="176008"/>
    <x v="6"/>
    <m/>
    <m/>
    <m/>
    <m/>
    <m/>
    <m/>
    <m/>
    <m/>
    <m/>
    <m/>
    <m/>
    <m/>
    <m/>
    <m/>
    <m/>
    <m/>
    <m/>
    <m/>
    <m/>
    <m/>
    <m/>
    <m/>
    <m/>
    <m/>
    <m/>
    <m/>
    <m/>
    <m/>
    <m/>
    <m/>
    <m/>
    <s v=" "/>
    <s v=" "/>
    <s v=" "/>
    <s v=" "/>
    <s v=" "/>
    <s v=" "/>
    <s v=" "/>
    <s v=" "/>
    <s v=" "/>
    <s v=" "/>
    <s v=" "/>
    <s v=" "/>
    <m/>
    <m/>
    <m/>
    <m/>
    <m/>
    <m/>
    <s v=" "/>
    <s v=" "/>
    <s v=" "/>
    <m/>
    <m/>
    <m/>
    <m/>
    <m/>
    <m/>
    <m/>
    <m/>
    <m/>
    <s v=""/>
    <s v=""/>
    <s v=""/>
    <m/>
    <m/>
    <m/>
    <n v="3309"/>
    <n v="951"/>
    <n v="925"/>
    <n v="906"/>
    <n v="901"/>
    <n v="1850"/>
    <n v="843"/>
    <n v="933"/>
    <n v="888"/>
    <n v="863"/>
    <n v="789"/>
    <n v="726"/>
    <n v="727"/>
    <n v="628"/>
    <m/>
    <m/>
    <m/>
    <m/>
    <m/>
    <m/>
    <n v="0"/>
    <n v="0"/>
    <m/>
    <m/>
    <n v="888"/>
    <n v="863"/>
    <n v="789"/>
    <n v="726"/>
    <n v="727"/>
    <n v="628"/>
    <m/>
    <n v="500"/>
    <n v="398"/>
    <m/>
    <m/>
    <m/>
    <n v="726"/>
    <n v="227"/>
    <n v="230"/>
    <n v="91"/>
    <n v="133"/>
    <n v="144"/>
    <m/>
    <m/>
    <m/>
    <n v="0"/>
    <n v="0"/>
    <n v="0"/>
    <n v="772"/>
    <n v="656"/>
    <n v="582"/>
    <m/>
    <m/>
    <m/>
  </r>
  <r>
    <x v="8"/>
    <s v="Northeast Mississippi Community College "/>
    <n v="176169"/>
    <x v="6"/>
    <m/>
    <m/>
    <m/>
    <m/>
    <m/>
    <m/>
    <m/>
    <m/>
    <m/>
    <m/>
    <m/>
    <m/>
    <m/>
    <m/>
    <m/>
    <m/>
    <m/>
    <m/>
    <m/>
    <m/>
    <m/>
    <m/>
    <m/>
    <m/>
    <m/>
    <m/>
    <m/>
    <m/>
    <m/>
    <m/>
    <m/>
    <s v=" "/>
    <s v=" "/>
    <s v=" "/>
    <s v=" "/>
    <s v=" "/>
    <s v=" "/>
    <s v=" "/>
    <s v=" "/>
    <s v=" "/>
    <s v=" "/>
    <s v=" "/>
    <s v=" "/>
    <m/>
    <m/>
    <m/>
    <m/>
    <m/>
    <m/>
    <s v=" "/>
    <s v=" "/>
    <s v=" "/>
    <m/>
    <m/>
    <m/>
    <m/>
    <m/>
    <m/>
    <m/>
    <m/>
    <m/>
    <s v=""/>
    <s v=""/>
    <s v=""/>
    <m/>
    <m/>
    <m/>
    <n v="1101"/>
    <n v="1109"/>
    <n v="1116"/>
    <n v="1273"/>
    <n v="1277"/>
    <n v="1233"/>
    <n v="974"/>
    <n v="1168"/>
    <n v="1003"/>
    <n v="1007"/>
    <n v="1011"/>
    <n v="995"/>
    <n v="1001"/>
    <n v="984"/>
    <m/>
    <m/>
    <m/>
    <m/>
    <m/>
    <m/>
    <n v="0"/>
    <n v="0"/>
    <m/>
    <m/>
    <n v="1003"/>
    <n v="1007"/>
    <n v="1011"/>
    <n v="995"/>
    <n v="1001"/>
    <n v="984"/>
    <m/>
    <n v="664"/>
    <n v="730"/>
    <m/>
    <m/>
    <m/>
    <n v="995"/>
    <n v="337"/>
    <n v="254"/>
    <n v="198"/>
    <n v="207"/>
    <n v="188"/>
    <m/>
    <m/>
    <m/>
    <n v="154"/>
    <n v="146"/>
    <n v="131"/>
    <n v="655"/>
    <n v="658"/>
    <n v="676"/>
    <m/>
    <m/>
    <m/>
  </r>
  <r>
    <x v="8"/>
    <s v="Pearl River Community College "/>
    <n v="176239"/>
    <x v="6"/>
    <m/>
    <m/>
    <m/>
    <m/>
    <m/>
    <m/>
    <m/>
    <m/>
    <m/>
    <m/>
    <m/>
    <m/>
    <m/>
    <m/>
    <m/>
    <m/>
    <m/>
    <m/>
    <m/>
    <m/>
    <m/>
    <m/>
    <m/>
    <m/>
    <m/>
    <m/>
    <m/>
    <m/>
    <m/>
    <m/>
    <m/>
    <s v=" "/>
    <s v=" "/>
    <s v=" "/>
    <s v=" "/>
    <s v=" "/>
    <s v=" "/>
    <s v=" "/>
    <s v=" "/>
    <s v=" "/>
    <s v=" "/>
    <s v=" "/>
    <s v=" "/>
    <m/>
    <m/>
    <m/>
    <m/>
    <m/>
    <m/>
    <s v=" "/>
    <s v=" "/>
    <s v=" "/>
    <m/>
    <m/>
    <m/>
    <m/>
    <m/>
    <m/>
    <m/>
    <m/>
    <m/>
    <s v=""/>
    <s v=""/>
    <s v=""/>
    <m/>
    <m/>
    <m/>
    <n v="1759"/>
    <n v="2104"/>
    <n v="2206"/>
    <n v="2613"/>
    <n v="2881"/>
    <n v="2966"/>
    <n v="1015"/>
    <n v="1083"/>
    <n v="1196"/>
    <n v="1373"/>
    <n v="1371"/>
    <n v="1514"/>
    <n v="1623"/>
    <n v="1897"/>
    <m/>
    <m/>
    <m/>
    <m/>
    <m/>
    <m/>
    <n v="0"/>
    <n v="0"/>
    <m/>
    <m/>
    <n v="1196"/>
    <n v="1373"/>
    <n v="1371"/>
    <n v="1514"/>
    <n v="1623"/>
    <n v="1897"/>
    <m/>
    <n v="1083"/>
    <n v="1291"/>
    <m/>
    <m/>
    <m/>
    <n v="1514"/>
    <n v="540"/>
    <n v="606"/>
    <n v="492"/>
    <n v="582"/>
    <n v="607"/>
    <m/>
    <m/>
    <m/>
    <n v="330"/>
    <n v="350"/>
    <n v="388"/>
    <n v="551"/>
    <n v="439"/>
    <n v="519"/>
    <m/>
    <m/>
    <m/>
  </r>
  <r>
    <x v="8"/>
    <s v="Coahoma Community College "/>
    <n v="175519"/>
    <x v="7"/>
    <m/>
    <m/>
    <m/>
    <m/>
    <m/>
    <m/>
    <m/>
    <m/>
    <m/>
    <m/>
    <m/>
    <m/>
    <m/>
    <m/>
    <m/>
    <m/>
    <m/>
    <m/>
    <m/>
    <m/>
    <m/>
    <m/>
    <m/>
    <m/>
    <m/>
    <m/>
    <m/>
    <m/>
    <m/>
    <m/>
    <m/>
    <s v=" "/>
    <s v=" "/>
    <s v=" "/>
    <s v=" "/>
    <s v=" "/>
    <s v=" "/>
    <s v=" "/>
    <s v=" "/>
    <s v=" "/>
    <s v=" "/>
    <s v=" "/>
    <s v=" "/>
    <m/>
    <m/>
    <m/>
    <m/>
    <m/>
    <m/>
    <s v=" "/>
    <s v=" "/>
    <s v=" "/>
    <m/>
    <m/>
    <m/>
    <m/>
    <m/>
    <m/>
    <m/>
    <m/>
    <m/>
    <s v=""/>
    <s v=""/>
    <s v=""/>
    <m/>
    <m/>
    <m/>
    <n v="939"/>
    <n v="1183"/>
    <n v="1333"/>
    <n v="1176"/>
    <n v="1526"/>
    <n v="1564"/>
    <n v="429"/>
    <n v="796"/>
    <n v="818"/>
    <n v="1102"/>
    <n v="1247"/>
    <n v="1115"/>
    <n v="1341"/>
    <n v="1409"/>
    <m/>
    <m/>
    <m/>
    <m/>
    <m/>
    <m/>
    <n v="0"/>
    <n v="0"/>
    <m/>
    <m/>
    <n v="818"/>
    <n v="1102"/>
    <n v="1247"/>
    <n v="1115"/>
    <n v="1341"/>
    <n v="1409"/>
    <m/>
    <n v="739"/>
    <n v="760"/>
    <m/>
    <m/>
    <m/>
    <n v="1115"/>
    <n v="602"/>
    <n v="649"/>
    <n v="90"/>
    <n v="256"/>
    <n v="239"/>
    <m/>
    <m/>
    <m/>
    <n v="0"/>
    <n v="0"/>
    <n v="0"/>
    <n v="1012"/>
    <n v="991"/>
    <n v="876"/>
    <m/>
    <m/>
    <m/>
  </r>
  <r>
    <x v="8"/>
    <s v="Southwest Mississippi Community College"/>
    <n v="176354"/>
    <x v="7"/>
    <m/>
    <m/>
    <m/>
    <m/>
    <m/>
    <m/>
    <m/>
    <m/>
    <m/>
    <m/>
    <m/>
    <m/>
    <m/>
    <m/>
    <m/>
    <m/>
    <m/>
    <m/>
    <m/>
    <m/>
    <m/>
    <m/>
    <m/>
    <m/>
    <m/>
    <m/>
    <m/>
    <m/>
    <m/>
    <m/>
    <m/>
    <s v=" "/>
    <s v=" "/>
    <s v=" "/>
    <s v=" "/>
    <s v=" "/>
    <s v=" "/>
    <s v=" "/>
    <s v=" "/>
    <s v=" "/>
    <s v=" "/>
    <s v=" "/>
    <s v=" "/>
    <m/>
    <m/>
    <m/>
    <m/>
    <m/>
    <m/>
    <s v=" "/>
    <s v=" "/>
    <s v=" "/>
    <m/>
    <m/>
    <m/>
    <m/>
    <m/>
    <m/>
    <m/>
    <m/>
    <m/>
    <s v=""/>
    <s v=""/>
    <s v=""/>
    <m/>
    <m/>
    <m/>
    <n v="874"/>
    <n v="1096"/>
    <n v="726"/>
    <n v="543"/>
    <n v="805"/>
    <n v="778"/>
    <n v="761"/>
    <n v="792"/>
    <n v="735"/>
    <n v="601"/>
    <n v="517"/>
    <n v="473"/>
    <n v="472"/>
    <n v="507"/>
    <m/>
    <m/>
    <m/>
    <m/>
    <m/>
    <m/>
    <n v="0"/>
    <n v="0"/>
    <m/>
    <m/>
    <n v="735"/>
    <n v="601"/>
    <n v="517"/>
    <n v="473"/>
    <n v="472"/>
    <n v="507"/>
    <m/>
    <n v="303"/>
    <n v="340"/>
    <m/>
    <m/>
    <m/>
    <n v="473"/>
    <n v="169"/>
    <n v="167"/>
    <n v="171"/>
    <n v="102"/>
    <n v="110"/>
    <m/>
    <m/>
    <m/>
    <n v="40"/>
    <n v="135"/>
    <n v="128"/>
    <n v="390"/>
    <n v="280"/>
    <n v="235"/>
    <m/>
    <m/>
    <m/>
  </r>
  <r>
    <x v="9"/>
    <s v="North Carolina State University "/>
    <n v="199193"/>
    <x v="0"/>
    <n v="6355"/>
    <n v="6471"/>
    <n v="6388"/>
    <n v="6655"/>
    <n v="7242"/>
    <n v="7205"/>
    <n v="6858"/>
    <n v="3620"/>
    <n v="3617"/>
    <n v="3528"/>
    <n v="3732"/>
    <n v="3808"/>
    <n v="3612"/>
    <n v="3837"/>
    <n v="3835"/>
    <n v="4243"/>
    <n v="4535"/>
    <n v="4786"/>
    <n v="4660"/>
    <n v="6"/>
    <n v="3"/>
    <n v="3"/>
    <n v="5"/>
    <n v="7"/>
    <n v="0"/>
    <n v="2"/>
    <n v="0"/>
    <n v="0"/>
    <n v="0"/>
    <n v="0"/>
    <n v="0"/>
    <n v="3614"/>
    <n v="3614"/>
    <n v="3525"/>
    <n v="3727"/>
    <n v="3801"/>
    <n v="3612"/>
    <n v="3835"/>
    <n v="3835"/>
    <n v="4243"/>
    <n v="4535"/>
    <n v="4786"/>
    <n v="4660"/>
    <n v="4047"/>
    <n v="4290"/>
    <n v="4237"/>
    <n v="107"/>
    <n v="104"/>
    <n v="101"/>
    <n v="381"/>
    <n v="392"/>
    <n v="322"/>
    <n v="2651"/>
    <n v="2584"/>
    <n v="2814"/>
    <n v="128"/>
    <n v="115"/>
    <n v="104"/>
    <n v="388"/>
    <n v="356"/>
    <n v="376"/>
    <n v="634"/>
    <n v="557"/>
    <n v="541"/>
    <n v="2443"/>
    <n v="2557"/>
    <n v="2590"/>
    <m/>
    <m/>
    <m/>
    <m/>
    <m/>
    <m/>
    <m/>
    <m/>
    <m/>
    <m/>
    <m/>
    <m/>
    <m/>
    <m/>
    <m/>
    <m/>
    <m/>
    <m/>
    <m/>
    <m/>
    <m/>
    <m/>
    <m/>
    <m/>
    <s v=""/>
    <s v=""/>
    <s v=""/>
    <s v=""/>
    <s v=""/>
    <s v=""/>
    <m/>
    <m/>
    <m/>
    <m/>
    <m/>
    <m/>
    <s v=""/>
    <s v=""/>
    <s v=""/>
    <m/>
    <m/>
    <m/>
    <m/>
    <m/>
    <m/>
    <m/>
    <m/>
    <m/>
    <s v=""/>
    <s v=""/>
    <s v=""/>
    <m/>
    <m/>
    <m/>
  </r>
  <r>
    <x v="9"/>
    <s v="University of North Carolina at Chapel Hill "/>
    <n v="199120"/>
    <x v="0"/>
    <n v="4368"/>
    <n v="4560"/>
    <n v="4665"/>
    <n v="4824"/>
    <n v="4893"/>
    <n v="4940"/>
    <n v="4906"/>
    <n v="3414"/>
    <n v="3427"/>
    <n v="3390"/>
    <n v="3408"/>
    <n v="3682"/>
    <n v="3457"/>
    <n v="3511"/>
    <n v="3589"/>
    <n v="3749"/>
    <n v="3800"/>
    <n v="3880"/>
    <n v="3852"/>
    <n v="2"/>
    <n v="2"/>
    <n v="2"/>
    <n v="2"/>
    <n v="1"/>
    <n v="2"/>
    <n v="0"/>
    <n v="0"/>
    <n v="0"/>
    <n v="0"/>
    <n v="0"/>
    <n v="0"/>
    <n v="3412"/>
    <n v="3425"/>
    <n v="3388"/>
    <n v="3406"/>
    <n v="3681"/>
    <n v="3455"/>
    <n v="3511"/>
    <n v="3589"/>
    <n v="3749"/>
    <n v="3800"/>
    <n v="3880"/>
    <n v="3852"/>
    <n v="3665"/>
    <n v="3733"/>
    <n v="3685"/>
    <n v="40"/>
    <n v="23"/>
    <n v="24"/>
    <n v="95"/>
    <n v="124"/>
    <n v="143"/>
    <n v="3039"/>
    <n v="2961"/>
    <n v="2980"/>
    <n v="31"/>
    <n v="30"/>
    <n v="34"/>
    <n v="141"/>
    <n v="107"/>
    <n v="102"/>
    <n v="470"/>
    <n v="357"/>
    <n v="395"/>
    <n v="2890"/>
    <n v="2868"/>
    <n v="2902"/>
    <m/>
    <m/>
    <m/>
    <m/>
    <m/>
    <m/>
    <m/>
    <m/>
    <m/>
    <m/>
    <m/>
    <m/>
    <m/>
    <m/>
    <m/>
    <m/>
    <m/>
    <m/>
    <m/>
    <m/>
    <m/>
    <m/>
    <m/>
    <m/>
    <s v=""/>
    <s v=""/>
    <s v=""/>
    <s v=""/>
    <s v=""/>
    <s v=""/>
    <m/>
    <m/>
    <m/>
    <m/>
    <m/>
    <m/>
    <s v=""/>
    <s v=""/>
    <s v=""/>
    <m/>
    <m/>
    <m/>
    <m/>
    <m/>
    <m/>
    <m/>
    <m/>
    <m/>
    <s v=""/>
    <s v=""/>
    <s v=""/>
    <m/>
    <m/>
    <m/>
  </r>
  <r>
    <x v="9"/>
    <s v="University of North Carolina at Charlotte"/>
    <n v="199139"/>
    <x v="1"/>
    <n v="4528"/>
    <n v="4639"/>
    <n v="4680"/>
    <n v="5006"/>
    <n v="4789"/>
    <n v="5055"/>
    <n v="5303"/>
    <n v="1905"/>
    <n v="2126"/>
    <n v="2078"/>
    <n v="2143"/>
    <n v="2313"/>
    <n v="2384"/>
    <n v="2473"/>
    <n v="2601"/>
    <n v="2864"/>
    <n v="2767"/>
    <n v="2933"/>
    <n v="3060"/>
    <n v="1"/>
    <n v="4"/>
    <n v="0"/>
    <n v="1"/>
    <n v="4"/>
    <n v="1"/>
    <n v="1"/>
    <n v="0"/>
    <n v="0"/>
    <n v="0"/>
    <n v="0"/>
    <n v="0"/>
    <n v="1904"/>
    <n v="2122"/>
    <n v="2078"/>
    <n v="2142"/>
    <n v="2309"/>
    <n v="2383"/>
    <n v="2472"/>
    <n v="2601"/>
    <n v="2864"/>
    <n v="2767"/>
    <n v="2933"/>
    <n v="3060"/>
    <n v="2130"/>
    <n v="2290"/>
    <n v="2383"/>
    <n v="95"/>
    <n v="115"/>
    <n v="120"/>
    <n v="542"/>
    <n v="528"/>
    <n v="557"/>
    <n v="1170"/>
    <n v="1206"/>
    <n v="1334"/>
    <n v="114"/>
    <n v="112"/>
    <n v="120"/>
    <n v="412"/>
    <n v="455"/>
    <n v="451"/>
    <n v="613"/>
    <n v="610"/>
    <n v="567"/>
    <n v="1045"/>
    <n v="1106"/>
    <n v="1105"/>
    <m/>
    <m/>
    <m/>
    <m/>
    <m/>
    <m/>
    <m/>
    <m/>
    <m/>
    <m/>
    <m/>
    <m/>
    <m/>
    <m/>
    <m/>
    <m/>
    <m/>
    <m/>
    <m/>
    <m/>
    <m/>
    <m/>
    <m/>
    <m/>
    <s v=""/>
    <s v=""/>
    <s v=""/>
    <s v=""/>
    <s v=""/>
    <s v=""/>
    <m/>
    <m/>
    <m/>
    <m/>
    <m/>
    <m/>
    <s v=""/>
    <s v=""/>
    <s v=""/>
    <m/>
    <m/>
    <m/>
    <m/>
    <m/>
    <m/>
    <m/>
    <m/>
    <m/>
    <s v=""/>
    <s v=""/>
    <s v=""/>
    <m/>
    <m/>
    <m/>
  </r>
  <r>
    <x v="9"/>
    <s v="University of North Carolina at Greensboro"/>
    <n v="199148"/>
    <x v="1"/>
    <n v="3234"/>
    <n v="3295"/>
    <n v="3403"/>
    <n v="3811"/>
    <n v="4048"/>
    <n v="5297"/>
    <n v="4211"/>
    <n v="1578"/>
    <n v="1796"/>
    <n v="1911"/>
    <n v="1870"/>
    <n v="1898"/>
    <n v="2073"/>
    <n v="2039"/>
    <n v="2161"/>
    <n v="2401"/>
    <n v="2401"/>
    <n v="2433"/>
    <n v="2472"/>
    <n v="2"/>
    <n v="6"/>
    <n v="3"/>
    <n v="3"/>
    <n v="0"/>
    <n v="2"/>
    <n v="0"/>
    <n v="0"/>
    <n v="0"/>
    <n v="0"/>
    <n v="0"/>
    <n v="0"/>
    <n v="1576"/>
    <n v="1790"/>
    <n v="1908"/>
    <n v="1867"/>
    <n v="1898"/>
    <n v="2071"/>
    <n v="2039"/>
    <n v="2161"/>
    <n v="2401"/>
    <n v="2401"/>
    <n v="2433"/>
    <n v="2472"/>
    <n v="1818"/>
    <n v="1834"/>
    <n v="1894"/>
    <n v="81"/>
    <n v="105"/>
    <n v="96"/>
    <n v="502"/>
    <n v="494"/>
    <n v="482"/>
    <n v="946"/>
    <n v="1088"/>
    <n v="1052"/>
    <n v="68"/>
    <n v="73"/>
    <n v="90"/>
    <n v="406"/>
    <n v="422"/>
    <n v="453"/>
    <n v="478"/>
    <n v="488"/>
    <n v="444"/>
    <n v="846"/>
    <n v="957"/>
    <n v="1036"/>
    <m/>
    <m/>
    <m/>
    <m/>
    <m/>
    <m/>
    <m/>
    <m/>
    <m/>
    <m/>
    <m/>
    <m/>
    <m/>
    <m/>
    <m/>
    <m/>
    <m/>
    <m/>
    <m/>
    <m/>
    <m/>
    <m/>
    <m/>
    <m/>
    <s v=""/>
    <s v=""/>
    <s v=""/>
    <s v=""/>
    <s v=""/>
    <s v=""/>
    <m/>
    <m/>
    <m/>
    <m/>
    <m/>
    <m/>
    <s v=""/>
    <s v=""/>
    <s v=""/>
    <m/>
    <m/>
    <m/>
    <m/>
    <m/>
    <m/>
    <m/>
    <m/>
    <m/>
    <s v=""/>
    <s v=""/>
    <s v=""/>
    <m/>
    <m/>
    <m/>
  </r>
  <r>
    <x v="9"/>
    <s v="Appalachian State University "/>
    <n v="197869"/>
    <x v="2"/>
    <n v="3573"/>
    <n v="3552"/>
    <n v="3728"/>
    <n v="3543"/>
    <n v="3739"/>
    <n v="3805"/>
    <n v="3902"/>
    <n v="2161"/>
    <n v="2311"/>
    <n v="2199"/>
    <n v="2548"/>
    <n v="2307"/>
    <n v="2417"/>
    <n v="2465"/>
    <n v="2516"/>
    <n v="2541"/>
    <n v="2711"/>
    <n v="2732"/>
    <n v="2773"/>
    <n v="0"/>
    <m/>
    <n v="0"/>
    <n v="4"/>
    <n v="4"/>
    <n v="5"/>
    <n v="3"/>
    <n v="0"/>
    <n v="0"/>
    <n v="0"/>
    <n v="0"/>
    <n v="0"/>
    <n v="2161"/>
    <n v="2311"/>
    <n v="2199"/>
    <n v="2544"/>
    <n v="2303"/>
    <n v="2412"/>
    <n v="2462"/>
    <n v="2516"/>
    <n v="2541"/>
    <n v="2711"/>
    <n v="2732"/>
    <n v="2773"/>
    <n v="2320"/>
    <n v="2389"/>
    <n v="2397"/>
    <n v="82"/>
    <n v="67"/>
    <n v="79"/>
    <n v="309"/>
    <n v="276"/>
    <n v="297"/>
    <n v="1441"/>
    <n v="1545"/>
    <n v="1587"/>
    <n v="61"/>
    <n v="51"/>
    <n v="55"/>
    <n v="369"/>
    <n v="386"/>
    <n v="368"/>
    <n v="432"/>
    <n v="430"/>
    <n v="452"/>
    <n v="1383"/>
    <n v="1465"/>
    <n v="1471"/>
    <m/>
    <m/>
    <m/>
    <m/>
    <m/>
    <m/>
    <m/>
    <m/>
    <m/>
    <m/>
    <m/>
    <m/>
    <m/>
    <m/>
    <m/>
    <m/>
    <m/>
    <m/>
    <m/>
    <m/>
    <m/>
    <m/>
    <m/>
    <m/>
    <s v=""/>
    <s v=""/>
    <s v=""/>
    <s v=""/>
    <s v=""/>
    <s v=""/>
    <m/>
    <m/>
    <m/>
    <m/>
    <m/>
    <m/>
    <s v=""/>
    <s v=""/>
    <s v=""/>
    <m/>
    <m/>
    <m/>
    <m/>
    <m/>
    <m/>
    <m/>
    <m/>
    <m/>
    <s v=""/>
    <s v=""/>
    <s v=""/>
    <m/>
    <m/>
    <m/>
  </r>
  <r>
    <x v="9"/>
    <s v="East Carolina University "/>
    <n v="198464"/>
    <x v="2"/>
    <n v="4850"/>
    <n v="4872"/>
    <n v="4950"/>
    <n v="4733"/>
    <n v="5465"/>
    <n v="5937"/>
    <n v="6270"/>
    <n v="2874"/>
    <n v="2805"/>
    <n v="3257"/>
    <n v="3106"/>
    <n v="3184"/>
    <n v="3561"/>
    <n v="3462"/>
    <n v="3456"/>
    <n v="3223"/>
    <n v="3792"/>
    <n v="4196"/>
    <n v="4522"/>
    <n v="3"/>
    <n v="2"/>
    <n v="2"/>
    <n v="1"/>
    <n v="2"/>
    <n v="0"/>
    <n v="4"/>
    <n v="0"/>
    <n v="0"/>
    <n v="0"/>
    <n v="0"/>
    <n v="0"/>
    <n v="2871"/>
    <n v="2803"/>
    <n v="3255"/>
    <n v="3105"/>
    <n v="3182"/>
    <n v="3561"/>
    <n v="3458"/>
    <n v="3456"/>
    <n v="3223"/>
    <n v="3792"/>
    <n v="4196"/>
    <n v="4522"/>
    <n v="2927"/>
    <n v="3184"/>
    <n v="3562"/>
    <n v="110"/>
    <n v="127"/>
    <n v="119"/>
    <n v="755"/>
    <n v="885"/>
    <n v="841"/>
    <n v="1733"/>
    <n v="1934"/>
    <n v="1965"/>
    <n v="86"/>
    <n v="123"/>
    <n v="128"/>
    <n v="564"/>
    <n v="641"/>
    <n v="571"/>
    <n v="799"/>
    <n v="863"/>
    <n v="794"/>
    <n v="1636"/>
    <n v="1602"/>
    <n v="1876"/>
    <m/>
    <m/>
    <m/>
    <m/>
    <m/>
    <m/>
    <m/>
    <m/>
    <m/>
    <m/>
    <m/>
    <m/>
    <m/>
    <m/>
    <m/>
    <m/>
    <m/>
    <m/>
    <m/>
    <m/>
    <m/>
    <m/>
    <m/>
    <m/>
    <s v=""/>
    <s v=""/>
    <s v=""/>
    <s v=""/>
    <s v=""/>
    <s v=""/>
    <m/>
    <m/>
    <m/>
    <m/>
    <m/>
    <m/>
    <s v=""/>
    <s v=""/>
    <s v=""/>
    <m/>
    <m/>
    <m/>
    <m/>
    <m/>
    <m/>
    <m/>
    <m/>
    <m/>
    <s v=""/>
    <s v=""/>
    <s v=""/>
    <m/>
    <m/>
    <m/>
  </r>
  <r>
    <x v="9"/>
    <s v="North Carolina A&amp;T State University"/>
    <n v="199102"/>
    <x v="2"/>
    <n v="2552"/>
    <n v="2762"/>
    <n v="2726"/>
    <n v="2776"/>
    <n v="2656"/>
    <n v="1913"/>
    <n v="1882"/>
    <n v="1381"/>
    <n v="1365"/>
    <n v="1530"/>
    <n v="1661"/>
    <n v="1760"/>
    <n v="2025"/>
    <n v="2221"/>
    <n v="2212"/>
    <n v="2239"/>
    <n v="2074"/>
    <n v="1569"/>
    <n v="1592"/>
    <n v="0"/>
    <m/>
    <n v="0"/>
    <n v="0"/>
    <n v="0"/>
    <n v="0"/>
    <n v="0"/>
    <n v="0"/>
    <n v="0"/>
    <n v="0"/>
    <n v="0"/>
    <n v="0"/>
    <n v="1381"/>
    <n v="1365"/>
    <n v="1530"/>
    <n v="1661"/>
    <n v="1760"/>
    <n v="2025"/>
    <n v="2221"/>
    <n v="2212"/>
    <n v="2239"/>
    <n v="2074"/>
    <n v="1569"/>
    <n v="1592"/>
    <n v="1488"/>
    <n v="1155"/>
    <n v="1227"/>
    <n v="51"/>
    <n v="19"/>
    <n v="20"/>
    <n v="535"/>
    <n v="395"/>
    <n v="345"/>
    <n v="730"/>
    <n v="764"/>
    <n v="826"/>
    <n v="74"/>
    <n v="84"/>
    <n v="96"/>
    <n v="249"/>
    <n v="311"/>
    <n v="357"/>
    <n v="707"/>
    <n v="866"/>
    <n v="942"/>
    <n v="650"/>
    <n v="610"/>
    <n v="646"/>
    <m/>
    <m/>
    <m/>
    <m/>
    <m/>
    <m/>
    <m/>
    <m/>
    <m/>
    <m/>
    <m/>
    <m/>
    <m/>
    <m/>
    <m/>
    <m/>
    <m/>
    <m/>
    <m/>
    <m/>
    <m/>
    <m/>
    <m/>
    <m/>
    <s v=""/>
    <s v=""/>
    <s v=""/>
    <s v=""/>
    <s v=""/>
    <s v=""/>
    <m/>
    <m/>
    <m/>
    <m/>
    <m/>
    <m/>
    <s v=""/>
    <s v=""/>
    <s v=""/>
    <m/>
    <m/>
    <m/>
    <m/>
    <m/>
    <m/>
    <m/>
    <m/>
    <m/>
    <s v=""/>
    <s v=""/>
    <s v=""/>
    <m/>
    <m/>
    <m/>
  </r>
  <r>
    <x v="9"/>
    <s v="North Carolina Central University "/>
    <n v="199157"/>
    <x v="2"/>
    <n v="1487"/>
    <n v="1779"/>
    <n v="1868"/>
    <n v="1618"/>
    <n v="2072"/>
    <n v="1673"/>
    <n v="1405"/>
    <n v="712"/>
    <n v="673"/>
    <n v="625"/>
    <n v="720"/>
    <n v="764"/>
    <n v="821"/>
    <n v="1025"/>
    <n v="1138"/>
    <n v="1195"/>
    <n v="978"/>
    <n v="1236"/>
    <n v="1026"/>
    <n v="0"/>
    <m/>
    <n v="0"/>
    <n v="0"/>
    <n v="1"/>
    <n v="0"/>
    <n v="0"/>
    <n v="0"/>
    <n v="0"/>
    <n v="0"/>
    <n v="0"/>
    <n v="0"/>
    <n v="712"/>
    <n v="673"/>
    <n v="625"/>
    <n v="720"/>
    <n v="763"/>
    <n v="821"/>
    <n v="1025"/>
    <n v="1138"/>
    <n v="1195"/>
    <n v="978"/>
    <n v="1236"/>
    <n v="1026"/>
    <n v="756"/>
    <n v="862"/>
    <n v="790"/>
    <n v="20"/>
    <n v="30"/>
    <n v="36"/>
    <n v="202"/>
    <n v="344"/>
    <n v="200"/>
    <n v="370"/>
    <n v="393"/>
    <n v="455"/>
    <n v="39"/>
    <n v="46"/>
    <n v="46"/>
    <n v="72"/>
    <n v="94"/>
    <n v="133"/>
    <n v="282"/>
    <n v="288"/>
    <n v="391"/>
    <n v="380"/>
    <n v="366"/>
    <n v="306"/>
    <m/>
    <m/>
    <m/>
    <m/>
    <m/>
    <m/>
    <m/>
    <m/>
    <m/>
    <m/>
    <m/>
    <m/>
    <m/>
    <m/>
    <m/>
    <m/>
    <m/>
    <m/>
    <m/>
    <m/>
    <m/>
    <m/>
    <m/>
    <m/>
    <s v=""/>
    <s v=""/>
    <s v=""/>
    <s v=""/>
    <s v=""/>
    <s v=""/>
    <m/>
    <m/>
    <m/>
    <m/>
    <m/>
    <m/>
    <s v=""/>
    <s v=""/>
    <s v=""/>
    <m/>
    <m/>
    <m/>
    <m/>
    <m/>
    <m/>
    <m/>
    <m/>
    <m/>
    <s v=""/>
    <s v=""/>
    <s v=""/>
    <m/>
    <m/>
    <m/>
  </r>
  <r>
    <x v="9"/>
    <s v="University of North Carolina at Wilmington"/>
    <n v="199218"/>
    <x v="2"/>
    <n v="2890"/>
    <n v="3204"/>
    <n v="3378"/>
    <n v="3394"/>
    <n v="3511"/>
    <n v="3349"/>
    <n v="3600"/>
    <n v="1352"/>
    <n v="1683"/>
    <n v="1650"/>
    <n v="1662"/>
    <n v="1986"/>
    <n v="1633"/>
    <n v="1768"/>
    <n v="1891"/>
    <n v="1936"/>
    <n v="1984"/>
    <n v="1917"/>
    <n v="2069"/>
    <n v="2"/>
    <n v="2"/>
    <n v="1"/>
    <n v="1"/>
    <n v="3"/>
    <n v="4"/>
    <n v="4"/>
    <n v="0"/>
    <n v="0"/>
    <n v="0"/>
    <n v="0"/>
    <n v="0"/>
    <n v="1350"/>
    <n v="1681"/>
    <n v="1649"/>
    <n v="1661"/>
    <n v="1983"/>
    <n v="1629"/>
    <n v="1764"/>
    <n v="1891"/>
    <n v="1936"/>
    <n v="1984"/>
    <n v="1917"/>
    <n v="2069"/>
    <n v="1677"/>
    <n v="1637"/>
    <n v="1752"/>
    <n v="65"/>
    <n v="60"/>
    <n v="77"/>
    <n v="242"/>
    <n v="220"/>
    <n v="240"/>
    <n v="1287"/>
    <n v="1096"/>
    <n v="1211"/>
    <n v="47"/>
    <n v="25"/>
    <n v="19"/>
    <n v="298"/>
    <n v="242"/>
    <n v="271"/>
    <n v="351"/>
    <n v="266"/>
    <n v="263"/>
    <n v="826"/>
    <n v="1075"/>
    <n v="1082"/>
    <m/>
    <m/>
    <m/>
    <m/>
    <m/>
    <m/>
    <m/>
    <m/>
    <m/>
    <m/>
    <m/>
    <m/>
    <m/>
    <m/>
    <m/>
    <m/>
    <m/>
    <m/>
    <m/>
    <m/>
    <m/>
    <m/>
    <m/>
    <m/>
    <s v=""/>
    <s v=""/>
    <s v=""/>
    <s v=""/>
    <s v=""/>
    <s v=""/>
    <m/>
    <m/>
    <m/>
    <m/>
    <m/>
    <m/>
    <s v=""/>
    <s v=""/>
    <s v=""/>
    <m/>
    <m/>
    <m/>
    <m/>
    <m/>
    <m/>
    <m/>
    <m/>
    <m/>
    <s v=""/>
    <s v=""/>
    <s v=""/>
    <m/>
    <m/>
    <m/>
  </r>
  <r>
    <x v="9"/>
    <s v="Western Carolina University "/>
    <n v="200004"/>
    <x v="2"/>
    <n v="1776"/>
    <n v="2152"/>
    <n v="2315"/>
    <n v="2329"/>
    <n v="2219"/>
    <n v="2103"/>
    <n v="2148"/>
    <n v="1225"/>
    <n v="1098"/>
    <n v="1151"/>
    <n v="1211"/>
    <n v="1176"/>
    <n v="1222"/>
    <n v="1494"/>
    <n v="1575"/>
    <n v="1555"/>
    <n v="1567"/>
    <n v="1250"/>
    <n v="1219"/>
    <n v="1"/>
    <m/>
    <n v="0"/>
    <n v="0"/>
    <n v="0"/>
    <n v="6"/>
    <n v="9"/>
    <n v="0"/>
    <n v="0"/>
    <n v="0"/>
    <n v="0"/>
    <n v="0"/>
    <n v="1224"/>
    <n v="1098"/>
    <n v="1151"/>
    <n v="1211"/>
    <n v="1176"/>
    <n v="1216"/>
    <n v="1485"/>
    <n v="1575"/>
    <n v="1555"/>
    <n v="1567"/>
    <n v="1250"/>
    <n v="1219"/>
    <n v="1041"/>
    <n v="893"/>
    <n v="929"/>
    <n v="101"/>
    <n v="67"/>
    <n v="60"/>
    <n v="425"/>
    <n v="290"/>
    <n v="230"/>
    <n v="559"/>
    <n v="605"/>
    <n v="729"/>
    <n v="34"/>
    <n v="28"/>
    <n v="32"/>
    <n v="277"/>
    <n v="306"/>
    <n v="371"/>
    <n v="306"/>
    <n v="277"/>
    <n v="353"/>
    <n v="622"/>
    <n v="529"/>
    <n v="585"/>
    <m/>
    <m/>
    <m/>
    <m/>
    <m/>
    <m/>
    <m/>
    <m/>
    <m/>
    <m/>
    <m/>
    <m/>
    <m/>
    <m/>
    <m/>
    <m/>
    <m/>
    <m/>
    <m/>
    <m/>
    <m/>
    <m/>
    <m/>
    <m/>
    <s v=""/>
    <s v=""/>
    <s v=""/>
    <s v=""/>
    <s v=""/>
    <s v=""/>
    <m/>
    <m/>
    <m/>
    <m/>
    <m/>
    <m/>
    <s v=""/>
    <s v=""/>
    <s v=""/>
    <m/>
    <m/>
    <m/>
    <m/>
    <m/>
    <m/>
    <m/>
    <m/>
    <m/>
    <s v=""/>
    <s v=""/>
    <s v=""/>
    <m/>
    <m/>
    <m/>
  </r>
  <r>
    <x v="9"/>
    <s v="Fayetteville State University "/>
    <n v="198543"/>
    <x v="3"/>
    <n v="1280"/>
    <n v="1304"/>
    <n v="1217"/>
    <n v="1616"/>
    <n v="1646"/>
    <n v="1988"/>
    <n v="1349"/>
    <n v="517"/>
    <n v="519"/>
    <n v="799"/>
    <n v="535"/>
    <n v="763"/>
    <n v="734"/>
    <n v="794"/>
    <n v="760"/>
    <n v="835"/>
    <n v="823"/>
    <n v="931"/>
    <n v="579"/>
    <n v="0"/>
    <m/>
    <n v="0"/>
    <n v="0"/>
    <n v="1"/>
    <n v="0"/>
    <n v="5"/>
    <n v="0"/>
    <n v="0"/>
    <n v="0"/>
    <n v="0"/>
    <n v="0"/>
    <n v="517"/>
    <n v="519"/>
    <n v="799"/>
    <n v="535"/>
    <n v="762"/>
    <n v="734"/>
    <n v="789"/>
    <n v="760"/>
    <n v="835"/>
    <n v="823"/>
    <n v="931"/>
    <n v="579"/>
    <n v="603"/>
    <n v="644"/>
    <n v="426"/>
    <n v="19"/>
    <n v="37"/>
    <n v="33"/>
    <n v="201"/>
    <n v="250"/>
    <n v="120"/>
    <n v="272"/>
    <n v="278"/>
    <n v="250"/>
    <n v="55"/>
    <n v="54"/>
    <n v="57"/>
    <n v="103"/>
    <n v="105"/>
    <n v="120"/>
    <n v="332"/>
    <n v="297"/>
    <n v="362"/>
    <n v="229"/>
    <n v="207"/>
    <n v="357"/>
    <m/>
    <m/>
    <m/>
    <m/>
    <m/>
    <m/>
    <m/>
    <m/>
    <m/>
    <m/>
    <m/>
    <m/>
    <m/>
    <m/>
    <m/>
    <m/>
    <m/>
    <m/>
    <m/>
    <m/>
    <m/>
    <m/>
    <m/>
    <m/>
    <s v=""/>
    <s v=""/>
    <s v=""/>
    <s v=""/>
    <s v=""/>
    <s v=""/>
    <m/>
    <m/>
    <m/>
    <m/>
    <m/>
    <m/>
    <s v=""/>
    <s v=""/>
    <s v=""/>
    <m/>
    <m/>
    <m/>
    <m/>
    <m/>
    <m/>
    <m/>
    <m/>
    <m/>
    <s v=""/>
    <s v=""/>
    <s v=""/>
    <m/>
    <m/>
    <m/>
  </r>
  <r>
    <x v="9"/>
    <s v="University of North Carolina at Pembroke"/>
    <n v="199281"/>
    <x v="4"/>
    <n v="1231"/>
    <n v="1350"/>
    <n v="1478"/>
    <n v="1677"/>
    <n v="1643"/>
    <n v="1715"/>
    <n v="1753"/>
    <n v="480"/>
    <n v="464"/>
    <n v="475"/>
    <n v="567"/>
    <n v="688"/>
    <n v="710"/>
    <n v="794"/>
    <n v="741"/>
    <n v="961"/>
    <n v="929"/>
    <n v="1101"/>
    <n v="1057"/>
    <n v="0"/>
    <m/>
    <n v="0"/>
    <n v="0"/>
    <n v="0"/>
    <n v="1"/>
    <n v="2"/>
    <n v="0"/>
    <n v="0"/>
    <n v="0"/>
    <n v="0"/>
    <n v="0"/>
    <n v="480"/>
    <n v="464"/>
    <n v="475"/>
    <n v="567"/>
    <n v="688"/>
    <n v="709"/>
    <n v="792"/>
    <n v="741"/>
    <n v="961"/>
    <n v="929"/>
    <n v="1101"/>
    <n v="1057"/>
    <n v="664"/>
    <n v="741"/>
    <n v="714"/>
    <n v="37"/>
    <n v="48"/>
    <n v="48"/>
    <n v="228"/>
    <n v="312"/>
    <n v="295"/>
    <n v="234"/>
    <n v="238"/>
    <n v="271"/>
    <n v="39"/>
    <n v="30"/>
    <n v="36"/>
    <n v="169"/>
    <n v="208"/>
    <n v="216"/>
    <n v="246"/>
    <n v="233"/>
    <n v="269"/>
    <n v="204"/>
    <n v="211"/>
    <n v="185"/>
    <m/>
    <m/>
    <m/>
    <m/>
    <m/>
    <m/>
    <m/>
    <m/>
    <m/>
    <m/>
    <m/>
    <m/>
    <m/>
    <m/>
    <m/>
    <m/>
    <m/>
    <m/>
    <m/>
    <m/>
    <m/>
    <m/>
    <m/>
    <m/>
    <s v=""/>
    <s v=""/>
    <s v=""/>
    <s v=""/>
    <s v=""/>
    <s v=""/>
    <m/>
    <m/>
    <m/>
    <m/>
    <m/>
    <m/>
    <s v=""/>
    <s v=""/>
    <s v=""/>
    <m/>
    <m/>
    <m/>
    <m/>
    <m/>
    <m/>
    <m/>
    <m/>
    <m/>
    <s v=""/>
    <s v=""/>
    <s v=""/>
    <m/>
    <m/>
    <m/>
  </r>
  <r>
    <x v="9"/>
    <s v="Winston-Salem State University "/>
    <n v="199999"/>
    <x v="4"/>
    <n v="1113"/>
    <n v="1290"/>
    <n v="1495"/>
    <n v="1579"/>
    <n v="1418"/>
    <n v="1608"/>
    <n v="1935"/>
    <n v="485"/>
    <n v="524"/>
    <n v="476"/>
    <n v="499"/>
    <n v="614"/>
    <n v="670"/>
    <n v="883"/>
    <n v="891"/>
    <n v="1050"/>
    <n v="976"/>
    <n v="962"/>
    <n v="1353"/>
    <n v="0"/>
    <m/>
    <n v="0"/>
    <n v="0"/>
    <n v="0"/>
    <n v="0"/>
    <n v="0"/>
    <n v="0"/>
    <n v="0"/>
    <n v="0"/>
    <n v="0"/>
    <n v="0"/>
    <n v="485"/>
    <n v="524"/>
    <n v="476"/>
    <n v="499"/>
    <n v="614"/>
    <n v="670"/>
    <n v="883"/>
    <n v="891"/>
    <n v="1050"/>
    <n v="976"/>
    <n v="962"/>
    <n v="1353"/>
    <n v="664"/>
    <n v="706"/>
    <n v="1053"/>
    <n v="31"/>
    <n v="32"/>
    <n v="46"/>
    <n v="281"/>
    <n v="224"/>
    <n v="254"/>
    <n v="277"/>
    <n v="263"/>
    <n v="322"/>
    <n v="37"/>
    <n v="28"/>
    <n v="56"/>
    <n v="76"/>
    <n v="107"/>
    <n v="134"/>
    <n v="224"/>
    <n v="272"/>
    <n v="371"/>
    <n v="242"/>
    <n v="242"/>
    <n v="247"/>
    <m/>
    <m/>
    <m/>
    <m/>
    <m/>
    <m/>
    <m/>
    <m/>
    <m/>
    <m/>
    <m/>
    <m/>
    <m/>
    <m/>
    <m/>
    <m/>
    <m/>
    <m/>
    <m/>
    <m/>
    <m/>
    <m/>
    <m/>
    <m/>
    <s v=""/>
    <s v=""/>
    <s v=""/>
    <s v=""/>
    <s v=""/>
    <s v=""/>
    <m/>
    <m/>
    <m/>
    <m/>
    <m/>
    <m/>
    <s v=""/>
    <s v=""/>
    <s v=""/>
    <m/>
    <m/>
    <m/>
    <m/>
    <m/>
    <m/>
    <m/>
    <m/>
    <m/>
    <s v=""/>
    <s v=""/>
    <s v=""/>
    <m/>
    <m/>
    <m/>
  </r>
  <r>
    <x v="9"/>
    <s v="Elizabeth City State University "/>
    <n v="198507"/>
    <x v="10"/>
    <n v="669"/>
    <n v="666"/>
    <n v="804"/>
    <n v="779"/>
    <n v="768"/>
    <n v="879"/>
    <n v="864"/>
    <n v="424"/>
    <n v="377"/>
    <n v="402"/>
    <n v="440"/>
    <n v="363"/>
    <n v="458"/>
    <n v="459"/>
    <n v="558"/>
    <n v="556"/>
    <n v="534"/>
    <n v="644"/>
    <n v="636"/>
    <n v="0"/>
    <m/>
    <n v="0"/>
    <n v="0"/>
    <n v="0"/>
    <n v="0"/>
    <n v="0"/>
    <n v="0"/>
    <n v="0"/>
    <n v="0"/>
    <n v="0"/>
    <n v="0"/>
    <n v="424"/>
    <n v="377"/>
    <n v="402"/>
    <n v="440"/>
    <n v="363"/>
    <n v="458"/>
    <n v="459"/>
    <n v="558"/>
    <n v="556"/>
    <n v="534"/>
    <n v="644"/>
    <n v="636"/>
    <n v="424"/>
    <n v="494"/>
    <n v="485"/>
    <n v="9"/>
    <n v="24"/>
    <n v="19"/>
    <n v="101"/>
    <n v="126"/>
    <n v="132"/>
    <n v="184"/>
    <n v="196"/>
    <n v="210"/>
    <n v="9"/>
    <n v="21"/>
    <n v="14"/>
    <n v="36"/>
    <n v="68"/>
    <n v="63"/>
    <n v="134"/>
    <n v="173"/>
    <n v="172"/>
    <n v="232"/>
    <n v="183"/>
    <n v="210"/>
    <m/>
    <m/>
    <m/>
    <m/>
    <m/>
    <m/>
    <m/>
    <m/>
    <m/>
    <m/>
    <m/>
    <m/>
    <m/>
    <m/>
    <m/>
    <m/>
    <m/>
    <m/>
    <m/>
    <m/>
    <m/>
    <m/>
    <m/>
    <m/>
    <s v=""/>
    <s v=""/>
    <s v=""/>
    <s v=""/>
    <s v=""/>
    <s v=""/>
    <m/>
    <m/>
    <m/>
    <m/>
    <m/>
    <m/>
    <s v=""/>
    <s v=""/>
    <s v=""/>
    <m/>
    <m/>
    <m/>
    <m/>
    <m/>
    <m/>
    <m/>
    <m/>
    <m/>
    <s v=""/>
    <s v=""/>
    <s v=""/>
    <m/>
    <m/>
    <m/>
  </r>
  <r>
    <x v="9"/>
    <s v="University of North Carolina at Asheville"/>
    <n v="199111"/>
    <x v="10"/>
    <n v="812"/>
    <n v="903"/>
    <n v="934"/>
    <n v="760"/>
    <n v="877"/>
    <n v="863"/>
    <n v="883"/>
    <n v="470"/>
    <n v="474"/>
    <n v="456"/>
    <n v="495"/>
    <n v="446"/>
    <n v="423"/>
    <n v="593"/>
    <n v="698"/>
    <n v="471"/>
    <n v="569"/>
    <n v="572"/>
    <n v="586"/>
    <n v="0"/>
    <m/>
    <n v="0"/>
    <n v="0"/>
    <n v="1"/>
    <n v="2"/>
    <n v="3"/>
    <n v="0"/>
    <n v="0"/>
    <n v="0"/>
    <n v="0"/>
    <n v="0"/>
    <n v="470"/>
    <n v="474"/>
    <n v="456"/>
    <n v="495"/>
    <n v="445"/>
    <n v="421"/>
    <n v="590"/>
    <n v="698"/>
    <n v="471"/>
    <n v="569"/>
    <n v="572"/>
    <n v="586"/>
    <n v="434"/>
    <n v="449"/>
    <n v="480"/>
    <n v="21"/>
    <n v="29"/>
    <n v="24"/>
    <n v="114"/>
    <n v="94"/>
    <n v="82"/>
    <n v="240"/>
    <n v="252"/>
    <n v="348"/>
    <n v="19"/>
    <n v="10"/>
    <n v="17"/>
    <n v="85"/>
    <n v="75"/>
    <n v="112"/>
    <n v="101"/>
    <n v="84"/>
    <n v="113"/>
    <n v="255"/>
    <n v="258"/>
    <n v="252"/>
    <m/>
    <m/>
    <m/>
    <m/>
    <m/>
    <m/>
    <m/>
    <m/>
    <m/>
    <m/>
    <m/>
    <m/>
    <m/>
    <m/>
    <m/>
    <m/>
    <m/>
    <m/>
    <m/>
    <m/>
    <m/>
    <m/>
    <m/>
    <m/>
    <s v=""/>
    <s v=""/>
    <s v=""/>
    <s v=""/>
    <s v=""/>
    <s v=""/>
    <m/>
    <m/>
    <m/>
    <m/>
    <m/>
    <m/>
    <s v=""/>
    <s v=""/>
    <s v=""/>
    <m/>
    <m/>
    <m/>
    <m/>
    <m/>
    <m/>
    <m/>
    <m/>
    <m/>
    <s v=""/>
    <s v=""/>
    <s v=""/>
    <m/>
    <m/>
    <m/>
  </r>
  <r>
    <x v="9"/>
    <s v="Asheville-Buncombe Technical Community College"/>
    <n v="197887"/>
    <x v="5"/>
    <m/>
    <m/>
    <m/>
    <m/>
    <m/>
    <m/>
    <m/>
    <m/>
    <m/>
    <m/>
    <m/>
    <m/>
    <m/>
    <m/>
    <m/>
    <m/>
    <m/>
    <m/>
    <m/>
    <m/>
    <m/>
    <m/>
    <m/>
    <m/>
    <m/>
    <m/>
    <m/>
    <m/>
    <m/>
    <m/>
    <m/>
    <s v=" "/>
    <s v=" "/>
    <s v=" "/>
    <s v=" "/>
    <s v=" "/>
    <s v=" "/>
    <s v=" "/>
    <s v=" "/>
    <s v=" "/>
    <s v=" "/>
    <s v=" "/>
    <s v=" "/>
    <m/>
    <m/>
    <m/>
    <m/>
    <m/>
    <m/>
    <s v=" "/>
    <s v=" "/>
    <s v=" "/>
    <m/>
    <m/>
    <m/>
    <m/>
    <m/>
    <m/>
    <m/>
    <m/>
    <m/>
    <s v=""/>
    <s v=""/>
    <s v=""/>
    <m/>
    <m/>
    <m/>
    <n v="3213"/>
    <n v="3253"/>
    <n v="2161"/>
    <n v="3011"/>
    <n v="3012"/>
    <n v="3007"/>
    <n v="226"/>
    <n v="289"/>
    <n v="320"/>
    <n v="314"/>
    <n v="311"/>
    <n v="351"/>
    <n v="351"/>
    <n v="351"/>
    <m/>
    <m/>
    <m/>
    <m/>
    <m/>
    <m/>
    <n v="0"/>
    <n v="0"/>
    <n v="226"/>
    <n v="289"/>
    <n v="320"/>
    <n v="314"/>
    <n v="311"/>
    <n v="351"/>
    <n v="351"/>
    <n v="351"/>
    <n v="172"/>
    <n v="288"/>
    <n v="200"/>
    <m/>
    <m/>
    <m/>
    <n v="179"/>
    <n v="63"/>
    <n v="151"/>
    <n v="55"/>
    <n v="49"/>
    <n v="89"/>
    <m/>
    <m/>
    <m/>
    <n v="36"/>
    <n v="57"/>
    <n v="38"/>
    <n v="223"/>
    <n v="205"/>
    <n v="224"/>
    <m/>
    <m/>
    <m/>
  </r>
  <r>
    <x v="9"/>
    <s v="Cape Fear Community College"/>
    <n v="198154"/>
    <x v="5"/>
    <m/>
    <m/>
    <m/>
    <m/>
    <m/>
    <m/>
    <m/>
    <m/>
    <m/>
    <m/>
    <m/>
    <m/>
    <m/>
    <m/>
    <m/>
    <m/>
    <m/>
    <m/>
    <m/>
    <m/>
    <m/>
    <m/>
    <m/>
    <m/>
    <m/>
    <m/>
    <m/>
    <m/>
    <m/>
    <m/>
    <m/>
    <s v=" "/>
    <s v=" "/>
    <s v=" "/>
    <s v=" "/>
    <s v=" "/>
    <s v=" "/>
    <s v=" "/>
    <s v=" "/>
    <s v=" "/>
    <s v=" "/>
    <s v=" "/>
    <s v=" "/>
    <m/>
    <m/>
    <m/>
    <m/>
    <m/>
    <m/>
    <s v=" "/>
    <s v=" "/>
    <s v=" "/>
    <m/>
    <m/>
    <m/>
    <m/>
    <m/>
    <m/>
    <m/>
    <m/>
    <m/>
    <s v=""/>
    <s v=""/>
    <s v=""/>
    <m/>
    <m/>
    <m/>
    <n v="3657"/>
    <n v="1080"/>
    <n v="2724"/>
    <n v="2424"/>
    <n v="3311"/>
    <n v="3966"/>
    <n v="547"/>
    <n v="774"/>
    <n v="808"/>
    <n v="736"/>
    <n v="723"/>
    <n v="779"/>
    <n v="855"/>
    <n v="955"/>
    <m/>
    <m/>
    <m/>
    <m/>
    <m/>
    <m/>
    <n v="4"/>
    <n v="1"/>
    <n v="547"/>
    <n v="774"/>
    <n v="808"/>
    <n v="736"/>
    <n v="723"/>
    <n v="779"/>
    <n v="851"/>
    <n v="954"/>
    <n v="421"/>
    <n v="496"/>
    <n v="567"/>
    <m/>
    <m/>
    <m/>
    <n v="358"/>
    <n v="355"/>
    <n v="387"/>
    <n v="132"/>
    <n v="93"/>
    <n v="127"/>
    <m/>
    <m/>
    <m/>
    <n v="211"/>
    <n v="44"/>
    <n v="248"/>
    <n v="393"/>
    <n v="586"/>
    <n v="404"/>
    <m/>
    <m/>
    <m/>
  </r>
  <r>
    <x v="9"/>
    <s v="Catawba Valley Community College"/>
    <n v="198233"/>
    <x v="5"/>
    <m/>
    <m/>
    <m/>
    <m/>
    <m/>
    <m/>
    <m/>
    <m/>
    <m/>
    <m/>
    <m/>
    <m/>
    <m/>
    <m/>
    <m/>
    <m/>
    <m/>
    <m/>
    <m/>
    <m/>
    <m/>
    <m/>
    <m/>
    <m/>
    <m/>
    <m/>
    <m/>
    <m/>
    <m/>
    <m/>
    <m/>
    <s v=" "/>
    <s v=" "/>
    <s v=" "/>
    <s v=" "/>
    <s v=" "/>
    <s v=" "/>
    <s v=" "/>
    <s v=" "/>
    <s v=" "/>
    <s v=" "/>
    <s v=" "/>
    <s v=" "/>
    <m/>
    <m/>
    <m/>
    <m/>
    <m/>
    <m/>
    <s v=" "/>
    <s v=" "/>
    <s v=" "/>
    <m/>
    <m/>
    <m/>
    <m/>
    <m/>
    <m/>
    <m/>
    <m/>
    <m/>
    <s v=""/>
    <s v=""/>
    <s v=""/>
    <m/>
    <m/>
    <m/>
    <n v="707"/>
    <n v="4766"/>
    <n v="1648"/>
    <n v="1059"/>
    <n v="1913"/>
    <n v="2468"/>
    <n v="295"/>
    <n v="529"/>
    <n v="519"/>
    <n v="488"/>
    <n v="632"/>
    <n v="608"/>
    <n v="504"/>
    <n v="538"/>
    <m/>
    <m/>
    <m/>
    <m/>
    <m/>
    <m/>
    <n v="0"/>
    <n v="0"/>
    <n v="295"/>
    <n v="529"/>
    <n v="519"/>
    <n v="488"/>
    <n v="632"/>
    <n v="608"/>
    <n v="504"/>
    <n v="538"/>
    <n v="365"/>
    <n v="318"/>
    <n v="405"/>
    <m/>
    <m/>
    <m/>
    <n v="243"/>
    <n v="186"/>
    <n v="133"/>
    <n v="105"/>
    <n v="102"/>
    <n v="74"/>
    <m/>
    <m/>
    <m/>
    <m/>
    <m/>
    <m/>
    <n v="383"/>
    <n v="530"/>
    <n v="534"/>
    <m/>
    <m/>
    <m/>
  </r>
  <r>
    <x v="9"/>
    <s v="Central Carolina Commuity College"/>
    <n v="198251"/>
    <x v="5"/>
    <m/>
    <m/>
    <m/>
    <m/>
    <m/>
    <m/>
    <m/>
    <m/>
    <m/>
    <m/>
    <m/>
    <m/>
    <m/>
    <m/>
    <m/>
    <m/>
    <m/>
    <m/>
    <m/>
    <m/>
    <m/>
    <m/>
    <m/>
    <m/>
    <m/>
    <m/>
    <m/>
    <m/>
    <m/>
    <m/>
    <m/>
    <s v=" "/>
    <s v=" "/>
    <s v=" "/>
    <s v=" "/>
    <s v=" "/>
    <s v=" "/>
    <s v=" "/>
    <s v=" "/>
    <s v=" "/>
    <s v=" "/>
    <s v=" "/>
    <s v=" "/>
    <m/>
    <m/>
    <m/>
    <m/>
    <m/>
    <m/>
    <s v=" "/>
    <s v=" "/>
    <s v=" "/>
    <m/>
    <m/>
    <m/>
    <m/>
    <m/>
    <m/>
    <m/>
    <m/>
    <m/>
    <s v=""/>
    <s v=""/>
    <s v=""/>
    <m/>
    <m/>
    <m/>
    <n v="1654"/>
    <n v="1594"/>
    <n v="1365"/>
    <n v="1483"/>
    <n v="1383"/>
    <n v="2333"/>
    <n v="344"/>
    <n v="362"/>
    <n v="378"/>
    <n v="311"/>
    <n v="322"/>
    <n v="366"/>
    <n v="379"/>
    <n v="346"/>
    <m/>
    <m/>
    <m/>
    <m/>
    <m/>
    <m/>
    <n v="0"/>
    <n v="0"/>
    <n v="344"/>
    <n v="362"/>
    <n v="378"/>
    <n v="311"/>
    <n v="322"/>
    <n v="366"/>
    <n v="379"/>
    <n v="346"/>
    <n v="209"/>
    <n v="152"/>
    <n v="176"/>
    <m/>
    <m/>
    <m/>
    <n v="157"/>
    <n v="227"/>
    <n v="170"/>
    <n v="112"/>
    <n v="68"/>
    <n v="85"/>
    <m/>
    <m/>
    <m/>
    <m/>
    <m/>
    <n v="77"/>
    <n v="199"/>
    <n v="254"/>
    <n v="204"/>
    <m/>
    <m/>
    <m/>
  </r>
  <r>
    <x v="9"/>
    <s v="Central Piedmont Community College "/>
    <n v="198260"/>
    <x v="5"/>
    <m/>
    <m/>
    <m/>
    <m/>
    <m/>
    <m/>
    <m/>
    <m/>
    <m/>
    <m/>
    <m/>
    <m/>
    <m/>
    <m/>
    <m/>
    <m/>
    <m/>
    <m/>
    <m/>
    <m/>
    <m/>
    <m/>
    <m/>
    <m/>
    <m/>
    <m/>
    <m/>
    <m/>
    <m/>
    <m/>
    <m/>
    <s v=" "/>
    <s v=" "/>
    <s v=" "/>
    <s v=" "/>
    <s v=" "/>
    <s v=" "/>
    <s v=" "/>
    <s v=" "/>
    <s v=" "/>
    <s v=" "/>
    <s v=" "/>
    <s v=" "/>
    <m/>
    <m/>
    <m/>
    <m/>
    <m/>
    <m/>
    <s v=" "/>
    <s v=" "/>
    <s v=" "/>
    <m/>
    <m/>
    <m/>
    <m/>
    <m/>
    <m/>
    <m/>
    <m/>
    <m/>
    <s v=""/>
    <s v=""/>
    <s v=""/>
    <m/>
    <m/>
    <m/>
    <n v="3548"/>
    <n v="3447"/>
    <n v="3522"/>
    <n v="3580"/>
    <n v="4887"/>
    <n v="4872"/>
    <n v="908"/>
    <n v="787"/>
    <n v="773"/>
    <n v="891"/>
    <n v="967"/>
    <n v="693"/>
    <n v="1407"/>
    <n v="1470"/>
    <m/>
    <m/>
    <m/>
    <m/>
    <m/>
    <m/>
    <n v="0"/>
    <n v="0"/>
    <n v="908"/>
    <n v="787"/>
    <n v="773"/>
    <n v="891"/>
    <n v="967"/>
    <n v="693"/>
    <n v="1407"/>
    <n v="1470"/>
    <n v="395"/>
    <n v="815"/>
    <n v="886"/>
    <m/>
    <m/>
    <m/>
    <n v="298"/>
    <n v="592"/>
    <n v="584"/>
    <n v="60"/>
    <n v="60"/>
    <n v="52"/>
    <m/>
    <m/>
    <m/>
    <m/>
    <n v="292"/>
    <n v="226"/>
    <n v="831"/>
    <n v="615"/>
    <n v="415"/>
    <m/>
    <m/>
    <m/>
  </r>
  <r>
    <x v="9"/>
    <s v="Durham Technical Community College"/>
    <n v="198455"/>
    <x v="5"/>
    <m/>
    <m/>
    <m/>
    <m/>
    <m/>
    <m/>
    <m/>
    <m/>
    <m/>
    <m/>
    <m/>
    <m/>
    <m/>
    <m/>
    <m/>
    <m/>
    <m/>
    <m/>
    <m/>
    <m/>
    <m/>
    <m/>
    <m/>
    <m/>
    <m/>
    <m/>
    <m/>
    <m/>
    <m/>
    <m/>
    <m/>
    <s v=" "/>
    <s v=" "/>
    <s v=" "/>
    <s v=" "/>
    <s v=" "/>
    <s v=" "/>
    <s v=" "/>
    <s v=" "/>
    <s v=" "/>
    <s v=" "/>
    <s v=" "/>
    <s v=" "/>
    <m/>
    <m/>
    <m/>
    <m/>
    <m/>
    <m/>
    <s v=" "/>
    <s v=" "/>
    <s v=" "/>
    <m/>
    <m/>
    <m/>
    <m/>
    <m/>
    <m/>
    <m/>
    <m/>
    <m/>
    <s v=""/>
    <s v=""/>
    <s v=""/>
    <m/>
    <m/>
    <m/>
    <n v="508"/>
    <n v="847"/>
    <n v="881"/>
    <n v="839"/>
    <n v="945"/>
    <n v="1936"/>
    <n v="299"/>
    <n v="335"/>
    <n v="239"/>
    <n v="244"/>
    <n v="241"/>
    <n v="271"/>
    <n v="316"/>
    <n v="269"/>
    <m/>
    <m/>
    <m/>
    <m/>
    <m/>
    <m/>
    <n v="0"/>
    <n v="0"/>
    <n v="299"/>
    <n v="335"/>
    <n v="239"/>
    <n v="244"/>
    <n v="241"/>
    <n v="271"/>
    <n v="316"/>
    <n v="269"/>
    <n v="149"/>
    <n v="167"/>
    <n v="134"/>
    <m/>
    <m/>
    <m/>
    <n v="122"/>
    <n v="149"/>
    <n v="135"/>
    <n v="33"/>
    <n v="23"/>
    <n v="18"/>
    <m/>
    <m/>
    <m/>
    <m/>
    <n v="64"/>
    <m/>
    <n v="211"/>
    <n v="154"/>
    <n v="253"/>
    <m/>
    <m/>
    <m/>
  </r>
  <r>
    <x v="9"/>
    <s v="Fayetteville Technical Community College"/>
    <n v="198534"/>
    <x v="5"/>
    <m/>
    <m/>
    <m/>
    <m/>
    <m/>
    <m/>
    <m/>
    <m/>
    <m/>
    <m/>
    <m/>
    <m/>
    <m/>
    <m/>
    <m/>
    <m/>
    <m/>
    <m/>
    <m/>
    <m/>
    <m/>
    <m/>
    <m/>
    <m/>
    <m/>
    <m/>
    <m/>
    <m/>
    <m/>
    <m/>
    <m/>
    <s v=" "/>
    <s v=" "/>
    <s v=" "/>
    <s v=" "/>
    <s v=" "/>
    <s v=" "/>
    <s v=" "/>
    <s v=" "/>
    <s v=" "/>
    <s v=" "/>
    <s v=" "/>
    <s v=" "/>
    <m/>
    <m/>
    <m/>
    <m/>
    <m/>
    <m/>
    <s v=" "/>
    <s v=" "/>
    <s v=" "/>
    <m/>
    <m/>
    <m/>
    <m/>
    <m/>
    <m/>
    <m/>
    <m/>
    <m/>
    <s v=""/>
    <s v=""/>
    <s v=""/>
    <m/>
    <m/>
    <m/>
    <n v="3149"/>
    <n v="3346"/>
    <n v="3460"/>
    <n v="3470"/>
    <n v="3723"/>
    <n v="4040"/>
    <n v="559"/>
    <n v="996"/>
    <n v="1020"/>
    <n v="1056"/>
    <n v="591"/>
    <n v="674"/>
    <n v="785"/>
    <n v="835"/>
    <m/>
    <m/>
    <m/>
    <m/>
    <m/>
    <m/>
    <n v="3"/>
    <n v="3"/>
    <n v="559"/>
    <n v="996"/>
    <n v="1020"/>
    <n v="1056"/>
    <n v="591"/>
    <n v="674"/>
    <n v="782"/>
    <n v="832"/>
    <n v="411"/>
    <n v="411"/>
    <n v="575"/>
    <m/>
    <m/>
    <m/>
    <n v="263"/>
    <n v="371"/>
    <n v="257"/>
    <n v="93"/>
    <n v="59"/>
    <n v="62"/>
    <m/>
    <m/>
    <m/>
    <m/>
    <m/>
    <m/>
    <n v="963"/>
    <n v="532"/>
    <n v="612"/>
    <m/>
    <m/>
    <m/>
  </r>
  <r>
    <x v="9"/>
    <s v="Forsyth Technical Community College"/>
    <n v="198552"/>
    <x v="5"/>
    <m/>
    <m/>
    <m/>
    <m/>
    <m/>
    <m/>
    <m/>
    <m/>
    <m/>
    <m/>
    <m/>
    <m/>
    <m/>
    <m/>
    <m/>
    <m/>
    <m/>
    <m/>
    <m/>
    <m/>
    <m/>
    <m/>
    <m/>
    <m/>
    <m/>
    <m/>
    <m/>
    <m/>
    <m/>
    <m/>
    <m/>
    <s v=" "/>
    <s v=" "/>
    <s v=" "/>
    <s v=" "/>
    <s v=" "/>
    <s v=" "/>
    <s v=" "/>
    <s v=" "/>
    <s v=" "/>
    <s v=" "/>
    <s v=" "/>
    <s v=" "/>
    <m/>
    <m/>
    <m/>
    <m/>
    <m/>
    <m/>
    <s v=" "/>
    <s v=" "/>
    <s v=" "/>
    <m/>
    <m/>
    <m/>
    <m/>
    <m/>
    <m/>
    <m/>
    <m/>
    <m/>
    <s v=""/>
    <s v=""/>
    <s v=""/>
    <m/>
    <m/>
    <m/>
    <n v="1624"/>
    <n v="2694"/>
    <n v="1446"/>
    <n v="1428"/>
    <n v="2338"/>
    <n v="2534"/>
    <n v="389"/>
    <n v="434"/>
    <n v="699"/>
    <n v="664"/>
    <n v="414"/>
    <n v="488"/>
    <n v="798"/>
    <n v="812"/>
    <m/>
    <m/>
    <m/>
    <m/>
    <m/>
    <m/>
    <n v="0"/>
    <n v="0"/>
    <n v="389"/>
    <n v="434"/>
    <n v="699"/>
    <n v="664"/>
    <n v="414"/>
    <n v="488"/>
    <n v="798"/>
    <n v="812"/>
    <n v="259"/>
    <n v="484"/>
    <n v="544"/>
    <m/>
    <m/>
    <m/>
    <n v="229"/>
    <n v="314"/>
    <n v="268"/>
    <n v="102"/>
    <n v="152"/>
    <n v="113"/>
    <m/>
    <m/>
    <m/>
    <m/>
    <m/>
    <m/>
    <n v="562"/>
    <n v="262"/>
    <n v="375"/>
    <m/>
    <m/>
    <m/>
  </r>
  <r>
    <x v="9"/>
    <s v="Guilford Technical Community College"/>
    <n v="198622"/>
    <x v="5"/>
    <m/>
    <m/>
    <m/>
    <m/>
    <m/>
    <m/>
    <m/>
    <m/>
    <m/>
    <m/>
    <m/>
    <m/>
    <m/>
    <m/>
    <m/>
    <m/>
    <m/>
    <m/>
    <m/>
    <m/>
    <m/>
    <m/>
    <m/>
    <m/>
    <m/>
    <m/>
    <m/>
    <m/>
    <m/>
    <m/>
    <m/>
    <s v=" "/>
    <s v=" "/>
    <s v=" "/>
    <s v=" "/>
    <s v=" "/>
    <s v=" "/>
    <s v=" "/>
    <s v=" "/>
    <s v=" "/>
    <s v=" "/>
    <s v=" "/>
    <s v=" "/>
    <m/>
    <m/>
    <m/>
    <m/>
    <m/>
    <m/>
    <s v=" "/>
    <s v=" "/>
    <s v=" "/>
    <m/>
    <m/>
    <m/>
    <m/>
    <m/>
    <m/>
    <m/>
    <m/>
    <m/>
    <s v=""/>
    <s v=""/>
    <s v=""/>
    <m/>
    <m/>
    <m/>
    <n v="3179"/>
    <n v="4910"/>
    <n v="4243"/>
    <n v="3394"/>
    <n v="3566"/>
    <n v="3865"/>
    <n v="832"/>
    <n v="1004"/>
    <n v="955"/>
    <n v="1174"/>
    <n v="987"/>
    <n v="1561"/>
    <n v="1688"/>
    <n v="1795"/>
    <m/>
    <m/>
    <m/>
    <m/>
    <m/>
    <m/>
    <n v="0"/>
    <n v="0"/>
    <n v="832"/>
    <n v="1004"/>
    <n v="955"/>
    <n v="1174"/>
    <n v="987"/>
    <n v="1561"/>
    <n v="1688"/>
    <n v="1795"/>
    <n v="827"/>
    <n v="945"/>
    <n v="1034"/>
    <m/>
    <m/>
    <m/>
    <n v="734"/>
    <n v="743"/>
    <n v="761"/>
    <n v="136"/>
    <n v="165"/>
    <n v="160"/>
    <m/>
    <m/>
    <m/>
    <n v="252"/>
    <n v="215"/>
    <m/>
    <n v="786"/>
    <n v="607"/>
    <n v="1401"/>
    <m/>
    <m/>
    <m/>
  </r>
  <r>
    <x v="9"/>
    <s v="Pitt Community College"/>
    <n v="199333"/>
    <x v="5"/>
    <m/>
    <m/>
    <m/>
    <m/>
    <m/>
    <m/>
    <m/>
    <m/>
    <m/>
    <m/>
    <m/>
    <m/>
    <m/>
    <m/>
    <m/>
    <m/>
    <m/>
    <m/>
    <m/>
    <m/>
    <m/>
    <m/>
    <m/>
    <m/>
    <m/>
    <m/>
    <m/>
    <m/>
    <m/>
    <m/>
    <m/>
    <s v=" "/>
    <s v=" "/>
    <s v=" "/>
    <s v=" "/>
    <s v=" "/>
    <s v=" "/>
    <s v=" "/>
    <s v=" "/>
    <s v=" "/>
    <s v=" "/>
    <s v=" "/>
    <s v=" "/>
    <m/>
    <m/>
    <m/>
    <m/>
    <m/>
    <m/>
    <s v=" "/>
    <s v=" "/>
    <s v=" "/>
    <m/>
    <m/>
    <m/>
    <m/>
    <m/>
    <m/>
    <m/>
    <m/>
    <m/>
    <s v=""/>
    <s v=""/>
    <s v=""/>
    <m/>
    <m/>
    <m/>
    <n v="2239"/>
    <n v="2121"/>
    <n v="1273"/>
    <n v="1359"/>
    <n v="1507"/>
    <n v="2662"/>
    <n v="486"/>
    <n v="657"/>
    <n v="126"/>
    <n v="749"/>
    <n v="774"/>
    <n v="717"/>
    <n v="745"/>
    <n v="919"/>
    <m/>
    <m/>
    <m/>
    <m/>
    <m/>
    <m/>
    <n v="0"/>
    <n v="0"/>
    <n v="486"/>
    <n v="657"/>
    <n v="126"/>
    <n v="749"/>
    <n v="774"/>
    <n v="717"/>
    <n v="745"/>
    <n v="919"/>
    <n v="409"/>
    <n v="426"/>
    <n v="513"/>
    <m/>
    <m/>
    <m/>
    <n v="308"/>
    <n v="319"/>
    <n v="406"/>
    <n v="74"/>
    <n v="78"/>
    <n v="88"/>
    <m/>
    <m/>
    <m/>
    <n v="217"/>
    <n v="219"/>
    <n v="222"/>
    <n v="458"/>
    <n v="477"/>
    <n v="407"/>
    <m/>
    <m/>
    <m/>
  </r>
  <r>
    <x v="9"/>
    <s v="Rowan-Cabarrus Community College"/>
    <n v="199494"/>
    <x v="5"/>
    <m/>
    <m/>
    <m/>
    <m/>
    <m/>
    <m/>
    <m/>
    <m/>
    <m/>
    <m/>
    <m/>
    <m/>
    <m/>
    <m/>
    <m/>
    <m/>
    <m/>
    <m/>
    <m/>
    <m/>
    <m/>
    <m/>
    <m/>
    <m/>
    <m/>
    <m/>
    <m/>
    <m/>
    <m/>
    <m/>
    <m/>
    <s v=" "/>
    <s v=" "/>
    <s v=" "/>
    <s v=" "/>
    <s v=" "/>
    <s v=" "/>
    <s v=" "/>
    <s v=" "/>
    <s v=" "/>
    <s v=" "/>
    <s v=" "/>
    <s v=" "/>
    <m/>
    <m/>
    <m/>
    <m/>
    <m/>
    <m/>
    <s v=" "/>
    <s v=" "/>
    <s v=" "/>
    <m/>
    <m/>
    <m/>
    <m/>
    <m/>
    <m/>
    <m/>
    <m/>
    <m/>
    <s v=""/>
    <s v=""/>
    <s v=""/>
    <m/>
    <m/>
    <m/>
    <n v="1673"/>
    <n v="1589"/>
    <n v="1486"/>
    <n v="1812"/>
    <n v="1934"/>
    <n v="2537"/>
    <n v="457"/>
    <n v="553"/>
    <n v="827"/>
    <n v="750"/>
    <n v="465"/>
    <n v="473"/>
    <n v="482"/>
    <n v="562"/>
    <m/>
    <m/>
    <m/>
    <m/>
    <m/>
    <m/>
    <n v="0"/>
    <n v="0"/>
    <n v="457"/>
    <n v="553"/>
    <n v="827"/>
    <n v="750"/>
    <n v="465"/>
    <n v="473"/>
    <n v="482"/>
    <n v="562"/>
    <n v="284"/>
    <n v="275"/>
    <n v="359"/>
    <m/>
    <m/>
    <m/>
    <n v="189"/>
    <n v="207"/>
    <n v="203"/>
    <n v="55"/>
    <n v="165"/>
    <n v="201"/>
    <m/>
    <m/>
    <m/>
    <m/>
    <m/>
    <m/>
    <n v="695"/>
    <n v="300"/>
    <n v="272"/>
    <m/>
    <m/>
    <m/>
  </r>
  <r>
    <x v="9"/>
    <s v="Wake Technical Community College"/>
    <n v="199856"/>
    <x v="5"/>
    <m/>
    <m/>
    <m/>
    <m/>
    <m/>
    <m/>
    <m/>
    <m/>
    <m/>
    <m/>
    <m/>
    <m/>
    <m/>
    <m/>
    <m/>
    <m/>
    <m/>
    <m/>
    <m/>
    <m/>
    <m/>
    <m/>
    <m/>
    <m/>
    <m/>
    <m/>
    <m/>
    <m/>
    <m/>
    <m/>
    <m/>
    <s v=" "/>
    <s v=" "/>
    <s v=" "/>
    <s v=" "/>
    <s v=" "/>
    <s v=" "/>
    <s v=" "/>
    <s v=" "/>
    <s v=" "/>
    <s v=" "/>
    <s v=" "/>
    <s v=" "/>
    <m/>
    <m/>
    <m/>
    <m/>
    <m/>
    <m/>
    <s v=" "/>
    <s v=" "/>
    <s v=" "/>
    <m/>
    <m/>
    <m/>
    <m/>
    <m/>
    <m/>
    <m/>
    <m/>
    <m/>
    <s v=""/>
    <s v=""/>
    <s v=""/>
    <m/>
    <m/>
    <m/>
    <n v="3641"/>
    <n v="5104"/>
    <n v="4017"/>
    <n v="4313"/>
    <n v="4525"/>
    <n v="9286"/>
    <n v="707"/>
    <n v="934"/>
    <n v="898"/>
    <n v="593"/>
    <n v="946"/>
    <n v="732"/>
    <n v="931"/>
    <n v="1096"/>
    <m/>
    <m/>
    <m/>
    <m/>
    <m/>
    <m/>
    <n v="36"/>
    <n v="60"/>
    <n v="707"/>
    <n v="934"/>
    <n v="898"/>
    <n v="593"/>
    <n v="946"/>
    <n v="732"/>
    <n v="895"/>
    <n v="1036"/>
    <n v="512"/>
    <n v="628"/>
    <n v="736"/>
    <m/>
    <m/>
    <m/>
    <n v="220"/>
    <n v="267"/>
    <n v="300"/>
    <n v="96"/>
    <n v="107"/>
    <n v="109"/>
    <m/>
    <m/>
    <m/>
    <n v="78"/>
    <n v="112"/>
    <n v="82"/>
    <n v="419"/>
    <n v="727"/>
    <n v="541"/>
    <m/>
    <m/>
    <m/>
  </r>
  <r>
    <x v="9"/>
    <s v="Alamance Community College"/>
    <n v="199786"/>
    <x v="6"/>
    <m/>
    <m/>
    <m/>
    <m/>
    <m/>
    <m/>
    <m/>
    <m/>
    <m/>
    <m/>
    <m/>
    <m/>
    <m/>
    <m/>
    <m/>
    <m/>
    <m/>
    <m/>
    <m/>
    <m/>
    <m/>
    <m/>
    <m/>
    <m/>
    <m/>
    <m/>
    <m/>
    <m/>
    <m/>
    <m/>
    <m/>
    <s v=" "/>
    <s v=" "/>
    <s v=" "/>
    <s v=" "/>
    <s v=" "/>
    <s v=" "/>
    <s v=" "/>
    <s v=" "/>
    <s v=" "/>
    <s v=" "/>
    <s v=" "/>
    <s v=" "/>
    <m/>
    <m/>
    <m/>
    <m/>
    <m/>
    <m/>
    <s v=" "/>
    <s v=" "/>
    <s v=" "/>
    <m/>
    <m/>
    <m/>
    <m/>
    <m/>
    <m/>
    <m/>
    <m/>
    <m/>
    <s v=""/>
    <s v=""/>
    <s v=""/>
    <m/>
    <m/>
    <m/>
    <n v="1777"/>
    <n v="1688"/>
    <n v="1910"/>
    <n v="860"/>
    <n v="1598"/>
    <n v="1446"/>
    <n v="266"/>
    <n v="318"/>
    <n v="382"/>
    <n v="257"/>
    <n v="385"/>
    <n v="351"/>
    <n v="361"/>
    <n v="378"/>
    <m/>
    <m/>
    <m/>
    <m/>
    <m/>
    <m/>
    <n v="0"/>
    <n v="0"/>
    <n v="266"/>
    <n v="318"/>
    <n v="382"/>
    <n v="257"/>
    <n v="385"/>
    <n v="351"/>
    <n v="361"/>
    <n v="378"/>
    <n v="221"/>
    <n v="171"/>
    <n v="234"/>
    <m/>
    <m/>
    <m/>
    <n v="130"/>
    <n v="190"/>
    <n v="144"/>
    <n v="39"/>
    <n v="65"/>
    <n v="65"/>
    <m/>
    <m/>
    <m/>
    <m/>
    <n v="60"/>
    <n v="55"/>
    <n v="218"/>
    <n v="260"/>
    <n v="231"/>
    <m/>
    <m/>
    <m/>
  </r>
  <r>
    <x v="9"/>
    <s v="Blue Ridge Community College"/>
    <n v="198039"/>
    <x v="6"/>
    <m/>
    <m/>
    <m/>
    <m/>
    <m/>
    <m/>
    <m/>
    <m/>
    <m/>
    <m/>
    <m/>
    <m/>
    <m/>
    <m/>
    <m/>
    <m/>
    <m/>
    <m/>
    <m/>
    <m/>
    <m/>
    <m/>
    <m/>
    <m/>
    <m/>
    <m/>
    <m/>
    <m/>
    <m/>
    <m/>
    <m/>
    <s v=" "/>
    <s v=" "/>
    <s v=" "/>
    <s v=" "/>
    <s v=" "/>
    <s v=" "/>
    <s v=" "/>
    <s v=" "/>
    <s v=" "/>
    <s v=" "/>
    <s v=" "/>
    <s v=" "/>
    <m/>
    <m/>
    <m/>
    <m/>
    <m/>
    <m/>
    <s v=" "/>
    <s v=" "/>
    <s v=" "/>
    <m/>
    <m/>
    <m/>
    <m/>
    <m/>
    <m/>
    <m/>
    <m/>
    <m/>
    <s v=""/>
    <s v=""/>
    <s v=""/>
    <m/>
    <m/>
    <m/>
    <n v="484"/>
    <n v="1234"/>
    <n v="869"/>
    <n v="721"/>
    <n v="617"/>
    <n v="864"/>
    <n v="143"/>
    <n v="222"/>
    <n v="196"/>
    <n v="280"/>
    <n v="141"/>
    <n v="158"/>
    <n v="164"/>
    <n v="135"/>
    <m/>
    <m/>
    <m/>
    <m/>
    <m/>
    <m/>
    <n v="0"/>
    <n v="0"/>
    <n v="143"/>
    <n v="222"/>
    <n v="196"/>
    <n v="280"/>
    <n v="141"/>
    <n v="158"/>
    <n v="164"/>
    <n v="135"/>
    <n v="34"/>
    <n v="92"/>
    <n v="88"/>
    <m/>
    <m/>
    <m/>
    <n v="124"/>
    <n v="72"/>
    <n v="47"/>
    <n v="45"/>
    <n v="28"/>
    <n v="34"/>
    <m/>
    <m/>
    <m/>
    <n v="74"/>
    <n v="37"/>
    <n v="44"/>
    <n v="161"/>
    <n v="76"/>
    <n v="80"/>
    <m/>
    <m/>
    <m/>
  </r>
  <r>
    <x v="9"/>
    <s v="Caldwell Community College &amp; Technical Institute"/>
    <n v="198118"/>
    <x v="6"/>
    <m/>
    <m/>
    <m/>
    <m/>
    <m/>
    <m/>
    <m/>
    <m/>
    <m/>
    <m/>
    <m/>
    <m/>
    <m/>
    <m/>
    <m/>
    <m/>
    <m/>
    <m/>
    <m/>
    <m/>
    <m/>
    <m/>
    <m/>
    <m/>
    <m/>
    <m/>
    <m/>
    <m/>
    <m/>
    <m/>
    <m/>
    <s v=" "/>
    <s v=" "/>
    <s v=" "/>
    <s v=" "/>
    <s v=" "/>
    <s v=" "/>
    <s v=" "/>
    <s v=" "/>
    <s v=" "/>
    <s v=" "/>
    <s v=" "/>
    <s v=" "/>
    <m/>
    <m/>
    <m/>
    <m/>
    <m/>
    <m/>
    <s v=" "/>
    <s v=" "/>
    <s v=" "/>
    <m/>
    <m/>
    <m/>
    <m/>
    <m/>
    <m/>
    <m/>
    <m/>
    <m/>
    <s v=""/>
    <s v=""/>
    <s v=""/>
    <m/>
    <m/>
    <m/>
    <n v="1649"/>
    <n v="1532"/>
    <n v="1681"/>
    <n v="1634"/>
    <n v="1508"/>
    <n v="1568"/>
    <n v="253"/>
    <n v="458"/>
    <n v="509"/>
    <n v="269"/>
    <n v="415"/>
    <n v="397"/>
    <n v="437"/>
    <n v="411"/>
    <m/>
    <m/>
    <m/>
    <m/>
    <m/>
    <m/>
    <n v="0"/>
    <n v="0"/>
    <n v="253"/>
    <n v="458"/>
    <n v="509"/>
    <n v="269"/>
    <n v="415"/>
    <n v="397"/>
    <n v="437"/>
    <n v="411"/>
    <n v="278"/>
    <n v="306"/>
    <n v="272"/>
    <m/>
    <m/>
    <m/>
    <n v="119"/>
    <n v="131"/>
    <n v="139"/>
    <n v="52"/>
    <n v="104"/>
    <n v="92"/>
    <m/>
    <m/>
    <m/>
    <m/>
    <m/>
    <m/>
    <n v="217"/>
    <n v="311"/>
    <n v="305"/>
    <m/>
    <m/>
    <m/>
  </r>
  <r>
    <x v="9"/>
    <s v="Cleveland Community College"/>
    <n v="198321"/>
    <x v="6"/>
    <m/>
    <m/>
    <m/>
    <m/>
    <m/>
    <m/>
    <m/>
    <m/>
    <m/>
    <m/>
    <m/>
    <m/>
    <m/>
    <m/>
    <m/>
    <m/>
    <m/>
    <m/>
    <m/>
    <m/>
    <m/>
    <m/>
    <m/>
    <m/>
    <m/>
    <m/>
    <m/>
    <m/>
    <m/>
    <m/>
    <m/>
    <s v=" "/>
    <s v=" "/>
    <s v=" "/>
    <s v=" "/>
    <s v=" "/>
    <s v=" "/>
    <s v=" "/>
    <s v=" "/>
    <s v=" "/>
    <s v=" "/>
    <s v=" "/>
    <s v=" "/>
    <m/>
    <m/>
    <m/>
    <m/>
    <m/>
    <m/>
    <s v=" "/>
    <s v=" "/>
    <s v=" "/>
    <m/>
    <m/>
    <m/>
    <m/>
    <m/>
    <m/>
    <m/>
    <m/>
    <m/>
    <s v=""/>
    <s v=""/>
    <s v=""/>
    <m/>
    <m/>
    <m/>
    <n v="827"/>
    <n v="754"/>
    <n v="1749"/>
    <n v="968"/>
    <n v="610"/>
    <n v="659"/>
    <n v="142"/>
    <n v="180"/>
    <n v="192"/>
    <n v="159"/>
    <n v="173"/>
    <n v="176"/>
    <n v="109"/>
    <n v="104"/>
    <m/>
    <m/>
    <m/>
    <m/>
    <m/>
    <m/>
    <n v="0"/>
    <n v="0"/>
    <n v="142"/>
    <n v="180"/>
    <n v="192"/>
    <n v="159"/>
    <n v="173"/>
    <n v="176"/>
    <n v="109"/>
    <n v="104"/>
    <n v="97"/>
    <n v="60"/>
    <n v="85"/>
    <m/>
    <m/>
    <m/>
    <n v="79"/>
    <n v="49"/>
    <n v="19"/>
    <n v="40"/>
    <n v="49"/>
    <n v="27"/>
    <m/>
    <m/>
    <m/>
    <m/>
    <n v="47"/>
    <n v="80"/>
    <n v="119"/>
    <n v="77"/>
    <n v="69"/>
    <m/>
    <m/>
    <m/>
  </r>
  <r>
    <x v="9"/>
    <s v="Coastal Carolina Community College "/>
    <n v="198330"/>
    <x v="6"/>
    <m/>
    <m/>
    <m/>
    <m/>
    <m/>
    <m/>
    <m/>
    <m/>
    <m/>
    <m/>
    <m/>
    <m/>
    <m/>
    <m/>
    <m/>
    <m/>
    <m/>
    <m/>
    <m/>
    <m/>
    <m/>
    <m/>
    <m/>
    <m/>
    <m/>
    <m/>
    <m/>
    <m/>
    <m/>
    <m/>
    <m/>
    <s v=" "/>
    <s v=" "/>
    <s v=" "/>
    <s v=" "/>
    <s v=" "/>
    <s v=" "/>
    <s v=" "/>
    <s v=" "/>
    <s v=" "/>
    <s v=" "/>
    <s v=" "/>
    <s v=" "/>
    <m/>
    <m/>
    <m/>
    <m/>
    <m/>
    <m/>
    <s v=" "/>
    <s v=" "/>
    <s v=" "/>
    <m/>
    <m/>
    <m/>
    <m/>
    <m/>
    <m/>
    <m/>
    <m/>
    <m/>
    <s v=""/>
    <s v=""/>
    <s v=""/>
    <m/>
    <m/>
    <m/>
    <n v="2091"/>
    <n v="877"/>
    <n v="832"/>
    <n v="915"/>
    <n v="1087"/>
    <n v="1846"/>
    <n v="444"/>
    <n v="575"/>
    <n v="601"/>
    <n v="541"/>
    <n v="519"/>
    <n v="487"/>
    <n v="412"/>
    <n v="371"/>
    <m/>
    <m/>
    <m/>
    <m/>
    <m/>
    <m/>
    <n v="1"/>
    <n v="0"/>
    <n v="444"/>
    <n v="575"/>
    <n v="601"/>
    <n v="541"/>
    <n v="519"/>
    <n v="487"/>
    <n v="411"/>
    <n v="371"/>
    <n v="292"/>
    <n v="247"/>
    <n v="280"/>
    <m/>
    <m/>
    <m/>
    <n v="195"/>
    <n v="164"/>
    <n v="91"/>
    <n v="126"/>
    <n v="114"/>
    <n v="62"/>
    <m/>
    <m/>
    <m/>
    <n v="110"/>
    <n v="111"/>
    <n v="115"/>
    <n v="305"/>
    <n v="294"/>
    <n v="310"/>
    <m/>
    <m/>
    <m/>
  </r>
  <r>
    <x v="9"/>
    <s v="College of the Albemarle"/>
    <n v="197814"/>
    <x v="6"/>
    <m/>
    <m/>
    <m/>
    <m/>
    <m/>
    <m/>
    <m/>
    <m/>
    <m/>
    <m/>
    <m/>
    <m/>
    <m/>
    <m/>
    <m/>
    <m/>
    <m/>
    <m/>
    <m/>
    <m/>
    <m/>
    <m/>
    <m/>
    <m/>
    <m/>
    <m/>
    <m/>
    <m/>
    <m/>
    <m/>
    <m/>
    <s v=" "/>
    <s v=" "/>
    <s v=" "/>
    <s v=" "/>
    <s v=" "/>
    <s v=" "/>
    <s v=" "/>
    <s v=" "/>
    <s v=" "/>
    <s v=" "/>
    <s v=" "/>
    <s v=" "/>
    <m/>
    <m/>
    <m/>
    <m/>
    <m/>
    <m/>
    <s v=" "/>
    <s v=" "/>
    <s v=" "/>
    <m/>
    <m/>
    <m/>
    <m/>
    <m/>
    <m/>
    <m/>
    <m/>
    <m/>
    <s v=""/>
    <s v=""/>
    <s v=""/>
    <m/>
    <m/>
    <m/>
    <n v="1234"/>
    <n v="815"/>
    <n v="980"/>
    <n v="835"/>
    <n v="799"/>
    <n v="916"/>
    <n v="157"/>
    <n v="146"/>
    <n v="149"/>
    <n v="104"/>
    <n v="149"/>
    <n v="139"/>
    <n v="194"/>
    <n v="198"/>
    <m/>
    <m/>
    <m/>
    <m/>
    <m/>
    <m/>
    <n v="0"/>
    <n v="0"/>
    <n v="157"/>
    <n v="146"/>
    <n v="149"/>
    <n v="104"/>
    <n v="149"/>
    <n v="139"/>
    <n v="194"/>
    <n v="198"/>
    <n v="100"/>
    <n v="130"/>
    <n v="122"/>
    <m/>
    <m/>
    <m/>
    <n v="39"/>
    <n v="64"/>
    <n v="76"/>
    <n v="26"/>
    <n v="40"/>
    <n v="40"/>
    <m/>
    <m/>
    <m/>
    <m/>
    <m/>
    <m/>
    <n v="78"/>
    <n v="109"/>
    <n v="99"/>
    <m/>
    <m/>
    <m/>
  </r>
  <r>
    <x v="9"/>
    <s v="Craven Community College "/>
    <n v="198367"/>
    <x v="6"/>
    <m/>
    <m/>
    <m/>
    <m/>
    <m/>
    <m/>
    <m/>
    <m/>
    <m/>
    <m/>
    <m/>
    <m/>
    <m/>
    <m/>
    <m/>
    <m/>
    <m/>
    <m/>
    <m/>
    <m/>
    <m/>
    <m/>
    <m/>
    <m/>
    <m/>
    <m/>
    <m/>
    <m/>
    <m/>
    <m/>
    <m/>
    <s v=" "/>
    <s v=" "/>
    <s v=" "/>
    <s v=" "/>
    <s v=" "/>
    <s v=" "/>
    <s v=" "/>
    <s v=" "/>
    <s v=" "/>
    <s v=" "/>
    <s v=" "/>
    <s v=" "/>
    <m/>
    <m/>
    <m/>
    <m/>
    <m/>
    <m/>
    <s v=" "/>
    <s v=" "/>
    <s v=" "/>
    <m/>
    <m/>
    <m/>
    <m/>
    <m/>
    <m/>
    <m/>
    <m/>
    <m/>
    <s v=""/>
    <s v=""/>
    <s v=""/>
    <m/>
    <m/>
    <m/>
    <n v="2961"/>
    <n v="3005"/>
    <n v="1014"/>
    <n v="940"/>
    <n v="1365"/>
    <n v="1770"/>
    <n v="225"/>
    <n v="227"/>
    <n v="261"/>
    <n v="235"/>
    <n v="278"/>
    <n v="290"/>
    <n v="217"/>
    <n v="306"/>
    <m/>
    <m/>
    <m/>
    <m/>
    <m/>
    <m/>
    <n v="0"/>
    <n v="0"/>
    <n v="225"/>
    <n v="227"/>
    <n v="261"/>
    <n v="235"/>
    <n v="278"/>
    <n v="290"/>
    <n v="217"/>
    <n v="306"/>
    <n v="171"/>
    <n v="147"/>
    <n v="205"/>
    <m/>
    <m/>
    <m/>
    <n v="119"/>
    <n v="70"/>
    <n v="101"/>
    <n v="37"/>
    <n v="25"/>
    <n v="40"/>
    <m/>
    <m/>
    <m/>
    <n v="58"/>
    <n v="67"/>
    <n v="64"/>
    <n v="140"/>
    <n v="186"/>
    <n v="186"/>
    <m/>
    <m/>
    <m/>
  </r>
  <r>
    <x v="9"/>
    <s v="Davidson County Community College "/>
    <n v="198376"/>
    <x v="6"/>
    <m/>
    <m/>
    <m/>
    <m/>
    <m/>
    <m/>
    <m/>
    <m/>
    <m/>
    <m/>
    <m/>
    <m/>
    <m/>
    <m/>
    <m/>
    <m/>
    <m/>
    <m/>
    <m/>
    <m/>
    <m/>
    <m/>
    <m/>
    <m/>
    <m/>
    <m/>
    <m/>
    <m/>
    <m/>
    <m/>
    <m/>
    <s v=" "/>
    <s v=" "/>
    <s v=" "/>
    <s v=" "/>
    <s v=" "/>
    <s v=" "/>
    <s v=" "/>
    <s v=" "/>
    <s v=" "/>
    <s v=" "/>
    <s v=" "/>
    <s v=" "/>
    <m/>
    <m/>
    <m/>
    <m/>
    <m/>
    <m/>
    <s v=" "/>
    <s v=" "/>
    <s v=" "/>
    <m/>
    <m/>
    <m/>
    <m/>
    <m/>
    <m/>
    <m/>
    <m/>
    <m/>
    <s v=""/>
    <s v=""/>
    <s v=""/>
    <m/>
    <m/>
    <m/>
    <n v="1208"/>
    <n v="860"/>
    <n v="1121"/>
    <n v="932"/>
    <n v="1138"/>
    <n v="1224"/>
    <n v="273"/>
    <n v="202"/>
    <n v="322"/>
    <n v="374"/>
    <n v="351"/>
    <n v="265"/>
    <n v="314"/>
    <n v="316"/>
    <m/>
    <m/>
    <m/>
    <m/>
    <m/>
    <m/>
    <n v="0"/>
    <n v="0"/>
    <n v="273"/>
    <n v="202"/>
    <n v="322"/>
    <n v="374"/>
    <n v="351"/>
    <n v="265"/>
    <n v="314"/>
    <n v="316"/>
    <n v="178"/>
    <n v="208"/>
    <n v="240"/>
    <m/>
    <m/>
    <m/>
    <n v="87"/>
    <n v="106"/>
    <n v="76"/>
    <n v="90"/>
    <n v="147"/>
    <n v="110"/>
    <m/>
    <m/>
    <m/>
    <n v="57"/>
    <n v="65"/>
    <n v="43"/>
    <n v="227"/>
    <n v="139"/>
    <n v="112"/>
    <m/>
    <m/>
    <m/>
  </r>
  <r>
    <x v="9"/>
    <s v="Edgecombe Community College"/>
    <n v="198491"/>
    <x v="6"/>
    <m/>
    <m/>
    <m/>
    <m/>
    <m/>
    <m/>
    <m/>
    <m/>
    <m/>
    <m/>
    <m/>
    <m/>
    <m/>
    <m/>
    <m/>
    <m/>
    <m/>
    <m/>
    <m/>
    <m/>
    <m/>
    <m/>
    <m/>
    <m/>
    <m/>
    <m/>
    <m/>
    <m/>
    <m/>
    <m/>
    <m/>
    <s v=" "/>
    <s v=" "/>
    <s v=" "/>
    <s v=" "/>
    <s v=" "/>
    <s v=" "/>
    <s v=" "/>
    <s v=" "/>
    <s v=" "/>
    <s v=" "/>
    <s v=" "/>
    <s v=" "/>
    <m/>
    <m/>
    <m/>
    <m/>
    <m/>
    <m/>
    <s v=" "/>
    <s v=" "/>
    <s v=" "/>
    <m/>
    <m/>
    <m/>
    <m/>
    <m/>
    <m/>
    <m/>
    <m/>
    <m/>
    <s v=""/>
    <s v=""/>
    <s v=""/>
    <m/>
    <m/>
    <m/>
    <n v="424"/>
    <n v="385"/>
    <n v="188"/>
    <n v="304"/>
    <n v="1349"/>
    <n v="1031"/>
    <n v="103"/>
    <n v="140"/>
    <n v="186"/>
    <n v="252"/>
    <n v="128"/>
    <n v="124"/>
    <n v="94"/>
    <n v="176"/>
    <m/>
    <m/>
    <m/>
    <m/>
    <m/>
    <m/>
    <n v="0"/>
    <n v="6"/>
    <n v="103"/>
    <n v="140"/>
    <n v="186"/>
    <n v="252"/>
    <n v="128"/>
    <n v="124"/>
    <n v="94"/>
    <n v="170"/>
    <n v="46"/>
    <n v="67"/>
    <n v="128"/>
    <m/>
    <m/>
    <m/>
    <n v="78"/>
    <n v="27"/>
    <n v="42"/>
    <n v="29"/>
    <n v="12"/>
    <n v="32"/>
    <m/>
    <m/>
    <m/>
    <m/>
    <m/>
    <m/>
    <n v="223"/>
    <n v="116"/>
    <n v="92"/>
    <m/>
    <m/>
    <m/>
  </r>
  <r>
    <x v="9"/>
    <s v="Gaston College "/>
    <n v="198570"/>
    <x v="6"/>
    <m/>
    <m/>
    <m/>
    <m/>
    <m/>
    <m/>
    <m/>
    <m/>
    <m/>
    <m/>
    <m/>
    <m/>
    <m/>
    <m/>
    <m/>
    <m/>
    <m/>
    <m/>
    <m/>
    <m/>
    <m/>
    <m/>
    <m/>
    <m/>
    <m/>
    <m/>
    <m/>
    <m/>
    <m/>
    <m/>
    <m/>
    <s v=" "/>
    <s v=" "/>
    <s v=" "/>
    <s v=" "/>
    <s v=" "/>
    <s v=" "/>
    <s v=" "/>
    <s v=" "/>
    <s v=" "/>
    <s v=" "/>
    <s v=" "/>
    <s v=" "/>
    <m/>
    <m/>
    <m/>
    <m/>
    <m/>
    <m/>
    <s v=" "/>
    <s v=" "/>
    <s v=" "/>
    <m/>
    <m/>
    <m/>
    <m/>
    <m/>
    <m/>
    <m/>
    <m/>
    <m/>
    <s v=""/>
    <s v=""/>
    <s v=""/>
    <m/>
    <m/>
    <m/>
    <n v="1656"/>
    <n v="933"/>
    <n v="1531"/>
    <n v="1578"/>
    <n v="1116"/>
    <n v="1805"/>
    <n v="458"/>
    <n v="550"/>
    <n v="636"/>
    <n v="680"/>
    <n v="628"/>
    <n v="579"/>
    <n v="495"/>
    <n v="497"/>
    <m/>
    <m/>
    <m/>
    <m/>
    <m/>
    <m/>
    <n v="0"/>
    <n v="0"/>
    <n v="458"/>
    <n v="550"/>
    <n v="636"/>
    <n v="680"/>
    <n v="628"/>
    <n v="579"/>
    <n v="495"/>
    <n v="497"/>
    <n v="365"/>
    <n v="340"/>
    <n v="323"/>
    <m/>
    <m/>
    <m/>
    <n v="214"/>
    <n v="155"/>
    <n v="174"/>
    <n v="145"/>
    <n v="165"/>
    <n v="93"/>
    <m/>
    <m/>
    <m/>
    <m/>
    <m/>
    <m/>
    <n v="535"/>
    <n v="463"/>
    <n v="486"/>
    <m/>
    <m/>
    <m/>
  </r>
  <r>
    <x v="9"/>
    <s v="Haywood Community College"/>
    <n v="198668"/>
    <x v="6"/>
    <m/>
    <m/>
    <m/>
    <m/>
    <m/>
    <m/>
    <m/>
    <m/>
    <m/>
    <m/>
    <m/>
    <m/>
    <m/>
    <m/>
    <m/>
    <m/>
    <m/>
    <m/>
    <m/>
    <m/>
    <m/>
    <m/>
    <m/>
    <m/>
    <m/>
    <m/>
    <m/>
    <m/>
    <m/>
    <m/>
    <m/>
    <s v=" "/>
    <s v=" "/>
    <s v=" "/>
    <s v=" "/>
    <s v=" "/>
    <s v=" "/>
    <s v=" "/>
    <s v=" "/>
    <s v=" "/>
    <s v=" "/>
    <s v=" "/>
    <s v=" "/>
    <m/>
    <m/>
    <m/>
    <m/>
    <m/>
    <m/>
    <s v=" "/>
    <s v=" "/>
    <s v=" "/>
    <m/>
    <m/>
    <m/>
    <m/>
    <m/>
    <m/>
    <m/>
    <m/>
    <m/>
    <s v=""/>
    <s v=""/>
    <s v=""/>
    <m/>
    <m/>
    <m/>
    <n v="727"/>
    <n v="576"/>
    <n v="630"/>
    <n v="1189"/>
    <n v="825"/>
    <n v="698"/>
    <n v="172"/>
    <n v="200"/>
    <n v="140"/>
    <n v="131"/>
    <n v="155"/>
    <n v="158"/>
    <n v="174"/>
    <n v="170"/>
    <m/>
    <m/>
    <m/>
    <m/>
    <m/>
    <m/>
    <n v="0"/>
    <n v="0"/>
    <n v="172"/>
    <n v="200"/>
    <n v="140"/>
    <n v="131"/>
    <n v="155"/>
    <n v="158"/>
    <n v="174"/>
    <n v="170"/>
    <n v="74"/>
    <n v="117"/>
    <n v="117"/>
    <m/>
    <m/>
    <m/>
    <n v="84"/>
    <n v="57"/>
    <n v="53"/>
    <n v="37"/>
    <n v="37"/>
    <n v="64"/>
    <m/>
    <m/>
    <m/>
    <n v="7"/>
    <n v="10"/>
    <n v="8"/>
    <n v="87"/>
    <n v="108"/>
    <n v="86"/>
    <m/>
    <m/>
    <m/>
  </r>
  <r>
    <x v="9"/>
    <s v="Isothermal Community College "/>
    <n v="198710"/>
    <x v="6"/>
    <m/>
    <m/>
    <m/>
    <m/>
    <m/>
    <m/>
    <m/>
    <m/>
    <m/>
    <m/>
    <m/>
    <m/>
    <m/>
    <m/>
    <m/>
    <m/>
    <m/>
    <m/>
    <m/>
    <m/>
    <m/>
    <m/>
    <m/>
    <m/>
    <m/>
    <m/>
    <m/>
    <m/>
    <m/>
    <m/>
    <m/>
    <s v=" "/>
    <s v=" "/>
    <s v=" "/>
    <s v=" "/>
    <s v=" "/>
    <s v=" "/>
    <s v=" "/>
    <s v=" "/>
    <s v=" "/>
    <s v=" "/>
    <s v=" "/>
    <s v=" "/>
    <m/>
    <m/>
    <m/>
    <m/>
    <m/>
    <m/>
    <s v=" "/>
    <s v=" "/>
    <s v=" "/>
    <m/>
    <m/>
    <m/>
    <m/>
    <m/>
    <m/>
    <m/>
    <m/>
    <m/>
    <s v=""/>
    <s v=""/>
    <s v=""/>
    <m/>
    <m/>
    <m/>
    <n v="606"/>
    <n v="527"/>
    <n v="548"/>
    <n v="281"/>
    <n v="526"/>
    <n v="626"/>
    <n v="143"/>
    <n v="178"/>
    <n v="219"/>
    <n v="204"/>
    <n v="212"/>
    <n v="191"/>
    <n v="183"/>
    <n v="222"/>
    <m/>
    <m/>
    <m/>
    <m/>
    <m/>
    <m/>
    <n v="0"/>
    <n v="0"/>
    <n v="143"/>
    <n v="178"/>
    <n v="219"/>
    <n v="204"/>
    <n v="212"/>
    <n v="191"/>
    <n v="183"/>
    <n v="222"/>
    <n v="26"/>
    <n v="130"/>
    <n v="122"/>
    <m/>
    <m/>
    <m/>
    <n v="165"/>
    <n v="53"/>
    <n v="100"/>
    <n v="31"/>
    <n v="16"/>
    <n v="36"/>
    <m/>
    <m/>
    <m/>
    <m/>
    <m/>
    <m/>
    <n v="173"/>
    <n v="196"/>
    <n v="155"/>
    <m/>
    <m/>
    <m/>
  </r>
  <r>
    <x v="9"/>
    <s v="Johnston Community College"/>
    <n v="198774"/>
    <x v="6"/>
    <m/>
    <m/>
    <m/>
    <m/>
    <m/>
    <m/>
    <m/>
    <m/>
    <m/>
    <m/>
    <m/>
    <m/>
    <m/>
    <m/>
    <m/>
    <m/>
    <m/>
    <m/>
    <m/>
    <m/>
    <m/>
    <m/>
    <m/>
    <m/>
    <m/>
    <m/>
    <m/>
    <m/>
    <m/>
    <m/>
    <m/>
    <s v=" "/>
    <s v=" "/>
    <s v=" "/>
    <s v=" "/>
    <s v=" "/>
    <s v=" "/>
    <s v=" "/>
    <s v=" "/>
    <s v=" "/>
    <s v=" "/>
    <s v=" "/>
    <s v=" "/>
    <m/>
    <m/>
    <m/>
    <m/>
    <m/>
    <m/>
    <s v=" "/>
    <s v=" "/>
    <s v=" "/>
    <m/>
    <m/>
    <m/>
    <m/>
    <m/>
    <m/>
    <m/>
    <m/>
    <m/>
    <s v=""/>
    <s v=""/>
    <s v=""/>
    <m/>
    <m/>
    <m/>
    <n v="1742"/>
    <n v="1697"/>
    <n v="1843"/>
    <n v="3130"/>
    <n v="3100"/>
    <n v="2844"/>
    <n v="372"/>
    <n v="517"/>
    <n v="529"/>
    <n v="443"/>
    <n v="447"/>
    <n v="813"/>
    <n v="716"/>
    <n v="672"/>
    <m/>
    <m/>
    <m/>
    <m/>
    <m/>
    <m/>
    <n v="0"/>
    <n v="0"/>
    <n v="372"/>
    <n v="517"/>
    <n v="529"/>
    <n v="443"/>
    <n v="447"/>
    <n v="813"/>
    <n v="716"/>
    <n v="672"/>
    <n v="569"/>
    <n v="327"/>
    <n v="274"/>
    <m/>
    <m/>
    <m/>
    <n v="244"/>
    <n v="389"/>
    <n v="398"/>
    <n v="135"/>
    <n v="146"/>
    <n v="277"/>
    <m/>
    <m/>
    <m/>
    <n v="67"/>
    <n v="77"/>
    <n v="165"/>
    <n v="241"/>
    <n v="224"/>
    <n v="371"/>
    <m/>
    <m/>
    <m/>
  </r>
  <r>
    <x v="9"/>
    <s v="Lenoir Community College "/>
    <n v="198817"/>
    <x v="6"/>
    <m/>
    <m/>
    <m/>
    <m/>
    <m/>
    <m/>
    <m/>
    <m/>
    <m/>
    <m/>
    <m/>
    <m/>
    <m/>
    <m/>
    <m/>
    <m/>
    <m/>
    <m/>
    <m/>
    <m/>
    <m/>
    <m/>
    <m/>
    <m/>
    <m/>
    <m/>
    <m/>
    <m/>
    <m/>
    <m/>
    <m/>
    <s v=" "/>
    <s v=" "/>
    <s v=" "/>
    <s v=" "/>
    <s v=" "/>
    <s v=" "/>
    <s v=" "/>
    <s v=" "/>
    <s v=" "/>
    <s v=" "/>
    <s v=" "/>
    <s v=" "/>
    <m/>
    <m/>
    <m/>
    <m/>
    <m/>
    <m/>
    <s v=" "/>
    <s v=" "/>
    <s v=" "/>
    <m/>
    <m/>
    <m/>
    <m/>
    <m/>
    <m/>
    <m/>
    <m/>
    <m/>
    <s v=""/>
    <s v=""/>
    <s v=""/>
    <m/>
    <m/>
    <m/>
    <n v="1152"/>
    <n v="365"/>
    <n v="400"/>
    <n v="1319"/>
    <n v="659"/>
    <n v="937"/>
    <n v="206"/>
    <n v="270"/>
    <n v="309"/>
    <n v="281"/>
    <n v="319"/>
    <n v="328"/>
    <n v="218"/>
    <n v="330"/>
    <m/>
    <m/>
    <m/>
    <m/>
    <m/>
    <m/>
    <n v="0"/>
    <n v="0"/>
    <n v="206"/>
    <n v="270"/>
    <n v="309"/>
    <n v="281"/>
    <n v="319"/>
    <n v="328"/>
    <n v="218"/>
    <n v="330"/>
    <n v="187"/>
    <n v="142"/>
    <n v="225"/>
    <m/>
    <m/>
    <m/>
    <n v="141"/>
    <n v="76"/>
    <n v="105"/>
    <n v="37"/>
    <n v="57"/>
    <n v="29"/>
    <m/>
    <m/>
    <m/>
    <m/>
    <m/>
    <m/>
    <n v="244"/>
    <n v="262"/>
    <n v="299"/>
    <m/>
    <m/>
    <m/>
  </r>
  <r>
    <x v="9"/>
    <s v="Mayland Community College"/>
    <n v="198914"/>
    <x v="6"/>
    <m/>
    <m/>
    <m/>
    <m/>
    <m/>
    <m/>
    <m/>
    <m/>
    <m/>
    <m/>
    <m/>
    <m/>
    <m/>
    <m/>
    <m/>
    <m/>
    <m/>
    <m/>
    <m/>
    <m/>
    <m/>
    <m/>
    <m/>
    <m/>
    <m/>
    <m/>
    <m/>
    <m/>
    <m/>
    <m/>
    <m/>
    <s v=" "/>
    <s v=" "/>
    <s v=" "/>
    <s v=" "/>
    <s v=" "/>
    <s v=" "/>
    <s v=" "/>
    <s v=" "/>
    <s v=" "/>
    <s v=" "/>
    <s v=" "/>
    <s v=" "/>
    <m/>
    <m/>
    <m/>
    <m/>
    <m/>
    <m/>
    <s v=" "/>
    <s v=" "/>
    <s v=" "/>
    <m/>
    <m/>
    <m/>
    <m/>
    <m/>
    <m/>
    <m/>
    <m/>
    <m/>
    <s v=""/>
    <s v=""/>
    <s v=""/>
    <m/>
    <m/>
    <m/>
    <n v="287"/>
    <n v="39"/>
    <n v="588"/>
    <n v="217"/>
    <n v="887"/>
    <n v="935"/>
    <n v="58"/>
    <n v="99"/>
    <n v="103"/>
    <n v="100"/>
    <n v="224"/>
    <n v="158"/>
    <n v="174"/>
    <n v="175"/>
    <m/>
    <m/>
    <m/>
    <m/>
    <m/>
    <m/>
    <n v="0"/>
    <n v="0"/>
    <n v="58"/>
    <n v="99"/>
    <n v="103"/>
    <n v="100"/>
    <n v="224"/>
    <n v="158"/>
    <n v="174"/>
    <n v="175"/>
    <n v="19"/>
    <n v="135"/>
    <n v="135"/>
    <m/>
    <m/>
    <m/>
    <n v="139"/>
    <n v="39"/>
    <n v="40"/>
    <n v="53"/>
    <n v="112"/>
    <n v="17"/>
    <m/>
    <m/>
    <m/>
    <m/>
    <m/>
    <m/>
    <n v="47"/>
    <n v="112"/>
    <n v="141"/>
    <m/>
    <m/>
    <m/>
  </r>
  <r>
    <x v="9"/>
    <s v="Mitchell Community College "/>
    <n v="198987"/>
    <x v="6"/>
    <m/>
    <m/>
    <m/>
    <m/>
    <m/>
    <m/>
    <m/>
    <m/>
    <m/>
    <m/>
    <m/>
    <m/>
    <m/>
    <m/>
    <m/>
    <m/>
    <m/>
    <m/>
    <m/>
    <m/>
    <m/>
    <m/>
    <m/>
    <m/>
    <m/>
    <m/>
    <m/>
    <m/>
    <m/>
    <m/>
    <m/>
    <s v=" "/>
    <s v=" "/>
    <s v=" "/>
    <s v=" "/>
    <s v=" "/>
    <s v=" "/>
    <s v=" "/>
    <s v=" "/>
    <s v=" "/>
    <s v=" "/>
    <s v=" "/>
    <s v=" "/>
    <m/>
    <m/>
    <m/>
    <m/>
    <m/>
    <m/>
    <s v=" "/>
    <s v=" "/>
    <s v=" "/>
    <m/>
    <m/>
    <m/>
    <m/>
    <m/>
    <m/>
    <m/>
    <m/>
    <m/>
    <s v=""/>
    <s v=""/>
    <s v=""/>
    <m/>
    <m/>
    <m/>
    <n v="1451"/>
    <n v="1362"/>
    <n v="836"/>
    <n v="602"/>
    <n v="600"/>
    <n v="1049"/>
    <n v="172"/>
    <n v="250"/>
    <n v="351"/>
    <n v="268"/>
    <n v="312"/>
    <n v="325"/>
    <n v="302"/>
    <n v="351"/>
    <m/>
    <m/>
    <m/>
    <m/>
    <m/>
    <m/>
    <n v="0"/>
    <n v="0"/>
    <n v="172"/>
    <n v="250"/>
    <n v="351"/>
    <n v="268"/>
    <n v="312"/>
    <n v="325"/>
    <n v="302"/>
    <n v="351"/>
    <n v="172"/>
    <n v="183"/>
    <n v="220"/>
    <m/>
    <m/>
    <m/>
    <n v="153"/>
    <n v="119"/>
    <n v="131"/>
    <n v="53"/>
    <n v="50"/>
    <n v="48"/>
    <m/>
    <m/>
    <m/>
    <n v="72"/>
    <n v="92"/>
    <n v="88"/>
    <n v="143"/>
    <n v="170"/>
    <n v="189"/>
    <m/>
    <m/>
    <m/>
  </r>
  <r>
    <x v="9"/>
    <s v="Nash Community College"/>
    <n v="199087"/>
    <x v="6"/>
    <m/>
    <m/>
    <m/>
    <m/>
    <m/>
    <m/>
    <m/>
    <m/>
    <m/>
    <m/>
    <m/>
    <m/>
    <m/>
    <m/>
    <m/>
    <m/>
    <m/>
    <m/>
    <m/>
    <m/>
    <m/>
    <m/>
    <m/>
    <m/>
    <m/>
    <m/>
    <m/>
    <m/>
    <m/>
    <m/>
    <m/>
    <s v=" "/>
    <s v=" "/>
    <s v=" "/>
    <s v=" "/>
    <s v=" "/>
    <s v=" "/>
    <s v=" "/>
    <s v=" "/>
    <s v=" "/>
    <s v=" "/>
    <s v=" "/>
    <s v=" "/>
    <m/>
    <m/>
    <m/>
    <m/>
    <m/>
    <m/>
    <s v=" "/>
    <s v=" "/>
    <s v=" "/>
    <m/>
    <m/>
    <m/>
    <m/>
    <m/>
    <m/>
    <m/>
    <m/>
    <m/>
    <s v=""/>
    <s v=""/>
    <s v=""/>
    <m/>
    <m/>
    <m/>
    <n v="360"/>
    <n v="509"/>
    <n v="312"/>
    <n v="607"/>
    <n v="1242"/>
    <n v="797"/>
    <n v="218"/>
    <n v="199"/>
    <n v="210"/>
    <n v="284"/>
    <n v="256"/>
    <n v="301"/>
    <n v="408"/>
    <n v="252"/>
    <m/>
    <m/>
    <m/>
    <m/>
    <m/>
    <m/>
    <n v="0"/>
    <n v="0"/>
    <n v="218"/>
    <n v="199"/>
    <n v="210"/>
    <n v="284"/>
    <n v="256"/>
    <n v="301"/>
    <n v="408"/>
    <n v="252"/>
    <n v="102"/>
    <n v="208"/>
    <n v="151"/>
    <m/>
    <m/>
    <m/>
    <n v="199"/>
    <n v="200"/>
    <n v="101"/>
    <n v="41"/>
    <n v="20"/>
    <n v="19"/>
    <m/>
    <m/>
    <m/>
    <m/>
    <m/>
    <m/>
    <n v="243"/>
    <n v="236"/>
    <n v="282"/>
    <m/>
    <m/>
    <m/>
  </r>
  <r>
    <x v="9"/>
    <s v="Piedmont Community College"/>
    <n v="199324"/>
    <x v="6"/>
    <m/>
    <m/>
    <m/>
    <m/>
    <m/>
    <m/>
    <m/>
    <m/>
    <m/>
    <m/>
    <m/>
    <m/>
    <m/>
    <m/>
    <m/>
    <m/>
    <m/>
    <m/>
    <m/>
    <m/>
    <m/>
    <m/>
    <m/>
    <m/>
    <m/>
    <m/>
    <m/>
    <m/>
    <m/>
    <m/>
    <m/>
    <s v=" "/>
    <s v=" "/>
    <s v=" "/>
    <s v=" "/>
    <s v=" "/>
    <s v=" "/>
    <s v=" "/>
    <s v=" "/>
    <s v=" "/>
    <s v=" "/>
    <s v=" "/>
    <s v=" "/>
    <m/>
    <m/>
    <m/>
    <m/>
    <m/>
    <m/>
    <s v=" "/>
    <s v=" "/>
    <s v=" "/>
    <m/>
    <m/>
    <m/>
    <m/>
    <m/>
    <m/>
    <m/>
    <m/>
    <m/>
    <s v=""/>
    <s v=""/>
    <s v=""/>
    <m/>
    <m/>
    <m/>
    <n v="791"/>
    <n v="792"/>
    <n v="1416"/>
    <n v="469"/>
    <n v="406"/>
    <n v="648"/>
    <n v="220"/>
    <n v="210"/>
    <n v="154"/>
    <n v="181"/>
    <n v="212"/>
    <n v="267"/>
    <n v="130"/>
    <n v="222"/>
    <m/>
    <m/>
    <m/>
    <m/>
    <m/>
    <m/>
    <n v="0"/>
    <n v="0"/>
    <n v="220"/>
    <n v="210"/>
    <n v="154"/>
    <n v="181"/>
    <n v="212"/>
    <n v="267"/>
    <n v="130"/>
    <n v="222"/>
    <n v="195"/>
    <n v="61"/>
    <n v="63"/>
    <m/>
    <m/>
    <m/>
    <n v="72"/>
    <n v="69"/>
    <n v="159"/>
    <n v="65"/>
    <n v="77"/>
    <n v="59"/>
    <m/>
    <m/>
    <m/>
    <n v="6"/>
    <n v="28"/>
    <n v="15"/>
    <n v="110"/>
    <n v="107"/>
    <n v="193"/>
    <m/>
    <m/>
    <m/>
  </r>
  <r>
    <x v="9"/>
    <s v="Randolph Community College"/>
    <n v="199421"/>
    <x v="6"/>
    <m/>
    <m/>
    <m/>
    <m/>
    <m/>
    <m/>
    <m/>
    <m/>
    <m/>
    <m/>
    <m/>
    <m/>
    <m/>
    <m/>
    <m/>
    <m/>
    <m/>
    <m/>
    <m/>
    <m/>
    <m/>
    <m/>
    <m/>
    <m/>
    <m/>
    <m/>
    <m/>
    <m/>
    <m/>
    <m/>
    <m/>
    <s v=" "/>
    <s v=" "/>
    <s v=" "/>
    <s v=" "/>
    <s v=" "/>
    <s v=" "/>
    <s v=" "/>
    <s v=" "/>
    <s v=" "/>
    <s v=" "/>
    <s v=" "/>
    <s v=" "/>
    <m/>
    <m/>
    <m/>
    <m/>
    <m/>
    <m/>
    <s v=" "/>
    <s v=" "/>
    <s v=" "/>
    <m/>
    <m/>
    <m/>
    <m/>
    <m/>
    <m/>
    <m/>
    <m/>
    <m/>
    <s v=""/>
    <s v=""/>
    <s v=""/>
    <m/>
    <m/>
    <m/>
    <n v="655"/>
    <n v="440"/>
    <n v="782"/>
    <n v="1167"/>
    <n v="697"/>
    <n v="1034"/>
    <n v="209"/>
    <n v="207"/>
    <n v="269"/>
    <n v="258"/>
    <n v="318"/>
    <n v="222"/>
    <n v="66"/>
    <n v="166"/>
    <m/>
    <m/>
    <m/>
    <m/>
    <m/>
    <m/>
    <n v="0"/>
    <n v="0"/>
    <n v="209"/>
    <n v="207"/>
    <n v="269"/>
    <n v="258"/>
    <n v="318"/>
    <n v="222"/>
    <n v="66"/>
    <n v="166"/>
    <n v="160"/>
    <n v="25"/>
    <n v="126"/>
    <m/>
    <m/>
    <m/>
    <n v="62"/>
    <n v="41"/>
    <n v="40"/>
    <n v="31"/>
    <n v="59"/>
    <n v="32"/>
    <m/>
    <m/>
    <m/>
    <n v="14"/>
    <m/>
    <n v="53"/>
    <n v="213"/>
    <n v="259"/>
    <n v="137"/>
    <m/>
    <m/>
    <m/>
  </r>
  <r>
    <x v="9"/>
    <s v="Richmond Community College"/>
    <n v="199449"/>
    <x v="6"/>
    <m/>
    <m/>
    <m/>
    <m/>
    <m/>
    <m/>
    <m/>
    <m/>
    <m/>
    <m/>
    <m/>
    <m/>
    <m/>
    <m/>
    <m/>
    <m/>
    <m/>
    <m/>
    <m/>
    <m/>
    <m/>
    <m/>
    <m/>
    <m/>
    <m/>
    <m/>
    <m/>
    <m/>
    <m/>
    <m/>
    <m/>
    <s v=" "/>
    <s v=" "/>
    <s v=" "/>
    <s v=" "/>
    <s v=" "/>
    <s v=" "/>
    <s v=" "/>
    <s v=" "/>
    <s v=" "/>
    <s v=" "/>
    <s v=" "/>
    <s v=" "/>
    <m/>
    <m/>
    <m/>
    <m/>
    <m/>
    <m/>
    <s v=" "/>
    <s v=" "/>
    <s v=" "/>
    <m/>
    <m/>
    <m/>
    <m/>
    <m/>
    <m/>
    <m/>
    <m/>
    <m/>
    <s v=""/>
    <s v=""/>
    <s v=""/>
    <m/>
    <m/>
    <m/>
    <n v="154"/>
    <n v="144"/>
    <n v="123"/>
    <n v="521"/>
    <n v="550"/>
    <n v="506"/>
    <n v="79"/>
    <n v="148"/>
    <n v="192"/>
    <n v="235"/>
    <n v="145"/>
    <n v="130"/>
    <n v="209"/>
    <n v="162"/>
    <m/>
    <m/>
    <m/>
    <m/>
    <m/>
    <m/>
    <n v="0"/>
    <n v="0"/>
    <n v="79"/>
    <n v="148"/>
    <n v="192"/>
    <n v="235"/>
    <n v="145"/>
    <n v="130"/>
    <n v="209"/>
    <n v="162"/>
    <n v="83"/>
    <n v="121"/>
    <n v="89"/>
    <m/>
    <m/>
    <m/>
    <n v="47"/>
    <n v="88"/>
    <n v="73"/>
    <n v="23"/>
    <n v="26"/>
    <n v="31"/>
    <m/>
    <m/>
    <m/>
    <n v="40"/>
    <n v="33"/>
    <n v="48"/>
    <n v="172"/>
    <n v="86"/>
    <n v="51"/>
    <m/>
    <m/>
    <m/>
  </r>
  <r>
    <x v="9"/>
    <s v="Robeson Community College"/>
    <n v="199476"/>
    <x v="6"/>
    <m/>
    <m/>
    <m/>
    <m/>
    <m/>
    <m/>
    <m/>
    <m/>
    <m/>
    <m/>
    <m/>
    <m/>
    <m/>
    <m/>
    <m/>
    <m/>
    <m/>
    <m/>
    <m/>
    <m/>
    <m/>
    <m/>
    <m/>
    <m/>
    <m/>
    <m/>
    <m/>
    <m/>
    <m/>
    <m/>
    <m/>
    <s v=" "/>
    <s v=" "/>
    <s v=" "/>
    <s v=" "/>
    <s v=" "/>
    <s v=" "/>
    <s v=" "/>
    <s v=" "/>
    <s v=" "/>
    <s v=" "/>
    <s v=" "/>
    <s v=" "/>
    <m/>
    <m/>
    <m/>
    <m/>
    <m/>
    <m/>
    <s v=" "/>
    <s v=" "/>
    <s v=" "/>
    <m/>
    <m/>
    <m/>
    <m/>
    <m/>
    <m/>
    <m/>
    <m/>
    <m/>
    <s v=""/>
    <s v=""/>
    <s v=""/>
    <m/>
    <m/>
    <m/>
    <n v="1426"/>
    <n v="1463"/>
    <n v="677"/>
    <n v="831"/>
    <n v="715"/>
    <n v="737"/>
    <n v="224"/>
    <n v="334"/>
    <n v="330"/>
    <n v="154"/>
    <n v="297"/>
    <n v="420"/>
    <n v="224"/>
    <n v="312"/>
    <m/>
    <m/>
    <m/>
    <m/>
    <m/>
    <m/>
    <n v="2"/>
    <n v="0"/>
    <n v="224"/>
    <n v="334"/>
    <n v="330"/>
    <n v="154"/>
    <n v="297"/>
    <n v="420"/>
    <n v="222"/>
    <n v="312"/>
    <n v="235"/>
    <n v="144"/>
    <n v="221"/>
    <m/>
    <m/>
    <m/>
    <n v="185"/>
    <n v="78"/>
    <n v="91"/>
    <n v="19"/>
    <n v="46"/>
    <n v="57"/>
    <m/>
    <m/>
    <m/>
    <n v="43"/>
    <n v="28"/>
    <m/>
    <n v="92"/>
    <n v="223"/>
    <n v="363"/>
    <m/>
    <m/>
    <m/>
  </r>
  <r>
    <x v="9"/>
    <s v="Rockingham Community College "/>
    <n v="199485"/>
    <x v="6"/>
    <m/>
    <m/>
    <m/>
    <m/>
    <m/>
    <m/>
    <m/>
    <m/>
    <m/>
    <m/>
    <m/>
    <m/>
    <m/>
    <m/>
    <m/>
    <m/>
    <m/>
    <m/>
    <m/>
    <m/>
    <m/>
    <m/>
    <m/>
    <m/>
    <m/>
    <m/>
    <m/>
    <m/>
    <m/>
    <m/>
    <m/>
    <s v=" "/>
    <s v=" "/>
    <s v=" "/>
    <s v=" "/>
    <s v=" "/>
    <s v=" "/>
    <s v=" "/>
    <s v=" "/>
    <s v=" "/>
    <s v=" "/>
    <s v=" "/>
    <s v=" "/>
    <m/>
    <m/>
    <m/>
    <m/>
    <m/>
    <m/>
    <s v=" "/>
    <s v=" "/>
    <s v=" "/>
    <m/>
    <m/>
    <m/>
    <m/>
    <m/>
    <m/>
    <m/>
    <m/>
    <m/>
    <s v=""/>
    <s v=""/>
    <s v=""/>
    <m/>
    <m/>
    <m/>
    <n v="505"/>
    <n v="616"/>
    <n v="875"/>
    <n v="759"/>
    <n v="529"/>
    <n v="845"/>
    <n v="178"/>
    <n v="223"/>
    <n v="299"/>
    <n v="244"/>
    <n v="178"/>
    <n v="263"/>
    <n v="282"/>
    <n v="281"/>
    <m/>
    <m/>
    <m/>
    <m/>
    <m/>
    <m/>
    <n v="0"/>
    <n v="0"/>
    <n v="178"/>
    <n v="223"/>
    <n v="299"/>
    <n v="244"/>
    <n v="178"/>
    <n v="263"/>
    <n v="282"/>
    <n v="281"/>
    <n v="129"/>
    <n v="188"/>
    <n v="194"/>
    <m/>
    <m/>
    <m/>
    <n v="134"/>
    <n v="94"/>
    <n v="87"/>
    <n v="67"/>
    <n v="30"/>
    <n v="50"/>
    <m/>
    <m/>
    <m/>
    <n v="16"/>
    <m/>
    <m/>
    <n v="161"/>
    <n v="148"/>
    <n v="213"/>
    <m/>
    <m/>
    <m/>
  </r>
  <r>
    <x v="9"/>
    <s v="Sandhills Community College "/>
    <n v="199634"/>
    <x v="6"/>
    <m/>
    <m/>
    <m/>
    <m/>
    <m/>
    <m/>
    <m/>
    <m/>
    <m/>
    <m/>
    <m/>
    <m/>
    <m/>
    <m/>
    <m/>
    <m/>
    <m/>
    <m/>
    <m/>
    <m/>
    <m/>
    <m/>
    <m/>
    <m/>
    <m/>
    <m/>
    <m/>
    <m/>
    <m/>
    <m/>
    <m/>
    <s v=" "/>
    <s v=" "/>
    <s v=" "/>
    <s v=" "/>
    <s v=" "/>
    <s v=" "/>
    <s v=" "/>
    <s v=" "/>
    <s v=" "/>
    <s v=" "/>
    <s v=" "/>
    <s v=" "/>
    <m/>
    <m/>
    <m/>
    <m/>
    <m/>
    <m/>
    <s v=" "/>
    <s v=" "/>
    <s v=" "/>
    <m/>
    <m/>
    <m/>
    <m/>
    <m/>
    <m/>
    <m/>
    <m/>
    <m/>
    <s v=""/>
    <s v=""/>
    <s v=""/>
    <m/>
    <m/>
    <m/>
    <n v="1361"/>
    <n v="1243"/>
    <n v="1563"/>
    <n v="1339"/>
    <n v="1653"/>
    <n v="1882"/>
    <n v="422"/>
    <n v="435"/>
    <n v="361"/>
    <n v="383"/>
    <n v="405"/>
    <n v="284"/>
    <n v="532"/>
    <n v="570"/>
    <m/>
    <m/>
    <m/>
    <m/>
    <m/>
    <m/>
    <n v="0"/>
    <n v="0"/>
    <n v="422"/>
    <n v="435"/>
    <n v="361"/>
    <n v="383"/>
    <n v="405"/>
    <n v="284"/>
    <n v="532"/>
    <n v="570"/>
    <n v="190"/>
    <n v="218"/>
    <n v="257"/>
    <m/>
    <m/>
    <m/>
    <n v="94"/>
    <n v="314"/>
    <n v="313"/>
    <n v="69"/>
    <n v="76"/>
    <n v="54"/>
    <m/>
    <m/>
    <m/>
    <m/>
    <m/>
    <m/>
    <n v="314"/>
    <n v="329"/>
    <n v="230"/>
    <m/>
    <m/>
    <m/>
  </r>
  <r>
    <x v="9"/>
    <s v="South Piedmont Community College"/>
    <n v="197850"/>
    <x v="6"/>
    <m/>
    <m/>
    <m/>
    <m/>
    <m/>
    <m/>
    <m/>
    <m/>
    <m/>
    <m/>
    <m/>
    <m/>
    <m/>
    <m/>
    <m/>
    <m/>
    <m/>
    <m/>
    <m/>
    <m/>
    <m/>
    <m/>
    <m/>
    <m/>
    <m/>
    <m/>
    <m/>
    <m/>
    <m/>
    <m/>
    <m/>
    <s v=" "/>
    <s v=" "/>
    <s v=" "/>
    <s v=" "/>
    <s v=" "/>
    <s v=" "/>
    <s v=" "/>
    <s v=" "/>
    <s v=" "/>
    <s v=" "/>
    <s v=" "/>
    <s v=" "/>
    <m/>
    <m/>
    <m/>
    <m/>
    <m/>
    <m/>
    <s v=" "/>
    <s v=" "/>
    <s v=" "/>
    <m/>
    <m/>
    <m/>
    <m/>
    <m/>
    <m/>
    <m/>
    <m/>
    <m/>
    <s v=""/>
    <s v=""/>
    <s v=""/>
    <m/>
    <m/>
    <m/>
    <n v="506"/>
    <n v="802"/>
    <n v="829"/>
    <n v="881"/>
    <n v="528"/>
    <n v="876"/>
    <n v="250"/>
    <n v="186"/>
    <n v="134"/>
    <n v="176"/>
    <n v="150"/>
    <n v="186"/>
    <n v="138"/>
    <n v="165"/>
    <m/>
    <m/>
    <m/>
    <m/>
    <m/>
    <m/>
    <n v="0"/>
    <n v="0"/>
    <n v="250"/>
    <n v="186"/>
    <n v="134"/>
    <n v="176"/>
    <n v="150"/>
    <n v="186"/>
    <n v="138"/>
    <n v="165"/>
    <n v="87"/>
    <n v="101"/>
    <n v="109"/>
    <m/>
    <m/>
    <m/>
    <n v="99"/>
    <n v="37"/>
    <n v="56"/>
    <n v="35"/>
    <n v="29"/>
    <n v="36"/>
    <m/>
    <m/>
    <m/>
    <n v="29"/>
    <n v="28"/>
    <n v="26"/>
    <n v="112"/>
    <n v="93"/>
    <n v="124"/>
    <m/>
    <m/>
    <m/>
  </r>
  <r>
    <x v="9"/>
    <s v="Southeastern Community College "/>
    <n v="199722"/>
    <x v="6"/>
    <m/>
    <m/>
    <m/>
    <m/>
    <m/>
    <m/>
    <m/>
    <m/>
    <m/>
    <m/>
    <m/>
    <m/>
    <m/>
    <m/>
    <m/>
    <m/>
    <m/>
    <m/>
    <m/>
    <m/>
    <m/>
    <m/>
    <m/>
    <m/>
    <m/>
    <m/>
    <m/>
    <m/>
    <m/>
    <m/>
    <m/>
    <s v=" "/>
    <s v=" "/>
    <s v=" "/>
    <s v=" "/>
    <s v=" "/>
    <s v=" "/>
    <s v=" "/>
    <s v=" "/>
    <s v=" "/>
    <s v=" "/>
    <s v=" "/>
    <s v=" "/>
    <m/>
    <m/>
    <m/>
    <m/>
    <m/>
    <m/>
    <s v=" "/>
    <s v=" "/>
    <s v=" "/>
    <m/>
    <m/>
    <m/>
    <m/>
    <m/>
    <m/>
    <m/>
    <m/>
    <m/>
    <s v=""/>
    <s v=""/>
    <s v=""/>
    <m/>
    <m/>
    <m/>
    <n v="350"/>
    <n v="514"/>
    <n v="342"/>
    <n v="464"/>
    <n v="651"/>
    <n v="641"/>
    <n v="227"/>
    <n v="190"/>
    <n v="160"/>
    <n v="198"/>
    <n v="178"/>
    <n v="238"/>
    <n v="260"/>
    <n v="241"/>
    <m/>
    <m/>
    <m/>
    <m/>
    <m/>
    <m/>
    <n v="0"/>
    <n v="0"/>
    <n v="227"/>
    <n v="190"/>
    <n v="160"/>
    <n v="198"/>
    <n v="178"/>
    <n v="238"/>
    <n v="260"/>
    <n v="241"/>
    <n v="124"/>
    <n v="66"/>
    <n v="124"/>
    <m/>
    <m/>
    <m/>
    <n v="114"/>
    <n v="194"/>
    <n v="117"/>
    <n v="54"/>
    <n v="77"/>
    <n v="108"/>
    <m/>
    <m/>
    <m/>
    <m/>
    <m/>
    <m/>
    <n v="144"/>
    <n v="101"/>
    <n v="130"/>
    <m/>
    <m/>
    <m/>
  </r>
  <r>
    <x v="9"/>
    <s v="Southwestern Community College "/>
    <n v="199731"/>
    <x v="6"/>
    <m/>
    <m/>
    <m/>
    <m/>
    <m/>
    <m/>
    <m/>
    <m/>
    <m/>
    <m/>
    <m/>
    <m/>
    <m/>
    <m/>
    <m/>
    <m/>
    <m/>
    <m/>
    <m/>
    <m/>
    <m/>
    <m/>
    <m/>
    <m/>
    <m/>
    <m/>
    <m/>
    <m/>
    <m/>
    <m/>
    <m/>
    <s v=" "/>
    <s v=" "/>
    <s v=" "/>
    <s v=" "/>
    <s v=" "/>
    <s v=" "/>
    <s v=" "/>
    <s v=" "/>
    <s v=" "/>
    <s v=" "/>
    <s v=" "/>
    <s v=" "/>
    <m/>
    <m/>
    <m/>
    <m/>
    <m/>
    <m/>
    <s v=" "/>
    <s v=" "/>
    <s v=" "/>
    <m/>
    <m/>
    <m/>
    <m/>
    <m/>
    <m/>
    <m/>
    <m/>
    <m/>
    <s v=""/>
    <s v=""/>
    <s v=""/>
    <m/>
    <m/>
    <m/>
    <n v="659"/>
    <n v="780"/>
    <n v="742"/>
    <n v="903"/>
    <n v="890"/>
    <n v="1237"/>
    <n v="143"/>
    <n v="118"/>
    <n v="174"/>
    <n v="157"/>
    <n v="175"/>
    <n v="167"/>
    <n v="176"/>
    <n v="229"/>
    <m/>
    <m/>
    <m/>
    <m/>
    <m/>
    <m/>
    <n v="0"/>
    <n v="0"/>
    <n v="143"/>
    <n v="118"/>
    <n v="174"/>
    <n v="157"/>
    <n v="175"/>
    <n v="167"/>
    <n v="176"/>
    <n v="229"/>
    <n v="82"/>
    <n v="64"/>
    <n v="80"/>
    <m/>
    <m/>
    <m/>
    <n v="85"/>
    <n v="112"/>
    <n v="149"/>
    <n v="43"/>
    <n v="21"/>
    <n v="23"/>
    <m/>
    <m/>
    <m/>
    <m/>
    <m/>
    <m/>
    <n v="114"/>
    <n v="154"/>
    <n v="144"/>
    <m/>
    <m/>
    <m/>
  </r>
  <r>
    <x v="9"/>
    <s v="Stanly Community College"/>
    <n v="199740"/>
    <x v="6"/>
    <m/>
    <m/>
    <m/>
    <m/>
    <m/>
    <m/>
    <m/>
    <m/>
    <m/>
    <m/>
    <m/>
    <m/>
    <m/>
    <m/>
    <m/>
    <m/>
    <m/>
    <m/>
    <m/>
    <m/>
    <m/>
    <m/>
    <m/>
    <m/>
    <m/>
    <m/>
    <m/>
    <m/>
    <m/>
    <m/>
    <m/>
    <s v=" "/>
    <s v=" "/>
    <s v=" "/>
    <s v=" "/>
    <s v=" "/>
    <s v=" "/>
    <s v=" "/>
    <s v=" "/>
    <s v=" "/>
    <s v=" "/>
    <s v=" "/>
    <s v=" "/>
    <m/>
    <m/>
    <m/>
    <m/>
    <m/>
    <m/>
    <s v=" "/>
    <s v=" "/>
    <s v=" "/>
    <m/>
    <m/>
    <m/>
    <m/>
    <m/>
    <m/>
    <m/>
    <m/>
    <m/>
    <s v=""/>
    <s v=""/>
    <s v=""/>
    <m/>
    <m/>
    <m/>
    <n v="630"/>
    <n v="350"/>
    <n v="791"/>
    <n v="1173"/>
    <n v="1196"/>
    <n v="1434"/>
    <n v="116"/>
    <n v="171"/>
    <n v="218"/>
    <n v="181"/>
    <n v="236"/>
    <n v="237"/>
    <n v="203"/>
    <n v="243"/>
    <m/>
    <m/>
    <m/>
    <m/>
    <m/>
    <m/>
    <n v="0"/>
    <n v="0"/>
    <n v="116"/>
    <n v="171"/>
    <n v="218"/>
    <n v="181"/>
    <n v="236"/>
    <n v="237"/>
    <n v="203"/>
    <n v="243"/>
    <n v="85"/>
    <n v="97"/>
    <n v="93"/>
    <m/>
    <m/>
    <m/>
    <n v="152"/>
    <n v="106"/>
    <n v="150"/>
    <n v="35"/>
    <n v="52"/>
    <n v="55"/>
    <m/>
    <m/>
    <m/>
    <m/>
    <m/>
    <m/>
    <n v="146"/>
    <n v="184"/>
    <n v="182"/>
    <m/>
    <m/>
    <m/>
  </r>
  <r>
    <x v="9"/>
    <s v="Surry Community College "/>
    <n v="199768"/>
    <x v="6"/>
    <m/>
    <m/>
    <m/>
    <m/>
    <m/>
    <m/>
    <m/>
    <m/>
    <m/>
    <m/>
    <m/>
    <m/>
    <m/>
    <m/>
    <m/>
    <m/>
    <m/>
    <m/>
    <m/>
    <m/>
    <m/>
    <m/>
    <m/>
    <m/>
    <m/>
    <m/>
    <m/>
    <m/>
    <m/>
    <m/>
    <m/>
    <s v=" "/>
    <s v=" "/>
    <s v=" "/>
    <s v=" "/>
    <s v=" "/>
    <s v=" "/>
    <s v=" "/>
    <s v=" "/>
    <s v=" "/>
    <s v=" "/>
    <s v=" "/>
    <s v=" "/>
    <m/>
    <m/>
    <m/>
    <m/>
    <m/>
    <m/>
    <s v=" "/>
    <s v=" "/>
    <s v=" "/>
    <m/>
    <m/>
    <m/>
    <m/>
    <m/>
    <m/>
    <m/>
    <m/>
    <m/>
    <s v=""/>
    <s v=""/>
    <s v=""/>
    <m/>
    <m/>
    <m/>
    <n v="1412"/>
    <n v="1348"/>
    <n v="1407"/>
    <n v="1268"/>
    <n v="1302"/>
    <n v="1001"/>
    <n v="476"/>
    <n v="451"/>
    <n v="329"/>
    <n v="319"/>
    <n v="316"/>
    <n v="365"/>
    <n v="413"/>
    <n v="360"/>
    <m/>
    <m/>
    <m/>
    <m/>
    <m/>
    <m/>
    <n v="0"/>
    <n v="0"/>
    <n v="476"/>
    <n v="451"/>
    <n v="329"/>
    <n v="319"/>
    <n v="316"/>
    <n v="365"/>
    <n v="413"/>
    <n v="360"/>
    <n v="252"/>
    <n v="301"/>
    <n v="241"/>
    <m/>
    <m/>
    <m/>
    <n v="113"/>
    <n v="112"/>
    <n v="119"/>
    <n v="78"/>
    <n v="79"/>
    <n v="91"/>
    <m/>
    <m/>
    <m/>
    <n v="62"/>
    <n v="81"/>
    <n v="73"/>
    <n v="179"/>
    <n v="156"/>
    <n v="201"/>
    <m/>
    <m/>
    <m/>
  </r>
  <r>
    <x v="9"/>
    <s v="Vance-Granville Community College "/>
    <n v="199838"/>
    <x v="6"/>
    <m/>
    <m/>
    <m/>
    <m/>
    <m/>
    <m/>
    <m/>
    <m/>
    <m/>
    <m/>
    <m/>
    <m/>
    <m/>
    <m/>
    <m/>
    <m/>
    <m/>
    <m/>
    <m/>
    <m/>
    <m/>
    <m/>
    <m/>
    <m/>
    <m/>
    <m/>
    <m/>
    <m/>
    <m/>
    <m/>
    <m/>
    <s v=" "/>
    <s v=" "/>
    <s v=" "/>
    <s v=" "/>
    <s v=" "/>
    <s v=" "/>
    <s v=" "/>
    <s v=" "/>
    <s v=" "/>
    <s v=" "/>
    <s v=" "/>
    <s v=" "/>
    <m/>
    <m/>
    <m/>
    <m/>
    <m/>
    <m/>
    <s v=" "/>
    <s v=" "/>
    <s v=" "/>
    <m/>
    <m/>
    <m/>
    <m/>
    <m/>
    <m/>
    <m/>
    <m/>
    <m/>
    <s v=""/>
    <s v=""/>
    <s v=""/>
    <m/>
    <m/>
    <m/>
    <n v="1517"/>
    <n v="513"/>
    <n v="738"/>
    <n v="766"/>
    <n v="2268"/>
    <n v="1183"/>
    <n v="189"/>
    <n v="279"/>
    <n v="320"/>
    <n v="268"/>
    <n v="293"/>
    <n v="301"/>
    <n v="287"/>
    <n v="229"/>
    <m/>
    <m/>
    <m/>
    <m/>
    <m/>
    <m/>
    <n v="10"/>
    <n v="0"/>
    <n v="189"/>
    <n v="279"/>
    <n v="320"/>
    <n v="268"/>
    <n v="293"/>
    <n v="301"/>
    <n v="277"/>
    <n v="229"/>
    <n v="172"/>
    <n v="173"/>
    <n v="123"/>
    <m/>
    <m/>
    <m/>
    <n v="129"/>
    <n v="104"/>
    <n v="106"/>
    <n v="61"/>
    <n v="87"/>
    <n v="48"/>
    <m/>
    <m/>
    <m/>
    <n v="55"/>
    <n v="74"/>
    <n v="74"/>
    <n v="152"/>
    <n v="132"/>
    <n v="179"/>
    <m/>
    <m/>
    <m/>
  </r>
  <r>
    <x v="9"/>
    <s v="Wayne Community College"/>
    <n v="199892"/>
    <x v="6"/>
    <m/>
    <m/>
    <m/>
    <m/>
    <m/>
    <m/>
    <m/>
    <m/>
    <m/>
    <m/>
    <m/>
    <m/>
    <m/>
    <m/>
    <m/>
    <m/>
    <m/>
    <m/>
    <m/>
    <m/>
    <m/>
    <m/>
    <m/>
    <m/>
    <m/>
    <m/>
    <m/>
    <m/>
    <m/>
    <m/>
    <m/>
    <s v=" "/>
    <s v=" "/>
    <s v=" "/>
    <s v=" "/>
    <s v=" "/>
    <s v=" "/>
    <s v=" "/>
    <s v=" "/>
    <s v=" "/>
    <s v=" "/>
    <s v=" "/>
    <s v=" "/>
    <m/>
    <m/>
    <m/>
    <m/>
    <m/>
    <m/>
    <s v=" "/>
    <s v=" "/>
    <s v=" "/>
    <m/>
    <m/>
    <m/>
    <m/>
    <m/>
    <m/>
    <m/>
    <m/>
    <m/>
    <s v=""/>
    <s v=""/>
    <s v=""/>
    <m/>
    <m/>
    <m/>
    <n v="1409"/>
    <n v="3181"/>
    <n v="935"/>
    <n v="1093"/>
    <n v="1158"/>
    <n v="1279"/>
    <n v="303"/>
    <n v="698"/>
    <n v="404"/>
    <n v="453"/>
    <n v="419"/>
    <n v="528"/>
    <n v="499"/>
    <n v="508"/>
    <m/>
    <m/>
    <m/>
    <m/>
    <m/>
    <m/>
    <n v="0"/>
    <n v="0"/>
    <n v="303"/>
    <n v="698"/>
    <n v="404"/>
    <n v="453"/>
    <n v="419"/>
    <n v="528"/>
    <n v="499"/>
    <n v="508"/>
    <n v="322"/>
    <n v="346"/>
    <n v="351"/>
    <m/>
    <m/>
    <m/>
    <n v="206"/>
    <n v="153"/>
    <n v="157"/>
    <n v="108"/>
    <n v="84"/>
    <n v="80"/>
    <m/>
    <m/>
    <m/>
    <n v="104"/>
    <n v="104"/>
    <n v="116"/>
    <n v="241"/>
    <n v="231"/>
    <n v="332"/>
    <m/>
    <m/>
    <m/>
  </r>
  <r>
    <x v="9"/>
    <s v="Western Piedmont Community College "/>
    <n v="199908"/>
    <x v="6"/>
    <m/>
    <m/>
    <m/>
    <m/>
    <m/>
    <m/>
    <m/>
    <m/>
    <m/>
    <m/>
    <m/>
    <m/>
    <m/>
    <m/>
    <m/>
    <m/>
    <m/>
    <m/>
    <m/>
    <m/>
    <m/>
    <m/>
    <m/>
    <m/>
    <m/>
    <m/>
    <m/>
    <m/>
    <m/>
    <m/>
    <m/>
    <s v=" "/>
    <s v=" "/>
    <s v=" "/>
    <s v=" "/>
    <s v=" "/>
    <s v=" "/>
    <s v=" "/>
    <s v=" "/>
    <s v=" "/>
    <s v=" "/>
    <s v=" "/>
    <s v=" "/>
    <m/>
    <m/>
    <m/>
    <m/>
    <m/>
    <m/>
    <s v=" "/>
    <s v=" "/>
    <s v=" "/>
    <m/>
    <m/>
    <m/>
    <m/>
    <m/>
    <m/>
    <m/>
    <m/>
    <m/>
    <s v=""/>
    <s v=""/>
    <s v=""/>
    <m/>
    <m/>
    <m/>
    <n v="441"/>
    <n v="423"/>
    <n v="433"/>
    <n v="986"/>
    <n v="792"/>
    <n v="1468"/>
    <n v="224"/>
    <n v="283"/>
    <n v="307"/>
    <n v="217"/>
    <n v="221"/>
    <n v="229"/>
    <n v="247"/>
    <n v="293"/>
    <m/>
    <m/>
    <m/>
    <m/>
    <m/>
    <m/>
    <n v="0"/>
    <n v="0"/>
    <n v="224"/>
    <n v="283"/>
    <n v="307"/>
    <n v="217"/>
    <n v="221"/>
    <n v="229"/>
    <n v="247"/>
    <n v="293"/>
    <n v="126"/>
    <n v="132"/>
    <n v="210"/>
    <m/>
    <m/>
    <m/>
    <n v="103"/>
    <n v="115"/>
    <n v="83"/>
    <n v="89"/>
    <n v="65"/>
    <n v="34"/>
    <m/>
    <m/>
    <m/>
    <m/>
    <m/>
    <m/>
    <n v="128"/>
    <n v="156"/>
    <n v="195"/>
    <m/>
    <m/>
    <m/>
  </r>
  <r>
    <x v="9"/>
    <s v="Wilkes Community College "/>
    <n v="199926"/>
    <x v="6"/>
    <m/>
    <m/>
    <m/>
    <m/>
    <m/>
    <m/>
    <m/>
    <m/>
    <m/>
    <m/>
    <m/>
    <m/>
    <m/>
    <m/>
    <m/>
    <m/>
    <m/>
    <m/>
    <m/>
    <m/>
    <m/>
    <m/>
    <m/>
    <m/>
    <m/>
    <m/>
    <m/>
    <m/>
    <m/>
    <m/>
    <m/>
    <s v=" "/>
    <s v=" "/>
    <s v=" "/>
    <s v=" "/>
    <s v=" "/>
    <s v=" "/>
    <s v=" "/>
    <s v=" "/>
    <s v=" "/>
    <s v=" "/>
    <s v=" "/>
    <s v=" "/>
    <m/>
    <m/>
    <m/>
    <m/>
    <m/>
    <m/>
    <s v=" "/>
    <s v=" "/>
    <s v=" "/>
    <m/>
    <m/>
    <m/>
    <m/>
    <m/>
    <m/>
    <m/>
    <m/>
    <m/>
    <s v=""/>
    <s v=""/>
    <s v=""/>
    <m/>
    <m/>
    <m/>
    <n v="975"/>
    <n v="916"/>
    <n v="967"/>
    <n v="891"/>
    <n v="754"/>
    <n v="1066"/>
    <n v="279"/>
    <n v="345"/>
    <n v="377"/>
    <n v="336"/>
    <n v="318"/>
    <n v="223"/>
    <n v="394"/>
    <n v="332"/>
    <m/>
    <m/>
    <m/>
    <m/>
    <m/>
    <m/>
    <n v="0"/>
    <n v="0"/>
    <n v="279"/>
    <n v="345"/>
    <n v="377"/>
    <n v="336"/>
    <n v="318"/>
    <n v="223"/>
    <n v="394"/>
    <n v="332"/>
    <n v="129"/>
    <n v="168"/>
    <n v="178"/>
    <m/>
    <m/>
    <m/>
    <n v="94"/>
    <n v="226"/>
    <n v="154"/>
    <n v="77"/>
    <n v="78"/>
    <n v="56"/>
    <m/>
    <m/>
    <m/>
    <m/>
    <n v="15"/>
    <n v="44"/>
    <n v="259"/>
    <n v="225"/>
    <n v="123"/>
    <m/>
    <m/>
    <m/>
  </r>
  <r>
    <x v="9"/>
    <s v="Wilson Technical Community College"/>
    <n v="199953"/>
    <x v="6"/>
    <m/>
    <m/>
    <m/>
    <m/>
    <m/>
    <m/>
    <m/>
    <m/>
    <m/>
    <m/>
    <m/>
    <m/>
    <m/>
    <m/>
    <m/>
    <m/>
    <m/>
    <m/>
    <m/>
    <m/>
    <m/>
    <m/>
    <m/>
    <m/>
    <m/>
    <m/>
    <m/>
    <m/>
    <m/>
    <m/>
    <m/>
    <s v=" "/>
    <s v=" "/>
    <s v=" "/>
    <s v=" "/>
    <s v=" "/>
    <s v=" "/>
    <s v=" "/>
    <s v=" "/>
    <s v=" "/>
    <s v=" "/>
    <s v=" "/>
    <s v=" "/>
    <m/>
    <m/>
    <m/>
    <m/>
    <m/>
    <m/>
    <s v=" "/>
    <s v=" "/>
    <s v=" "/>
    <m/>
    <m/>
    <m/>
    <m/>
    <m/>
    <m/>
    <m/>
    <m/>
    <m/>
    <s v=""/>
    <s v=""/>
    <s v=""/>
    <m/>
    <m/>
    <m/>
    <n v="1364"/>
    <n v="529"/>
    <n v="663"/>
    <n v="586"/>
    <n v="628"/>
    <n v="633"/>
    <n v="183"/>
    <n v="230"/>
    <n v="236"/>
    <n v="267"/>
    <n v="145"/>
    <n v="158"/>
    <n v="173"/>
    <n v="193"/>
    <m/>
    <m/>
    <m/>
    <m/>
    <m/>
    <m/>
    <n v="0"/>
    <n v="0"/>
    <n v="183"/>
    <n v="230"/>
    <n v="236"/>
    <n v="267"/>
    <n v="145"/>
    <n v="158"/>
    <n v="173"/>
    <n v="193"/>
    <n v="53"/>
    <n v="85"/>
    <n v="105"/>
    <m/>
    <m/>
    <m/>
    <n v="105"/>
    <n v="88"/>
    <n v="88"/>
    <n v="22"/>
    <n v="52"/>
    <n v="11"/>
    <m/>
    <m/>
    <m/>
    <m/>
    <m/>
    <m/>
    <n v="245"/>
    <n v="93"/>
    <n v="147"/>
    <m/>
    <m/>
    <m/>
  </r>
  <r>
    <x v="9"/>
    <s v="Beaufort County Community College "/>
    <n v="197966"/>
    <x v="7"/>
    <m/>
    <m/>
    <m/>
    <m/>
    <m/>
    <m/>
    <m/>
    <m/>
    <m/>
    <m/>
    <m/>
    <m/>
    <m/>
    <m/>
    <m/>
    <m/>
    <m/>
    <m/>
    <m/>
    <m/>
    <m/>
    <m/>
    <m/>
    <m/>
    <m/>
    <m/>
    <m/>
    <m/>
    <m/>
    <m/>
    <m/>
    <s v=" "/>
    <s v=" "/>
    <s v=" "/>
    <s v=" "/>
    <s v=" "/>
    <s v=" "/>
    <s v=" "/>
    <s v=" "/>
    <s v=" "/>
    <s v=" "/>
    <s v=" "/>
    <s v=" "/>
    <m/>
    <m/>
    <m/>
    <m/>
    <m/>
    <m/>
    <s v=" "/>
    <s v=" "/>
    <s v=" "/>
    <m/>
    <m/>
    <m/>
    <m/>
    <m/>
    <m/>
    <m/>
    <m/>
    <m/>
    <s v=""/>
    <s v=""/>
    <s v=""/>
    <m/>
    <m/>
    <m/>
    <n v="306"/>
    <n v="329"/>
    <n v="296"/>
    <n v="472"/>
    <n v="787"/>
    <n v="759"/>
    <n v="175"/>
    <n v="194"/>
    <n v="190"/>
    <n v="226"/>
    <n v="197"/>
    <n v="128"/>
    <n v="231"/>
    <n v="159"/>
    <m/>
    <m/>
    <m/>
    <m/>
    <m/>
    <m/>
    <n v="0"/>
    <n v="0"/>
    <n v="175"/>
    <n v="194"/>
    <n v="190"/>
    <n v="226"/>
    <n v="197"/>
    <n v="128"/>
    <n v="231"/>
    <n v="159"/>
    <n v="29"/>
    <n v="100"/>
    <n v="124"/>
    <m/>
    <m/>
    <m/>
    <n v="99"/>
    <n v="131"/>
    <n v="35"/>
    <n v="46"/>
    <n v="28"/>
    <n v="35"/>
    <m/>
    <m/>
    <m/>
    <m/>
    <m/>
    <m/>
    <n v="180"/>
    <n v="169"/>
    <n v="93"/>
    <m/>
    <m/>
    <m/>
  </r>
  <r>
    <x v="9"/>
    <s v="Bladen Community College"/>
    <n v="198011"/>
    <x v="7"/>
    <m/>
    <m/>
    <m/>
    <m/>
    <m/>
    <m/>
    <m/>
    <m/>
    <m/>
    <m/>
    <m/>
    <m/>
    <m/>
    <m/>
    <m/>
    <m/>
    <m/>
    <m/>
    <m/>
    <m/>
    <m/>
    <m/>
    <m/>
    <m/>
    <m/>
    <m/>
    <m/>
    <m/>
    <m/>
    <m/>
    <m/>
    <s v=" "/>
    <s v=" "/>
    <s v=" "/>
    <s v=" "/>
    <s v=" "/>
    <s v=" "/>
    <s v=" "/>
    <s v=" "/>
    <s v=" "/>
    <s v=" "/>
    <s v=" "/>
    <s v=" "/>
    <m/>
    <m/>
    <m/>
    <m/>
    <m/>
    <m/>
    <s v=" "/>
    <s v=" "/>
    <s v=" "/>
    <m/>
    <m/>
    <m/>
    <m/>
    <m/>
    <m/>
    <m/>
    <m/>
    <m/>
    <s v=""/>
    <s v=""/>
    <s v=""/>
    <m/>
    <m/>
    <m/>
    <n v="418"/>
    <n v="391"/>
    <n v="442"/>
    <n v="430"/>
    <n v="391"/>
    <n v="498"/>
    <n v="102"/>
    <n v="166"/>
    <n v="189"/>
    <n v="87"/>
    <n v="158"/>
    <n v="154"/>
    <n v="141"/>
    <n v="128"/>
    <m/>
    <m/>
    <m/>
    <m/>
    <m/>
    <m/>
    <n v="0"/>
    <n v="1"/>
    <n v="102"/>
    <n v="166"/>
    <n v="189"/>
    <n v="87"/>
    <n v="158"/>
    <n v="154"/>
    <n v="141"/>
    <n v="127"/>
    <n v="79"/>
    <n v="77"/>
    <n v="88"/>
    <m/>
    <m/>
    <m/>
    <n v="75"/>
    <n v="64"/>
    <n v="39"/>
    <n v="9"/>
    <n v="26"/>
    <n v="21"/>
    <m/>
    <m/>
    <m/>
    <n v="10"/>
    <n v="15"/>
    <n v="16"/>
    <n v="68"/>
    <n v="117"/>
    <n v="117"/>
    <m/>
    <m/>
    <m/>
  </r>
  <r>
    <x v="9"/>
    <s v="Brunswick Community College"/>
    <n v="198084"/>
    <x v="7"/>
    <m/>
    <m/>
    <m/>
    <m/>
    <m/>
    <m/>
    <m/>
    <m/>
    <m/>
    <m/>
    <m/>
    <m/>
    <m/>
    <m/>
    <m/>
    <m/>
    <m/>
    <m/>
    <m/>
    <m/>
    <m/>
    <m/>
    <m/>
    <m/>
    <m/>
    <m/>
    <m/>
    <m/>
    <m/>
    <m/>
    <m/>
    <s v=" "/>
    <s v=" "/>
    <s v=" "/>
    <s v=" "/>
    <s v=" "/>
    <s v=" "/>
    <s v=" "/>
    <s v=" "/>
    <s v=" "/>
    <s v=" "/>
    <s v=" "/>
    <s v=" "/>
    <m/>
    <m/>
    <m/>
    <m/>
    <m/>
    <m/>
    <s v=" "/>
    <s v=" "/>
    <s v=" "/>
    <m/>
    <m/>
    <m/>
    <m/>
    <m/>
    <m/>
    <m/>
    <m/>
    <m/>
    <s v=""/>
    <s v=""/>
    <s v=""/>
    <m/>
    <m/>
    <m/>
    <n v="723"/>
    <n v="602"/>
    <n v="635"/>
    <n v="357"/>
    <n v="1132"/>
    <n v="1099"/>
    <n v="133"/>
    <n v="160"/>
    <n v="150"/>
    <n v="146"/>
    <n v="125"/>
    <n v="99"/>
    <n v="172"/>
    <n v="182"/>
    <m/>
    <m/>
    <m/>
    <m/>
    <m/>
    <m/>
    <n v="0"/>
    <n v="0"/>
    <n v="133"/>
    <n v="160"/>
    <n v="150"/>
    <n v="146"/>
    <n v="125"/>
    <n v="99"/>
    <n v="172"/>
    <n v="182"/>
    <n v="47"/>
    <n v="95"/>
    <n v="85"/>
    <m/>
    <m/>
    <m/>
    <n v="52"/>
    <n v="77"/>
    <n v="97"/>
    <n v="32"/>
    <n v="32"/>
    <n v="36"/>
    <m/>
    <m/>
    <m/>
    <n v="16"/>
    <n v="4"/>
    <m/>
    <n v="98"/>
    <n v="89"/>
    <n v="63"/>
    <m/>
    <m/>
    <m/>
  </r>
  <r>
    <x v="9"/>
    <s v="Carteret Community College"/>
    <n v="198206"/>
    <x v="7"/>
    <m/>
    <m/>
    <m/>
    <m/>
    <m/>
    <m/>
    <m/>
    <m/>
    <m/>
    <m/>
    <m/>
    <m/>
    <m/>
    <m/>
    <m/>
    <m/>
    <m/>
    <m/>
    <m/>
    <m/>
    <m/>
    <m/>
    <m/>
    <m/>
    <m/>
    <m/>
    <m/>
    <m/>
    <m/>
    <m/>
    <m/>
    <s v=" "/>
    <s v=" "/>
    <s v=" "/>
    <s v=" "/>
    <s v=" "/>
    <s v=" "/>
    <s v=" "/>
    <s v=" "/>
    <s v=" "/>
    <s v=" "/>
    <s v=" "/>
    <s v=" "/>
    <m/>
    <m/>
    <m/>
    <m/>
    <m/>
    <m/>
    <s v=" "/>
    <s v=" "/>
    <s v=" "/>
    <m/>
    <m/>
    <m/>
    <m/>
    <m/>
    <m/>
    <m/>
    <m/>
    <m/>
    <s v=""/>
    <s v=""/>
    <s v=""/>
    <m/>
    <m/>
    <m/>
    <n v="565"/>
    <n v="590"/>
    <n v="288"/>
    <n v="431"/>
    <n v="447"/>
    <n v="412"/>
    <n v="114"/>
    <n v="159"/>
    <n v="155"/>
    <n v="145"/>
    <n v="149"/>
    <n v="145"/>
    <n v="147"/>
    <n v="139"/>
    <m/>
    <m/>
    <m/>
    <m/>
    <m/>
    <m/>
    <n v="0"/>
    <n v="0"/>
    <n v="114"/>
    <n v="159"/>
    <n v="155"/>
    <n v="145"/>
    <n v="149"/>
    <n v="145"/>
    <n v="147"/>
    <n v="139"/>
    <n v="82"/>
    <n v="84"/>
    <n v="86"/>
    <m/>
    <m/>
    <m/>
    <n v="63"/>
    <n v="63"/>
    <n v="53"/>
    <n v="19"/>
    <n v="27"/>
    <n v="12"/>
    <m/>
    <m/>
    <m/>
    <n v="36"/>
    <n v="34"/>
    <n v="37"/>
    <n v="90"/>
    <n v="88"/>
    <n v="96"/>
    <m/>
    <m/>
    <m/>
  </r>
  <r>
    <x v="9"/>
    <s v="Halifax Community College "/>
    <n v="198640"/>
    <x v="7"/>
    <m/>
    <m/>
    <m/>
    <m/>
    <m/>
    <m/>
    <m/>
    <m/>
    <m/>
    <m/>
    <m/>
    <m/>
    <m/>
    <m/>
    <m/>
    <m/>
    <m/>
    <m/>
    <m/>
    <m/>
    <m/>
    <m/>
    <m/>
    <m/>
    <m/>
    <m/>
    <m/>
    <m/>
    <m/>
    <m/>
    <m/>
    <s v=" "/>
    <s v=" "/>
    <s v=" "/>
    <s v=" "/>
    <s v=" "/>
    <s v=" "/>
    <s v=" "/>
    <s v=" "/>
    <s v=" "/>
    <s v=" "/>
    <s v=" "/>
    <s v=" "/>
    <m/>
    <m/>
    <m/>
    <m/>
    <m/>
    <m/>
    <s v=" "/>
    <s v=" "/>
    <s v=" "/>
    <m/>
    <m/>
    <m/>
    <m/>
    <m/>
    <m/>
    <m/>
    <m/>
    <m/>
    <s v=""/>
    <s v=""/>
    <s v=""/>
    <m/>
    <m/>
    <m/>
    <n v="741"/>
    <n v="703"/>
    <n v="559"/>
    <n v="319"/>
    <n v="349"/>
    <n v="450"/>
    <n v="145"/>
    <n v="201"/>
    <n v="208"/>
    <n v="203"/>
    <n v="169"/>
    <n v="171"/>
    <n v="123"/>
    <n v="189"/>
    <m/>
    <m/>
    <m/>
    <m/>
    <m/>
    <m/>
    <n v="0"/>
    <n v="0"/>
    <n v="145"/>
    <n v="201"/>
    <n v="208"/>
    <n v="203"/>
    <n v="169"/>
    <n v="171"/>
    <n v="123"/>
    <n v="189"/>
    <n v="99"/>
    <n v="86"/>
    <n v="118"/>
    <m/>
    <m/>
    <m/>
    <n v="72"/>
    <n v="37"/>
    <n v="71"/>
    <n v="40"/>
    <n v="34"/>
    <n v="47"/>
    <m/>
    <m/>
    <m/>
    <m/>
    <n v="25"/>
    <n v="28"/>
    <n v="163"/>
    <n v="110"/>
    <n v="96"/>
    <m/>
    <m/>
    <m/>
  </r>
  <r>
    <x v="9"/>
    <s v="James Sprunt Community College"/>
    <n v="198729"/>
    <x v="7"/>
    <m/>
    <m/>
    <m/>
    <m/>
    <m/>
    <m/>
    <m/>
    <m/>
    <m/>
    <m/>
    <m/>
    <m/>
    <m/>
    <m/>
    <m/>
    <m/>
    <m/>
    <m/>
    <m/>
    <m/>
    <m/>
    <m/>
    <m/>
    <m/>
    <m/>
    <m/>
    <m/>
    <m/>
    <m/>
    <m/>
    <m/>
    <s v=" "/>
    <s v=" "/>
    <s v=" "/>
    <s v=" "/>
    <s v=" "/>
    <s v=" "/>
    <s v=" "/>
    <s v=" "/>
    <s v=" "/>
    <s v=" "/>
    <s v=" "/>
    <s v=" "/>
    <m/>
    <m/>
    <m/>
    <m/>
    <m/>
    <m/>
    <s v=" "/>
    <s v=" "/>
    <s v=" "/>
    <m/>
    <m/>
    <m/>
    <m/>
    <m/>
    <m/>
    <m/>
    <m/>
    <m/>
    <s v=""/>
    <s v=""/>
    <s v=""/>
    <m/>
    <m/>
    <m/>
    <n v="769"/>
    <n v="757"/>
    <n v="689"/>
    <n v="988"/>
    <n v="581"/>
    <n v="556"/>
    <n v="74"/>
    <n v="117"/>
    <n v="136"/>
    <n v="99"/>
    <n v="112"/>
    <n v="156"/>
    <n v="163"/>
    <n v="114"/>
    <m/>
    <m/>
    <m/>
    <m/>
    <m/>
    <m/>
    <n v="0"/>
    <n v="0"/>
    <n v="74"/>
    <n v="117"/>
    <n v="136"/>
    <n v="99"/>
    <n v="112"/>
    <n v="156"/>
    <n v="163"/>
    <n v="114"/>
    <n v="74"/>
    <n v="99"/>
    <n v="65"/>
    <m/>
    <m/>
    <m/>
    <n v="82"/>
    <n v="64"/>
    <n v="49"/>
    <n v="29"/>
    <n v="47"/>
    <n v="35"/>
    <m/>
    <m/>
    <m/>
    <n v="20"/>
    <n v="24"/>
    <n v="26"/>
    <n v="50"/>
    <n v="41"/>
    <n v="95"/>
    <m/>
    <m/>
    <m/>
  </r>
  <r>
    <x v="9"/>
    <s v="Martin Community College "/>
    <n v="198905"/>
    <x v="7"/>
    <m/>
    <m/>
    <m/>
    <m/>
    <m/>
    <m/>
    <m/>
    <m/>
    <m/>
    <m/>
    <m/>
    <m/>
    <m/>
    <m/>
    <m/>
    <m/>
    <m/>
    <m/>
    <m/>
    <m/>
    <m/>
    <m/>
    <m/>
    <m/>
    <m/>
    <m/>
    <m/>
    <m/>
    <m/>
    <m/>
    <m/>
    <s v=" "/>
    <s v=" "/>
    <s v=" "/>
    <s v=" "/>
    <s v=" "/>
    <s v=" "/>
    <s v=" "/>
    <s v=" "/>
    <s v=" "/>
    <s v=" "/>
    <s v=" "/>
    <s v=" "/>
    <m/>
    <m/>
    <m/>
    <m/>
    <m/>
    <m/>
    <s v=" "/>
    <s v=" "/>
    <s v=" "/>
    <m/>
    <m/>
    <m/>
    <m/>
    <m/>
    <m/>
    <m/>
    <m/>
    <m/>
    <s v=""/>
    <s v=""/>
    <s v=""/>
    <m/>
    <m/>
    <m/>
    <n v="267"/>
    <n v="370"/>
    <n v="739"/>
    <n v="865"/>
    <n v="585"/>
    <n v="304"/>
    <n v="80"/>
    <n v="87"/>
    <n v="95"/>
    <n v="93"/>
    <n v="88"/>
    <n v="67"/>
    <n v="63"/>
    <n v="58"/>
    <m/>
    <m/>
    <m/>
    <m/>
    <m/>
    <m/>
    <n v="0"/>
    <n v="0"/>
    <n v="80"/>
    <n v="87"/>
    <n v="95"/>
    <n v="93"/>
    <n v="88"/>
    <n v="67"/>
    <n v="63"/>
    <n v="58"/>
    <n v="26"/>
    <n v="54"/>
    <n v="30"/>
    <m/>
    <m/>
    <m/>
    <n v="41"/>
    <n v="9"/>
    <n v="28"/>
    <n v="14"/>
    <n v="7"/>
    <n v="7"/>
    <m/>
    <m/>
    <m/>
    <m/>
    <m/>
    <m/>
    <n v="79"/>
    <n v="81"/>
    <n v="60"/>
    <m/>
    <m/>
    <m/>
  </r>
  <r>
    <x v="9"/>
    <s v="McDowell Technical Community College"/>
    <n v="198923"/>
    <x v="7"/>
    <m/>
    <m/>
    <m/>
    <m/>
    <m/>
    <m/>
    <m/>
    <m/>
    <m/>
    <m/>
    <m/>
    <m/>
    <m/>
    <m/>
    <m/>
    <m/>
    <m/>
    <m/>
    <m/>
    <m/>
    <m/>
    <m/>
    <m/>
    <m/>
    <m/>
    <m/>
    <m/>
    <m/>
    <m/>
    <m/>
    <m/>
    <s v=" "/>
    <s v=" "/>
    <s v=" "/>
    <s v=" "/>
    <s v=" "/>
    <s v=" "/>
    <s v=" "/>
    <s v=" "/>
    <s v=" "/>
    <s v=" "/>
    <s v=" "/>
    <s v=" "/>
    <m/>
    <m/>
    <m/>
    <m/>
    <m/>
    <m/>
    <s v=" "/>
    <s v=" "/>
    <s v=" "/>
    <m/>
    <m/>
    <m/>
    <m/>
    <m/>
    <m/>
    <m/>
    <m/>
    <m/>
    <s v=""/>
    <s v=""/>
    <s v=""/>
    <m/>
    <m/>
    <m/>
    <n v="375"/>
    <n v="412"/>
    <n v="395"/>
    <n v="405"/>
    <n v="437"/>
    <n v="503"/>
    <n v="111"/>
    <n v="120"/>
    <n v="108"/>
    <n v="114"/>
    <n v="104"/>
    <n v="117"/>
    <n v="127"/>
    <n v="103"/>
    <m/>
    <m/>
    <m/>
    <m/>
    <m/>
    <m/>
    <n v="0"/>
    <n v="0"/>
    <n v="111"/>
    <n v="120"/>
    <n v="108"/>
    <n v="114"/>
    <n v="104"/>
    <n v="117"/>
    <n v="127"/>
    <n v="103"/>
    <n v="68"/>
    <n v="87"/>
    <n v="63"/>
    <m/>
    <m/>
    <m/>
    <n v="49"/>
    <n v="40"/>
    <n v="40"/>
    <n v="27"/>
    <n v="22"/>
    <n v="22"/>
    <m/>
    <m/>
    <m/>
    <n v="14"/>
    <n v="14"/>
    <n v="15"/>
    <n v="73"/>
    <n v="68"/>
    <n v="80"/>
    <m/>
    <m/>
    <m/>
  </r>
  <r>
    <x v="9"/>
    <s v="Montgomery Community College"/>
    <n v="199023"/>
    <x v="7"/>
    <m/>
    <m/>
    <m/>
    <m/>
    <m/>
    <m/>
    <m/>
    <m/>
    <m/>
    <m/>
    <m/>
    <m/>
    <m/>
    <m/>
    <m/>
    <m/>
    <m/>
    <m/>
    <m/>
    <m/>
    <m/>
    <m/>
    <m/>
    <m/>
    <m/>
    <m/>
    <m/>
    <m/>
    <m/>
    <m/>
    <m/>
    <s v=" "/>
    <s v=" "/>
    <s v=" "/>
    <s v=" "/>
    <s v=" "/>
    <s v=" "/>
    <s v=" "/>
    <s v=" "/>
    <s v=" "/>
    <s v=" "/>
    <s v=" "/>
    <s v=" "/>
    <m/>
    <m/>
    <m/>
    <m/>
    <m/>
    <m/>
    <s v=" "/>
    <s v=" "/>
    <s v=" "/>
    <m/>
    <m/>
    <m/>
    <m/>
    <m/>
    <m/>
    <m/>
    <m/>
    <m/>
    <s v=""/>
    <s v=""/>
    <s v=""/>
    <m/>
    <m/>
    <m/>
    <n v="309"/>
    <n v="319"/>
    <n v="308"/>
    <n v="329"/>
    <n v="435"/>
    <n v="440"/>
    <n v="47"/>
    <n v="104"/>
    <n v="93"/>
    <n v="61"/>
    <n v="72"/>
    <n v="86"/>
    <n v="91"/>
    <n v="65"/>
    <m/>
    <m/>
    <m/>
    <m/>
    <m/>
    <m/>
    <n v="0"/>
    <n v="0"/>
    <n v="47"/>
    <n v="104"/>
    <n v="93"/>
    <n v="61"/>
    <n v="72"/>
    <n v="86"/>
    <n v="91"/>
    <n v="65"/>
    <n v="49"/>
    <n v="47"/>
    <n v="44"/>
    <m/>
    <m/>
    <m/>
    <n v="37"/>
    <n v="44"/>
    <n v="21"/>
    <n v="22"/>
    <n v="23"/>
    <n v="20"/>
    <m/>
    <m/>
    <m/>
    <m/>
    <m/>
    <m/>
    <n v="39"/>
    <n v="49"/>
    <n v="66"/>
    <m/>
    <m/>
    <m/>
  </r>
  <r>
    <x v="9"/>
    <s v="Pamlico Community College"/>
    <n v="199263"/>
    <x v="7"/>
    <m/>
    <m/>
    <m/>
    <m/>
    <m/>
    <m/>
    <m/>
    <m/>
    <m/>
    <m/>
    <m/>
    <m/>
    <m/>
    <m/>
    <m/>
    <m/>
    <m/>
    <m/>
    <m/>
    <m/>
    <m/>
    <m/>
    <m/>
    <m/>
    <m/>
    <m/>
    <m/>
    <m/>
    <m/>
    <m/>
    <m/>
    <s v=" "/>
    <s v=" "/>
    <s v=" "/>
    <s v=" "/>
    <s v=" "/>
    <s v=" "/>
    <s v=" "/>
    <s v=" "/>
    <s v=" "/>
    <s v=" "/>
    <s v=" "/>
    <s v=" "/>
    <m/>
    <m/>
    <m/>
    <m/>
    <m/>
    <m/>
    <s v=" "/>
    <s v=" "/>
    <s v=" "/>
    <m/>
    <m/>
    <m/>
    <m/>
    <m/>
    <m/>
    <m/>
    <m/>
    <m/>
    <s v=""/>
    <s v=""/>
    <s v=""/>
    <m/>
    <m/>
    <m/>
    <n v="99"/>
    <n v="106"/>
    <n v="117"/>
    <n v="147"/>
    <n v="101"/>
    <n v="57"/>
    <n v="44"/>
    <n v="47"/>
    <n v="53"/>
    <n v="101"/>
    <n v="69"/>
    <n v="73"/>
    <n v="41"/>
    <n v="31"/>
    <m/>
    <m/>
    <m/>
    <m/>
    <m/>
    <m/>
    <n v="0"/>
    <n v="0"/>
    <n v="44"/>
    <n v="47"/>
    <n v="53"/>
    <n v="101"/>
    <n v="69"/>
    <n v="73"/>
    <n v="41"/>
    <n v="31"/>
    <n v="6"/>
    <n v="12"/>
    <n v="10"/>
    <m/>
    <m/>
    <m/>
    <n v="67"/>
    <n v="29"/>
    <n v="21"/>
    <n v="49"/>
    <n v="57"/>
    <n v="44"/>
    <m/>
    <m/>
    <m/>
    <m/>
    <m/>
    <m/>
    <n v="52"/>
    <n v="12"/>
    <n v="29"/>
    <m/>
    <m/>
    <m/>
  </r>
  <r>
    <x v="9"/>
    <s v="Roanoke-Chowan Community College"/>
    <n v="199467"/>
    <x v="7"/>
    <m/>
    <m/>
    <m/>
    <m/>
    <m/>
    <m/>
    <m/>
    <m/>
    <m/>
    <m/>
    <m/>
    <m/>
    <m/>
    <m/>
    <m/>
    <m/>
    <m/>
    <m/>
    <m/>
    <m/>
    <m/>
    <m/>
    <m/>
    <m/>
    <m/>
    <m/>
    <m/>
    <m/>
    <m/>
    <m/>
    <m/>
    <s v=" "/>
    <s v=" "/>
    <s v=" "/>
    <s v=" "/>
    <s v=" "/>
    <s v=" "/>
    <s v=" "/>
    <s v=" "/>
    <s v=" "/>
    <s v=" "/>
    <s v=" "/>
    <s v=" "/>
    <m/>
    <m/>
    <m/>
    <m/>
    <m/>
    <m/>
    <s v=" "/>
    <s v=" "/>
    <s v=" "/>
    <m/>
    <m/>
    <m/>
    <m/>
    <m/>
    <m/>
    <m/>
    <m/>
    <m/>
    <s v=""/>
    <s v=""/>
    <s v=""/>
    <m/>
    <m/>
    <m/>
    <n v="296"/>
    <n v="291"/>
    <n v="259"/>
    <n v="289"/>
    <n v="312"/>
    <n v="685"/>
    <n v="126"/>
    <n v="147"/>
    <n v="115"/>
    <n v="99"/>
    <n v="113"/>
    <n v="146"/>
    <n v="133"/>
    <n v="105"/>
    <m/>
    <m/>
    <m/>
    <m/>
    <m/>
    <m/>
    <n v="0"/>
    <n v="0"/>
    <n v="126"/>
    <n v="147"/>
    <n v="115"/>
    <n v="99"/>
    <n v="113"/>
    <n v="146"/>
    <n v="133"/>
    <n v="105"/>
    <n v="76"/>
    <n v="48"/>
    <n v="47"/>
    <m/>
    <m/>
    <m/>
    <n v="70"/>
    <n v="85"/>
    <n v="58"/>
    <n v="27"/>
    <n v="11"/>
    <n v="5"/>
    <m/>
    <m/>
    <m/>
    <m/>
    <n v="18"/>
    <m/>
    <n v="72"/>
    <n v="84"/>
    <n v="141"/>
    <m/>
    <m/>
    <m/>
  </r>
  <r>
    <x v="9"/>
    <s v="Sampson Community College"/>
    <n v="199625"/>
    <x v="7"/>
    <m/>
    <m/>
    <m/>
    <m/>
    <m/>
    <m/>
    <m/>
    <m/>
    <m/>
    <m/>
    <m/>
    <m/>
    <m/>
    <m/>
    <m/>
    <m/>
    <m/>
    <m/>
    <m/>
    <m/>
    <m/>
    <m/>
    <m/>
    <m/>
    <m/>
    <m/>
    <m/>
    <m/>
    <m/>
    <m/>
    <m/>
    <s v=" "/>
    <s v=" "/>
    <s v=" "/>
    <s v=" "/>
    <s v=" "/>
    <s v=" "/>
    <s v=" "/>
    <s v=" "/>
    <s v=" "/>
    <s v=" "/>
    <s v=" "/>
    <s v=" "/>
    <m/>
    <m/>
    <m/>
    <m/>
    <m/>
    <m/>
    <s v=" "/>
    <s v=" "/>
    <s v=" "/>
    <m/>
    <m/>
    <m/>
    <m/>
    <m/>
    <m/>
    <m/>
    <m/>
    <m/>
    <s v=""/>
    <s v=""/>
    <s v=""/>
    <m/>
    <m/>
    <m/>
    <n v="447"/>
    <n v="393"/>
    <n v="463"/>
    <n v="1131"/>
    <n v="1102"/>
    <n v="837"/>
    <n v="117"/>
    <n v="145"/>
    <n v="150"/>
    <n v="152"/>
    <n v="140"/>
    <n v="163"/>
    <n v="176"/>
    <n v="175"/>
    <m/>
    <m/>
    <m/>
    <m/>
    <m/>
    <m/>
    <n v="0"/>
    <n v="0"/>
    <n v="117"/>
    <n v="145"/>
    <n v="150"/>
    <n v="152"/>
    <n v="140"/>
    <n v="163"/>
    <n v="176"/>
    <n v="175"/>
    <n v="112"/>
    <n v="70"/>
    <n v="75"/>
    <m/>
    <m/>
    <m/>
    <n v="51"/>
    <n v="106"/>
    <n v="100"/>
    <n v="16"/>
    <n v="26"/>
    <n v="24"/>
    <m/>
    <m/>
    <m/>
    <n v="39"/>
    <n v="22"/>
    <n v="24"/>
    <n v="97"/>
    <n v="92"/>
    <n v="115"/>
    <m/>
    <m/>
    <m/>
  </r>
  <r>
    <x v="9"/>
    <s v="Tri-County Community College "/>
    <n v="199795"/>
    <x v="7"/>
    <m/>
    <m/>
    <m/>
    <m/>
    <m/>
    <m/>
    <m/>
    <m/>
    <m/>
    <m/>
    <m/>
    <m/>
    <m/>
    <m/>
    <m/>
    <m/>
    <m/>
    <m/>
    <m/>
    <m/>
    <m/>
    <m/>
    <m/>
    <m/>
    <m/>
    <m/>
    <m/>
    <m/>
    <m/>
    <m/>
    <m/>
    <s v=" "/>
    <s v=" "/>
    <s v=" "/>
    <s v=" "/>
    <s v=" "/>
    <s v=" "/>
    <s v=" "/>
    <s v=" "/>
    <s v=" "/>
    <s v=" "/>
    <s v=" "/>
    <s v=" "/>
    <m/>
    <m/>
    <m/>
    <m/>
    <m/>
    <m/>
    <s v=" "/>
    <s v=" "/>
    <s v=" "/>
    <m/>
    <m/>
    <m/>
    <m/>
    <m/>
    <m/>
    <m/>
    <m/>
    <m/>
    <s v=""/>
    <s v=""/>
    <s v=""/>
    <m/>
    <m/>
    <m/>
    <m/>
    <m/>
    <m/>
    <m/>
    <m/>
    <m/>
    <n v="84"/>
    <n v="103"/>
    <m/>
    <m/>
    <m/>
    <m/>
    <m/>
    <m/>
    <m/>
    <m/>
    <m/>
    <m/>
    <m/>
    <m/>
    <m/>
    <m/>
    <n v="84"/>
    <n v="103"/>
    <s v=""/>
    <s v=""/>
    <s v=""/>
    <s v=""/>
    <s v=""/>
    <s v=""/>
    <m/>
    <m/>
    <m/>
    <m/>
    <m/>
    <m/>
    <s v=""/>
    <s v=""/>
    <s v=""/>
    <m/>
    <m/>
    <m/>
    <m/>
    <m/>
    <m/>
    <m/>
    <m/>
    <m/>
    <s v=""/>
    <s v=""/>
    <s v=""/>
    <m/>
    <m/>
    <m/>
  </r>
  <r>
    <x v="10"/>
    <s v="Oklahoma State University Main Campus"/>
    <n v="207388"/>
    <x v="0"/>
    <n v="4940"/>
    <n v="5175"/>
    <n v="4919"/>
    <n v="4974"/>
    <n v="4840"/>
    <n v="4751"/>
    <n v="4663"/>
    <n v="2278"/>
    <n v="2544"/>
    <n v="833"/>
    <n v="2863"/>
    <n v="2996"/>
    <n v="3088"/>
    <n v="3005"/>
    <n v="3032"/>
    <n v="3102"/>
    <n v="3042"/>
    <n v="3039"/>
    <n v="2841"/>
    <m/>
    <m/>
    <m/>
    <m/>
    <m/>
    <m/>
    <m/>
    <m/>
    <m/>
    <m/>
    <m/>
    <m/>
    <n v="2278"/>
    <n v="2544"/>
    <n v="833"/>
    <n v="2863"/>
    <n v="2996"/>
    <n v="3088"/>
    <n v="3005"/>
    <n v="3032"/>
    <n v="3102"/>
    <n v="3042"/>
    <n v="3039"/>
    <n v="2841"/>
    <n v="2433"/>
    <n v="2331"/>
    <n v="2224"/>
    <n v="388"/>
    <n v="467"/>
    <n v="422"/>
    <n v="221"/>
    <n v="241"/>
    <n v="195"/>
    <n v="1695"/>
    <n v="1830"/>
    <n v="1768"/>
    <n v="115"/>
    <n v="104"/>
    <n v="115"/>
    <n v="605"/>
    <n v="624"/>
    <n v="629"/>
    <n v="581"/>
    <n v="530"/>
    <n v="493"/>
    <n v="1403"/>
    <n v="1565"/>
    <n v="562"/>
    <m/>
    <m/>
    <m/>
    <m/>
    <m/>
    <m/>
    <m/>
    <m/>
    <m/>
    <m/>
    <m/>
    <m/>
    <m/>
    <m/>
    <m/>
    <m/>
    <m/>
    <m/>
    <m/>
    <m/>
    <m/>
    <m/>
    <s v=""/>
    <s v=""/>
    <s v=""/>
    <s v=""/>
    <s v=""/>
    <s v=""/>
    <s v=""/>
    <s v=""/>
    <m/>
    <m/>
    <m/>
    <m/>
    <m/>
    <m/>
    <s v=""/>
    <s v=""/>
    <s v=""/>
    <m/>
    <m/>
    <m/>
    <m/>
    <m/>
    <m/>
    <m/>
    <m/>
    <m/>
    <s v=""/>
    <s v=""/>
    <s v=""/>
    <m/>
    <m/>
    <m/>
  </r>
  <r>
    <x v="10"/>
    <s v="University of Oklahoma Norman Campus"/>
    <n v="207500"/>
    <x v="0"/>
    <n v="5670"/>
    <n v="5751"/>
    <n v="5648"/>
    <n v="5010"/>
    <n v="5204"/>
    <n v="5726"/>
    <n v="5668"/>
    <n v="2819"/>
    <n v="3102"/>
    <n v="3121"/>
    <n v="3245"/>
    <n v="3551"/>
    <n v="3701"/>
    <n v="3641"/>
    <n v="3463"/>
    <n v="3104"/>
    <n v="3227"/>
    <n v="3741"/>
    <n v="3631"/>
    <m/>
    <m/>
    <m/>
    <m/>
    <m/>
    <m/>
    <m/>
    <m/>
    <m/>
    <m/>
    <m/>
    <m/>
    <n v="2819"/>
    <n v="3102"/>
    <n v="3121"/>
    <n v="3245"/>
    <n v="3551"/>
    <n v="3701"/>
    <n v="3641"/>
    <n v="3463"/>
    <n v="3104"/>
    <n v="3227"/>
    <n v="3741"/>
    <n v="3631"/>
    <n v="2660"/>
    <n v="3075"/>
    <n v="2943"/>
    <n v="306"/>
    <n v="379"/>
    <n v="381"/>
    <n v="261"/>
    <n v="287"/>
    <n v="307"/>
    <n v="2002"/>
    <n v="2033"/>
    <n v="2131"/>
    <n v="123"/>
    <n v="125"/>
    <n v="139"/>
    <n v="818"/>
    <n v="910"/>
    <n v="765"/>
    <n v="608"/>
    <n v="633"/>
    <n v="606"/>
    <n v="1516"/>
    <n v="1799"/>
    <n v="1782"/>
    <m/>
    <m/>
    <m/>
    <m/>
    <m/>
    <m/>
    <m/>
    <m/>
    <m/>
    <m/>
    <m/>
    <m/>
    <m/>
    <m/>
    <m/>
    <m/>
    <m/>
    <m/>
    <m/>
    <m/>
    <m/>
    <m/>
    <s v=""/>
    <s v=""/>
    <s v=""/>
    <s v=""/>
    <s v=""/>
    <s v=""/>
    <s v=""/>
    <s v=""/>
    <m/>
    <m/>
    <m/>
    <m/>
    <m/>
    <m/>
    <s v=""/>
    <s v=""/>
    <s v=""/>
    <m/>
    <m/>
    <m/>
    <m/>
    <m/>
    <m/>
    <m/>
    <m/>
    <m/>
    <s v=""/>
    <s v=""/>
    <s v=""/>
    <m/>
    <m/>
    <m/>
  </r>
  <r>
    <x v="10"/>
    <s v="Northeastern State University"/>
    <n v="207263"/>
    <x v="2"/>
    <n v="3825"/>
    <n v="2419"/>
    <n v="2363"/>
    <n v="2434"/>
    <n v="2272"/>
    <n v="2166"/>
    <n v="2031"/>
    <n v="830"/>
    <n v="1016"/>
    <n v="885"/>
    <n v="985"/>
    <n v="1047"/>
    <n v="1185"/>
    <n v="1168"/>
    <n v="1145"/>
    <n v="1037"/>
    <n v="1019"/>
    <n v="924"/>
    <n v="911"/>
    <m/>
    <m/>
    <m/>
    <m/>
    <m/>
    <m/>
    <m/>
    <m/>
    <m/>
    <m/>
    <m/>
    <m/>
    <n v="830"/>
    <n v="1016"/>
    <n v="885"/>
    <n v="985"/>
    <n v="1047"/>
    <n v="1185"/>
    <n v="1168"/>
    <n v="1145"/>
    <n v="1037"/>
    <n v="1019"/>
    <n v="924"/>
    <n v="911"/>
    <n v="647"/>
    <n v="581"/>
    <n v="570"/>
    <n v="143"/>
    <n v="115"/>
    <n v="99"/>
    <n v="229"/>
    <n v="228"/>
    <n v="242"/>
    <n v="328"/>
    <n v="334"/>
    <n v="322"/>
    <n v="79"/>
    <n v="74"/>
    <n v="96"/>
    <n v="312"/>
    <n v="365"/>
    <n v="339"/>
    <n v="328"/>
    <n v="412"/>
    <n v="411"/>
    <n v="342"/>
    <n v="366"/>
    <n v="318"/>
    <m/>
    <m/>
    <m/>
    <m/>
    <m/>
    <m/>
    <m/>
    <m/>
    <m/>
    <m/>
    <m/>
    <m/>
    <m/>
    <m/>
    <m/>
    <m/>
    <m/>
    <m/>
    <m/>
    <m/>
    <m/>
    <m/>
    <s v=""/>
    <s v=""/>
    <s v=""/>
    <s v=""/>
    <s v=""/>
    <s v=""/>
    <s v=""/>
    <s v=""/>
    <m/>
    <m/>
    <m/>
    <m/>
    <m/>
    <m/>
    <s v=""/>
    <s v=""/>
    <s v=""/>
    <m/>
    <m/>
    <m/>
    <m/>
    <m/>
    <m/>
    <m/>
    <m/>
    <m/>
    <s v=""/>
    <s v=""/>
    <s v=""/>
    <m/>
    <m/>
    <m/>
  </r>
  <r>
    <x v="10"/>
    <s v="University of Central Oklahoma"/>
    <n v="206941"/>
    <x v="2"/>
    <n v="2377"/>
    <n v="3837"/>
    <n v="3832"/>
    <n v="3981"/>
    <n v="3795"/>
    <n v="3741"/>
    <n v="3598"/>
    <n v="1006"/>
    <n v="1167"/>
    <n v="1488"/>
    <n v="1437"/>
    <n v="1623"/>
    <n v="1672"/>
    <n v="1711"/>
    <n v="1722"/>
    <n v="1763"/>
    <n v="1741"/>
    <n v="1448"/>
    <n v="1547"/>
    <m/>
    <m/>
    <m/>
    <m/>
    <m/>
    <m/>
    <m/>
    <m/>
    <m/>
    <m/>
    <m/>
    <m/>
    <n v="1006"/>
    <n v="1167"/>
    <n v="1488"/>
    <n v="1437"/>
    <n v="1623"/>
    <n v="1672"/>
    <n v="1711"/>
    <n v="1722"/>
    <n v="1763"/>
    <n v="1741"/>
    <n v="1448"/>
    <n v="1547"/>
    <n v="975"/>
    <n v="907"/>
    <n v="999"/>
    <n v="389"/>
    <n v="285"/>
    <n v="249"/>
    <n v="377"/>
    <n v="256"/>
    <n v="299"/>
    <n v="514"/>
    <n v="542"/>
    <n v="616"/>
    <n v="109"/>
    <n v="113"/>
    <n v="122"/>
    <n v="515"/>
    <n v="578"/>
    <n v="573"/>
    <n v="485"/>
    <n v="439"/>
    <n v="400"/>
    <n v="339"/>
    <n v="446"/>
    <n v="544"/>
    <m/>
    <m/>
    <m/>
    <m/>
    <m/>
    <m/>
    <m/>
    <m/>
    <m/>
    <m/>
    <m/>
    <m/>
    <m/>
    <m/>
    <m/>
    <m/>
    <m/>
    <m/>
    <m/>
    <m/>
    <m/>
    <m/>
    <s v=""/>
    <s v=""/>
    <s v=""/>
    <s v=""/>
    <s v=""/>
    <s v=""/>
    <s v=""/>
    <s v=""/>
    <m/>
    <m/>
    <m/>
    <m/>
    <m/>
    <m/>
    <s v=""/>
    <s v=""/>
    <s v=""/>
    <m/>
    <m/>
    <m/>
    <m/>
    <m/>
    <m/>
    <m/>
    <m/>
    <m/>
    <s v=""/>
    <s v=""/>
    <s v=""/>
    <m/>
    <m/>
    <m/>
  </r>
  <r>
    <x v="10"/>
    <s v="Cameron University "/>
    <n v="206914"/>
    <x v="4"/>
    <n v="1151"/>
    <n v="1537"/>
    <n v="1683"/>
    <n v="1564"/>
    <n v="1525"/>
    <n v="1386"/>
    <n v="1423"/>
    <n v="413"/>
    <n v="440"/>
    <n v="481"/>
    <n v="469"/>
    <n v="444"/>
    <n v="411"/>
    <n v="521"/>
    <n v="583"/>
    <n v="579"/>
    <n v="574"/>
    <n v="571"/>
    <n v="602"/>
    <m/>
    <m/>
    <m/>
    <m/>
    <m/>
    <m/>
    <m/>
    <m/>
    <m/>
    <m/>
    <m/>
    <m/>
    <n v="413"/>
    <n v="440"/>
    <n v="481"/>
    <n v="469"/>
    <n v="444"/>
    <n v="411"/>
    <n v="521"/>
    <n v="583"/>
    <n v="579"/>
    <n v="574"/>
    <n v="571"/>
    <n v="602"/>
    <n v="290"/>
    <n v="297"/>
    <n v="343"/>
    <n v="34"/>
    <n v="32"/>
    <n v="39"/>
    <n v="250"/>
    <n v="242"/>
    <n v="220"/>
    <n v="113"/>
    <n v="94"/>
    <n v="105"/>
    <n v="40"/>
    <n v="23"/>
    <n v="36"/>
    <n v="64"/>
    <n v="71"/>
    <n v="87"/>
    <n v="227"/>
    <n v="223"/>
    <n v="293"/>
    <n v="121"/>
    <n v="109"/>
    <n v="138"/>
    <m/>
    <m/>
    <m/>
    <m/>
    <m/>
    <m/>
    <m/>
    <m/>
    <m/>
    <m/>
    <m/>
    <m/>
    <m/>
    <m/>
    <m/>
    <m/>
    <m/>
    <m/>
    <m/>
    <m/>
    <m/>
    <m/>
    <s v=""/>
    <s v=""/>
    <s v=""/>
    <s v=""/>
    <s v=""/>
    <s v=""/>
    <s v=""/>
    <s v=""/>
    <m/>
    <m/>
    <m/>
    <m/>
    <m/>
    <m/>
    <s v=""/>
    <s v=""/>
    <s v=""/>
    <m/>
    <m/>
    <m/>
    <m/>
    <m/>
    <m/>
    <m/>
    <m/>
    <m/>
    <s v=""/>
    <s v=""/>
    <s v=""/>
    <m/>
    <m/>
    <m/>
  </r>
  <r>
    <x v="10"/>
    <s v="East Central University "/>
    <n v="207041"/>
    <x v="4"/>
    <n v="1075"/>
    <n v="1095"/>
    <n v="1158"/>
    <n v="1028"/>
    <n v="1070"/>
    <n v="999"/>
    <n v="969"/>
    <n v="572"/>
    <n v="581"/>
    <n v="566"/>
    <n v="641"/>
    <n v="581"/>
    <n v="624"/>
    <n v="602"/>
    <n v="642"/>
    <n v="559"/>
    <n v="605"/>
    <n v="529"/>
    <n v="531"/>
    <m/>
    <m/>
    <m/>
    <m/>
    <m/>
    <m/>
    <m/>
    <m/>
    <m/>
    <m/>
    <m/>
    <m/>
    <n v="572"/>
    <n v="581"/>
    <n v="566"/>
    <n v="641"/>
    <n v="581"/>
    <n v="624"/>
    <n v="602"/>
    <n v="642"/>
    <n v="559"/>
    <n v="605"/>
    <n v="529"/>
    <n v="531"/>
    <n v="380"/>
    <n v="334"/>
    <n v="319"/>
    <n v="55"/>
    <n v="54"/>
    <n v="70"/>
    <n v="170"/>
    <n v="141"/>
    <n v="142"/>
    <n v="211"/>
    <n v="214"/>
    <n v="191"/>
    <n v="25"/>
    <n v="34"/>
    <n v="36"/>
    <n v="146"/>
    <n v="186"/>
    <n v="167"/>
    <n v="199"/>
    <n v="190"/>
    <n v="208"/>
    <n v="213"/>
    <n v="225"/>
    <n v="232"/>
    <m/>
    <m/>
    <m/>
    <m/>
    <m/>
    <m/>
    <m/>
    <m/>
    <m/>
    <m/>
    <m/>
    <m/>
    <m/>
    <m/>
    <m/>
    <m/>
    <m/>
    <m/>
    <m/>
    <m/>
    <m/>
    <m/>
    <s v=""/>
    <s v=""/>
    <s v=""/>
    <s v=""/>
    <s v=""/>
    <s v=""/>
    <s v=""/>
    <s v=""/>
    <m/>
    <m/>
    <m/>
    <m/>
    <m/>
    <m/>
    <s v=""/>
    <s v=""/>
    <s v=""/>
    <m/>
    <m/>
    <m/>
    <m/>
    <m/>
    <m/>
    <m/>
    <m/>
    <m/>
    <s v=""/>
    <s v=""/>
    <s v=""/>
    <m/>
    <m/>
    <m/>
  </r>
  <r>
    <x v="10"/>
    <s v="Langston University"/>
    <n v="207209"/>
    <x v="4"/>
    <n v="730"/>
    <n v="736"/>
    <n v="853"/>
    <n v="912"/>
    <n v="746"/>
    <n v="743"/>
    <n v="764"/>
    <n v="227"/>
    <n v="179"/>
    <n v="136"/>
    <n v="151"/>
    <n v="190"/>
    <n v="158"/>
    <n v="161"/>
    <n v="228"/>
    <n v="304"/>
    <n v="242"/>
    <n v="254"/>
    <n v="255"/>
    <m/>
    <m/>
    <m/>
    <m/>
    <m/>
    <m/>
    <m/>
    <m/>
    <m/>
    <m/>
    <m/>
    <m/>
    <n v="227"/>
    <n v="179"/>
    <n v="136"/>
    <n v="151"/>
    <n v="190"/>
    <n v="158"/>
    <n v="161"/>
    <n v="228"/>
    <n v="304"/>
    <n v="242"/>
    <n v="254"/>
    <n v="255"/>
    <n v="144"/>
    <n v="151"/>
    <n v="148"/>
    <n v="34"/>
    <n v="14"/>
    <n v="17"/>
    <n v="64"/>
    <n v="89"/>
    <n v="90"/>
    <n v="74"/>
    <n v="52"/>
    <n v="41"/>
    <n v="10"/>
    <n v="6"/>
    <n v="9"/>
    <n v="44"/>
    <n v="42"/>
    <n v="31"/>
    <n v="62"/>
    <n v="58"/>
    <n v="80"/>
    <n v="94"/>
    <n v="72"/>
    <n v="64"/>
    <m/>
    <m/>
    <m/>
    <m/>
    <m/>
    <m/>
    <m/>
    <m/>
    <m/>
    <m/>
    <m/>
    <m/>
    <m/>
    <m/>
    <m/>
    <m/>
    <m/>
    <m/>
    <m/>
    <m/>
    <m/>
    <m/>
    <s v=""/>
    <s v=""/>
    <s v=""/>
    <s v=""/>
    <s v=""/>
    <s v=""/>
    <s v=""/>
    <s v=""/>
    <m/>
    <m/>
    <m/>
    <m/>
    <m/>
    <m/>
    <s v=""/>
    <s v=""/>
    <s v=""/>
    <m/>
    <m/>
    <m/>
    <m/>
    <m/>
    <m/>
    <m/>
    <m/>
    <m/>
    <s v=""/>
    <s v=""/>
    <s v=""/>
    <m/>
    <m/>
    <m/>
  </r>
  <r>
    <x v="10"/>
    <s v="Northwestern Oklahoma State University "/>
    <n v="207306"/>
    <x v="4"/>
    <n v="584"/>
    <n v="606"/>
    <n v="606"/>
    <n v="598"/>
    <n v="543"/>
    <n v="635"/>
    <n v="594"/>
    <n v="285"/>
    <n v="0"/>
    <n v="310"/>
    <n v="325"/>
    <n v="308"/>
    <n v="288"/>
    <n v="293"/>
    <n v="278"/>
    <n v="262"/>
    <n v="228"/>
    <n v="304"/>
    <n v="293"/>
    <m/>
    <m/>
    <m/>
    <m/>
    <m/>
    <m/>
    <m/>
    <m/>
    <m/>
    <m/>
    <m/>
    <m/>
    <n v="285"/>
    <s v=" "/>
    <n v="310"/>
    <n v="325"/>
    <n v="308"/>
    <n v="288"/>
    <n v="293"/>
    <n v="278"/>
    <n v="262"/>
    <n v="228"/>
    <n v="304"/>
    <n v="293"/>
    <n v="138"/>
    <n v="190"/>
    <n v="165"/>
    <n v="18"/>
    <n v="34"/>
    <n v="36"/>
    <n v="72"/>
    <n v="80"/>
    <n v="92"/>
    <n v="112"/>
    <n v="97"/>
    <n v="90"/>
    <n v="8"/>
    <n v="2"/>
    <n v="10"/>
    <n v="100"/>
    <n v="84"/>
    <n v="69"/>
    <n v="88"/>
    <n v="105"/>
    <n v="124"/>
    <n v="99"/>
    <n v="0"/>
    <n v="107"/>
    <m/>
    <m/>
    <m/>
    <m/>
    <m/>
    <m/>
    <m/>
    <m/>
    <m/>
    <m/>
    <m/>
    <m/>
    <m/>
    <m/>
    <m/>
    <m/>
    <m/>
    <m/>
    <m/>
    <m/>
    <m/>
    <m/>
    <s v=""/>
    <s v=""/>
    <s v=""/>
    <s v=""/>
    <s v=""/>
    <s v=""/>
    <s v=""/>
    <s v=""/>
    <m/>
    <m/>
    <m/>
    <m/>
    <m/>
    <m/>
    <s v=""/>
    <s v=""/>
    <s v=""/>
    <m/>
    <m/>
    <m/>
    <m/>
    <m/>
    <m/>
    <m/>
    <m/>
    <m/>
    <s v=""/>
    <s v=""/>
    <s v=""/>
    <m/>
    <m/>
    <m/>
  </r>
  <r>
    <x v="10"/>
    <s v="Southeastern Oklahoma State University "/>
    <n v="207847"/>
    <x v="4"/>
    <n v="1042"/>
    <n v="1133"/>
    <n v="1060"/>
    <n v="1098"/>
    <n v="1118"/>
    <n v="1133"/>
    <n v="1109"/>
    <n v="542"/>
    <n v="457"/>
    <n v="541"/>
    <n v="473"/>
    <n v="577"/>
    <n v="533"/>
    <n v="600"/>
    <n v="550"/>
    <n v="541"/>
    <n v="545"/>
    <n v="552"/>
    <n v="513"/>
    <m/>
    <m/>
    <m/>
    <m/>
    <m/>
    <m/>
    <m/>
    <m/>
    <m/>
    <m/>
    <m/>
    <m/>
    <n v="542"/>
    <n v="457"/>
    <n v="541"/>
    <n v="473"/>
    <n v="577"/>
    <n v="533"/>
    <n v="600"/>
    <n v="550"/>
    <n v="541"/>
    <n v="545"/>
    <n v="552"/>
    <n v="513"/>
    <n v="317"/>
    <n v="311"/>
    <n v="290"/>
    <n v="42"/>
    <n v="49"/>
    <n v="40"/>
    <n v="186"/>
    <n v="192"/>
    <n v="183"/>
    <n v="168"/>
    <n v="151"/>
    <n v="172"/>
    <n v="26"/>
    <n v="27"/>
    <n v="37"/>
    <n v="121"/>
    <n v="93"/>
    <n v="110"/>
    <n v="262"/>
    <n v="262"/>
    <n v="281"/>
    <n v="214"/>
    <n v="156"/>
    <n v="169"/>
    <m/>
    <m/>
    <m/>
    <m/>
    <m/>
    <m/>
    <m/>
    <m/>
    <m/>
    <m/>
    <m/>
    <m/>
    <m/>
    <m/>
    <m/>
    <m/>
    <m/>
    <m/>
    <m/>
    <m/>
    <m/>
    <m/>
    <s v=""/>
    <s v=""/>
    <s v=""/>
    <s v=""/>
    <s v=""/>
    <s v=""/>
    <s v=""/>
    <s v=""/>
    <m/>
    <m/>
    <m/>
    <m/>
    <m/>
    <m/>
    <s v=""/>
    <s v=""/>
    <s v=""/>
    <m/>
    <m/>
    <m/>
    <m/>
    <m/>
    <m/>
    <m/>
    <m/>
    <m/>
    <s v=""/>
    <s v=""/>
    <s v=""/>
    <m/>
    <m/>
    <m/>
  </r>
  <r>
    <x v="10"/>
    <s v="Southwestern Oklahoma State University"/>
    <n v="207865"/>
    <x v="4"/>
    <n v="1395"/>
    <n v="1493"/>
    <n v="1511"/>
    <n v="1319"/>
    <n v="1333"/>
    <n v="1292"/>
    <n v="1312"/>
    <n v="692"/>
    <n v="819"/>
    <n v="730"/>
    <n v="757"/>
    <n v="796"/>
    <n v="847"/>
    <n v="910"/>
    <n v="869"/>
    <n v="721"/>
    <n v="710"/>
    <n v="736"/>
    <n v="762"/>
    <m/>
    <m/>
    <m/>
    <m/>
    <m/>
    <m/>
    <m/>
    <m/>
    <m/>
    <m/>
    <m/>
    <m/>
    <n v="692"/>
    <n v="819"/>
    <n v="730"/>
    <n v="757"/>
    <n v="796"/>
    <n v="847"/>
    <n v="910"/>
    <n v="869"/>
    <n v="721"/>
    <n v="710"/>
    <n v="736"/>
    <n v="762"/>
    <n v="440"/>
    <n v="449"/>
    <n v="500"/>
    <n v="88"/>
    <n v="96"/>
    <n v="93"/>
    <n v="182"/>
    <n v="191"/>
    <n v="169"/>
    <n v="237"/>
    <n v="278"/>
    <n v="243"/>
    <n v="51"/>
    <n v="49"/>
    <n v="42"/>
    <n v="250"/>
    <n v="250"/>
    <n v="301"/>
    <n v="258"/>
    <n v="270"/>
    <n v="324"/>
    <n v="263"/>
    <n v="281"/>
    <n v="249"/>
    <n v="1493"/>
    <n v="1511"/>
    <n v="1319"/>
    <n v="1333"/>
    <n v="1292"/>
    <n v="1312"/>
    <n v="97"/>
    <n v="95"/>
    <n v="100"/>
    <n v="106"/>
    <n v="95"/>
    <n v="68"/>
    <n v="69"/>
    <n v="73"/>
    <m/>
    <m/>
    <m/>
    <m/>
    <m/>
    <m/>
    <m/>
    <m/>
    <n v="97"/>
    <n v="95"/>
    <n v="100"/>
    <n v="106"/>
    <n v="95"/>
    <n v="68"/>
    <n v="69"/>
    <n v="73"/>
    <n v="32"/>
    <n v="37"/>
    <n v="45"/>
    <n v="2"/>
    <n v="3"/>
    <n v="4"/>
    <n v="34"/>
    <n v="29"/>
    <n v="24"/>
    <n v="17"/>
    <n v="16"/>
    <n v="10"/>
    <n v="22"/>
    <n v="12"/>
    <n v="13"/>
    <n v="6"/>
    <n v="8"/>
    <n v="4"/>
    <n v="61"/>
    <n v="59"/>
    <n v="41"/>
    <n v="32"/>
    <n v="27"/>
    <n v="24"/>
  </r>
  <r>
    <x v="10"/>
    <s v="Oklahoma Panhandle State University "/>
    <n v="207351"/>
    <x v="10"/>
    <n v="437"/>
    <n v="387"/>
    <n v="481"/>
    <n v="361"/>
    <n v="423"/>
    <n v="439"/>
    <n v="494"/>
    <n v="11"/>
    <n v="28"/>
    <n v="38"/>
    <n v="85"/>
    <n v="63"/>
    <n v="59"/>
    <n v="72"/>
    <n v="97"/>
    <n v="56"/>
    <n v="52"/>
    <n v="79"/>
    <n v="70"/>
    <m/>
    <m/>
    <m/>
    <m/>
    <m/>
    <m/>
    <m/>
    <m/>
    <m/>
    <m/>
    <m/>
    <m/>
    <n v="11"/>
    <n v="28"/>
    <n v="38"/>
    <n v="85"/>
    <n v="63"/>
    <n v="59"/>
    <n v="72"/>
    <n v="97"/>
    <n v="56"/>
    <n v="52"/>
    <n v="79"/>
    <n v="70"/>
    <n v="30"/>
    <n v="45"/>
    <n v="40"/>
    <n v="6"/>
    <n v="3"/>
    <n v="1"/>
    <n v="16"/>
    <n v="31"/>
    <n v="29"/>
    <n v="14"/>
    <n v="18"/>
    <n v="23"/>
    <n v="0"/>
    <n v="3"/>
    <n v="2"/>
    <n v="14"/>
    <n v="12"/>
    <n v="7"/>
    <n v="35"/>
    <n v="26"/>
    <n v="40"/>
    <n v="2"/>
    <n v="10"/>
    <n v="10"/>
    <m/>
    <m/>
    <m/>
    <m/>
    <m/>
    <m/>
    <m/>
    <m/>
    <m/>
    <m/>
    <m/>
    <m/>
    <m/>
    <m/>
    <m/>
    <m/>
    <m/>
    <m/>
    <m/>
    <m/>
    <m/>
    <m/>
    <s v=""/>
    <s v=""/>
    <s v=""/>
    <s v=""/>
    <s v=""/>
    <s v=""/>
    <s v=""/>
    <s v=""/>
    <m/>
    <m/>
    <m/>
    <m/>
    <m/>
    <m/>
    <s v=""/>
    <s v=""/>
    <s v=""/>
    <m/>
    <m/>
    <m/>
    <m/>
    <m/>
    <m/>
    <m/>
    <m/>
    <m/>
    <s v=""/>
    <s v=""/>
    <s v=""/>
    <m/>
    <m/>
    <m/>
  </r>
  <r>
    <x v="10"/>
    <s v="Rogers State University"/>
    <n v="207661"/>
    <x v="10"/>
    <n v="1290"/>
    <n v="1295"/>
    <n v="1287"/>
    <n v="1431"/>
    <n v="1425"/>
    <n v="1411"/>
    <n v="1329"/>
    <n v="0"/>
    <n v="10"/>
    <n v="0"/>
    <n v="35"/>
    <n v="33"/>
    <n v="49"/>
    <n v="67"/>
    <n v="132"/>
    <n v="148"/>
    <n v="181"/>
    <n v="243"/>
    <n v="154"/>
    <m/>
    <m/>
    <m/>
    <m/>
    <m/>
    <m/>
    <m/>
    <m/>
    <m/>
    <m/>
    <m/>
    <m/>
    <s v=" "/>
    <n v="10"/>
    <s v=" "/>
    <n v="35"/>
    <n v="33"/>
    <n v="49"/>
    <n v="67"/>
    <n v="132"/>
    <n v="148"/>
    <n v="181"/>
    <n v="243"/>
    <n v="154"/>
    <n v="106"/>
    <n v="116"/>
    <n v="84"/>
    <n v="19"/>
    <n v="31"/>
    <n v="21"/>
    <n v="56"/>
    <n v="96"/>
    <n v="49"/>
    <n v="4"/>
    <n v="11"/>
    <n v="8"/>
    <n v="2"/>
    <n v="7"/>
    <n v="4"/>
    <n v="11"/>
    <n v="17"/>
    <n v="19"/>
    <n v="16"/>
    <n v="14"/>
    <n v="36"/>
    <n v="0"/>
    <n v="0"/>
    <n v="0"/>
    <n v="1295"/>
    <n v="1287"/>
    <n v="1431"/>
    <n v="1425"/>
    <n v="1411"/>
    <n v="1329"/>
    <n v="438"/>
    <n v="499"/>
    <n v="485"/>
    <n v="463"/>
    <n v="515"/>
    <n v="390"/>
    <n v="385"/>
    <n v="416"/>
    <m/>
    <m/>
    <m/>
    <m/>
    <m/>
    <m/>
    <m/>
    <m/>
    <n v="438"/>
    <n v="499"/>
    <n v="485"/>
    <n v="463"/>
    <n v="515"/>
    <n v="390"/>
    <n v="385"/>
    <n v="416"/>
    <n v="187"/>
    <n v="163"/>
    <n v="181"/>
    <n v="42"/>
    <n v="38"/>
    <n v="62"/>
    <n v="161"/>
    <n v="184"/>
    <n v="173"/>
    <n v="28"/>
    <n v="23"/>
    <n v="23"/>
    <n v="89"/>
    <n v="99"/>
    <n v="76"/>
    <n v="101"/>
    <n v="99"/>
    <n v="89"/>
    <n v="245"/>
    <n v="294"/>
    <n v="202"/>
    <n v="77"/>
    <n v="74"/>
    <n v="59"/>
  </r>
  <r>
    <x v="10"/>
    <s v="University of Science and Arts of Oklahoma"/>
    <n v="207722"/>
    <x v="10"/>
    <n v="438"/>
    <n v="426"/>
    <n v="423"/>
    <n v="351"/>
    <n v="366"/>
    <n v="338"/>
    <n v="347"/>
    <n v="218"/>
    <n v="275"/>
    <n v="261"/>
    <n v="207"/>
    <n v="223"/>
    <n v="275"/>
    <n v="283"/>
    <n v="246"/>
    <n v="179"/>
    <n v="217"/>
    <n v="197"/>
    <n v="216"/>
    <m/>
    <m/>
    <m/>
    <m/>
    <m/>
    <m/>
    <m/>
    <m/>
    <m/>
    <m/>
    <m/>
    <m/>
    <n v="218"/>
    <n v="275"/>
    <n v="261"/>
    <n v="207"/>
    <n v="223"/>
    <n v="275"/>
    <n v="283"/>
    <n v="246"/>
    <n v="179"/>
    <n v="217"/>
    <n v="197"/>
    <n v="216"/>
    <n v="135"/>
    <n v="123"/>
    <n v="141"/>
    <n v="20"/>
    <n v="27"/>
    <n v="28"/>
    <n v="62"/>
    <n v="47"/>
    <n v="47"/>
    <n v="51"/>
    <n v="82"/>
    <n v="82"/>
    <n v="9"/>
    <n v="10"/>
    <n v="9"/>
    <n v="83"/>
    <n v="81"/>
    <n v="95"/>
    <n v="80"/>
    <n v="102"/>
    <n v="97"/>
    <n v="76"/>
    <n v="100"/>
    <n v="86"/>
    <m/>
    <m/>
    <m/>
    <m/>
    <m/>
    <m/>
    <m/>
    <m/>
    <m/>
    <m/>
    <m/>
    <m/>
    <m/>
    <m/>
    <m/>
    <m/>
    <m/>
    <m/>
    <m/>
    <m/>
    <m/>
    <m/>
    <s v=""/>
    <s v=""/>
    <s v=""/>
    <s v=""/>
    <s v=""/>
    <s v=""/>
    <s v=""/>
    <s v=""/>
    <m/>
    <m/>
    <m/>
    <m/>
    <m/>
    <m/>
    <s v=""/>
    <s v=""/>
    <s v=""/>
    <m/>
    <m/>
    <m/>
    <m/>
    <m/>
    <m/>
    <m/>
    <m/>
    <m/>
    <s v=""/>
    <s v=""/>
    <s v=""/>
    <m/>
    <m/>
    <m/>
  </r>
  <r>
    <x v="10"/>
    <s v="Oklahoma State University Technical Branch-Okmulgee "/>
    <n v="207564"/>
    <x v="11"/>
    <n v="1523"/>
    <n v="1444"/>
    <n v="1303"/>
    <n v="1369"/>
    <n v="1750"/>
    <n v="1766"/>
    <n v="1904"/>
    <n v="0"/>
    <n v="93"/>
    <n v="116"/>
    <n v="119"/>
    <n v="112"/>
    <n v="90"/>
    <n v="134"/>
    <n v="106"/>
    <n v="104"/>
    <n v="91"/>
    <n v="127"/>
    <n v="118"/>
    <m/>
    <m/>
    <m/>
    <m/>
    <m/>
    <m/>
    <m/>
    <m/>
    <m/>
    <m/>
    <m/>
    <m/>
    <s v=" "/>
    <n v="93"/>
    <n v="116"/>
    <n v="119"/>
    <n v="112"/>
    <n v="90"/>
    <n v="134"/>
    <n v="106"/>
    <n v="104"/>
    <n v="91"/>
    <n v="127"/>
    <n v="118"/>
    <n v="39"/>
    <n v="46"/>
    <n v="56"/>
    <n v="9"/>
    <n v="9"/>
    <n v="8"/>
    <n v="43"/>
    <n v="72"/>
    <n v="54"/>
    <m/>
    <m/>
    <m/>
    <n v="4"/>
    <n v="0"/>
    <n v="5"/>
    <n v="35"/>
    <n v="34"/>
    <n v="32"/>
    <n v="73"/>
    <n v="56"/>
    <n v="97"/>
    <n v="0"/>
    <n v="0"/>
    <n v="1"/>
    <n v="1444"/>
    <n v="1303"/>
    <n v="1369"/>
    <n v="1750"/>
    <n v="1766"/>
    <n v="1904"/>
    <n v="570"/>
    <n v="618"/>
    <n v="622"/>
    <n v="591"/>
    <n v="597"/>
    <n v="538"/>
    <n v="522"/>
    <n v="530"/>
    <m/>
    <m/>
    <m/>
    <m/>
    <m/>
    <m/>
    <m/>
    <m/>
    <n v="570"/>
    <n v="618"/>
    <n v="622"/>
    <n v="591"/>
    <n v="597"/>
    <n v="538"/>
    <n v="522"/>
    <n v="530"/>
    <n v="316"/>
    <n v="286"/>
    <n v="331"/>
    <n v="30"/>
    <n v="23"/>
    <n v="26"/>
    <n v="192"/>
    <n v="213"/>
    <n v="173"/>
    <n v="198"/>
    <n v="198"/>
    <n v="197"/>
    <n v="13"/>
    <n v="25"/>
    <n v="31"/>
    <n v="62"/>
    <n v="64"/>
    <n v="67"/>
    <n v="318"/>
    <n v="310"/>
    <n v="243"/>
    <n v="230"/>
    <n v="215"/>
    <n v="217"/>
  </r>
  <r>
    <x v="10"/>
    <s v="Oklahoma City Community College "/>
    <n v="207449"/>
    <x v="5"/>
    <m/>
    <m/>
    <m/>
    <m/>
    <m/>
    <m/>
    <m/>
    <m/>
    <m/>
    <m/>
    <m/>
    <m/>
    <m/>
    <m/>
    <m/>
    <m/>
    <m/>
    <m/>
    <m/>
    <m/>
    <m/>
    <m/>
    <m/>
    <m/>
    <m/>
    <m/>
    <m/>
    <m/>
    <m/>
    <m/>
    <m/>
    <s v=" "/>
    <s v=" "/>
    <s v=" "/>
    <s v=" "/>
    <s v=" "/>
    <s v=" "/>
    <s v=" "/>
    <s v=" "/>
    <s v=" "/>
    <s v=" "/>
    <s v=" "/>
    <s v=" "/>
    <m/>
    <m/>
    <m/>
    <m/>
    <m/>
    <m/>
    <s v=" "/>
    <s v=" "/>
    <s v=" "/>
    <m/>
    <m/>
    <m/>
    <m/>
    <m/>
    <m/>
    <m/>
    <m/>
    <m/>
    <s v=""/>
    <s v=""/>
    <s v=""/>
    <m/>
    <m/>
    <m/>
    <n v="4527"/>
    <n v="4836"/>
    <n v="4909"/>
    <n v="4587"/>
    <n v="4273"/>
    <n v="3768"/>
    <n v="1258"/>
    <n v="1282"/>
    <n v="1472"/>
    <n v="1674"/>
    <n v="1542"/>
    <n v="1425"/>
    <n v="1145"/>
    <n v="1185"/>
    <m/>
    <m/>
    <m/>
    <m/>
    <m/>
    <m/>
    <m/>
    <m/>
    <n v="1258"/>
    <n v="1282"/>
    <n v="1472"/>
    <n v="1674"/>
    <n v="1542"/>
    <n v="1425"/>
    <n v="1145"/>
    <n v="1185"/>
    <n v="671"/>
    <n v="546"/>
    <n v="609"/>
    <n v="112"/>
    <n v="92"/>
    <n v="120"/>
    <n v="642"/>
    <n v="507"/>
    <n v="456"/>
    <n v="154"/>
    <n v="111"/>
    <n v="109"/>
    <n v="272"/>
    <n v="240"/>
    <n v="236"/>
    <n v="293"/>
    <n v="312"/>
    <n v="241"/>
    <n v="955"/>
    <n v="879"/>
    <n v="839"/>
    <n v="245"/>
    <n v="209"/>
    <n v="222"/>
  </r>
  <r>
    <x v="10"/>
    <s v="Tulsa Community College "/>
    <n v="207935"/>
    <x v="5"/>
    <m/>
    <m/>
    <m/>
    <m/>
    <m/>
    <m/>
    <m/>
    <m/>
    <m/>
    <m/>
    <m/>
    <m/>
    <m/>
    <m/>
    <m/>
    <m/>
    <m/>
    <m/>
    <m/>
    <m/>
    <m/>
    <m/>
    <m/>
    <m/>
    <m/>
    <m/>
    <m/>
    <m/>
    <m/>
    <m/>
    <m/>
    <s v=" "/>
    <s v=" "/>
    <s v=" "/>
    <s v=" "/>
    <s v=" "/>
    <s v=" "/>
    <s v=" "/>
    <s v=" "/>
    <s v=" "/>
    <s v=" "/>
    <s v=" "/>
    <s v=" "/>
    <m/>
    <m/>
    <m/>
    <m/>
    <m/>
    <m/>
    <s v=" "/>
    <s v=" "/>
    <s v=" "/>
    <m/>
    <m/>
    <m/>
    <m/>
    <m/>
    <m/>
    <m/>
    <m/>
    <m/>
    <s v=""/>
    <s v=""/>
    <s v=""/>
    <m/>
    <m/>
    <m/>
    <n v="4323"/>
    <n v="4371"/>
    <n v="3999"/>
    <n v="3965"/>
    <n v="4352"/>
    <n v="4896"/>
    <n v="1691"/>
    <n v="1703"/>
    <n v="1229"/>
    <n v="1289"/>
    <n v="1139"/>
    <n v="1084"/>
    <n v="1428"/>
    <n v="1527"/>
    <m/>
    <m/>
    <m/>
    <m/>
    <m/>
    <m/>
    <m/>
    <m/>
    <n v="1691"/>
    <n v="1703"/>
    <n v="1229"/>
    <n v="1289"/>
    <n v="1139"/>
    <n v="1084"/>
    <n v="1428"/>
    <n v="1527"/>
    <n v="557"/>
    <n v="807"/>
    <n v="915"/>
    <n v="92"/>
    <n v="91"/>
    <n v="102"/>
    <n v="435"/>
    <n v="530"/>
    <n v="510"/>
    <n v="217"/>
    <n v="199"/>
    <n v="142"/>
    <n v="221"/>
    <n v="238"/>
    <n v="213"/>
    <n v="230"/>
    <n v="159"/>
    <n v="165"/>
    <n v="621"/>
    <n v="543"/>
    <n v="564"/>
    <n v="453"/>
    <n v="400"/>
    <n v="321"/>
  </r>
  <r>
    <x v="10"/>
    <s v="Northern Oklahoma College "/>
    <n v="207281"/>
    <x v="6"/>
    <m/>
    <m/>
    <m/>
    <m/>
    <m/>
    <m/>
    <m/>
    <m/>
    <m/>
    <m/>
    <m/>
    <m/>
    <m/>
    <m/>
    <m/>
    <m/>
    <m/>
    <m/>
    <m/>
    <m/>
    <m/>
    <m/>
    <m/>
    <m/>
    <m/>
    <m/>
    <m/>
    <m/>
    <m/>
    <m/>
    <m/>
    <s v=" "/>
    <s v=" "/>
    <s v=" "/>
    <s v=" "/>
    <s v=" "/>
    <s v=" "/>
    <s v=" "/>
    <s v=" "/>
    <s v=" "/>
    <s v=" "/>
    <s v=" "/>
    <s v=" "/>
    <m/>
    <m/>
    <m/>
    <m/>
    <m/>
    <m/>
    <s v=" "/>
    <s v=" "/>
    <s v=" "/>
    <m/>
    <m/>
    <m/>
    <m/>
    <m/>
    <m/>
    <m/>
    <m/>
    <m/>
    <s v=""/>
    <s v=""/>
    <s v=""/>
    <m/>
    <m/>
    <m/>
    <n v="1714"/>
    <n v="1952"/>
    <n v="2246"/>
    <n v="2309"/>
    <n v="2282"/>
    <n v="2106"/>
    <n v="658"/>
    <n v="661"/>
    <n v="666"/>
    <n v="838"/>
    <n v="997"/>
    <n v="842"/>
    <n v="826"/>
    <n v="676"/>
    <m/>
    <m/>
    <m/>
    <m/>
    <m/>
    <m/>
    <m/>
    <m/>
    <n v="658"/>
    <n v="661"/>
    <n v="666"/>
    <n v="838"/>
    <n v="997"/>
    <n v="842"/>
    <n v="826"/>
    <n v="676"/>
    <n v="452"/>
    <n v="424"/>
    <n v="383"/>
    <n v="144"/>
    <n v="141"/>
    <n v="87"/>
    <n v="246"/>
    <n v="261"/>
    <n v="206"/>
    <n v="135"/>
    <n v="171"/>
    <n v="128"/>
    <n v="88"/>
    <n v="83"/>
    <n v="78"/>
    <n v="203"/>
    <n v="295"/>
    <n v="264"/>
    <n v="412"/>
    <n v="448"/>
    <n v="372"/>
    <n v="217"/>
    <n v="221"/>
    <n v="218"/>
  </r>
  <r>
    <x v="10"/>
    <s v="Oklahoma State University-Oklahoma City "/>
    <n v="207397"/>
    <x v="6"/>
    <n v="1860"/>
    <n v="1894"/>
    <n v="1978"/>
    <n v="1032"/>
    <n v="2004"/>
    <n v="1896"/>
    <n v="1174"/>
    <n v="0"/>
    <n v="0"/>
    <n v="0"/>
    <n v="0"/>
    <n v="0"/>
    <n v="0"/>
    <n v="57"/>
    <n v="53"/>
    <n v="14"/>
    <n v="28"/>
    <n v="0"/>
    <n v="0"/>
    <m/>
    <m/>
    <m/>
    <m/>
    <m/>
    <m/>
    <m/>
    <m/>
    <m/>
    <m/>
    <m/>
    <m/>
    <s v=" "/>
    <s v=" "/>
    <s v=" "/>
    <s v=" "/>
    <s v=" "/>
    <s v=" "/>
    <n v="57"/>
    <n v="53"/>
    <n v="14"/>
    <n v="28"/>
    <s v=" "/>
    <s v=" "/>
    <m/>
    <m/>
    <m/>
    <m/>
    <m/>
    <m/>
    <n v="28"/>
    <s v=" "/>
    <s v=" "/>
    <m/>
    <m/>
    <n v="0"/>
    <n v="0"/>
    <n v="0"/>
    <n v="2"/>
    <n v="0"/>
    <n v="0"/>
    <n v="30"/>
    <s v=""/>
    <s v=""/>
    <n v="25"/>
    <n v="0"/>
    <n v="0"/>
    <n v="0"/>
    <n v="1894"/>
    <n v="1978"/>
    <n v="1032"/>
    <n v="2004"/>
    <n v="1896"/>
    <n v="1174"/>
    <n v="207"/>
    <n v="297"/>
    <n v="506"/>
    <n v="417"/>
    <n v="386"/>
    <n v="408"/>
    <n v="510"/>
    <n v="504"/>
    <m/>
    <m/>
    <m/>
    <m/>
    <m/>
    <m/>
    <m/>
    <m/>
    <n v="207"/>
    <n v="297"/>
    <n v="506"/>
    <n v="417"/>
    <n v="386"/>
    <n v="408"/>
    <n v="510"/>
    <n v="504"/>
    <n v="189"/>
    <n v="247"/>
    <n v="266"/>
    <n v="43"/>
    <n v="56"/>
    <n v="55"/>
    <n v="176"/>
    <n v="207"/>
    <n v="183"/>
    <n v="20"/>
    <n v="25"/>
    <n v="30"/>
    <n v="66"/>
    <n v="56"/>
    <n v="80"/>
    <n v="113"/>
    <n v="101"/>
    <n v="99"/>
    <n v="218"/>
    <n v="204"/>
    <n v="199"/>
    <n v="36"/>
    <n v="32"/>
    <n v="53"/>
  </r>
  <r>
    <x v="10"/>
    <s v="Rose State College "/>
    <n v="207670"/>
    <x v="6"/>
    <m/>
    <m/>
    <m/>
    <m/>
    <m/>
    <m/>
    <m/>
    <m/>
    <m/>
    <m/>
    <m/>
    <m/>
    <m/>
    <m/>
    <m/>
    <m/>
    <m/>
    <m/>
    <m/>
    <m/>
    <m/>
    <m/>
    <m/>
    <m/>
    <m/>
    <m/>
    <m/>
    <m/>
    <m/>
    <m/>
    <m/>
    <s v=" "/>
    <s v=" "/>
    <s v=" "/>
    <s v=" "/>
    <s v=" "/>
    <s v=" "/>
    <s v=" "/>
    <s v=" "/>
    <s v=" "/>
    <s v=" "/>
    <s v=" "/>
    <s v=" "/>
    <m/>
    <m/>
    <m/>
    <m/>
    <m/>
    <m/>
    <s v=" "/>
    <s v=" "/>
    <s v=" "/>
    <m/>
    <m/>
    <m/>
    <m/>
    <m/>
    <m/>
    <m/>
    <m/>
    <m/>
    <s v=""/>
    <s v=""/>
    <s v=""/>
    <m/>
    <m/>
    <m/>
    <n v="3021"/>
    <n v="2910"/>
    <n v="2756"/>
    <n v="2908"/>
    <n v="3239"/>
    <n v="3242"/>
    <n v="783"/>
    <n v="766"/>
    <n v="840"/>
    <n v="670"/>
    <n v="657"/>
    <n v="495"/>
    <n v="760"/>
    <n v="756"/>
    <m/>
    <m/>
    <m/>
    <m/>
    <m/>
    <m/>
    <m/>
    <m/>
    <n v="783"/>
    <n v="766"/>
    <n v="840"/>
    <n v="670"/>
    <n v="657"/>
    <n v="495"/>
    <n v="760"/>
    <n v="756"/>
    <n v="226"/>
    <n v="325"/>
    <n v="366"/>
    <n v="37"/>
    <n v="55"/>
    <n v="69"/>
    <n v="232"/>
    <n v="380"/>
    <n v="321"/>
    <n v="68"/>
    <n v="66"/>
    <n v="45"/>
    <n v="106"/>
    <n v="82"/>
    <n v="63"/>
    <n v="128"/>
    <n v="106"/>
    <n v="97"/>
    <n v="368"/>
    <n v="403"/>
    <n v="290"/>
    <n v="144"/>
    <n v="113"/>
    <n v="122"/>
  </r>
  <r>
    <x v="10"/>
    <s v="Carl Albert State College"/>
    <n v="206923"/>
    <x v="7"/>
    <m/>
    <m/>
    <m/>
    <m/>
    <m/>
    <m/>
    <m/>
    <m/>
    <m/>
    <m/>
    <m/>
    <m/>
    <m/>
    <m/>
    <m/>
    <m/>
    <m/>
    <m/>
    <m/>
    <m/>
    <m/>
    <m/>
    <m/>
    <m/>
    <m/>
    <m/>
    <m/>
    <m/>
    <m/>
    <m/>
    <m/>
    <s v=" "/>
    <s v=" "/>
    <s v=" "/>
    <s v=" "/>
    <s v=" "/>
    <s v=" "/>
    <s v=" "/>
    <s v=" "/>
    <s v=" "/>
    <s v=" "/>
    <s v=" "/>
    <s v=" "/>
    <m/>
    <m/>
    <m/>
    <m/>
    <m/>
    <m/>
    <s v=" "/>
    <s v=" "/>
    <s v=" "/>
    <m/>
    <m/>
    <m/>
    <m/>
    <m/>
    <m/>
    <m/>
    <m/>
    <m/>
    <s v=""/>
    <s v=""/>
    <s v=""/>
    <m/>
    <m/>
    <m/>
    <n v="895"/>
    <n v="833"/>
    <n v="718"/>
    <n v="741"/>
    <n v="751"/>
    <n v="826"/>
    <n v="412"/>
    <n v="435"/>
    <n v="419"/>
    <n v="583"/>
    <n v="491"/>
    <n v="415"/>
    <n v="385"/>
    <n v="395"/>
    <m/>
    <m/>
    <m/>
    <m/>
    <m/>
    <m/>
    <m/>
    <m/>
    <n v="412"/>
    <n v="435"/>
    <n v="419"/>
    <n v="583"/>
    <n v="491"/>
    <n v="415"/>
    <n v="385"/>
    <n v="395"/>
    <n v="242"/>
    <n v="211"/>
    <n v="231"/>
    <n v="18"/>
    <n v="26"/>
    <n v="22"/>
    <n v="155"/>
    <n v="148"/>
    <n v="142"/>
    <n v="170"/>
    <n v="145"/>
    <n v="125"/>
    <n v="48"/>
    <n v="48"/>
    <n v="33"/>
    <n v="67"/>
    <n v="65"/>
    <n v="37"/>
    <n v="298"/>
    <n v="233"/>
    <n v="220"/>
    <n v="157"/>
    <n v="180"/>
    <n v="188"/>
  </r>
  <r>
    <x v="10"/>
    <s v="Connors State College "/>
    <n v="206996"/>
    <x v="7"/>
    <m/>
    <m/>
    <m/>
    <m/>
    <m/>
    <m/>
    <m/>
    <m/>
    <m/>
    <m/>
    <m/>
    <m/>
    <m/>
    <m/>
    <m/>
    <m/>
    <m/>
    <m/>
    <m/>
    <m/>
    <m/>
    <m/>
    <m/>
    <m/>
    <m/>
    <m/>
    <m/>
    <m/>
    <m/>
    <m/>
    <s v=" "/>
    <s v=" "/>
    <s v=" "/>
    <s v=" "/>
    <s v=" "/>
    <s v=" "/>
    <s v=" "/>
    <s v=" "/>
    <s v=" "/>
    <s v=" "/>
    <s v=" "/>
    <s v=" "/>
    <s v=" "/>
    <m/>
    <m/>
    <m/>
    <m/>
    <m/>
    <m/>
    <s v=" "/>
    <s v=" "/>
    <s v=" "/>
    <m/>
    <m/>
    <m/>
    <m/>
    <m/>
    <m/>
    <m/>
    <s v="   "/>
    <m/>
    <s v=""/>
    <s v=""/>
    <s v=""/>
    <m/>
    <m/>
    <m/>
    <n v="937"/>
    <n v="756"/>
    <n v="759"/>
    <n v="774"/>
    <n v="905"/>
    <n v="882"/>
    <n v="412"/>
    <n v="469"/>
    <n v="424"/>
    <n v="395"/>
    <n v="403"/>
    <n v="392"/>
    <n v="412"/>
    <n v="368"/>
    <m/>
    <m/>
    <m/>
    <m/>
    <m/>
    <m/>
    <m/>
    <m/>
    <n v="412"/>
    <n v="469"/>
    <n v="424"/>
    <n v="395"/>
    <n v="403"/>
    <n v="392"/>
    <n v="412"/>
    <n v="368"/>
    <n v="169"/>
    <n v="214"/>
    <n v="164"/>
    <n v="34"/>
    <n v="28"/>
    <n v="37"/>
    <n v="189"/>
    <n v="170"/>
    <n v="167"/>
    <n v="73"/>
    <n v="71"/>
    <n v="53"/>
    <n v="24"/>
    <n v="25"/>
    <n v="38"/>
    <n v="71"/>
    <n v="57"/>
    <n v="73"/>
    <n v="227"/>
    <n v="250"/>
    <n v="228"/>
    <n v="119"/>
    <n v="121"/>
    <n v="120"/>
  </r>
  <r>
    <x v="10"/>
    <s v="Eastern Oklahoma State College "/>
    <n v="207050"/>
    <x v="7"/>
    <m/>
    <m/>
    <m/>
    <m/>
    <m/>
    <m/>
    <m/>
    <m/>
    <m/>
    <m/>
    <m/>
    <m/>
    <m/>
    <m/>
    <m/>
    <m/>
    <m/>
    <m/>
    <m/>
    <m/>
    <m/>
    <m/>
    <m/>
    <m/>
    <m/>
    <m/>
    <m/>
    <m/>
    <m/>
    <m/>
    <m/>
    <s v=" "/>
    <s v=" "/>
    <s v=" "/>
    <s v=" "/>
    <s v=" "/>
    <s v=" "/>
    <s v=" "/>
    <s v=" "/>
    <s v=" "/>
    <s v=" "/>
    <s v=" "/>
    <s v=" "/>
    <m/>
    <m/>
    <m/>
    <m/>
    <m/>
    <m/>
    <s v=" "/>
    <s v=" "/>
    <s v=" "/>
    <m/>
    <m/>
    <m/>
    <m/>
    <m/>
    <m/>
    <m/>
    <m/>
    <m/>
    <s v=""/>
    <s v=""/>
    <s v=""/>
    <m/>
    <m/>
    <m/>
    <n v="737"/>
    <n v="744"/>
    <n v="628"/>
    <n v="693"/>
    <n v="652"/>
    <n v="720"/>
    <n v="399"/>
    <n v="403"/>
    <n v="341"/>
    <n v="336"/>
    <n v="367"/>
    <n v="358"/>
    <n v="280"/>
    <n v="225"/>
    <m/>
    <m/>
    <m/>
    <m/>
    <m/>
    <m/>
    <m/>
    <m/>
    <n v="399"/>
    <n v="403"/>
    <n v="341"/>
    <n v="336"/>
    <n v="367"/>
    <n v="358"/>
    <n v="280"/>
    <n v="225"/>
    <n v="153"/>
    <n v="129"/>
    <n v="104"/>
    <n v="35"/>
    <n v="27"/>
    <n v="20"/>
    <n v="170"/>
    <n v="124"/>
    <n v="101"/>
    <n v="95"/>
    <n v="103"/>
    <n v="80"/>
    <n v="20"/>
    <n v="21"/>
    <n v="25"/>
    <n v="57"/>
    <n v="55"/>
    <n v="67"/>
    <n v="164"/>
    <n v="188"/>
    <n v="186"/>
    <n v="127"/>
    <n v="129"/>
    <n v="103"/>
  </r>
  <r>
    <x v="10"/>
    <s v="Murray State College "/>
    <n v="207236"/>
    <x v="7"/>
    <m/>
    <m/>
    <m/>
    <m/>
    <m/>
    <m/>
    <m/>
    <m/>
    <m/>
    <m/>
    <m/>
    <m/>
    <m/>
    <m/>
    <m/>
    <m/>
    <m/>
    <m/>
    <m/>
    <m/>
    <m/>
    <m/>
    <m/>
    <m/>
    <m/>
    <m/>
    <m/>
    <m/>
    <m/>
    <m/>
    <m/>
    <s v=" "/>
    <s v=" "/>
    <s v=" "/>
    <s v=" "/>
    <s v=" "/>
    <s v=" "/>
    <s v=" "/>
    <s v=" "/>
    <s v=" "/>
    <s v=" "/>
    <s v=" "/>
    <s v=" "/>
    <m/>
    <m/>
    <m/>
    <m/>
    <m/>
    <m/>
    <s v=" "/>
    <s v=" "/>
    <s v=" "/>
    <m/>
    <m/>
    <m/>
    <m/>
    <m/>
    <m/>
    <s v=" "/>
    <m/>
    <m/>
    <s v=""/>
    <s v=""/>
    <s v=""/>
    <m/>
    <m/>
    <m/>
    <n v="863"/>
    <n v="848"/>
    <n v="768"/>
    <n v="908"/>
    <n v="925"/>
    <n v="913"/>
    <n v="477"/>
    <n v="446"/>
    <n v="399"/>
    <n v="429"/>
    <n v="375"/>
    <n v="381"/>
    <n v="370"/>
    <n v="328"/>
    <m/>
    <m/>
    <m/>
    <m/>
    <m/>
    <m/>
    <m/>
    <m/>
    <n v="477"/>
    <n v="446"/>
    <n v="399"/>
    <n v="429"/>
    <n v="375"/>
    <n v="381"/>
    <n v="370"/>
    <n v="328"/>
    <n v="189"/>
    <n v="178"/>
    <n v="119"/>
    <n v="32"/>
    <n v="30"/>
    <n v="33"/>
    <n v="160"/>
    <n v="162"/>
    <n v="176"/>
    <n v="88"/>
    <n v="53"/>
    <n v="63"/>
    <n v="29"/>
    <n v="30"/>
    <n v="50"/>
    <n v="71"/>
    <n v="73"/>
    <n v="59"/>
    <n v="241"/>
    <n v="219"/>
    <n v="209"/>
    <n v="108"/>
    <n v="111"/>
    <n v="83"/>
  </r>
  <r>
    <x v="10"/>
    <s v="Northeastern Oklahoma A &amp; M College "/>
    <n v="207290"/>
    <x v="7"/>
    <m/>
    <m/>
    <m/>
    <m/>
    <m/>
    <m/>
    <m/>
    <m/>
    <m/>
    <m/>
    <m/>
    <m/>
    <m/>
    <m/>
    <m/>
    <m/>
    <m/>
    <m/>
    <m/>
    <m/>
    <m/>
    <m/>
    <m/>
    <m/>
    <m/>
    <m/>
    <m/>
    <m/>
    <m/>
    <m/>
    <m/>
    <s v=" "/>
    <s v=" "/>
    <s v=" "/>
    <s v=" "/>
    <s v=" "/>
    <s v=" "/>
    <s v=" "/>
    <s v=" "/>
    <s v=" "/>
    <s v=" "/>
    <s v=" "/>
    <s v=" "/>
    <m/>
    <m/>
    <m/>
    <m/>
    <m/>
    <m/>
    <s v=" "/>
    <s v=" "/>
    <s v=" "/>
    <m/>
    <m/>
    <m/>
    <m/>
    <m/>
    <m/>
    <m/>
    <m/>
    <m/>
    <s v=""/>
    <s v=""/>
    <s v=""/>
    <m/>
    <m/>
    <m/>
    <n v="782"/>
    <n v="775"/>
    <n v="805"/>
    <n v="743"/>
    <n v="732"/>
    <n v="750"/>
    <n v="564"/>
    <n v="513"/>
    <n v="557"/>
    <n v="574"/>
    <n v="548"/>
    <n v="552"/>
    <n v="537"/>
    <n v="543"/>
    <m/>
    <m/>
    <m/>
    <m/>
    <m/>
    <m/>
    <m/>
    <m/>
    <n v="564"/>
    <n v="513"/>
    <n v="557"/>
    <n v="574"/>
    <n v="548"/>
    <n v="552"/>
    <n v="537"/>
    <n v="543"/>
    <n v="316"/>
    <n v="249"/>
    <n v="282"/>
    <n v="43"/>
    <n v="73"/>
    <n v="49"/>
    <n v="193"/>
    <n v="215"/>
    <n v="212"/>
    <n v="114"/>
    <n v="106"/>
    <n v="134"/>
    <n v="41"/>
    <n v="27"/>
    <n v="43"/>
    <n v="104"/>
    <n v="115"/>
    <n v="95"/>
    <n v="315"/>
    <n v="300"/>
    <n v="280"/>
    <n v="174"/>
    <n v="153"/>
    <n v="167"/>
  </r>
  <r>
    <x v="10"/>
    <s v="Redlands Community College"/>
    <n v="207069"/>
    <x v="7"/>
    <m/>
    <m/>
    <m/>
    <m/>
    <m/>
    <m/>
    <m/>
    <m/>
    <m/>
    <m/>
    <m/>
    <m/>
    <m/>
    <m/>
    <m/>
    <m/>
    <m/>
    <m/>
    <m/>
    <m/>
    <m/>
    <m/>
    <m/>
    <m/>
    <m/>
    <m/>
    <m/>
    <m/>
    <m/>
    <m/>
    <m/>
    <s v=" "/>
    <s v=" "/>
    <s v=" "/>
    <s v=" "/>
    <s v=" "/>
    <s v=" "/>
    <s v=" "/>
    <s v=" "/>
    <s v=" "/>
    <s v=" "/>
    <s v=" "/>
    <s v=" "/>
    <m/>
    <m/>
    <m/>
    <m/>
    <m/>
    <m/>
    <s v=" "/>
    <s v=" "/>
    <s v=" "/>
    <m/>
    <m/>
    <m/>
    <m/>
    <m/>
    <m/>
    <m/>
    <m/>
    <m/>
    <s v=""/>
    <s v=""/>
    <s v=""/>
    <m/>
    <m/>
    <m/>
    <n v="1048"/>
    <n v="963"/>
    <n v="1006"/>
    <n v="1046"/>
    <n v="1308"/>
    <n v="1178"/>
    <n v="272"/>
    <n v="296"/>
    <n v="259"/>
    <n v="282"/>
    <n v="284"/>
    <n v="279"/>
    <n v="232"/>
    <n v="206"/>
    <m/>
    <m/>
    <m/>
    <m/>
    <m/>
    <m/>
    <m/>
    <m/>
    <n v="272"/>
    <n v="296"/>
    <n v="259"/>
    <n v="282"/>
    <n v="284"/>
    <n v="279"/>
    <n v="232"/>
    <n v="206"/>
    <n v="114"/>
    <n v="106"/>
    <n v="107"/>
    <n v="33"/>
    <n v="19"/>
    <n v="26"/>
    <n v="132"/>
    <n v="107"/>
    <n v="73"/>
    <n v="61"/>
    <n v="49"/>
    <n v="46"/>
    <n v="21"/>
    <n v="22"/>
    <n v="23"/>
    <n v="45"/>
    <n v="52"/>
    <n v="49"/>
    <n v="155"/>
    <n v="161"/>
    <n v="161"/>
    <n v="86"/>
    <n v="58"/>
    <n v="72"/>
  </r>
  <r>
    <x v="10"/>
    <s v="Seminole State College "/>
    <n v="207740"/>
    <x v="7"/>
    <m/>
    <m/>
    <m/>
    <m/>
    <m/>
    <m/>
    <m/>
    <m/>
    <m/>
    <m/>
    <m/>
    <m/>
    <m/>
    <m/>
    <m/>
    <m/>
    <m/>
    <m/>
    <m/>
    <m/>
    <m/>
    <m/>
    <m/>
    <m/>
    <m/>
    <m/>
    <m/>
    <m/>
    <m/>
    <m/>
    <m/>
    <s v=" "/>
    <s v=" "/>
    <s v=" "/>
    <s v=" "/>
    <s v=" "/>
    <s v=" "/>
    <s v=" "/>
    <s v=" "/>
    <s v=" "/>
    <s v=" "/>
    <s v=" "/>
    <s v=" "/>
    <m/>
    <m/>
    <m/>
    <m/>
    <m/>
    <m/>
    <s v=" "/>
    <s v=" "/>
    <s v=" "/>
    <m/>
    <m/>
    <m/>
    <m/>
    <m/>
    <m/>
    <m/>
    <m/>
    <m/>
    <s v=""/>
    <s v=""/>
    <s v=""/>
    <m/>
    <m/>
    <m/>
    <n v="910"/>
    <n v="813"/>
    <n v="835"/>
    <n v="731"/>
    <n v="841"/>
    <n v="784"/>
    <n v="401"/>
    <n v="428"/>
    <n v="444"/>
    <n v="424"/>
    <n v="403"/>
    <n v="333"/>
    <n v="400"/>
    <n v="392"/>
    <m/>
    <m/>
    <m/>
    <m/>
    <m/>
    <m/>
    <m/>
    <m/>
    <n v="401"/>
    <n v="428"/>
    <n v="444"/>
    <n v="424"/>
    <n v="403"/>
    <n v="333"/>
    <n v="400"/>
    <n v="392"/>
    <n v="143"/>
    <n v="185"/>
    <n v="192"/>
    <n v="38"/>
    <n v="26"/>
    <n v="39"/>
    <n v="152"/>
    <n v="189"/>
    <n v="161"/>
    <n v="80"/>
    <n v="79"/>
    <n v="64"/>
    <n v="32"/>
    <n v="29"/>
    <n v="33"/>
    <n v="69"/>
    <n v="75"/>
    <n v="60"/>
    <n v="243"/>
    <n v="220"/>
    <n v="176"/>
    <n v="106"/>
    <n v="104"/>
    <n v="107"/>
  </r>
  <r>
    <x v="10"/>
    <s v="Western Oklahoma State College "/>
    <n v="208035"/>
    <x v="7"/>
    <m/>
    <m/>
    <m/>
    <m/>
    <m/>
    <m/>
    <m/>
    <m/>
    <m/>
    <m/>
    <m/>
    <m/>
    <m/>
    <m/>
    <m/>
    <m/>
    <m/>
    <m/>
    <m/>
    <m/>
    <m/>
    <m/>
    <m/>
    <m/>
    <m/>
    <m/>
    <m/>
    <m/>
    <m/>
    <m/>
    <m/>
    <s v=" "/>
    <s v=" "/>
    <s v=" "/>
    <s v=" "/>
    <s v=" "/>
    <s v=" "/>
    <s v=" "/>
    <s v=" "/>
    <s v=" "/>
    <s v=" "/>
    <s v=" "/>
    <s v=" "/>
    <m/>
    <m/>
    <m/>
    <m/>
    <m/>
    <m/>
    <s v=" "/>
    <s v=" "/>
    <s v=" "/>
    <m/>
    <m/>
    <m/>
    <m/>
    <m/>
    <m/>
    <m/>
    <m/>
    <m/>
    <s v=""/>
    <s v=""/>
    <s v=""/>
    <m/>
    <m/>
    <m/>
    <n v="835"/>
    <n v="733"/>
    <n v="814"/>
    <n v="878"/>
    <n v="728"/>
    <n v="789"/>
    <n v="320"/>
    <n v="331"/>
    <n v="341"/>
    <n v="285"/>
    <n v="317"/>
    <n v="258"/>
    <n v="217"/>
    <n v="234"/>
    <m/>
    <m/>
    <m/>
    <m/>
    <m/>
    <m/>
    <m/>
    <m/>
    <n v="320"/>
    <n v="331"/>
    <n v="341"/>
    <n v="285"/>
    <n v="317"/>
    <n v="258"/>
    <n v="217"/>
    <n v="234"/>
    <n v="132"/>
    <n v="98"/>
    <n v="116"/>
    <n v="19"/>
    <n v="14"/>
    <n v="17"/>
    <n v="107"/>
    <n v="105"/>
    <n v="101"/>
    <n v="48"/>
    <n v="46"/>
    <n v="46"/>
    <n v="26"/>
    <n v="32"/>
    <n v="25"/>
    <n v="37"/>
    <n v="38"/>
    <n v="40"/>
    <n v="174"/>
    <n v="201"/>
    <n v="147"/>
    <n v="78"/>
    <n v="85"/>
    <n v="81"/>
  </r>
  <r>
    <x v="11"/>
    <s v="Clemson University"/>
    <n v="217882"/>
    <x v="0"/>
    <n v="3175"/>
    <n v="3558"/>
    <n v="3709"/>
    <n v="3592"/>
    <n v="3600"/>
    <n v="3590"/>
    <n v="3883"/>
    <n v="2581"/>
    <n v="2706"/>
    <n v="2889"/>
    <n v="3028"/>
    <n v="2534"/>
    <n v="2464"/>
    <n v="2749"/>
    <n v="2998"/>
    <n v="2893"/>
    <n v="2758"/>
    <n v="2707"/>
    <n v="2868"/>
    <n v="3"/>
    <m/>
    <n v="3"/>
    <m/>
    <m/>
    <m/>
    <m/>
    <m/>
    <m/>
    <m/>
    <m/>
    <m/>
    <n v="2578"/>
    <n v="2706"/>
    <n v="2886"/>
    <n v="3028"/>
    <n v="2534"/>
    <n v="2464"/>
    <n v="2749"/>
    <n v="2998"/>
    <n v="2893"/>
    <n v="2758"/>
    <n v="2707"/>
    <n v="2868"/>
    <n v="2484"/>
    <n v="2475"/>
    <n v="2593"/>
    <n v="91"/>
    <n v="83"/>
    <n v="80"/>
    <n v="183"/>
    <n v="149"/>
    <n v="195"/>
    <n v="1983"/>
    <n v="1956"/>
    <n v="2128"/>
    <n v="47"/>
    <n v="40"/>
    <n v="34"/>
    <n v="161"/>
    <n v="155"/>
    <n v="226"/>
    <n v="343"/>
    <n v="313"/>
    <n v="361"/>
    <n v="1929"/>
    <n v="2024"/>
    <n v="2228"/>
    <m/>
    <m/>
    <m/>
    <m/>
    <m/>
    <m/>
    <m/>
    <m/>
    <m/>
    <m/>
    <m/>
    <m/>
    <m/>
    <m/>
    <m/>
    <m/>
    <m/>
    <m/>
    <m/>
    <m/>
    <m/>
    <m/>
    <s v=""/>
    <s v=""/>
    <s v=""/>
    <s v=""/>
    <s v=""/>
    <s v=""/>
    <s v=""/>
    <s v=""/>
    <m/>
    <m/>
    <m/>
    <m/>
    <m/>
    <m/>
    <s v=""/>
    <s v=""/>
    <s v=""/>
    <m/>
    <m/>
    <m/>
    <m/>
    <m/>
    <m/>
    <m/>
    <m/>
    <m/>
    <s v=""/>
    <s v=""/>
    <s v=""/>
    <m/>
    <m/>
    <m/>
  </r>
  <r>
    <x v="11"/>
    <s v="University of South Carolina-Columbia"/>
    <n v="218663"/>
    <x v="0"/>
    <n v="4694"/>
    <n v="4623"/>
    <n v="4599"/>
    <n v="4989"/>
    <n v="4944"/>
    <n v="4949"/>
    <n v="5431"/>
    <n v="2925"/>
    <n v="2760"/>
    <n v="2598"/>
    <n v="2477"/>
    <n v="3229"/>
    <n v="3503"/>
    <n v="3443"/>
    <n v="3337"/>
    <n v="3677"/>
    <n v="3646"/>
    <n v="3690"/>
    <n v="3826"/>
    <n v="6"/>
    <n v="5"/>
    <n v="2"/>
    <n v="2"/>
    <m/>
    <m/>
    <m/>
    <m/>
    <m/>
    <m/>
    <m/>
    <m/>
    <n v="2919"/>
    <n v="2755"/>
    <n v="2596"/>
    <n v="2475"/>
    <n v="3229"/>
    <n v="3503"/>
    <n v="3443"/>
    <n v="3337"/>
    <n v="3677"/>
    <n v="3646"/>
    <n v="3690"/>
    <n v="3826"/>
    <n v="3173"/>
    <n v="3215"/>
    <n v="3321"/>
    <n v="153"/>
    <n v="141"/>
    <n v="141"/>
    <n v="320"/>
    <n v="334"/>
    <n v="364"/>
    <n v="2027"/>
    <n v="2307"/>
    <n v="2377"/>
    <n v="41"/>
    <n v="53"/>
    <n v="35"/>
    <n v="426"/>
    <n v="471"/>
    <n v="459"/>
    <n v="735"/>
    <n v="672"/>
    <n v="572"/>
    <n v="1868"/>
    <n v="1833"/>
    <n v="1750"/>
    <m/>
    <m/>
    <m/>
    <m/>
    <m/>
    <m/>
    <m/>
    <m/>
    <m/>
    <m/>
    <m/>
    <m/>
    <m/>
    <m/>
    <m/>
    <m/>
    <m/>
    <m/>
    <m/>
    <m/>
    <m/>
    <m/>
    <s v=""/>
    <s v=""/>
    <s v=""/>
    <s v=""/>
    <s v=""/>
    <s v=""/>
    <s v=""/>
    <s v=""/>
    <m/>
    <m/>
    <m/>
    <m/>
    <m/>
    <m/>
    <s v=""/>
    <s v=""/>
    <s v=""/>
    <m/>
    <m/>
    <m/>
    <m/>
    <m/>
    <m/>
    <m/>
    <m/>
    <m/>
    <s v=""/>
    <s v=""/>
    <s v=""/>
    <m/>
    <m/>
    <m/>
  </r>
  <r>
    <x v="11"/>
    <s v="College of Charleston"/>
    <n v="217819"/>
    <x v="2"/>
    <n v="2520"/>
    <n v="2503"/>
    <n v="2639"/>
    <n v="2682"/>
    <n v="2603"/>
    <n v="2749"/>
    <n v="2663"/>
    <n v="1567"/>
    <n v="1936"/>
    <n v="2067"/>
    <n v="1990"/>
    <n v="1970"/>
    <n v="1999"/>
    <n v="1870"/>
    <n v="1944"/>
    <n v="1988"/>
    <n v="1968"/>
    <n v="2062"/>
    <n v="1955"/>
    <n v="2"/>
    <n v="1"/>
    <m/>
    <m/>
    <m/>
    <n v="4"/>
    <n v="1"/>
    <m/>
    <m/>
    <m/>
    <m/>
    <m/>
    <n v="1565"/>
    <n v="1935"/>
    <n v="2067"/>
    <n v="1990"/>
    <n v="1970"/>
    <n v="1995"/>
    <n v="1869"/>
    <n v="1944"/>
    <n v="1988"/>
    <n v="1968"/>
    <n v="2062"/>
    <n v="1955"/>
    <n v="1620"/>
    <n v="1635"/>
    <n v="1607"/>
    <n v="94"/>
    <n v="141"/>
    <n v="116"/>
    <n v="254"/>
    <n v="286"/>
    <n v="232"/>
    <n v="1171"/>
    <n v="1275"/>
    <n v="1195"/>
    <n v="23"/>
    <n v="20"/>
    <n v="26"/>
    <n v="252"/>
    <n v="236"/>
    <n v="235"/>
    <n v="524"/>
    <n v="464"/>
    <n v="413"/>
    <n v="907"/>
    <n v="1157"/>
    <n v="1223"/>
    <m/>
    <m/>
    <m/>
    <m/>
    <m/>
    <m/>
    <m/>
    <m/>
    <m/>
    <m/>
    <m/>
    <m/>
    <m/>
    <m/>
    <m/>
    <m/>
    <m/>
    <m/>
    <m/>
    <m/>
    <m/>
    <m/>
    <s v=""/>
    <s v=""/>
    <s v=""/>
    <s v=""/>
    <s v=""/>
    <s v=""/>
    <s v=""/>
    <s v=""/>
    <m/>
    <m/>
    <m/>
    <m/>
    <m/>
    <m/>
    <s v=""/>
    <s v=""/>
    <s v=""/>
    <m/>
    <m/>
    <m/>
    <m/>
    <m/>
    <m/>
    <m/>
    <m/>
    <m/>
    <s v=""/>
    <s v=""/>
    <s v=""/>
    <m/>
    <m/>
    <m/>
  </r>
  <r>
    <x v="11"/>
    <s v="Winthrop University "/>
    <n v="218964"/>
    <x v="2"/>
    <n v="1426"/>
    <n v="1382"/>
    <n v="1365"/>
    <n v="1376"/>
    <n v="1491"/>
    <n v="1367"/>
    <n v="1406"/>
    <n v="909"/>
    <n v="826"/>
    <n v="966"/>
    <n v="902"/>
    <n v="940"/>
    <n v="1086"/>
    <n v="1070"/>
    <n v="999"/>
    <n v="1015"/>
    <n v="1180"/>
    <n v="1074"/>
    <n v="1075"/>
    <m/>
    <m/>
    <m/>
    <m/>
    <m/>
    <m/>
    <m/>
    <m/>
    <m/>
    <m/>
    <m/>
    <m/>
    <n v="909"/>
    <n v="826"/>
    <n v="966"/>
    <n v="902"/>
    <n v="940"/>
    <n v="1086"/>
    <n v="1070"/>
    <n v="999"/>
    <n v="1015"/>
    <n v="1180"/>
    <n v="1074"/>
    <n v="1075"/>
    <n v="845"/>
    <n v="768"/>
    <n v="724"/>
    <n v="156"/>
    <n v="149"/>
    <n v="159"/>
    <n v="179"/>
    <n v="157"/>
    <n v="192"/>
    <n v="549"/>
    <n v="636"/>
    <n v="639"/>
    <n v="9"/>
    <n v="17"/>
    <n v="12"/>
    <n v="192"/>
    <n v="240"/>
    <n v="238"/>
    <n v="190"/>
    <n v="193"/>
    <n v="181"/>
    <n v="529"/>
    <n v="481"/>
    <n v="602"/>
    <m/>
    <m/>
    <m/>
    <m/>
    <m/>
    <m/>
    <m/>
    <m/>
    <m/>
    <m/>
    <m/>
    <m/>
    <m/>
    <m/>
    <m/>
    <m/>
    <m/>
    <m/>
    <m/>
    <m/>
    <m/>
    <m/>
    <m/>
    <m/>
    <s v=""/>
    <s v=""/>
    <s v=""/>
    <s v=""/>
    <s v=""/>
    <s v=""/>
    <m/>
    <m/>
    <m/>
    <m/>
    <m/>
    <m/>
    <s v=""/>
    <s v=""/>
    <s v=""/>
    <m/>
    <m/>
    <m/>
    <m/>
    <m/>
    <m/>
    <m/>
    <m/>
    <m/>
    <s v=""/>
    <s v=""/>
    <s v=""/>
    <m/>
    <m/>
    <m/>
  </r>
  <r>
    <x v="11"/>
    <s v="The Citadel, the Military College of South Carolina "/>
    <n v="217864"/>
    <x v="3"/>
    <n v="575"/>
    <n v="636"/>
    <n v="663"/>
    <n v="657"/>
    <n v="614"/>
    <n v="684"/>
    <n v="680"/>
    <n v="441"/>
    <n v="484"/>
    <n v="517"/>
    <n v="553"/>
    <n v="570"/>
    <n v="520"/>
    <n v="553"/>
    <n v="569"/>
    <n v="585"/>
    <n v="538"/>
    <n v="621"/>
    <n v="607"/>
    <n v="3"/>
    <n v="1"/>
    <n v="2"/>
    <n v="2"/>
    <m/>
    <m/>
    <m/>
    <m/>
    <m/>
    <m/>
    <m/>
    <m/>
    <n v="438"/>
    <n v="483"/>
    <n v="515"/>
    <n v="551"/>
    <n v="570"/>
    <n v="520"/>
    <n v="553"/>
    <n v="569"/>
    <n v="585"/>
    <n v="538"/>
    <n v="621"/>
    <n v="607"/>
    <n v="431"/>
    <n v="517"/>
    <n v="502"/>
    <n v="18"/>
    <n v="10"/>
    <n v="18"/>
    <n v="89"/>
    <n v="94"/>
    <n v="87"/>
    <n v="368"/>
    <n v="349"/>
    <n v="417"/>
    <n v="7"/>
    <n v="7"/>
    <n v="4"/>
    <n v="35"/>
    <n v="32"/>
    <n v="35"/>
    <n v="160"/>
    <n v="132"/>
    <n v="97"/>
    <n v="323"/>
    <n v="326"/>
    <n v="341"/>
    <m/>
    <m/>
    <m/>
    <m/>
    <m/>
    <m/>
    <m/>
    <m/>
    <m/>
    <m/>
    <m/>
    <m/>
    <m/>
    <m/>
    <m/>
    <m/>
    <m/>
    <m/>
    <m/>
    <m/>
    <m/>
    <m/>
    <m/>
    <m/>
    <s v=""/>
    <s v=""/>
    <s v=""/>
    <s v=""/>
    <s v=""/>
    <s v=""/>
    <m/>
    <m/>
    <m/>
    <m/>
    <m/>
    <m/>
    <s v=""/>
    <s v=""/>
    <s v=""/>
    <m/>
    <m/>
    <m/>
    <m/>
    <m/>
    <m/>
    <m/>
    <m/>
    <m/>
    <s v=""/>
    <s v=""/>
    <s v=""/>
    <m/>
    <m/>
    <m/>
  </r>
  <r>
    <x v="11"/>
    <s v="Coastal Carolina University"/>
    <n v="218724"/>
    <x v="4"/>
    <n v="1623"/>
    <n v="1898"/>
    <n v="1910"/>
    <n v="2087"/>
    <n v="2089"/>
    <n v="2310"/>
    <n v="2376"/>
    <n v="830"/>
    <n v="859"/>
    <n v="758"/>
    <n v="786"/>
    <n v="934"/>
    <n v="1072"/>
    <n v="1268"/>
    <n v="1322"/>
    <n v="1495"/>
    <n v="1468"/>
    <n v="1649"/>
    <n v="1643"/>
    <n v="4"/>
    <n v="4"/>
    <n v="1"/>
    <n v="2"/>
    <m/>
    <m/>
    <m/>
    <m/>
    <m/>
    <m/>
    <m/>
    <m/>
    <n v="826"/>
    <n v="855"/>
    <n v="757"/>
    <n v="784"/>
    <n v="934"/>
    <n v="1072"/>
    <n v="1268"/>
    <n v="1322"/>
    <n v="1495"/>
    <n v="1468"/>
    <n v="1649"/>
    <n v="1643"/>
    <n v="1044"/>
    <n v="1178"/>
    <n v="1083"/>
    <n v="99"/>
    <n v="119"/>
    <n v="139"/>
    <n v="325"/>
    <n v="352"/>
    <n v="421"/>
    <n v="409"/>
    <n v="499"/>
    <n v="588"/>
    <n v="21"/>
    <n v="29"/>
    <n v="31"/>
    <n v="144"/>
    <n v="174"/>
    <n v="223"/>
    <n v="360"/>
    <n v="370"/>
    <n v="426"/>
    <n v="325"/>
    <n v="373"/>
    <n v="351"/>
    <m/>
    <m/>
    <m/>
    <m/>
    <m/>
    <m/>
    <m/>
    <m/>
    <m/>
    <m/>
    <m/>
    <m/>
    <m/>
    <m/>
    <m/>
    <m/>
    <m/>
    <m/>
    <m/>
    <m/>
    <m/>
    <m/>
    <m/>
    <m/>
    <s v=""/>
    <s v=""/>
    <s v=""/>
    <s v=""/>
    <s v=""/>
    <s v=""/>
    <m/>
    <m/>
    <m/>
    <m/>
    <m/>
    <m/>
    <s v=""/>
    <s v=""/>
    <s v=""/>
    <m/>
    <m/>
    <m/>
    <m/>
    <m/>
    <m/>
    <m/>
    <m/>
    <m/>
    <s v=""/>
    <s v=""/>
    <s v=""/>
    <m/>
    <m/>
    <m/>
  </r>
  <r>
    <x v="11"/>
    <s v="Francis Marion University "/>
    <n v="218061"/>
    <x v="4"/>
    <n v="982"/>
    <n v="963"/>
    <n v="962"/>
    <n v="1006"/>
    <n v="1008"/>
    <n v="980"/>
    <n v="960"/>
    <n v="582"/>
    <n v="646"/>
    <n v="570"/>
    <n v="603"/>
    <n v="634"/>
    <n v="734"/>
    <n v="766"/>
    <n v="745"/>
    <n v="801"/>
    <n v="797"/>
    <n v="778"/>
    <n v="677"/>
    <m/>
    <m/>
    <m/>
    <m/>
    <m/>
    <m/>
    <m/>
    <m/>
    <m/>
    <m/>
    <m/>
    <m/>
    <n v="582"/>
    <n v="646"/>
    <n v="570"/>
    <n v="603"/>
    <n v="634"/>
    <n v="734"/>
    <n v="766"/>
    <n v="745"/>
    <n v="801"/>
    <n v="797"/>
    <n v="778"/>
    <n v="677"/>
    <n v="543"/>
    <n v="519"/>
    <n v="460"/>
    <n v="104"/>
    <n v="111"/>
    <n v="99"/>
    <n v="150"/>
    <n v="148"/>
    <n v="118"/>
    <n v="268"/>
    <n v="288"/>
    <n v="299"/>
    <n v="10"/>
    <n v="15"/>
    <n v="23"/>
    <n v="188"/>
    <n v="247"/>
    <n v="242"/>
    <n v="168"/>
    <n v="184"/>
    <n v="202"/>
    <n v="245"/>
    <n v="300"/>
    <n v="229"/>
    <m/>
    <m/>
    <m/>
    <m/>
    <m/>
    <m/>
    <m/>
    <m/>
    <m/>
    <m/>
    <m/>
    <m/>
    <m/>
    <m/>
    <m/>
    <m/>
    <m/>
    <m/>
    <m/>
    <m/>
    <m/>
    <m/>
    <m/>
    <m/>
    <s v=""/>
    <s v=""/>
    <s v=""/>
    <s v=""/>
    <s v=""/>
    <s v=""/>
    <m/>
    <m/>
    <m/>
    <m/>
    <m/>
    <m/>
    <s v=""/>
    <s v=""/>
    <s v=""/>
    <m/>
    <m/>
    <m/>
    <m/>
    <m/>
    <m/>
    <m/>
    <m/>
    <m/>
    <s v=""/>
    <s v=""/>
    <s v=""/>
    <m/>
    <m/>
    <m/>
  </r>
  <r>
    <x v="11"/>
    <s v="Lander University"/>
    <n v="218229"/>
    <x v="10"/>
    <n v="771"/>
    <n v="767"/>
    <n v="879"/>
    <n v="801"/>
    <n v="781"/>
    <n v="613"/>
    <n v="770"/>
    <n v="433"/>
    <n v="487"/>
    <n v="494"/>
    <n v="509"/>
    <n v="487"/>
    <n v="526"/>
    <n v="541"/>
    <n v="647"/>
    <n v="555"/>
    <n v="578"/>
    <n v="433"/>
    <n v="554"/>
    <m/>
    <m/>
    <m/>
    <m/>
    <m/>
    <m/>
    <m/>
    <m/>
    <m/>
    <m/>
    <m/>
    <m/>
    <n v="433"/>
    <n v="487"/>
    <n v="494"/>
    <n v="509"/>
    <n v="487"/>
    <n v="526"/>
    <n v="541"/>
    <n v="647"/>
    <n v="555"/>
    <n v="578"/>
    <n v="433"/>
    <n v="554"/>
    <n v="343"/>
    <n v="294"/>
    <n v="388"/>
    <n v="111"/>
    <n v="75"/>
    <n v="75"/>
    <n v="124"/>
    <n v="64"/>
    <n v="91"/>
    <n v="226"/>
    <n v="229"/>
    <n v="225"/>
    <n v="2"/>
    <n v="9"/>
    <n v="12"/>
    <n v="153"/>
    <n v="168"/>
    <n v="191"/>
    <n v="106"/>
    <n v="120"/>
    <n v="113"/>
    <n v="207"/>
    <n v="223"/>
    <n v="251"/>
    <m/>
    <m/>
    <m/>
    <m/>
    <m/>
    <m/>
    <m/>
    <m/>
    <m/>
    <m/>
    <m/>
    <m/>
    <m/>
    <m/>
    <m/>
    <m/>
    <m/>
    <m/>
    <m/>
    <m/>
    <m/>
    <m/>
    <m/>
    <m/>
    <s v=""/>
    <s v=""/>
    <s v=""/>
    <s v=""/>
    <s v=""/>
    <s v=""/>
    <m/>
    <m/>
    <m/>
    <m/>
    <m/>
    <m/>
    <s v=""/>
    <s v=""/>
    <s v=""/>
    <m/>
    <m/>
    <m/>
    <m/>
    <m/>
    <m/>
    <m/>
    <m/>
    <m/>
    <s v=""/>
    <s v=""/>
    <s v=""/>
    <m/>
    <m/>
    <m/>
  </r>
  <r>
    <x v="11"/>
    <s v="South Carolina State University "/>
    <n v="218733"/>
    <x v="4"/>
    <n v="950"/>
    <n v="991"/>
    <n v="1202"/>
    <n v="1246"/>
    <n v="1104"/>
    <n v="1519"/>
    <n v="1175"/>
    <n v="601"/>
    <n v="739"/>
    <n v="680"/>
    <n v="569"/>
    <n v="615"/>
    <n v="716"/>
    <n v="794"/>
    <n v="945"/>
    <n v="1002"/>
    <n v="870"/>
    <n v="1292"/>
    <n v="923"/>
    <m/>
    <m/>
    <m/>
    <m/>
    <m/>
    <m/>
    <m/>
    <m/>
    <m/>
    <m/>
    <m/>
    <m/>
    <n v="601"/>
    <n v="739"/>
    <n v="680"/>
    <n v="569"/>
    <n v="615"/>
    <n v="716"/>
    <n v="794"/>
    <n v="945"/>
    <n v="1002"/>
    <n v="870"/>
    <n v="1292"/>
    <n v="923"/>
    <n v="569"/>
    <n v="830"/>
    <n v="618"/>
    <n v="61"/>
    <n v="104"/>
    <n v="63"/>
    <n v="240"/>
    <n v="358"/>
    <n v="242"/>
    <n v="278"/>
    <n v="323"/>
    <n v="284"/>
    <n v="23"/>
    <n v="29"/>
    <n v="46"/>
    <n v="88"/>
    <n v="106"/>
    <n v="152"/>
    <n v="226"/>
    <n v="258"/>
    <n v="312"/>
    <n v="319"/>
    <n v="421"/>
    <n v="364"/>
    <m/>
    <m/>
    <m/>
    <m/>
    <m/>
    <m/>
    <m/>
    <m/>
    <m/>
    <m/>
    <m/>
    <m/>
    <m/>
    <m/>
    <m/>
    <m/>
    <m/>
    <m/>
    <m/>
    <m/>
    <m/>
    <m/>
    <m/>
    <m/>
    <s v=""/>
    <s v=""/>
    <s v=""/>
    <s v=""/>
    <s v=""/>
    <s v=""/>
    <m/>
    <m/>
    <m/>
    <m/>
    <m/>
    <m/>
    <s v=""/>
    <s v=""/>
    <s v=""/>
    <m/>
    <m/>
    <m/>
    <m/>
    <m/>
    <m/>
    <m/>
    <m/>
    <m/>
    <s v=""/>
    <s v=""/>
    <s v=""/>
    <m/>
    <m/>
    <m/>
  </r>
  <r>
    <x v="11"/>
    <s v="University of South Carolina-Aiken"/>
    <n v="218645"/>
    <x v="10"/>
    <n v="845"/>
    <n v="876"/>
    <n v="913"/>
    <n v="867"/>
    <n v="920"/>
    <n v="871"/>
    <n v="861"/>
    <n v="305"/>
    <n v="403"/>
    <n v="393"/>
    <n v="473"/>
    <n v="417"/>
    <n v="471"/>
    <n v="537"/>
    <n v="581"/>
    <n v="562"/>
    <n v="622"/>
    <n v="584"/>
    <n v="559"/>
    <n v="1"/>
    <m/>
    <n v="1"/>
    <m/>
    <m/>
    <m/>
    <m/>
    <m/>
    <m/>
    <m/>
    <m/>
    <m/>
    <n v="304"/>
    <n v="403"/>
    <n v="392"/>
    <n v="473"/>
    <n v="417"/>
    <n v="471"/>
    <n v="537"/>
    <n v="581"/>
    <n v="562"/>
    <n v="622"/>
    <n v="584"/>
    <n v="559"/>
    <n v="426"/>
    <n v="404"/>
    <n v="386"/>
    <n v="101"/>
    <n v="86"/>
    <n v="84"/>
    <n v="95"/>
    <n v="94"/>
    <n v="89"/>
    <n v="169"/>
    <n v="182"/>
    <n v="185"/>
    <n v="9"/>
    <n v="13"/>
    <n v="8"/>
    <n v="108"/>
    <n v="141"/>
    <n v="191"/>
    <n v="131"/>
    <n v="135"/>
    <n v="153"/>
    <n v="142"/>
    <n v="184"/>
    <n v="187"/>
    <m/>
    <m/>
    <m/>
    <m/>
    <m/>
    <m/>
    <m/>
    <m/>
    <m/>
    <m/>
    <m/>
    <m/>
    <m/>
    <m/>
    <m/>
    <m/>
    <m/>
    <m/>
    <m/>
    <m/>
    <m/>
    <m/>
    <m/>
    <m/>
    <s v=""/>
    <s v=""/>
    <s v=""/>
    <s v=""/>
    <s v=""/>
    <s v=""/>
    <m/>
    <m/>
    <m/>
    <m/>
    <m/>
    <m/>
    <s v=""/>
    <s v=""/>
    <s v=""/>
    <m/>
    <m/>
    <m/>
    <m/>
    <m/>
    <m/>
    <m/>
    <m/>
    <m/>
    <s v=""/>
    <s v=""/>
    <s v=""/>
    <m/>
    <m/>
    <m/>
  </r>
  <r>
    <x v="11"/>
    <s v="University of South Carolina-Upstate"/>
    <n v="218742"/>
    <x v="10"/>
    <n v="1213"/>
    <n v="1273"/>
    <n v="1160"/>
    <n v="1347"/>
    <n v="1403"/>
    <n v="1476"/>
    <n v="1508"/>
    <n v="531"/>
    <n v="535"/>
    <n v="537"/>
    <n v="531"/>
    <n v="570"/>
    <n v="632"/>
    <n v="682"/>
    <n v="643"/>
    <n v="718"/>
    <n v="781"/>
    <n v="805"/>
    <n v="708"/>
    <m/>
    <m/>
    <m/>
    <m/>
    <m/>
    <m/>
    <m/>
    <m/>
    <m/>
    <m/>
    <m/>
    <m/>
    <n v="531"/>
    <n v="535"/>
    <n v="537"/>
    <n v="531"/>
    <n v="570"/>
    <n v="632"/>
    <n v="682"/>
    <n v="643"/>
    <n v="718"/>
    <n v="781"/>
    <n v="805"/>
    <n v="708"/>
    <n v="496"/>
    <n v="525"/>
    <n v="457"/>
    <n v="156"/>
    <n v="153"/>
    <n v="129"/>
    <n v="129"/>
    <n v="127"/>
    <n v="122"/>
    <n v="219"/>
    <n v="232"/>
    <n v="275"/>
    <n v="9"/>
    <n v="14"/>
    <n v="14"/>
    <n v="159"/>
    <n v="196"/>
    <n v="194"/>
    <n v="183"/>
    <n v="190"/>
    <n v="199"/>
    <n v="211"/>
    <n v="247"/>
    <n v="245"/>
    <m/>
    <m/>
    <m/>
    <m/>
    <m/>
    <m/>
    <m/>
    <m/>
    <m/>
    <m/>
    <m/>
    <m/>
    <m/>
    <m/>
    <m/>
    <m/>
    <m/>
    <m/>
    <m/>
    <m/>
    <m/>
    <m/>
    <m/>
    <m/>
    <s v=""/>
    <s v=""/>
    <s v=""/>
    <s v=""/>
    <s v=""/>
    <s v=""/>
    <m/>
    <m/>
    <m/>
    <m/>
    <m/>
    <m/>
    <s v=""/>
    <s v=""/>
    <s v=""/>
    <m/>
    <m/>
    <m/>
    <m/>
    <m/>
    <m/>
    <m/>
    <m/>
    <m/>
    <s v=""/>
    <s v=""/>
    <s v=""/>
    <m/>
    <m/>
    <m/>
  </r>
  <r>
    <x v="11"/>
    <s v="University of South Carolina-Beaufort"/>
    <n v="218654"/>
    <x v="10"/>
    <m/>
    <m/>
    <m/>
    <m/>
    <m/>
    <m/>
    <m/>
    <m/>
    <m/>
    <m/>
    <m/>
    <m/>
    <m/>
    <m/>
    <m/>
    <m/>
    <m/>
    <m/>
    <m/>
    <m/>
    <m/>
    <m/>
    <m/>
    <m/>
    <m/>
    <m/>
    <m/>
    <m/>
    <m/>
    <m/>
    <m/>
    <s v=" "/>
    <s v=" "/>
    <s v=" "/>
    <s v=" "/>
    <s v=" "/>
    <s v=" "/>
    <s v=" "/>
    <s v=" "/>
    <s v=" "/>
    <s v=" "/>
    <s v=" "/>
    <s v=" "/>
    <m/>
    <m/>
    <m/>
    <m/>
    <m/>
    <m/>
    <s v=" "/>
    <s v=" "/>
    <s v=" "/>
    <m/>
    <m/>
    <m/>
    <m/>
    <m/>
    <m/>
    <m/>
    <m/>
    <m/>
    <s v=""/>
    <s v=""/>
    <s v=""/>
    <m/>
    <m/>
    <m/>
    <n v="285"/>
    <n v="337"/>
    <n v="387"/>
    <n v="363"/>
    <n v="478"/>
    <n v="508"/>
    <n v="109"/>
    <n v="131"/>
    <n v="126"/>
    <n v="122"/>
    <n v="195"/>
    <n v="204"/>
    <n v="265"/>
    <m/>
    <m/>
    <m/>
    <m/>
    <m/>
    <m/>
    <m/>
    <m/>
    <m/>
    <n v="109"/>
    <n v="131"/>
    <n v="126"/>
    <n v="122"/>
    <n v="195"/>
    <n v="204"/>
    <n v="265"/>
    <s v=""/>
    <n v="111"/>
    <n v="152"/>
    <n v="169"/>
    <n v="43"/>
    <n v="44"/>
    <n v="45"/>
    <n v="50"/>
    <n v="69"/>
    <s v=""/>
    <n v="0"/>
    <n v="0"/>
    <n v="0"/>
    <n v="39"/>
    <n v="52"/>
    <n v="56"/>
    <n v="32"/>
    <n v="72"/>
    <n v="71"/>
    <n v="51"/>
    <n v="71"/>
    <n v="77"/>
    <n v="14"/>
    <n v="18"/>
    <n v="4"/>
  </r>
  <r>
    <x v="11"/>
    <s v="Greenville Technical College "/>
    <n v="218113"/>
    <x v="5"/>
    <m/>
    <m/>
    <m/>
    <m/>
    <m/>
    <m/>
    <m/>
    <m/>
    <m/>
    <m/>
    <m/>
    <m/>
    <m/>
    <m/>
    <m/>
    <m/>
    <m/>
    <m/>
    <m/>
    <m/>
    <m/>
    <m/>
    <m/>
    <m/>
    <m/>
    <m/>
    <m/>
    <m/>
    <m/>
    <m/>
    <m/>
    <s v=" "/>
    <s v=" "/>
    <s v=" "/>
    <s v=" "/>
    <s v=" "/>
    <s v=" "/>
    <s v=" "/>
    <s v=" "/>
    <s v=" "/>
    <s v=" "/>
    <s v=" "/>
    <s v=" "/>
    <m/>
    <m/>
    <m/>
    <m/>
    <m/>
    <m/>
    <s v=" "/>
    <s v=" "/>
    <s v=" "/>
    <m/>
    <m/>
    <m/>
    <m/>
    <m/>
    <m/>
    <m/>
    <m/>
    <m/>
    <s v=""/>
    <s v=""/>
    <s v=""/>
    <m/>
    <m/>
    <m/>
    <n v="3457"/>
    <n v="4383"/>
    <n v="3616"/>
    <n v="3906"/>
    <n v="4648"/>
    <n v="3967"/>
    <n v="1470"/>
    <n v="1179"/>
    <n v="1381"/>
    <n v="1589"/>
    <n v="1616"/>
    <n v="1774"/>
    <n v="1979"/>
    <n v="1886"/>
    <m/>
    <m/>
    <m/>
    <m/>
    <m/>
    <m/>
    <m/>
    <m/>
    <n v="1470"/>
    <n v="1179"/>
    <n v="1381"/>
    <n v="1589"/>
    <n v="1616"/>
    <n v="1774"/>
    <n v="1979"/>
    <n v="1886"/>
    <n v="939"/>
    <n v="1048"/>
    <n v="959"/>
    <n v="80"/>
    <n v="127"/>
    <n v="120"/>
    <n v="755"/>
    <n v="804"/>
    <n v="807"/>
    <n v="179"/>
    <n v="165"/>
    <n v="185"/>
    <n v="342"/>
    <n v="346"/>
    <n v="331"/>
    <n v="160"/>
    <n v="154"/>
    <n v="175"/>
    <n v="908"/>
    <n v="951"/>
    <n v="1083"/>
    <n v="136"/>
    <n v="257"/>
    <n v="296"/>
  </r>
  <r>
    <x v="11"/>
    <s v="Midlands Technical College "/>
    <n v="218353"/>
    <x v="5"/>
    <m/>
    <m/>
    <m/>
    <m/>
    <m/>
    <m/>
    <m/>
    <m/>
    <m/>
    <m/>
    <m/>
    <m/>
    <m/>
    <m/>
    <m/>
    <m/>
    <m/>
    <m/>
    <m/>
    <m/>
    <m/>
    <m/>
    <m/>
    <m/>
    <m/>
    <m/>
    <m/>
    <m/>
    <m/>
    <m/>
    <m/>
    <s v=" "/>
    <s v=" "/>
    <s v=" "/>
    <s v=" "/>
    <s v=" "/>
    <s v=" "/>
    <s v=" "/>
    <s v=" "/>
    <s v=" "/>
    <s v=" "/>
    <s v=" "/>
    <s v=" "/>
    <m/>
    <m/>
    <m/>
    <m/>
    <m/>
    <m/>
    <s v=" "/>
    <s v=" "/>
    <s v=" "/>
    <m/>
    <m/>
    <m/>
    <m/>
    <m/>
    <m/>
    <m/>
    <m/>
    <m/>
    <s v=""/>
    <s v=""/>
    <s v=""/>
    <m/>
    <m/>
    <m/>
    <n v="2893"/>
    <n v="3157"/>
    <n v="3132"/>
    <n v="3498"/>
    <n v="3402"/>
    <n v="3583"/>
    <n v="1121"/>
    <n v="1293"/>
    <n v="1405"/>
    <n v="1490"/>
    <n v="1479"/>
    <n v="1511"/>
    <n v="1528"/>
    <n v="1558"/>
    <m/>
    <m/>
    <m/>
    <m/>
    <m/>
    <m/>
    <m/>
    <m/>
    <n v="1121"/>
    <n v="1293"/>
    <n v="1405"/>
    <n v="1490"/>
    <n v="1479"/>
    <n v="1511"/>
    <n v="1528"/>
    <n v="1558"/>
    <n v="798"/>
    <n v="782"/>
    <n v="833"/>
    <n v="102"/>
    <n v="141"/>
    <n v="107"/>
    <n v="611"/>
    <n v="605"/>
    <n v="618"/>
    <n v="112"/>
    <n v="128"/>
    <n v="111"/>
    <n v="279"/>
    <n v="258"/>
    <n v="306"/>
    <n v="188"/>
    <n v="172"/>
    <n v="226"/>
    <n v="911"/>
    <n v="921"/>
    <n v="868"/>
    <n v="277"/>
    <n v="283"/>
    <n v="307"/>
  </r>
  <r>
    <x v="11"/>
    <s v="Trident Technical College "/>
    <n v="218894"/>
    <x v="5"/>
    <m/>
    <m/>
    <m/>
    <m/>
    <m/>
    <m/>
    <m/>
    <m/>
    <m/>
    <m/>
    <m/>
    <m/>
    <m/>
    <m/>
    <m/>
    <m/>
    <m/>
    <m/>
    <m/>
    <m/>
    <m/>
    <m/>
    <m/>
    <m/>
    <m/>
    <m/>
    <m/>
    <m/>
    <m/>
    <m/>
    <m/>
    <s v=" "/>
    <s v=" "/>
    <s v=" "/>
    <s v=" "/>
    <s v=" "/>
    <s v=" "/>
    <s v=" "/>
    <s v=" "/>
    <s v=" "/>
    <s v=" "/>
    <s v=" "/>
    <s v=" "/>
    <m/>
    <m/>
    <m/>
    <m/>
    <m/>
    <m/>
    <s v=" "/>
    <s v=" "/>
    <s v=" "/>
    <m/>
    <m/>
    <m/>
    <m/>
    <m/>
    <m/>
    <m/>
    <m/>
    <m/>
    <s v=""/>
    <s v=""/>
    <s v=""/>
    <m/>
    <m/>
    <m/>
    <n v="2941"/>
    <n v="2944"/>
    <n v="2721"/>
    <n v="3056"/>
    <n v="3023"/>
    <n v="3165"/>
    <n v="873"/>
    <n v="1235"/>
    <n v="1477"/>
    <n v="1535"/>
    <n v="1390"/>
    <n v="1594"/>
    <n v="1564"/>
    <n v="1595"/>
    <m/>
    <m/>
    <m/>
    <m/>
    <m/>
    <m/>
    <m/>
    <m/>
    <n v="873"/>
    <n v="1235"/>
    <n v="1477"/>
    <n v="1535"/>
    <n v="1390"/>
    <n v="1594"/>
    <n v="1564"/>
    <n v="1595"/>
    <n v="819"/>
    <n v="840"/>
    <n v="951"/>
    <n v="90"/>
    <n v="89"/>
    <n v="92"/>
    <n v="685"/>
    <n v="635"/>
    <n v="552"/>
    <n v="126"/>
    <n v="97"/>
    <n v="125"/>
    <n v="307"/>
    <n v="284"/>
    <n v="344"/>
    <n v="149"/>
    <n v="142"/>
    <n v="169"/>
    <n v="953"/>
    <n v="867"/>
    <n v="956"/>
    <n v="190"/>
    <n v="248"/>
    <n v="284"/>
  </r>
  <r>
    <x v="11"/>
    <s v="Aiken Technical College "/>
    <n v="217615"/>
    <x v="6"/>
    <m/>
    <m/>
    <m/>
    <m/>
    <m/>
    <m/>
    <m/>
    <m/>
    <m/>
    <m/>
    <m/>
    <m/>
    <m/>
    <m/>
    <m/>
    <m/>
    <m/>
    <m/>
    <m/>
    <m/>
    <m/>
    <m/>
    <m/>
    <m/>
    <m/>
    <m/>
    <m/>
    <m/>
    <m/>
    <m/>
    <m/>
    <s v=" "/>
    <s v=" "/>
    <s v=" "/>
    <s v=" "/>
    <s v=" "/>
    <s v=" "/>
    <s v=" "/>
    <s v=" "/>
    <s v=" "/>
    <s v=" "/>
    <s v=" "/>
    <s v=" "/>
    <m/>
    <m/>
    <m/>
    <m/>
    <m/>
    <m/>
    <s v=" "/>
    <s v=" "/>
    <s v=" "/>
    <m/>
    <m/>
    <m/>
    <m/>
    <m/>
    <m/>
    <m/>
    <m/>
    <m/>
    <s v=""/>
    <s v=""/>
    <s v=""/>
    <m/>
    <m/>
    <m/>
    <n v="760"/>
    <n v="727"/>
    <n v="732"/>
    <n v="845"/>
    <n v="799"/>
    <n v="834"/>
    <n v="277"/>
    <n v="399"/>
    <n v="384"/>
    <n v="346"/>
    <n v="286"/>
    <n v="392"/>
    <n v="352"/>
    <n v="395"/>
    <m/>
    <m/>
    <m/>
    <m/>
    <m/>
    <m/>
    <m/>
    <m/>
    <n v="277"/>
    <n v="399"/>
    <n v="384"/>
    <n v="346"/>
    <n v="286"/>
    <n v="392"/>
    <n v="352"/>
    <n v="395"/>
    <n v="203"/>
    <n v="193"/>
    <n v="224"/>
    <n v="21"/>
    <n v="16"/>
    <n v="16"/>
    <n v="168"/>
    <n v="143"/>
    <n v="155"/>
    <n v="61"/>
    <n v="31"/>
    <n v="38"/>
    <n v="68"/>
    <n v="53"/>
    <n v="84"/>
    <n v="31"/>
    <n v="26"/>
    <n v="36"/>
    <n v="186"/>
    <n v="176"/>
    <n v="234"/>
    <n v="73"/>
    <n v="90"/>
    <n v="104"/>
  </r>
  <r>
    <x v="11"/>
    <s v="Central Carolina Technical College "/>
    <n v="218858"/>
    <x v="6"/>
    <m/>
    <m/>
    <m/>
    <m/>
    <m/>
    <m/>
    <m/>
    <m/>
    <m/>
    <m/>
    <m/>
    <m/>
    <m/>
    <m/>
    <m/>
    <m/>
    <m/>
    <m/>
    <m/>
    <m/>
    <m/>
    <m/>
    <m/>
    <m/>
    <m/>
    <m/>
    <m/>
    <m/>
    <m/>
    <m/>
    <m/>
    <s v=" "/>
    <s v=" "/>
    <s v=" "/>
    <s v=" "/>
    <s v=" "/>
    <s v=" "/>
    <s v=" "/>
    <s v=" "/>
    <s v=" "/>
    <s v=" "/>
    <s v=" "/>
    <s v=" "/>
    <m/>
    <m/>
    <m/>
    <m/>
    <m/>
    <m/>
    <s v=" "/>
    <s v=" "/>
    <s v=" "/>
    <m/>
    <m/>
    <m/>
    <m/>
    <m/>
    <m/>
    <m/>
    <m/>
    <m/>
    <s v=""/>
    <s v=""/>
    <s v=""/>
    <m/>
    <m/>
    <m/>
    <n v="949"/>
    <n v="1056"/>
    <n v="916"/>
    <n v="716"/>
    <n v="862"/>
    <n v="889"/>
    <n v="287"/>
    <n v="337"/>
    <n v="311"/>
    <n v="330"/>
    <n v="307"/>
    <n v="262"/>
    <n v="338"/>
    <n v="303"/>
    <m/>
    <m/>
    <m/>
    <n v="1"/>
    <m/>
    <m/>
    <m/>
    <m/>
    <n v="287"/>
    <n v="337"/>
    <n v="311"/>
    <n v="329"/>
    <n v="307"/>
    <n v="262"/>
    <n v="338"/>
    <n v="303"/>
    <n v="142"/>
    <n v="169"/>
    <n v="186"/>
    <n v="14"/>
    <n v="19"/>
    <n v="13"/>
    <n v="106"/>
    <n v="150"/>
    <n v="104"/>
    <n v="20"/>
    <n v="24"/>
    <n v="25"/>
    <n v="67"/>
    <n v="84"/>
    <n v="71"/>
    <n v="23"/>
    <n v="17"/>
    <n v="22"/>
    <n v="219"/>
    <n v="182"/>
    <n v="144"/>
    <n v="70"/>
    <n v="71"/>
    <n v="74"/>
  </r>
  <r>
    <x v="11"/>
    <s v="Florence-Darlington Technical College "/>
    <n v="218025"/>
    <x v="6"/>
    <m/>
    <m/>
    <m/>
    <m/>
    <m/>
    <m/>
    <m/>
    <m/>
    <m/>
    <m/>
    <m/>
    <m/>
    <m/>
    <m/>
    <m/>
    <m/>
    <m/>
    <m/>
    <m/>
    <m/>
    <m/>
    <m/>
    <m/>
    <m/>
    <m/>
    <m/>
    <m/>
    <m/>
    <m/>
    <m/>
    <m/>
    <s v=" "/>
    <s v=" "/>
    <s v=" "/>
    <s v=" "/>
    <s v=" "/>
    <s v=" "/>
    <s v=" "/>
    <s v=" "/>
    <s v=" "/>
    <s v=" "/>
    <s v=" "/>
    <s v=" "/>
    <m/>
    <m/>
    <m/>
    <m/>
    <m/>
    <m/>
    <s v=" "/>
    <s v=" "/>
    <s v=" "/>
    <m/>
    <m/>
    <m/>
    <m/>
    <m/>
    <m/>
    <m/>
    <m/>
    <m/>
    <s v=""/>
    <s v=""/>
    <s v=""/>
    <m/>
    <m/>
    <m/>
    <n v="990"/>
    <n v="1178"/>
    <n v="1109"/>
    <n v="1351"/>
    <n v="1449"/>
    <n v="1585"/>
    <n v="549"/>
    <n v="587"/>
    <n v="601"/>
    <n v="701"/>
    <n v="724"/>
    <n v="733"/>
    <n v="789"/>
    <n v="805"/>
    <m/>
    <m/>
    <m/>
    <m/>
    <m/>
    <m/>
    <m/>
    <m/>
    <n v="549"/>
    <n v="587"/>
    <n v="601"/>
    <n v="701"/>
    <n v="724"/>
    <n v="733"/>
    <n v="789"/>
    <n v="805"/>
    <n v="390"/>
    <n v="434"/>
    <n v="453"/>
    <n v="28"/>
    <n v="42"/>
    <n v="36"/>
    <n v="315"/>
    <n v="313"/>
    <n v="316"/>
    <n v="73"/>
    <n v="87"/>
    <n v="79"/>
    <n v="127"/>
    <n v="152"/>
    <n v="155"/>
    <n v="64"/>
    <n v="72"/>
    <n v="64"/>
    <n v="437"/>
    <n v="413"/>
    <n v="435"/>
    <n v="133"/>
    <n v="177"/>
    <n v="175"/>
  </r>
  <r>
    <x v="11"/>
    <s v="Horry-Georgetown Technical College "/>
    <n v="218140"/>
    <x v="6"/>
    <m/>
    <m/>
    <m/>
    <m/>
    <m/>
    <m/>
    <m/>
    <m/>
    <m/>
    <m/>
    <m/>
    <m/>
    <m/>
    <m/>
    <m/>
    <m/>
    <m/>
    <m/>
    <m/>
    <m/>
    <m/>
    <m/>
    <m/>
    <m/>
    <m/>
    <m/>
    <m/>
    <m/>
    <m/>
    <m/>
    <m/>
    <s v=" "/>
    <s v=" "/>
    <s v=" "/>
    <s v=" "/>
    <s v=" "/>
    <s v=" "/>
    <s v=" "/>
    <s v=" "/>
    <s v=" "/>
    <s v=" "/>
    <s v=" "/>
    <s v=" "/>
    <m/>
    <m/>
    <m/>
    <m/>
    <m/>
    <m/>
    <s v=" "/>
    <s v=" "/>
    <s v=" "/>
    <m/>
    <m/>
    <m/>
    <m/>
    <m/>
    <m/>
    <m/>
    <m/>
    <m/>
    <s v=""/>
    <s v=""/>
    <s v=""/>
    <m/>
    <m/>
    <m/>
    <n v="1594"/>
    <n v="1514"/>
    <n v="1583"/>
    <n v="1554"/>
    <n v="1509"/>
    <n v="1448"/>
    <n v="534"/>
    <n v="525"/>
    <n v="712"/>
    <n v="731"/>
    <n v="740"/>
    <n v="748"/>
    <n v="750"/>
    <n v="674"/>
    <m/>
    <m/>
    <m/>
    <m/>
    <m/>
    <m/>
    <m/>
    <m/>
    <n v="534"/>
    <n v="525"/>
    <n v="712"/>
    <n v="731"/>
    <n v="740"/>
    <n v="748"/>
    <n v="750"/>
    <n v="674"/>
    <n v="433"/>
    <n v="428"/>
    <n v="415"/>
    <n v="30"/>
    <n v="36"/>
    <n v="32"/>
    <n v="285"/>
    <n v="286"/>
    <n v="227"/>
    <n v="60"/>
    <n v="63"/>
    <n v="95"/>
    <n v="140"/>
    <n v="169"/>
    <n v="166"/>
    <n v="66"/>
    <n v="61"/>
    <n v="69"/>
    <n v="465"/>
    <n v="447"/>
    <n v="418"/>
    <n v="153"/>
    <n v="136"/>
    <n v="152"/>
  </r>
  <r>
    <x v="11"/>
    <s v="Orangeburg-Calhoun Technical College "/>
    <n v="218487"/>
    <x v="6"/>
    <m/>
    <m/>
    <m/>
    <m/>
    <m/>
    <m/>
    <m/>
    <m/>
    <m/>
    <m/>
    <m/>
    <m/>
    <m/>
    <m/>
    <m/>
    <m/>
    <m/>
    <m/>
    <m/>
    <m/>
    <m/>
    <m/>
    <m/>
    <m/>
    <m/>
    <m/>
    <m/>
    <m/>
    <m/>
    <m/>
    <m/>
    <s v=" "/>
    <s v=" "/>
    <s v=" "/>
    <s v=" "/>
    <s v=" "/>
    <s v=" "/>
    <s v=" "/>
    <s v=" "/>
    <s v=" "/>
    <s v=" "/>
    <s v=" "/>
    <s v=" "/>
    <m/>
    <m/>
    <m/>
    <m/>
    <m/>
    <m/>
    <s v=" "/>
    <s v=" "/>
    <s v=" "/>
    <m/>
    <m/>
    <m/>
    <m/>
    <m/>
    <m/>
    <m/>
    <m/>
    <m/>
    <s v=""/>
    <s v=""/>
    <s v=""/>
    <m/>
    <m/>
    <m/>
    <n v="723"/>
    <n v="638"/>
    <n v="708"/>
    <n v="692"/>
    <n v="749"/>
    <n v="841"/>
    <n v="366"/>
    <n v="426"/>
    <n v="484"/>
    <n v="424"/>
    <n v="459"/>
    <n v="315"/>
    <n v="365"/>
    <n v="413"/>
    <m/>
    <m/>
    <m/>
    <m/>
    <m/>
    <m/>
    <m/>
    <m/>
    <n v="366"/>
    <n v="426"/>
    <n v="484"/>
    <n v="424"/>
    <n v="459"/>
    <n v="315"/>
    <n v="365"/>
    <n v="413"/>
    <n v="164"/>
    <n v="194"/>
    <n v="224"/>
    <n v="14"/>
    <n v="11"/>
    <n v="13"/>
    <n v="137"/>
    <n v="160"/>
    <n v="176"/>
    <n v="71"/>
    <n v="82"/>
    <n v="36"/>
    <n v="75"/>
    <n v="79"/>
    <n v="67"/>
    <n v="26"/>
    <n v="39"/>
    <n v="26"/>
    <n v="252"/>
    <n v="259"/>
    <n v="186"/>
    <n v="125"/>
    <n v="127"/>
    <n v="135"/>
  </r>
  <r>
    <x v="11"/>
    <s v="Piedmont Technical College "/>
    <n v="218520"/>
    <x v="6"/>
    <m/>
    <m/>
    <m/>
    <m/>
    <m/>
    <m/>
    <m/>
    <m/>
    <m/>
    <m/>
    <m/>
    <m/>
    <m/>
    <m/>
    <m/>
    <m/>
    <m/>
    <m/>
    <m/>
    <m/>
    <m/>
    <m/>
    <m/>
    <m/>
    <m/>
    <m/>
    <m/>
    <m/>
    <m/>
    <m/>
    <m/>
    <s v=" "/>
    <s v=" "/>
    <s v=" "/>
    <s v=" "/>
    <s v=" "/>
    <s v=" "/>
    <s v=" "/>
    <s v=" "/>
    <s v=" "/>
    <s v=" "/>
    <s v=" "/>
    <s v=" "/>
    <m/>
    <m/>
    <m/>
    <m/>
    <m/>
    <m/>
    <s v=" "/>
    <s v=" "/>
    <s v=" "/>
    <m/>
    <m/>
    <m/>
    <m/>
    <m/>
    <m/>
    <m/>
    <m/>
    <m/>
    <s v=""/>
    <s v=""/>
    <s v=""/>
    <m/>
    <m/>
    <m/>
    <n v="1818"/>
    <n v="1130"/>
    <n v="1234"/>
    <n v="1055"/>
    <n v="1268"/>
    <n v="1275"/>
    <n v="663"/>
    <n v="697"/>
    <n v="647"/>
    <n v="544"/>
    <n v="547"/>
    <n v="491"/>
    <n v="685"/>
    <n v="685"/>
    <m/>
    <m/>
    <m/>
    <m/>
    <m/>
    <m/>
    <m/>
    <m/>
    <n v="663"/>
    <n v="697"/>
    <n v="647"/>
    <n v="544"/>
    <n v="547"/>
    <n v="491"/>
    <n v="685"/>
    <n v="685"/>
    <n v="291"/>
    <n v="398"/>
    <n v="406"/>
    <n v="11"/>
    <n v="38"/>
    <n v="28"/>
    <n v="189"/>
    <n v="249"/>
    <n v="251"/>
    <n v="86"/>
    <n v="76"/>
    <n v="80"/>
    <n v="104"/>
    <n v="112"/>
    <n v="89"/>
    <n v="39"/>
    <n v="32"/>
    <n v="33"/>
    <n v="315"/>
    <n v="327"/>
    <n v="289"/>
    <n v="274"/>
    <n v="230"/>
    <n v="206"/>
  </r>
  <r>
    <x v="11"/>
    <s v="Spartanburg Community College "/>
    <n v="218830"/>
    <x v="6"/>
    <m/>
    <m/>
    <m/>
    <m/>
    <m/>
    <m/>
    <m/>
    <m/>
    <m/>
    <m/>
    <m/>
    <m/>
    <m/>
    <m/>
    <m/>
    <m/>
    <m/>
    <m/>
    <m/>
    <m/>
    <m/>
    <m/>
    <m/>
    <m/>
    <m/>
    <m/>
    <m/>
    <m/>
    <m/>
    <m/>
    <m/>
    <s v=" "/>
    <s v=" "/>
    <s v=" "/>
    <s v=" "/>
    <s v=" "/>
    <s v=" "/>
    <s v=" "/>
    <s v=" "/>
    <s v=" "/>
    <s v=" "/>
    <s v=" "/>
    <s v=" "/>
    <m/>
    <m/>
    <m/>
    <m/>
    <m/>
    <m/>
    <s v=" "/>
    <s v=" "/>
    <s v=" "/>
    <m/>
    <m/>
    <m/>
    <m/>
    <m/>
    <m/>
    <m/>
    <m/>
    <m/>
    <s v=""/>
    <s v=""/>
    <s v=""/>
    <m/>
    <m/>
    <m/>
    <n v="1215"/>
    <n v="1245"/>
    <n v="1619"/>
    <n v="1388"/>
    <n v="1507"/>
    <n v="1554"/>
    <n v="490"/>
    <n v="646"/>
    <n v="625"/>
    <n v="643"/>
    <n v="848"/>
    <n v="656"/>
    <n v="775"/>
    <n v="733"/>
    <m/>
    <m/>
    <m/>
    <m/>
    <m/>
    <m/>
    <m/>
    <m/>
    <n v="490"/>
    <n v="646"/>
    <n v="625"/>
    <n v="643"/>
    <n v="848"/>
    <n v="656"/>
    <n v="775"/>
    <n v="733"/>
    <n v="375"/>
    <n v="403"/>
    <n v="417"/>
    <n v="23"/>
    <n v="24"/>
    <n v="29"/>
    <n v="258"/>
    <n v="348"/>
    <n v="287"/>
    <n v="85"/>
    <n v="102"/>
    <n v="91"/>
    <n v="137"/>
    <n v="180"/>
    <n v="149"/>
    <n v="42"/>
    <n v="66"/>
    <n v="59"/>
    <n v="379"/>
    <n v="500"/>
    <n v="357"/>
    <n v="183"/>
    <n v="184"/>
    <n v="157"/>
  </r>
  <r>
    <x v="11"/>
    <s v="Tri-County Technical College "/>
    <n v="218885"/>
    <x v="6"/>
    <m/>
    <m/>
    <m/>
    <m/>
    <m/>
    <m/>
    <m/>
    <m/>
    <m/>
    <m/>
    <m/>
    <m/>
    <m/>
    <m/>
    <m/>
    <m/>
    <m/>
    <m/>
    <m/>
    <m/>
    <m/>
    <m/>
    <m/>
    <m/>
    <m/>
    <m/>
    <m/>
    <m/>
    <m/>
    <m/>
    <m/>
    <s v=" "/>
    <s v=" "/>
    <s v=" "/>
    <s v=" "/>
    <s v=" "/>
    <s v=" "/>
    <s v=" "/>
    <s v=" "/>
    <s v=" "/>
    <s v=" "/>
    <s v=" "/>
    <s v=" "/>
    <m/>
    <m/>
    <m/>
    <m/>
    <m/>
    <m/>
    <s v=" "/>
    <s v=" "/>
    <s v=" "/>
    <m/>
    <m/>
    <m/>
    <m/>
    <m/>
    <m/>
    <m/>
    <m/>
    <m/>
    <s v=""/>
    <s v=""/>
    <s v=""/>
    <m/>
    <m/>
    <m/>
    <n v="1368"/>
    <n v="1408"/>
    <n v="1447"/>
    <n v="1675"/>
    <n v="1647"/>
    <n v="1927"/>
    <n v="628"/>
    <n v="811"/>
    <n v="847"/>
    <n v="875"/>
    <n v="1000"/>
    <n v="1091"/>
    <n v="1079"/>
    <n v="1251"/>
    <m/>
    <m/>
    <m/>
    <m/>
    <m/>
    <m/>
    <m/>
    <m/>
    <n v="628"/>
    <n v="811"/>
    <n v="847"/>
    <n v="875"/>
    <n v="1000"/>
    <n v="1091"/>
    <n v="1079"/>
    <n v="1251"/>
    <n v="504"/>
    <n v="490"/>
    <n v="571"/>
    <n v="240"/>
    <n v="255"/>
    <n v="331"/>
    <n v="347"/>
    <n v="334"/>
    <n v="349"/>
    <n v="94"/>
    <n v="135"/>
    <n v="121"/>
    <n v="145"/>
    <n v="160"/>
    <n v="190"/>
    <n v="124"/>
    <n v="166"/>
    <n v="324"/>
    <n v="512"/>
    <n v="539"/>
    <n v="456"/>
    <n v="181"/>
    <n v="226"/>
    <n v="188"/>
  </r>
  <r>
    <x v="11"/>
    <s v="York Technical College "/>
    <n v="218991"/>
    <x v="6"/>
    <m/>
    <m/>
    <m/>
    <m/>
    <m/>
    <m/>
    <m/>
    <m/>
    <m/>
    <m/>
    <m/>
    <m/>
    <m/>
    <m/>
    <m/>
    <m/>
    <m/>
    <m/>
    <m/>
    <m/>
    <m/>
    <m/>
    <m/>
    <m/>
    <m/>
    <m/>
    <m/>
    <m/>
    <m/>
    <m/>
    <m/>
    <s v=" "/>
    <s v=" "/>
    <s v=" "/>
    <s v=" "/>
    <s v=" "/>
    <s v=" "/>
    <s v=" "/>
    <s v=" "/>
    <s v=" "/>
    <s v=" "/>
    <s v=" "/>
    <s v=" "/>
    <m/>
    <m/>
    <m/>
    <m/>
    <m/>
    <m/>
    <s v=" "/>
    <s v=" "/>
    <s v=" "/>
    <m/>
    <m/>
    <m/>
    <m/>
    <m/>
    <m/>
    <m/>
    <m/>
    <m/>
    <s v=""/>
    <s v=""/>
    <s v=""/>
    <m/>
    <m/>
    <m/>
    <n v="1112"/>
    <n v="984"/>
    <n v="1034"/>
    <n v="1564"/>
    <n v="1461"/>
    <n v="1560"/>
    <n v="445"/>
    <n v="575"/>
    <n v="618"/>
    <n v="585"/>
    <n v="626"/>
    <n v="736"/>
    <n v="743"/>
    <n v="754"/>
    <m/>
    <m/>
    <m/>
    <m/>
    <m/>
    <m/>
    <m/>
    <m/>
    <n v="445"/>
    <n v="575"/>
    <n v="618"/>
    <n v="585"/>
    <n v="626"/>
    <n v="736"/>
    <n v="743"/>
    <n v="754"/>
    <n v="377"/>
    <n v="387"/>
    <n v="436"/>
    <n v="27"/>
    <n v="46"/>
    <n v="25"/>
    <n v="332"/>
    <n v="310"/>
    <n v="293"/>
    <n v="63"/>
    <n v="69"/>
    <n v="86"/>
    <n v="103"/>
    <n v="107"/>
    <n v="142"/>
    <n v="59"/>
    <n v="62"/>
    <n v="64"/>
    <n v="360"/>
    <n v="388"/>
    <n v="444"/>
    <n v="99"/>
    <n v="149"/>
    <n v="149"/>
  </r>
  <r>
    <x v="11"/>
    <s v="Denmark Technical College "/>
    <n v="217989"/>
    <x v="7"/>
    <m/>
    <m/>
    <m/>
    <m/>
    <m/>
    <m/>
    <m/>
    <m/>
    <m/>
    <m/>
    <m/>
    <m/>
    <m/>
    <m/>
    <m/>
    <m/>
    <m/>
    <m/>
    <m/>
    <m/>
    <m/>
    <m/>
    <m/>
    <m/>
    <m/>
    <m/>
    <m/>
    <m/>
    <m/>
    <m/>
    <m/>
    <s v=" "/>
    <s v=" "/>
    <s v=" "/>
    <s v=" "/>
    <s v=" "/>
    <s v=" "/>
    <s v=" "/>
    <s v=" "/>
    <s v=" "/>
    <s v=" "/>
    <s v=" "/>
    <s v=" "/>
    <m/>
    <m/>
    <m/>
    <m/>
    <m/>
    <m/>
    <s v=" "/>
    <s v=" "/>
    <s v=" "/>
    <m/>
    <m/>
    <m/>
    <m/>
    <m/>
    <m/>
    <m/>
    <m/>
    <m/>
    <s v=""/>
    <s v=""/>
    <s v=""/>
    <m/>
    <m/>
    <m/>
    <n v="529"/>
    <n v="424"/>
    <n v="633"/>
    <n v="685"/>
    <n v="863"/>
    <n v="780"/>
    <n v="431"/>
    <n v="374"/>
    <n v="324"/>
    <n v="330"/>
    <n v="389"/>
    <n v="442"/>
    <n v="414"/>
    <n v="450"/>
    <m/>
    <m/>
    <m/>
    <m/>
    <m/>
    <m/>
    <m/>
    <m/>
    <n v="431"/>
    <n v="374"/>
    <n v="324"/>
    <n v="330"/>
    <n v="389"/>
    <n v="442"/>
    <n v="414"/>
    <n v="450"/>
    <n v="150"/>
    <n v="129"/>
    <n v="153"/>
    <n v="22"/>
    <n v="25"/>
    <n v="26"/>
    <n v="270"/>
    <n v="260"/>
    <n v="271"/>
    <n v="48"/>
    <n v="51"/>
    <n v="60"/>
    <n v="29"/>
    <n v="19"/>
    <n v="39"/>
    <n v="30"/>
    <n v="43"/>
    <n v="35"/>
    <n v="223"/>
    <n v="276"/>
    <n v="308"/>
    <n v="79"/>
    <n v="86"/>
    <n v="53"/>
  </r>
  <r>
    <x v="11"/>
    <s v="Northeastern Technical College "/>
    <n v="217837"/>
    <x v="7"/>
    <m/>
    <m/>
    <m/>
    <m/>
    <m/>
    <m/>
    <m/>
    <m/>
    <m/>
    <m/>
    <m/>
    <m/>
    <m/>
    <m/>
    <m/>
    <m/>
    <m/>
    <m/>
    <m/>
    <m/>
    <m/>
    <m/>
    <m/>
    <m/>
    <m/>
    <m/>
    <m/>
    <m/>
    <m/>
    <m/>
    <m/>
    <s v=" "/>
    <s v=" "/>
    <s v=" "/>
    <s v=" "/>
    <s v=" "/>
    <s v=" "/>
    <s v=" "/>
    <s v=" "/>
    <s v=" "/>
    <s v=" "/>
    <s v=" "/>
    <s v=" "/>
    <m/>
    <m/>
    <m/>
    <m/>
    <m/>
    <m/>
    <s v=" "/>
    <s v=" "/>
    <s v=" "/>
    <m/>
    <m/>
    <m/>
    <m/>
    <m/>
    <m/>
    <m/>
    <m/>
    <m/>
    <s v=""/>
    <s v=""/>
    <s v=""/>
    <m/>
    <m/>
    <m/>
    <n v="342"/>
    <n v="316"/>
    <n v="343"/>
    <n v="296"/>
    <n v="319"/>
    <n v="335"/>
    <n v="117"/>
    <n v="185"/>
    <n v="225"/>
    <n v="189"/>
    <n v="198"/>
    <n v="164"/>
    <n v="160"/>
    <n v="177"/>
    <m/>
    <m/>
    <m/>
    <m/>
    <m/>
    <m/>
    <m/>
    <m/>
    <n v="117"/>
    <n v="185"/>
    <n v="225"/>
    <n v="189"/>
    <n v="198"/>
    <n v="164"/>
    <n v="160"/>
    <n v="177"/>
    <n v="88"/>
    <n v="80"/>
    <n v="89"/>
    <n v="7"/>
    <n v="8"/>
    <n v="5"/>
    <n v="69"/>
    <n v="72"/>
    <n v="83"/>
    <n v="23"/>
    <n v="38"/>
    <n v="34"/>
    <n v="29"/>
    <n v="31"/>
    <n v="27"/>
    <n v="11"/>
    <n v="13"/>
    <n v="10"/>
    <n v="126"/>
    <n v="116"/>
    <n v="93"/>
    <n v="45"/>
    <n v="41"/>
    <n v="47"/>
  </r>
  <r>
    <x v="11"/>
    <s v="Technical College of the Lowcountry"/>
    <n v="217712"/>
    <x v="7"/>
    <m/>
    <m/>
    <m/>
    <m/>
    <m/>
    <m/>
    <m/>
    <m/>
    <m/>
    <m/>
    <m/>
    <m/>
    <m/>
    <m/>
    <m/>
    <m/>
    <m/>
    <m/>
    <m/>
    <m/>
    <m/>
    <m/>
    <m/>
    <m/>
    <m/>
    <m/>
    <m/>
    <m/>
    <m/>
    <m/>
    <m/>
    <s v=" "/>
    <s v=" "/>
    <s v=" "/>
    <s v=" "/>
    <s v=" "/>
    <s v=" "/>
    <s v=" "/>
    <s v=" "/>
    <s v=" "/>
    <s v=" "/>
    <s v=" "/>
    <s v=" "/>
    <m/>
    <m/>
    <m/>
    <m/>
    <m/>
    <m/>
    <s v=" "/>
    <s v=" "/>
    <s v=" "/>
    <m/>
    <m/>
    <m/>
    <m/>
    <m/>
    <m/>
    <m/>
    <m/>
    <m/>
    <s v=""/>
    <s v=""/>
    <s v=""/>
    <m/>
    <m/>
    <m/>
    <n v="497"/>
    <n v="416"/>
    <n v="491"/>
    <n v="670"/>
    <n v="704"/>
    <n v="756"/>
    <n v="108"/>
    <n v="176"/>
    <n v="188"/>
    <n v="157"/>
    <n v="138"/>
    <n v="179"/>
    <n v="165"/>
    <n v="186"/>
    <m/>
    <m/>
    <m/>
    <m/>
    <m/>
    <m/>
    <m/>
    <m/>
    <n v="108"/>
    <n v="176"/>
    <n v="188"/>
    <n v="157"/>
    <n v="138"/>
    <n v="179"/>
    <n v="165"/>
    <n v="186"/>
    <n v="93"/>
    <n v="83"/>
    <n v="105"/>
    <n v="2"/>
    <n v="7"/>
    <n v="12"/>
    <n v="84"/>
    <n v="75"/>
    <n v="69"/>
    <n v="14"/>
    <n v="10"/>
    <n v="14"/>
    <n v="18"/>
    <n v="26"/>
    <n v="39"/>
    <n v="11"/>
    <n v="8"/>
    <n v="5"/>
    <n v="114"/>
    <n v="94"/>
    <n v="121"/>
    <n v="37"/>
    <n v="47"/>
    <n v="47"/>
  </r>
  <r>
    <x v="11"/>
    <s v="University of South Carolina-Lancaster"/>
    <n v="218672"/>
    <x v="7"/>
    <m/>
    <m/>
    <m/>
    <m/>
    <m/>
    <m/>
    <m/>
    <m/>
    <m/>
    <m/>
    <m/>
    <m/>
    <m/>
    <m/>
    <m/>
    <m/>
    <m/>
    <m/>
    <m/>
    <m/>
    <m/>
    <m/>
    <m/>
    <m/>
    <m/>
    <m/>
    <m/>
    <m/>
    <m/>
    <m/>
    <m/>
    <s v=" "/>
    <s v=" "/>
    <s v=" "/>
    <s v=" "/>
    <s v=" "/>
    <s v=" "/>
    <s v=" "/>
    <s v=" "/>
    <s v=" "/>
    <s v=" "/>
    <s v=" "/>
    <s v=" "/>
    <m/>
    <m/>
    <m/>
    <m/>
    <m/>
    <m/>
    <s v=" "/>
    <s v=" "/>
    <s v=" "/>
    <m/>
    <m/>
    <m/>
    <m/>
    <m/>
    <m/>
    <m/>
    <m/>
    <m/>
    <s v=""/>
    <s v=""/>
    <s v=""/>
    <m/>
    <m/>
    <m/>
    <n v="254"/>
    <n v="312"/>
    <n v="327"/>
    <n v="357"/>
    <n v="445"/>
    <n v="448"/>
    <n v="202"/>
    <n v="214"/>
    <n v="197"/>
    <n v="234"/>
    <n v="234"/>
    <n v="259"/>
    <n v="330"/>
    <n v="329"/>
    <m/>
    <m/>
    <m/>
    <m/>
    <m/>
    <m/>
    <m/>
    <m/>
    <n v="202"/>
    <n v="214"/>
    <n v="197"/>
    <n v="234"/>
    <n v="234"/>
    <n v="259"/>
    <n v="330"/>
    <n v="329"/>
    <n v="155"/>
    <n v="196"/>
    <n v="180"/>
    <n v="45"/>
    <n v="47"/>
    <n v="58"/>
    <n v="59"/>
    <n v="87"/>
    <n v="91"/>
    <n v="61"/>
    <n v="78"/>
    <n v="64"/>
    <n v="19"/>
    <n v="13"/>
    <n v="30"/>
    <n v="70"/>
    <n v="70"/>
    <n v="85"/>
    <n v="84"/>
    <n v="73"/>
    <n v="80"/>
    <n v="70"/>
    <n v="71"/>
    <n v="74"/>
  </r>
  <r>
    <x v="11"/>
    <s v="University of South Carolina-Salkehatchie"/>
    <n v="218681"/>
    <x v="7"/>
    <m/>
    <m/>
    <m/>
    <m/>
    <m/>
    <m/>
    <m/>
    <m/>
    <m/>
    <m/>
    <m/>
    <m/>
    <m/>
    <m/>
    <m/>
    <m/>
    <m/>
    <m/>
    <m/>
    <m/>
    <m/>
    <m/>
    <m/>
    <m/>
    <m/>
    <m/>
    <m/>
    <m/>
    <m/>
    <m/>
    <m/>
    <s v=" "/>
    <s v=" "/>
    <s v=" "/>
    <s v=" "/>
    <s v=" "/>
    <s v=" "/>
    <s v=" "/>
    <s v=" "/>
    <s v=" "/>
    <s v=" "/>
    <s v=" "/>
    <s v=" "/>
    <m/>
    <m/>
    <m/>
    <m/>
    <m/>
    <m/>
    <s v=" "/>
    <s v=" "/>
    <s v=" "/>
    <m/>
    <m/>
    <m/>
    <m/>
    <m/>
    <m/>
    <m/>
    <m/>
    <m/>
    <s v=""/>
    <s v=""/>
    <s v=""/>
    <m/>
    <m/>
    <m/>
    <n v="224"/>
    <n v="196"/>
    <n v="236"/>
    <n v="288"/>
    <n v="336"/>
    <n v="358"/>
    <n v="117"/>
    <n v="140"/>
    <n v="144"/>
    <n v="121"/>
    <n v="148"/>
    <n v="186"/>
    <n v="220"/>
    <n v="217"/>
    <m/>
    <m/>
    <m/>
    <m/>
    <m/>
    <m/>
    <m/>
    <m/>
    <n v="117"/>
    <n v="140"/>
    <n v="144"/>
    <n v="121"/>
    <n v="148"/>
    <n v="186"/>
    <n v="220"/>
    <n v="217"/>
    <n v="106"/>
    <n v="99"/>
    <n v="110"/>
    <n v="33"/>
    <n v="35"/>
    <n v="27"/>
    <n v="47"/>
    <n v="86"/>
    <n v="80"/>
    <n v="30"/>
    <n v="34"/>
    <n v="28"/>
    <n v="7"/>
    <n v="9"/>
    <n v="14"/>
    <n v="28"/>
    <n v="39"/>
    <n v="106"/>
    <n v="56"/>
    <n v="66"/>
    <n v="38"/>
    <n v="38"/>
    <n v="35"/>
    <n v="27"/>
  </r>
  <r>
    <x v="11"/>
    <s v="University of South Carolina-Sumter"/>
    <n v="218690"/>
    <x v="7"/>
    <m/>
    <m/>
    <m/>
    <m/>
    <m/>
    <m/>
    <m/>
    <m/>
    <m/>
    <m/>
    <m/>
    <m/>
    <m/>
    <m/>
    <m/>
    <m/>
    <m/>
    <m/>
    <m/>
    <m/>
    <m/>
    <m/>
    <m/>
    <m/>
    <m/>
    <m/>
    <m/>
    <m/>
    <m/>
    <m/>
    <m/>
    <s v=" "/>
    <s v=" "/>
    <s v=" "/>
    <s v=" "/>
    <s v=" "/>
    <s v=" "/>
    <s v=" "/>
    <s v=" "/>
    <s v=" "/>
    <s v=" "/>
    <s v=" "/>
    <s v=" "/>
    <m/>
    <m/>
    <m/>
    <m/>
    <m/>
    <m/>
    <s v=" "/>
    <s v=" "/>
    <s v=" "/>
    <m/>
    <m/>
    <m/>
    <m/>
    <m/>
    <m/>
    <m/>
    <m/>
    <m/>
    <s v=""/>
    <s v=""/>
    <s v=""/>
    <m/>
    <m/>
    <m/>
    <n v="290"/>
    <n v="336"/>
    <n v="309"/>
    <n v="339"/>
    <n v="384"/>
    <n v="357"/>
    <n v="175"/>
    <n v="198"/>
    <n v="178"/>
    <n v="208"/>
    <n v="191"/>
    <n v="225"/>
    <n v="261"/>
    <n v="223"/>
    <m/>
    <m/>
    <m/>
    <m/>
    <m/>
    <m/>
    <m/>
    <m/>
    <n v="175"/>
    <n v="198"/>
    <n v="178"/>
    <n v="208"/>
    <n v="191"/>
    <n v="225"/>
    <n v="261"/>
    <n v="223"/>
    <n v="135"/>
    <n v="148"/>
    <n v="119"/>
    <n v="40"/>
    <n v="60"/>
    <n v="45"/>
    <n v="50"/>
    <n v="53"/>
    <n v="59"/>
    <n v="6"/>
    <n v="10"/>
    <n v="4"/>
    <n v="17"/>
    <n v="19"/>
    <n v="29"/>
    <n v="107"/>
    <n v="76"/>
    <n v="122"/>
    <n v="78"/>
    <n v="86"/>
    <n v="70"/>
    <n v="23"/>
    <n v="22"/>
    <n v="16"/>
  </r>
  <r>
    <x v="11"/>
    <s v="University of South Carolina-Union"/>
    <n v="218706"/>
    <x v="7"/>
    <m/>
    <m/>
    <m/>
    <m/>
    <m/>
    <m/>
    <m/>
    <m/>
    <m/>
    <m/>
    <m/>
    <m/>
    <m/>
    <m/>
    <m/>
    <m/>
    <m/>
    <m/>
    <m/>
    <m/>
    <m/>
    <m/>
    <m/>
    <m/>
    <m/>
    <m/>
    <m/>
    <m/>
    <m/>
    <m/>
    <m/>
    <s v=" "/>
    <s v=" "/>
    <s v=" "/>
    <s v=" "/>
    <s v=" "/>
    <s v=" "/>
    <s v=" "/>
    <s v=" "/>
    <s v=" "/>
    <s v=" "/>
    <s v=" "/>
    <s v=" "/>
    <m/>
    <m/>
    <m/>
    <m/>
    <m/>
    <m/>
    <s v=" "/>
    <s v=" "/>
    <s v=" "/>
    <m/>
    <m/>
    <m/>
    <m/>
    <m/>
    <m/>
    <m/>
    <m/>
    <m/>
    <s v=""/>
    <s v=""/>
    <s v=""/>
    <m/>
    <m/>
    <m/>
    <n v="81"/>
    <n v="103"/>
    <n v="86"/>
    <n v="108"/>
    <n v="101"/>
    <n v="110"/>
    <n v="55"/>
    <n v="56"/>
    <n v="52"/>
    <n v="79"/>
    <n v="63"/>
    <n v="67"/>
    <n v="78"/>
    <n v="76"/>
    <m/>
    <m/>
    <m/>
    <m/>
    <m/>
    <m/>
    <m/>
    <m/>
    <n v="55"/>
    <n v="56"/>
    <n v="52"/>
    <n v="79"/>
    <n v="63"/>
    <n v="67"/>
    <n v="78"/>
    <n v="76"/>
    <n v="43"/>
    <n v="42"/>
    <n v="45"/>
    <n v="8"/>
    <n v="11"/>
    <n v="8"/>
    <n v="16"/>
    <n v="25"/>
    <n v="23"/>
    <n v="16"/>
    <n v="23"/>
    <n v="22"/>
    <n v="5"/>
    <n v="0"/>
    <n v="4"/>
    <n v="34"/>
    <n v="21"/>
    <n v="20"/>
    <n v="24"/>
    <n v="19"/>
    <n v="21"/>
    <n v="18"/>
    <n v="24"/>
    <n v="24"/>
  </r>
  <r>
    <x v="11"/>
    <s v="Willamsburg Technical College "/>
    <n v="218955"/>
    <x v="7"/>
    <m/>
    <m/>
    <m/>
    <m/>
    <m/>
    <m/>
    <m/>
    <m/>
    <m/>
    <m/>
    <m/>
    <m/>
    <m/>
    <m/>
    <m/>
    <m/>
    <m/>
    <m/>
    <m/>
    <m/>
    <m/>
    <m/>
    <m/>
    <m/>
    <m/>
    <m/>
    <m/>
    <m/>
    <m/>
    <m/>
    <m/>
    <s v=" "/>
    <s v=" "/>
    <s v=" "/>
    <s v=" "/>
    <s v=" "/>
    <s v=" "/>
    <s v=" "/>
    <s v=" "/>
    <s v=" "/>
    <s v=" "/>
    <s v=" "/>
    <s v=" "/>
    <m/>
    <m/>
    <m/>
    <m/>
    <m/>
    <m/>
    <s v=" "/>
    <s v=" "/>
    <s v=" "/>
    <m/>
    <m/>
    <m/>
    <m/>
    <m/>
    <m/>
    <m/>
    <m/>
    <m/>
    <s v=""/>
    <s v=""/>
    <s v=""/>
    <m/>
    <m/>
    <m/>
    <n v="159"/>
    <n v="157"/>
    <n v="169"/>
    <n v="228"/>
    <n v="270"/>
    <n v="236"/>
    <n v="49"/>
    <n v="76"/>
    <n v="80"/>
    <n v="77"/>
    <n v="95"/>
    <n v="85"/>
    <n v="82"/>
    <n v="105"/>
    <m/>
    <m/>
    <m/>
    <m/>
    <m/>
    <m/>
    <m/>
    <m/>
    <n v="49"/>
    <n v="76"/>
    <n v="80"/>
    <n v="77"/>
    <n v="95"/>
    <n v="85"/>
    <n v="82"/>
    <n v="105"/>
    <n v="44"/>
    <n v="51"/>
    <n v="51"/>
    <n v="1"/>
    <n v="4"/>
    <n v="5"/>
    <n v="40"/>
    <n v="27"/>
    <n v="49"/>
    <n v="15"/>
    <n v="18"/>
    <n v="20"/>
    <n v="8"/>
    <n v="13"/>
    <n v="8"/>
    <n v="10"/>
    <n v="11"/>
    <n v="9"/>
    <n v="44"/>
    <n v="53"/>
    <n v="48"/>
    <n v="19"/>
    <n v="28"/>
    <n v="19"/>
  </r>
  <r>
    <x v="12"/>
    <s v="University of Memphis"/>
    <n v="220862"/>
    <x v="0"/>
    <m/>
    <m/>
    <n v="2144"/>
    <n v="2136"/>
    <n v="2184"/>
    <n v="2093"/>
    <n v="1989"/>
    <n v="1649"/>
    <n v="1668"/>
    <n v="1794"/>
    <n v="1740"/>
    <n v="1877"/>
    <n v="1704"/>
    <n v="1857"/>
    <n v="1975"/>
    <n v="2004"/>
    <n v="2014"/>
    <n v="1978"/>
    <n v="1945"/>
    <m/>
    <m/>
    <m/>
    <m/>
    <m/>
    <m/>
    <m/>
    <m/>
    <m/>
    <m/>
    <m/>
    <m/>
    <n v="1649"/>
    <n v="1668"/>
    <n v="1794"/>
    <n v="1740"/>
    <n v="1877"/>
    <n v="1704"/>
    <n v="1857"/>
    <n v="1975"/>
    <n v="2004"/>
    <n v="2014"/>
    <n v="1978"/>
    <n v="1945"/>
    <n v="1474"/>
    <n v="1479"/>
    <n v="1476"/>
    <n v="137"/>
    <n v="142"/>
    <n v="130"/>
    <n v="403"/>
    <n v="357"/>
    <n v="339"/>
    <n v="661"/>
    <n v="679"/>
    <n v="767"/>
    <n v="288"/>
    <n v="239"/>
    <n v="281"/>
    <n v="185"/>
    <n v="142"/>
    <n v="158"/>
    <n v="743"/>
    <n v="644"/>
    <n v="651"/>
    <n v="746"/>
    <n v="804"/>
    <n v="870"/>
    <m/>
    <m/>
    <m/>
    <m/>
    <m/>
    <m/>
    <m/>
    <m/>
    <m/>
    <m/>
    <m/>
    <m/>
    <m/>
    <m/>
    <m/>
    <m/>
    <m/>
    <m/>
    <m/>
    <m/>
    <m/>
    <m/>
    <m/>
    <m/>
    <s v=""/>
    <s v=""/>
    <s v=""/>
    <s v=""/>
    <s v=""/>
    <s v=""/>
    <m/>
    <m/>
    <m/>
    <m/>
    <m/>
    <m/>
    <s v=""/>
    <s v=""/>
    <s v=""/>
    <m/>
    <m/>
    <m/>
    <m/>
    <m/>
    <m/>
    <m/>
    <m/>
    <m/>
    <s v=""/>
    <s v=""/>
    <s v=""/>
    <m/>
    <m/>
    <m/>
  </r>
  <r>
    <x v="12"/>
    <s v="University of Tennessee, Knoxville"/>
    <n v="221759"/>
    <x v="0"/>
    <m/>
    <m/>
    <n v="4432"/>
    <n v="4272"/>
    <n v="4251"/>
    <n v="4355"/>
    <n v="4214"/>
    <n v="3864"/>
    <n v="3664"/>
    <n v="4017"/>
    <n v="3705"/>
    <n v="3931"/>
    <n v="3560"/>
    <n v="3466"/>
    <n v="4312"/>
    <n v="4164"/>
    <n v="4132"/>
    <n v="4247"/>
    <n v="4200"/>
    <m/>
    <m/>
    <m/>
    <m/>
    <m/>
    <m/>
    <m/>
    <m/>
    <m/>
    <m/>
    <m/>
    <m/>
    <n v="3864"/>
    <n v="3664"/>
    <n v="4017"/>
    <n v="3705"/>
    <n v="3931"/>
    <n v="3560"/>
    <n v="3466"/>
    <n v="4312"/>
    <n v="4164"/>
    <n v="4132"/>
    <n v="4247"/>
    <n v="4200"/>
    <n v="3473"/>
    <n v="3547"/>
    <n v="3508"/>
    <n v="362"/>
    <n v="386"/>
    <n v="423"/>
    <n v="297"/>
    <n v="314"/>
    <n v="269"/>
    <n v="2350"/>
    <n v="2200"/>
    <n v="2267"/>
    <n v="280"/>
    <n v="253"/>
    <n v="264"/>
    <n v="477"/>
    <n v="386"/>
    <n v="392"/>
    <n v="824"/>
    <n v="721"/>
    <n v="543"/>
    <n v="2558"/>
    <n v="2474"/>
    <n v="2796"/>
    <m/>
    <m/>
    <m/>
    <m/>
    <m/>
    <m/>
    <m/>
    <m/>
    <m/>
    <m/>
    <m/>
    <m/>
    <m/>
    <m/>
    <m/>
    <m/>
    <m/>
    <m/>
    <m/>
    <m/>
    <m/>
    <m/>
    <m/>
    <m/>
    <s v=""/>
    <s v=""/>
    <s v=""/>
    <s v=""/>
    <s v=""/>
    <s v=""/>
    <m/>
    <m/>
    <m/>
    <m/>
    <m/>
    <m/>
    <s v=""/>
    <s v=""/>
    <s v=""/>
    <m/>
    <m/>
    <m/>
    <m/>
    <m/>
    <m/>
    <m/>
    <m/>
    <m/>
    <s v=""/>
    <s v=""/>
    <s v=""/>
    <m/>
    <m/>
    <m/>
  </r>
  <r>
    <x v="12"/>
    <s v="East Tennessee State University "/>
    <n v="220075"/>
    <x v="2"/>
    <m/>
    <m/>
    <n v="1538"/>
    <n v="1604"/>
    <n v="1752"/>
    <n v="1956"/>
    <n v="1895"/>
    <n v="1489"/>
    <n v="1448"/>
    <n v="1409"/>
    <n v="1454"/>
    <n v="1490"/>
    <n v="1433"/>
    <n v="1512"/>
    <n v="1447"/>
    <n v="1514"/>
    <n v="1663"/>
    <n v="1849"/>
    <n v="1871"/>
    <m/>
    <m/>
    <m/>
    <m/>
    <m/>
    <m/>
    <m/>
    <m/>
    <m/>
    <m/>
    <m/>
    <m/>
    <n v="1489"/>
    <n v="1448"/>
    <n v="1409"/>
    <n v="1454"/>
    <n v="1490"/>
    <n v="1433"/>
    <n v="1512"/>
    <n v="1447"/>
    <n v="1514"/>
    <n v="1663"/>
    <n v="1849"/>
    <n v="1871"/>
    <n v="1133"/>
    <n v="1247"/>
    <n v="1295"/>
    <n v="191"/>
    <n v="197"/>
    <n v="191"/>
    <n v="339"/>
    <n v="405"/>
    <n v="385"/>
    <n v="567"/>
    <n v="629"/>
    <n v="709"/>
    <n v="166"/>
    <n v="149"/>
    <n v="188"/>
    <n v="163"/>
    <n v="197"/>
    <n v="177"/>
    <n v="594"/>
    <n v="458"/>
    <n v="438"/>
    <n v="685"/>
    <n v="676"/>
    <n v="710"/>
    <m/>
    <m/>
    <m/>
    <m/>
    <m/>
    <m/>
    <m/>
    <m/>
    <m/>
    <m/>
    <m/>
    <m/>
    <m/>
    <m/>
    <m/>
    <m/>
    <m/>
    <m/>
    <m/>
    <m/>
    <m/>
    <m/>
    <m/>
    <m/>
    <s v=""/>
    <s v=""/>
    <s v=""/>
    <s v=""/>
    <s v=""/>
    <s v=""/>
    <m/>
    <m/>
    <m/>
    <m/>
    <m/>
    <m/>
    <s v=""/>
    <s v=""/>
    <s v=""/>
    <m/>
    <m/>
    <m/>
    <m/>
    <m/>
    <m/>
    <m/>
    <m/>
    <m/>
    <s v=""/>
    <s v=""/>
    <s v=""/>
    <m/>
    <m/>
    <m/>
  </r>
  <r>
    <x v="12"/>
    <s v="Middle Tennessee State University "/>
    <n v="220978"/>
    <x v="2"/>
    <m/>
    <m/>
    <n v="3222"/>
    <n v="3276"/>
    <n v="3436"/>
    <n v="3674"/>
    <n v="3454"/>
    <n v="2520"/>
    <n v="2471"/>
    <n v="2510"/>
    <n v="2712"/>
    <n v="2839"/>
    <n v="3039"/>
    <n v="2932"/>
    <n v="3076"/>
    <n v="3122"/>
    <n v="3294"/>
    <n v="3509"/>
    <n v="3385"/>
    <m/>
    <m/>
    <m/>
    <m/>
    <m/>
    <m/>
    <m/>
    <m/>
    <m/>
    <m/>
    <m/>
    <m/>
    <n v="2520"/>
    <n v="2471"/>
    <n v="2510"/>
    <n v="2712"/>
    <n v="2839"/>
    <n v="3039"/>
    <n v="2932"/>
    <n v="3076"/>
    <n v="3122"/>
    <n v="3294"/>
    <n v="3509"/>
    <n v="3385"/>
    <n v="2310"/>
    <n v="2485"/>
    <n v="2454"/>
    <n v="289"/>
    <n v="332"/>
    <n v="333"/>
    <n v="695"/>
    <n v="692"/>
    <n v="598"/>
    <n v="1280"/>
    <n v="1441"/>
    <n v="1511"/>
    <n v="267"/>
    <n v="270"/>
    <n v="331"/>
    <n v="295"/>
    <n v="332"/>
    <n v="272"/>
    <n v="997"/>
    <n v="996"/>
    <n v="818"/>
    <n v="1300"/>
    <n v="1267"/>
    <n v="1329"/>
    <m/>
    <m/>
    <m/>
    <m/>
    <m/>
    <m/>
    <m/>
    <m/>
    <m/>
    <m/>
    <m/>
    <m/>
    <m/>
    <m/>
    <m/>
    <m/>
    <m/>
    <m/>
    <m/>
    <m/>
    <m/>
    <m/>
    <m/>
    <m/>
    <s v=""/>
    <s v=""/>
    <s v=""/>
    <s v=""/>
    <s v=""/>
    <s v=""/>
    <m/>
    <m/>
    <m/>
    <m/>
    <m/>
    <m/>
    <s v=""/>
    <s v=""/>
    <s v=""/>
    <m/>
    <m/>
    <m/>
    <m/>
    <m/>
    <m/>
    <m/>
    <m/>
    <m/>
    <s v=""/>
    <s v=""/>
    <s v=""/>
    <m/>
    <m/>
    <m/>
  </r>
  <r>
    <x v="12"/>
    <s v="Tennessee State University "/>
    <n v="221838"/>
    <x v="2"/>
    <m/>
    <m/>
    <n v="1241"/>
    <n v="1217"/>
    <n v="1193"/>
    <n v="1243"/>
    <n v="1040"/>
    <n v="1140"/>
    <n v="1231"/>
    <n v="1355"/>
    <n v="1242"/>
    <n v="1262"/>
    <n v="1288"/>
    <n v="1157"/>
    <n v="1190"/>
    <n v="1181"/>
    <n v="1143"/>
    <n v="1208"/>
    <n v="1018"/>
    <m/>
    <m/>
    <m/>
    <m/>
    <m/>
    <m/>
    <m/>
    <m/>
    <m/>
    <m/>
    <m/>
    <m/>
    <n v="1140"/>
    <n v="1231"/>
    <n v="1355"/>
    <n v="1242"/>
    <n v="1262"/>
    <n v="1288"/>
    <n v="1157"/>
    <n v="1190"/>
    <n v="1181"/>
    <n v="1143"/>
    <n v="1208"/>
    <n v="1018"/>
    <n v="820"/>
    <n v="749"/>
    <n v="683"/>
    <n v="61"/>
    <n v="82"/>
    <n v="68"/>
    <n v="262"/>
    <n v="377"/>
    <n v="267"/>
    <n v="503"/>
    <n v="485"/>
    <n v="483"/>
    <n v="130"/>
    <n v="122"/>
    <n v="152"/>
    <n v="171"/>
    <n v="182"/>
    <n v="167"/>
    <n v="458"/>
    <n v="499"/>
    <n v="355"/>
    <n v="635"/>
    <n v="662"/>
    <n v="713"/>
    <m/>
    <m/>
    <m/>
    <m/>
    <m/>
    <m/>
    <m/>
    <m/>
    <m/>
    <m/>
    <m/>
    <m/>
    <m/>
    <m/>
    <m/>
    <m/>
    <m/>
    <m/>
    <m/>
    <m/>
    <m/>
    <m/>
    <m/>
    <m/>
    <s v=""/>
    <s v=""/>
    <s v=""/>
    <s v=""/>
    <s v=""/>
    <s v=""/>
    <m/>
    <m/>
    <m/>
    <m/>
    <m/>
    <m/>
    <s v=""/>
    <s v=""/>
    <s v=""/>
    <m/>
    <m/>
    <m/>
    <m/>
    <m/>
    <m/>
    <m/>
    <m/>
    <m/>
    <s v=""/>
    <s v=""/>
    <s v=""/>
    <m/>
    <m/>
    <m/>
  </r>
  <r>
    <x v="12"/>
    <s v="Tennessee Technological University "/>
    <n v="221847"/>
    <x v="2"/>
    <m/>
    <m/>
    <n v="1259"/>
    <n v="1193"/>
    <n v="1256"/>
    <n v="1627"/>
    <n v="1623"/>
    <n v="1109"/>
    <n v="1017"/>
    <n v="1149"/>
    <n v="1102"/>
    <n v="1102"/>
    <n v="1163"/>
    <n v="1132"/>
    <n v="1232"/>
    <n v="1169"/>
    <n v="1231"/>
    <n v="1597"/>
    <n v="1609"/>
    <m/>
    <m/>
    <m/>
    <m/>
    <m/>
    <m/>
    <m/>
    <m/>
    <m/>
    <m/>
    <m/>
    <m/>
    <n v="1109"/>
    <n v="1017"/>
    <n v="1149"/>
    <n v="1102"/>
    <n v="1102"/>
    <n v="1163"/>
    <n v="1132"/>
    <n v="1232"/>
    <n v="1169"/>
    <n v="1231"/>
    <n v="1597"/>
    <n v="1609"/>
    <n v="863"/>
    <n v="1124"/>
    <n v="1147"/>
    <n v="156"/>
    <n v="195"/>
    <n v="228"/>
    <n v="212"/>
    <n v="278"/>
    <n v="234"/>
    <n v="474"/>
    <n v="537"/>
    <n v="633"/>
    <n v="95"/>
    <n v="105"/>
    <n v="107"/>
    <n v="236"/>
    <n v="195"/>
    <n v="191"/>
    <n v="297"/>
    <n v="326"/>
    <n v="201"/>
    <n v="570"/>
    <n v="591"/>
    <n v="659"/>
    <m/>
    <m/>
    <m/>
    <m/>
    <m/>
    <m/>
    <m/>
    <m/>
    <m/>
    <m/>
    <m/>
    <m/>
    <m/>
    <m/>
    <m/>
    <m/>
    <m/>
    <m/>
    <m/>
    <m/>
    <m/>
    <m/>
    <m/>
    <m/>
    <s v=""/>
    <s v=""/>
    <s v=""/>
    <s v=""/>
    <s v=""/>
    <s v=""/>
    <m/>
    <m/>
    <m/>
    <m/>
    <m/>
    <m/>
    <s v=""/>
    <s v=""/>
    <s v=""/>
    <m/>
    <m/>
    <m/>
    <m/>
    <m/>
    <m/>
    <m/>
    <m/>
    <m/>
    <s v=""/>
    <s v=""/>
    <s v=""/>
    <m/>
    <m/>
    <m/>
  </r>
  <r>
    <x v="12"/>
    <s v="University of Tennessee at Chattanooga"/>
    <n v="221740"/>
    <x v="2"/>
    <m/>
    <m/>
    <n v="1504"/>
    <n v="1457"/>
    <n v="1785"/>
    <n v="1948"/>
    <n v="2083"/>
    <n v="1145"/>
    <n v="1231"/>
    <n v="1075"/>
    <n v="1080"/>
    <n v="1067"/>
    <n v="1176"/>
    <n v="1382"/>
    <n v="1488"/>
    <n v="1437"/>
    <n v="1763"/>
    <n v="1928"/>
    <n v="2070"/>
    <m/>
    <m/>
    <m/>
    <m/>
    <m/>
    <m/>
    <m/>
    <m/>
    <m/>
    <m/>
    <m/>
    <m/>
    <n v="1145"/>
    <n v="1231"/>
    <n v="1075"/>
    <n v="1080"/>
    <n v="1067"/>
    <n v="1176"/>
    <n v="1382"/>
    <n v="1488"/>
    <n v="1437"/>
    <n v="1763"/>
    <n v="1928"/>
    <n v="2070"/>
    <n v="1138"/>
    <n v="1175"/>
    <n v="1388"/>
    <n v="333"/>
    <n v="393"/>
    <n v="383"/>
    <n v="292"/>
    <n v="360"/>
    <n v="299"/>
    <n v="485"/>
    <n v="508"/>
    <n v="657"/>
    <n v="80"/>
    <n v="101"/>
    <n v="115"/>
    <n v="192"/>
    <n v="393"/>
    <n v="245"/>
    <n v="310"/>
    <n v="174"/>
    <n v="365"/>
    <n v="610"/>
    <n v="730"/>
    <n v="623"/>
    <m/>
    <m/>
    <m/>
    <m/>
    <m/>
    <m/>
    <m/>
    <m/>
    <m/>
    <m/>
    <m/>
    <m/>
    <m/>
    <m/>
    <m/>
    <m/>
    <m/>
    <m/>
    <m/>
    <m/>
    <m/>
    <m/>
    <m/>
    <m/>
    <s v=""/>
    <s v=""/>
    <s v=""/>
    <s v=""/>
    <s v=""/>
    <s v=""/>
    <m/>
    <m/>
    <m/>
    <m/>
    <m/>
    <m/>
    <s v=""/>
    <s v=""/>
    <s v=""/>
    <m/>
    <m/>
    <m/>
    <m/>
    <m/>
    <m/>
    <m/>
    <m/>
    <m/>
    <s v=""/>
    <s v=""/>
    <s v=""/>
    <m/>
    <m/>
    <m/>
  </r>
  <r>
    <x v="12"/>
    <s v="Austin Peay State University "/>
    <n v="219602"/>
    <x v="3"/>
    <m/>
    <m/>
    <n v="1828"/>
    <n v="1450"/>
    <n v="1438"/>
    <n v="1419"/>
    <n v="1422"/>
    <n v="798"/>
    <n v="812"/>
    <n v="690"/>
    <n v="843"/>
    <n v="903"/>
    <n v="944"/>
    <n v="929"/>
    <n v="1122"/>
    <n v="1180"/>
    <n v="1116"/>
    <n v="1139"/>
    <n v="1289"/>
    <m/>
    <m/>
    <m/>
    <m/>
    <m/>
    <m/>
    <m/>
    <m/>
    <m/>
    <m/>
    <m/>
    <m/>
    <n v="798"/>
    <n v="812"/>
    <n v="690"/>
    <n v="843"/>
    <n v="903"/>
    <n v="944"/>
    <n v="929"/>
    <n v="1122"/>
    <n v="1180"/>
    <n v="1116"/>
    <n v="1139"/>
    <n v="1289"/>
    <n v="729"/>
    <n v="754"/>
    <n v="871"/>
    <n v="89"/>
    <n v="71"/>
    <n v="104"/>
    <n v="298"/>
    <n v="314"/>
    <n v="314"/>
    <n v="262"/>
    <n v="327"/>
    <n v="348"/>
    <n v="89"/>
    <n v="98"/>
    <n v="102"/>
    <n v="167"/>
    <n v="171"/>
    <n v="153"/>
    <n v="385"/>
    <n v="348"/>
    <n v="326"/>
    <n v="333"/>
    <n v="333"/>
    <n v="300"/>
    <m/>
    <m/>
    <m/>
    <m/>
    <m/>
    <m/>
    <m/>
    <m/>
    <m/>
    <m/>
    <m/>
    <m/>
    <m/>
    <m/>
    <m/>
    <m/>
    <m/>
    <m/>
    <m/>
    <m/>
    <m/>
    <m/>
    <m/>
    <m/>
    <s v=""/>
    <s v=""/>
    <s v=""/>
    <s v=""/>
    <s v=""/>
    <s v=""/>
    <m/>
    <m/>
    <m/>
    <m/>
    <m/>
    <m/>
    <s v=""/>
    <s v=""/>
    <s v=""/>
    <m/>
    <m/>
    <m/>
    <m/>
    <m/>
    <m/>
    <m/>
    <m/>
    <m/>
    <s v=""/>
    <s v=""/>
    <s v=""/>
    <m/>
    <m/>
    <m/>
  </r>
  <r>
    <x v="12"/>
    <s v="University of Tennessee at Martin"/>
    <n v="221768"/>
    <x v="4"/>
    <m/>
    <m/>
    <n v="1208"/>
    <n v="1262"/>
    <n v="1241"/>
    <n v="1312"/>
    <n v="1342"/>
    <n v="1157"/>
    <n v="1126"/>
    <n v="932"/>
    <n v="1073"/>
    <n v="1089"/>
    <n v="1072"/>
    <n v="951"/>
    <n v="1132"/>
    <n v="1203"/>
    <n v="1175"/>
    <n v="1250"/>
    <n v="1318"/>
    <m/>
    <m/>
    <m/>
    <m/>
    <m/>
    <m/>
    <m/>
    <m/>
    <m/>
    <m/>
    <m/>
    <m/>
    <n v="1157"/>
    <n v="1126"/>
    <n v="932"/>
    <n v="1073"/>
    <n v="1089"/>
    <n v="1072"/>
    <n v="951"/>
    <n v="1132"/>
    <n v="1203"/>
    <n v="1175"/>
    <n v="1250"/>
    <n v="1318"/>
    <n v="834"/>
    <n v="877"/>
    <n v="942"/>
    <n v="131"/>
    <n v="133"/>
    <n v="158"/>
    <n v="210"/>
    <n v="240"/>
    <n v="218"/>
    <n v="485"/>
    <n v="545"/>
    <n v="513"/>
    <n v="77"/>
    <n v="56"/>
    <n v="64"/>
    <n v="172"/>
    <n v="133"/>
    <n v="129"/>
    <n v="355"/>
    <n v="338"/>
    <n v="245"/>
    <n v="568"/>
    <n v="563"/>
    <n v="477"/>
    <m/>
    <m/>
    <m/>
    <m/>
    <m/>
    <m/>
    <m/>
    <m/>
    <m/>
    <m/>
    <m/>
    <m/>
    <m/>
    <m/>
    <m/>
    <m/>
    <m/>
    <m/>
    <m/>
    <m/>
    <m/>
    <m/>
    <m/>
    <m/>
    <s v=""/>
    <s v=""/>
    <s v=""/>
    <s v=""/>
    <s v=""/>
    <s v=""/>
    <m/>
    <m/>
    <m/>
    <m/>
    <m/>
    <m/>
    <s v=""/>
    <s v=""/>
    <s v=""/>
    <m/>
    <m/>
    <m/>
    <m/>
    <m/>
    <m/>
    <m/>
    <m/>
    <m/>
    <s v=""/>
    <s v=""/>
    <s v=""/>
    <m/>
    <m/>
    <m/>
  </r>
  <r>
    <x v="12"/>
    <s v="Chattanooga State Technical Community College "/>
    <n v="219824"/>
    <x v="5"/>
    <m/>
    <m/>
    <m/>
    <m/>
    <m/>
    <m/>
    <m/>
    <m/>
    <m/>
    <m/>
    <m/>
    <m/>
    <m/>
    <m/>
    <m/>
    <m/>
    <m/>
    <m/>
    <m/>
    <m/>
    <m/>
    <m/>
    <m/>
    <m/>
    <m/>
    <m/>
    <m/>
    <m/>
    <m/>
    <m/>
    <m/>
    <s v=" "/>
    <s v=" "/>
    <s v=" "/>
    <s v=" "/>
    <s v=" "/>
    <s v=" "/>
    <s v=" "/>
    <s v=" "/>
    <s v=" "/>
    <s v=" "/>
    <s v=" "/>
    <s v=" "/>
    <m/>
    <m/>
    <m/>
    <m/>
    <m/>
    <m/>
    <s v=" "/>
    <s v=" "/>
    <s v=" "/>
    <m/>
    <m/>
    <m/>
    <m/>
    <m/>
    <m/>
    <m/>
    <m/>
    <m/>
    <s v=""/>
    <s v=""/>
    <s v=""/>
    <m/>
    <m/>
    <m/>
    <m/>
    <n v="1457"/>
    <n v="1369"/>
    <n v="1378"/>
    <n v="1398"/>
    <n v="1343"/>
    <n v="1068"/>
    <n v="956"/>
    <n v="1057"/>
    <n v="1063"/>
    <n v="1031"/>
    <n v="984"/>
    <n v="974"/>
    <n v="1024"/>
    <m/>
    <m/>
    <m/>
    <m/>
    <m/>
    <m/>
    <m/>
    <m/>
    <n v="1068"/>
    <n v="956"/>
    <n v="1057"/>
    <n v="1063"/>
    <n v="1031"/>
    <n v="984"/>
    <n v="974"/>
    <n v="1024"/>
    <n v="536"/>
    <n v="517"/>
    <n v="564"/>
    <n v="56"/>
    <n v="41"/>
    <n v="46"/>
    <n v="392"/>
    <n v="416"/>
    <n v="414"/>
    <n v="108"/>
    <n v="79"/>
    <n v="74"/>
    <n v="205"/>
    <n v="170"/>
    <n v="162"/>
    <n v="109"/>
    <n v="110"/>
    <n v="103"/>
    <n v="641"/>
    <n v="672"/>
    <n v="645"/>
    <n v="196"/>
    <n v="159"/>
    <n v="186"/>
  </r>
  <r>
    <x v="12"/>
    <s v="Pellissippi State Technical Community College"/>
    <n v="221643"/>
    <x v="5"/>
    <m/>
    <m/>
    <m/>
    <m/>
    <m/>
    <m/>
    <m/>
    <m/>
    <m/>
    <m/>
    <m/>
    <m/>
    <m/>
    <m/>
    <m/>
    <m/>
    <m/>
    <m/>
    <m/>
    <m/>
    <m/>
    <m/>
    <m/>
    <m/>
    <m/>
    <m/>
    <m/>
    <m/>
    <m/>
    <m/>
    <m/>
    <s v=" "/>
    <s v=" "/>
    <s v=" "/>
    <s v=" "/>
    <s v=" "/>
    <s v=" "/>
    <s v=" "/>
    <s v=" "/>
    <s v=" "/>
    <s v=" "/>
    <s v=" "/>
    <s v=" "/>
    <m/>
    <m/>
    <m/>
    <m/>
    <m/>
    <m/>
    <s v=" "/>
    <s v=" "/>
    <s v=" "/>
    <m/>
    <m/>
    <m/>
    <m/>
    <m/>
    <m/>
    <m/>
    <m/>
    <m/>
    <s v=""/>
    <s v=""/>
    <s v=""/>
    <m/>
    <m/>
    <m/>
    <m/>
    <n v="1384"/>
    <n v="1517"/>
    <n v="1489"/>
    <n v="1666"/>
    <n v="1540"/>
    <n v="923"/>
    <n v="937"/>
    <n v="859"/>
    <n v="985"/>
    <n v="1067"/>
    <n v="1053"/>
    <n v="1184"/>
    <n v="1215"/>
    <m/>
    <m/>
    <m/>
    <m/>
    <m/>
    <m/>
    <m/>
    <m/>
    <n v="923"/>
    <n v="937"/>
    <n v="859"/>
    <n v="985"/>
    <n v="1067"/>
    <n v="1053"/>
    <n v="1184"/>
    <n v="1215"/>
    <n v="633"/>
    <n v="672"/>
    <n v="736"/>
    <n v="57"/>
    <n v="93"/>
    <n v="88"/>
    <n v="363"/>
    <n v="419"/>
    <n v="391"/>
    <n v="111"/>
    <n v="115"/>
    <n v="101"/>
    <n v="216"/>
    <n v="193"/>
    <n v="255"/>
    <n v="183"/>
    <n v="237"/>
    <n v="245"/>
    <n v="475"/>
    <n v="522"/>
    <n v="452"/>
    <n v="178"/>
    <n v="191"/>
    <n v="193"/>
  </r>
  <r>
    <x v="12"/>
    <s v="Southwest Tennessee Community College"/>
    <n v="221485"/>
    <x v="5"/>
    <m/>
    <m/>
    <m/>
    <m/>
    <m/>
    <m/>
    <m/>
    <m/>
    <m/>
    <m/>
    <m/>
    <m/>
    <m/>
    <m/>
    <m/>
    <m/>
    <m/>
    <m/>
    <m/>
    <m/>
    <m/>
    <m/>
    <m/>
    <m/>
    <m/>
    <m/>
    <m/>
    <m/>
    <m/>
    <m/>
    <m/>
    <s v=" "/>
    <s v=" "/>
    <s v=" "/>
    <s v=" "/>
    <s v=" "/>
    <s v=" "/>
    <s v=" "/>
    <s v=" "/>
    <s v=" "/>
    <s v=" "/>
    <s v=" "/>
    <s v=" "/>
    <m/>
    <m/>
    <m/>
    <m/>
    <m/>
    <m/>
    <s v=" "/>
    <s v=" "/>
    <s v=" "/>
    <m/>
    <m/>
    <m/>
    <m/>
    <m/>
    <m/>
    <m/>
    <m/>
    <m/>
    <s v=""/>
    <s v=""/>
    <s v=""/>
    <m/>
    <m/>
    <m/>
    <m/>
    <n v="2308"/>
    <n v="2263"/>
    <n v="2335"/>
    <n v="2133"/>
    <n v="2183"/>
    <n v="1379"/>
    <n v="1174"/>
    <n v="1314"/>
    <n v="1461"/>
    <n v="1478"/>
    <n v="1547"/>
    <n v="1330"/>
    <n v="1520"/>
    <m/>
    <m/>
    <m/>
    <m/>
    <m/>
    <m/>
    <m/>
    <m/>
    <n v="1379"/>
    <n v="1174"/>
    <n v="1314"/>
    <n v="1461"/>
    <n v="1478"/>
    <n v="1547"/>
    <n v="1330"/>
    <n v="1520"/>
    <n v="692"/>
    <n v="646"/>
    <n v="727"/>
    <n v="78"/>
    <n v="88"/>
    <n v="85"/>
    <n v="777"/>
    <n v="596"/>
    <n v="708"/>
    <n v="95"/>
    <n v="70"/>
    <n v="59"/>
    <n v="244"/>
    <n v="216"/>
    <n v="267"/>
    <n v="140"/>
    <n v="128"/>
    <n v="148"/>
    <n v="982"/>
    <n v="1064"/>
    <n v="1073"/>
    <n v="150"/>
    <n v="158"/>
    <n v="127"/>
  </r>
  <r>
    <x v="12"/>
    <s v="Cleveland State Community College "/>
    <n v="219879"/>
    <x v="6"/>
    <m/>
    <m/>
    <m/>
    <m/>
    <m/>
    <m/>
    <m/>
    <m/>
    <m/>
    <m/>
    <m/>
    <m/>
    <m/>
    <m/>
    <m/>
    <m/>
    <m/>
    <m/>
    <m/>
    <m/>
    <m/>
    <m/>
    <m/>
    <m/>
    <m/>
    <m/>
    <m/>
    <m/>
    <m/>
    <m/>
    <m/>
    <s v=" "/>
    <s v=" "/>
    <s v=" "/>
    <s v=" "/>
    <s v=" "/>
    <s v=" "/>
    <s v=" "/>
    <s v=" "/>
    <s v=" "/>
    <s v=" "/>
    <s v=" "/>
    <s v=" "/>
    <m/>
    <m/>
    <m/>
    <m/>
    <m/>
    <m/>
    <s v=" "/>
    <s v=" "/>
    <s v=" "/>
    <m/>
    <m/>
    <m/>
    <m/>
    <m/>
    <m/>
    <m/>
    <m/>
    <m/>
    <s v=""/>
    <s v=""/>
    <s v=""/>
    <m/>
    <m/>
    <m/>
    <m/>
    <n v="615"/>
    <n v="604"/>
    <n v="609"/>
    <n v="588"/>
    <n v="639"/>
    <n v="553"/>
    <n v="482"/>
    <n v="536"/>
    <n v="509"/>
    <n v="503"/>
    <n v="501"/>
    <n v="476"/>
    <n v="525"/>
    <m/>
    <m/>
    <m/>
    <m/>
    <m/>
    <m/>
    <m/>
    <m/>
    <n v="553"/>
    <n v="482"/>
    <n v="536"/>
    <n v="509"/>
    <n v="503"/>
    <n v="501"/>
    <n v="476"/>
    <n v="525"/>
    <n v="290"/>
    <n v="267"/>
    <n v="263"/>
    <n v="23"/>
    <n v="23"/>
    <n v="24"/>
    <n v="188"/>
    <n v="186"/>
    <n v="238"/>
    <n v="72"/>
    <n v="67"/>
    <n v="64"/>
    <n v="81"/>
    <n v="68"/>
    <n v="91"/>
    <n v="94"/>
    <n v="82"/>
    <n v="97"/>
    <n v="262"/>
    <n v="286"/>
    <n v="249"/>
    <n v="108"/>
    <n v="120"/>
    <n v="118"/>
  </r>
  <r>
    <x v="12"/>
    <s v="Columbia State Community College "/>
    <n v="219888"/>
    <x v="6"/>
    <m/>
    <m/>
    <m/>
    <m/>
    <m/>
    <m/>
    <m/>
    <m/>
    <m/>
    <m/>
    <m/>
    <m/>
    <m/>
    <m/>
    <m/>
    <m/>
    <m/>
    <m/>
    <m/>
    <m/>
    <m/>
    <m/>
    <m/>
    <m/>
    <m/>
    <m/>
    <m/>
    <m/>
    <m/>
    <m/>
    <m/>
    <s v=" "/>
    <s v=" "/>
    <s v=" "/>
    <s v=" "/>
    <s v=" "/>
    <s v=" "/>
    <s v=" "/>
    <s v=" "/>
    <s v=" "/>
    <s v=" "/>
    <s v=" "/>
    <s v=" "/>
    <m/>
    <m/>
    <m/>
    <m/>
    <m/>
    <m/>
    <s v=" "/>
    <s v=" "/>
    <s v=" "/>
    <m/>
    <m/>
    <m/>
    <m/>
    <m/>
    <m/>
    <m/>
    <m/>
    <m/>
    <s v=""/>
    <s v=""/>
    <s v=""/>
    <m/>
    <m/>
    <m/>
    <m/>
    <n v="1002"/>
    <n v="882"/>
    <n v="989"/>
    <n v="1091"/>
    <n v="944"/>
    <n v="780"/>
    <n v="651"/>
    <n v="661"/>
    <n v="729"/>
    <n v="684"/>
    <n v="779"/>
    <n v="793"/>
    <n v="657"/>
    <m/>
    <m/>
    <m/>
    <m/>
    <m/>
    <m/>
    <m/>
    <m/>
    <n v="780"/>
    <n v="651"/>
    <n v="661"/>
    <n v="729"/>
    <n v="684"/>
    <n v="779"/>
    <n v="793"/>
    <n v="657"/>
    <n v="448"/>
    <n v="427"/>
    <n v="405"/>
    <n v="60"/>
    <n v="74"/>
    <n v="51"/>
    <n v="271"/>
    <n v="292"/>
    <n v="201"/>
    <n v="133"/>
    <n v="103"/>
    <n v="110"/>
    <n v="128"/>
    <n v="122"/>
    <n v="136"/>
    <n v="164"/>
    <n v="154"/>
    <n v="151"/>
    <n v="304"/>
    <n v="305"/>
    <n v="382"/>
    <n v="197"/>
    <n v="164"/>
    <n v="181"/>
  </r>
  <r>
    <x v="12"/>
    <s v="Jackson State Community College "/>
    <n v="220400"/>
    <x v="6"/>
    <m/>
    <m/>
    <m/>
    <m/>
    <m/>
    <m/>
    <m/>
    <m/>
    <m/>
    <m/>
    <m/>
    <m/>
    <m/>
    <m/>
    <m/>
    <m/>
    <m/>
    <m/>
    <m/>
    <m/>
    <m/>
    <m/>
    <m/>
    <m/>
    <m/>
    <m/>
    <m/>
    <m/>
    <m/>
    <m/>
    <m/>
    <s v=" "/>
    <s v=" "/>
    <s v=" "/>
    <s v=" "/>
    <s v=" "/>
    <s v=" "/>
    <s v=" "/>
    <s v=" "/>
    <s v=" "/>
    <s v=" "/>
    <s v=" "/>
    <s v=" "/>
    <m/>
    <m/>
    <m/>
    <m/>
    <m/>
    <m/>
    <s v=" "/>
    <s v=" "/>
    <s v=" "/>
    <m/>
    <m/>
    <m/>
    <m/>
    <m/>
    <m/>
    <m/>
    <m/>
    <m/>
    <s v=""/>
    <s v=""/>
    <s v=""/>
    <m/>
    <m/>
    <m/>
    <m/>
    <n v="876"/>
    <n v="808"/>
    <n v="953"/>
    <n v="1045"/>
    <n v="892"/>
    <n v="681"/>
    <n v="646"/>
    <n v="641"/>
    <n v="685"/>
    <n v="623"/>
    <n v="759"/>
    <n v="835"/>
    <n v="748"/>
    <m/>
    <m/>
    <m/>
    <m/>
    <m/>
    <m/>
    <m/>
    <m/>
    <n v="681"/>
    <n v="646"/>
    <n v="641"/>
    <n v="685"/>
    <n v="623"/>
    <n v="759"/>
    <n v="835"/>
    <n v="748"/>
    <n v="383"/>
    <n v="407"/>
    <n v="406"/>
    <n v="33"/>
    <n v="50"/>
    <n v="50"/>
    <n v="343"/>
    <n v="378"/>
    <n v="292"/>
    <n v="72"/>
    <n v="51"/>
    <n v="59"/>
    <n v="119"/>
    <n v="115"/>
    <n v="133"/>
    <n v="105"/>
    <n v="87"/>
    <n v="99"/>
    <n v="389"/>
    <n v="370"/>
    <n v="468"/>
    <n v="143"/>
    <n v="158"/>
    <n v="121"/>
  </r>
  <r>
    <x v="12"/>
    <s v="Motlow State Community College "/>
    <n v="221096"/>
    <x v="6"/>
    <m/>
    <m/>
    <m/>
    <m/>
    <m/>
    <m/>
    <m/>
    <m/>
    <m/>
    <m/>
    <m/>
    <m/>
    <m/>
    <m/>
    <m/>
    <m/>
    <m/>
    <m/>
    <m/>
    <m/>
    <m/>
    <m/>
    <m/>
    <m/>
    <m/>
    <m/>
    <m/>
    <m/>
    <m/>
    <m/>
    <m/>
    <s v=" "/>
    <s v=" "/>
    <s v=" "/>
    <s v=" "/>
    <s v=" "/>
    <s v=" "/>
    <s v=" "/>
    <s v=" "/>
    <s v=" "/>
    <s v=" "/>
    <s v=" "/>
    <s v=" "/>
    <m/>
    <m/>
    <m/>
    <m/>
    <m/>
    <m/>
    <s v=" "/>
    <s v=" "/>
    <s v=" "/>
    <m/>
    <m/>
    <m/>
    <m/>
    <m/>
    <m/>
    <m/>
    <m/>
    <m/>
    <s v=""/>
    <s v=""/>
    <s v=""/>
    <m/>
    <m/>
    <m/>
    <m/>
    <n v="1012"/>
    <n v="982"/>
    <n v="1028"/>
    <n v="1101"/>
    <n v="1088"/>
    <n v="740"/>
    <n v="750"/>
    <n v="721"/>
    <n v="790"/>
    <n v="802"/>
    <n v="832"/>
    <n v="883"/>
    <n v="924"/>
    <m/>
    <m/>
    <m/>
    <m/>
    <m/>
    <m/>
    <m/>
    <m/>
    <n v="740"/>
    <n v="750"/>
    <n v="721"/>
    <n v="790"/>
    <n v="802"/>
    <n v="832"/>
    <n v="883"/>
    <n v="924"/>
    <n v="443"/>
    <n v="455"/>
    <n v="525"/>
    <n v="59"/>
    <n v="78"/>
    <n v="68"/>
    <n v="330"/>
    <n v="350"/>
    <n v="331"/>
    <n v="134"/>
    <n v="138"/>
    <n v="138"/>
    <n v="88"/>
    <n v="64"/>
    <n v="100"/>
    <n v="187"/>
    <n v="172"/>
    <n v="198"/>
    <n v="381"/>
    <n v="428"/>
    <n v="396"/>
    <n v="184"/>
    <n v="177"/>
    <n v="182"/>
  </r>
  <r>
    <x v="12"/>
    <s v="Nashville State Technical Community College"/>
    <n v="221184"/>
    <x v="6"/>
    <m/>
    <m/>
    <m/>
    <m/>
    <m/>
    <m/>
    <m/>
    <m/>
    <m/>
    <m/>
    <m/>
    <m/>
    <m/>
    <m/>
    <m/>
    <m/>
    <m/>
    <m/>
    <m/>
    <m/>
    <m/>
    <m/>
    <m/>
    <m/>
    <m/>
    <m/>
    <m/>
    <m/>
    <m/>
    <m/>
    <m/>
    <s v=" "/>
    <s v=" "/>
    <s v=" "/>
    <s v=" "/>
    <s v=" "/>
    <s v=" "/>
    <s v=" "/>
    <s v=" "/>
    <s v=" "/>
    <s v=" "/>
    <s v=" "/>
    <s v=" "/>
    <m/>
    <m/>
    <m/>
    <m/>
    <m/>
    <m/>
    <s v=" "/>
    <s v=" "/>
    <s v=" "/>
    <m/>
    <m/>
    <m/>
    <m/>
    <m/>
    <m/>
    <m/>
    <m/>
    <m/>
    <s v=""/>
    <s v=""/>
    <s v=""/>
    <m/>
    <m/>
    <m/>
    <m/>
    <n v="1064"/>
    <n v="1072"/>
    <n v="1034"/>
    <n v="1110"/>
    <n v="1096"/>
    <n v="393"/>
    <n v="432"/>
    <n v="472"/>
    <n v="581"/>
    <n v="584"/>
    <n v="585"/>
    <n v="566"/>
    <n v="683"/>
    <m/>
    <m/>
    <m/>
    <m/>
    <m/>
    <m/>
    <m/>
    <m/>
    <n v="393"/>
    <n v="432"/>
    <n v="472"/>
    <n v="581"/>
    <n v="584"/>
    <n v="585"/>
    <n v="566"/>
    <n v="683"/>
    <n v="285"/>
    <n v="278"/>
    <n v="337"/>
    <n v="35"/>
    <n v="61"/>
    <n v="65"/>
    <n v="265"/>
    <n v="227"/>
    <n v="281"/>
    <n v="69"/>
    <n v="41"/>
    <n v="46"/>
    <n v="97"/>
    <n v="80"/>
    <n v="93"/>
    <n v="86"/>
    <n v="69"/>
    <n v="81"/>
    <n v="329"/>
    <n v="394"/>
    <n v="365"/>
    <n v="64"/>
    <n v="80"/>
    <n v="85"/>
  </r>
  <r>
    <x v="12"/>
    <s v="Northeast State Technical Community College"/>
    <n v="221908"/>
    <x v="6"/>
    <m/>
    <m/>
    <m/>
    <m/>
    <m/>
    <m/>
    <m/>
    <m/>
    <m/>
    <m/>
    <m/>
    <m/>
    <m/>
    <m/>
    <m/>
    <m/>
    <m/>
    <m/>
    <m/>
    <m/>
    <m/>
    <m/>
    <m/>
    <m/>
    <m/>
    <m/>
    <m/>
    <m/>
    <m/>
    <m/>
    <m/>
    <s v=" "/>
    <s v=" "/>
    <s v=" "/>
    <s v=" "/>
    <s v=" "/>
    <s v=" "/>
    <s v=" "/>
    <s v=" "/>
    <s v=" "/>
    <s v=" "/>
    <s v=" "/>
    <s v=" "/>
    <m/>
    <m/>
    <m/>
    <m/>
    <m/>
    <m/>
    <s v=" "/>
    <s v=" "/>
    <s v=" "/>
    <m/>
    <m/>
    <m/>
    <m/>
    <m/>
    <m/>
    <m/>
    <m/>
    <m/>
    <s v=""/>
    <s v=""/>
    <s v=""/>
    <m/>
    <m/>
    <m/>
    <m/>
    <n v="1029"/>
    <n v="987"/>
    <n v="1023"/>
    <n v="1080"/>
    <n v="1068"/>
    <n v="678"/>
    <n v="641"/>
    <n v="734"/>
    <n v="789"/>
    <n v="775"/>
    <n v="814"/>
    <n v="772"/>
    <n v="907"/>
    <m/>
    <m/>
    <m/>
    <m/>
    <m/>
    <m/>
    <m/>
    <m/>
    <n v="678"/>
    <n v="641"/>
    <n v="734"/>
    <n v="789"/>
    <n v="775"/>
    <n v="814"/>
    <n v="772"/>
    <n v="907"/>
    <n v="501"/>
    <n v="435"/>
    <n v="552"/>
    <n v="12"/>
    <n v="23"/>
    <n v="16"/>
    <n v="301"/>
    <n v="314"/>
    <n v="339"/>
    <n v="176"/>
    <n v="123"/>
    <n v="129"/>
    <n v="158"/>
    <n v="133"/>
    <n v="147"/>
    <n v="96"/>
    <n v="118"/>
    <n v="103"/>
    <n v="359"/>
    <n v="401"/>
    <n v="435"/>
    <n v="151"/>
    <n v="161"/>
    <n v="190"/>
  </r>
  <r>
    <x v="12"/>
    <s v="Roane State Community College "/>
    <n v="221397"/>
    <x v="6"/>
    <m/>
    <m/>
    <m/>
    <m/>
    <m/>
    <m/>
    <m/>
    <m/>
    <m/>
    <m/>
    <m/>
    <m/>
    <m/>
    <m/>
    <m/>
    <m/>
    <m/>
    <m/>
    <m/>
    <m/>
    <m/>
    <m/>
    <m/>
    <m/>
    <m/>
    <m/>
    <m/>
    <m/>
    <m/>
    <m/>
    <m/>
    <s v=" "/>
    <s v=" "/>
    <s v=" "/>
    <s v=" "/>
    <s v=" "/>
    <s v=" "/>
    <s v=" "/>
    <s v=" "/>
    <s v=" "/>
    <s v=" "/>
    <s v=" "/>
    <s v=" "/>
    <m/>
    <m/>
    <m/>
    <m/>
    <m/>
    <m/>
    <s v=" "/>
    <s v=" "/>
    <s v=" "/>
    <m/>
    <m/>
    <m/>
    <m/>
    <m/>
    <m/>
    <m/>
    <m/>
    <m/>
    <s v=""/>
    <s v=""/>
    <s v=""/>
    <m/>
    <m/>
    <m/>
    <m/>
    <n v="1185"/>
    <n v="1044"/>
    <n v="1166"/>
    <n v="1173"/>
    <n v="1071"/>
    <n v="837"/>
    <n v="870"/>
    <n v="878"/>
    <n v="907"/>
    <n v="850"/>
    <n v="956"/>
    <n v="949"/>
    <n v="904"/>
    <m/>
    <m/>
    <m/>
    <m/>
    <m/>
    <m/>
    <m/>
    <m/>
    <n v="837"/>
    <n v="870"/>
    <n v="878"/>
    <n v="907"/>
    <n v="850"/>
    <n v="956"/>
    <n v="949"/>
    <n v="904"/>
    <n v="538"/>
    <n v="562"/>
    <n v="559"/>
    <n v="62"/>
    <n v="46"/>
    <n v="47"/>
    <n v="356"/>
    <n v="341"/>
    <n v="298"/>
    <n v="161"/>
    <n v="112"/>
    <n v="133"/>
    <n v="140"/>
    <n v="145"/>
    <n v="143"/>
    <n v="183"/>
    <n v="161"/>
    <n v="168"/>
    <n v="423"/>
    <n v="432"/>
    <n v="512"/>
    <n v="200"/>
    <n v="230"/>
    <n v="228"/>
  </r>
  <r>
    <x v="12"/>
    <s v="Volunteer State Community College "/>
    <n v="222053"/>
    <x v="6"/>
    <m/>
    <m/>
    <m/>
    <m/>
    <m/>
    <m/>
    <m/>
    <m/>
    <m/>
    <m/>
    <m/>
    <m/>
    <m/>
    <m/>
    <m/>
    <m/>
    <m/>
    <m/>
    <m/>
    <m/>
    <m/>
    <m/>
    <m/>
    <m/>
    <m/>
    <m/>
    <m/>
    <m/>
    <m/>
    <m/>
    <m/>
    <s v=" "/>
    <s v=" "/>
    <s v=" "/>
    <s v=" "/>
    <s v=" "/>
    <s v=" "/>
    <s v=" "/>
    <s v=" "/>
    <s v=" "/>
    <s v=" "/>
    <s v=" "/>
    <s v=" "/>
    <m/>
    <m/>
    <m/>
    <m/>
    <m/>
    <m/>
    <s v=" "/>
    <s v=" "/>
    <s v=" "/>
    <m/>
    <m/>
    <m/>
    <m/>
    <m/>
    <m/>
    <m/>
    <m/>
    <m/>
    <s v=""/>
    <s v=""/>
    <s v=""/>
    <m/>
    <m/>
    <m/>
    <m/>
    <n v="1391"/>
    <n v="1360"/>
    <n v="1432"/>
    <n v="1379"/>
    <n v="1429"/>
    <n v="958"/>
    <n v="863"/>
    <n v="933"/>
    <n v="986"/>
    <n v="1019"/>
    <n v="1082"/>
    <n v="1050"/>
    <n v="1193"/>
    <m/>
    <m/>
    <m/>
    <m/>
    <m/>
    <m/>
    <m/>
    <m/>
    <n v="958"/>
    <n v="863"/>
    <n v="933"/>
    <n v="986"/>
    <n v="1019"/>
    <n v="1082"/>
    <n v="1050"/>
    <n v="1193"/>
    <n v="566"/>
    <n v="549"/>
    <n v="661"/>
    <n v="68"/>
    <n v="69"/>
    <n v="66"/>
    <n v="448"/>
    <n v="432"/>
    <n v="466"/>
    <n v="128"/>
    <n v="102"/>
    <n v="126"/>
    <n v="156"/>
    <n v="159"/>
    <n v="181"/>
    <n v="136"/>
    <n v="182"/>
    <n v="157"/>
    <n v="566"/>
    <n v="576"/>
    <n v="618"/>
    <n v="166"/>
    <n v="174"/>
    <n v="206"/>
  </r>
  <r>
    <x v="12"/>
    <s v="Walters State Community College "/>
    <n v="222062"/>
    <x v="6"/>
    <m/>
    <m/>
    <m/>
    <m/>
    <m/>
    <m/>
    <m/>
    <m/>
    <m/>
    <m/>
    <m/>
    <m/>
    <m/>
    <m/>
    <m/>
    <m/>
    <m/>
    <m/>
    <m/>
    <m/>
    <m/>
    <m/>
    <m/>
    <m/>
    <m/>
    <m/>
    <m/>
    <m/>
    <m/>
    <m/>
    <m/>
    <s v=" "/>
    <s v=" "/>
    <s v=" "/>
    <s v=" "/>
    <s v=" "/>
    <s v=" "/>
    <s v=" "/>
    <s v=" "/>
    <s v=" "/>
    <s v=" "/>
    <s v=" "/>
    <s v=" "/>
    <m/>
    <m/>
    <m/>
    <m/>
    <m/>
    <m/>
    <s v=" "/>
    <s v=" "/>
    <s v=" "/>
    <m/>
    <m/>
    <m/>
    <m/>
    <m/>
    <m/>
    <m/>
    <m/>
    <m/>
    <s v=""/>
    <s v=""/>
    <s v=""/>
    <m/>
    <m/>
    <m/>
    <m/>
    <n v="1146"/>
    <n v="1250"/>
    <n v="1254"/>
    <n v="1237"/>
    <n v="1219"/>
    <n v="1006"/>
    <n v="871"/>
    <n v="1080"/>
    <n v="894"/>
    <n v="1018"/>
    <n v="1005"/>
    <n v="1004"/>
    <n v="1080"/>
    <m/>
    <m/>
    <m/>
    <m/>
    <m/>
    <m/>
    <m/>
    <m/>
    <n v="1006"/>
    <n v="871"/>
    <n v="1080"/>
    <n v="894"/>
    <n v="1018"/>
    <n v="1005"/>
    <n v="1004"/>
    <n v="1080"/>
    <n v="584"/>
    <n v="583"/>
    <n v="694"/>
    <n v="45"/>
    <n v="42"/>
    <n v="49"/>
    <n v="376"/>
    <n v="379"/>
    <n v="337"/>
    <n v="161"/>
    <n v="154"/>
    <n v="154"/>
    <n v="112"/>
    <n v="140"/>
    <n v="174"/>
    <n v="149"/>
    <n v="184"/>
    <n v="167"/>
    <n v="472"/>
    <n v="540"/>
    <n v="510"/>
    <n v="250"/>
    <n v="223"/>
    <n v="250"/>
  </r>
  <r>
    <x v="12"/>
    <s v="Dyersburg State Community College "/>
    <n v="220057"/>
    <x v="7"/>
    <m/>
    <m/>
    <m/>
    <m/>
    <m/>
    <m/>
    <m/>
    <m/>
    <m/>
    <m/>
    <m/>
    <m/>
    <m/>
    <m/>
    <m/>
    <m/>
    <m/>
    <m/>
    <m/>
    <m/>
    <m/>
    <m/>
    <m/>
    <m/>
    <m/>
    <m/>
    <m/>
    <m/>
    <m/>
    <m/>
    <m/>
    <s v=" "/>
    <s v=" "/>
    <s v=" "/>
    <s v=" "/>
    <s v=" "/>
    <s v=" "/>
    <s v=" "/>
    <s v=" "/>
    <s v=" "/>
    <s v=" "/>
    <s v=" "/>
    <s v=" "/>
    <m/>
    <m/>
    <m/>
    <m/>
    <m/>
    <m/>
    <s v=" "/>
    <s v=" "/>
    <s v=" "/>
    <m/>
    <m/>
    <m/>
    <m/>
    <m/>
    <m/>
    <m/>
    <m/>
    <m/>
    <s v=""/>
    <s v=""/>
    <s v=""/>
    <m/>
    <m/>
    <m/>
    <m/>
    <n v="641"/>
    <n v="625"/>
    <n v="583"/>
    <n v="636"/>
    <n v="631"/>
    <n v="498"/>
    <n v="457"/>
    <n v="599"/>
    <n v="491"/>
    <n v="476"/>
    <n v="464"/>
    <n v="503"/>
    <n v="523"/>
    <m/>
    <m/>
    <m/>
    <m/>
    <m/>
    <m/>
    <m/>
    <m/>
    <n v="498"/>
    <n v="457"/>
    <n v="599"/>
    <n v="491"/>
    <n v="476"/>
    <n v="464"/>
    <n v="503"/>
    <n v="523"/>
    <n v="220"/>
    <n v="242"/>
    <n v="281"/>
    <n v="33"/>
    <n v="38"/>
    <n v="38"/>
    <n v="211"/>
    <n v="223"/>
    <n v="204"/>
    <n v="54"/>
    <n v="41"/>
    <n v="32"/>
    <n v="63"/>
    <n v="66"/>
    <n v="75"/>
    <n v="66"/>
    <n v="89"/>
    <n v="77"/>
    <n v="308"/>
    <n v="280"/>
    <n v="280"/>
    <n v="89"/>
    <n v="80"/>
    <n v="98"/>
  </r>
  <r>
    <x v="12"/>
    <s v="Tennessee Technology Center at Athens"/>
    <n v="21959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Chattanooga"/>
    <s v="219824B"/>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Covington"/>
    <n v="21992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Crossville"/>
    <n v="22159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Crump"/>
    <n v="22143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Dickson"/>
    <n v="2199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Elizabethton"/>
    <n v="220127"/>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Harriman"/>
    <n v="22025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Hartsville"/>
    <n v="220279"/>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Hohenwald"/>
    <n v="22032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Jacksboro"/>
    <n v="2203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Jackson"/>
    <n v="22161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Knoxville"/>
    <n v="221625"/>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Livingston"/>
    <n v="22064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McKenzie"/>
    <n v="22075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McMinnville"/>
    <n v="221607"/>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Memphis"/>
    <n v="220853"/>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Morristown"/>
    <n v="22105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Murfreesboro"/>
    <n v="221102"/>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Nashville"/>
    <n v="248925"/>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Newbern"/>
    <n v="22123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Oneida"/>
    <n v="221582"/>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Paris"/>
    <n v="22128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Pulaski"/>
    <n v="221333"/>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Ripley"/>
    <n v="221388"/>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Shelbyville"/>
    <n v="2214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2"/>
    <s v="Tennessee Technology Center at Whiteville"/>
    <n v="22163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3"/>
    <s v="Texas A &amp; M University "/>
    <n v="228723"/>
    <x v="0"/>
    <n v="6949"/>
    <n v="6726"/>
    <n v="7068"/>
    <n v="7104"/>
    <n v="7804"/>
    <n v="8094"/>
    <n v="8093"/>
    <n v="5559"/>
    <n v="6627"/>
    <n v="6660"/>
    <n v="6652"/>
    <n v="6313"/>
    <n v="6589"/>
    <n v="6389"/>
    <n v="6677"/>
    <n v="6734"/>
    <n v="7472"/>
    <n v="7587"/>
    <n v="7465"/>
    <m/>
    <m/>
    <m/>
    <m/>
    <m/>
    <n v="24"/>
    <n v="29"/>
    <m/>
    <m/>
    <m/>
    <m/>
    <m/>
    <n v="5559"/>
    <n v="6627"/>
    <n v="6660"/>
    <n v="6652"/>
    <n v="6313"/>
    <n v="6565"/>
    <n v="6360"/>
    <n v="6677"/>
    <n v="6734"/>
    <n v="7472"/>
    <n v="7587"/>
    <n v="7465"/>
    <n v="6828"/>
    <n v="7010"/>
    <n v="6896"/>
    <n v="427"/>
    <n v="385"/>
    <n v="379"/>
    <n v="217"/>
    <n v="192"/>
    <n v="190"/>
    <n v="4887"/>
    <n v="5146"/>
    <n v="5067"/>
    <n v="140"/>
    <n v="120"/>
    <n v="86"/>
    <n v="908"/>
    <n v="943"/>
    <n v="860"/>
    <n v="378"/>
    <n v="356"/>
    <n v="347"/>
    <n v="4326"/>
    <n v="5202"/>
    <n v="5327"/>
    <m/>
    <m/>
    <m/>
    <m/>
    <m/>
    <m/>
    <m/>
    <m/>
    <m/>
    <m/>
    <m/>
    <m/>
    <m/>
    <m/>
    <m/>
    <m/>
    <m/>
    <m/>
    <m/>
    <m/>
    <m/>
    <m/>
    <m/>
    <m/>
    <s v=""/>
    <s v=""/>
    <s v=""/>
    <s v=""/>
    <s v=""/>
    <s v=""/>
    <m/>
    <m/>
    <m/>
    <m/>
    <m/>
    <m/>
    <s v=""/>
    <s v=""/>
    <s v=""/>
    <m/>
    <m/>
    <m/>
    <m/>
    <m/>
    <m/>
    <m/>
    <m/>
    <m/>
    <s v=""/>
    <s v=""/>
    <s v=""/>
    <m/>
    <m/>
    <m/>
  </r>
  <r>
    <x v="13"/>
    <s v="Texas Tech University "/>
    <n v="229115"/>
    <x v="0"/>
    <n v="4533"/>
    <n v="4445"/>
    <n v="3951"/>
    <n v="3802"/>
    <n v="3922"/>
    <n v="4518"/>
    <n v="4408"/>
    <n v="3227"/>
    <n v="3136"/>
    <n v="3410"/>
    <n v="3971"/>
    <n v="4057"/>
    <n v="4285"/>
    <n v="4326"/>
    <n v="3833"/>
    <n v="3743"/>
    <n v="3862"/>
    <n v="4442"/>
    <n v="4339"/>
    <m/>
    <m/>
    <m/>
    <m/>
    <m/>
    <n v="20"/>
    <n v="35"/>
    <m/>
    <m/>
    <m/>
    <m/>
    <m/>
    <n v="3227"/>
    <n v="3136"/>
    <n v="3410"/>
    <n v="3971"/>
    <n v="4057"/>
    <n v="4265"/>
    <n v="4291"/>
    <n v="3833"/>
    <n v="3743"/>
    <n v="3862"/>
    <n v="4442"/>
    <n v="4339"/>
    <n v="3189"/>
    <n v="3560"/>
    <n v="3509"/>
    <n v="431"/>
    <n v="544"/>
    <n v="488"/>
    <n v="242"/>
    <n v="338"/>
    <n v="342"/>
    <n v="2272"/>
    <n v="2450"/>
    <n v="2584"/>
    <n v="158"/>
    <n v="172"/>
    <n v="162"/>
    <n v="1174"/>
    <n v="1202"/>
    <n v="1105"/>
    <n v="453"/>
    <n v="441"/>
    <n v="440"/>
    <n v="1871"/>
    <n v="1814"/>
    <n v="2025"/>
    <m/>
    <m/>
    <m/>
    <m/>
    <m/>
    <m/>
    <m/>
    <m/>
    <m/>
    <m/>
    <m/>
    <m/>
    <m/>
    <m/>
    <m/>
    <m/>
    <m/>
    <m/>
    <m/>
    <m/>
    <m/>
    <m/>
    <m/>
    <m/>
    <s v=""/>
    <s v=""/>
    <s v=""/>
    <s v=""/>
    <s v=""/>
    <s v=""/>
    <m/>
    <m/>
    <m/>
    <m/>
    <m/>
    <m/>
    <s v=""/>
    <s v=""/>
    <s v=""/>
    <m/>
    <m/>
    <m/>
    <m/>
    <m/>
    <m/>
    <m/>
    <m/>
    <m/>
    <s v=""/>
    <s v=""/>
    <s v=""/>
    <m/>
    <m/>
    <m/>
  </r>
  <r>
    <x v="13"/>
    <s v="University of Houston"/>
    <n v="225511"/>
    <x v="0"/>
    <n v="3457"/>
    <n v="3325"/>
    <n v="3389"/>
    <n v="3461"/>
    <n v="3472"/>
    <n v="3609"/>
    <n v="3874"/>
    <n v="2576"/>
    <n v="2952"/>
    <n v="2941"/>
    <n v="2847"/>
    <n v="3213"/>
    <n v="3142"/>
    <n v="3092"/>
    <n v="3044"/>
    <n v="3218"/>
    <n v="3250"/>
    <n v="3292"/>
    <n v="3507"/>
    <m/>
    <m/>
    <m/>
    <m/>
    <m/>
    <n v="17"/>
    <n v="19"/>
    <m/>
    <m/>
    <m/>
    <m/>
    <m/>
    <n v="2576"/>
    <n v="2952"/>
    <n v="2941"/>
    <n v="2847"/>
    <n v="3213"/>
    <n v="3125"/>
    <n v="3073"/>
    <n v="3044"/>
    <n v="3218"/>
    <n v="3250"/>
    <n v="3292"/>
    <n v="3507"/>
    <n v="2517"/>
    <n v="2584"/>
    <n v="2754"/>
    <n v="378"/>
    <n v="371"/>
    <n v="394"/>
    <n v="355"/>
    <n v="337"/>
    <n v="359"/>
    <n v="1375"/>
    <n v="1307"/>
    <n v="1258"/>
    <n v="315"/>
    <n v="272"/>
    <n v="268"/>
    <n v="1005"/>
    <n v="1049"/>
    <n v="1055"/>
    <n v="518"/>
    <n v="497"/>
    <n v="492"/>
    <n v="1243"/>
    <n v="1374"/>
    <n v="1420"/>
    <m/>
    <m/>
    <m/>
    <m/>
    <m/>
    <m/>
    <m/>
    <m/>
    <m/>
    <m/>
    <m/>
    <m/>
    <m/>
    <m/>
    <m/>
    <m/>
    <m/>
    <m/>
    <m/>
    <m/>
    <m/>
    <m/>
    <m/>
    <m/>
    <s v=""/>
    <s v=""/>
    <s v=""/>
    <s v=""/>
    <s v=""/>
    <s v=""/>
    <m/>
    <m/>
    <m/>
    <m/>
    <m/>
    <m/>
    <s v=""/>
    <s v=""/>
    <s v=""/>
    <m/>
    <m/>
    <m/>
    <m/>
    <m/>
    <m/>
    <m/>
    <m/>
    <m/>
    <s v=""/>
    <s v=""/>
    <s v=""/>
    <m/>
    <m/>
    <m/>
  </r>
  <r>
    <x v="13"/>
    <s v="University of North Texas"/>
    <n v="227216"/>
    <x v="0"/>
    <n v="3029"/>
    <n v="3440"/>
    <n v="3356"/>
    <n v="3643"/>
    <n v="3696"/>
    <n v="3570"/>
    <n v="3544"/>
    <n v="2292"/>
    <n v="2449"/>
    <n v="2691"/>
    <n v="2844"/>
    <n v="2816"/>
    <n v="2882"/>
    <n v="3308"/>
    <n v="3212"/>
    <n v="3498"/>
    <n v="3535"/>
    <n v="3473"/>
    <n v="3423"/>
    <m/>
    <m/>
    <m/>
    <m/>
    <m/>
    <n v="20"/>
    <n v="35"/>
    <m/>
    <m/>
    <m/>
    <m/>
    <m/>
    <n v="2292"/>
    <n v="2449"/>
    <n v="2691"/>
    <n v="2844"/>
    <n v="2816"/>
    <n v="2862"/>
    <n v="3273"/>
    <n v="3212"/>
    <n v="3498"/>
    <n v="3535"/>
    <n v="3473"/>
    <n v="3423"/>
    <n v="2596"/>
    <n v="2549"/>
    <n v="2545"/>
    <n v="543"/>
    <n v="496"/>
    <n v="502"/>
    <n v="396"/>
    <n v="428"/>
    <n v="376"/>
    <n v="1251"/>
    <n v="1304"/>
    <n v="1558"/>
    <n v="180"/>
    <n v="204"/>
    <n v="191"/>
    <n v="924"/>
    <n v="875"/>
    <n v="1008"/>
    <n v="461"/>
    <n v="479"/>
    <n v="516"/>
    <n v="1017"/>
    <n v="1146"/>
    <n v="1339"/>
    <m/>
    <m/>
    <m/>
    <m/>
    <m/>
    <m/>
    <m/>
    <m/>
    <m/>
    <m/>
    <m/>
    <m/>
    <m/>
    <m/>
    <m/>
    <m/>
    <m/>
    <m/>
    <m/>
    <m/>
    <m/>
    <m/>
    <m/>
    <m/>
    <s v=""/>
    <s v=""/>
    <s v=""/>
    <s v=""/>
    <s v=""/>
    <s v=""/>
    <m/>
    <m/>
    <m/>
    <m/>
    <m/>
    <m/>
    <s v=""/>
    <s v=""/>
    <s v=""/>
    <m/>
    <m/>
    <m/>
    <m/>
    <m/>
    <m/>
    <m/>
    <m/>
    <m/>
    <s v=""/>
    <s v=""/>
    <s v=""/>
    <m/>
    <m/>
    <m/>
  </r>
  <r>
    <x v="13"/>
    <s v="University of Texas at Arlington"/>
    <n v="228769"/>
    <x v="0"/>
    <n v="2208"/>
    <n v="2498"/>
    <n v="2072"/>
    <n v="2104"/>
    <n v="2120"/>
    <n v="2159"/>
    <n v="2340"/>
    <n v="1263"/>
    <n v="1216"/>
    <n v="1389"/>
    <n v="1586"/>
    <n v="1833"/>
    <n v="2114"/>
    <n v="2414"/>
    <n v="1714"/>
    <n v="1781"/>
    <n v="2028"/>
    <n v="2096"/>
    <n v="2254"/>
    <m/>
    <m/>
    <m/>
    <m/>
    <m/>
    <n v="10"/>
    <n v="21"/>
    <m/>
    <m/>
    <m/>
    <m/>
    <m/>
    <n v="1263"/>
    <n v="1216"/>
    <n v="1389"/>
    <n v="1586"/>
    <n v="1833"/>
    <n v="2104"/>
    <n v="2393"/>
    <n v="1714"/>
    <n v="1781"/>
    <n v="2028"/>
    <n v="2096"/>
    <n v="2254"/>
    <n v="1241"/>
    <n v="1220"/>
    <n v="1458"/>
    <n v="487"/>
    <n v="468"/>
    <n v="447"/>
    <n v="300"/>
    <n v="408"/>
    <n v="349"/>
    <n v="678"/>
    <n v="779"/>
    <n v="890"/>
    <n v="133"/>
    <n v="143"/>
    <n v="134"/>
    <n v="699"/>
    <n v="835"/>
    <n v="1033"/>
    <n v="323"/>
    <n v="347"/>
    <n v="336"/>
    <n v="545"/>
    <n v="526"/>
    <n v="634"/>
    <m/>
    <m/>
    <m/>
    <m/>
    <m/>
    <m/>
    <m/>
    <m/>
    <m/>
    <m/>
    <m/>
    <m/>
    <m/>
    <m/>
    <m/>
    <m/>
    <m/>
    <m/>
    <m/>
    <m/>
    <m/>
    <m/>
    <m/>
    <m/>
    <s v=""/>
    <s v=""/>
    <s v=""/>
    <s v=""/>
    <s v=""/>
    <s v=""/>
    <m/>
    <m/>
    <m/>
    <m/>
    <m/>
    <m/>
    <s v=""/>
    <s v=""/>
    <s v=""/>
    <m/>
    <m/>
    <m/>
    <m/>
    <m/>
    <m/>
    <m/>
    <m/>
    <m/>
    <s v=""/>
    <s v=""/>
    <s v=""/>
    <m/>
    <m/>
    <m/>
  </r>
  <r>
    <x v="13"/>
    <s v="University of Texas at Austin"/>
    <n v="228778"/>
    <x v="0"/>
    <n v="7918"/>
    <n v="6536"/>
    <n v="6782"/>
    <n v="6833"/>
    <n v="7410"/>
    <n v="7435"/>
    <n v="6698"/>
    <n v="6630"/>
    <n v="6596"/>
    <n v="6921"/>
    <n v="7558"/>
    <n v="7197"/>
    <n v="7832"/>
    <n v="6480"/>
    <n v="6741"/>
    <n v="6789"/>
    <n v="7364"/>
    <n v="7378"/>
    <n v="6663"/>
    <m/>
    <m/>
    <m/>
    <m/>
    <m/>
    <n v="17"/>
    <n v="13"/>
    <m/>
    <m/>
    <m/>
    <m/>
    <m/>
    <n v="6630"/>
    <n v="6596"/>
    <n v="6921"/>
    <n v="7558"/>
    <n v="7197"/>
    <n v="7815"/>
    <n v="6467"/>
    <n v="6741"/>
    <n v="6789"/>
    <n v="7364"/>
    <n v="7378"/>
    <n v="6663"/>
    <n v="6732"/>
    <n v="6672"/>
    <n v="6132"/>
    <n v="354"/>
    <n v="379"/>
    <n v="285"/>
    <n v="278"/>
    <n v="327"/>
    <n v="246"/>
    <n v="5537"/>
    <n v="6054"/>
    <n v="5177"/>
    <n v="175"/>
    <n v="231"/>
    <n v="147"/>
    <n v="828"/>
    <n v="878"/>
    <n v="625"/>
    <n v="657"/>
    <n v="652"/>
    <n v="518"/>
    <n v="4964"/>
    <n v="5158"/>
    <n v="5454"/>
    <m/>
    <m/>
    <m/>
    <m/>
    <m/>
    <m/>
    <m/>
    <m/>
    <m/>
    <m/>
    <m/>
    <m/>
    <m/>
    <m/>
    <m/>
    <m/>
    <m/>
    <m/>
    <m/>
    <m/>
    <m/>
    <m/>
    <m/>
    <m/>
    <s v=""/>
    <s v=""/>
    <s v=""/>
    <s v=""/>
    <s v=""/>
    <s v=""/>
    <m/>
    <m/>
    <m/>
    <m/>
    <m/>
    <m/>
    <s v=""/>
    <s v=""/>
    <s v=""/>
    <m/>
    <m/>
    <m/>
    <m/>
    <m/>
    <m/>
    <m/>
    <m/>
    <m/>
    <s v=""/>
    <s v=""/>
    <s v=""/>
    <m/>
    <m/>
    <m/>
  </r>
  <r>
    <x v="13"/>
    <s v="University of Texas at Dallas"/>
    <n v="228787"/>
    <x v="0"/>
    <n v="945"/>
    <n v="1091"/>
    <n v="1167"/>
    <n v="1099"/>
    <n v="1085"/>
    <n v="1057"/>
    <n v="1117"/>
    <n v="445"/>
    <n v="491"/>
    <n v="601"/>
    <n v="801"/>
    <n v="984"/>
    <n v="905"/>
    <n v="1048"/>
    <n v="1134"/>
    <n v="1064"/>
    <n v="1053"/>
    <n v="1030"/>
    <n v="1090"/>
    <m/>
    <m/>
    <m/>
    <m/>
    <m/>
    <n v="3"/>
    <n v="5"/>
    <m/>
    <m/>
    <m/>
    <m/>
    <m/>
    <n v="445"/>
    <n v="491"/>
    <n v="601"/>
    <n v="801"/>
    <n v="984"/>
    <n v="902"/>
    <n v="1043"/>
    <n v="1134"/>
    <n v="1064"/>
    <n v="1053"/>
    <n v="1030"/>
    <n v="1090"/>
    <n v="852"/>
    <n v="849"/>
    <n v="908"/>
    <n v="117"/>
    <n v="88"/>
    <n v="83"/>
    <n v="84"/>
    <n v="93"/>
    <n v="99"/>
    <n v="546"/>
    <n v="532"/>
    <n v="658"/>
    <n v="50"/>
    <n v="43"/>
    <n v="28"/>
    <n v="278"/>
    <n v="204"/>
    <n v="234"/>
    <n v="110"/>
    <n v="123"/>
    <n v="123"/>
    <n v="270"/>
    <n v="292"/>
    <n v="371"/>
    <m/>
    <m/>
    <m/>
    <m/>
    <m/>
    <m/>
    <m/>
    <m/>
    <m/>
    <m/>
    <m/>
    <m/>
    <m/>
    <m/>
    <m/>
    <m/>
    <m/>
    <m/>
    <m/>
    <m/>
    <m/>
    <m/>
    <m/>
    <m/>
    <s v=""/>
    <s v=""/>
    <s v=""/>
    <s v=""/>
    <s v=""/>
    <s v=""/>
    <m/>
    <m/>
    <m/>
    <m/>
    <m/>
    <m/>
    <s v=""/>
    <s v=""/>
    <s v=""/>
    <m/>
    <m/>
    <m/>
    <m/>
    <m/>
    <m/>
    <m/>
    <m/>
    <m/>
    <s v=""/>
    <s v=""/>
    <s v=""/>
    <m/>
    <m/>
    <m/>
  </r>
  <r>
    <x v="13"/>
    <s v="Texas Woman's University"/>
    <n v="229179"/>
    <x v="1"/>
    <n v="658"/>
    <n v="638"/>
    <n v="665"/>
    <n v="688"/>
    <n v="751"/>
    <n v="740"/>
    <n v="769"/>
    <n v="395"/>
    <n v="402"/>
    <n v="336"/>
    <n v="391"/>
    <n v="546"/>
    <n v="593"/>
    <n v="605"/>
    <n v="649"/>
    <n v="677"/>
    <n v="734"/>
    <n v="726"/>
    <n v="751"/>
    <m/>
    <m/>
    <m/>
    <m/>
    <m/>
    <n v="1"/>
    <n v="1"/>
    <m/>
    <m/>
    <m/>
    <m/>
    <m/>
    <n v="395"/>
    <n v="402"/>
    <n v="336"/>
    <n v="391"/>
    <n v="546"/>
    <n v="592"/>
    <n v="604"/>
    <n v="649"/>
    <n v="677"/>
    <n v="734"/>
    <n v="726"/>
    <n v="751"/>
    <n v="504"/>
    <n v="520"/>
    <n v="564"/>
    <n v="125"/>
    <n v="110"/>
    <n v="103"/>
    <n v="105"/>
    <n v="96"/>
    <n v="84"/>
    <n v="224"/>
    <n v="270"/>
    <n v="263"/>
    <n v="32"/>
    <n v="24"/>
    <n v="29"/>
    <n v="217"/>
    <n v="216"/>
    <n v="216"/>
    <n v="73"/>
    <n v="82"/>
    <n v="96"/>
    <n v="155"/>
    <n v="189"/>
    <n v="134"/>
    <m/>
    <m/>
    <m/>
    <m/>
    <m/>
    <m/>
    <m/>
    <m/>
    <m/>
    <m/>
    <m/>
    <m/>
    <m/>
    <m/>
    <m/>
    <m/>
    <m/>
    <m/>
    <m/>
    <m/>
    <m/>
    <m/>
    <m/>
    <m/>
    <s v=""/>
    <s v=""/>
    <s v=""/>
    <s v=""/>
    <s v=""/>
    <s v=""/>
    <m/>
    <m/>
    <m/>
    <m/>
    <m/>
    <m/>
    <s v=""/>
    <s v=""/>
    <s v=""/>
    <m/>
    <m/>
    <m/>
    <m/>
    <m/>
    <m/>
    <m/>
    <m/>
    <m/>
    <s v=""/>
    <s v=""/>
    <s v=""/>
    <m/>
    <m/>
    <m/>
  </r>
  <r>
    <x v="13"/>
    <s v="University of Texas at El Paso"/>
    <n v="228796"/>
    <x v="1"/>
    <n v="2473"/>
    <n v="2587"/>
    <n v="2573"/>
    <n v="2604"/>
    <n v="2706"/>
    <n v="2346"/>
    <n v="2597"/>
    <n v="1508"/>
    <n v="1639"/>
    <n v="1662"/>
    <n v="2018"/>
    <n v="2156"/>
    <n v="2310"/>
    <n v="2421"/>
    <n v="2321"/>
    <n v="2181"/>
    <n v="2446"/>
    <n v="2017"/>
    <n v="2060"/>
    <m/>
    <m/>
    <m/>
    <m/>
    <m/>
    <n v="31"/>
    <n v="35"/>
    <m/>
    <m/>
    <m/>
    <m/>
    <m/>
    <n v="1508"/>
    <n v="1639"/>
    <n v="1662"/>
    <n v="2018"/>
    <n v="2156"/>
    <n v="2279"/>
    <n v="2386"/>
    <n v="2321"/>
    <n v="2181"/>
    <n v="2446"/>
    <n v="2017"/>
    <n v="2060"/>
    <n v="1661"/>
    <n v="1419"/>
    <n v="1469"/>
    <n v="313"/>
    <n v="264"/>
    <n v="234"/>
    <n v="472"/>
    <n v="334"/>
    <n v="357"/>
    <n v="622"/>
    <n v="714"/>
    <n v="763"/>
    <n v="345"/>
    <n v="389"/>
    <n v="400"/>
    <n v="581"/>
    <n v="585"/>
    <n v="680"/>
    <n v="608"/>
    <n v="591"/>
    <n v="543"/>
    <n v="497"/>
    <n v="614"/>
    <n v="657"/>
    <m/>
    <m/>
    <m/>
    <m/>
    <m/>
    <m/>
    <m/>
    <m/>
    <m/>
    <m/>
    <m/>
    <m/>
    <m/>
    <m/>
    <m/>
    <m/>
    <m/>
    <m/>
    <m/>
    <m/>
    <m/>
    <m/>
    <m/>
    <m/>
    <s v=""/>
    <s v=""/>
    <s v=""/>
    <s v=""/>
    <s v=""/>
    <s v=""/>
    <m/>
    <m/>
    <m/>
    <m/>
    <m/>
    <m/>
    <s v=""/>
    <s v=""/>
    <s v=""/>
    <m/>
    <m/>
    <m/>
    <m/>
    <m/>
    <m/>
    <m/>
    <m/>
    <m/>
    <s v=""/>
    <s v=""/>
    <s v=""/>
    <m/>
    <m/>
    <m/>
  </r>
  <r>
    <x v="13"/>
    <s v="Angelo State University"/>
    <n v="222831"/>
    <x v="2"/>
    <n v="1302"/>
    <n v="1152"/>
    <n v="1246"/>
    <n v="1308"/>
    <n v="1450"/>
    <n v="1475"/>
    <n v="1467"/>
    <n v="1168"/>
    <n v="1193"/>
    <n v="1180"/>
    <n v="1236"/>
    <n v="1240"/>
    <n v="1250"/>
    <n v="1096"/>
    <n v="763"/>
    <n v="816"/>
    <n v="1406"/>
    <n v="1429"/>
    <n v="1418"/>
    <m/>
    <m/>
    <m/>
    <m/>
    <m/>
    <n v="9"/>
    <n v="23"/>
    <m/>
    <m/>
    <m/>
    <m/>
    <m/>
    <n v="1168"/>
    <n v="1193"/>
    <n v="1180"/>
    <n v="1236"/>
    <n v="1240"/>
    <n v="1241"/>
    <n v="1073"/>
    <n v="763"/>
    <n v="816"/>
    <n v="1406"/>
    <n v="1429"/>
    <n v="1418"/>
    <n v="831"/>
    <n v="795"/>
    <n v="825"/>
    <n v="268"/>
    <n v="273"/>
    <n v="283"/>
    <n v="307"/>
    <n v="361"/>
    <n v="310"/>
    <n v="404"/>
    <n v="396"/>
    <n v="308"/>
    <n v="68"/>
    <n v="62"/>
    <n v="71"/>
    <n v="472"/>
    <n v="467"/>
    <n v="410"/>
    <n v="296"/>
    <n v="316"/>
    <n v="284"/>
    <n v="457"/>
    <n v="441"/>
    <n v="461"/>
    <m/>
    <m/>
    <m/>
    <m/>
    <m/>
    <m/>
    <m/>
    <m/>
    <m/>
    <m/>
    <m/>
    <m/>
    <m/>
    <m/>
    <m/>
    <m/>
    <m/>
    <m/>
    <m/>
    <m/>
    <m/>
    <m/>
    <m/>
    <m/>
    <s v=""/>
    <s v=""/>
    <s v=""/>
    <s v=""/>
    <s v=""/>
    <s v=""/>
    <m/>
    <m/>
    <m/>
    <m/>
    <m/>
    <m/>
    <s v=""/>
    <s v=""/>
    <s v=""/>
    <m/>
    <m/>
    <m/>
    <m/>
    <m/>
    <m/>
    <m/>
    <m/>
    <m/>
    <s v=""/>
    <s v=""/>
    <s v=""/>
    <m/>
    <m/>
    <m/>
  </r>
  <r>
    <x v="13"/>
    <s v="Lamar University"/>
    <n v="226091"/>
    <x v="2"/>
    <n v="1373"/>
    <n v="1510"/>
    <n v="1735"/>
    <n v="1735"/>
    <n v="1543"/>
    <n v="1511"/>
    <n v="1522"/>
    <n v="560"/>
    <n v="847"/>
    <n v="987"/>
    <n v="1021"/>
    <n v="1036"/>
    <n v="1254"/>
    <n v="1384"/>
    <n v="1047"/>
    <n v="1629"/>
    <n v="1445"/>
    <n v="1418"/>
    <n v="1435"/>
    <m/>
    <m/>
    <m/>
    <m/>
    <m/>
    <n v="14"/>
    <n v="22"/>
    <m/>
    <m/>
    <m/>
    <m/>
    <m/>
    <n v="560"/>
    <n v="847"/>
    <n v="987"/>
    <n v="1021"/>
    <n v="1036"/>
    <n v="1240"/>
    <n v="1362"/>
    <n v="1047"/>
    <n v="1629"/>
    <n v="1445"/>
    <n v="1418"/>
    <n v="1435"/>
    <n v="928"/>
    <n v="925"/>
    <n v="948"/>
    <n v="189"/>
    <n v="201"/>
    <n v="166"/>
    <n v="328"/>
    <n v="292"/>
    <n v="321"/>
    <n v="371"/>
    <n v="400"/>
    <n v="402"/>
    <n v="100"/>
    <n v="119"/>
    <n v="110"/>
    <n v="289"/>
    <n v="378"/>
    <n v="465"/>
    <n v="276"/>
    <n v="343"/>
    <n v="385"/>
    <n v="200"/>
    <n v="323"/>
    <n v="385"/>
    <m/>
    <m/>
    <m/>
    <m/>
    <m/>
    <m/>
    <m/>
    <m/>
    <m/>
    <m/>
    <m/>
    <m/>
    <m/>
    <m/>
    <m/>
    <m/>
    <m/>
    <m/>
    <m/>
    <m/>
    <m/>
    <m/>
    <m/>
    <m/>
    <s v=""/>
    <s v=""/>
    <s v=""/>
    <s v=""/>
    <s v=""/>
    <s v=""/>
    <m/>
    <m/>
    <m/>
    <m/>
    <m/>
    <m/>
    <s v=""/>
    <s v=""/>
    <s v=""/>
    <m/>
    <m/>
    <m/>
    <m/>
    <m/>
    <m/>
    <m/>
    <m/>
    <m/>
    <s v=""/>
    <s v=""/>
    <s v=""/>
    <m/>
    <m/>
    <m/>
  </r>
  <r>
    <x v="13"/>
    <s v="Midwestern State University  "/>
    <n v="226833"/>
    <x v="2"/>
    <n v="822"/>
    <n v="852"/>
    <n v="838"/>
    <n v="859"/>
    <n v="680"/>
    <n v="744"/>
    <n v="686"/>
    <n v="478"/>
    <n v="463"/>
    <n v="290"/>
    <n v="618"/>
    <n v="594"/>
    <n v="584"/>
    <n v="805"/>
    <n v="808"/>
    <n v="827"/>
    <n v="656"/>
    <n v="716"/>
    <n v="671"/>
    <m/>
    <m/>
    <m/>
    <m/>
    <m/>
    <n v="5"/>
    <n v="13"/>
    <m/>
    <m/>
    <m/>
    <m/>
    <m/>
    <n v="478"/>
    <n v="463"/>
    <n v="290"/>
    <n v="618"/>
    <n v="594"/>
    <n v="579"/>
    <n v="792"/>
    <n v="808"/>
    <n v="827"/>
    <n v="656"/>
    <n v="716"/>
    <n v="671"/>
    <n v="467"/>
    <n v="498"/>
    <n v="492"/>
    <n v="89"/>
    <n v="98"/>
    <n v="78"/>
    <n v="100"/>
    <n v="120"/>
    <n v="101"/>
    <n v="201"/>
    <n v="216"/>
    <n v="268"/>
    <n v="36"/>
    <n v="37"/>
    <n v="50"/>
    <n v="198"/>
    <n v="180"/>
    <n v="258"/>
    <n v="159"/>
    <n v="146"/>
    <n v="216"/>
    <n v="161"/>
    <n v="171"/>
    <n v="106"/>
    <m/>
    <m/>
    <m/>
    <m/>
    <m/>
    <m/>
    <m/>
    <m/>
    <m/>
    <m/>
    <m/>
    <m/>
    <m/>
    <m/>
    <m/>
    <m/>
    <m/>
    <m/>
    <m/>
    <m/>
    <m/>
    <m/>
    <m/>
    <m/>
    <s v=""/>
    <s v=""/>
    <s v=""/>
    <s v=""/>
    <s v=""/>
    <s v=""/>
    <m/>
    <m/>
    <m/>
    <m/>
    <m/>
    <m/>
    <s v=""/>
    <s v=""/>
    <s v=""/>
    <m/>
    <m/>
    <m/>
    <m/>
    <m/>
    <m/>
    <m/>
    <m/>
    <m/>
    <s v=""/>
    <s v=""/>
    <s v=""/>
    <m/>
    <m/>
    <m/>
  </r>
  <r>
    <x v="13"/>
    <s v="Prairie View A &amp; M University"/>
    <n v="227526"/>
    <x v="2"/>
    <n v="1461"/>
    <n v="1586"/>
    <n v="1613"/>
    <n v="1183"/>
    <n v="1292"/>
    <n v="1402"/>
    <n v="1364"/>
    <n v="1183"/>
    <n v="1197"/>
    <n v="968"/>
    <n v="1337"/>
    <n v="1383"/>
    <n v="1458"/>
    <n v="1580"/>
    <n v="1600"/>
    <n v="1170"/>
    <n v="1285"/>
    <n v="1396"/>
    <n v="1359"/>
    <m/>
    <m/>
    <m/>
    <m/>
    <m/>
    <n v="15"/>
    <n v="27"/>
    <m/>
    <m/>
    <m/>
    <m/>
    <m/>
    <n v="1183"/>
    <n v="1197"/>
    <n v="968"/>
    <n v="1337"/>
    <n v="1383"/>
    <n v="1443"/>
    <n v="1553"/>
    <n v="1600"/>
    <n v="1170"/>
    <n v="1285"/>
    <n v="1396"/>
    <n v="1359"/>
    <n v="958"/>
    <n v="1044"/>
    <n v="976"/>
    <n v="124"/>
    <n v="126"/>
    <n v="148"/>
    <n v="203"/>
    <n v="226"/>
    <n v="235"/>
    <n v="519"/>
    <n v="527"/>
    <n v="500"/>
    <n v="58"/>
    <n v="68"/>
    <n v="103"/>
    <n v="461"/>
    <n v="519"/>
    <n v="547"/>
    <n v="345"/>
    <n v="329"/>
    <n v="403"/>
    <n v="488"/>
    <n v="472"/>
    <n v="341"/>
    <m/>
    <m/>
    <m/>
    <m/>
    <m/>
    <m/>
    <m/>
    <m/>
    <m/>
    <m/>
    <m/>
    <m/>
    <m/>
    <m/>
    <m/>
    <m/>
    <m/>
    <m/>
    <m/>
    <m/>
    <m/>
    <m/>
    <m/>
    <m/>
    <s v=""/>
    <s v=""/>
    <s v=""/>
    <s v=""/>
    <s v=""/>
    <s v=""/>
    <m/>
    <m/>
    <m/>
    <m/>
    <m/>
    <m/>
    <s v=""/>
    <s v=""/>
    <s v=""/>
    <m/>
    <m/>
    <m/>
    <m/>
    <m/>
    <m/>
    <m/>
    <m/>
    <m/>
    <s v=""/>
    <s v=""/>
    <s v=""/>
    <m/>
    <m/>
    <m/>
  </r>
  <r>
    <x v="13"/>
    <s v="Sam Houston State University "/>
    <n v="227881"/>
    <x v="2"/>
    <n v="1673"/>
    <n v="1829"/>
    <n v="2144"/>
    <n v="2236"/>
    <n v="2224"/>
    <n v="2266"/>
    <n v="2143"/>
    <n v="1703"/>
    <n v="1533"/>
    <n v="1557"/>
    <n v="1648"/>
    <n v="1717"/>
    <n v="1603"/>
    <n v="1772"/>
    <n v="2082"/>
    <n v="2179"/>
    <n v="2166"/>
    <n v="2213"/>
    <n v="2090"/>
    <m/>
    <m/>
    <m/>
    <m/>
    <m/>
    <n v="21"/>
    <n v="14"/>
    <m/>
    <m/>
    <m/>
    <m/>
    <m/>
    <n v="1703"/>
    <n v="1533"/>
    <n v="1557"/>
    <n v="1648"/>
    <n v="1717"/>
    <n v="1582"/>
    <n v="1758"/>
    <n v="2082"/>
    <n v="2179"/>
    <n v="2166"/>
    <n v="2213"/>
    <n v="2090"/>
    <n v="1525"/>
    <n v="1595"/>
    <n v="1566"/>
    <n v="376"/>
    <n v="351"/>
    <n v="284"/>
    <n v="265"/>
    <n v="267"/>
    <n v="240"/>
    <n v="699"/>
    <n v="697"/>
    <n v="799"/>
    <n v="72"/>
    <n v="54"/>
    <n v="70"/>
    <n v="677"/>
    <n v="605"/>
    <n v="635"/>
    <n v="269"/>
    <n v="226"/>
    <n v="254"/>
    <n v="648"/>
    <n v="669"/>
    <n v="664"/>
    <m/>
    <m/>
    <m/>
    <m/>
    <m/>
    <m/>
    <m/>
    <m/>
    <m/>
    <m/>
    <m/>
    <m/>
    <m/>
    <m/>
    <m/>
    <m/>
    <m/>
    <m/>
    <m/>
    <m/>
    <m/>
    <m/>
    <m/>
    <m/>
    <s v=""/>
    <s v=""/>
    <s v=""/>
    <s v=""/>
    <s v=""/>
    <s v=""/>
    <m/>
    <m/>
    <m/>
    <m/>
    <m/>
    <m/>
    <s v=""/>
    <s v=""/>
    <s v=""/>
    <m/>
    <m/>
    <m/>
    <m/>
    <m/>
    <m/>
    <m/>
    <m/>
    <m/>
    <s v=""/>
    <s v=""/>
    <s v=""/>
    <m/>
    <m/>
    <m/>
  </r>
  <r>
    <x v="13"/>
    <s v="Stephen F. Austin State University"/>
    <n v="228431"/>
    <x v="2"/>
    <n v="2050"/>
    <n v="1873"/>
    <n v="1771"/>
    <n v="2020"/>
    <n v="2369"/>
    <n v="2288"/>
    <n v="2528"/>
    <n v="2324"/>
    <n v="2341"/>
    <n v="2266"/>
    <n v="2227"/>
    <n v="2191"/>
    <n v="2024"/>
    <n v="1852"/>
    <n v="1748"/>
    <n v="1994"/>
    <n v="2318"/>
    <n v="2263"/>
    <n v="2480"/>
    <m/>
    <m/>
    <m/>
    <m/>
    <m/>
    <n v="18"/>
    <n v="13"/>
    <m/>
    <m/>
    <m/>
    <m/>
    <m/>
    <n v="2324"/>
    <n v="2341"/>
    <n v="2266"/>
    <n v="2227"/>
    <n v="2191"/>
    <n v="2006"/>
    <n v="1839"/>
    <n v="1748"/>
    <n v="1994"/>
    <n v="2318"/>
    <n v="2263"/>
    <n v="2480"/>
    <n v="1477"/>
    <n v="1419"/>
    <n v="1618"/>
    <n v="476"/>
    <n v="476"/>
    <n v="508"/>
    <n v="365"/>
    <n v="368"/>
    <n v="354"/>
    <n v="849"/>
    <n v="780"/>
    <n v="808"/>
    <n v="75"/>
    <n v="68"/>
    <n v="66"/>
    <n v="980"/>
    <n v="850"/>
    <n v="709"/>
    <n v="287"/>
    <n v="308"/>
    <n v="256"/>
    <n v="913"/>
    <n v="883"/>
    <n v="858"/>
    <m/>
    <m/>
    <m/>
    <m/>
    <m/>
    <m/>
    <m/>
    <m/>
    <m/>
    <m/>
    <m/>
    <m/>
    <m/>
    <m/>
    <m/>
    <m/>
    <m/>
    <m/>
    <m/>
    <m/>
    <m/>
    <m/>
    <m/>
    <m/>
    <s v=""/>
    <s v=""/>
    <s v=""/>
    <s v=""/>
    <s v=""/>
    <s v=""/>
    <m/>
    <m/>
    <m/>
    <m/>
    <m/>
    <m/>
    <s v=""/>
    <s v=""/>
    <s v=""/>
    <m/>
    <m/>
    <m/>
    <m/>
    <m/>
    <m/>
    <m/>
    <m/>
    <m/>
    <s v=""/>
    <s v=""/>
    <s v=""/>
    <m/>
    <m/>
    <m/>
  </r>
  <r>
    <x v="13"/>
    <s v="Sul Ross State University "/>
    <n v="228501"/>
    <x v="2"/>
    <n v="336"/>
    <n v="369"/>
    <n v="299"/>
    <n v="341"/>
    <n v="272"/>
    <n v="265"/>
    <n v="333"/>
    <n v="277"/>
    <n v="315"/>
    <n v="227"/>
    <n v="252"/>
    <n v="333"/>
    <n v="324"/>
    <n v="361"/>
    <n v="200"/>
    <n v="260"/>
    <n v="190"/>
    <n v="253"/>
    <n v="314"/>
    <m/>
    <m/>
    <m/>
    <m/>
    <m/>
    <n v="6"/>
    <n v="4"/>
    <m/>
    <m/>
    <m/>
    <m/>
    <m/>
    <n v="277"/>
    <n v="315"/>
    <n v="227"/>
    <n v="252"/>
    <n v="333"/>
    <n v="318"/>
    <n v="357"/>
    <n v="200"/>
    <n v="260"/>
    <n v="190"/>
    <n v="253"/>
    <n v="314"/>
    <n v="94"/>
    <n v="126"/>
    <n v="150"/>
    <n v="38"/>
    <n v="44"/>
    <n v="56"/>
    <n v="58"/>
    <n v="83"/>
    <n v="108"/>
    <n v="63"/>
    <n v="57"/>
    <n v="82"/>
    <n v="19"/>
    <n v="11"/>
    <n v="18"/>
    <n v="132"/>
    <n v="131"/>
    <n v="128"/>
    <n v="119"/>
    <n v="119"/>
    <n v="129"/>
    <n v="54"/>
    <n v="69"/>
    <n v="59"/>
    <m/>
    <m/>
    <m/>
    <m/>
    <m/>
    <m/>
    <m/>
    <m/>
    <m/>
    <m/>
    <m/>
    <m/>
    <m/>
    <m/>
    <m/>
    <m/>
    <m/>
    <m/>
    <m/>
    <m/>
    <m/>
    <m/>
    <m/>
    <m/>
    <s v=""/>
    <s v=""/>
    <s v=""/>
    <s v=""/>
    <s v=""/>
    <s v=""/>
    <m/>
    <m/>
    <m/>
    <m/>
    <m/>
    <m/>
    <s v=""/>
    <s v=""/>
    <s v=""/>
    <m/>
    <m/>
    <m/>
    <m/>
    <m/>
    <m/>
    <m/>
    <m/>
    <m/>
    <s v=""/>
    <s v=""/>
    <s v=""/>
    <m/>
    <m/>
    <m/>
  </r>
  <r>
    <x v="13"/>
    <s v="Tarleton State University  "/>
    <n v="228529"/>
    <x v="2"/>
    <n v="1162"/>
    <n v="1312"/>
    <n v="1220"/>
    <n v="1233"/>
    <n v="1278"/>
    <n v="1216"/>
    <n v="1295"/>
    <n v="595"/>
    <n v="605"/>
    <n v="590"/>
    <n v="453"/>
    <n v="751"/>
    <n v="952"/>
    <n v="1285"/>
    <n v="1196"/>
    <n v="1204"/>
    <n v="1256"/>
    <n v="1190"/>
    <n v="1274"/>
    <m/>
    <m/>
    <m/>
    <m/>
    <m/>
    <n v="10"/>
    <n v="9"/>
    <m/>
    <m/>
    <m/>
    <m/>
    <m/>
    <n v="595"/>
    <n v="605"/>
    <n v="590"/>
    <n v="453"/>
    <n v="751"/>
    <n v="942"/>
    <n v="1276"/>
    <n v="1196"/>
    <n v="1204"/>
    <n v="1256"/>
    <n v="1190"/>
    <n v="1274"/>
    <n v="785"/>
    <n v="782"/>
    <n v="845"/>
    <n v="245"/>
    <n v="213"/>
    <n v="232"/>
    <n v="226"/>
    <n v="195"/>
    <n v="197"/>
    <n v="272"/>
    <n v="370"/>
    <n v="498"/>
    <n v="29"/>
    <n v="39"/>
    <n v="50"/>
    <n v="303"/>
    <n v="353"/>
    <n v="446"/>
    <n v="147"/>
    <n v="180"/>
    <n v="282"/>
    <n v="277"/>
    <n v="280"/>
    <n v="291"/>
    <m/>
    <m/>
    <m/>
    <m/>
    <m/>
    <m/>
    <m/>
    <m/>
    <m/>
    <m/>
    <m/>
    <m/>
    <m/>
    <m/>
    <m/>
    <m/>
    <m/>
    <m/>
    <m/>
    <m/>
    <m/>
    <m/>
    <m/>
    <m/>
    <s v=""/>
    <s v=""/>
    <s v=""/>
    <s v=""/>
    <s v=""/>
    <s v=""/>
    <m/>
    <m/>
    <m/>
    <m/>
    <m/>
    <m/>
    <s v=""/>
    <s v=""/>
    <s v=""/>
    <m/>
    <m/>
    <m/>
    <m/>
    <m/>
    <m/>
    <m/>
    <m/>
    <m/>
    <s v=""/>
    <s v=""/>
    <s v=""/>
    <m/>
    <m/>
    <m/>
  </r>
  <r>
    <x v="13"/>
    <s v="Texas A &amp; M University-Corpus Christi "/>
    <n v="224147"/>
    <x v="2"/>
    <n v="1048"/>
    <n v="1173"/>
    <n v="1186"/>
    <n v="1275"/>
    <n v="1317"/>
    <n v="1767"/>
    <n v="1274"/>
    <n v="458"/>
    <n v="561"/>
    <n v="743"/>
    <n v="813"/>
    <n v="1034"/>
    <n v="1026"/>
    <n v="1111"/>
    <n v="1164"/>
    <n v="1244"/>
    <n v="1256"/>
    <n v="1512"/>
    <n v="1249"/>
    <m/>
    <m/>
    <m/>
    <m/>
    <m/>
    <n v="7"/>
    <n v="10"/>
    <m/>
    <m/>
    <m/>
    <m/>
    <m/>
    <n v="458"/>
    <n v="561"/>
    <n v="743"/>
    <n v="813"/>
    <n v="1034"/>
    <n v="1019"/>
    <n v="1101"/>
    <n v="1164"/>
    <n v="1244"/>
    <n v="1256"/>
    <n v="1512"/>
    <n v="1249"/>
    <n v="762"/>
    <n v="943"/>
    <n v="766"/>
    <n v="253"/>
    <n v="296"/>
    <n v="251"/>
    <n v="241"/>
    <n v="273"/>
    <n v="232"/>
    <n v="363"/>
    <n v="408"/>
    <n v="442"/>
    <n v="44"/>
    <n v="48"/>
    <n v="55"/>
    <n v="464"/>
    <n v="410"/>
    <n v="450"/>
    <n v="163"/>
    <n v="153"/>
    <n v="154"/>
    <n v="194"/>
    <n v="268"/>
    <n v="307"/>
    <m/>
    <m/>
    <m/>
    <m/>
    <m/>
    <m/>
    <m/>
    <m/>
    <m/>
    <m/>
    <m/>
    <m/>
    <m/>
    <m/>
    <m/>
    <m/>
    <m/>
    <m/>
    <m/>
    <m/>
    <m/>
    <m/>
    <m/>
    <m/>
    <s v=""/>
    <s v=""/>
    <s v=""/>
    <s v=""/>
    <s v=""/>
    <s v=""/>
    <m/>
    <m/>
    <m/>
    <m/>
    <m/>
    <m/>
    <s v=""/>
    <s v=""/>
    <s v=""/>
    <m/>
    <m/>
    <m/>
    <m/>
    <m/>
    <m/>
    <m/>
    <m/>
    <m/>
    <s v=""/>
    <s v=""/>
    <s v=""/>
    <m/>
    <m/>
    <m/>
  </r>
  <r>
    <x v="13"/>
    <s v="Texas A &amp; M University-Kingsville"/>
    <n v="228705"/>
    <x v="2"/>
    <n v="988"/>
    <n v="916"/>
    <n v="950"/>
    <n v="760"/>
    <n v="847"/>
    <n v="803"/>
    <n v="986"/>
    <n v="884"/>
    <n v="817"/>
    <n v="730"/>
    <n v="928"/>
    <n v="889"/>
    <n v="938"/>
    <n v="881"/>
    <n v="763"/>
    <n v="618"/>
    <n v="733"/>
    <n v="651"/>
    <n v="739"/>
    <m/>
    <m/>
    <m/>
    <m/>
    <m/>
    <n v="21"/>
    <n v="12"/>
    <m/>
    <m/>
    <m/>
    <m/>
    <m/>
    <n v="884"/>
    <n v="817"/>
    <n v="730"/>
    <n v="928"/>
    <n v="889"/>
    <n v="917"/>
    <n v="869"/>
    <n v="763"/>
    <n v="618"/>
    <n v="733"/>
    <n v="651"/>
    <n v="739"/>
    <n v="442"/>
    <n v="388"/>
    <n v="433"/>
    <n v="113"/>
    <n v="107"/>
    <n v="135"/>
    <n v="178"/>
    <n v="156"/>
    <n v="171"/>
    <n v="259"/>
    <n v="258"/>
    <n v="221"/>
    <n v="59"/>
    <n v="60"/>
    <n v="58"/>
    <n v="309"/>
    <n v="355"/>
    <n v="350"/>
    <n v="262"/>
    <n v="244"/>
    <n v="240"/>
    <n v="250"/>
    <n v="273"/>
    <n v="261"/>
    <m/>
    <m/>
    <m/>
    <m/>
    <m/>
    <m/>
    <m/>
    <m/>
    <m/>
    <m/>
    <m/>
    <m/>
    <m/>
    <m/>
    <m/>
    <m/>
    <m/>
    <m/>
    <m/>
    <m/>
    <m/>
    <m/>
    <m/>
    <m/>
    <s v=""/>
    <s v=""/>
    <s v=""/>
    <s v=""/>
    <s v=""/>
    <s v=""/>
    <m/>
    <m/>
    <m/>
    <m/>
    <m/>
    <m/>
    <s v=""/>
    <s v=""/>
    <s v=""/>
    <m/>
    <m/>
    <m/>
    <m/>
    <m/>
    <m/>
    <m/>
    <m/>
    <m/>
    <s v=""/>
    <s v=""/>
    <s v=""/>
    <m/>
    <m/>
    <m/>
  </r>
  <r>
    <x v="13"/>
    <s v="Texas A&amp;M University-Commerce"/>
    <n v="224554"/>
    <x v="2"/>
    <n v="681"/>
    <n v="653"/>
    <n v="589"/>
    <n v="532"/>
    <n v="750"/>
    <n v="693"/>
    <n v="715"/>
    <n v="456"/>
    <n v="441"/>
    <n v="537"/>
    <n v="518"/>
    <n v="547"/>
    <n v="604"/>
    <n v="586"/>
    <n v="504"/>
    <n v="441"/>
    <n v="579"/>
    <n v="602"/>
    <n v="603"/>
    <m/>
    <m/>
    <m/>
    <m/>
    <m/>
    <n v="9"/>
    <n v="8"/>
    <m/>
    <m/>
    <m/>
    <m/>
    <m/>
    <n v="456"/>
    <n v="441"/>
    <n v="537"/>
    <n v="518"/>
    <n v="547"/>
    <n v="595"/>
    <n v="578"/>
    <n v="504"/>
    <n v="441"/>
    <n v="579"/>
    <n v="602"/>
    <n v="603"/>
    <n v="343"/>
    <n v="397"/>
    <n v="411"/>
    <n v="110"/>
    <n v="90"/>
    <n v="80"/>
    <n v="126"/>
    <n v="115"/>
    <n v="112"/>
    <n v="207"/>
    <n v="217"/>
    <n v="244"/>
    <n v="21"/>
    <n v="24"/>
    <n v="22"/>
    <n v="218"/>
    <n v="214"/>
    <n v="208"/>
    <n v="101"/>
    <n v="140"/>
    <n v="104"/>
    <n v="175"/>
    <n v="190"/>
    <n v="215"/>
    <m/>
    <m/>
    <m/>
    <m/>
    <m/>
    <m/>
    <m/>
    <m/>
    <m/>
    <m/>
    <m/>
    <m/>
    <m/>
    <m/>
    <m/>
    <m/>
    <m/>
    <m/>
    <m/>
    <m/>
    <m/>
    <m/>
    <m/>
    <m/>
    <s v=""/>
    <s v=""/>
    <s v=""/>
    <s v=""/>
    <s v=""/>
    <s v=""/>
    <m/>
    <m/>
    <m/>
    <m/>
    <m/>
    <m/>
    <s v=""/>
    <s v=""/>
    <s v=""/>
    <m/>
    <m/>
    <m/>
    <m/>
    <m/>
    <m/>
    <m/>
    <m/>
    <m/>
    <s v=""/>
    <s v=""/>
    <s v=""/>
    <m/>
    <m/>
    <m/>
  </r>
  <r>
    <x v="13"/>
    <s v="Texas Southern University "/>
    <n v="229063"/>
    <x v="2"/>
    <n v="1851"/>
    <n v="2446"/>
    <n v="2149"/>
    <n v="2004"/>
    <n v="1762"/>
    <n v="1307"/>
    <n v="1395"/>
    <n v="1312"/>
    <n v="703"/>
    <n v="771"/>
    <n v="1047"/>
    <n v="1499"/>
    <n v="1814"/>
    <n v="2358"/>
    <n v="2039"/>
    <n v="1806"/>
    <n v="1648"/>
    <n v="1177"/>
    <n v="1316"/>
    <m/>
    <m/>
    <m/>
    <m/>
    <m/>
    <n v="24"/>
    <n v="42"/>
    <m/>
    <m/>
    <m/>
    <m/>
    <m/>
    <n v="1312"/>
    <n v="703"/>
    <n v="771"/>
    <n v="1047"/>
    <n v="1499"/>
    <n v="1790"/>
    <n v="2316"/>
    <n v="2039"/>
    <n v="1806"/>
    <n v="1648"/>
    <n v="1177"/>
    <n v="1316"/>
    <n v="816"/>
    <n v="662"/>
    <n v="881"/>
    <n v="163"/>
    <n v="81"/>
    <n v="82"/>
    <n v="669"/>
    <n v="434"/>
    <n v="353"/>
    <n v="168"/>
    <n v="235"/>
    <n v="245"/>
    <n v="124"/>
    <n v="151"/>
    <n v="174"/>
    <n v="414"/>
    <n v="473"/>
    <n v="613"/>
    <n v="793"/>
    <n v="931"/>
    <n v="1284"/>
    <n v="351"/>
    <n v="158"/>
    <n v="165"/>
    <m/>
    <m/>
    <m/>
    <m/>
    <m/>
    <m/>
    <m/>
    <m/>
    <m/>
    <m/>
    <m/>
    <m/>
    <m/>
    <m/>
    <m/>
    <m/>
    <m/>
    <m/>
    <m/>
    <m/>
    <m/>
    <m/>
    <m/>
    <m/>
    <s v=""/>
    <s v=""/>
    <s v=""/>
    <s v=""/>
    <s v=""/>
    <s v=""/>
    <m/>
    <m/>
    <m/>
    <m/>
    <m/>
    <m/>
    <s v=""/>
    <s v=""/>
    <s v=""/>
    <m/>
    <m/>
    <m/>
    <m/>
    <m/>
    <m/>
    <m/>
    <m/>
    <m/>
    <s v=""/>
    <s v=""/>
    <s v=""/>
    <m/>
    <m/>
    <m/>
  </r>
  <r>
    <x v="13"/>
    <s v="Texas State University - San Marcos "/>
    <n v="228459"/>
    <x v="2"/>
    <n v="2748"/>
    <n v="2897"/>
    <n v="2833"/>
    <n v="3125"/>
    <n v="3050"/>
    <n v="3298"/>
    <n v="3523"/>
    <n v="2314"/>
    <n v="2581"/>
    <n v="2427"/>
    <n v="2520"/>
    <n v="2462"/>
    <n v="2659"/>
    <n v="2807"/>
    <n v="2753"/>
    <n v="3040"/>
    <n v="2976"/>
    <n v="3238"/>
    <n v="3443"/>
    <m/>
    <m/>
    <m/>
    <m/>
    <m/>
    <n v="16"/>
    <n v="25"/>
    <m/>
    <m/>
    <m/>
    <m/>
    <m/>
    <n v="2314"/>
    <n v="2581"/>
    <n v="2427"/>
    <n v="2520"/>
    <n v="2462"/>
    <n v="2643"/>
    <n v="2782"/>
    <n v="2753"/>
    <n v="3040"/>
    <n v="2976"/>
    <n v="3238"/>
    <n v="3443"/>
    <n v="2212"/>
    <n v="2499"/>
    <n v="2706"/>
    <n v="464"/>
    <n v="443"/>
    <n v="462"/>
    <n v="300"/>
    <n v="296"/>
    <n v="275"/>
    <n v="1335"/>
    <n v="1428"/>
    <n v="1544"/>
    <n v="129"/>
    <n v="162"/>
    <n v="147"/>
    <n v="657"/>
    <n v="718"/>
    <n v="738"/>
    <n v="341"/>
    <n v="335"/>
    <n v="353"/>
    <n v="1175"/>
    <n v="1368"/>
    <n v="1379"/>
    <m/>
    <m/>
    <m/>
    <m/>
    <m/>
    <m/>
    <m/>
    <m/>
    <m/>
    <m/>
    <m/>
    <m/>
    <m/>
    <m/>
    <m/>
    <m/>
    <m/>
    <m/>
    <m/>
    <m/>
    <m/>
    <m/>
    <m/>
    <m/>
    <s v=""/>
    <s v=""/>
    <s v=""/>
    <s v=""/>
    <s v=""/>
    <s v=""/>
    <m/>
    <m/>
    <m/>
    <m/>
    <m/>
    <m/>
    <s v=""/>
    <s v=""/>
    <s v=""/>
    <m/>
    <m/>
    <m/>
    <m/>
    <m/>
    <m/>
    <m/>
    <m/>
    <m/>
    <s v=""/>
    <s v=""/>
    <s v=""/>
    <m/>
    <m/>
    <m/>
  </r>
  <r>
    <x v="13"/>
    <s v="University of Houston-Clear Lake "/>
    <n v="225414"/>
    <x v="2"/>
    <m/>
    <m/>
    <n v="3"/>
    <m/>
    <m/>
    <m/>
    <n v="25"/>
    <m/>
    <m/>
    <m/>
    <m/>
    <m/>
    <m/>
    <m/>
    <n v="2"/>
    <m/>
    <m/>
    <m/>
    <n v="9"/>
    <m/>
    <m/>
    <m/>
    <m/>
    <m/>
    <m/>
    <m/>
    <m/>
    <m/>
    <m/>
    <m/>
    <m/>
    <s v=" "/>
    <s v=" "/>
    <s v=" "/>
    <s v=" "/>
    <s v=" "/>
    <s v=" "/>
    <s v=" "/>
    <n v="2"/>
    <s v=" "/>
    <s v=" "/>
    <s v=" "/>
    <n v="9"/>
    <m/>
    <m/>
    <n v="7"/>
    <m/>
    <m/>
    <n v="0"/>
    <s v=" "/>
    <s v=" "/>
    <n v="2"/>
    <m/>
    <m/>
    <m/>
    <m/>
    <m/>
    <m/>
    <m/>
    <m/>
    <m/>
    <s v=""/>
    <s v=""/>
    <s v=""/>
    <m/>
    <m/>
    <m/>
    <m/>
    <m/>
    <m/>
    <m/>
    <m/>
    <m/>
    <m/>
    <m/>
    <m/>
    <m/>
    <m/>
    <m/>
    <m/>
    <m/>
    <m/>
    <m/>
    <m/>
    <m/>
    <m/>
    <m/>
    <m/>
    <m/>
    <m/>
    <m/>
    <s v=""/>
    <s v=""/>
    <s v=""/>
    <s v=""/>
    <s v=""/>
    <s v=""/>
    <m/>
    <m/>
    <m/>
    <m/>
    <m/>
    <m/>
    <s v=""/>
    <s v=""/>
    <s v=""/>
    <m/>
    <m/>
    <m/>
    <m/>
    <m/>
    <m/>
    <m/>
    <m/>
    <m/>
    <s v=""/>
    <s v=""/>
    <s v=""/>
    <m/>
    <m/>
    <m/>
  </r>
  <r>
    <x v="13"/>
    <s v="University of Texas at San Antonio"/>
    <n v="229027"/>
    <x v="1"/>
    <n v="3141"/>
    <n v="4270"/>
    <n v="4421"/>
    <n v="4482"/>
    <n v="4783"/>
    <n v="4928"/>
    <n v="4842"/>
    <n v="1751"/>
    <n v="1896"/>
    <n v="1670"/>
    <n v="1729"/>
    <n v="1911"/>
    <n v="3002"/>
    <n v="4132"/>
    <n v="4246"/>
    <n v="3455"/>
    <n v="3600"/>
    <n v="4809"/>
    <n v="4762"/>
    <m/>
    <m/>
    <m/>
    <m/>
    <m/>
    <n v="25"/>
    <n v="40"/>
    <m/>
    <m/>
    <m/>
    <m/>
    <m/>
    <n v="1751"/>
    <n v="1896"/>
    <n v="1670"/>
    <n v="1729"/>
    <n v="1911"/>
    <n v="2977"/>
    <n v="4092"/>
    <n v="4246"/>
    <n v="3455"/>
    <n v="3600"/>
    <n v="4809"/>
    <n v="4762"/>
    <n v="2374"/>
    <n v="2805"/>
    <n v="2667"/>
    <n v="713"/>
    <n v="1354"/>
    <n v="1507"/>
    <n v="513"/>
    <n v="650"/>
    <n v="588"/>
    <n v="557"/>
    <n v="852"/>
    <n v="1035"/>
    <n v="150"/>
    <n v="206"/>
    <n v="288"/>
    <n v="853"/>
    <n v="1410"/>
    <n v="2166"/>
    <n v="351"/>
    <n v="509"/>
    <n v="603"/>
    <n v="640"/>
    <n v="685"/>
    <n v="633"/>
    <m/>
    <m/>
    <m/>
    <m/>
    <m/>
    <m/>
    <m/>
    <m/>
    <m/>
    <m/>
    <m/>
    <m/>
    <m/>
    <m/>
    <m/>
    <m/>
    <m/>
    <m/>
    <m/>
    <m/>
    <m/>
    <m/>
    <m/>
    <m/>
    <s v=""/>
    <s v=""/>
    <s v=""/>
    <s v=""/>
    <s v=""/>
    <s v=""/>
    <m/>
    <m/>
    <m/>
    <m/>
    <m/>
    <m/>
    <s v=""/>
    <s v=""/>
    <s v=""/>
    <m/>
    <m/>
    <m/>
    <m/>
    <m/>
    <m/>
    <m/>
    <m/>
    <m/>
    <s v=""/>
    <s v=""/>
    <s v=""/>
    <m/>
    <m/>
    <m/>
  </r>
  <r>
    <x v="13"/>
    <s v="University of Texas at Tyler"/>
    <n v="228802"/>
    <x v="2"/>
    <n v="319"/>
    <n v="437"/>
    <n v="521"/>
    <n v="583"/>
    <n v="636"/>
    <n v="626"/>
    <n v="587"/>
    <m/>
    <n v="99"/>
    <n v="191"/>
    <n v="175"/>
    <n v="243"/>
    <n v="293"/>
    <n v="425"/>
    <n v="508"/>
    <n v="576"/>
    <n v="585"/>
    <n v="612"/>
    <n v="584"/>
    <m/>
    <m/>
    <m/>
    <m/>
    <m/>
    <n v="1"/>
    <n v="6"/>
    <m/>
    <m/>
    <m/>
    <m/>
    <m/>
    <s v=" "/>
    <n v="99"/>
    <n v="191"/>
    <n v="175"/>
    <n v="243"/>
    <n v="292"/>
    <n v="419"/>
    <n v="508"/>
    <n v="576"/>
    <n v="585"/>
    <n v="612"/>
    <n v="584"/>
    <n v="395"/>
    <n v="400"/>
    <n v="375"/>
    <n v="119"/>
    <n v="133"/>
    <n v="129"/>
    <n v="71"/>
    <n v="79"/>
    <n v="80"/>
    <n v="91"/>
    <n v="92"/>
    <n v="148"/>
    <n v="17"/>
    <n v="7"/>
    <n v="15"/>
    <n v="98"/>
    <n v="145"/>
    <n v="193"/>
    <n v="37"/>
    <n v="48"/>
    <n v="63"/>
    <m/>
    <n v="45"/>
    <n v="124"/>
    <m/>
    <m/>
    <m/>
    <m/>
    <m/>
    <m/>
    <m/>
    <m/>
    <m/>
    <m/>
    <m/>
    <m/>
    <m/>
    <m/>
    <m/>
    <m/>
    <m/>
    <m/>
    <m/>
    <m/>
    <m/>
    <m/>
    <m/>
    <m/>
    <s v=""/>
    <s v=""/>
    <s v=""/>
    <s v=""/>
    <s v=""/>
    <s v=""/>
    <m/>
    <m/>
    <m/>
    <m/>
    <m/>
    <m/>
    <s v=""/>
    <s v=""/>
    <s v=""/>
    <m/>
    <m/>
    <m/>
    <m/>
    <m/>
    <m/>
    <m/>
    <m/>
    <m/>
    <s v=""/>
    <s v=""/>
    <s v=""/>
    <m/>
    <m/>
    <m/>
  </r>
  <r>
    <x v="13"/>
    <s v="University of Texas-Pan American"/>
    <n v="227368"/>
    <x v="2"/>
    <n v="2262"/>
    <n v="2675"/>
    <n v="2823"/>
    <n v="2425"/>
    <n v="2803"/>
    <n v="2623"/>
    <n v="2659"/>
    <n v="1715"/>
    <n v="1686"/>
    <n v="1692"/>
    <n v="1771"/>
    <n v="1945"/>
    <n v="2082"/>
    <n v="2485"/>
    <n v="2620"/>
    <n v="2279"/>
    <n v="2691"/>
    <n v="2524"/>
    <n v="2520"/>
    <m/>
    <m/>
    <m/>
    <m/>
    <m/>
    <n v="11"/>
    <n v="19"/>
    <m/>
    <m/>
    <m/>
    <m/>
    <m/>
    <n v="1715"/>
    <n v="1686"/>
    <n v="1692"/>
    <n v="1771"/>
    <n v="1945"/>
    <n v="2071"/>
    <n v="2466"/>
    <n v="2620"/>
    <n v="2279"/>
    <n v="2691"/>
    <n v="2524"/>
    <n v="2520"/>
    <n v="1816"/>
    <n v="1789"/>
    <n v="1873"/>
    <n v="335"/>
    <n v="290"/>
    <n v="260"/>
    <n v="540"/>
    <n v="445"/>
    <n v="387"/>
    <n v="627"/>
    <n v="743"/>
    <n v="867"/>
    <n v="231"/>
    <n v="227"/>
    <n v="256"/>
    <n v="639"/>
    <n v="675"/>
    <n v="795"/>
    <n v="448"/>
    <n v="426"/>
    <n v="548"/>
    <n v="639"/>
    <n v="638"/>
    <n v="684"/>
    <m/>
    <m/>
    <m/>
    <m/>
    <m/>
    <m/>
    <m/>
    <m/>
    <m/>
    <m/>
    <m/>
    <m/>
    <m/>
    <m/>
    <m/>
    <m/>
    <m/>
    <m/>
    <m/>
    <m/>
    <m/>
    <m/>
    <m/>
    <m/>
    <s v=""/>
    <s v=""/>
    <s v=""/>
    <s v=""/>
    <s v=""/>
    <s v=""/>
    <m/>
    <m/>
    <m/>
    <m/>
    <m/>
    <m/>
    <s v=""/>
    <s v=""/>
    <s v=""/>
    <m/>
    <m/>
    <m/>
    <m/>
    <m/>
    <m/>
    <m/>
    <m/>
    <m/>
    <s v=""/>
    <s v=""/>
    <s v=""/>
    <m/>
    <m/>
    <m/>
  </r>
  <r>
    <x v="13"/>
    <s v="West Texas A &amp; M University"/>
    <n v="229814"/>
    <x v="2"/>
    <n v="859"/>
    <n v="837"/>
    <n v="838"/>
    <n v="799"/>
    <n v="949"/>
    <n v="960"/>
    <n v="1175"/>
    <n v="883"/>
    <n v="873"/>
    <n v="981"/>
    <n v="866"/>
    <n v="776"/>
    <n v="831"/>
    <n v="802"/>
    <n v="813"/>
    <n v="768"/>
    <n v="920"/>
    <n v="923"/>
    <n v="1149"/>
    <m/>
    <m/>
    <m/>
    <m/>
    <m/>
    <n v="10"/>
    <n v="12"/>
    <m/>
    <m/>
    <m/>
    <m/>
    <m/>
    <n v="883"/>
    <n v="873"/>
    <n v="981"/>
    <n v="866"/>
    <n v="776"/>
    <n v="821"/>
    <n v="790"/>
    <n v="813"/>
    <n v="768"/>
    <n v="920"/>
    <n v="923"/>
    <n v="1149"/>
    <n v="607"/>
    <n v="591"/>
    <n v="732"/>
    <n v="113"/>
    <n v="160"/>
    <n v="191"/>
    <n v="200"/>
    <n v="172"/>
    <n v="226"/>
    <n v="294"/>
    <n v="329"/>
    <n v="303"/>
    <n v="53"/>
    <n v="40"/>
    <n v="54"/>
    <n v="240"/>
    <n v="249"/>
    <n v="256"/>
    <n v="189"/>
    <n v="203"/>
    <n v="177"/>
    <n v="368"/>
    <n v="365"/>
    <n v="390"/>
    <m/>
    <m/>
    <m/>
    <m/>
    <m/>
    <m/>
    <m/>
    <m/>
    <m/>
    <m/>
    <m/>
    <m/>
    <m/>
    <m/>
    <m/>
    <m/>
    <m/>
    <m/>
    <m/>
    <m/>
    <m/>
    <m/>
    <m/>
    <m/>
    <s v=""/>
    <s v=""/>
    <s v=""/>
    <s v=""/>
    <s v=""/>
    <s v=""/>
    <m/>
    <m/>
    <m/>
    <m/>
    <m/>
    <m/>
    <s v=""/>
    <s v=""/>
    <s v=""/>
    <m/>
    <m/>
    <m/>
    <m/>
    <m/>
    <m/>
    <m/>
    <m/>
    <m/>
    <s v=""/>
    <s v=""/>
    <s v=""/>
    <m/>
    <m/>
    <m/>
  </r>
  <r>
    <x v="13"/>
    <s v="Texas A &amp; M -Texarkana"/>
    <n v="224545"/>
    <x v="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3"/>
    <s v="Texas A&amp;M International University"/>
    <n v="226152"/>
    <x v="2"/>
    <n v="416"/>
    <n v="481"/>
    <n v="525"/>
    <n v="434"/>
    <n v="650"/>
    <n v="703"/>
    <n v="713"/>
    <n v="163"/>
    <n v="223"/>
    <n v="264"/>
    <n v="263"/>
    <n v="320"/>
    <n v="346"/>
    <n v="440"/>
    <n v="446"/>
    <n v="394"/>
    <n v="602"/>
    <n v="674"/>
    <n v="685"/>
    <m/>
    <m/>
    <m/>
    <m/>
    <m/>
    <n v="2"/>
    <n v="3"/>
    <m/>
    <m/>
    <m/>
    <m/>
    <m/>
    <n v="163"/>
    <n v="223"/>
    <n v="264"/>
    <n v="263"/>
    <n v="320"/>
    <n v="344"/>
    <n v="437"/>
    <n v="446"/>
    <n v="394"/>
    <n v="602"/>
    <n v="674"/>
    <n v="685"/>
    <n v="335"/>
    <n v="470"/>
    <n v="434"/>
    <n v="122"/>
    <n v="113"/>
    <n v="141"/>
    <n v="145"/>
    <n v="91"/>
    <n v="110"/>
    <n v="119"/>
    <n v="127"/>
    <n v="155"/>
    <n v="28"/>
    <n v="32"/>
    <n v="32"/>
    <n v="129"/>
    <n v="127"/>
    <n v="174"/>
    <n v="44"/>
    <n v="58"/>
    <n v="76"/>
    <n v="55"/>
    <n v="89"/>
    <n v="108"/>
    <m/>
    <m/>
    <m/>
    <m/>
    <m/>
    <m/>
    <m/>
    <m/>
    <m/>
    <m/>
    <m/>
    <m/>
    <m/>
    <m/>
    <m/>
    <m/>
    <m/>
    <m/>
    <m/>
    <m/>
    <m/>
    <m/>
    <m/>
    <m/>
    <s v=""/>
    <s v=""/>
    <s v=""/>
    <s v=""/>
    <s v=""/>
    <s v=""/>
    <m/>
    <m/>
    <m/>
    <m/>
    <m/>
    <m/>
    <s v=""/>
    <s v=""/>
    <s v=""/>
    <m/>
    <m/>
    <m/>
    <m/>
    <m/>
    <m/>
    <m/>
    <m/>
    <m/>
    <s v=""/>
    <s v=""/>
    <s v=""/>
    <m/>
    <m/>
    <m/>
  </r>
  <r>
    <x v="13"/>
    <s v="University of Texas at Brownsville"/>
    <n v="227377"/>
    <x v="3"/>
    <n v="100"/>
    <n v="27"/>
    <n v="32"/>
    <n v="18"/>
    <n v="16"/>
    <n v="297"/>
    <n v="433"/>
    <n v="2"/>
    <n v="0"/>
    <n v="0"/>
    <n v="22"/>
    <n v="120"/>
    <n v="86"/>
    <n v="0"/>
    <n v="1"/>
    <n v="2"/>
    <n v="0"/>
    <n v="297"/>
    <n v="418"/>
    <m/>
    <m/>
    <m/>
    <m/>
    <m/>
    <n v="3"/>
    <m/>
    <m/>
    <m/>
    <m/>
    <m/>
    <m/>
    <n v="2"/>
    <s v=" "/>
    <s v=" "/>
    <n v="22"/>
    <n v="120"/>
    <n v="83"/>
    <s v=" "/>
    <n v="1"/>
    <n v="2"/>
    <s v=" "/>
    <n v="297"/>
    <n v="418"/>
    <n v="0"/>
    <n v="195"/>
    <n v="233"/>
    <n v="0"/>
    <n v="35"/>
    <n v="87"/>
    <s v=" "/>
    <n v="67"/>
    <n v="98"/>
    <n v="26"/>
    <n v="21"/>
    <m/>
    <n v="17"/>
    <n v="11"/>
    <m/>
    <n v="55"/>
    <n v="35"/>
    <m/>
    <n v="22"/>
    <n v="16"/>
    <s v=""/>
    <n v="2"/>
    <m/>
    <m/>
    <m/>
    <m/>
    <m/>
    <m/>
    <m/>
    <m/>
    <m/>
    <m/>
    <m/>
    <m/>
    <m/>
    <m/>
    <m/>
    <m/>
    <m/>
    <m/>
    <m/>
    <m/>
    <m/>
    <m/>
    <m/>
    <m/>
    <m/>
    <m/>
    <s v=""/>
    <s v=""/>
    <s v=""/>
    <s v=""/>
    <s v=""/>
    <s v=""/>
    <m/>
    <m/>
    <m/>
    <m/>
    <m/>
    <m/>
    <s v=""/>
    <s v=""/>
    <s v=""/>
    <m/>
    <m/>
    <m/>
    <m/>
    <m/>
    <m/>
    <m/>
    <m/>
    <m/>
    <s v=""/>
    <s v=""/>
    <s v=""/>
    <m/>
    <m/>
    <m/>
  </r>
  <r>
    <x v="13"/>
    <s v="University of Texas of the Permian Basin"/>
    <n v="229018"/>
    <x v="3"/>
    <n v="226"/>
    <n v="304"/>
    <n v="265"/>
    <n v="313"/>
    <n v="339"/>
    <n v="383"/>
    <n v="342"/>
    <n v="112"/>
    <n v="112"/>
    <n v="97"/>
    <n v="144"/>
    <n v="165"/>
    <n v="218"/>
    <n v="295"/>
    <n v="260"/>
    <n v="302"/>
    <n v="315"/>
    <n v="372"/>
    <n v="332"/>
    <m/>
    <m/>
    <m/>
    <m/>
    <m/>
    <n v="2"/>
    <n v="3"/>
    <m/>
    <m/>
    <m/>
    <m/>
    <m/>
    <n v="112"/>
    <n v="112"/>
    <n v="97"/>
    <n v="144"/>
    <n v="165"/>
    <n v="216"/>
    <n v="292"/>
    <n v="260"/>
    <n v="302"/>
    <n v="315"/>
    <n v="372"/>
    <n v="332"/>
    <n v="195"/>
    <n v="201"/>
    <n v="204"/>
    <n v="58"/>
    <n v="78"/>
    <n v="68"/>
    <n v="62"/>
    <n v="93"/>
    <n v="60"/>
    <n v="56"/>
    <n v="67"/>
    <n v="92"/>
    <n v="17"/>
    <n v="15"/>
    <n v="16"/>
    <n v="54"/>
    <n v="90"/>
    <n v="120"/>
    <n v="38"/>
    <n v="44"/>
    <n v="64"/>
    <n v="43"/>
    <n v="48"/>
    <n v="38"/>
    <m/>
    <m/>
    <m/>
    <m/>
    <m/>
    <m/>
    <m/>
    <m/>
    <m/>
    <m/>
    <m/>
    <m/>
    <m/>
    <m/>
    <m/>
    <m/>
    <m/>
    <m/>
    <m/>
    <m/>
    <m/>
    <m/>
    <m/>
    <m/>
    <s v=""/>
    <s v=""/>
    <s v=""/>
    <s v=""/>
    <s v=""/>
    <s v=""/>
    <m/>
    <m/>
    <m/>
    <m/>
    <m/>
    <m/>
    <s v=""/>
    <s v=""/>
    <s v=""/>
    <m/>
    <m/>
    <m/>
    <m/>
    <m/>
    <m/>
    <m/>
    <m/>
    <m/>
    <s v=""/>
    <s v=""/>
    <s v=""/>
    <m/>
    <m/>
    <m/>
  </r>
  <r>
    <x v="13"/>
    <s v="Sul Ross State University-Rio Grande College"/>
    <s v="228501B"/>
    <x v="4"/>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3"/>
    <s v="University of Houston-Downtown"/>
    <n v="225432"/>
    <x v="4"/>
    <n v="1146"/>
    <n v="1232"/>
    <n v="1139"/>
    <n v="1051"/>
    <n v="1013"/>
    <n v="1014"/>
    <n v="990"/>
    <n v="679"/>
    <n v="695"/>
    <n v="728"/>
    <n v="794"/>
    <n v="869"/>
    <n v="911"/>
    <n v="1012"/>
    <n v="664"/>
    <n v="624"/>
    <n v="671"/>
    <n v="737"/>
    <n v="621"/>
    <m/>
    <m/>
    <m/>
    <m/>
    <m/>
    <n v="5"/>
    <n v="10"/>
    <m/>
    <m/>
    <m/>
    <m/>
    <m/>
    <n v="679"/>
    <n v="695"/>
    <n v="728"/>
    <n v="794"/>
    <n v="869"/>
    <n v="906"/>
    <n v="1002"/>
    <n v="664"/>
    <n v="624"/>
    <n v="671"/>
    <n v="737"/>
    <n v="621"/>
    <n v="376"/>
    <n v="421"/>
    <n v="387"/>
    <n v="106"/>
    <n v="123"/>
    <n v="73"/>
    <n v="189"/>
    <n v="193"/>
    <n v="161"/>
    <n v="132"/>
    <n v="119"/>
    <n v="114"/>
    <n v="90"/>
    <n v="122"/>
    <n v="128"/>
    <n v="382"/>
    <n v="373"/>
    <n v="454"/>
    <n v="265"/>
    <n v="292"/>
    <n v="306"/>
    <n v="134"/>
    <n v="132"/>
    <n v="136"/>
    <m/>
    <m/>
    <m/>
    <m/>
    <m/>
    <m/>
    <m/>
    <m/>
    <m/>
    <m/>
    <m/>
    <m/>
    <m/>
    <m/>
    <m/>
    <m/>
    <m/>
    <m/>
    <m/>
    <m/>
    <m/>
    <m/>
    <m/>
    <m/>
    <s v=""/>
    <s v=""/>
    <s v=""/>
    <s v=""/>
    <s v=""/>
    <s v=""/>
    <m/>
    <m/>
    <m/>
    <m/>
    <m/>
    <m/>
    <s v=""/>
    <s v=""/>
    <s v=""/>
    <m/>
    <m/>
    <m/>
    <m/>
    <m/>
    <m/>
    <m/>
    <m/>
    <m/>
    <s v=""/>
    <s v=""/>
    <s v=""/>
    <m/>
    <m/>
    <m/>
  </r>
  <r>
    <x v="13"/>
    <s v="University of Houston-Victoria"/>
    <n v="225502"/>
    <x v="3"/>
    <m/>
    <m/>
    <m/>
    <m/>
    <m/>
    <n v="1"/>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m/>
    <m/>
    <m/>
  </r>
  <r>
    <x v="13"/>
    <s v="Texas A &amp; M University at Galveston"/>
    <n v="228714"/>
    <x v="10"/>
    <n v="415"/>
    <n v="412"/>
    <n v="380"/>
    <n v="466"/>
    <n v="416"/>
    <n v="444"/>
    <n v="518"/>
    <n v="179"/>
    <n v="296"/>
    <n v="395"/>
    <n v="423"/>
    <n v="347"/>
    <n v="409"/>
    <n v="406"/>
    <n v="377"/>
    <n v="461"/>
    <n v="412"/>
    <n v="438"/>
    <n v="491"/>
    <m/>
    <m/>
    <m/>
    <m/>
    <m/>
    <n v="3"/>
    <n v="5"/>
    <m/>
    <m/>
    <m/>
    <m/>
    <m/>
    <n v="179"/>
    <n v="296"/>
    <n v="395"/>
    <n v="423"/>
    <n v="347"/>
    <n v="406"/>
    <n v="401"/>
    <n v="377"/>
    <n v="461"/>
    <n v="412"/>
    <n v="438"/>
    <n v="491"/>
    <n v="234"/>
    <n v="234"/>
    <n v="265"/>
    <n v="131"/>
    <n v="128"/>
    <n v="182"/>
    <n v="47"/>
    <n v="76"/>
    <n v="44"/>
    <n v="125"/>
    <n v="133"/>
    <n v="127"/>
    <n v="5"/>
    <n v="12"/>
    <n v="4"/>
    <n v="176"/>
    <n v="219"/>
    <n v="232"/>
    <n v="41"/>
    <n v="42"/>
    <n v="38"/>
    <n v="72"/>
    <n v="107"/>
    <n v="110"/>
    <m/>
    <m/>
    <m/>
    <m/>
    <m/>
    <m/>
    <m/>
    <m/>
    <m/>
    <m/>
    <m/>
    <m/>
    <m/>
    <m/>
    <m/>
    <m/>
    <m/>
    <m/>
    <m/>
    <m/>
    <m/>
    <m/>
    <m/>
    <m/>
    <s v=""/>
    <s v=""/>
    <s v=""/>
    <s v=""/>
    <s v=""/>
    <s v=""/>
    <m/>
    <m/>
    <m/>
    <m/>
    <m/>
    <m/>
    <s v=""/>
    <s v=""/>
    <s v=""/>
    <m/>
    <m/>
    <m/>
    <m/>
    <m/>
    <m/>
    <m/>
    <m/>
    <m/>
    <s v=""/>
    <s v=""/>
    <s v=""/>
    <m/>
    <m/>
    <m/>
  </r>
  <r>
    <x v="13"/>
    <s v="Amarillo College "/>
    <n v="222576"/>
    <x v="5"/>
    <m/>
    <m/>
    <m/>
    <m/>
    <m/>
    <m/>
    <m/>
    <m/>
    <m/>
    <m/>
    <m/>
    <m/>
    <m/>
    <m/>
    <m/>
    <m/>
    <m/>
    <m/>
    <m/>
    <m/>
    <m/>
    <m/>
    <m/>
    <m/>
    <m/>
    <m/>
    <m/>
    <m/>
    <m/>
    <m/>
    <m/>
    <s v=" "/>
    <s v=" "/>
    <s v=" "/>
    <s v=" "/>
    <s v=" "/>
    <s v=" "/>
    <s v=" "/>
    <s v=" "/>
    <s v=" "/>
    <s v=" "/>
    <s v=" "/>
    <s v=" "/>
    <m/>
    <m/>
    <m/>
    <m/>
    <m/>
    <m/>
    <s v=" "/>
    <s v=" "/>
    <s v=" "/>
    <m/>
    <m/>
    <m/>
    <m/>
    <m/>
    <m/>
    <m/>
    <m/>
    <m/>
    <s v=""/>
    <s v=""/>
    <s v=""/>
    <m/>
    <m/>
    <m/>
    <n v="1943"/>
    <n v="2027"/>
    <n v="1750"/>
    <n v="3562"/>
    <n v="1540"/>
    <n v="1597"/>
    <n v="856"/>
    <n v="899"/>
    <n v="828"/>
    <n v="947"/>
    <n v="742"/>
    <n v="899"/>
    <n v="655"/>
    <n v="736"/>
    <m/>
    <m/>
    <m/>
    <m/>
    <n v="2"/>
    <n v="2"/>
    <m/>
    <m/>
    <n v="856"/>
    <n v="899"/>
    <n v="828"/>
    <n v="947"/>
    <n v="740"/>
    <n v="897"/>
    <n v="655"/>
    <n v="736"/>
    <n v="505"/>
    <n v="345"/>
    <n v="418"/>
    <n v="73"/>
    <n v="28"/>
    <n v="36"/>
    <n v="319"/>
    <n v="282"/>
    <n v="282"/>
    <n v="94"/>
    <n v="92"/>
    <n v="98"/>
    <n v="181"/>
    <n v="140"/>
    <n v="199"/>
    <n v="111"/>
    <n v="89"/>
    <n v="173"/>
    <n v="561"/>
    <n v="419"/>
    <n v="427"/>
    <n v="160"/>
    <n v="182"/>
    <n v="166"/>
  </r>
  <r>
    <x v="13"/>
    <s v="Austin Community College "/>
    <n v="222992"/>
    <x v="5"/>
    <m/>
    <m/>
    <m/>
    <m/>
    <m/>
    <m/>
    <m/>
    <m/>
    <m/>
    <m/>
    <m/>
    <m/>
    <m/>
    <m/>
    <m/>
    <m/>
    <m/>
    <m/>
    <m/>
    <m/>
    <m/>
    <m/>
    <m/>
    <m/>
    <m/>
    <m/>
    <m/>
    <m/>
    <m/>
    <m/>
    <m/>
    <s v=" "/>
    <s v=" "/>
    <s v=" "/>
    <s v=" "/>
    <s v=" "/>
    <s v=" "/>
    <s v=" "/>
    <s v=" "/>
    <s v=" "/>
    <s v=" "/>
    <s v=" "/>
    <s v=" "/>
    <m/>
    <m/>
    <m/>
    <m/>
    <m/>
    <m/>
    <s v=" "/>
    <s v=" "/>
    <s v=" "/>
    <m/>
    <m/>
    <m/>
    <m/>
    <m/>
    <m/>
    <m/>
    <m/>
    <m/>
    <s v=""/>
    <s v=""/>
    <s v=""/>
    <m/>
    <m/>
    <m/>
    <n v="5867"/>
    <n v="8002"/>
    <n v="8605"/>
    <n v="8868"/>
    <n v="8405"/>
    <n v="4609"/>
    <n v="998"/>
    <n v="1922"/>
    <n v="1860"/>
    <n v="2449"/>
    <n v="2676"/>
    <n v="2977"/>
    <n v="2718"/>
    <n v="1500"/>
    <m/>
    <m/>
    <m/>
    <m/>
    <n v="16"/>
    <n v="10"/>
    <m/>
    <m/>
    <n v="998"/>
    <n v="1922"/>
    <n v="1860"/>
    <n v="2449"/>
    <n v="2660"/>
    <n v="2967"/>
    <n v="2718"/>
    <n v="1500"/>
    <n v="1405"/>
    <n v="1267"/>
    <n v="821"/>
    <n v="603"/>
    <n v="567"/>
    <n v="158"/>
    <n v="959"/>
    <n v="884"/>
    <n v="521"/>
    <n v="77"/>
    <n v="79"/>
    <n v="86"/>
    <n v="363"/>
    <n v="420"/>
    <n v="455"/>
    <n v="845"/>
    <n v="1053"/>
    <n v="1170"/>
    <n v="1164"/>
    <n v="1108"/>
    <n v="1256"/>
    <n v="88"/>
    <n v="131"/>
    <n v="134"/>
  </r>
  <r>
    <x v="13"/>
    <s v="Blinn College "/>
    <n v="223427"/>
    <x v="5"/>
    <m/>
    <m/>
    <m/>
    <m/>
    <m/>
    <m/>
    <m/>
    <m/>
    <m/>
    <m/>
    <m/>
    <m/>
    <m/>
    <m/>
    <m/>
    <m/>
    <m/>
    <m/>
    <m/>
    <m/>
    <m/>
    <m/>
    <m/>
    <m/>
    <m/>
    <m/>
    <m/>
    <m/>
    <m/>
    <m/>
    <m/>
    <s v=" "/>
    <s v=" "/>
    <s v=" "/>
    <s v=" "/>
    <s v=" "/>
    <s v=" "/>
    <s v=" "/>
    <s v=" "/>
    <s v=" "/>
    <s v=" "/>
    <s v=" "/>
    <s v=" "/>
    <m/>
    <m/>
    <m/>
    <m/>
    <m/>
    <m/>
    <s v=" "/>
    <s v=" "/>
    <s v=" "/>
    <m/>
    <m/>
    <m/>
    <m/>
    <m/>
    <m/>
    <m/>
    <m/>
    <m/>
    <s v=""/>
    <s v=""/>
    <s v=""/>
    <m/>
    <m/>
    <m/>
    <n v="7254"/>
    <n v="4427"/>
    <n v="4060"/>
    <n v="3749"/>
    <n v="3658"/>
    <n v="3648"/>
    <n v="4468"/>
    <n v="2862"/>
    <n v="4342"/>
    <n v="2812"/>
    <n v="2518"/>
    <n v="2389"/>
    <n v="2713"/>
    <n v="2741"/>
    <m/>
    <m/>
    <m/>
    <m/>
    <n v="25"/>
    <n v="24"/>
    <m/>
    <m/>
    <n v="4468"/>
    <n v="2862"/>
    <n v="4342"/>
    <n v="2812"/>
    <n v="2493"/>
    <n v="2365"/>
    <n v="2713"/>
    <n v="2741"/>
    <n v="1229"/>
    <n v="1348"/>
    <n v="1400"/>
    <n v="460"/>
    <n v="541"/>
    <n v="548"/>
    <n v="676"/>
    <n v="824"/>
    <n v="793"/>
    <n v="185"/>
    <n v="146"/>
    <n v="167"/>
    <n v="234"/>
    <n v="227"/>
    <n v="232"/>
    <n v="1348"/>
    <n v="1194"/>
    <n v="1188"/>
    <n v="1045"/>
    <n v="926"/>
    <n v="778"/>
    <n v="669"/>
    <n v="396"/>
    <n v="660"/>
  </r>
  <r>
    <x v="13"/>
    <s v="Brookhaven College  (DCCCD)"/>
    <n v="223524"/>
    <x v="5"/>
    <m/>
    <m/>
    <m/>
    <m/>
    <m/>
    <m/>
    <m/>
    <m/>
    <m/>
    <m/>
    <m/>
    <m/>
    <m/>
    <m/>
    <m/>
    <m/>
    <m/>
    <m/>
    <m/>
    <m/>
    <m/>
    <m/>
    <m/>
    <m/>
    <m/>
    <m/>
    <m/>
    <m/>
    <m/>
    <m/>
    <m/>
    <s v=" "/>
    <s v=" "/>
    <s v=" "/>
    <s v=" "/>
    <s v=" "/>
    <s v=" "/>
    <s v=" "/>
    <s v=" "/>
    <s v=" "/>
    <s v=" "/>
    <s v=" "/>
    <s v=" "/>
    <m/>
    <m/>
    <m/>
    <m/>
    <m/>
    <m/>
    <s v=" "/>
    <s v=" "/>
    <s v=" "/>
    <m/>
    <m/>
    <m/>
    <m/>
    <m/>
    <m/>
    <m/>
    <m/>
    <m/>
    <s v=""/>
    <s v=""/>
    <s v=""/>
    <m/>
    <m/>
    <m/>
    <n v="2411"/>
    <n v="2417"/>
    <n v="2135"/>
    <n v="2318"/>
    <n v="1898"/>
    <n v="2186"/>
    <n v="747"/>
    <n v="681"/>
    <n v="620"/>
    <n v="798"/>
    <n v="623"/>
    <n v="628"/>
    <n v="530"/>
    <n v="524"/>
    <m/>
    <m/>
    <m/>
    <m/>
    <n v="5"/>
    <n v="2"/>
    <m/>
    <m/>
    <n v="747"/>
    <n v="681"/>
    <n v="620"/>
    <n v="798"/>
    <n v="618"/>
    <n v="626"/>
    <n v="530"/>
    <n v="524"/>
    <n v="340"/>
    <n v="249"/>
    <n v="267"/>
    <n v="77"/>
    <n v="83"/>
    <n v="66"/>
    <n v="209"/>
    <n v="198"/>
    <n v="191"/>
    <n v="49"/>
    <n v="35"/>
    <n v="51"/>
    <n v="112"/>
    <n v="101"/>
    <n v="107"/>
    <n v="174"/>
    <n v="220"/>
    <n v="231"/>
    <n v="463"/>
    <n v="262"/>
    <n v="237"/>
    <n v="55"/>
    <n v="60"/>
    <n v="46"/>
  </r>
  <r>
    <x v="13"/>
    <s v="Central Texas College "/>
    <n v="223816"/>
    <x v="5"/>
    <m/>
    <m/>
    <m/>
    <m/>
    <m/>
    <m/>
    <m/>
    <m/>
    <m/>
    <m/>
    <m/>
    <m/>
    <m/>
    <m/>
    <m/>
    <m/>
    <m/>
    <m/>
    <m/>
    <m/>
    <m/>
    <m/>
    <m/>
    <m/>
    <m/>
    <m/>
    <m/>
    <m/>
    <m/>
    <m/>
    <m/>
    <s v=" "/>
    <s v=" "/>
    <s v=" "/>
    <s v=" "/>
    <s v=" "/>
    <s v=" "/>
    <s v=" "/>
    <s v=" "/>
    <s v=" "/>
    <s v=" "/>
    <s v=" "/>
    <s v=" "/>
    <m/>
    <m/>
    <m/>
    <m/>
    <m/>
    <m/>
    <s v=" "/>
    <s v=" "/>
    <s v=" "/>
    <m/>
    <m/>
    <m/>
    <m/>
    <m/>
    <m/>
    <m/>
    <m/>
    <m/>
    <s v=""/>
    <s v=""/>
    <s v=""/>
    <m/>
    <m/>
    <m/>
    <n v="1154"/>
    <n v="1185"/>
    <n v="1888"/>
    <n v="1560"/>
    <n v="1548"/>
    <n v="1195"/>
    <n v="601"/>
    <n v="518"/>
    <n v="486"/>
    <n v="469"/>
    <n v="585"/>
    <n v="665"/>
    <n v="498"/>
    <n v="441"/>
    <m/>
    <m/>
    <m/>
    <m/>
    <n v="11"/>
    <n v="15"/>
    <m/>
    <m/>
    <n v="601"/>
    <n v="518"/>
    <n v="486"/>
    <n v="469"/>
    <n v="574"/>
    <n v="650"/>
    <n v="498"/>
    <n v="441"/>
    <n v="306"/>
    <n v="259"/>
    <n v="228"/>
    <n v="66"/>
    <n v="33"/>
    <n v="35"/>
    <n v="278"/>
    <n v="206"/>
    <n v="178"/>
    <n v="29"/>
    <n v="50"/>
    <n v="37"/>
    <n v="90"/>
    <n v="84"/>
    <n v="91"/>
    <n v="59"/>
    <n v="86"/>
    <n v="156"/>
    <n v="291"/>
    <n v="354"/>
    <n v="366"/>
    <n v="118"/>
    <n v="84"/>
    <n v="66"/>
  </r>
  <r>
    <x v="13"/>
    <s v="Collin County Community College District"/>
    <n v="247834"/>
    <x v="5"/>
    <m/>
    <m/>
    <m/>
    <m/>
    <m/>
    <m/>
    <m/>
    <m/>
    <m/>
    <m/>
    <m/>
    <m/>
    <m/>
    <m/>
    <m/>
    <m/>
    <m/>
    <m/>
    <m/>
    <m/>
    <m/>
    <m/>
    <m/>
    <m/>
    <m/>
    <m/>
    <m/>
    <m/>
    <m/>
    <m/>
    <m/>
    <s v=" "/>
    <s v=" "/>
    <s v=" "/>
    <s v=" "/>
    <s v=" "/>
    <s v=" "/>
    <s v=" "/>
    <s v=" "/>
    <s v=" "/>
    <s v=" "/>
    <s v=" "/>
    <s v=" "/>
    <m/>
    <m/>
    <m/>
    <m/>
    <m/>
    <m/>
    <s v=" "/>
    <s v=" "/>
    <s v=" "/>
    <m/>
    <m/>
    <m/>
    <m/>
    <m/>
    <m/>
    <m/>
    <m/>
    <m/>
    <s v=""/>
    <s v=""/>
    <s v=""/>
    <m/>
    <m/>
    <m/>
    <n v="3265"/>
    <n v="3387"/>
    <n v="3664"/>
    <n v="3782"/>
    <n v="4088"/>
    <n v="4233"/>
    <n v="1661"/>
    <n v="1954"/>
    <n v="1971"/>
    <n v="1934"/>
    <n v="2234"/>
    <n v="2371"/>
    <n v="2560"/>
    <n v="2613"/>
    <m/>
    <m/>
    <m/>
    <m/>
    <n v="19"/>
    <n v="20"/>
    <m/>
    <m/>
    <n v="1661"/>
    <n v="1954"/>
    <n v="1971"/>
    <n v="1934"/>
    <n v="2215"/>
    <n v="2351"/>
    <n v="2560"/>
    <n v="2613"/>
    <n v="1382"/>
    <n v="1517"/>
    <n v="1672"/>
    <n v="278"/>
    <n v="289"/>
    <n v="276"/>
    <n v="691"/>
    <n v="754"/>
    <n v="665"/>
    <n v="213"/>
    <n v="228"/>
    <n v="236"/>
    <n v="350"/>
    <n v="373"/>
    <n v="507"/>
    <n v="483"/>
    <n v="652"/>
    <n v="741"/>
    <n v="888"/>
    <n v="962"/>
    <n v="867"/>
    <n v="232"/>
    <n v="328"/>
    <n v="311"/>
  </r>
  <r>
    <x v="13"/>
    <s v="Del Mar College "/>
    <n v="224350"/>
    <x v="5"/>
    <m/>
    <m/>
    <m/>
    <m/>
    <m/>
    <m/>
    <m/>
    <m/>
    <m/>
    <m/>
    <m/>
    <m/>
    <m/>
    <m/>
    <m/>
    <m/>
    <m/>
    <m/>
    <m/>
    <m/>
    <m/>
    <m/>
    <m/>
    <m/>
    <m/>
    <m/>
    <m/>
    <m/>
    <m/>
    <m/>
    <m/>
    <s v=" "/>
    <s v=" "/>
    <s v=" "/>
    <s v=" "/>
    <s v=" "/>
    <s v=" "/>
    <s v=" "/>
    <s v=" "/>
    <s v=" "/>
    <s v=" "/>
    <s v=" "/>
    <s v=" "/>
    <m/>
    <m/>
    <m/>
    <m/>
    <m/>
    <m/>
    <s v=" "/>
    <s v=" "/>
    <s v=" "/>
    <m/>
    <m/>
    <m/>
    <m/>
    <m/>
    <m/>
    <m/>
    <m/>
    <m/>
    <s v=""/>
    <s v=""/>
    <s v=""/>
    <m/>
    <m/>
    <m/>
    <n v="1944"/>
    <n v="2190"/>
    <n v="1943"/>
    <n v="1763"/>
    <n v="1315"/>
    <n v="1846"/>
    <n v="1010"/>
    <n v="1049"/>
    <n v="984"/>
    <n v="776"/>
    <n v="598"/>
    <n v="461"/>
    <n v="577"/>
    <n v="793"/>
    <m/>
    <m/>
    <m/>
    <m/>
    <n v="2"/>
    <n v="2"/>
    <m/>
    <m/>
    <n v="1010"/>
    <n v="1049"/>
    <n v="984"/>
    <n v="776"/>
    <n v="596"/>
    <n v="459"/>
    <n v="577"/>
    <n v="793"/>
    <n v="250"/>
    <n v="340"/>
    <n v="453"/>
    <n v="28"/>
    <n v="38"/>
    <n v="41"/>
    <n v="181"/>
    <n v="199"/>
    <n v="299"/>
    <n v="55"/>
    <n v="62"/>
    <n v="59"/>
    <n v="206"/>
    <n v="134"/>
    <n v="91"/>
    <n v="84"/>
    <n v="86"/>
    <n v="55"/>
    <n v="431"/>
    <n v="314"/>
    <n v="254"/>
    <n v="201"/>
    <n v="209"/>
    <n v="183"/>
  </r>
  <r>
    <x v="13"/>
    <s v="Eastfield College  (DCCCD)"/>
    <n v="224572"/>
    <x v="5"/>
    <m/>
    <m/>
    <m/>
    <m/>
    <m/>
    <m/>
    <m/>
    <m/>
    <m/>
    <m/>
    <m/>
    <m/>
    <m/>
    <m/>
    <m/>
    <m/>
    <m/>
    <m/>
    <m/>
    <m/>
    <m/>
    <m/>
    <m/>
    <m/>
    <m/>
    <m/>
    <m/>
    <m/>
    <m/>
    <m/>
    <m/>
    <s v=" "/>
    <s v=" "/>
    <s v=" "/>
    <s v=" "/>
    <s v=" "/>
    <s v=" "/>
    <s v=" "/>
    <s v=" "/>
    <s v=" "/>
    <s v=" "/>
    <s v=" "/>
    <s v=" "/>
    <m/>
    <m/>
    <m/>
    <m/>
    <m/>
    <m/>
    <s v=" "/>
    <s v=" "/>
    <s v=" "/>
    <m/>
    <m/>
    <m/>
    <m/>
    <m/>
    <m/>
    <m/>
    <m/>
    <m/>
    <s v=""/>
    <s v=""/>
    <s v=""/>
    <m/>
    <m/>
    <m/>
    <n v="2494"/>
    <n v="2397"/>
    <n v="2208"/>
    <n v="2112"/>
    <n v="2069"/>
    <n v="2110"/>
    <n v="790"/>
    <n v="961"/>
    <n v="938"/>
    <n v="871"/>
    <n v="835"/>
    <n v="748"/>
    <n v="786"/>
    <n v="679"/>
    <m/>
    <m/>
    <m/>
    <m/>
    <n v="9"/>
    <n v="5"/>
    <m/>
    <m/>
    <n v="790"/>
    <n v="961"/>
    <n v="938"/>
    <n v="871"/>
    <n v="826"/>
    <n v="743"/>
    <n v="786"/>
    <n v="679"/>
    <n v="400"/>
    <n v="395"/>
    <n v="388"/>
    <n v="104"/>
    <n v="100"/>
    <n v="71"/>
    <n v="239"/>
    <n v="291"/>
    <n v="220"/>
    <n v="53"/>
    <n v="36"/>
    <n v="54"/>
    <n v="130"/>
    <n v="148"/>
    <n v="109"/>
    <n v="151"/>
    <n v="250"/>
    <n v="289"/>
    <n v="537"/>
    <n v="392"/>
    <n v="291"/>
    <n v="91"/>
    <n v="102"/>
    <n v="109"/>
  </r>
  <r>
    <x v="13"/>
    <s v="El Paso County Community College District"/>
    <n v="224642"/>
    <x v="5"/>
    <m/>
    <m/>
    <m/>
    <m/>
    <m/>
    <m/>
    <m/>
    <m/>
    <m/>
    <m/>
    <m/>
    <m/>
    <m/>
    <m/>
    <m/>
    <m/>
    <m/>
    <m/>
    <m/>
    <m/>
    <m/>
    <m/>
    <m/>
    <m/>
    <m/>
    <m/>
    <m/>
    <m/>
    <m/>
    <m/>
    <m/>
    <s v=" "/>
    <s v=" "/>
    <s v=" "/>
    <s v=" "/>
    <s v=" "/>
    <s v=" "/>
    <s v=" "/>
    <s v=" "/>
    <s v=" "/>
    <s v=" "/>
    <s v=" "/>
    <s v=" "/>
    <m/>
    <m/>
    <m/>
    <m/>
    <m/>
    <m/>
    <s v=" "/>
    <s v=" "/>
    <s v=" "/>
    <m/>
    <m/>
    <m/>
    <m/>
    <m/>
    <m/>
    <m/>
    <m/>
    <m/>
    <s v=""/>
    <s v=""/>
    <s v=""/>
    <m/>
    <m/>
    <m/>
    <n v="8346"/>
    <n v="4933"/>
    <n v="4742"/>
    <n v="3946"/>
    <n v="4353"/>
    <n v="4608"/>
    <n v="2007"/>
    <n v="2373"/>
    <n v="4990"/>
    <n v="2508"/>
    <n v="2494"/>
    <n v="2039"/>
    <n v="2326"/>
    <n v="2506"/>
    <m/>
    <m/>
    <m/>
    <m/>
    <n v="26"/>
    <n v="21"/>
    <m/>
    <m/>
    <n v="2007"/>
    <n v="2373"/>
    <n v="4990"/>
    <n v="2508"/>
    <n v="2468"/>
    <n v="2018"/>
    <n v="2326"/>
    <n v="2506"/>
    <n v="1327"/>
    <n v="1560"/>
    <n v="1719"/>
    <n v="43"/>
    <n v="52"/>
    <n v="61"/>
    <n v="648"/>
    <n v="714"/>
    <n v="726"/>
    <n v="158"/>
    <n v="180"/>
    <n v="168"/>
    <n v="670"/>
    <n v="657"/>
    <n v="562"/>
    <n v="156"/>
    <n v="212"/>
    <n v="194"/>
    <n v="1524"/>
    <n v="1419"/>
    <n v="1094"/>
    <n v="360"/>
    <n v="408"/>
    <n v="1123"/>
  </r>
  <r>
    <x v="13"/>
    <s v="Houston Community College"/>
    <n v="225423"/>
    <x v="5"/>
    <m/>
    <m/>
    <m/>
    <m/>
    <m/>
    <m/>
    <m/>
    <m/>
    <m/>
    <m/>
    <m/>
    <m/>
    <m/>
    <m/>
    <m/>
    <m/>
    <m/>
    <m/>
    <m/>
    <m/>
    <m/>
    <m/>
    <m/>
    <m/>
    <m/>
    <m/>
    <m/>
    <m/>
    <m/>
    <m/>
    <m/>
    <s v=" "/>
    <s v=" "/>
    <s v=" "/>
    <s v=" "/>
    <s v=" "/>
    <s v=" "/>
    <s v=" "/>
    <s v=" "/>
    <s v=" "/>
    <s v=" "/>
    <s v=" "/>
    <s v=" "/>
    <m/>
    <m/>
    <m/>
    <m/>
    <m/>
    <m/>
    <s v=" "/>
    <s v=" "/>
    <s v=" "/>
    <m/>
    <m/>
    <m/>
    <m/>
    <m/>
    <m/>
    <m/>
    <m/>
    <m/>
    <s v=""/>
    <s v=""/>
    <s v=""/>
    <m/>
    <m/>
    <m/>
    <n v="4895"/>
    <n v="5537"/>
    <n v="3580"/>
    <n v="3926"/>
    <n v="3562"/>
    <n v="5631"/>
    <n v="1334"/>
    <n v="1268"/>
    <n v="1431"/>
    <n v="1468"/>
    <n v="1393"/>
    <n v="1120"/>
    <n v="1366"/>
    <n v="1679"/>
    <m/>
    <m/>
    <m/>
    <m/>
    <n v="10"/>
    <n v="8"/>
    <m/>
    <m/>
    <n v="1334"/>
    <n v="1268"/>
    <n v="1431"/>
    <n v="1468"/>
    <n v="1383"/>
    <n v="1112"/>
    <n v="1366"/>
    <n v="1679"/>
    <n v="697"/>
    <n v="838"/>
    <n v="1052"/>
    <n v="83"/>
    <n v="104"/>
    <n v="115"/>
    <n v="332"/>
    <n v="424"/>
    <n v="512"/>
    <n v="143"/>
    <n v="144"/>
    <n v="143"/>
    <n v="267"/>
    <n v="308"/>
    <n v="234"/>
    <n v="279"/>
    <n v="278"/>
    <n v="281"/>
    <n v="779"/>
    <n v="653"/>
    <n v="454"/>
    <n v="196"/>
    <n v="215"/>
    <n v="243"/>
  </r>
  <r>
    <x v="13"/>
    <s v="Laredo Community College "/>
    <n v="226134"/>
    <x v="5"/>
    <m/>
    <m/>
    <m/>
    <m/>
    <m/>
    <m/>
    <m/>
    <m/>
    <m/>
    <m/>
    <m/>
    <m/>
    <m/>
    <m/>
    <m/>
    <m/>
    <m/>
    <m/>
    <m/>
    <m/>
    <m/>
    <m/>
    <m/>
    <m/>
    <m/>
    <m/>
    <m/>
    <m/>
    <m/>
    <m/>
    <m/>
    <s v=" "/>
    <s v=" "/>
    <s v=" "/>
    <s v=" "/>
    <s v=" "/>
    <s v=" "/>
    <s v=" "/>
    <s v=" "/>
    <s v=" "/>
    <s v=" "/>
    <s v=" "/>
    <s v=" "/>
    <m/>
    <m/>
    <m/>
    <m/>
    <m/>
    <m/>
    <s v=" "/>
    <s v=" "/>
    <s v=" "/>
    <m/>
    <m/>
    <m/>
    <m/>
    <m/>
    <m/>
    <m/>
    <m/>
    <m/>
    <s v=""/>
    <s v=""/>
    <s v=""/>
    <m/>
    <m/>
    <m/>
    <n v="1136"/>
    <n v="1602"/>
    <n v="1394"/>
    <n v="1051"/>
    <n v="1289"/>
    <n v="1734"/>
    <n v="614"/>
    <n v="805"/>
    <n v="632"/>
    <n v="936"/>
    <n v="860"/>
    <n v="638"/>
    <n v="750"/>
    <n v="887"/>
    <m/>
    <m/>
    <m/>
    <m/>
    <n v="1"/>
    <n v="3"/>
    <m/>
    <m/>
    <n v="614"/>
    <n v="805"/>
    <n v="632"/>
    <n v="936"/>
    <n v="859"/>
    <n v="635"/>
    <n v="750"/>
    <n v="887"/>
    <n v="435"/>
    <n v="528"/>
    <n v="624"/>
    <n v="30"/>
    <n v="28"/>
    <n v="23"/>
    <n v="170"/>
    <n v="194"/>
    <n v="240"/>
    <n v="141"/>
    <n v="153"/>
    <n v="79"/>
    <n v="268"/>
    <n v="223"/>
    <n v="191"/>
    <n v="106"/>
    <n v="106"/>
    <n v="93"/>
    <n v="421"/>
    <n v="377"/>
    <n v="272"/>
    <n v="165"/>
    <n v="231"/>
    <n v="173"/>
  </r>
  <r>
    <x v="13"/>
    <s v="McLennan Community College "/>
    <n v="226578"/>
    <x v="5"/>
    <m/>
    <m/>
    <m/>
    <m/>
    <m/>
    <m/>
    <m/>
    <m/>
    <m/>
    <m/>
    <m/>
    <m/>
    <m/>
    <m/>
    <m/>
    <m/>
    <m/>
    <m/>
    <m/>
    <m/>
    <m/>
    <m/>
    <m/>
    <m/>
    <m/>
    <m/>
    <m/>
    <m/>
    <m/>
    <m/>
    <m/>
    <s v=" "/>
    <s v=" "/>
    <s v=" "/>
    <s v=" "/>
    <s v=" "/>
    <s v=" "/>
    <s v=" "/>
    <s v=" "/>
    <s v=" "/>
    <s v=" "/>
    <s v=" "/>
    <s v=" "/>
    <m/>
    <m/>
    <m/>
    <m/>
    <m/>
    <m/>
    <s v=" "/>
    <s v=" "/>
    <s v=" "/>
    <m/>
    <m/>
    <m/>
    <m/>
    <m/>
    <m/>
    <m/>
    <m/>
    <m/>
    <s v=""/>
    <s v=""/>
    <s v=""/>
    <m/>
    <m/>
    <m/>
    <n v="1379"/>
    <n v="1358"/>
    <n v="1324"/>
    <n v="1375"/>
    <n v="1391"/>
    <n v="1218"/>
    <n v="902"/>
    <n v="809"/>
    <n v="865"/>
    <n v="869"/>
    <n v="923"/>
    <n v="975"/>
    <n v="1012"/>
    <n v="908"/>
    <m/>
    <m/>
    <m/>
    <m/>
    <n v="3"/>
    <n v="10"/>
    <m/>
    <m/>
    <n v="902"/>
    <n v="809"/>
    <n v="865"/>
    <n v="869"/>
    <n v="920"/>
    <n v="965"/>
    <n v="1012"/>
    <n v="908"/>
    <n v="580"/>
    <n v="546"/>
    <n v="570"/>
    <n v="111"/>
    <n v="101"/>
    <n v="99"/>
    <n v="274"/>
    <n v="365"/>
    <n v="239"/>
    <n v="104"/>
    <n v="95"/>
    <n v="101"/>
    <n v="160"/>
    <n v="166"/>
    <n v="194"/>
    <n v="171"/>
    <n v="236"/>
    <n v="266"/>
    <n v="434"/>
    <n v="423"/>
    <n v="404"/>
    <n v="167"/>
    <n v="138"/>
    <n v="195"/>
  </r>
  <r>
    <x v="13"/>
    <s v="Navarro College "/>
    <n v="227146"/>
    <x v="5"/>
    <m/>
    <m/>
    <m/>
    <m/>
    <m/>
    <m/>
    <m/>
    <m/>
    <m/>
    <m/>
    <m/>
    <m/>
    <m/>
    <m/>
    <m/>
    <m/>
    <m/>
    <m/>
    <m/>
    <m/>
    <m/>
    <m/>
    <m/>
    <m/>
    <m/>
    <m/>
    <m/>
    <m/>
    <m/>
    <m/>
    <m/>
    <s v=" "/>
    <s v=" "/>
    <s v=" "/>
    <s v=" "/>
    <s v=" "/>
    <s v=" "/>
    <s v=" "/>
    <s v=" "/>
    <s v=" "/>
    <s v=" "/>
    <s v=" "/>
    <s v=" "/>
    <m/>
    <m/>
    <m/>
    <m/>
    <m/>
    <m/>
    <s v=" "/>
    <s v=" "/>
    <s v=" "/>
    <m/>
    <m/>
    <m/>
    <m/>
    <m/>
    <m/>
    <m/>
    <m/>
    <m/>
    <s v=""/>
    <s v=""/>
    <s v=""/>
    <m/>
    <m/>
    <m/>
    <n v="1450"/>
    <n v="1412"/>
    <n v="1461"/>
    <n v="1641"/>
    <n v="1577"/>
    <n v="1749"/>
    <n v="1064"/>
    <n v="1073"/>
    <n v="1106"/>
    <n v="1103"/>
    <n v="1068"/>
    <n v="1224"/>
    <n v="1040"/>
    <n v="1350"/>
    <m/>
    <m/>
    <m/>
    <m/>
    <n v="9"/>
    <n v="10"/>
    <m/>
    <m/>
    <n v="1064"/>
    <n v="1073"/>
    <n v="1106"/>
    <n v="1103"/>
    <n v="1059"/>
    <n v="1214"/>
    <n v="1040"/>
    <n v="1350"/>
    <n v="634"/>
    <n v="526"/>
    <n v="762"/>
    <n v="176"/>
    <n v="145"/>
    <n v="176"/>
    <n v="404"/>
    <n v="369"/>
    <n v="412"/>
    <n v="139"/>
    <n v="138"/>
    <n v="182"/>
    <n v="113"/>
    <n v="116"/>
    <n v="152"/>
    <n v="301"/>
    <n v="333"/>
    <n v="379"/>
    <n v="550"/>
    <n v="472"/>
    <n v="501"/>
    <n v="226"/>
    <n v="197"/>
    <n v="215"/>
  </r>
  <r>
    <x v="13"/>
    <s v="Lone Star College System District"/>
    <n v="227182"/>
    <x v="5"/>
    <m/>
    <m/>
    <m/>
    <m/>
    <m/>
    <m/>
    <m/>
    <m/>
    <m/>
    <m/>
    <m/>
    <m/>
    <m/>
    <m/>
    <m/>
    <m/>
    <m/>
    <m/>
    <m/>
    <m/>
    <m/>
    <m/>
    <m/>
    <m/>
    <m/>
    <m/>
    <m/>
    <m/>
    <m/>
    <m/>
    <m/>
    <s v=" "/>
    <s v=" "/>
    <s v=" "/>
    <s v=" "/>
    <s v=" "/>
    <s v=" "/>
    <s v=" "/>
    <s v=" "/>
    <s v=" "/>
    <s v=" "/>
    <s v=" "/>
    <s v=" "/>
    <m/>
    <m/>
    <m/>
    <m/>
    <m/>
    <m/>
    <s v=" "/>
    <s v=" "/>
    <s v=" "/>
    <m/>
    <m/>
    <m/>
    <m/>
    <m/>
    <m/>
    <m/>
    <m/>
    <m/>
    <s v=""/>
    <s v=""/>
    <s v=""/>
    <m/>
    <m/>
    <m/>
    <n v="7506"/>
    <n v="7649"/>
    <n v="8238"/>
    <n v="7863"/>
    <n v="8173"/>
    <n v="10774"/>
    <n v="2752"/>
    <n v="2855"/>
    <n v="2775"/>
    <n v="2239"/>
    <n v="2566"/>
    <n v="2301"/>
    <n v="2696"/>
    <n v="2945"/>
    <m/>
    <m/>
    <m/>
    <m/>
    <n v="21"/>
    <n v="16"/>
    <m/>
    <m/>
    <n v="2752"/>
    <n v="2855"/>
    <n v="2775"/>
    <n v="2239"/>
    <n v="2545"/>
    <n v="2285"/>
    <n v="2696"/>
    <n v="2945"/>
    <n v="1374"/>
    <n v="1607"/>
    <n v="1776"/>
    <n v="248"/>
    <n v="360"/>
    <n v="374"/>
    <n v="663"/>
    <n v="729"/>
    <n v="795"/>
    <n v="136"/>
    <n v="183"/>
    <n v="184"/>
    <n v="402"/>
    <n v="450"/>
    <n v="461"/>
    <n v="555"/>
    <n v="907"/>
    <n v="886"/>
    <n v="1146"/>
    <n v="1005"/>
    <n v="754"/>
    <n v="299"/>
    <n v="337"/>
    <n v="321"/>
  </r>
  <r>
    <x v="13"/>
    <s v="North Lake College  (DCCCD)"/>
    <n v="227191"/>
    <x v="5"/>
    <m/>
    <m/>
    <m/>
    <m/>
    <m/>
    <m/>
    <m/>
    <m/>
    <m/>
    <m/>
    <m/>
    <m/>
    <m/>
    <m/>
    <m/>
    <m/>
    <m/>
    <m/>
    <m/>
    <m/>
    <m/>
    <m/>
    <m/>
    <m/>
    <m/>
    <m/>
    <m/>
    <m/>
    <m/>
    <m/>
    <m/>
    <s v=" "/>
    <s v=" "/>
    <s v=" "/>
    <s v=" "/>
    <s v=" "/>
    <s v=" "/>
    <s v=" "/>
    <s v=" "/>
    <s v=" "/>
    <s v=" "/>
    <s v=" "/>
    <s v=" "/>
    <m/>
    <m/>
    <m/>
    <m/>
    <m/>
    <m/>
    <s v=" "/>
    <s v=" "/>
    <s v=" "/>
    <m/>
    <m/>
    <m/>
    <m/>
    <m/>
    <m/>
    <m/>
    <m/>
    <m/>
    <s v=""/>
    <s v=""/>
    <s v=""/>
    <m/>
    <m/>
    <m/>
    <n v="2059"/>
    <n v="2029"/>
    <n v="2008"/>
    <n v="1989"/>
    <n v="2031"/>
    <n v="2241"/>
    <n v="788"/>
    <n v="810"/>
    <n v="772"/>
    <n v="788"/>
    <n v="743"/>
    <n v="768"/>
    <n v="842"/>
    <n v="851"/>
    <m/>
    <m/>
    <m/>
    <m/>
    <n v="3"/>
    <n v="7"/>
    <m/>
    <m/>
    <n v="788"/>
    <n v="810"/>
    <n v="772"/>
    <n v="788"/>
    <n v="740"/>
    <n v="761"/>
    <n v="842"/>
    <n v="851"/>
    <n v="443"/>
    <n v="431"/>
    <n v="503"/>
    <n v="89"/>
    <n v="120"/>
    <n v="87"/>
    <n v="229"/>
    <n v="291"/>
    <n v="261"/>
    <n v="58"/>
    <n v="58"/>
    <n v="71"/>
    <n v="127"/>
    <n v="120"/>
    <n v="149"/>
    <n v="165"/>
    <n v="231"/>
    <n v="271"/>
    <n v="438"/>
    <n v="331"/>
    <n v="270"/>
    <n v="88"/>
    <n v="74"/>
    <n v="90"/>
  </r>
  <r>
    <x v="13"/>
    <s v="Northwest Vista College (ACCD)"/>
    <n v="420398"/>
    <x v="5"/>
    <m/>
    <m/>
    <m/>
    <m/>
    <m/>
    <m/>
    <m/>
    <m/>
    <m/>
    <m/>
    <m/>
    <m/>
    <m/>
    <m/>
    <m/>
    <m/>
    <m/>
    <m/>
    <m/>
    <m/>
    <m/>
    <m/>
    <m/>
    <m/>
    <m/>
    <m/>
    <m/>
    <m/>
    <m/>
    <m/>
    <m/>
    <s v=" "/>
    <s v=" "/>
    <s v=" "/>
    <s v=" "/>
    <s v=" "/>
    <s v=" "/>
    <s v=" "/>
    <s v=" "/>
    <s v=" "/>
    <s v=" "/>
    <s v=" "/>
    <s v=" "/>
    <m/>
    <m/>
    <m/>
    <m/>
    <m/>
    <m/>
    <s v=" "/>
    <s v=" "/>
    <s v=" "/>
    <m/>
    <m/>
    <m/>
    <m/>
    <m/>
    <m/>
    <m/>
    <m/>
    <m/>
    <s v=""/>
    <s v=""/>
    <s v=""/>
    <m/>
    <m/>
    <m/>
    <n v="1371"/>
    <n v="1345"/>
    <n v="1491"/>
    <n v="1645"/>
    <n v="1520"/>
    <n v="1901"/>
    <n v="555"/>
    <n v="683"/>
    <n v="733"/>
    <n v="640"/>
    <n v="676"/>
    <n v="577"/>
    <n v="563"/>
    <n v="636"/>
    <m/>
    <m/>
    <m/>
    <m/>
    <n v="6"/>
    <n v="8"/>
    <m/>
    <m/>
    <n v="555"/>
    <n v="683"/>
    <n v="733"/>
    <n v="640"/>
    <n v="670"/>
    <n v="569"/>
    <n v="563"/>
    <n v="636"/>
    <n v="400"/>
    <n v="380"/>
    <n v="459"/>
    <n v="44"/>
    <n v="41"/>
    <n v="37"/>
    <n v="125"/>
    <n v="142"/>
    <n v="140"/>
    <n v="66"/>
    <n v="64"/>
    <n v="65"/>
    <n v="143"/>
    <n v="130"/>
    <n v="133"/>
    <n v="96"/>
    <n v="158"/>
    <n v="158"/>
    <n v="335"/>
    <n v="318"/>
    <n v="213"/>
    <n v="85"/>
    <n v="128"/>
    <n v="137"/>
  </r>
  <r>
    <x v="13"/>
    <s v="Palo Alto College (ACCD)"/>
    <n v="246354"/>
    <x v="5"/>
    <m/>
    <m/>
    <m/>
    <m/>
    <m/>
    <m/>
    <m/>
    <m/>
    <m/>
    <m/>
    <m/>
    <m/>
    <m/>
    <m/>
    <m/>
    <m/>
    <m/>
    <m/>
    <m/>
    <m/>
    <m/>
    <m/>
    <m/>
    <m/>
    <m/>
    <m/>
    <m/>
    <m/>
    <m/>
    <m/>
    <m/>
    <s v=" "/>
    <s v=" "/>
    <s v=" "/>
    <s v=" "/>
    <s v=" "/>
    <s v=" "/>
    <s v=" "/>
    <s v=" "/>
    <s v=" "/>
    <s v=" "/>
    <s v=" "/>
    <s v=" "/>
    <m/>
    <m/>
    <m/>
    <m/>
    <m/>
    <m/>
    <s v=" "/>
    <s v=" "/>
    <s v=" "/>
    <m/>
    <m/>
    <m/>
    <m/>
    <m/>
    <m/>
    <m/>
    <m/>
    <m/>
    <s v=""/>
    <s v=""/>
    <s v=""/>
    <m/>
    <m/>
    <m/>
    <n v="1392"/>
    <n v="1320"/>
    <n v="1276"/>
    <n v="1175"/>
    <n v="1286"/>
    <n v="1346"/>
    <n v="826"/>
    <n v="858"/>
    <n v="798"/>
    <n v="819"/>
    <n v="759"/>
    <n v="726"/>
    <n v="809"/>
    <n v="812"/>
    <m/>
    <m/>
    <m/>
    <m/>
    <n v="6"/>
    <n v="2"/>
    <m/>
    <m/>
    <n v="826"/>
    <n v="858"/>
    <n v="798"/>
    <n v="819"/>
    <n v="753"/>
    <n v="724"/>
    <n v="809"/>
    <n v="812"/>
    <n v="442"/>
    <n v="447"/>
    <n v="471"/>
    <n v="43"/>
    <n v="57"/>
    <n v="54"/>
    <n v="239"/>
    <n v="305"/>
    <n v="287"/>
    <n v="49"/>
    <n v="43"/>
    <n v="59"/>
    <n v="191"/>
    <n v="146"/>
    <n v="156"/>
    <n v="53"/>
    <n v="129"/>
    <n v="128"/>
    <n v="526"/>
    <n v="435"/>
    <n v="381"/>
    <n v="91"/>
    <n v="104"/>
    <n v="112"/>
  </r>
  <r>
    <x v="13"/>
    <s v="Richland College  (DCCCD)"/>
    <n v="227766"/>
    <x v="5"/>
    <m/>
    <m/>
    <m/>
    <m/>
    <m/>
    <m/>
    <m/>
    <m/>
    <m/>
    <m/>
    <m/>
    <m/>
    <m/>
    <m/>
    <m/>
    <m/>
    <m/>
    <m/>
    <m/>
    <m/>
    <m/>
    <m/>
    <m/>
    <m/>
    <m/>
    <m/>
    <m/>
    <m/>
    <m/>
    <m/>
    <m/>
    <s v=" "/>
    <s v=" "/>
    <s v=" "/>
    <s v=" "/>
    <s v=" "/>
    <s v=" "/>
    <s v=" "/>
    <s v=" "/>
    <s v=" "/>
    <s v=" "/>
    <s v=" "/>
    <s v=" "/>
    <m/>
    <m/>
    <m/>
    <m/>
    <m/>
    <m/>
    <s v=" "/>
    <s v=" "/>
    <s v=" "/>
    <m/>
    <m/>
    <m/>
    <m/>
    <m/>
    <m/>
    <m/>
    <m/>
    <m/>
    <s v=""/>
    <s v=""/>
    <s v=""/>
    <m/>
    <m/>
    <m/>
    <n v="3110"/>
    <n v="3248"/>
    <n v="2686"/>
    <n v="2713"/>
    <n v="2710"/>
    <n v="2869"/>
    <n v="1369"/>
    <n v="1365"/>
    <n v="1001"/>
    <n v="1150"/>
    <n v="887"/>
    <n v="888"/>
    <n v="970"/>
    <n v="874"/>
    <m/>
    <m/>
    <m/>
    <m/>
    <n v="6"/>
    <n v="6"/>
    <m/>
    <m/>
    <n v="1369"/>
    <n v="1365"/>
    <n v="1001"/>
    <n v="1150"/>
    <n v="881"/>
    <n v="882"/>
    <n v="970"/>
    <n v="874"/>
    <n v="525"/>
    <n v="503"/>
    <n v="525"/>
    <n v="118"/>
    <n v="147"/>
    <n v="105"/>
    <n v="239"/>
    <n v="320"/>
    <n v="244"/>
    <n v="121"/>
    <n v="87"/>
    <n v="105"/>
    <n v="190"/>
    <n v="140"/>
    <n v="168"/>
    <n v="260"/>
    <n v="298"/>
    <n v="320"/>
    <n v="579"/>
    <n v="356"/>
    <n v="289"/>
    <n v="185"/>
    <n v="185"/>
    <n v="148"/>
  </r>
  <r>
    <x v="13"/>
    <s v="San Antonio College (ACCD)"/>
    <n v="227924"/>
    <x v="5"/>
    <m/>
    <m/>
    <m/>
    <m/>
    <m/>
    <m/>
    <m/>
    <m/>
    <m/>
    <m/>
    <m/>
    <m/>
    <m/>
    <m/>
    <m/>
    <m/>
    <m/>
    <m/>
    <m/>
    <m/>
    <m/>
    <m/>
    <m/>
    <m/>
    <m/>
    <m/>
    <m/>
    <m/>
    <m/>
    <m/>
    <m/>
    <s v=" "/>
    <s v=" "/>
    <s v=" "/>
    <s v=" "/>
    <s v=" "/>
    <s v=" "/>
    <s v=" "/>
    <s v=" "/>
    <s v=" "/>
    <s v=" "/>
    <s v=" "/>
    <s v=" "/>
    <m/>
    <m/>
    <m/>
    <m/>
    <m/>
    <m/>
    <s v=" "/>
    <s v=" "/>
    <s v=" "/>
    <m/>
    <m/>
    <m/>
    <m/>
    <m/>
    <m/>
    <m/>
    <m/>
    <m/>
    <s v=""/>
    <s v=""/>
    <s v=""/>
    <m/>
    <m/>
    <m/>
    <n v="3638"/>
    <n v="3529"/>
    <n v="3284"/>
    <n v="3401"/>
    <n v="3303"/>
    <n v="3289"/>
    <n v="2060"/>
    <n v="1928"/>
    <n v="1973"/>
    <n v="1853"/>
    <n v="1858"/>
    <n v="1997"/>
    <n v="1976"/>
    <n v="1912"/>
    <m/>
    <m/>
    <m/>
    <m/>
    <n v="18"/>
    <n v="18"/>
    <m/>
    <m/>
    <n v="2060"/>
    <n v="1928"/>
    <n v="1973"/>
    <n v="1853"/>
    <n v="1840"/>
    <n v="1979"/>
    <n v="1976"/>
    <n v="1912"/>
    <n v="1094"/>
    <n v="1132"/>
    <n v="1114"/>
    <n v="154"/>
    <n v="114"/>
    <n v="106"/>
    <n v="731"/>
    <n v="730"/>
    <n v="692"/>
    <n v="45"/>
    <n v="39"/>
    <n v="60"/>
    <n v="393"/>
    <n v="415"/>
    <n v="470"/>
    <n v="176"/>
    <n v="337"/>
    <n v="353"/>
    <n v="1239"/>
    <n v="1049"/>
    <n v="1096"/>
    <n v="160"/>
    <n v="144"/>
    <n v="141"/>
  </r>
  <r>
    <x v="13"/>
    <s v="San Jacinto College"/>
    <n v="227979"/>
    <x v="5"/>
    <m/>
    <m/>
    <m/>
    <m/>
    <m/>
    <m/>
    <m/>
    <m/>
    <m/>
    <m/>
    <m/>
    <m/>
    <m/>
    <m/>
    <m/>
    <m/>
    <m/>
    <m/>
    <m/>
    <m/>
    <m/>
    <m/>
    <m/>
    <m/>
    <m/>
    <m/>
    <m/>
    <m/>
    <m/>
    <m/>
    <m/>
    <s v=" "/>
    <s v=" "/>
    <s v=" "/>
    <s v=" "/>
    <s v=" "/>
    <s v=" "/>
    <s v=" "/>
    <s v=" "/>
    <s v=" "/>
    <s v=" "/>
    <s v=" "/>
    <s v=" "/>
    <m/>
    <m/>
    <m/>
    <m/>
    <m/>
    <m/>
    <s v=" "/>
    <s v=" "/>
    <s v=" "/>
    <m/>
    <m/>
    <m/>
    <m/>
    <m/>
    <m/>
    <m/>
    <m/>
    <m/>
    <s v=""/>
    <s v=""/>
    <s v=""/>
    <m/>
    <m/>
    <m/>
    <n v="4263"/>
    <n v="5026"/>
    <n v="5334"/>
    <n v="5165"/>
    <n v="4854"/>
    <n v="5241"/>
    <n v="2677"/>
    <n v="2594"/>
    <n v="2152"/>
    <n v="2708"/>
    <n v="2688"/>
    <n v="2735"/>
    <n v="2523"/>
    <n v="2744"/>
    <m/>
    <m/>
    <m/>
    <m/>
    <n v="15"/>
    <n v="11"/>
    <m/>
    <m/>
    <n v="2677"/>
    <n v="2594"/>
    <n v="2152"/>
    <n v="2708"/>
    <n v="2673"/>
    <n v="2724"/>
    <n v="2523"/>
    <n v="2744"/>
    <n v="1625"/>
    <n v="1499"/>
    <n v="1682"/>
    <n v="252"/>
    <n v="247"/>
    <n v="269"/>
    <n v="847"/>
    <n v="777"/>
    <n v="793"/>
    <n v="311"/>
    <n v="310"/>
    <n v="256"/>
    <n v="517"/>
    <n v="513"/>
    <n v="565"/>
    <n v="494"/>
    <n v="680"/>
    <n v="1023"/>
    <n v="1386"/>
    <n v="1170"/>
    <n v="880"/>
    <n v="476"/>
    <n v="537"/>
    <n v="403"/>
  </r>
  <r>
    <x v="13"/>
    <s v="South Plains College "/>
    <n v="228158"/>
    <x v="5"/>
    <m/>
    <m/>
    <m/>
    <m/>
    <m/>
    <m/>
    <m/>
    <m/>
    <m/>
    <m/>
    <m/>
    <m/>
    <m/>
    <m/>
    <m/>
    <m/>
    <m/>
    <m/>
    <m/>
    <m/>
    <m/>
    <m/>
    <m/>
    <m/>
    <m/>
    <m/>
    <m/>
    <m/>
    <m/>
    <m/>
    <m/>
    <s v=" "/>
    <s v=" "/>
    <s v=" "/>
    <s v=" "/>
    <s v=" "/>
    <s v=" "/>
    <s v=" "/>
    <s v=" "/>
    <s v=" "/>
    <s v=" "/>
    <s v=" "/>
    <s v=" "/>
    <m/>
    <m/>
    <m/>
    <m/>
    <m/>
    <m/>
    <s v=" "/>
    <s v=" "/>
    <s v=" "/>
    <m/>
    <m/>
    <m/>
    <m/>
    <m/>
    <m/>
    <m/>
    <m/>
    <m/>
    <s v=""/>
    <s v=""/>
    <s v=""/>
    <m/>
    <m/>
    <m/>
    <n v="2826"/>
    <n v="2673"/>
    <n v="2441"/>
    <n v="2490"/>
    <n v="1946"/>
    <n v="1831"/>
    <n v="1391"/>
    <n v="1465"/>
    <n v="1455"/>
    <n v="1339"/>
    <n v="1128"/>
    <n v="1108"/>
    <n v="1457"/>
    <n v="1420"/>
    <m/>
    <m/>
    <m/>
    <m/>
    <n v="11"/>
    <n v="13"/>
    <m/>
    <m/>
    <n v="1391"/>
    <n v="1465"/>
    <n v="1455"/>
    <n v="1339"/>
    <n v="1117"/>
    <n v="1095"/>
    <n v="1457"/>
    <n v="1420"/>
    <n v="551"/>
    <n v="718"/>
    <n v="737"/>
    <n v="112"/>
    <n v="125"/>
    <n v="115"/>
    <n v="432"/>
    <n v="614"/>
    <n v="568"/>
    <n v="152"/>
    <n v="158"/>
    <n v="114"/>
    <n v="167"/>
    <n v="153"/>
    <n v="149"/>
    <n v="355"/>
    <n v="257"/>
    <n v="257"/>
    <n v="665"/>
    <n v="549"/>
    <n v="575"/>
    <n v="280"/>
    <n v="296"/>
    <n v="251"/>
  </r>
  <r>
    <x v="13"/>
    <s v="South Texas College"/>
    <n v="409315"/>
    <x v="11"/>
    <m/>
    <m/>
    <m/>
    <m/>
    <m/>
    <m/>
    <m/>
    <m/>
    <m/>
    <m/>
    <m/>
    <m/>
    <m/>
    <m/>
    <m/>
    <m/>
    <m/>
    <m/>
    <m/>
    <m/>
    <m/>
    <m/>
    <m/>
    <m/>
    <m/>
    <m/>
    <m/>
    <m/>
    <m/>
    <m/>
    <m/>
    <s v=" "/>
    <s v=" "/>
    <s v=" "/>
    <s v=" "/>
    <s v=" "/>
    <s v=" "/>
    <s v=" "/>
    <s v=" "/>
    <s v=" "/>
    <s v=" "/>
    <s v=" "/>
    <s v=" "/>
    <m/>
    <m/>
    <m/>
    <m/>
    <m/>
    <m/>
    <s v=" "/>
    <s v=" "/>
    <s v=" "/>
    <m/>
    <m/>
    <m/>
    <m/>
    <m/>
    <m/>
    <m/>
    <m/>
    <m/>
    <s v=""/>
    <s v=""/>
    <s v=""/>
    <m/>
    <m/>
    <m/>
    <n v="4234"/>
    <n v="2629"/>
    <n v="2341"/>
    <n v="3248"/>
    <n v="3102"/>
    <n v="3038"/>
    <n v="1464"/>
    <n v="1633"/>
    <n v="1492"/>
    <n v="1857"/>
    <n v="1593"/>
    <n v="1945"/>
    <n v="1913"/>
    <n v="1918"/>
    <m/>
    <m/>
    <m/>
    <m/>
    <n v="9"/>
    <n v="5"/>
    <m/>
    <m/>
    <n v="1464"/>
    <n v="1633"/>
    <n v="1492"/>
    <n v="1857"/>
    <n v="1584"/>
    <n v="1940"/>
    <n v="1913"/>
    <n v="1918"/>
    <n v="1119"/>
    <n v="1141"/>
    <n v="1227"/>
    <n v="62"/>
    <n v="66"/>
    <n v="67"/>
    <n v="759"/>
    <n v="706"/>
    <n v="624"/>
    <n v="212"/>
    <n v="201"/>
    <n v="252"/>
    <n v="408"/>
    <n v="382"/>
    <n v="483"/>
    <n v="104"/>
    <n v="139"/>
    <n v="155"/>
    <n v="1133"/>
    <n v="862"/>
    <n v="1050"/>
    <n v="354"/>
    <n v="409"/>
    <n v="344"/>
  </r>
  <r>
    <x v="13"/>
    <s v="St. Philip's College  (ACCD)"/>
    <n v="227854"/>
    <x v="5"/>
    <m/>
    <m/>
    <m/>
    <m/>
    <m/>
    <m/>
    <m/>
    <m/>
    <m/>
    <m/>
    <m/>
    <m/>
    <m/>
    <m/>
    <m/>
    <m/>
    <m/>
    <m/>
    <m/>
    <m/>
    <m/>
    <m/>
    <m/>
    <m/>
    <m/>
    <m/>
    <m/>
    <m/>
    <m/>
    <m/>
    <m/>
    <s v=" "/>
    <s v=" "/>
    <s v=" "/>
    <s v=" "/>
    <s v=" "/>
    <s v=" "/>
    <s v=" "/>
    <s v=" "/>
    <s v=" "/>
    <s v=" "/>
    <s v=" "/>
    <s v=" "/>
    <m/>
    <m/>
    <m/>
    <m/>
    <m/>
    <m/>
    <s v=" "/>
    <s v=" "/>
    <s v=" "/>
    <m/>
    <m/>
    <m/>
    <m/>
    <m/>
    <m/>
    <m/>
    <m/>
    <m/>
    <s v=""/>
    <s v=""/>
    <s v=""/>
    <m/>
    <m/>
    <m/>
    <n v="1894"/>
    <n v="1857"/>
    <n v="1647"/>
    <n v="1627"/>
    <n v="1443"/>
    <n v="1583"/>
    <n v="853"/>
    <n v="856"/>
    <n v="965"/>
    <n v="986"/>
    <n v="904"/>
    <n v="1009"/>
    <n v="889"/>
    <n v="851"/>
    <m/>
    <m/>
    <m/>
    <m/>
    <n v="9"/>
    <n v="5"/>
    <m/>
    <m/>
    <n v="853"/>
    <n v="856"/>
    <n v="965"/>
    <n v="986"/>
    <n v="895"/>
    <n v="1004"/>
    <n v="889"/>
    <n v="851"/>
    <n v="554"/>
    <n v="473"/>
    <n v="433"/>
    <n v="55"/>
    <n v="57"/>
    <n v="52"/>
    <n v="395"/>
    <n v="359"/>
    <n v="366"/>
    <n v="84"/>
    <n v="52"/>
    <n v="57"/>
    <n v="154"/>
    <n v="139"/>
    <n v="184"/>
    <n v="51"/>
    <n v="153"/>
    <n v="176"/>
    <n v="697"/>
    <n v="551"/>
    <n v="587"/>
    <n v="140"/>
    <n v="142"/>
    <n v="138"/>
  </r>
  <r>
    <x v="13"/>
    <s v="Tarrant County College"/>
    <n v="228547"/>
    <x v="5"/>
    <m/>
    <m/>
    <m/>
    <m/>
    <m/>
    <m/>
    <m/>
    <m/>
    <m/>
    <m/>
    <m/>
    <m/>
    <m/>
    <m/>
    <m/>
    <m/>
    <m/>
    <m/>
    <m/>
    <m/>
    <m/>
    <m/>
    <m/>
    <m/>
    <m/>
    <m/>
    <m/>
    <m/>
    <m/>
    <m/>
    <m/>
    <s v=" "/>
    <s v=" "/>
    <s v=" "/>
    <s v=" "/>
    <s v=" "/>
    <s v=" "/>
    <s v=" "/>
    <s v=" "/>
    <s v=" "/>
    <s v=" "/>
    <s v=" "/>
    <s v=" "/>
    <m/>
    <m/>
    <m/>
    <m/>
    <m/>
    <m/>
    <s v=" "/>
    <s v=" "/>
    <s v=" "/>
    <m/>
    <m/>
    <m/>
    <m/>
    <m/>
    <m/>
    <m/>
    <m/>
    <m/>
    <s v=""/>
    <s v=""/>
    <s v=""/>
    <m/>
    <m/>
    <m/>
    <n v="6359"/>
    <n v="7497"/>
    <n v="7231"/>
    <n v="7343"/>
    <n v="7495"/>
    <n v="7684"/>
    <n v="1625"/>
    <n v="3050"/>
    <n v="3101"/>
    <n v="3198"/>
    <n v="3165"/>
    <n v="3261"/>
    <n v="3121"/>
    <n v="3039"/>
    <m/>
    <m/>
    <m/>
    <m/>
    <n v="27"/>
    <n v="14"/>
    <m/>
    <m/>
    <n v="1625"/>
    <n v="3050"/>
    <n v="3101"/>
    <n v="3198"/>
    <n v="3138"/>
    <n v="3247"/>
    <n v="3121"/>
    <n v="3039"/>
    <n v="1765"/>
    <n v="1669"/>
    <n v="1630"/>
    <n v="355"/>
    <n v="356"/>
    <n v="377"/>
    <n v="1127"/>
    <n v="1096"/>
    <n v="1032"/>
    <n v="248"/>
    <n v="218"/>
    <n v="229"/>
    <n v="539"/>
    <n v="530"/>
    <n v="636"/>
    <n v="507"/>
    <n v="1003"/>
    <n v="1370"/>
    <n v="1904"/>
    <n v="1387"/>
    <n v="1012"/>
    <n v="179"/>
    <n v="400"/>
    <n v="382"/>
  </r>
  <r>
    <x v="13"/>
    <s v="Texas Southmost College "/>
    <n v="229072"/>
    <x v="5"/>
    <m/>
    <m/>
    <m/>
    <m/>
    <m/>
    <m/>
    <m/>
    <m/>
    <m/>
    <m/>
    <m/>
    <m/>
    <m/>
    <m/>
    <m/>
    <m/>
    <m/>
    <m/>
    <m/>
    <m/>
    <m/>
    <m/>
    <m/>
    <m/>
    <m/>
    <m/>
    <m/>
    <m/>
    <m/>
    <m/>
    <m/>
    <s v=" "/>
    <s v=" "/>
    <s v=" "/>
    <s v=" "/>
    <s v=" "/>
    <s v=" "/>
    <s v=" "/>
    <s v=" "/>
    <s v=" "/>
    <s v=" "/>
    <s v=" "/>
    <s v=" "/>
    <m/>
    <m/>
    <m/>
    <m/>
    <m/>
    <m/>
    <s v=" "/>
    <s v=" "/>
    <s v=" "/>
    <m/>
    <m/>
    <m/>
    <m/>
    <m/>
    <m/>
    <m/>
    <m/>
    <m/>
    <s v=""/>
    <s v=""/>
    <s v=""/>
    <m/>
    <m/>
    <m/>
    <n v="2039"/>
    <n v="1916"/>
    <n v="1608"/>
    <n v="1451"/>
    <n v="1463"/>
    <n v="1542"/>
    <n v="814"/>
    <n v="1039"/>
    <n v="1240"/>
    <n v="1355"/>
    <n v="1168"/>
    <n v="1031"/>
    <n v="997"/>
    <n v="1049"/>
    <m/>
    <m/>
    <m/>
    <m/>
    <n v="3"/>
    <n v="8"/>
    <m/>
    <m/>
    <n v="814"/>
    <n v="1039"/>
    <n v="1240"/>
    <n v="1355"/>
    <n v="1165"/>
    <n v="1023"/>
    <n v="997"/>
    <n v="1049"/>
    <n v="660"/>
    <n v="531"/>
    <n v="589"/>
    <n v="53"/>
    <n v="58"/>
    <n v="75"/>
    <n v="310"/>
    <n v="408"/>
    <n v="385"/>
    <n v="124"/>
    <n v="85"/>
    <n v="72"/>
    <n v="403"/>
    <n v="255"/>
    <n v="259"/>
    <n v="165"/>
    <n v="193"/>
    <n v="331"/>
    <n v="663"/>
    <n v="632"/>
    <n v="361"/>
    <n v="180"/>
    <n v="290"/>
    <n v="283"/>
  </r>
  <r>
    <x v="13"/>
    <s v="Tyler Junior College "/>
    <n v="229355"/>
    <x v="5"/>
    <m/>
    <m/>
    <m/>
    <m/>
    <m/>
    <m/>
    <m/>
    <m/>
    <m/>
    <m/>
    <m/>
    <m/>
    <m/>
    <m/>
    <m/>
    <m/>
    <m/>
    <m/>
    <m/>
    <m/>
    <m/>
    <m/>
    <m/>
    <m/>
    <m/>
    <m/>
    <m/>
    <m/>
    <m/>
    <m/>
    <m/>
    <s v=" "/>
    <s v=" "/>
    <s v=" "/>
    <s v=" "/>
    <s v=" "/>
    <s v=" "/>
    <s v=" "/>
    <s v=" "/>
    <s v=" "/>
    <s v=" "/>
    <s v=" "/>
    <s v=" "/>
    <m/>
    <m/>
    <m/>
    <m/>
    <m/>
    <m/>
    <s v=" "/>
    <s v=" "/>
    <s v=" "/>
    <m/>
    <m/>
    <m/>
    <m/>
    <m/>
    <m/>
    <m/>
    <m/>
    <m/>
    <s v=""/>
    <s v=""/>
    <s v=""/>
    <m/>
    <m/>
    <m/>
    <n v="2755"/>
    <n v="2487"/>
    <n v="2557"/>
    <n v="2714"/>
    <n v="2168"/>
    <n v="2587"/>
    <n v="1480"/>
    <n v="1411"/>
    <n v="1643"/>
    <n v="1574"/>
    <n v="1544"/>
    <n v="1664"/>
    <n v="1766"/>
    <n v="2115"/>
    <m/>
    <m/>
    <m/>
    <m/>
    <n v="10"/>
    <n v="12"/>
    <m/>
    <m/>
    <n v="1480"/>
    <n v="1411"/>
    <n v="1643"/>
    <n v="1574"/>
    <n v="1534"/>
    <n v="1652"/>
    <n v="1766"/>
    <n v="2115"/>
    <n v="843"/>
    <n v="886"/>
    <n v="1071"/>
    <n v="207"/>
    <n v="224"/>
    <n v="239"/>
    <n v="602"/>
    <n v="656"/>
    <n v="805"/>
    <n v="168"/>
    <n v="159"/>
    <n v="145"/>
    <n v="202"/>
    <n v="212"/>
    <n v="243"/>
    <n v="388"/>
    <n v="381"/>
    <n v="455"/>
    <n v="816"/>
    <n v="782"/>
    <n v="809"/>
    <n v="305"/>
    <n v="247"/>
    <n v="277"/>
  </r>
  <r>
    <x v="13"/>
    <s v="Alvin Community College "/>
    <n v="222567"/>
    <x v="6"/>
    <m/>
    <m/>
    <m/>
    <m/>
    <m/>
    <m/>
    <m/>
    <m/>
    <m/>
    <m/>
    <m/>
    <m/>
    <m/>
    <m/>
    <m/>
    <m/>
    <m/>
    <m/>
    <m/>
    <m/>
    <m/>
    <m/>
    <m/>
    <m/>
    <m/>
    <m/>
    <m/>
    <m/>
    <m/>
    <m/>
    <m/>
    <s v=" "/>
    <s v=" "/>
    <s v=" "/>
    <s v=" "/>
    <s v=" "/>
    <s v=" "/>
    <s v=" "/>
    <s v=" "/>
    <s v=" "/>
    <s v=" "/>
    <s v=" "/>
    <s v=" "/>
    <m/>
    <m/>
    <m/>
    <m/>
    <m/>
    <m/>
    <s v=" "/>
    <s v=" "/>
    <s v=" "/>
    <m/>
    <m/>
    <m/>
    <m/>
    <m/>
    <m/>
    <m/>
    <m/>
    <m/>
    <s v=""/>
    <s v=""/>
    <s v=""/>
    <m/>
    <m/>
    <m/>
    <n v="728"/>
    <n v="680"/>
    <n v="676"/>
    <n v="637"/>
    <n v="666"/>
    <n v="675"/>
    <n v="438"/>
    <n v="210"/>
    <n v="450"/>
    <n v="402"/>
    <n v="411"/>
    <n v="369"/>
    <n v="379"/>
    <n v="371"/>
    <m/>
    <m/>
    <m/>
    <m/>
    <n v="2"/>
    <n v="4"/>
    <m/>
    <m/>
    <n v="438"/>
    <n v="210"/>
    <n v="450"/>
    <n v="402"/>
    <n v="409"/>
    <n v="365"/>
    <n v="379"/>
    <n v="371"/>
    <n v="202"/>
    <n v="208"/>
    <n v="197"/>
    <n v="39"/>
    <n v="40"/>
    <n v="43"/>
    <n v="124"/>
    <n v="131"/>
    <n v="131"/>
    <n v="49"/>
    <n v="54"/>
    <n v="41"/>
    <n v="53"/>
    <n v="63"/>
    <n v="61"/>
    <n v="116"/>
    <n v="111"/>
    <n v="92"/>
    <n v="184"/>
    <n v="181"/>
    <n v="171"/>
    <n v="89"/>
    <n v="35"/>
    <n v="115"/>
  </r>
  <r>
    <x v="13"/>
    <s v="Angelina College "/>
    <n v="222822"/>
    <x v="6"/>
    <m/>
    <m/>
    <m/>
    <m/>
    <m/>
    <m/>
    <m/>
    <m/>
    <m/>
    <m/>
    <m/>
    <m/>
    <m/>
    <m/>
    <m/>
    <m/>
    <m/>
    <m/>
    <m/>
    <m/>
    <m/>
    <m/>
    <m/>
    <m/>
    <m/>
    <m/>
    <m/>
    <m/>
    <m/>
    <m/>
    <m/>
    <s v=" "/>
    <s v=" "/>
    <s v=" "/>
    <s v=" "/>
    <s v=" "/>
    <s v=" "/>
    <s v=" "/>
    <s v=" "/>
    <s v=" "/>
    <s v=" "/>
    <s v=" "/>
    <s v=" "/>
    <m/>
    <m/>
    <m/>
    <m/>
    <m/>
    <m/>
    <s v=" "/>
    <s v=" "/>
    <s v=" "/>
    <m/>
    <m/>
    <m/>
    <m/>
    <m/>
    <m/>
    <m/>
    <m/>
    <m/>
    <s v=""/>
    <s v=""/>
    <s v=""/>
    <m/>
    <m/>
    <m/>
    <n v="996"/>
    <n v="947"/>
    <n v="881"/>
    <n v="635"/>
    <n v="1234"/>
    <n v="1097"/>
    <n v="641"/>
    <n v="622"/>
    <n v="565"/>
    <n v="717"/>
    <n v="579"/>
    <n v="264"/>
    <n v="571"/>
    <n v="519"/>
    <m/>
    <m/>
    <m/>
    <m/>
    <n v="3"/>
    <n v="2"/>
    <m/>
    <m/>
    <n v="641"/>
    <n v="622"/>
    <n v="565"/>
    <n v="717"/>
    <n v="576"/>
    <n v="262"/>
    <n v="571"/>
    <n v="519"/>
    <n v="121"/>
    <n v="252"/>
    <n v="239"/>
    <n v="35"/>
    <n v="43"/>
    <n v="34"/>
    <n v="106"/>
    <n v="276"/>
    <n v="246"/>
    <n v="74"/>
    <n v="71"/>
    <n v="25"/>
    <n v="101"/>
    <n v="76"/>
    <n v="26"/>
    <n v="93"/>
    <n v="88"/>
    <n v="75"/>
    <n v="449"/>
    <n v="341"/>
    <n v="136"/>
    <n v="103"/>
    <n v="119"/>
    <n v="108"/>
  </r>
  <r>
    <x v="13"/>
    <s v="Brazosport College "/>
    <n v="223506"/>
    <x v="11"/>
    <m/>
    <m/>
    <m/>
    <m/>
    <m/>
    <m/>
    <m/>
    <m/>
    <m/>
    <m/>
    <m/>
    <m/>
    <m/>
    <m/>
    <m/>
    <m/>
    <m/>
    <m/>
    <m/>
    <m/>
    <m/>
    <m/>
    <m/>
    <m/>
    <m/>
    <m/>
    <m/>
    <m/>
    <m/>
    <m/>
    <m/>
    <s v=" "/>
    <s v=" "/>
    <s v=" "/>
    <s v=" "/>
    <s v=" "/>
    <s v=" "/>
    <s v=" "/>
    <s v=" "/>
    <s v=" "/>
    <s v=" "/>
    <s v=" "/>
    <s v=" "/>
    <m/>
    <m/>
    <m/>
    <m/>
    <m/>
    <m/>
    <s v=" "/>
    <s v=" "/>
    <s v=" "/>
    <m/>
    <m/>
    <m/>
    <m/>
    <m/>
    <m/>
    <m/>
    <m/>
    <m/>
    <s v=""/>
    <s v=""/>
    <s v=""/>
    <m/>
    <m/>
    <m/>
    <n v="778"/>
    <n v="157"/>
    <n v="376"/>
    <n v="793"/>
    <n v="659"/>
    <n v="742"/>
    <n v="390"/>
    <n v="419"/>
    <n v="389"/>
    <n v="48"/>
    <n v="119"/>
    <n v="366"/>
    <n v="366"/>
    <n v="349"/>
    <m/>
    <m/>
    <m/>
    <m/>
    <n v="1"/>
    <n v="2"/>
    <m/>
    <m/>
    <n v="390"/>
    <n v="419"/>
    <n v="389"/>
    <n v="48"/>
    <n v="118"/>
    <n v="364"/>
    <n v="366"/>
    <n v="349"/>
    <n v="206"/>
    <n v="198"/>
    <n v="205"/>
    <n v="55"/>
    <n v="68"/>
    <n v="48"/>
    <n v="103"/>
    <n v="100"/>
    <n v="96"/>
    <n v="6"/>
    <n v="15"/>
    <n v="48"/>
    <n v="9"/>
    <n v="23"/>
    <n v="57"/>
    <n v="13"/>
    <n v="33"/>
    <n v="111"/>
    <n v="20"/>
    <n v="47"/>
    <n v="148"/>
    <n v="64"/>
    <n v="60"/>
    <n v="72"/>
  </r>
  <r>
    <x v="13"/>
    <s v="Cedar Valley College (DCCCD)"/>
    <n v="223773"/>
    <x v="6"/>
    <m/>
    <m/>
    <m/>
    <m/>
    <m/>
    <m/>
    <m/>
    <m/>
    <m/>
    <m/>
    <m/>
    <m/>
    <m/>
    <m/>
    <m/>
    <m/>
    <m/>
    <m/>
    <m/>
    <m/>
    <m/>
    <m/>
    <m/>
    <m/>
    <m/>
    <m/>
    <m/>
    <m/>
    <m/>
    <m/>
    <m/>
    <s v=" "/>
    <s v=" "/>
    <s v=" "/>
    <s v=" "/>
    <s v=" "/>
    <s v=" "/>
    <s v=" "/>
    <s v=" "/>
    <s v=" "/>
    <s v=" "/>
    <s v=" "/>
    <s v=" "/>
    <m/>
    <m/>
    <m/>
    <m/>
    <m/>
    <m/>
    <s v=" "/>
    <s v=" "/>
    <s v=" "/>
    <m/>
    <m/>
    <m/>
    <m/>
    <m/>
    <m/>
    <m/>
    <m/>
    <m/>
    <s v=""/>
    <s v=""/>
    <s v=""/>
    <m/>
    <m/>
    <m/>
    <n v="1058"/>
    <n v="931"/>
    <n v="1007"/>
    <n v="705"/>
    <n v="830"/>
    <n v="1092"/>
    <n v="380"/>
    <n v="422"/>
    <n v="385"/>
    <n v="312"/>
    <n v="409"/>
    <n v="304"/>
    <n v="342"/>
    <n v="352"/>
    <m/>
    <m/>
    <m/>
    <m/>
    <n v="3"/>
    <n v="0"/>
    <m/>
    <m/>
    <n v="380"/>
    <n v="422"/>
    <n v="385"/>
    <n v="312"/>
    <n v="406"/>
    <n v="304"/>
    <n v="342"/>
    <n v="352"/>
    <n v="125"/>
    <n v="171"/>
    <n v="147"/>
    <n v="44"/>
    <n v="44"/>
    <n v="41"/>
    <n v="135"/>
    <n v="127"/>
    <n v="164"/>
    <n v="42"/>
    <n v="45"/>
    <n v="24"/>
    <n v="22"/>
    <n v="28"/>
    <n v="37"/>
    <n v="51"/>
    <n v="139"/>
    <n v="89"/>
    <n v="197"/>
    <n v="194"/>
    <n v="154"/>
    <n v="72"/>
    <n v="75"/>
    <n v="78"/>
  </r>
  <r>
    <x v="13"/>
    <s v="Cisco Junior College "/>
    <n v="223898"/>
    <x v="6"/>
    <m/>
    <m/>
    <m/>
    <m/>
    <m/>
    <m/>
    <m/>
    <m/>
    <m/>
    <m/>
    <m/>
    <m/>
    <m/>
    <m/>
    <m/>
    <m/>
    <m/>
    <m/>
    <m/>
    <m/>
    <m/>
    <m/>
    <m/>
    <m/>
    <m/>
    <m/>
    <m/>
    <m/>
    <m/>
    <m/>
    <m/>
    <s v=" "/>
    <s v=" "/>
    <s v=" "/>
    <s v=" "/>
    <s v=" "/>
    <s v=" "/>
    <s v=" "/>
    <s v=" "/>
    <s v=" "/>
    <s v=" "/>
    <s v=" "/>
    <s v=" "/>
    <m/>
    <m/>
    <m/>
    <m/>
    <m/>
    <m/>
    <s v=" "/>
    <s v=" "/>
    <s v=" "/>
    <m/>
    <m/>
    <m/>
    <m/>
    <m/>
    <m/>
    <m/>
    <m/>
    <m/>
    <s v=""/>
    <s v=""/>
    <s v=""/>
    <m/>
    <m/>
    <m/>
    <n v="1145"/>
    <n v="1315"/>
    <n v="1206"/>
    <n v="1000"/>
    <n v="919"/>
    <n v="1079"/>
    <n v="542"/>
    <n v="484"/>
    <n v="705"/>
    <n v="782"/>
    <n v="678"/>
    <n v="687"/>
    <n v="636"/>
    <n v="758"/>
    <m/>
    <m/>
    <m/>
    <m/>
    <n v="7"/>
    <n v="3"/>
    <m/>
    <m/>
    <n v="542"/>
    <n v="484"/>
    <n v="705"/>
    <n v="782"/>
    <n v="671"/>
    <n v="684"/>
    <n v="636"/>
    <n v="758"/>
    <n v="299"/>
    <n v="266"/>
    <n v="331"/>
    <n v="96"/>
    <n v="90"/>
    <n v="120"/>
    <n v="289"/>
    <n v="280"/>
    <n v="307"/>
    <n v="75"/>
    <n v="88"/>
    <n v="74"/>
    <n v="44"/>
    <n v="37"/>
    <n v="44"/>
    <n v="212"/>
    <n v="193"/>
    <n v="210"/>
    <n v="451"/>
    <n v="353"/>
    <n v="356"/>
    <n v="104"/>
    <n v="99"/>
    <n v="118"/>
  </r>
  <r>
    <x v="13"/>
    <s v="Coastal Bend College"/>
    <n v="223320"/>
    <x v="6"/>
    <m/>
    <m/>
    <m/>
    <m/>
    <m/>
    <m/>
    <m/>
    <m/>
    <m/>
    <m/>
    <m/>
    <m/>
    <m/>
    <m/>
    <m/>
    <m/>
    <m/>
    <m/>
    <m/>
    <m/>
    <m/>
    <m/>
    <m/>
    <m/>
    <m/>
    <m/>
    <m/>
    <m/>
    <m/>
    <m/>
    <m/>
    <s v=" "/>
    <s v=" "/>
    <s v=" "/>
    <s v=" "/>
    <s v=" "/>
    <s v=" "/>
    <s v=" "/>
    <s v=" "/>
    <s v=" "/>
    <s v=" "/>
    <s v=" "/>
    <s v=" "/>
    <m/>
    <m/>
    <m/>
    <m/>
    <m/>
    <m/>
    <s v=" "/>
    <s v=" "/>
    <s v=" "/>
    <m/>
    <m/>
    <m/>
    <m/>
    <m/>
    <m/>
    <m/>
    <m/>
    <m/>
    <s v=""/>
    <s v=""/>
    <s v=""/>
    <m/>
    <m/>
    <m/>
    <n v="1146"/>
    <n v="1363"/>
    <n v="1342"/>
    <n v="827"/>
    <n v="769"/>
    <n v="850"/>
    <n v="466"/>
    <n v="548"/>
    <n v="519"/>
    <n v="533"/>
    <n v="343"/>
    <n v="410"/>
    <n v="530"/>
    <n v="595"/>
    <m/>
    <m/>
    <m/>
    <m/>
    <n v="3"/>
    <n v="4"/>
    <m/>
    <m/>
    <n v="466"/>
    <n v="548"/>
    <n v="519"/>
    <n v="533"/>
    <n v="340"/>
    <n v="406"/>
    <n v="530"/>
    <n v="595"/>
    <n v="167"/>
    <n v="246"/>
    <n v="305"/>
    <n v="36"/>
    <n v="52"/>
    <n v="40"/>
    <n v="203"/>
    <n v="232"/>
    <n v="250"/>
    <n v="94"/>
    <n v="83"/>
    <n v="94"/>
    <n v="48"/>
    <n v="24"/>
    <n v="41"/>
    <n v="60"/>
    <n v="60"/>
    <n v="70"/>
    <n v="331"/>
    <n v="173"/>
    <n v="201"/>
    <n v="122"/>
    <n v="132"/>
    <n v="141"/>
  </r>
  <r>
    <x v="13"/>
    <s v="College of the Mainland"/>
    <n v="226408"/>
    <x v="6"/>
    <m/>
    <m/>
    <m/>
    <m/>
    <m/>
    <m/>
    <m/>
    <m/>
    <m/>
    <m/>
    <m/>
    <m/>
    <m/>
    <m/>
    <m/>
    <m/>
    <m/>
    <m/>
    <m/>
    <m/>
    <m/>
    <m/>
    <m/>
    <m/>
    <m/>
    <m/>
    <m/>
    <m/>
    <m/>
    <m/>
    <m/>
    <s v=" "/>
    <s v=" "/>
    <s v=" "/>
    <s v=" "/>
    <s v=" "/>
    <s v=" "/>
    <s v=" "/>
    <s v=" "/>
    <s v=" "/>
    <s v=" "/>
    <s v=" "/>
    <s v=" "/>
    <m/>
    <m/>
    <m/>
    <m/>
    <m/>
    <m/>
    <s v=" "/>
    <s v=" "/>
    <s v=" "/>
    <m/>
    <m/>
    <m/>
    <m/>
    <m/>
    <m/>
    <m/>
    <m/>
    <m/>
    <s v=""/>
    <s v=""/>
    <s v=""/>
    <m/>
    <m/>
    <m/>
    <n v="639"/>
    <n v="598"/>
    <n v="543"/>
    <n v="812"/>
    <n v="467"/>
    <n v="496"/>
    <n v="317"/>
    <n v="293"/>
    <n v="371"/>
    <n v="346"/>
    <n v="291"/>
    <n v="401"/>
    <n v="209"/>
    <n v="221"/>
    <m/>
    <m/>
    <m/>
    <m/>
    <n v="5"/>
    <n v="1"/>
    <m/>
    <m/>
    <n v="317"/>
    <n v="293"/>
    <n v="371"/>
    <n v="346"/>
    <n v="286"/>
    <n v="400"/>
    <n v="209"/>
    <n v="221"/>
    <n v="205"/>
    <n v="107"/>
    <n v="125"/>
    <n v="42"/>
    <n v="18"/>
    <n v="17"/>
    <n v="153"/>
    <n v="84"/>
    <n v="79"/>
    <n v="26"/>
    <n v="24"/>
    <n v="44"/>
    <n v="55"/>
    <n v="48"/>
    <n v="71"/>
    <n v="65"/>
    <n v="54"/>
    <n v="85"/>
    <n v="200"/>
    <n v="160"/>
    <n v="200"/>
    <n v="56"/>
    <n v="59"/>
    <n v="60"/>
  </r>
  <r>
    <x v="13"/>
    <s v="El Centro College  (DCCCD)"/>
    <n v="224615"/>
    <x v="6"/>
    <m/>
    <m/>
    <m/>
    <m/>
    <m/>
    <m/>
    <m/>
    <m/>
    <m/>
    <m/>
    <m/>
    <m/>
    <m/>
    <m/>
    <m/>
    <m/>
    <m/>
    <m/>
    <m/>
    <m/>
    <m/>
    <m/>
    <m/>
    <m/>
    <m/>
    <m/>
    <m/>
    <m/>
    <m/>
    <m/>
    <m/>
    <s v=" "/>
    <s v=" "/>
    <s v=" "/>
    <s v=" "/>
    <s v=" "/>
    <s v=" "/>
    <s v=" "/>
    <s v=" "/>
    <s v=" "/>
    <s v=" "/>
    <s v=" "/>
    <s v=" "/>
    <m/>
    <m/>
    <m/>
    <m/>
    <m/>
    <m/>
    <s v=" "/>
    <s v=" "/>
    <s v=" "/>
    <m/>
    <m/>
    <m/>
    <m/>
    <m/>
    <m/>
    <m/>
    <m/>
    <m/>
    <s v=""/>
    <s v=""/>
    <s v=""/>
    <m/>
    <m/>
    <m/>
    <n v="1326"/>
    <n v="1278"/>
    <n v="1413"/>
    <n v="1132"/>
    <n v="1223"/>
    <n v="1823"/>
    <n v="187"/>
    <n v="347"/>
    <n v="353"/>
    <n v="350"/>
    <n v="376"/>
    <n v="396"/>
    <n v="428"/>
    <n v="475"/>
    <m/>
    <m/>
    <m/>
    <m/>
    <n v="1"/>
    <n v="4"/>
    <m/>
    <m/>
    <n v="187"/>
    <n v="347"/>
    <n v="353"/>
    <n v="350"/>
    <n v="375"/>
    <n v="392"/>
    <n v="428"/>
    <n v="475"/>
    <n v="165"/>
    <n v="171"/>
    <n v="221"/>
    <n v="43"/>
    <n v="50"/>
    <n v="64"/>
    <n v="184"/>
    <n v="207"/>
    <n v="190"/>
    <n v="40"/>
    <n v="39"/>
    <n v="20"/>
    <n v="42"/>
    <n v="44"/>
    <n v="48"/>
    <n v="24"/>
    <n v="110"/>
    <n v="119"/>
    <n v="244"/>
    <n v="182"/>
    <n v="205"/>
    <n v="25"/>
    <n v="64"/>
    <n v="33"/>
  </r>
  <r>
    <x v="13"/>
    <s v="Grayson County College "/>
    <n v="225070"/>
    <x v="6"/>
    <m/>
    <m/>
    <m/>
    <m/>
    <m/>
    <m/>
    <m/>
    <m/>
    <m/>
    <m/>
    <m/>
    <m/>
    <m/>
    <m/>
    <m/>
    <m/>
    <m/>
    <m/>
    <m/>
    <m/>
    <m/>
    <m/>
    <m/>
    <m/>
    <m/>
    <m/>
    <m/>
    <m/>
    <m/>
    <m/>
    <m/>
    <s v=" "/>
    <s v=" "/>
    <s v=" "/>
    <s v=" "/>
    <s v=" "/>
    <s v=" "/>
    <s v=" "/>
    <s v=" "/>
    <s v=" "/>
    <s v=" "/>
    <s v=" "/>
    <s v=" "/>
    <m/>
    <m/>
    <m/>
    <m/>
    <m/>
    <m/>
    <s v=" "/>
    <s v=" "/>
    <s v=" "/>
    <m/>
    <m/>
    <m/>
    <m/>
    <m/>
    <m/>
    <m/>
    <m/>
    <m/>
    <s v=""/>
    <s v=""/>
    <s v=""/>
    <m/>
    <m/>
    <m/>
    <n v="1113"/>
    <n v="1014"/>
    <n v="634"/>
    <n v="758"/>
    <n v="734"/>
    <n v="748"/>
    <n v="482"/>
    <n v="489"/>
    <n v="516"/>
    <n v="491"/>
    <n v="439"/>
    <n v="572"/>
    <n v="532"/>
    <n v="566"/>
    <m/>
    <m/>
    <m/>
    <m/>
    <n v="4"/>
    <n v="8"/>
    <m/>
    <m/>
    <n v="482"/>
    <n v="489"/>
    <n v="516"/>
    <n v="491"/>
    <n v="435"/>
    <n v="564"/>
    <n v="532"/>
    <n v="566"/>
    <n v="311"/>
    <n v="321"/>
    <n v="315"/>
    <n v="45"/>
    <n v="37"/>
    <n v="44"/>
    <n v="208"/>
    <n v="174"/>
    <n v="207"/>
    <n v="72"/>
    <n v="69"/>
    <n v="97"/>
    <n v="69"/>
    <n v="43"/>
    <n v="74"/>
    <n v="74"/>
    <n v="79"/>
    <n v="80"/>
    <n v="276"/>
    <n v="244"/>
    <n v="313"/>
    <n v="127"/>
    <n v="129"/>
    <n v="163"/>
  </r>
  <r>
    <x v="13"/>
    <s v="Hill College"/>
    <n v="225371"/>
    <x v="6"/>
    <m/>
    <m/>
    <m/>
    <m/>
    <m/>
    <m/>
    <m/>
    <m/>
    <m/>
    <m/>
    <m/>
    <m/>
    <m/>
    <m/>
    <m/>
    <m/>
    <m/>
    <m/>
    <m/>
    <m/>
    <m/>
    <m/>
    <m/>
    <m/>
    <m/>
    <m/>
    <m/>
    <m/>
    <m/>
    <m/>
    <m/>
    <s v=" "/>
    <s v=" "/>
    <s v=" "/>
    <s v=" "/>
    <s v=" "/>
    <s v=" "/>
    <s v=" "/>
    <s v=" "/>
    <s v=" "/>
    <s v=" "/>
    <s v=" "/>
    <s v=" "/>
    <m/>
    <m/>
    <m/>
    <m/>
    <m/>
    <m/>
    <s v=" "/>
    <s v=" "/>
    <s v=" "/>
    <m/>
    <m/>
    <m/>
    <m/>
    <m/>
    <m/>
    <m/>
    <m/>
    <m/>
    <s v=""/>
    <s v=""/>
    <s v=""/>
    <m/>
    <m/>
    <m/>
    <n v="1231"/>
    <n v="1263"/>
    <n v="1063"/>
    <n v="769"/>
    <n v="705"/>
    <n v="833"/>
    <n v="413"/>
    <n v="400"/>
    <n v="525"/>
    <n v="477"/>
    <n v="336"/>
    <n v="522"/>
    <n v="464"/>
    <n v="573"/>
    <m/>
    <m/>
    <m/>
    <m/>
    <n v="1"/>
    <n v="2"/>
    <m/>
    <m/>
    <n v="413"/>
    <n v="400"/>
    <n v="525"/>
    <n v="477"/>
    <n v="335"/>
    <n v="520"/>
    <n v="464"/>
    <n v="573"/>
    <n v="257"/>
    <n v="224"/>
    <n v="264"/>
    <n v="63"/>
    <n v="50"/>
    <n v="62"/>
    <n v="200"/>
    <n v="190"/>
    <n v="247"/>
    <n v="89"/>
    <n v="63"/>
    <n v="82"/>
    <n v="23"/>
    <n v="28"/>
    <n v="55"/>
    <n v="130"/>
    <n v="97"/>
    <n v="144"/>
    <n v="235"/>
    <n v="147"/>
    <n v="239"/>
    <n v="89"/>
    <n v="94"/>
    <n v="132"/>
  </r>
  <r>
    <x v="13"/>
    <s v="Howard College (HCJCD)"/>
    <n v="225520"/>
    <x v="6"/>
    <m/>
    <m/>
    <m/>
    <m/>
    <m/>
    <m/>
    <m/>
    <m/>
    <m/>
    <m/>
    <m/>
    <m/>
    <m/>
    <m/>
    <m/>
    <m/>
    <m/>
    <m/>
    <m/>
    <m/>
    <m/>
    <m/>
    <m/>
    <m/>
    <m/>
    <m/>
    <m/>
    <m/>
    <m/>
    <m/>
    <m/>
    <s v=" "/>
    <s v=" "/>
    <s v=" "/>
    <s v=" "/>
    <s v=" "/>
    <s v=" "/>
    <s v=" "/>
    <s v=" "/>
    <s v=" "/>
    <s v=" "/>
    <s v=" "/>
    <s v=" "/>
    <m/>
    <m/>
    <m/>
    <m/>
    <m/>
    <m/>
    <s v=" "/>
    <s v=" "/>
    <s v=" "/>
    <m/>
    <m/>
    <m/>
    <m/>
    <m/>
    <m/>
    <m/>
    <m/>
    <m/>
    <s v=""/>
    <s v=""/>
    <s v=""/>
    <m/>
    <m/>
    <m/>
    <n v="920"/>
    <n v="926"/>
    <n v="831"/>
    <n v="470"/>
    <n v="544"/>
    <n v="470"/>
    <n v="408"/>
    <n v="387"/>
    <n v="330"/>
    <n v="351"/>
    <n v="303"/>
    <n v="277"/>
    <n v="283"/>
    <n v="268"/>
    <m/>
    <m/>
    <m/>
    <m/>
    <n v="2"/>
    <n v="5"/>
    <m/>
    <m/>
    <n v="408"/>
    <n v="387"/>
    <n v="330"/>
    <n v="351"/>
    <n v="301"/>
    <n v="272"/>
    <n v="283"/>
    <n v="268"/>
    <n v="123"/>
    <n v="121"/>
    <n v="114"/>
    <n v="21"/>
    <n v="37"/>
    <n v="19"/>
    <n v="128"/>
    <n v="125"/>
    <n v="135"/>
    <n v="70"/>
    <n v="58"/>
    <n v="52"/>
    <n v="24"/>
    <n v="18"/>
    <n v="20"/>
    <n v="78"/>
    <n v="85"/>
    <n v="58"/>
    <n v="179"/>
    <n v="140"/>
    <n v="142"/>
    <n v="89"/>
    <n v="49"/>
    <n v="69"/>
  </r>
  <r>
    <x v="13"/>
    <s v="Kilgore College "/>
    <n v="226019"/>
    <x v="6"/>
    <m/>
    <m/>
    <m/>
    <m/>
    <m/>
    <m/>
    <m/>
    <m/>
    <m/>
    <m/>
    <m/>
    <m/>
    <m/>
    <m/>
    <m/>
    <m/>
    <m/>
    <m/>
    <m/>
    <m/>
    <m/>
    <m/>
    <m/>
    <m/>
    <m/>
    <m/>
    <m/>
    <m/>
    <m/>
    <m/>
    <m/>
    <s v=" "/>
    <s v=" "/>
    <s v=" "/>
    <s v=" "/>
    <s v=" "/>
    <s v=" "/>
    <s v=" "/>
    <s v=" "/>
    <s v=" "/>
    <s v=" "/>
    <s v=" "/>
    <s v=" "/>
    <m/>
    <m/>
    <m/>
    <m/>
    <m/>
    <m/>
    <s v=" "/>
    <s v=" "/>
    <s v=" "/>
    <m/>
    <m/>
    <m/>
    <m/>
    <m/>
    <m/>
    <m/>
    <m/>
    <m/>
    <s v=""/>
    <s v=""/>
    <s v=""/>
    <m/>
    <m/>
    <m/>
    <n v="1352"/>
    <n v="1180"/>
    <n v="1367"/>
    <n v="1068"/>
    <n v="1267"/>
    <n v="1264"/>
    <n v="773"/>
    <n v="859"/>
    <n v="826"/>
    <n v="697"/>
    <n v="868"/>
    <n v="769"/>
    <n v="983"/>
    <n v="933"/>
    <m/>
    <m/>
    <m/>
    <m/>
    <n v="5"/>
    <n v="4"/>
    <m/>
    <m/>
    <n v="773"/>
    <n v="859"/>
    <n v="826"/>
    <n v="697"/>
    <n v="863"/>
    <n v="765"/>
    <n v="983"/>
    <n v="933"/>
    <n v="427"/>
    <n v="518"/>
    <n v="502"/>
    <n v="62"/>
    <n v="110"/>
    <n v="121"/>
    <n v="276"/>
    <n v="355"/>
    <n v="310"/>
    <n v="96"/>
    <n v="122"/>
    <n v="117"/>
    <n v="84"/>
    <n v="113"/>
    <n v="107"/>
    <n v="123"/>
    <n v="200"/>
    <n v="183"/>
    <n v="394"/>
    <n v="428"/>
    <n v="358"/>
    <n v="208"/>
    <n v="215"/>
    <n v="176"/>
  </r>
  <r>
    <x v="13"/>
    <s v="Lamar Institute of Technology"/>
    <n v="229337"/>
    <x v="6"/>
    <m/>
    <m/>
    <m/>
    <m/>
    <m/>
    <m/>
    <m/>
    <m/>
    <m/>
    <m/>
    <m/>
    <m/>
    <m/>
    <m/>
    <m/>
    <m/>
    <m/>
    <m/>
    <m/>
    <m/>
    <m/>
    <m/>
    <m/>
    <m/>
    <m/>
    <m/>
    <m/>
    <m/>
    <m/>
    <m/>
    <m/>
    <s v=" "/>
    <s v=" "/>
    <s v=" "/>
    <s v=" "/>
    <s v=" "/>
    <s v=" "/>
    <s v=" "/>
    <s v=" "/>
    <s v=" "/>
    <s v=" "/>
    <s v=" "/>
    <s v=" "/>
    <m/>
    <m/>
    <m/>
    <m/>
    <m/>
    <m/>
    <s v=" "/>
    <s v=" "/>
    <s v=" "/>
    <m/>
    <m/>
    <m/>
    <m/>
    <m/>
    <m/>
    <m/>
    <m/>
    <m/>
    <s v=""/>
    <s v=""/>
    <s v=""/>
    <m/>
    <m/>
    <m/>
    <n v="672"/>
    <n v="616"/>
    <n v="702"/>
    <n v="590"/>
    <n v="630"/>
    <n v="692"/>
    <n v="323"/>
    <n v="378"/>
    <n v="417"/>
    <n v="390"/>
    <n v="423"/>
    <n v="402"/>
    <n v="404"/>
    <n v="502"/>
    <m/>
    <m/>
    <m/>
    <m/>
    <n v="2"/>
    <n v="5"/>
    <m/>
    <m/>
    <n v="323"/>
    <n v="378"/>
    <n v="417"/>
    <n v="390"/>
    <n v="421"/>
    <n v="397"/>
    <n v="404"/>
    <n v="502"/>
    <n v="181"/>
    <n v="184"/>
    <n v="236"/>
    <n v="26"/>
    <n v="35"/>
    <n v="38"/>
    <n v="190"/>
    <n v="185"/>
    <n v="228"/>
    <n v="70"/>
    <n v="55"/>
    <n v="85"/>
    <n v="28"/>
    <n v="42"/>
    <n v="66"/>
    <n v="56"/>
    <n v="73"/>
    <n v="67"/>
    <n v="236"/>
    <n v="251"/>
    <n v="179"/>
    <n v="121"/>
    <n v="119"/>
    <n v="123"/>
  </r>
  <r>
    <x v="13"/>
    <s v="Lee College "/>
    <n v="226204"/>
    <x v="6"/>
    <m/>
    <m/>
    <m/>
    <m/>
    <m/>
    <m/>
    <m/>
    <m/>
    <m/>
    <m/>
    <m/>
    <m/>
    <m/>
    <m/>
    <m/>
    <m/>
    <m/>
    <m/>
    <m/>
    <m/>
    <m/>
    <m/>
    <m/>
    <m/>
    <m/>
    <m/>
    <m/>
    <m/>
    <m/>
    <m/>
    <m/>
    <s v=" "/>
    <s v=" "/>
    <s v=" "/>
    <s v=" "/>
    <s v=" "/>
    <s v=" "/>
    <s v=" "/>
    <s v=" "/>
    <s v=" "/>
    <s v=" "/>
    <s v=" "/>
    <s v=" "/>
    <m/>
    <m/>
    <m/>
    <m/>
    <m/>
    <m/>
    <s v=" "/>
    <s v=" "/>
    <s v=" "/>
    <m/>
    <m/>
    <m/>
    <m/>
    <m/>
    <m/>
    <m/>
    <m/>
    <m/>
    <s v=""/>
    <s v=""/>
    <s v=""/>
    <m/>
    <m/>
    <m/>
    <n v="1122"/>
    <n v="682"/>
    <n v="667"/>
    <n v="828"/>
    <n v="763"/>
    <n v="967"/>
    <n v="94"/>
    <n v="259"/>
    <n v="614"/>
    <n v="378"/>
    <n v="422"/>
    <n v="405"/>
    <n v="331"/>
    <n v="459"/>
    <m/>
    <m/>
    <m/>
    <m/>
    <n v="2"/>
    <n v="2"/>
    <m/>
    <m/>
    <n v="94"/>
    <n v="259"/>
    <n v="614"/>
    <n v="378"/>
    <n v="420"/>
    <n v="403"/>
    <n v="331"/>
    <n v="459"/>
    <n v="236"/>
    <n v="186"/>
    <n v="303"/>
    <n v="39"/>
    <n v="26"/>
    <n v="32"/>
    <n v="128"/>
    <n v="119"/>
    <n v="124"/>
    <n v="57"/>
    <n v="73"/>
    <n v="58"/>
    <n v="79"/>
    <n v="91"/>
    <n v="85"/>
    <n v="51"/>
    <n v="84"/>
    <n v="73"/>
    <n v="191"/>
    <n v="172"/>
    <n v="187"/>
    <n v="54"/>
    <n v="46"/>
    <n v="135"/>
  </r>
  <r>
    <x v="13"/>
    <s v="Midland College "/>
    <n v="226806"/>
    <x v="11"/>
    <m/>
    <m/>
    <m/>
    <m/>
    <m/>
    <m/>
    <m/>
    <m/>
    <m/>
    <m/>
    <m/>
    <m/>
    <m/>
    <m/>
    <m/>
    <m/>
    <m/>
    <m/>
    <m/>
    <m/>
    <m/>
    <m/>
    <m/>
    <m/>
    <m/>
    <m/>
    <m/>
    <m/>
    <m/>
    <m/>
    <m/>
    <s v=" "/>
    <s v=" "/>
    <s v=" "/>
    <s v=" "/>
    <s v=" "/>
    <s v=" "/>
    <s v=" "/>
    <s v=" "/>
    <s v=" "/>
    <s v=" "/>
    <s v=" "/>
    <s v=" "/>
    <m/>
    <m/>
    <m/>
    <m/>
    <m/>
    <m/>
    <s v=" "/>
    <s v=" "/>
    <s v=" "/>
    <m/>
    <m/>
    <m/>
    <m/>
    <m/>
    <m/>
    <m/>
    <m/>
    <m/>
    <s v=""/>
    <s v=""/>
    <s v=""/>
    <m/>
    <m/>
    <m/>
    <n v="1539"/>
    <n v="1426"/>
    <n v="1312"/>
    <n v="817"/>
    <n v="788"/>
    <n v="927"/>
    <n v="469"/>
    <n v="403"/>
    <n v="502"/>
    <n v="505"/>
    <n v="423"/>
    <n v="520"/>
    <n v="487"/>
    <n v="648"/>
    <m/>
    <m/>
    <m/>
    <m/>
    <n v="4"/>
    <n v="4"/>
    <m/>
    <m/>
    <n v="469"/>
    <n v="403"/>
    <n v="502"/>
    <n v="505"/>
    <n v="419"/>
    <n v="516"/>
    <n v="487"/>
    <n v="648"/>
    <n v="245"/>
    <n v="248"/>
    <n v="353"/>
    <n v="52"/>
    <n v="42"/>
    <n v="80"/>
    <n v="219"/>
    <n v="197"/>
    <n v="215"/>
    <n v="67"/>
    <n v="50"/>
    <n v="61"/>
    <n v="67"/>
    <n v="49"/>
    <n v="75"/>
    <n v="101"/>
    <n v="111"/>
    <n v="112"/>
    <n v="270"/>
    <n v="209"/>
    <n v="268"/>
    <n v="121"/>
    <n v="95"/>
    <n v="110"/>
  </r>
  <r>
    <x v="13"/>
    <s v="Mountain View College (DCCCD)"/>
    <n v="226930"/>
    <x v="6"/>
    <m/>
    <m/>
    <m/>
    <m/>
    <m/>
    <m/>
    <m/>
    <m/>
    <m/>
    <m/>
    <m/>
    <m/>
    <m/>
    <m/>
    <m/>
    <m/>
    <m/>
    <m/>
    <m/>
    <m/>
    <m/>
    <m/>
    <m/>
    <m/>
    <m/>
    <m/>
    <m/>
    <m/>
    <m/>
    <m/>
    <m/>
    <s v=" "/>
    <s v=" "/>
    <s v=" "/>
    <s v=" "/>
    <s v=" "/>
    <s v=" "/>
    <s v=" "/>
    <s v=" "/>
    <s v=" "/>
    <s v=" "/>
    <s v=" "/>
    <s v=" "/>
    <m/>
    <m/>
    <m/>
    <m/>
    <m/>
    <m/>
    <s v=" "/>
    <s v=" "/>
    <s v=" "/>
    <m/>
    <m/>
    <m/>
    <m/>
    <m/>
    <m/>
    <m/>
    <m/>
    <m/>
    <s v=""/>
    <s v=""/>
    <s v=""/>
    <m/>
    <m/>
    <m/>
    <n v="1391"/>
    <n v="1420"/>
    <n v="1450"/>
    <n v="1310"/>
    <n v="1217"/>
    <n v="1532"/>
    <n v="451"/>
    <n v="515"/>
    <n v="430"/>
    <n v="496"/>
    <n v="466"/>
    <n v="477"/>
    <n v="486"/>
    <n v="486"/>
    <m/>
    <m/>
    <m/>
    <m/>
    <n v="4"/>
    <n v="2"/>
    <m/>
    <m/>
    <n v="451"/>
    <n v="515"/>
    <n v="430"/>
    <n v="496"/>
    <n v="462"/>
    <n v="475"/>
    <n v="486"/>
    <n v="486"/>
    <n v="265"/>
    <n v="254"/>
    <n v="293"/>
    <n v="45"/>
    <n v="53"/>
    <n v="45"/>
    <n v="165"/>
    <n v="179"/>
    <n v="148"/>
    <n v="45"/>
    <n v="37"/>
    <n v="42"/>
    <n v="67"/>
    <n v="79"/>
    <n v="81"/>
    <n v="59"/>
    <n v="115"/>
    <n v="132"/>
    <n v="325"/>
    <n v="231"/>
    <n v="220"/>
    <n v="74"/>
    <n v="70"/>
    <n v="51"/>
  </r>
  <r>
    <x v="13"/>
    <s v="North Central Texas Community College"/>
    <n v="224110"/>
    <x v="6"/>
    <m/>
    <m/>
    <m/>
    <m/>
    <m/>
    <m/>
    <m/>
    <m/>
    <m/>
    <m/>
    <m/>
    <m/>
    <m/>
    <m/>
    <m/>
    <m/>
    <m/>
    <m/>
    <m/>
    <m/>
    <m/>
    <m/>
    <m/>
    <m/>
    <m/>
    <m/>
    <m/>
    <m/>
    <m/>
    <m/>
    <m/>
    <s v=" "/>
    <s v=" "/>
    <s v=" "/>
    <s v=" "/>
    <s v=" "/>
    <s v=" "/>
    <s v=" "/>
    <s v=" "/>
    <s v=" "/>
    <s v=" "/>
    <s v=" "/>
    <s v=" "/>
    <m/>
    <m/>
    <m/>
    <m/>
    <m/>
    <m/>
    <s v=" "/>
    <s v=" "/>
    <s v=" "/>
    <m/>
    <m/>
    <m/>
    <m/>
    <m/>
    <m/>
    <m/>
    <m/>
    <m/>
    <s v=""/>
    <s v=""/>
    <s v=""/>
    <m/>
    <m/>
    <m/>
    <n v="1909"/>
    <n v="1987"/>
    <n v="2147"/>
    <n v="2416"/>
    <n v="1958"/>
    <n v="1395"/>
    <n v="653"/>
    <n v="707"/>
    <n v="902"/>
    <n v="933"/>
    <n v="919"/>
    <n v="1000"/>
    <n v="911"/>
    <n v="992"/>
    <m/>
    <m/>
    <m/>
    <m/>
    <n v="5"/>
    <n v="12"/>
    <m/>
    <m/>
    <n v="653"/>
    <n v="707"/>
    <n v="902"/>
    <n v="933"/>
    <n v="914"/>
    <n v="988"/>
    <n v="911"/>
    <n v="992"/>
    <n v="490"/>
    <n v="427"/>
    <n v="492"/>
    <n v="142"/>
    <n v="118"/>
    <n v="128"/>
    <n v="356"/>
    <n v="366"/>
    <n v="372"/>
    <n v="82"/>
    <n v="70"/>
    <n v="78"/>
    <n v="148"/>
    <n v="134"/>
    <n v="149"/>
    <n v="255"/>
    <n v="310"/>
    <n v="321"/>
    <n v="448"/>
    <n v="400"/>
    <n v="440"/>
    <n v="113"/>
    <n v="113"/>
    <n v="157"/>
  </r>
  <r>
    <x v="13"/>
    <s v="Odessa College "/>
    <n v="227304"/>
    <x v="6"/>
    <m/>
    <m/>
    <m/>
    <m/>
    <m/>
    <m/>
    <m/>
    <m/>
    <m/>
    <m/>
    <m/>
    <m/>
    <m/>
    <m/>
    <m/>
    <m/>
    <m/>
    <m/>
    <m/>
    <m/>
    <m/>
    <m/>
    <m/>
    <m/>
    <m/>
    <m/>
    <m/>
    <m/>
    <m/>
    <m/>
    <m/>
    <s v=" "/>
    <s v=" "/>
    <s v=" "/>
    <s v=" "/>
    <s v=" "/>
    <s v=" "/>
    <s v=" "/>
    <s v=" "/>
    <s v=" "/>
    <s v=" "/>
    <s v=" "/>
    <s v=" "/>
    <m/>
    <m/>
    <m/>
    <m/>
    <m/>
    <m/>
    <s v=" "/>
    <s v=" "/>
    <s v=" "/>
    <m/>
    <m/>
    <m/>
    <m/>
    <m/>
    <m/>
    <m/>
    <m/>
    <m/>
    <s v=""/>
    <s v=""/>
    <s v=""/>
    <m/>
    <m/>
    <m/>
    <n v="1236"/>
    <n v="1169"/>
    <n v="1205"/>
    <n v="1172"/>
    <n v="761"/>
    <n v="717"/>
    <n v="419"/>
    <n v="442"/>
    <n v="436"/>
    <n v="501"/>
    <n v="513"/>
    <n v="416"/>
    <n v="399"/>
    <n v="416"/>
    <m/>
    <m/>
    <m/>
    <m/>
    <n v="2"/>
    <n v="3"/>
    <m/>
    <m/>
    <n v="419"/>
    <n v="442"/>
    <n v="436"/>
    <n v="501"/>
    <n v="511"/>
    <n v="413"/>
    <n v="399"/>
    <n v="416"/>
    <n v="221"/>
    <n v="194"/>
    <n v="215"/>
    <n v="23"/>
    <n v="24"/>
    <n v="24"/>
    <n v="169"/>
    <n v="181"/>
    <n v="177"/>
    <n v="54"/>
    <n v="46"/>
    <n v="37"/>
    <n v="86"/>
    <n v="81"/>
    <n v="62"/>
    <n v="73"/>
    <n v="83"/>
    <n v="68"/>
    <n v="288"/>
    <n v="301"/>
    <n v="246"/>
    <n v="88"/>
    <n v="69"/>
    <n v="82"/>
  </r>
  <r>
    <x v="13"/>
    <s v="Paris Junior College"/>
    <n v="227401"/>
    <x v="6"/>
    <m/>
    <m/>
    <m/>
    <m/>
    <m/>
    <m/>
    <m/>
    <m/>
    <m/>
    <m/>
    <m/>
    <m/>
    <m/>
    <m/>
    <m/>
    <m/>
    <m/>
    <m/>
    <m/>
    <m/>
    <m/>
    <m/>
    <m/>
    <m/>
    <m/>
    <m/>
    <m/>
    <m/>
    <m/>
    <m/>
    <m/>
    <s v=" "/>
    <s v=" "/>
    <s v=" "/>
    <s v=" "/>
    <s v=" "/>
    <s v=" "/>
    <s v=" "/>
    <s v=" "/>
    <s v=" "/>
    <s v=" "/>
    <s v=" "/>
    <s v=" "/>
    <m/>
    <m/>
    <m/>
    <m/>
    <m/>
    <m/>
    <s v=" "/>
    <s v=" "/>
    <s v=" "/>
    <m/>
    <m/>
    <m/>
    <m/>
    <m/>
    <m/>
    <m/>
    <m/>
    <m/>
    <s v=""/>
    <s v=""/>
    <s v=""/>
    <m/>
    <m/>
    <m/>
    <n v="1542"/>
    <n v="1555"/>
    <n v="1590"/>
    <n v="1213"/>
    <n v="1035"/>
    <n v="1081"/>
    <n v="417"/>
    <n v="309"/>
    <n v="386"/>
    <n v="278"/>
    <n v="279"/>
    <n v="526"/>
    <n v="670"/>
    <n v="722"/>
    <m/>
    <m/>
    <m/>
    <m/>
    <n v="1"/>
    <n v="4"/>
    <m/>
    <m/>
    <n v="417"/>
    <n v="309"/>
    <n v="386"/>
    <n v="278"/>
    <n v="278"/>
    <n v="522"/>
    <n v="670"/>
    <n v="722"/>
    <n v="244"/>
    <n v="332"/>
    <n v="369"/>
    <n v="36"/>
    <n v="54"/>
    <n v="67"/>
    <n v="242"/>
    <n v="284"/>
    <n v="286"/>
    <n v="38"/>
    <n v="43"/>
    <n v="93"/>
    <n v="32"/>
    <n v="31"/>
    <n v="53"/>
    <n v="32"/>
    <n v="40"/>
    <n v="86"/>
    <n v="176"/>
    <n v="164"/>
    <n v="290"/>
    <n v="108"/>
    <n v="65"/>
    <n v="92"/>
  </r>
  <r>
    <x v="13"/>
    <s v="Southwest Texas Junior College "/>
    <n v="228316"/>
    <x v="6"/>
    <m/>
    <m/>
    <m/>
    <m/>
    <m/>
    <m/>
    <m/>
    <m/>
    <m/>
    <m/>
    <m/>
    <m/>
    <m/>
    <m/>
    <m/>
    <m/>
    <m/>
    <m/>
    <m/>
    <m/>
    <m/>
    <m/>
    <m/>
    <m/>
    <m/>
    <m/>
    <m/>
    <m/>
    <m/>
    <m/>
    <m/>
    <s v=" "/>
    <s v=" "/>
    <s v=" "/>
    <s v=" "/>
    <s v=" "/>
    <s v=" "/>
    <s v=" "/>
    <s v=" "/>
    <s v=" "/>
    <s v=" "/>
    <s v=" "/>
    <s v=" "/>
    <m/>
    <m/>
    <m/>
    <m/>
    <m/>
    <m/>
    <s v=" "/>
    <s v=" "/>
    <s v=" "/>
    <m/>
    <m/>
    <m/>
    <m/>
    <m/>
    <m/>
    <m/>
    <m/>
    <m/>
    <s v=""/>
    <s v=""/>
    <s v=""/>
    <m/>
    <m/>
    <m/>
    <n v="981"/>
    <n v="1082"/>
    <n v="895"/>
    <n v="880"/>
    <n v="832"/>
    <n v="816"/>
    <n v="518"/>
    <n v="560"/>
    <n v="527"/>
    <n v="495"/>
    <n v="587"/>
    <n v="542"/>
    <n v="514"/>
    <n v="491"/>
    <m/>
    <m/>
    <m/>
    <m/>
    <n v="1"/>
    <n v="7"/>
    <m/>
    <m/>
    <n v="518"/>
    <n v="560"/>
    <n v="527"/>
    <n v="495"/>
    <n v="586"/>
    <n v="535"/>
    <n v="514"/>
    <n v="491"/>
    <n v="287"/>
    <n v="262"/>
    <n v="273"/>
    <n v="28"/>
    <n v="30"/>
    <n v="22"/>
    <n v="220"/>
    <n v="222"/>
    <n v="196"/>
    <n v="83"/>
    <n v="114"/>
    <n v="102"/>
    <n v="56"/>
    <n v="77"/>
    <n v="72"/>
    <n v="65"/>
    <n v="82"/>
    <n v="70"/>
    <n v="291"/>
    <n v="313"/>
    <n v="291"/>
    <n v="132"/>
    <n v="147"/>
    <n v="134"/>
  </r>
  <r>
    <x v="13"/>
    <s v="Temple College "/>
    <n v="228608"/>
    <x v="6"/>
    <m/>
    <m/>
    <m/>
    <m/>
    <m/>
    <m/>
    <m/>
    <m/>
    <m/>
    <m/>
    <m/>
    <m/>
    <m/>
    <m/>
    <m/>
    <m/>
    <m/>
    <m/>
    <m/>
    <m/>
    <m/>
    <m/>
    <m/>
    <m/>
    <m/>
    <m/>
    <m/>
    <m/>
    <m/>
    <m/>
    <m/>
    <s v=" "/>
    <s v=" "/>
    <s v=" "/>
    <s v=" "/>
    <s v=" "/>
    <s v=" "/>
    <s v=" "/>
    <s v=" "/>
    <s v=" "/>
    <s v=" "/>
    <s v=" "/>
    <s v=" "/>
    <m/>
    <m/>
    <m/>
    <m/>
    <m/>
    <m/>
    <s v=" "/>
    <s v=" "/>
    <s v=" "/>
    <m/>
    <m/>
    <m/>
    <m/>
    <m/>
    <m/>
    <m/>
    <m/>
    <m/>
    <s v=""/>
    <s v=""/>
    <s v=""/>
    <m/>
    <m/>
    <m/>
    <n v="784"/>
    <n v="831"/>
    <n v="752"/>
    <n v="886"/>
    <n v="860"/>
    <n v="733"/>
    <n v="391"/>
    <n v="442"/>
    <n v="481"/>
    <n v="482"/>
    <n v="425"/>
    <n v="535"/>
    <n v="540"/>
    <n v="458"/>
    <m/>
    <m/>
    <m/>
    <m/>
    <n v="4"/>
    <n v="2"/>
    <m/>
    <m/>
    <n v="391"/>
    <n v="442"/>
    <n v="481"/>
    <n v="482"/>
    <n v="421"/>
    <n v="533"/>
    <n v="540"/>
    <n v="458"/>
    <n v="279"/>
    <n v="277"/>
    <n v="233"/>
    <n v="61"/>
    <n v="79"/>
    <n v="45"/>
    <n v="193"/>
    <n v="184"/>
    <n v="180"/>
    <n v="43"/>
    <n v="45"/>
    <n v="51"/>
    <n v="62"/>
    <n v="52"/>
    <n v="76"/>
    <n v="135"/>
    <n v="134"/>
    <n v="156"/>
    <n v="242"/>
    <n v="190"/>
    <n v="250"/>
    <n v="84"/>
    <n v="85"/>
    <n v="89"/>
  </r>
  <r>
    <x v="13"/>
    <s v="Texarkana College "/>
    <n v="228699"/>
    <x v="6"/>
    <m/>
    <m/>
    <m/>
    <m/>
    <m/>
    <m/>
    <m/>
    <m/>
    <m/>
    <m/>
    <m/>
    <m/>
    <m/>
    <m/>
    <m/>
    <m/>
    <m/>
    <m/>
    <m/>
    <m/>
    <m/>
    <m/>
    <m/>
    <m/>
    <m/>
    <m/>
    <m/>
    <m/>
    <m/>
    <m/>
    <m/>
    <s v=" "/>
    <s v=" "/>
    <s v=" "/>
    <s v=" "/>
    <s v=" "/>
    <s v=" "/>
    <s v=" "/>
    <s v=" "/>
    <s v=" "/>
    <s v=" "/>
    <s v=" "/>
    <s v=" "/>
    <m/>
    <m/>
    <m/>
    <m/>
    <m/>
    <m/>
    <s v=" "/>
    <s v=" "/>
    <s v=" "/>
    <m/>
    <m/>
    <m/>
    <m/>
    <m/>
    <m/>
    <m/>
    <m/>
    <m/>
    <s v=""/>
    <s v=""/>
    <s v=""/>
    <m/>
    <m/>
    <m/>
    <n v="1318"/>
    <n v="1146"/>
    <n v="1093"/>
    <n v="915"/>
    <n v="770"/>
    <n v="577"/>
    <n v="298"/>
    <n v="289"/>
    <n v="660"/>
    <n v="548"/>
    <n v="521"/>
    <n v="413"/>
    <n v="612"/>
    <n v="457"/>
    <m/>
    <m/>
    <m/>
    <m/>
    <n v="5"/>
    <n v="1"/>
    <m/>
    <m/>
    <n v="298"/>
    <n v="289"/>
    <n v="660"/>
    <n v="548"/>
    <n v="516"/>
    <n v="412"/>
    <n v="612"/>
    <n v="457"/>
    <n v="204"/>
    <n v="305"/>
    <n v="203"/>
    <n v="23"/>
    <n v="30"/>
    <n v="10"/>
    <n v="185"/>
    <n v="277"/>
    <n v="244"/>
    <n v="65"/>
    <n v="55"/>
    <n v="40"/>
    <n v="85"/>
    <n v="70"/>
    <n v="67"/>
    <n v="49"/>
    <n v="44"/>
    <n v="47"/>
    <n v="349"/>
    <n v="347"/>
    <n v="258"/>
    <n v="44"/>
    <n v="46"/>
    <n v="126"/>
  </r>
  <r>
    <x v="13"/>
    <s v="Texas State Technical College-Harlingen "/>
    <n v="229319"/>
    <x v="6"/>
    <m/>
    <m/>
    <m/>
    <m/>
    <m/>
    <m/>
    <m/>
    <m/>
    <m/>
    <m/>
    <m/>
    <m/>
    <m/>
    <m/>
    <m/>
    <m/>
    <m/>
    <m/>
    <m/>
    <m/>
    <m/>
    <m/>
    <m/>
    <m/>
    <m/>
    <m/>
    <m/>
    <m/>
    <m/>
    <m/>
    <m/>
    <s v=" "/>
    <s v=" "/>
    <s v=" "/>
    <s v=" "/>
    <s v=" "/>
    <s v=" "/>
    <s v=" "/>
    <s v=" "/>
    <s v=" "/>
    <s v=" "/>
    <s v=" "/>
    <s v=" "/>
    <m/>
    <m/>
    <m/>
    <m/>
    <m/>
    <m/>
    <s v=" "/>
    <s v=" "/>
    <s v=" "/>
    <m/>
    <m/>
    <m/>
    <m/>
    <m/>
    <m/>
    <m/>
    <m/>
    <m/>
    <s v=""/>
    <s v=""/>
    <s v=""/>
    <m/>
    <m/>
    <m/>
    <n v="1459"/>
    <n v="1707"/>
    <n v="1463"/>
    <n v="1020"/>
    <n v="965"/>
    <n v="834"/>
    <n v="980"/>
    <n v="943"/>
    <n v="742"/>
    <n v="895"/>
    <n v="802"/>
    <n v="735"/>
    <n v="651"/>
    <n v="568"/>
    <m/>
    <m/>
    <m/>
    <m/>
    <n v="5"/>
    <n v="5"/>
    <m/>
    <m/>
    <n v="980"/>
    <n v="943"/>
    <n v="742"/>
    <n v="895"/>
    <n v="797"/>
    <n v="730"/>
    <n v="651"/>
    <n v="568"/>
    <n v="342"/>
    <n v="293"/>
    <n v="266"/>
    <n v="43"/>
    <n v="21"/>
    <n v="26"/>
    <n v="345"/>
    <n v="337"/>
    <n v="276"/>
    <n v="184"/>
    <n v="144"/>
    <n v="136"/>
    <n v="88"/>
    <n v="82"/>
    <n v="66"/>
    <n v="136"/>
    <n v="117"/>
    <n v="109"/>
    <n v="487"/>
    <n v="454"/>
    <n v="419"/>
    <n v="267"/>
    <n v="252"/>
    <n v="153"/>
  </r>
  <r>
    <x v="13"/>
    <s v="Texas State Technical College-Waco"/>
    <n v="228680"/>
    <x v="6"/>
    <m/>
    <m/>
    <m/>
    <m/>
    <m/>
    <m/>
    <m/>
    <m/>
    <m/>
    <m/>
    <m/>
    <m/>
    <m/>
    <m/>
    <m/>
    <m/>
    <m/>
    <m/>
    <m/>
    <m/>
    <m/>
    <m/>
    <m/>
    <m/>
    <m/>
    <m/>
    <m/>
    <m/>
    <m/>
    <m/>
    <m/>
    <s v=" "/>
    <s v=" "/>
    <s v=" "/>
    <s v=" "/>
    <s v=" "/>
    <s v=" "/>
    <s v=" "/>
    <s v=" "/>
    <s v=" "/>
    <s v=" "/>
    <s v=" "/>
    <s v=" "/>
    <m/>
    <m/>
    <m/>
    <m/>
    <m/>
    <m/>
    <s v=" "/>
    <s v=" "/>
    <s v=" "/>
    <m/>
    <m/>
    <m/>
    <m/>
    <m/>
    <m/>
    <m/>
    <m/>
    <m/>
    <s v=""/>
    <s v=""/>
    <s v=""/>
    <m/>
    <m/>
    <m/>
    <n v="1464"/>
    <n v="1636"/>
    <n v="1478"/>
    <n v="1272"/>
    <n v="1240"/>
    <n v="1233"/>
    <n v="1028"/>
    <n v="1184"/>
    <n v="1234"/>
    <n v="1366"/>
    <n v="1213"/>
    <n v="1087"/>
    <n v="1049"/>
    <n v="989"/>
    <m/>
    <m/>
    <m/>
    <m/>
    <n v="11"/>
    <n v="11"/>
    <m/>
    <m/>
    <n v="1028"/>
    <n v="1184"/>
    <n v="1234"/>
    <n v="1366"/>
    <n v="1202"/>
    <n v="1076"/>
    <n v="1049"/>
    <n v="989"/>
    <n v="536"/>
    <n v="499"/>
    <n v="509"/>
    <n v="74"/>
    <n v="73"/>
    <n v="55"/>
    <n v="466"/>
    <n v="477"/>
    <n v="425"/>
    <n v="355"/>
    <n v="323"/>
    <n v="249"/>
    <n v="78"/>
    <n v="85"/>
    <n v="88"/>
    <n v="174"/>
    <n v="149"/>
    <n v="174"/>
    <n v="759"/>
    <n v="645"/>
    <n v="565"/>
    <n v="364"/>
    <n v="375"/>
    <n v="354"/>
  </r>
  <r>
    <x v="13"/>
    <s v="Trinity Valley Community College"/>
    <n v="225308"/>
    <x v="6"/>
    <m/>
    <m/>
    <m/>
    <m/>
    <m/>
    <m/>
    <m/>
    <m/>
    <m/>
    <m/>
    <m/>
    <m/>
    <m/>
    <m/>
    <m/>
    <m/>
    <m/>
    <m/>
    <m/>
    <m/>
    <m/>
    <m/>
    <m/>
    <m/>
    <m/>
    <m/>
    <m/>
    <m/>
    <m/>
    <m/>
    <m/>
    <s v=" "/>
    <s v=" "/>
    <s v=" "/>
    <s v=" "/>
    <s v=" "/>
    <s v=" "/>
    <s v=" "/>
    <s v=" "/>
    <s v=" "/>
    <s v=" "/>
    <s v=" "/>
    <s v=" "/>
    <m/>
    <m/>
    <m/>
    <m/>
    <m/>
    <m/>
    <s v=" "/>
    <s v=" "/>
    <s v=" "/>
    <m/>
    <m/>
    <m/>
    <m/>
    <m/>
    <m/>
    <m/>
    <m/>
    <m/>
    <s v=""/>
    <s v=""/>
    <s v=""/>
    <m/>
    <m/>
    <m/>
    <n v="1428"/>
    <n v="1379"/>
    <n v="1484"/>
    <n v="1469"/>
    <n v="1031"/>
    <n v="892"/>
    <n v="557"/>
    <n v="646"/>
    <n v="651"/>
    <n v="661"/>
    <n v="664"/>
    <n v="611"/>
    <n v="594"/>
    <n v="567"/>
    <m/>
    <m/>
    <m/>
    <m/>
    <n v="8"/>
    <n v="4"/>
    <m/>
    <m/>
    <n v="557"/>
    <n v="646"/>
    <n v="651"/>
    <n v="661"/>
    <n v="656"/>
    <n v="607"/>
    <n v="594"/>
    <n v="567"/>
    <n v="289"/>
    <n v="283"/>
    <n v="313"/>
    <n v="66"/>
    <n v="55"/>
    <n v="41"/>
    <n v="252"/>
    <n v="256"/>
    <n v="213"/>
    <n v="135"/>
    <n v="115"/>
    <n v="119"/>
    <n v="45"/>
    <n v="60"/>
    <n v="66"/>
    <n v="134"/>
    <n v="155"/>
    <n v="125"/>
    <n v="347"/>
    <n v="326"/>
    <n v="297"/>
    <n v="165"/>
    <n v="163"/>
    <n v="165"/>
  </r>
  <r>
    <x v="13"/>
    <s v="Vernon College "/>
    <n v="229504"/>
    <x v="6"/>
    <m/>
    <m/>
    <m/>
    <m/>
    <m/>
    <m/>
    <m/>
    <m/>
    <m/>
    <m/>
    <m/>
    <m/>
    <m/>
    <m/>
    <m/>
    <m/>
    <m/>
    <m/>
    <m/>
    <m/>
    <m/>
    <m/>
    <m/>
    <m/>
    <m/>
    <m/>
    <m/>
    <m/>
    <m/>
    <m/>
    <m/>
    <s v=" "/>
    <s v=" "/>
    <s v=" "/>
    <s v=" "/>
    <s v=" "/>
    <s v=" "/>
    <s v=" "/>
    <s v=" "/>
    <s v=" "/>
    <s v=" "/>
    <s v=" "/>
    <s v=" "/>
    <m/>
    <m/>
    <m/>
    <m/>
    <m/>
    <m/>
    <s v=" "/>
    <s v=" "/>
    <s v=" "/>
    <m/>
    <m/>
    <m/>
    <m/>
    <m/>
    <m/>
    <m/>
    <m/>
    <m/>
    <s v=""/>
    <s v=""/>
    <s v=""/>
    <m/>
    <m/>
    <m/>
    <n v="797"/>
    <n v="718"/>
    <n v="790"/>
    <n v="814"/>
    <n v="489"/>
    <n v="527"/>
    <n v="3"/>
    <n v="2"/>
    <n v="313"/>
    <n v="278"/>
    <n v="305"/>
    <n v="323"/>
    <n v="311"/>
    <n v="231"/>
    <m/>
    <m/>
    <m/>
    <m/>
    <n v="2"/>
    <n v="1"/>
    <m/>
    <m/>
    <n v="3"/>
    <n v="2"/>
    <n v="313"/>
    <n v="278"/>
    <n v="303"/>
    <n v="322"/>
    <n v="311"/>
    <n v="231"/>
    <n v="161"/>
    <n v="152"/>
    <n v="125"/>
    <n v="21"/>
    <n v="15"/>
    <n v="18"/>
    <n v="140"/>
    <n v="144"/>
    <n v="88"/>
    <n v="70"/>
    <n v="58"/>
    <n v="60"/>
    <n v="23"/>
    <n v="27"/>
    <n v="26"/>
    <n v="39"/>
    <n v="45"/>
    <n v="62"/>
    <n v="146"/>
    <n v="173"/>
    <n v="174"/>
    <n v="0"/>
    <n v="0"/>
    <n v="77"/>
  </r>
  <r>
    <x v="13"/>
    <s v="Victoria College "/>
    <n v="229540"/>
    <x v="6"/>
    <m/>
    <m/>
    <m/>
    <m/>
    <m/>
    <m/>
    <m/>
    <m/>
    <m/>
    <m/>
    <m/>
    <m/>
    <m/>
    <m/>
    <m/>
    <m/>
    <m/>
    <m/>
    <m/>
    <m/>
    <m/>
    <m/>
    <m/>
    <m/>
    <m/>
    <m/>
    <m/>
    <m/>
    <m/>
    <m/>
    <m/>
    <s v=" "/>
    <s v=" "/>
    <s v=" "/>
    <s v=" "/>
    <s v=" "/>
    <s v=" "/>
    <s v=" "/>
    <s v=" "/>
    <s v=" "/>
    <s v=" "/>
    <s v=" "/>
    <s v=" "/>
    <m/>
    <m/>
    <m/>
    <m/>
    <m/>
    <m/>
    <s v=" "/>
    <s v=" "/>
    <s v=" "/>
    <m/>
    <m/>
    <m/>
    <m/>
    <m/>
    <m/>
    <m/>
    <m/>
    <m/>
    <s v=""/>
    <s v=""/>
    <s v=""/>
    <m/>
    <m/>
    <m/>
    <n v="847"/>
    <n v="804"/>
    <n v="699"/>
    <n v="722"/>
    <n v="748"/>
    <n v="540"/>
    <n v="433"/>
    <n v="424"/>
    <n v="59"/>
    <n v="89"/>
    <n v="66"/>
    <n v="78"/>
    <n v="82"/>
    <n v="53"/>
    <m/>
    <m/>
    <m/>
    <m/>
    <n v="0"/>
    <n v="0"/>
    <m/>
    <m/>
    <n v="433"/>
    <n v="424"/>
    <n v="59"/>
    <n v="89"/>
    <n v="66"/>
    <n v="78"/>
    <n v="82"/>
    <n v="53"/>
    <n v="34"/>
    <n v="26"/>
    <n v="17"/>
    <n v="4"/>
    <n v="7"/>
    <n v="4"/>
    <n v="40"/>
    <n v="49"/>
    <n v="32"/>
    <n v="22"/>
    <n v="17"/>
    <n v="18"/>
    <n v="15"/>
    <n v="12"/>
    <n v="12"/>
    <n v="11"/>
    <n v="7"/>
    <n v="10"/>
    <n v="41"/>
    <n v="30"/>
    <n v="38"/>
    <n v="112"/>
    <n v="105"/>
    <n v="18"/>
  </r>
  <r>
    <x v="13"/>
    <s v="Weatherford College "/>
    <n v="229799"/>
    <x v="6"/>
    <m/>
    <m/>
    <m/>
    <m/>
    <m/>
    <m/>
    <m/>
    <m/>
    <m/>
    <m/>
    <m/>
    <m/>
    <m/>
    <m/>
    <m/>
    <m/>
    <m/>
    <m/>
    <m/>
    <m/>
    <m/>
    <m/>
    <m/>
    <m/>
    <m/>
    <m/>
    <m/>
    <m/>
    <m/>
    <m/>
    <m/>
    <s v=" "/>
    <s v=" "/>
    <s v=" "/>
    <s v=" "/>
    <s v=" "/>
    <s v=" "/>
    <s v=" "/>
    <s v=" "/>
    <s v=" "/>
    <s v=" "/>
    <s v=" "/>
    <s v=" "/>
    <m/>
    <m/>
    <m/>
    <m/>
    <m/>
    <m/>
    <s v=" "/>
    <s v=" "/>
    <s v=" "/>
    <m/>
    <m/>
    <m/>
    <m/>
    <m/>
    <m/>
    <m/>
    <m/>
    <m/>
    <s v=""/>
    <s v=""/>
    <s v=""/>
    <m/>
    <m/>
    <m/>
    <n v="959"/>
    <n v="982"/>
    <n v="945"/>
    <n v="960"/>
    <n v="1190"/>
    <n v="1249"/>
    <n v="630"/>
    <n v="671"/>
    <n v="664"/>
    <n v="725"/>
    <n v="662"/>
    <n v="695"/>
    <n v="841"/>
    <n v="933"/>
    <m/>
    <m/>
    <m/>
    <m/>
    <n v="5"/>
    <n v="8"/>
    <m/>
    <m/>
    <n v="630"/>
    <n v="671"/>
    <n v="664"/>
    <n v="725"/>
    <n v="657"/>
    <n v="687"/>
    <n v="841"/>
    <n v="933"/>
    <n v="313"/>
    <n v="360"/>
    <n v="482"/>
    <n v="85"/>
    <n v="106"/>
    <n v="109"/>
    <n v="289"/>
    <n v="375"/>
    <n v="342"/>
    <n v="85"/>
    <n v="54"/>
    <n v="76"/>
    <n v="82"/>
    <n v="64"/>
    <n v="66"/>
    <n v="144"/>
    <n v="179"/>
    <n v="191"/>
    <n v="414"/>
    <n v="360"/>
    <n v="354"/>
    <n v="134"/>
    <n v="138"/>
    <n v="112"/>
  </r>
  <r>
    <x v="13"/>
    <s v="Wharton County Junior College "/>
    <n v="229841"/>
    <x v="6"/>
    <m/>
    <m/>
    <m/>
    <m/>
    <m/>
    <m/>
    <m/>
    <m/>
    <m/>
    <m/>
    <m/>
    <m/>
    <m/>
    <m/>
    <m/>
    <m/>
    <m/>
    <m/>
    <m/>
    <m/>
    <m/>
    <m/>
    <m/>
    <m/>
    <m/>
    <m/>
    <m/>
    <m/>
    <m/>
    <m/>
    <m/>
    <s v=" "/>
    <s v=" "/>
    <s v=" "/>
    <s v=" "/>
    <s v=" "/>
    <s v=" "/>
    <s v=" "/>
    <s v=" "/>
    <s v=" "/>
    <s v=" "/>
    <s v=" "/>
    <s v=" "/>
    <m/>
    <m/>
    <m/>
    <m/>
    <m/>
    <m/>
    <s v=" "/>
    <s v=" "/>
    <s v=" "/>
    <m/>
    <m/>
    <m/>
    <m/>
    <m/>
    <m/>
    <m/>
    <m/>
    <m/>
    <s v=""/>
    <s v=""/>
    <s v=""/>
    <m/>
    <m/>
    <m/>
    <n v="1875"/>
    <n v="1602"/>
    <n v="1496"/>
    <n v="1570"/>
    <n v="1416"/>
    <n v="1471"/>
    <n v="326"/>
    <n v="311"/>
    <n v="1106"/>
    <n v="1094"/>
    <n v="1013"/>
    <n v="1090"/>
    <n v="1006"/>
    <n v="1035"/>
    <m/>
    <m/>
    <m/>
    <m/>
    <n v="5"/>
    <n v="8"/>
    <m/>
    <m/>
    <n v="326"/>
    <n v="311"/>
    <n v="1106"/>
    <n v="1094"/>
    <n v="1008"/>
    <n v="1082"/>
    <n v="1006"/>
    <n v="1035"/>
    <n v="589"/>
    <n v="550"/>
    <n v="624"/>
    <n v="166"/>
    <n v="141"/>
    <n v="116"/>
    <n v="327"/>
    <n v="315"/>
    <n v="295"/>
    <n v="163"/>
    <n v="152"/>
    <n v="148"/>
    <n v="146"/>
    <n v="124"/>
    <n v="179"/>
    <n v="355"/>
    <n v="364"/>
    <n v="380"/>
    <n v="430"/>
    <n v="368"/>
    <n v="375"/>
    <n v="90"/>
    <n v="106"/>
    <n v="221"/>
  </r>
  <r>
    <x v="13"/>
    <s v="Clarendon College "/>
    <n v="223922"/>
    <x v="7"/>
    <m/>
    <m/>
    <m/>
    <m/>
    <m/>
    <m/>
    <m/>
    <m/>
    <m/>
    <m/>
    <m/>
    <m/>
    <m/>
    <m/>
    <m/>
    <m/>
    <m/>
    <m/>
    <m/>
    <m/>
    <m/>
    <m/>
    <m/>
    <m/>
    <m/>
    <m/>
    <m/>
    <m/>
    <m/>
    <m/>
    <m/>
    <s v=" "/>
    <s v=" "/>
    <s v=" "/>
    <s v=" "/>
    <s v=" "/>
    <s v=" "/>
    <s v=" "/>
    <s v=" "/>
    <s v=" "/>
    <s v=" "/>
    <s v=" "/>
    <s v=" "/>
    <m/>
    <m/>
    <m/>
    <m/>
    <m/>
    <m/>
    <s v=" "/>
    <s v=" "/>
    <s v=" "/>
    <m/>
    <m/>
    <m/>
    <m/>
    <m/>
    <m/>
    <m/>
    <m/>
    <m/>
    <s v=""/>
    <s v=""/>
    <s v=""/>
    <m/>
    <m/>
    <m/>
    <n v="390"/>
    <n v="421"/>
    <n v="493"/>
    <n v="261"/>
    <n v="279"/>
    <n v="302"/>
    <n v="105"/>
    <n v="159"/>
    <n v="168"/>
    <n v="208"/>
    <n v="226"/>
    <n v="185"/>
    <n v="225"/>
    <n v="250"/>
    <m/>
    <m/>
    <m/>
    <m/>
    <n v="0"/>
    <n v="1"/>
    <m/>
    <m/>
    <n v="105"/>
    <n v="159"/>
    <n v="168"/>
    <n v="208"/>
    <n v="226"/>
    <n v="184"/>
    <n v="225"/>
    <n v="250"/>
    <n v="80"/>
    <n v="97"/>
    <n v="113"/>
    <n v="22"/>
    <n v="42"/>
    <n v="46"/>
    <n v="82"/>
    <n v="86"/>
    <n v="91"/>
    <n v="62"/>
    <n v="80"/>
    <n v="64"/>
    <n v="7"/>
    <n v="3"/>
    <n v="5"/>
    <n v="56"/>
    <n v="54"/>
    <n v="51"/>
    <n v="83"/>
    <n v="89"/>
    <n v="64"/>
    <n v="44"/>
    <n v="43"/>
    <n v="66"/>
  </r>
  <r>
    <x v="13"/>
    <s v="Frank Phillips College "/>
    <n v="224891"/>
    <x v="7"/>
    <m/>
    <m/>
    <m/>
    <m/>
    <m/>
    <m/>
    <m/>
    <m/>
    <m/>
    <m/>
    <m/>
    <m/>
    <m/>
    <m/>
    <m/>
    <m/>
    <m/>
    <m/>
    <m/>
    <m/>
    <m/>
    <m/>
    <m/>
    <m/>
    <m/>
    <m/>
    <m/>
    <m/>
    <m/>
    <m/>
    <m/>
    <s v=" "/>
    <s v=" "/>
    <s v=" "/>
    <s v=" "/>
    <s v=" "/>
    <s v=" "/>
    <s v=" "/>
    <s v=" "/>
    <s v=" "/>
    <s v=" "/>
    <s v=" "/>
    <s v=" "/>
    <m/>
    <m/>
    <m/>
    <m/>
    <m/>
    <m/>
    <s v=" "/>
    <s v=" "/>
    <s v=" "/>
    <m/>
    <m/>
    <m/>
    <m/>
    <m/>
    <m/>
    <m/>
    <m/>
    <m/>
    <s v=""/>
    <s v=""/>
    <s v=""/>
    <m/>
    <m/>
    <m/>
    <n v="295"/>
    <n v="302"/>
    <n v="241"/>
    <n v="331"/>
    <n v="271"/>
    <n v="297"/>
    <n v="251"/>
    <n v="231"/>
    <n v="230"/>
    <n v="231"/>
    <n v="172"/>
    <n v="266"/>
    <n v="210"/>
    <n v="234"/>
    <m/>
    <m/>
    <m/>
    <m/>
    <n v="0"/>
    <n v="1"/>
    <m/>
    <m/>
    <n v="251"/>
    <n v="231"/>
    <n v="230"/>
    <n v="231"/>
    <n v="172"/>
    <n v="265"/>
    <n v="210"/>
    <n v="234"/>
    <n v="104"/>
    <n v="94"/>
    <n v="104"/>
    <n v="32"/>
    <n v="23"/>
    <n v="31"/>
    <n v="129"/>
    <n v="93"/>
    <n v="99"/>
    <n v="57"/>
    <n v="38"/>
    <n v="40"/>
    <n v="12"/>
    <n v="11"/>
    <n v="12"/>
    <n v="39"/>
    <n v="46"/>
    <n v="70"/>
    <n v="123"/>
    <n v="77"/>
    <n v="143"/>
    <n v="91"/>
    <n v="77"/>
    <n v="68"/>
  </r>
  <r>
    <x v="13"/>
    <s v="Galveston College "/>
    <n v="224961"/>
    <x v="7"/>
    <m/>
    <m/>
    <m/>
    <m/>
    <m/>
    <m/>
    <m/>
    <m/>
    <m/>
    <m/>
    <m/>
    <m/>
    <m/>
    <m/>
    <m/>
    <m/>
    <m/>
    <m/>
    <m/>
    <m/>
    <m/>
    <m/>
    <m/>
    <m/>
    <m/>
    <m/>
    <m/>
    <m/>
    <m/>
    <m/>
    <m/>
    <s v=" "/>
    <s v=" "/>
    <s v=" "/>
    <s v=" "/>
    <s v=" "/>
    <s v=" "/>
    <s v=" "/>
    <s v=" "/>
    <s v=" "/>
    <s v=" "/>
    <s v=" "/>
    <s v=" "/>
    <m/>
    <m/>
    <m/>
    <m/>
    <m/>
    <m/>
    <s v=" "/>
    <s v=" "/>
    <s v=" "/>
    <m/>
    <m/>
    <m/>
    <m/>
    <m/>
    <m/>
    <m/>
    <m/>
    <m/>
    <s v=""/>
    <s v=""/>
    <s v=""/>
    <m/>
    <m/>
    <m/>
    <n v="453"/>
    <n v="624"/>
    <n v="344"/>
    <n v="385"/>
    <n v="314"/>
    <n v="352"/>
    <n v="190"/>
    <n v="148"/>
    <n v="268"/>
    <n v="368"/>
    <n v="203"/>
    <n v="220"/>
    <n v="183"/>
    <n v="197"/>
    <m/>
    <m/>
    <m/>
    <m/>
    <n v="0"/>
    <n v="1"/>
    <m/>
    <m/>
    <n v="190"/>
    <n v="148"/>
    <n v="268"/>
    <n v="368"/>
    <n v="203"/>
    <n v="219"/>
    <n v="183"/>
    <n v="197"/>
    <n v="115"/>
    <n v="103"/>
    <n v="95"/>
    <n v="21"/>
    <n v="19"/>
    <n v="28"/>
    <n v="83"/>
    <n v="61"/>
    <n v="74"/>
    <n v="44"/>
    <n v="19"/>
    <n v="31"/>
    <n v="52"/>
    <n v="36"/>
    <n v="39"/>
    <n v="96"/>
    <n v="50"/>
    <n v="53"/>
    <n v="176"/>
    <n v="98"/>
    <n v="96"/>
    <n v="23"/>
    <n v="22"/>
    <n v="49"/>
  </r>
  <r>
    <x v="13"/>
    <s v="Lamar State College-Orange"/>
    <n v="226107"/>
    <x v="7"/>
    <m/>
    <m/>
    <m/>
    <m/>
    <m/>
    <m/>
    <m/>
    <m/>
    <m/>
    <m/>
    <m/>
    <m/>
    <m/>
    <m/>
    <m/>
    <m/>
    <m/>
    <m/>
    <m/>
    <m/>
    <m/>
    <m/>
    <m/>
    <m/>
    <m/>
    <m/>
    <m/>
    <m/>
    <m/>
    <m/>
    <m/>
    <s v=" "/>
    <s v=" "/>
    <s v=" "/>
    <s v=" "/>
    <s v=" "/>
    <s v=" "/>
    <s v=" "/>
    <s v=" "/>
    <s v=" "/>
    <s v=" "/>
    <s v=" "/>
    <s v=" "/>
    <m/>
    <m/>
    <m/>
    <m/>
    <m/>
    <m/>
    <s v=" "/>
    <s v=" "/>
    <s v=" "/>
    <m/>
    <m/>
    <m/>
    <m/>
    <m/>
    <m/>
    <m/>
    <m/>
    <m/>
    <s v=""/>
    <s v=""/>
    <s v=""/>
    <m/>
    <m/>
    <m/>
    <n v="362"/>
    <n v="364"/>
    <n v="313"/>
    <n v="307"/>
    <n v="405"/>
    <n v="396"/>
    <n v="254"/>
    <n v="238"/>
    <n v="262"/>
    <n v="256"/>
    <n v="218"/>
    <n v="223"/>
    <n v="309"/>
    <n v="307"/>
    <m/>
    <m/>
    <m/>
    <m/>
    <n v="4"/>
    <n v="1"/>
    <m/>
    <m/>
    <n v="254"/>
    <n v="238"/>
    <n v="262"/>
    <n v="256"/>
    <n v="214"/>
    <n v="222"/>
    <n v="309"/>
    <n v="307"/>
    <n v="112"/>
    <n v="144"/>
    <n v="135"/>
    <n v="16"/>
    <n v="35"/>
    <n v="22"/>
    <n v="94"/>
    <n v="130"/>
    <n v="150"/>
    <n v="38"/>
    <n v="41"/>
    <n v="40"/>
    <n v="33"/>
    <n v="27"/>
    <n v="29"/>
    <n v="49"/>
    <n v="42"/>
    <n v="42"/>
    <n v="136"/>
    <n v="104"/>
    <n v="111"/>
    <n v="52"/>
    <n v="56"/>
    <n v="59"/>
  </r>
  <r>
    <x v="13"/>
    <s v="Lamar State College-Port Arthur"/>
    <n v="226116"/>
    <x v="7"/>
    <m/>
    <m/>
    <m/>
    <m/>
    <m/>
    <m/>
    <m/>
    <m/>
    <m/>
    <m/>
    <m/>
    <m/>
    <m/>
    <m/>
    <m/>
    <m/>
    <m/>
    <m/>
    <m/>
    <m/>
    <m/>
    <m/>
    <m/>
    <m/>
    <m/>
    <m/>
    <m/>
    <m/>
    <m/>
    <m/>
    <m/>
    <s v=" "/>
    <s v=" "/>
    <s v=" "/>
    <s v=" "/>
    <s v=" "/>
    <s v=" "/>
    <s v=" "/>
    <s v=" "/>
    <s v=" "/>
    <s v=" "/>
    <s v=" "/>
    <s v=" "/>
    <m/>
    <m/>
    <m/>
    <m/>
    <m/>
    <m/>
    <s v=" "/>
    <s v=" "/>
    <s v=" "/>
    <m/>
    <m/>
    <m/>
    <m/>
    <m/>
    <m/>
    <m/>
    <m/>
    <m/>
    <s v=""/>
    <s v=""/>
    <s v=""/>
    <m/>
    <m/>
    <m/>
    <n v="530"/>
    <n v="494"/>
    <n v="450"/>
    <n v="453"/>
    <n v="406"/>
    <n v="358"/>
    <n v="334"/>
    <n v="304"/>
    <n v="293"/>
    <n v="284"/>
    <n v="257"/>
    <n v="323"/>
    <n v="286"/>
    <n v="254"/>
    <m/>
    <m/>
    <m/>
    <m/>
    <n v="3"/>
    <n v="2"/>
    <m/>
    <m/>
    <n v="334"/>
    <n v="304"/>
    <n v="293"/>
    <n v="284"/>
    <n v="254"/>
    <n v="321"/>
    <n v="286"/>
    <n v="254"/>
    <n v="183"/>
    <n v="149"/>
    <n v="136"/>
    <n v="32"/>
    <n v="35"/>
    <n v="24"/>
    <n v="106"/>
    <n v="102"/>
    <n v="94"/>
    <n v="39"/>
    <n v="38"/>
    <n v="40"/>
    <n v="46"/>
    <n v="34"/>
    <n v="45"/>
    <n v="60"/>
    <n v="66"/>
    <n v="87"/>
    <n v="139"/>
    <n v="116"/>
    <n v="149"/>
    <n v="103"/>
    <n v="72"/>
    <n v="75"/>
  </r>
  <r>
    <x v="13"/>
    <s v="Northeast Lakeview College (ACCD)"/>
    <m/>
    <x v="7"/>
    <m/>
    <m/>
    <m/>
    <m/>
    <m/>
    <m/>
    <m/>
    <m/>
    <m/>
    <m/>
    <m/>
    <m/>
    <m/>
    <m/>
    <m/>
    <m/>
    <m/>
    <m/>
    <m/>
    <m/>
    <m/>
    <m/>
    <m/>
    <m/>
    <m/>
    <m/>
    <m/>
    <m/>
    <m/>
    <m/>
    <m/>
    <s v=" "/>
    <s v=" "/>
    <s v=" "/>
    <s v=" "/>
    <s v=" "/>
    <s v=" "/>
    <s v=" "/>
    <s v=" "/>
    <s v=" "/>
    <s v=" "/>
    <s v=" "/>
    <s v=" "/>
    <m/>
    <m/>
    <m/>
    <m/>
    <m/>
    <m/>
    <s v=" "/>
    <s v=" "/>
    <s v=" "/>
    <m/>
    <m/>
    <m/>
    <m/>
    <m/>
    <m/>
    <m/>
    <m/>
    <m/>
    <s v=""/>
    <s v=""/>
    <s v=""/>
    <m/>
    <m/>
    <m/>
    <m/>
    <m/>
    <m/>
    <m/>
    <n v="59"/>
    <n v="228"/>
    <m/>
    <m/>
    <m/>
    <m/>
    <m/>
    <m/>
    <n v="25"/>
    <n v="112"/>
    <m/>
    <m/>
    <m/>
    <m/>
    <m/>
    <m/>
    <m/>
    <m/>
    <s v=""/>
    <s v=""/>
    <s v=""/>
    <s v=""/>
    <s v=""/>
    <s v=""/>
    <n v="25"/>
    <n v="112"/>
    <m/>
    <n v="9"/>
    <n v="40"/>
    <m/>
    <n v="10"/>
    <n v="47"/>
    <s v=""/>
    <n v="6"/>
    <n v="25"/>
    <m/>
    <m/>
    <m/>
    <m/>
    <m/>
    <m/>
    <m/>
    <m/>
    <m/>
    <s v=""/>
    <s v=""/>
    <s v=""/>
    <m/>
    <m/>
    <m/>
  </r>
  <r>
    <x v="13"/>
    <s v="Northeast Texas Community College "/>
    <n v="227225"/>
    <x v="7"/>
    <m/>
    <m/>
    <m/>
    <m/>
    <m/>
    <m/>
    <m/>
    <m/>
    <m/>
    <m/>
    <m/>
    <m/>
    <m/>
    <m/>
    <m/>
    <m/>
    <m/>
    <m/>
    <m/>
    <m/>
    <m/>
    <m/>
    <m/>
    <m/>
    <m/>
    <m/>
    <m/>
    <m/>
    <m/>
    <m/>
    <m/>
    <s v=" "/>
    <s v=" "/>
    <s v=" "/>
    <s v=" "/>
    <s v=" "/>
    <s v=" "/>
    <s v=" "/>
    <s v=" "/>
    <s v=" "/>
    <s v=" "/>
    <s v=" "/>
    <s v=" "/>
    <m/>
    <m/>
    <m/>
    <m/>
    <m/>
    <m/>
    <s v=" "/>
    <s v=" "/>
    <s v=" "/>
    <m/>
    <m/>
    <m/>
    <m/>
    <m/>
    <m/>
    <m/>
    <m/>
    <m/>
    <s v=""/>
    <s v=""/>
    <s v=""/>
    <m/>
    <m/>
    <m/>
    <n v="746"/>
    <n v="738"/>
    <n v="659"/>
    <n v="577"/>
    <n v="599"/>
    <n v="789"/>
    <n v="301"/>
    <n v="286"/>
    <n v="410"/>
    <n v="336"/>
    <n v="296"/>
    <n v="312"/>
    <n v="362"/>
    <n v="452"/>
    <m/>
    <m/>
    <m/>
    <m/>
    <n v="4"/>
    <n v="1"/>
    <m/>
    <m/>
    <n v="301"/>
    <n v="286"/>
    <n v="410"/>
    <n v="336"/>
    <n v="292"/>
    <n v="311"/>
    <n v="362"/>
    <n v="452"/>
    <n v="156"/>
    <n v="202"/>
    <n v="251"/>
    <n v="24"/>
    <n v="23"/>
    <n v="42"/>
    <n v="131"/>
    <n v="137"/>
    <n v="159"/>
    <n v="63"/>
    <n v="38"/>
    <n v="68"/>
    <n v="45"/>
    <n v="36"/>
    <n v="55"/>
    <n v="48"/>
    <n v="57"/>
    <n v="55"/>
    <n v="180"/>
    <n v="161"/>
    <n v="133"/>
    <n v="72"/>
    <n v="68"/>
    <n v="113"/>
  </r>
  <r>
    <x v="13"/>
    <s v="Panola College"/>
    <n v="227386"/>
    <x v="7"/>
    <m/>
    <m/>
    <m/>
    <m/>
    <m/>
    <m/>
    <m/>
    <m/>
    <m/>
    <m/>
    <m/>
    <m/>
    <m/>
    <m/>
    <m/>
    <m/>
    <m/>
    <m/>
    <m/>
    <m/>
    <m/>
    <m/>
    <m/>
    <m/>
    <m/>
    <m/>
    <m/>
    <m/>
    <m/>
    <m/>
    <m/>
    <s v=" "/>
    <s v=" "/>
    <s v=" "/>
    <s v=" "/>
    <s v=" "/>
    <s v=" "/>
    <s v=" "/>
    <s v=" "/>
    <s v=" "/>
    <s v=" "/>
    <s v=" "/>
    <s v=" "/>
    <m/>
    <m/>
    <m/>
    <m/>
    <m/>
    <m/>
    <s v=" "/>
    <s v=" "/>
    <s v=" "/>
    <m/>
    <m/>
    <m/>
    <m/>
    <m/>
    <m/>
    <m/>
    <m/>
    <m/>
    <s v=""/>
    <s v=""/>
    <s v=""/>
    <m/>
    <m/>
    <m/>
    <n v="531"/>
    <n v="508"/>
    <n v="418"/>
    <n v="372"/>
    <n v="378"/>
    <n v="408"/>
    <n v="335"/>
    <n v="380"/>
    <n v="298"/>
    <n v="297"/>
    <n v="321"/>
    <n v="325"/>
    <n v="332"/>
    <n v="337"/>
    <m/>
    <m/>
    <m/>
    <m/>
    <n v="2"/>
    <n v="2"/>
    <m/>
    <m/>
    <n v="335"/>
    <n v="380"/>
    <n v="298"/>
    <n v="297"/>
    <n v="319"/>
    <n v="323"/>
    <n v="332"/>
    <n v="337"/>
    <n v="162"/>
    <n v="172"/>
    <n v="151"/>
    <n v="25"/>
    <n v="36"/>
    <n v="36"/>
    <n v="136"/>
    <n v="124"/>
    <n v="150"/>
    <n v="64"/>
    <n v="55"/>
    <n v="82"/>
    <n v="33"/>
    <n v="41"/>
    <n v="29"/>
    <n v="49"/>
    <n v="54"/>
    <n v="65"/>
    <n v="151"/>
    <n v="169"/>
    <n v="147"/>
    <n v="92"/>
    <n v="99"/>
    <n v="80"/>
  </r>
  <r>
    <x v="13"/>
    <s v="Ranger College "/>
    <n v="227687"/>
    <x v="7"/>
    <m/>
    <m/>
    <m/>
    <m/>
    <m/>
    <m/>
    <m/>
    <m/>
    <m/>
    <m/>
    <m/>
    <m/>
    <m/>
    <m/>
    <m/>
    <m/>
    <m/>
    <m/>
    <m/>
    <m/>
    <m/>
    <m/>
    <m/>
    <m/>
    <m/>
    <m/>
    <m/>
    <m/>
    <m/>
    <m/>
    <m/>
    <s v=" "/>
    <s v=" "/>
    <s v=" "/>
    <s v=" "/>
    <s v=" "/>
    <s v=" "/>
    <s v=" "/>
    <s v=" "/>
    <s v=" "/>
    <s v=" "/>
    <s v=" "/>
    <s v=" "/>
    <m/>
    <m/>
    <m/>
    <m/>
    <m/>
    <m/>
    <s v=" "/>
    <s v=" "/>
    <s v=" "/>
    <m/>
    <m/>
    <m/>
    <m/>
    <m/>
    <m/>
    <m/>
    <m/>
    <m/>
    <s v=""/>
    <s v=""/>
    <s v=""/>
    <m/>
    <m/>
    <m/>
    <n v="320"/>
    <n v="272"/>
    <n v="319"/>
    <n v="308"/>
    <n v="320"/>
    <n v="317"/>
    <n v="239"/>
    <n v="277"/>
    <n v="258"/>
    <n v="242"/>
    <n v="303"/>
    <n v="300"/>
    <n v="298"/>
    <n v="299"/>
    <m/>
    <m/>
    <m/>
    <m/>
    <n v="2"/>
    <n v="3"/>
    <m/>
    <m/>
    <n v="239"/>
    <n v="277"/>
    <n v="258"/>
    <n v="242"/>
    <n v="301"/>
    <n v="297"/>
    <n v="298"/>
    <n v="299"/>
    <n v="58"/>
    <n v="89"/>
    <n v="73"/>
    <n v="74"/>
    <n v="68"/>
    <n v="88"/>
    <n v="165"/>
    <n v="141"/>
    <n v="138"/>
    <n v="53"/>
    <n v="62"/>
    <n v="81"/>
    <n v="4"/>
    <n v="0"/>
    <n v="2"/>
    <n v="72"/>
    <n v="125"/>
    <n v="102"/>
    <n v="113"/>
    <n v="114"/>
    <n v="112"/>
    <n v="49"/>
    <n v="23"/>
    <n v="67"/>
  </r>
  <r>
    <x v="13"/>
    <s v="Southwest Collegiate Institute for the Deaf (HCJCD)"/>
    <n v="382911"/>
    <x v="7"/>
    <m/>
    <m/>
    <m/>
    <m/>
    <m/>
    <m/>
    <m/>
    <m/>
    <m/>
    <m/>
    <m/>
    <m/>
    <m/>
    <m/>
    <m/>
    <m/>
    <m/>
    <m/>
    <m/>
    <m/>
    <m/>
    <m/>
    <m/>
    <m/>
    <m/>
    <m/>
    <m/>
    <m/>
    <m/>
    <m/>
    <m/>
    <s v=" "/>
    <s v=" "/>
    <s v=" "/>
    <s v=" "/>
    <s v=" "/>
    <s v=" "/>
    <s v=" "/>
    <s v=" "/>
    <s v=" "/>
    <s v=" "/>
    <s v=" "/>
    <s v=" "/>
    <m/>
    <m/>
    <m/>
    <m/>
    <m/>
    <m/>
    <s v=" "/>
    <s v=" "/>
    <s v=" "/>
    <m/>
    <m/>
    <m/>
    <m/>
    <m/>
    <m/>
    <m/>
    <m/>
    <m/>
    <s v=""/>
    <s v=""/>
    <s v=""/>
    <m/>
    <m/>
    <m/>
    <n v="46"/>
    <n v="63"/>
    <n v="42"/>
    <n v="37"/>
    <n v="54"/>
    <n v="32"/>
    <n v="35"/>
    <n v="38"/>
    <n v="26"/>
    <n v="27"/>
    <n v="32"/>
    <n v="19"/>
    <n v="34"/>
    <n v="21"/>
    <m/>
    <m/>
    <m/>
    <m/>
    <n v="0"/>
    <n v="0"/>
    <m/>
    <m/>
    <n v="35"/>
    <n v="38"/>
    <n v="26"/>
    <n v="27"/>
    <n v="32"/>
    <n v="19"/>
    <n v="34"/>
    <n v="21"/>
    <n v="10"/>
    <n v="17"/>
    <n v="12"/>
    <n v="1"/>
    <n v="1"/>
    <n v="1"/>
    <n v="8"/>
    <n v="16"/>
    <n v="8"/>
    <n v="6"/>
    <n v="6"/>
    <n v="2"/>
    <n v="4"/>
    <n v="3"/>
    <n v="4"/>
    <n v="4"/>
    <n v="5"/>
    <n v="11"/>
    <n v="13"/>
    <n v="18"/>
    <n v="2"/>
    <n v="9"/>
    <n v="9"/>
    <n v="12"/>
  </r>
  <r>
    <x v="13"/>
    <s v="Texas State Technical College-Marshall"/>
    <n v="408394"/>
    <x v="7"/>
    <m/>
    <m/>
    <m/>
    <m/>
    <m/>
    <m/>
    <m/>
    <m/>
    <m/>
    <m/>
    <m/>
    <m/>
    <m/>
    <m/>
    <m/>
    <m/>
    <m/>
    <m/>
    <m/>
    <m/>
    <m/>
    <m/>
    <m/>
    <m/>
    <m/>
    <m/>
    <m/>
    <m/>
    <m/>
    <m/>
    <m/>
    <s v=" "/>
    <s v=" "/>
    <s v=" "/>
    <s v=" "/>
    <s v=" "/>
    <s v=" "/>
    <s v=" "/>
    <s v=" "/>
    <s v=" "/>
    <s v=" "/>
    <s v=" "/>
    <s v=" "/>
    <m/>
    <m/>
    <m/>
    <m/>
    <m/>
    <m/>
    <s v=" "/>
    <s v=" "/>
    <s v=" "/>
    <m/>
    <m/>
    <m/>
    <m/>
    <m/>
    <m/>
    <m/>
    <m/>
    <m/>
    <s v=""/>
    <s v=""/>
    <s v=""/>
    <m/>
    <m/>
    <m/>
    <n v="217"/>
    <n v="288"/>
    <n v="178"/>
    <n v="143"/>
    <n v="159"/>
    <n v="148"/>
    <n v="134"/>
    <n v="152"/>
    <n v="120"/>
    <n v="154"/>
    <n v="100"/>
    <n v="90"/>
    <n v="106"/>
    <n v="107"/>
    <m/>
    <m/>
    <m/>
    <m/>
    <n v="0"/>
    <n v="0"/>
    <m/>
    <m/>
    <n v="134"/>
    <n v="152"/>
    <n v="120"/>
    <n v="154"/>
    <n v="100"/>
    <n v="90"/>
    <n v="106"/>
    <n v="107"/>
    <n v="42"/>
    <n v="60"/>
    <n v="68"/>
    <n v="4"/>
    <n v="7"/>
    <n v="9"/>
    <n v="44"/>
    <n v="39"/>
    <n v="30"/>
    <n v="26"/>
    <n v="31"/>
    <n v="21"/>
    <n v="7"/>
    <n v="4"/>
    <n v="5"/>
    <n v="21"/>
    <n v="22"/>
    <n v="9"/>
    <n v="100"/>
    <n v="43"/>
    <n v="55"/>
    <n v="41"/>
    <n v="43"/>
    <n v="31"/>
  </r>
  <r>
    <x v="13"/>
    <s v="Texas State Technical College-West Texas"/>
    <n v="229328"/>
    <x v="7"/>
    <m/>
    <m/>
    <m/>
    <m/>
    <m/>
    <m/>
    <m/>
    <m/>
    <m/>
    <m/>
    <m/>
    <m/>
    <m/>
    <m/>
    <m/>
    <m/>
    <m/>
    <m/>
    <m/>
    <m/>
    <m/>
    <m/>
    <m/>
    <m/>
    <m/>
    <m/>
    <m/>
    <m/>
    <m/>
    <m/>
    <m/>
    <s v=" "/>
    <s v=" "/>
    <s v=" "/>
    <s v=" "/>
    <s v=" "/>
    <s v=" "/>
    <s v=" "/>
    <s v=" "/>
    <s v=" "/>
    <s v=" "/>
    <s v=" "/>
    <s v=" "/>
    <m/>
    <m/>
    <m/>
    <m/>
    <m/>
    <m/>
    <s v=" "/>
    <s v=" "/>
    <s v=" "/>
    <m/>
    <m/>
    <m/>
    <m/>
    <m/>
    <m/>
    <m/>
    <m/>
    <m/>
    <s v=""/>
    <s v=""/>
    <s v=""/>
    <m/>
    <m/>
    <m/>
    <n v="633"/>
    <n v="749"/>
    <n v="663"/>
    <n v="426"/>
    <n v="358"/>
    <n v="339"/>
    <n v="441"/>
    <n v="455"/>
    <n v="376"/>
    <n v="472"/>
    <n v="276"/>
    <n v="268"/>
    <n v="107"/>
    <n v="115"/>
    <m/>
    <m/>
    <m/>
    <m/>
    <n v="3"/>
    <n v="2"/>
    <m/>
    <m/>
    <n v="441"/>
    <n v="455"/>
    <n v="376"/>
    <n v="472"/>
    <n v="273"/>
    <n v="266"/>
    <n v="107"/>
    <n v="115"/>
    <n v="92"/>
    <n v="40"/>
    <n v="37"/>
    <n v="9"/>
    <n v="5"/>
    <n v="10"/>
    <n v="165"/>
    <n v="62"/>
    <n v="68"/>
    <n v="125"/>
    <n v="64"/>
    <n v="85"/>
    <n v="13"/>
    <n v="9"/>
    <n v="13"/>
    <n v="39"/>
    <n v="33"/>
    <n v="26"/>
    <n v="295"/>
    <n v="167"/>
    <n v="142"/>
    <n v="164"/>
    <n v="168"/>
    <n v="149"/>
  </r>
  <r>
    <x v="13"/>
    <s v="Western Texas College "/>
    <n v="229832"/>
    <x v="7"/>
    <m/>
    <m/>
    <m/>
    <m/>
    <m/>
    <m/>
    <m/>
    <m/>
    <m/>
    <m/>
    <m/>
    <m/>
    <m/>
    <m/>
    <m/>
    <m/>
    <m/>
    <m/>
    <m/>
    <m/>
    <m/>
    <m/>
    <m/>
    <m/>
    <m/>
    <m/>
    <m/>
    <m/>
    <m/>
    <m/>
    <m/>
    <s v=" "/>
    <s v=" "/>
    <s v=" "/>
    <s v=" "/>
    <s v=" "/>
    <s v=" "/>
    <s v=" "/>
    <s v=" "/>
    <s v=" "/>
    <s v=" "/>
    <s v=" "/>
    <s v=" "/>
    <m/>
    <m/>
    <m/>
    <m/>
    <m/>
    <m/>
    <s v=" "/>
    <s v=" "/>
    <s v=" "/>
    <m/>
    <m/>
    <m/>
    <m/>
    <m/>
    <m/>
    <m/>
    <m/>
    <m/>
    <s v=""/>
    <s v=""/>
    <s v=""/>
    <m/>
    <m/>
    <m/>
    <n v="681"/>
    <n v="701"/>
    <n v="854"/>
    <n v="1091"/>
    <n v="1153"/>
    <n v="582"/>
    <n v="127"/>
    <n v="175"/>
    <n v="138"/>
    <n v="161"/>
    <n v="172"/>
    <n v="268"/>
    <n v="250"/>
    <n v="248"/>
    <m/>
    <m/>
    <m/>
    <m/>
    <n v="1"/>
    <n v="2"/>
    <m/>
    <m/>
    <n v="127"/>
    <n v="175"/>
    <n v="138"/>
    <n v="161"/>
    <n v="171"/>
    <n v="266"/>
    <n v="250"/>
    <n v="248"/>
    <n v="111"/>
    <n v="104"/>
    <n v="123"/>
    <n v="65"/>
    <n v="39"/>
    <n v="38"/>
    <n v="90"/>
    <n v="107"/>
    <n v="87"/>
    <n v="44"/>
    <n v="39"/>
    <n v="65"/>
    <n v="3"/>
    <n v="9"/>
    <n v="6"/>
    <n v="39"/>
    <n v="54"/>
    <n v="96"/>
    <n v="75"/>
    <n v="69"/>
    <n v="99"/>
    <n v="34"/>
    <n v="41"/>
    <n v="36"/>
  </r>
  <r>
    <x v="14"/>
    <s v="George Mason University "/>
    <n v="232186"/>
    <x v="0"/>
    <n v="2225"/>
    <n v="2251"/>
    <n v="2261"/>
    <n v="2529"/>
    <n v="2458"/>
    <n v="2229"/>
    <n v="2552"/>
    <n v="1935"/>
    <n v="2024"/>
    <n v="2035"/>
    <n v="2100"/>
    <n v="2074"/>
    <n v="2163"/>
    <n v="2192"/>
    <n v="2210"/>
    <n v="2458"/>
    <n v="2414"/>
    <n v="2190"/>
    <n v="2497"/>
    <n v="5"/>
    <n v="2"/>
    <n v="4"/>
    <n v="2"/>
    <n v="3"/>
    <n v="2"/>
    <n v="1"/>
    <m/>
    <m/>
    <m/>
    <m/>
    <m/>
    <n v="1930"/>
    <n v="2022"/>
    <n v="2031"/>
    <n v="2098"/>
    <n v="2071"/>
    <n v="2161"/>
    <n v="2191"/>
    <n v="2210"/>
    <n v="2458"/>
    <n v="2414"/>
    <n v="2190"/>
    <n v="2497"/>
    <n v="1959"/>
    <n v="1733"/>
    <n v="2097"/>
    <n v="148"/>
    <n v="130"/>
    <n v="85"/>
    <n v="307"/>
    <n v="327"/>
    <n v="315"/>
    <n v="1206"/>
    <n v="1317"/>
    <n v="1297"/>
    <n v="128"/>
    <n v="111"/>
    <n v="127"/>
    <n v="314"/>
    <n v="320"/>
    <n v="154"/>
    <n v="423"/>
    <n v="413"/>
    <n v="613"/>
    <n v="1024"/>
    <n v="1148"/>
    <n v="1151"/>
    <m/>
    <m/>
    <m/>
    <m/>
    <m/>
    <m/>
    <m/>
    <m/>
    <m/>
    <m/>
    <m/>
    <m/>
    <m/>
    <m/>
    <m/>
    <m/>
    <m/>
    <m/>
    <m/>
    <m/>
    <m/>
    <m/>
    <m/>
    <m/>
    <s v=""/>
    <s v=""/>
    <s v=""/>
    <s v=""/>
    <s v=""/>
    <s v=""/>
    <m/>
    <m/>
    <m/>
    <m/>
    <m/>
    <m/>
    <s v=""/>
    <s v=""/>
    <s v=""/>
    <m/>
    <m/>
    <m/>
    <m/>
    <m/>
    <m/>
    <m/>
    <m/>
    <m/>
    <s v=""/>
    <s v=""/>
    <s v=""/>
    <m/>
    <m/>
    <m/>
  </r>
  <r>
    <x v="14"/>
    <s v="Old Dominion University "/>
    <n v="232982"/>
    <x v="0"/>
    <n v="1754"/>
    <n v="2051"/>
    <n v="1953"/>
    <n v="2094"/>
    <n v="2094"/>
    <n v="2562"/>
    <n v="2800"/>
    <n v="1468"/>
    <n v="1562"/>
    <n v="1504"/>
    <n v="1407"/>
    <n v="1504"/>
    <n v="1701"/>
    <n v="2001"/>
    <n v="1918"/>
    <n v="2055"/>
    <n v="2058"/>
    <n v="2507"/>
    <n v="2757"/>
    <n v="4"/>
    <n v="1"/>
    <n v="4"/>
    <n v="1"/>
    <n v="2"/>
    <n v="0"/>
    <n v="1"/>
    <m/>
    <m/>
    <m/>
    <m/>
    <m/>
    <n v="1464"/>
    <n v="1561"/>
    <n v="1500"/>
    <n v="1406"/>
    <n v="1502"/>
    <n v="1701"/>
    <n v="2000"/>
    <n v="1918"/>
    <n v="2055"/>
    <n v="2058"/>
    <n v="2507"/>
    <n v="2757"/>
    <n v="1483"/>
    <n v="1998"/>
    <n v="2205"/>
    <n v="237"/>
    <n v="239"/>
    <n v="75"/>
    <n v="338"/>
    <n v="270"/>
    <n v="477"/>
    <n v="729"/>
    <n v="825"/>
    <n v="958"/>
    <n v="91"/>
    <n v="114"/>
    <n v="151"/>
    <n v="327"/>
    <n v="359"/>
    <n v="131"/>
    <n v="355"/>
    <n v="403"/>
    <n v="760"/>
    <n v="639"/>
    <n v="776"/>
    <n v="776"/>
    <m/>
    <m/>
    <m/>
    <m/>
    <m/>
    <m/>
    <m/>
    <m/>
    <m/>
    <m/>
    <m/>
    <m/>
    <m/>
    <m/>
    <m/>
    <m/>
    <m/>
    <m/>
    <m/>
    <m/>
    <m/>
    <m/>
    <m/>
    <m/>
    <s v=""/>
    <s v=""/>
    <s v=""/>
    <s v=""/>
    <s v=""/>
    <s v=""/>
    <m/>
    <m/>
    <m/>
    <m/>
    <m/>
    <m/>
    <s v=""/>
    <s v=""/>
    <s v=""/>
    <m/>
    <m/>
    <m/>
    <m/>
    <m/>
    <m/>
    <m/>
    <m/>
    <m/>
    <s v=""/>
    <s v=""/>
    <s v=""/>
    <m/>
    <m/>
    <m/>
  </r>
  <r>
    <x v="14"/>
    <s v="University of Virginia"/>
    <n v="234076"/>
    <x v="0"/>
    <n v="2999"/>
    <n v="3101"/>
    <n v="3096"/>
    <n v="3112"/>
    <n v="3091"/>
    <n v="3248"/>
    <n v="3255"/>
    <n v="2903"/>
    <n v="2903"/>
    <n v="2922"/>
    <n v="2924"/>
    <n v="2975"/>
    <n v="2987"/>
    <n v="3088"/>
    <n v="3091"/>
    <n v="3105"/>
    <n v="3075"/>
    <n v="3246"/>
    <n v="3253"/>
    <n v="2"/>
    <n v="2"/>
    <n v="2"/>
    <n v="4"/>
    <n v="1"/>
    <n v="2"/>
    <n v="3"/>
    <m/>
    <m/>
    <m/>
    <m/>
    <m/>
    <n v="2901"/>
    <n v="2901"/>
    <n v="2920"/>
    <n v="2920"/>
    <n v="2974"/>
    <n v="2985"/>
    <n v="3085"/>
    <n v="3091"/>
    <n v="3105"/>
    <n v="3075"/>
    <n v="3246"/>
    <n v="3253"/>
    <n v="2947"/>
    <n v="3128"/>
    <n v="3163"/>
    <n v="28"/>
    <n v="19"/>
    <n v="11"/>
    <n v="100"/>
    <n v="99"/>
    <n v="79"/>
    <n v="2772"/>
    <n v="2779"/>
    <n v="2865"/>
    <n v="13"/>
    <n v="8"/>
    <n v="22"/>
    <n v="62"/>
    <n v="74"/>
    <n v="53"/>
    <n v="127"/>
    <n v="124"/>
    <n v="145"/>
    <n v="2680"/>
    <n v="2686"/>
    <n v="2711"/>
    <m/>
    <m/>
    <m/>
    <m/>
    <m/>
    <m/>
    <m/>
    <m/>
    <m/>
    <m/>
    <m/>
    <m/>
    <m/>
    <m/>
    <m/>
    <m/>
    <m/>
    <m/>
    <m/>
    <m/>
    <m/>
    <m/>
    <m/>
    <m/>
    <s v=""/>
    <s v=""/>
    <s v=""/>
    <s v=""/>
    <s v=""/>
    <s v=""/>
    <m/>
    <m/>
    <m/>
    <m/>
    <m/>
    <m/>
    <s v=""/>
    <s v=""/>
    <s v=""/>
    <m/>
    <m/>
    <m/>
    <m/>
    <m/>
    <m/>
    <m/>
    <m/>
    <m/>
    <s v=""/>
    <s v=""/>
    <s v=""/>
    <m/>
    <m/>
    <m/>
  </r>
  <r>
    <x v="14"/>
    <s v="Virginia Tech "/>
    <n v="233921"/>
    <x v="0"/>
    <n v="4735"/>
    <n v="4948"/>
    <n v="4943"/>
    <n v="5049"/>
    <n v="5085"/>
    <n v="5122"/>
    <n v="5460"/>
    <n v="4460"/>
    <n v="4574"/>
    <n v="4608"/>
    <n v="4525"/>
    <n v="4960"/>
    <n v="4663"/>
    <n v="4860"/>
    <n v="4878"/>
    <n v="4976"/>
    <n v="5030"/>
    <n v="5119"/>
    <n v="5457"/>
    <n v="0"/>
    <m/>
    <m/>
    <n v="0"/>
    <n v="0"/>
    <n v="0"/>
    <n v="5"/>
    <m/>
    <m/>
    <m/>
    <m/>
    <m/>
    <n v="4460"/>
    <n v="4574"/>
    <n v="4608"/>
    <n v="4525"/>
    <n v="4960"/>
    <n v="4663"/>
    <n v="4855"/>
    <n v="4878"/>
    <n v="4976"/>
    <n v="5030"/>
    <n v="5119"/>
    <n v="5457"/>
    <n v="4648"/>
    <n v="4571"/>
    <n v="4947"/>
    <n v="119"/>
    <n v="148"/>
    <n v="88"/>
    <n v="263"/>
    <n v="400"/>
    <n v="422"/>
    <n v="3844"/>
    <n v="3661"/>
    <n v="3894"/>
    <n v="95"/>
    <n v="93"/>
    <n v="94"/>
    <n v="369"/>
    <n v="316"/>
    <n v="216"/>
    <n v="652"/>
    <n v="593"/>
    <n v="651"/>
    <n v="3380"/>
    <n v="3503"/>
    <n v="3512"/>
    <m/>
    <m/>
    <m/>
    <m/>
    <m/>
    <m/>
    <m/>
    <m/>
    <m/>
    <m/>
    <m/>
    <m/>
    <m/>
    <m/>
    <m/>
    <m/>
    <m/>
    <m/>
    <m/>
    <m/>
    <m/>
    <m/>
    <m/>
    <m/>
    <s v=""/>
    <s v=""/>
    <s v=""/>
    <s v=""/>
    <s v=""/>
    <s v=""/>
    <m/>
    <m/>
    <m/>
    <m/>
    <m/>
    <m/>
    <s v=""/>
    <s v=""/>
    <s v=""/>
    <m/>
    <m/>
    <m/>
    <m/>
    <m/>
    <m/>
    <m/>
    <m/>
    <m/>
    <s v=""/>
    <s v=""/>
    <s v=""/>
    <m/>
    <m/>
    <m/>
  </r>
  <r>
    <x v="14"/>
    <s v="College of William &amp; Mary"/>
    <n v="231624"/>
    <x v="1"/>
    <n v="1320"/>
    <n v="1326"/>
    <n v="1341"/>
    <n v="1344"/>
    <n v="1349"/>
    <n v="1346"/>
    <n v="1387"/>
    <n v="1328"/>
    <n v="1291"/>
    <n v="1299"/>
    <n v="1348"/>
    <n v="1359"/>
    <n v="1317"/>
    <n v="1325"/>
    <n v="1339"/>
    <n v="1340"/>
    <n v="1344"/>
    <n v="1345"/>
    <n v="1386"/>
    <n v="2"/>
    <n v="1"/>
    <m/>
    <n v="1"/>
    <n v="1"/>
    <n v="3"/>
    <n v="6"/>
    <m/>
    <m/>
    <m/>
    <m/>
    <m/>
    <n v="1326"/>
    <n v="1290"/>
    <n v="1299"/>
    <n v="1347"/>
    <n v="1358"/>
    <n v="1314"/>
    <n v="1319"/>
    <n v="1339"/>
    <n v="1340"/>
    <n v="1344"/>
    <n v="1345"/>
    <n v="1386"/>
    <n v="1242"/>
    <n v="1224"/>
    <n v="1293"/>
    <n v="24"/>
    <n v="23"/>
    <n v="16"/>
    <n v="78"/>
    <n v="98"/>
    <n v="77"/>
    <n v="1243"/>
    <n v="1197"/>
    <n v="1179"/>
    <n v="4"/>
    <n v="2"/>
    <n v="4"/>
    <n v="76"/>
    <n v="62"/>
    <n v="26"/>
    <n v="35"/>
    <n v="53"/>
    <n v="110"/>
    <n v="1201"/>
    <n v="1164"/>
    <n v="1181"/>
    <m/>
    <m/>
    <m/>
    <m/>
    <m/>
    <m/>
    <m/>
    <m/>
    <m/>
    <m/>
    <m/>
    <m/>
    <m/>
    <m/>
    <m/>
    <m/>
    <m/>
    <m/>
    <m/>
    <m/>
    <m/>
    <m/>
    <m/>
    <m/>
    <s v=""/>
    <s v=""/>
    <s v=""/>
    <s v=""/>
    <s v=""/>
    <s v=""/>
    <m/>
    <m/>
    <m/>
    <m/>
    <m/>
    <m/>
    <s v=""/>
    <s v=""/>
    <s v=""/>
    <m/>
    <m/>
    <m/>
    <m/>
    <m/>
    <m/>
    <m/>
    <m/>
    <m/>
    <s v=""/>
    <s v=""/>
    <s v=""/>
    <m/>
    <m/>
    <m/>
  </r>
  <r>
    <x v="14"/>
    <s v="Virginia Commonwealth University"/>
    <n v="234030"/>
    <x v="1"/>
    <n v="3048"/>
    <n v="3326"/>
    <n v="3364"/>
    <n v="3540"/>
    <n v="3540"/>
    <n v="3885"/>
    <n v="3716"/>
    <n v="2179"/>
    <n v="2141"/>
    <n v="2410"/>
    <n v="2673"/>
    <n v="2675"/>
    <n v="3017"/>
    <n v="3276"/>
    <n v="3321"/>
    <n v="3481"/>
    <n v="3499"/>
    <n v="3859"/>
    <n v="3691"/>
    <n v="4"/>
    <m/>
    <n v="2"/>
    <n v="3"/>
    <n v="0"/>
    <n v="3"/>
    <n v="6"/>
    <m/>
    <m/>
    <m/>
    <m/>
    <m/>
    <n v="2175"/>
    <n v="2141"/>
    <n v="2408"/>
    <n v="2670"/>
    <n v="2675"/>
    <n v="3014"/>
    <n v="3270"/>
    <n v="3321"/>
    <n v="3481"/>
    <n v="3499"/>
    <n v="3859"/>
    <n v="3691"/>
    <n v="2886"/>
    <n v="3120"/>
    <n v="3076"/>
    <n v="215"/>
    <n v="267"/>
    <n v="95"/>
    <n v="398"/>
    <n v="472"/>
    <n v="520"/>
    <n v="1260"/>
    <n v="1496"/>
    <n v="1620"/>
    <n v="154"/>
    <n v="152"/>
    <n v="183"/>
    <n v="634"/>
    <n v="907"/>
    <n v="227"/>
    <n v="627"/>
    <n v="459"/>
    <n v="1240"/>
    <n v="1014"/>
    <n v="970"/>
    <n v="1158"/>
    <m/>
    <m/>
    <m/>
    <m/>
    <m/>
    <m/>
    <m/>
    <m/>
    <m/>
    <m/>
    <m/>
    <m/>
    <m/>
    <m/>
    <m/>
    <m/>
    <m/>
    <m/>
    <m/>
    <m/>
    <m/>
    <m/>
    <m/>
    <m/>
    <s v=""/>
    <s v=""/>
    <s v=""/>
    <s v=""/>
    <s v=""/>
    <s v=""/>
    <m/>
    <m/>
    <m/>
    <m/>
    <m/>
    <m/>
    <s v=""/>
    <s v=""/>
    <s v=""/>
    <m/>
    <m/>
    <m/>
    <m/>
    <m/>
    <m/>
    <m/>
    <m/>
    <m/>
    <s v=""/>
    <s v=""/>
    <s v=""/>
    <m/>
    <m/>
    <m/>
  </r>
  <r>
    <x v="14"/>
    <s v="James Madison University  "/>
    <n v="232423"/>
    <x v="2"/>
    <n v="3283"/>
    <n v="3388"/>
    <n v="3285"/>
    <n v="3798"/>
    <n v="3748"/>
    <n v="3867"/>
    <n v="3957"/>
    <n v="3059"/>
    <n v="2971"/>
    <n v="3039"/>
    <n v="3223"/>
    <n v="3244"/>
    <n v="3283"/>
    <n v="3386"/>
    <n v="3281"/>
    <n v="3796"/>
    <n v="3745"/>
    <n v="3864"/>
    <n v="3956"/>
    <n v="0"/>
    <m/>
    <m/>
    <n v="0"/>
    <n v="0"/>
    <n v="0"/>
    <n v="0"/>
    <m/>
    <m/>
    <m/>
    <m/>
    <m/>
    <n v="3059"/>
    <n v="2971"/>
    <n v="3039"/>
    <n v="3223"/>
    <n v="3244"/>
    <n v="3283"/>
    <n v="3386"/>
    <n v="3281"/>
    <n v="3796"/>
    <n v="3745"/>
    <n v="3864"/>
    <n v="3956"/>
    <n v="3384"/>
    <n v="3522"/>
    <n v="3629"/>
    <n v="144"/>
    <n v="113"/>
    <n v="68"/>
    <n v="217"/>
    <n v="229"/>
    <n v="259"/>
    <n v="2635"/>
    <n v="2704"/>
    <n v="2729"/>
    <n v="38"/>
    <n v="31"/>
    <n v="22"/>
    <n v="246"/>
    <n v="237"/>
    <n v="195"/>
    <n v="325"/>
    <n v="311"/>
    <n v="440"/>
    <n v="2479"/>
    <n v="2414"/>
    <n v="2451"/>
    <m/>
    <m/>
    <m/>
    <m/>
    <m/>
    <m/>
    <m/>
    <m/>
    <m/>
    <m/>
    <m/>
    <m/>
    <m/>
    <m/>
    <m/>
    <m/>
    <m/>
    <m/>
    <m/>
    <m/>
    <m/>
    <m/>
    <m/>
    <m/>
    <s v=""/>
    <s v=""/>
    <s v=""/>
    <s v=""/>
    <s v=""/>
    <s v=""/>
    <m/>
    <m/>
    <m/>
    <m/>
    <m/>
    <m/>
    <s v=""/>
    <s v=""/>
    <s v=""/>
    <m/>
    <m/>
    <m/>
    <m/>
    <m/>
    <m/>
    <m/>
    <m/>
    <m/>
    <s v=""/>
    <s v=""/>
    <s v=""/>
    <m/>
    <m/>
    <m/>
  </r>
  <r>
    <x v="14"/>
    <s v="Norfolk State University "/>
    <n v="232937"/>
    <x v="2"/>
    <n v="1178"/>
    <n v="1158"/>
    <n v="1015"/>
    <n v="1003"/>
    <n v="1057"/>
    <n v="995"/>
    <n v="1191"/>
    <n v="1045"/>
    <n v="1009"/>
    <n v="1029"/>
    <n v="1171"/>
    <n v="997"/>
    <n v="1026"/>
    <n v="987"/>
    <n v="901"/>
    <n v="874"/>
    <n v="916"/>
    <n v="938"/>
    <n v="1145"/>
    <n v="4"/>
    <n v="6"/>
    <n v="7"/>
    <n v="4"/>
    <n v="8"/>
    <n v="8"/>
    <n v="5"/>
    <m/>
    <m/>
    <m/>
    <m/>
    <m/>
    <n v="1041"/>
    <n v="1003"/>
    <n v="1022"/>
    <n v="1167"/>
    <n v="989"/>
    <n v="1018"/>
    <n v="982"/>
    <n v="901"/>
    <n v="874"/>
    <n v="916"/>
    <n v="938"/>
    <n v="1145"/>
    <n v="642"/>
    <n v="611"/>
    <n v="802"/>
    <n v="75"/>
    <n v="52"/>
    <n v="29"/>
    <n v="199"/>
    <n v="275"/>
    <n v="314"/>
    <n v="306"/>
    <n v="327"/>
    <n v="326"/>
    <n v="56"/>
    <n v="58"/>
    <n v="77"/>
    <n v="137"/>
    <n v="175"/>
    <n v="66"/>
    <n v="490"/>
    <n v="458"/>
    <n v="513"/>
    <n v="345"/>
    <n v="347"/>
    <n v="354"/>
    <m/>
    <m/>
    <m/>
    <m/>
    <m/>
    <m/>
    <m/>
    <m/>
    <m/>
    <m/>
    <m/>
    <m/>
    <m/>
    <m/>
    <m/>
    <m/>
    <m/>
    <m/>
    <m/>
    <m/>
    <m/>
    <m/>
    <m/>
    <m/>
    <s v=""/>
    <s v=""/>
    <s v=""/>
    <s v=""/>
    <s v=""/>
    <s v=""/>
    <m/>
    <m/>
    <m/>
    <m/>
    <m/>
    <m/>
    <s v=""/>
    <s v=""/>
    <s v=""/>
    <m/>
    <m/>
    <m/>
    <m/>
    <m/>
    <m/>
    <m/>
    <m/>
    <m/>
    <s v=""/>
    <s v=""/>
    <s v=""/>
    <m/>
    <m/>
    <m/>
  </r>
  <r>
    <x v="14"/>
    <s v="Radford University"/>
    <n v="233277"/>
    <x v="3"/>
    <n v="1817"/>
    <n v="1802"/>
    <n v="1830"/>
    <n v="1896"/>
    <n v="1729"/>
    <n v="1839"/>
    <n v="1875"/>
    <n v="1619"/>
    <n v="1518"/>
    <n v="1655"/>
    <n v="1753"/>
    <n v="1875"/>
    <n v="1813"/>
    <n v="1800"/>
    <n v="1828"/>
    <n v="1894"/>
    <n v="1731"/>
    <n v="1839"/>
    <n v="1873"/>
    <n v="1"/>
    <n v="1"/>
    <m/>
    <n v="0"/>
    <n v="0"/>
    <n v="0"/>
    <n v="0"/>
    <m/>
    <m/>
    <m/>
    <m/>
    <m/>
    <n v="1618"/>
    <n v="1517"/>
    <n v="1655"/>
    <n v="1753"/>
    <n v="1875"/>
    <n v="1813"/>
    <n v="1800"/>
    <n v="1828"/>
    <n v="1894"/>
    <n v="1731"/>
    <n v="1839"/>
    <n v="1873"/>
    <n v="1325"/>
    <n v="1428"/>
    <n v="1464"/>
    <n v="254"/>
    <n v="245"/>
    <n v="105"/>
    <n v="152"/>
    <n v="166"/>
    <n v="304"/>
    <n v="1055"/>
    <n v="1083"/>
    <n v="1020"/>
    <n v="16"/>
    <n v="14"/>
    <n v="14"/>
    <n v="514"/>
    <n v="484"/>
    <n v="259"/>
    <n v="290"/>
    <n v="232"/>
    <n v="507"/>
    <n v="893"/>
    <n v="873"/>
    <n v="890"/>
    <m/>
    <m/>
    <m/>
    <m/>
    <m/>
    <m/>
    <m/>
    <m/>
    <m/>
    <m/>
    <m/>
    <m/>
    <m/>
    <m/>
    <m/>
    <m/>
    <m/>
    <m/>
    <m/>
    <m/>
    <m/>
    <m/>
    <m/>
    <m/>
    <s v=""/>
    <s v=""/>
    <s v=""/>
    <s v=""/>
    <s v=""/>
    <s v=""/>
    <m/>
    <m/>
    <m/>
    <m/>
    <m/>
    <m/>
    <s v=""/>
    <s v=""/>
    <s v=""/>
    <m/>
    <m/>
    <m/>
    <m/>
    <m/>
    <m/>
    <m/>
    <m/>
    <m/>
    <s v=""/>
    <s v=""/>
    <s v=""/>
    <m/>
    <m/>
    <m/>
  </r>
  <r>
    <x v="14"/>
    <s v="Virginia State University "/>
    <n v="234155"/>
    <x v="3"/>
    <n v="1133"/>
    <n v="964"/>
    <n v="1028"/>
    <n v="1112"/>
    <n v="827"/>
    <n v="1040"/>
    <n v="1324"/>
    <n v="865"/>
    <n v="871"/>
    <n v="937"/>
    <n v="885"/>
    <n v="1085"/>
    <n v="1129"/>
    <n v="959"/>
    <n v="1025"/>
    <n v="1112"/>
    <n v="825"/>
    <n v="1037"/>
    <n v="1286"/>
    <n v="0"/>
    <m/>
    <m/>
    <n v="0"/>
    <n v="0"/>
    <n v="0"/>
    <n v="0"/>
    <m/>
    <m/>
    <m/>
    <m/>
    <m/>
    <n v="865"/>
    <n v="871"/>
    <n v="937"/>
    <n v="885"/>
    <n v="1085"/>
    <n v="1129"/>
    <n v="959"/>
    <n v="1025"/>
    <n v="1112"/>
    <n v="825"/>
    <n v="1037"/>
    <n v="1286"/>
    <n v="606"/>
    <n v="709"/>
    <n v="872"/>
    <n v="48"/>
    <n v="74"/>
    <n v="46"/>
    <n v="171"/>
    <n v="254"/>
    <n v="368"/>
    <n v="458"/>
    <n v="444"/>
    <n v="420"/>
    <n v="26"/>
    <n v="19"/>
    <n v="27"/>
    <n v="142"/>
    <n v="165"/>
    <n v="62"/>
    <n v="459"/>
    <n v="501"/>
    <n v="450"/>
    <n v="357"/>
    <n v="385"/>
    <n v="407"/>
    <m/>
    <m/>
    <m/>
    <m/>
    <m/>
    <m/>
    <m/>
    <m/>
    <m/>
    <m/>
    <m/>
    <m/>
    <m/>
    <m/>
    <m/>
    <m/>
    <m/>
    <m/>
    <m/>
    <m/>
    <m/>
    <m/>
    <m/>
    <m/>
    <s v=""/>
    <s v=""/>
    <s v=""/>
    <s v=""/>
    <s v=""/>
    <s v=""/>
    <m/>
    <m/>
    <m/>
    <m/>
    <m/>
    <m/>
    <s v=""/>
    <s v=""/>
    <s v=""/>
    <m/>
    <m/>
    <m/>
    <m/>
    <m/>
    <m/>
    <m/>
    <m/>
    <m/>
    <s v=""/>
    <s v=""/>
    <s v=""/>
    <m/>
    <m/>
    <m/>
  </r>
  <r>
    <x v="14"/>
    <s v="Christopher Newport University"/>
    <n v="231712"/>
    <x v="4"/>
    <n v="1180"/>
    <n v="1210"/>
    <n v="1176"/>
    <n v="1250"/>
    <n v="1174"/>
    <n v="1242"/>
    <n v="1137"/>
    <n v="665"/>
    <n v="693"/>
    <n v="811"/>
    <n v="1002"/>
    <n v="1043"/>
    <n v="1176"/>
    <n v="1207"/>
    <n v="1175"/>
    <n v="1248"/>
    <n v="1173"/>
    <n v="1242"/>
    <n v="1139"/>
    <n v="0"/>
    <m/>
    <n v="3"/>
    <n v="3"/>
    <n v="1"/>
    <n v="0"/>
    <n v="2"/>
    <m/>
    <m/>
    <m/>
    <m/>
    <m/>
    <n v="665"/>
    <n v="693"/>
    <n v="808"/>
    <n v="999"/>
    <n v="1042"/>
    <n v="1176"/>
    <n v="1205"/>
    <n v="1175"/>
    <n v="1248"/>
    <n v="1173"/>
    <n v="1242"/>
    <n v="1139"/>
    <n v="960"/>
    <n v="991"/>
    <n v="907"/>
    <n v="114"/>
    <n v="151"/>
    <n v="92"/>
    <n v="99"/>
    <n v="100"/>
    <n v="140"/>
    <n v="537"/>
    <n v="575"/>
    <n v="695"/>
    <n v="11"/>
    <n v="16"/>
    <n v="19"/>
    <n v="305"/>
    <n v="422"/>
    <n v="240"/>
    <n v="189"/>
    <n v="163"/>
    <n v="251"/>
    <n v="263"/>
    <n v="305"/>
    <n v="376"/>
    <m/>
    <m/>
    <m/>
    <m/>
    <m/>
    <m/>
    <m/>
    <m/>
    <m/>
    <m/>
    <m/>
    <m/>
    <m/>
    <m/>
    <m/>
    <m/>
    <m/>
    <m/>
    <m/>
    <m/>
    <m/>
    <m/>
    <m/>
    <m/>
    <s v=""/>
    <s v=""/>
    <s v=""/>
    <s v=""/>
    <s v=""/>
    <s v=""/>
    <m/>
    <m/>
    <m/>
    <m/>
    <m/>
    <m/>
    <s v=""/>
    <s v=""/>
    <s v=""/>
    <m/>
    <m/>
    <m/>
    <m/>
    <m/>
    <m/>
    <m/>
    <m/>
    <m/>
    <s v=""/>
    <s v=""/>
    <s v=""/>
    <m/>
    <m/>
    <m/>
  </r>
  <r>
    <x v="14"/>
    <s v="Longwood University "/>
    <n v="232566"/>
    <x v="4"/>
    <n v="880"/>
    <n v="880"/>
    <n v="980"/>
    <n v="958"/>
    <n v="987"/>
    <n v="988"/>
    <n v="1049"/>
    <n v="730"/>
    <n v="814"/>
    <n v="815"/>
    <n v="895"/>
    <n v="893"/>
    <n v="879"/>
    <n v="880"/>
    <n v="980"/>
    <n v="956"/>
    <n v="989"/>
    <n v="988"/>
    <n v="1048"/>
    <n v="2"/>
    <m/>
    <m/>
    <n v="0"/>
    <n v="2"/>
    <n v="0"/>
    <n v="0"/>
    <m/>
    <m/>
    <m/>
    <m/>
    <m/>
    <n v="728"/>
    <n v="814"/>
    <n v="815"/>
    <n v="895"/>
    <n v="891"/>
    <n v="879"/>
    <n v="880"/>
    <n v="980"/>
    <n v="956"/>
    <n v="989"/>
    <n v="988"/>
    <n v="1048"/>
    <n v="775"/>
    <n v="778"/>
    <n v="819"/>
    <n v="130"/>
    <n v="138"/>
    <n v="56"/>
    <n v="84"/>
    <n v="72"/>
    <n v="173"/>
    <n v="568"/>
    <n v="565"/>
    <n v="503"/>
    <n v="11"/>
    <n v="7"/>
    <n v="5"/>
    <n v="222"/>
    <n v="223"/>
    <n v="168"/>
    <n v="90"/>
    <n v="84"/>
    <n v="204"/>
    <n v="450"/>
    <n v="523"/>
    <n v="537"/>
    <m/>
    <m/>
    <m/>
    <m/>
    <m/>
    <m/>
    <m/>
    <m/>
    <m/>
    <m/>
    <m/>
    <m/>
    <m/>
    <m/>
    <m/>
    <m/>
    <m/>
    <m/>
    <m/>
    <m/>
    <m/>
    <m/>
    <m/>
    <m/>
    <s v=""/>
    <s v=""/>
    <s v=""/>
    <s v=""/>
    <s v=""/>
    <s v=""/>
    <m/>
    <m/>
    <m/>
    <m/>
    <m/>
    <m/>
    <s v=""/>
    <s v=""/>
    <s v=""/>
    <m/>
    <m/>
    <m/>
    <m/>
    <m/>
    <m/>
    <m/>
    <m/>
    <m/>
    <s v=""/>
    <s v=""/>
    <s v=""/>
    <m/>
    <m/>
    <m/>
  </r>
  <r>
    <x v="14"/>
    <s v="University of Mary Washington "/>
    <n v="232681"/>
    <x v="4"/>
    <n v="885"/>
    <n v="882"/>
    <n v="871"/>
    <n v="904"/>
    <n v="930"/>
    <n v="964"/>
    <n v="867"/>
    <n v="808"/>
    <n v="812"/>
    <n v="834"/>
    <n v="873"/>
    <n v="840"/>
    <n v="882"/>
    <n v="879"/>
    <n v="869"/>
    <n v="877"/>
    <n v="909"/>
    <n v="949"/>
    <n v="848"/>
    <n v="0"/>
    <m/>
    <m/>
    <n v="0"/>
    <n v="0"/>
    <n v="0"/>
    <n v="0"/>
    <m/>
    <m/>
    <m/>
    <m/>
    <m/>
    <n v="808"/>
    <n v="812"/>
    <n v="834"/>
    <n v="873"/>
    <n v="840"/>
    <n v="882"/>
    <n v="879"/>
    <n v="869"/>
    <n v="877"/>
    <n v="909"/>
    <n v="949"/>
    <n v="848"/>
    <n v="790"/>
    <n v="790"/>
    <n v="707"/>
    <n v="60"/>
    <n v="74"/>
    <n v="32"/>
    <n v="59"/>
    <n v="85"/>
    <n v="109"/>
    <n v="637"/>
    <n v="668"/>
    <n v="661"/>
    <n v="6"/>
    <n v="3"/>
    <n v="6"/>
    <n v="89"/>
    <n v="85"/>
    <n v="69"/>
    <n v="108"/>
    <n v="126"/>
    <n v="143"/>
    <n v="584"/>
    <n v="612"/>
    <n v="639"/>
    <m/>
    <m/>
    <m/>
    <m/>
    <m/>
    <m/>
    <m/>
    <m/>
    <m/>
    <m/>
    <m/>
    <m/>
    <m/>
    <m/>
    <m/>
    <m/>
    <m/>
    <m/>
    <m/>
    <m/>
    <m/>
    <m/>
    <m/>
    <m/>
    <s v=""/>
    <s v=""/>
    <s v=""/>
    <s v=""/>
    <s v=""/>
    <s v=""/>
    <m/>
    <m/>
    <m/>
    <m/>
    <m/>
    <m/>
    <s v=""/>
    <s v=""/>
    <s v=""/>
    <m/>
    <m/>
    <m/>
    <m/>
    <m/>
    <m/>
    <m/>
    <m/>
    <m/>
    <s v=""/>
    <s v=""/>
    <s v=""/>
    <m/>
    <m/>
    <m/>
  </r>
  <r>
    <x v="14"/>
    <s v="University of Virginia's College at Wise "/>
    <n v="233897"/>
    <x v="10"/>
    <n v="346"/>
    <n v="349"/>
    <n v="374"/>
    <n v="366"/>
    <n v="401"/>
    <n v="401"/>
    <n v="427"/>
    <n v="303"/>
    <n v="297"/>
    <n v="299"/>
    <n v="277"/>
    <n v="325"/>
    <n v="345"/>
    <n v="348"/>
    <n v="373"/>
    <n v="366"/>
    <n v="400"/>
    <n v="400"/>
    <n v="427"/>
    <n v="0"/>
    <m/>
    <m/>
    <n v="0"/>
    <n v="0"/>
    <n v="0"/>
    <n v="0"/>
    <m/>
    <m/>
    <m/>
    <m/>
    <m/>
    <n v="303"/>
    <n v="297"/>
    <n v="299"/>
    <n v="277"/>
    <n v="325"/>
    <n v="345"/>
    <n v="348"/>
    <n v="373"/>
    <n v="366"/>
    <n v="400"/>
    <n v="400"/>
    <n v="427"/>
    <n v="280"/>
    <n v="261"/>
    <n v="288"/>
    <n v="57"/>
    <n v="81"/>
    <n v="22"/>
    <n v="63"/>
    <n v="58"/>
    <n v="117"/>
    <n v="134"/>
    <n v="162"/>
    <n v="160"/>
    <n v="11"/>
    <n v="9"/>
    <n v="5"/>
    <n v="111"/>
    <n v="117"/>
    <n v="50"/>
    <n v="69"/>
    <n v="57"/>
    <n v="133"/>
    <n v="133"/>
    <n v="132"/>
    <n v="141"/>
    <m/>
    <m/>
    <m/>
    <m/>
    <m/>
    <m/>
    <m/>
    <m/>
    <m/>
    <m/>
    <m/>
    <m/>
    <m/>
    <m/>
    <m/>
    <m/>
    <m/>
    <m/>
    <m/>
    <m/>
    <m/>
    <m/>
    <m/>
    <m/>
    <s v=""/>
    <s v=""/>
    <s v=""/>
    <s v=""/>
    <s v=""/>
    <s v=""/>
    <m/>
    <m/>
    <m/>
    <m/>
    <m/>
    <m/>
    <s v=""/>
    <s v=""/>
    <s v=""/>
    <m/>
    <m/>
    <m/>
    <m/>
    <m/>
    <m/>
    <m/>
    <m/>
    <m/>
    <s v=""/>
    <s v=""/>
    <s v=""/>
    <m/>
    <m/>
    <m/>
  </r>
  <r>
    <x v="14"/>
    <s v="J.S. Reynolds Community College"/>
    <n v="232414"/>
    <x v="5"/>
    <m/>
    <m/>
    <m/>
    <m/>
    <m/>
    <m/>
    <m/>
    <m/>
    <m/>
    <m/>
    <m/>
    <m/>
    <m/>
    <m/>
    <m/>
    <m/>
    <m/>
    <m/>
    <m/>
    <m/>
    <m/>
    <m/>
    <m/>
    <m/>
    <m/>
    <m/>
    <m/>
    <m/>
    <m/>
    <m/>
    <m/>
    <s v=" "/>
    <s v=" "/>
    <s v=" "/>
    <s v=" "/>
    <s v=" "/>
    <s v=" "/>
    <s v=" "/>
    <s v=" "/>
    <s v=" "/>
    <s v=" "/>
    <s v=" "/>
    <s v=" "/>
    <m/>
    <m/>
    <m/>
    <m/>
    <m/>
    <m/>
    <s v=" "/>
    <s v=" "/>
    <s v=" "/>
    <m/>
    <m/>
    <m/>
    <m/>
    <m/>
    <m/>
    <m/>
    <m/>
    <m/>
    <s v=""/>
    <s v=""/>
    <s v=""/>
    <m/>
    <m/>
    <m/>
    <n v="1319"/>
    <n v="1254"/>
    <n v="1098"/>
    <n v="1269"/>
    <n v="1579"/>
    <n v="1805"/>
    <n v="625"/>
    <n v="544"/>
    <n v="644"/>
    <n v="615"/>
    <n v="510"/>
    <n v="595"/>
    <n v="821"/>
    <n v="930"/>
    <m/>
    <m/>
    <m/>
    <m/>
    <m/>
    <m/>
    <m/>
    <m/>
    <n v="625"/>
    <n v="544"/>
    <n v="644"/>
    <n v="615"/>
    <n v="510"/>
    <n v="595"/>
    <n v="821"/>
    <n v="930"/>
    <n v="350"/>
    <n v="473"/>
    <n v="524"/>
    <n v="32"/>
    <n v="56"/>
    <n v="76"/>
    <n v="213"/>
    <n v="292"/>
    <n v="330"/>
    <n v="58"/>
    <n v="58"/>
    <n v="76"/>
    <n v="119"/>
    <n v="85"/>
    <n v="127"/>
    <n v="90"/>
    <n v="81"/>
    <n v="85"/>
    <n v="348"/>
    <n v="286"/>
    <n v="307"/>
    <n v="105"/>
    <n v="116"/>
    <n v="146"/>
  </r>
  <r>
    <x v="14"/>
    <s v="Northern Virginia Community College "/>
    <n v="232946"/>
    <x v="5"/>
    <m/>
    <m/>
    <m/>
    <m/>
    <m/>
    <m/>
    <m/>
    <m/>
    <m/>
    <m/>
    <m/>
    <m/>
    <m/>
    <m/>
    <m/>
    <m/>
    <m/>
    <m/>
    <m/>
    <m/>
    <m/>
    <m/>
    <m/>
    <m/>
    <m/>
    <m/>
    <m/>
    <m/>
    <m/>
    <m/>
    <m/>
    <s v=" "/>
    <s v=" "/>
    <s v=" "/>
    <s v=" "/>
    <s v=" "/>
    <s v=" "/>
    <s v=" "/>
    <s v=" "/>
    <s v=" "/>
    <s v=" "/>
    <s v=" "/>
    <s v=" "/>
    <m/>
    <m/>
    <m/>
    <m/>
    <m/>
    <m/>
    <s v=" "/>
    <s v=" "/>
    <s v=" "/>
    <m/>
    <m/>
    <m/>
    <m/>
    <m/>
    <m/>
    <m/>
    <m/>
    <m/>
    <s v=""/>
    <s v=""/>
    <s v=""/>
    <m/>
    <m/>
    <m/>
    <n v="2626"/>
    <n v="5451"/>
    <n v="5245"/>
    <n v="7060"/>
    <n v="7721"/>
    <n v="6821"/>
    <n v="1592"/>
    <n v="1634"/>
    <n v="1650"/>
    <n v="3015"/>
    <n v="3071"/>
    <n v="3959"/>
    <n v="4586"/>
    <n v="4107"/>
    <m/>
    <m/>
    <m/>
    <m/>
    <m/>
    <m/>
    <m/>
    <m/>
    <n v="1592"/>
    <n v="1634"/>
    <n v="1650"/>
    <n v="3015"/>
    <n v="3071"/>
    <n v="3959"/>
    <n v="4586"/>
    <n v="4107"/>
    <n v="2650"/>
    <n v="2993"/>
    <n v="2522"/>
    <n v="244"/>
    <n v="269"/>
    <n v="191"/>
    <n v="1065"/>
    <n v="1324"/>
    <n v="1394"/>
    <n v="384"/>
    <n v="391"/>
    <n v="559"/>
    <n v="730"/>
    <n v="791"/>
    <n v="939"/>
    <n v="425"/>
    <n v="377"/>
    <n v="760"/>
    <n v="1476"/>
    <n v="1512"/>
    <n v="1701"/>
    <n v="342"/>
    <n v="389"/>
    <n v="437"/>
  </r>
  <r>
    <x v="14"/>
    <s v="Thomas Nelson Community College "/>
    <n v="233754"/>
    <x v="5"/>
    <m/>
    <m/>
    <m/>
    <m/>
    <m/>
    <m/>
    <m/>
    <m/>
    <m/>
    <m/>
    <m/>
    <m/>
    <m/>
    <m/>
    <m/>
    <m/>
    <m/>
    <m/>
    <m/>
    <m/>
    <m/>
    <m/>
    <m/>
    <m/>
    <m/>
    <m/>
    <m/>
    <m/>
    <m/>
    <m/>
    <m/>
    <s v=" "/>
    <s v=" "/>
    <s v=" "/>
    <s v=" "/>
    <s v=" "/>
    <s v=" "/>
    <s v=" "/>
    <s v=" "/>
    <s v=" "/>
    <s v=" "/>
    <s v=" "/>
    <s v=" "/>
    <m/>
    <m/>
    <m/>
    <m/>
    <m/>
    <m/>
    <s v=" "/>
    <s v=" "/>
    <s v=" "/>
    <m/>
    <m/>
    <m/>
    <m/>
    <m/>
    <m/>
    <m/>
    <m/>
    <m/>
    <s v=""/>
    <s v=""/>
    <s v=""/>
    <m/>
    <m/>
    <m/>
    <n v="1315"/>
    <n v="1298"/>
    <n v="1211"/>
    <n v="1629"/>
    <n v="1579"/>
    <n v="1789"/>
    <n v="710"/>
    <n v="669"/>
    <n v="770"/>
    <n v="780"/>
    <n v="674"/>
    <n v="862"/>
    <n v="842"/>
    <n v="951"/>
    <m/>
    <m/>
    <m/>
    <m/>
    <m/>
    <m/>
    <m/>
    <m/>
    <n v="710"/>
    <n v="669"/>
    <n v="770"/>
    <n v="780"/>
    <n v="674"/>
    <n v="862"/>
    <n v="842"/>
    <n v="951"/>
    <n v="459"/>
    <n v="444"/>
    <n v="491"/>
    <n v="39"/>
    <n v="51"/>
    <n v="45"/>
    <n v="364"/>
    <n v="347"/>
    <n v="415"/>
    <n v="81"/>
    <n v="74"/>
    <n v="110"/>
    <n v="143"/>
    <n v="134"/>
    <n v="143"/>
    <n v="84"/>
    <n v="80"/>
    <n v="114"/>
    <n v="472"/>
    <n v="386"/>
    <n v="495"/>
    <n v="112"/>
    <n v="138"/>
    <n v="178"/>
  </r>
  <r>
    <x v="14"/>
    <s v="Tidewater Community College "/>
    <n v="233772"/>
    <x v="5"/>
    <m/>
    <m/>
    <m/>
    <m/>
    <m/>
    <m/>
    <m/>
    <m/>
    <m/>
    <m/>
    <m/>
    <m/>
    <m/>
    <m/>
    <m/>
    <m/>
    <m/>
    <m/>
    <m/>
    <m/>
    <m/>
    <m/>
    <m/>
    <m/>
    <m/>
    <m/>
    <m/>
    <m/>
    <m/>
    <m/>
    <m/>
    <s v=" "/>
    <s v=" "/>
    <s v=" "/>
    <s v=" "/>
    <s v=" "/>
    <s v=" "/>
    <s v=" "/>
    <s v=" "/>
    <s v=" "/>
    <s v=" "/>
    <s v=" "/>
    <s v=" "/>
    <m/>
    <m/>
    <m/>
    <m/>
    <m/>
    <m/>
    <s v=" "/>
    <s v=" "/>
    <s v=" "/>
    <m/>
    <m/>
    <m/>
    <m/>
    <m/>
    <m/>
    <m/>
    <m/>
    <m/>
    <s v=""/>
    <s v=""/>
    <s v=""/>
    <m/>
    <m/>
    <m/>
    <n v="3230"/>
    <n v="3351"/>
    <n v="3564"/>
    <n v="4433"/>
    <n v="4840"/>
    <n v="5106"/>
    <n v="1895"/>
    <n v="1843"/>
    <n v="1923"/>
    <n v="2014"/>
    <n v="2072"/>
    <n v="2595"/>
    <n v="3029"/>
    <n v="3220"/>
    <m/>
    <m/>
    <m/>
    <m/>
    <m/>
    <m/>
    <m/>
    <m/>
    <n v="1895"/>
    <n v="1843"/>
    <n v="1923"/>
    <n v="2014"/>
    <n v="2072"/>
    <n v="2595"/>
    <n v="3029"/>
    <n v="3220"/>
    <n v="1594"/>
    <n v="1884"/>
    <n v="1912"/>
    <n v="100"/>
    <n v="126"/>
    <n v="126"/>
    <n v="901"/>
    <n v="1019"/>
    <n v="1182"/>
    <n v="216"/>
    <n v="247"/>
    <n v="285"/>
    <n v="470"/>
    <n v="493"/>
    <n v="618"/>
    <n v="190"/>
    <n v="167"/>
    <n v="325"/>
    <n v="1138"/>
    <n v="1165"/>
    <n v="1367"/>
    <n v="357"/>
    <n v="380"/>
    <n v="422"/>
  </r>
  <r>
    <x v="14"/>
    <s v="Blue Ridge Community College "/>
    <n v="231536"/>
    <x v="6"/>
    <m/>
    <m/>
    <m/>
    <m/>
    <m/>
    <m/>
    <m/>
    <m/>
    <m/>
    <m/>
    <m/>
    <m/>
    <m/>
    <m/>
    <m/>
    <m/>
    <m/>
    <m/>
    <m/>
    <m/>
    <m/>
    <m/>
    <m/>
    <m/>
    <m/>
    <m/>
    <m/>
    <m/>
    <m/>
    <m/>
    <m/>
    <s v=" "/>
    <s v=" "/>
    <s v=" "/>
    <s v=" "/>
    <s v=" "/>
    <s v=" "/>
    <s v=" "/>
    <s v=" "/>
    <s v=" "/>
    <s v=" "/>
    <s v=" "/>
    <s v=" "/>
    <m/>
    <m/>
    <m/>
    <m/>
    <m/>
    <m/>
    <s v=" "/>
    <s v=" "/>
    <s v=" "/>
    <m/>
    <m/>
    <m/>
    <m/>
    <m/>
    <m/>
    <m/>
    <m/>
    <m/>
    <s v=""/>
    <s v=""/>
    <s v=""/>
    <m/>
    <m/>
    <m/>
    <n v="615"/>
    <n v="624"/>
    <n v="619"/>
    <n v="765"/>
    <n v="900"/>
    <n v="887"/>
    <n v="248"/>
    <n v="282"/>
    <n v="390"/>
    <n v="401"/>
    <n v="398"/>
    <n v="509"/>
    <n v="595"/>
    <n v="616"/>
    <m/>
    <m/>
    <m/>
    <m/>
    <m/>
    <m/>
    <m/>
    <m/>
    <n v="248"/>
    <n v="282"/>
    <n v="390"/>
    <n v="401"/>
    <n v="398"/>
    <n v="509"/>
    <n v="595"/>
    <n v="616"/>
    <n v="309"/>
    <n v="346"/>
    <n v="346"/>
    <n v="38"/>
    <n v="37"/>
    <n v="39"/>
    <n v="162"/>
    <n v="212"/>
    <n v="231"/>
    <n v="77"/>
    <n v="85"/>
    <n v="104"/>
    <n v="78"/>
    <n v="62"/>
    <n v="74"/>
    <n v="44"/>
    <n v="53"/>
    <n v="90"/>
    <n v="202"/>
    <n v="198"/>
    <n v="241"/>
    <n v="80"/>
    <n v="86"/>
    <n v="128"/>
  </r>
  <r>
    <x v="14"/>
    <s v="Central Virginia Community College "/>
    <n v="231697"/>
    <x v="6"/>
    <m/>
    <m/>
    <m/>
    <m/>
    <m/>
    <m/>
    <m/>
    <m/>
    <m/>
    <m/>
    <m/>
    <m/>
    <m/>
    <m/>
    <m/>
    <m/>
    <m/>
    <m/>
    <m/>
    <m/>
    <m/>
    <m/>
    <m/>
    <m/>
    <m/>
    <m/>
    <m/>
    <m/>
    <m/>
    <m/>
    <m/>
    <s v=" "/>
    <s v=" "/>
    <s v=" "/>
    <s v=" "/>
    <s v=" "/>
    <s v=" "/>
    <s v=" "/>
    <s v=" "/>
    <s v=" "/>
    <s v=" "/>
    <s v=" "/>
    <s v=" "/>
    <m/>
    <m/>
    <m/>
    <m/>
    <m/>
    <m/>
    <s v=" "/>
    <s v=" "/>
    <s v=" "/>
    <m/>
    <m/>
    <m/>
    <m/>
    <m/>
    <m/>
    <m/>
    <m/>
    <m/>
    <s v=""/>
    <s v=""/>
    <s v=""/>
    <m/>
    <m/>
    <m/>
    <n v="603"/>
    <n v="556"/>
    <n v="493"/>
    <n v="716"/>
    <n v="767"/>
    <n v="900"/>
    <n v="275"/>
    <n v="237"/>
    <n v="346"/>
    <n v="311"/>
    <n v="210"/>
    <n v="400"/>
    <n v="435"/>
    <n v="518"/>
    <m/>
    <m/>
    <m/>
    <m/>
    <m/>
    <m/>
    <m/>
    <m/>
    <n v="275"/>
    <n v="237"/>
    <n v="346"/>
    <n v="311"/>
    <n v="210"/>
    <n v="400"/>
    <n v="435"/>
    <n v="518"/>
    <n v="222"/>
    <n v="247"/>
    <n v="291"/>
    <n v="31"/>
    <n v="30"/>
    <n v="42"/>
    <n v="147"/>
    <n v="158"/>
    <n v="185"/>
    <n v="36"/>
    <n v="38"/>
    <n v="91"/>
    <n v="54"/>
    <n v="30"/>
    <n v="59"/>
    <n v="46"/>
    <n v="24"/>
    <n v="94"/>
    <n v="175"/>
    <n v="118"/>
    <n v="156"/>
    <n v="75"/>
    <n v="56"/>
    <n v="78"/>
  </r>
  <r>
    <x v="14"/>
    <s v="Danville Community College "/>
    <n v="231882"/>
    <x v="6"/>
    <m/>
    <m/>
    <m/>
    <m/>
    <m/>
    <m/>
    <m/>
    <m/>
    <m/>
    <m/>
    <m/>
    <m/>
    <m/>
    <m/>
    <m/>
    <m/>
    <m/>
    <m/>
    <m/>
    <m/>
    <m/>
    <m/>
    <m/>
    <m/>
    <m/>
    <m/>
    <m/>
    <m/>
    <m/>
    <m/>
    <m/>
    <s v=" "/>
    <s v=" "/>
    <s v=" "/>
    <s v=" "/>
    <s v=" "/>
    <s v=" "/>
    <s v=" "/>
    <s v=" "/>
    <s v=" "/>
    <s v=" "/>
    <s v=" "/>
    <s v=" "/>
    <m/>
    <m/>
    <m/>
    <m/>
    <m/>
    <m/>
    <s v=" "/>
    <s v=" "/>
    <s v=" "/>
    <m/>
    <m/>
    <m/>
    <m/>
    <m/>
    <m/>
    <m/>
    <m/>
    <m/>
    <s v=""/>
    <s v=""/>
    <s v=""/>
    <m/>
    <m/>
    <m/>
    <n v="404"/>
    <n v="400"/>
    <n v="397"/>
    <n v="563"/>
    <n v="523"/>
    <n v="566"/>
    <n v="232"/>
    <n v="224"/>
    <n v="298"/>
    <n v="292"/>
    <n v="276"/>
    <n v="426"/>
    <n v="360"/>
    <n v="409"/>
    <m/>
    <m/>
    <m/>
    <m/>
    <m/>
    <m/>
    <m/>
    <m/>
    <n v="232"/>
    <n v="224"/>
    <n v="298"/>
    <n v="292"/>
    <n v="276"/>
    <n v="426"/>
    <n v="360"/>
    <n v="409"/>
    <n v="282"/>
    <n v="207"/>
    <n v="246"/>
    <n v="24"/>
    <n v="17"/>
    <n v="21"/>
    <n v="120"/>
    <n v="136"/>
    <n v="142"/>
    <n v="66"/>
    <n v="54"/>
    <n v="136"/>
    <n v="30"/>
    <n v="36"/>
    <n v="52"/>
    <n v="29"/>
    <n v="37"/>
    <n v="54"/>
    <n v="167"/>
    <n v="149"/>
    <n v="184"/>
    <n v="69"/>
    <n v="75"/>
    <n v="116"/>
  </r>
  <r>
    <x v="14"/>
    <s v="Germanna Community College"/>
    <n v="232195"/>
    <x v="6"/>
    <m/>
    <m/>
    <m/>
    <m/>
    <m/>
    <m/>
    <m/>
    <m/>
    <m/>
    <m/>
    <m/>
    <m/>
    <m/>
    <m/>
    <m/>
    <m/>
    <m/>
    <m/>
    <m/>
    <m/>
    <m/>
    <m/>
    <m/>
    <m/>
    <m/>
    <m/>
    <m/>
    <m/>
    <m/>
    <m/>
    <m/>
    <s v=" "/>
    <s v=" "/>
    <s v=" "/>
    <s v=" "/>
    <s v=" "/>
    <s v=" "/>
    <s v=" "/>
    <s v=" "/>
    <s v=" "/>
    <s v=" "/>
    <s v=" "/>
    <s v=" "/>
    <m/>
    <m/>
    <m/>
    <m/>
    <m/>
    <m/>
    <s v=" "/>
    <s v=" "/>
    <s v=" "/>
    <m/>
    <m/>
    <m/>
    <m/>
    <m/>
    <m/>
    <m/>
    <m/>
    <m/>
    <s v=""/>
    <s v=""/>
    <s v=""/>
    <m/>
    <m/>
    <m/>
    <n v="767"/>
    <n v="838"/>
    <n v="809"/>
    <n v="1040"/>
    <n v="1084"/>
    <n v="1221"/>
    <n v="248"/>
    <n v="263"/>
    <n v="391"/>
    <n v="393"/>
    <n v="407"/>
    <n v="593"/>
    <n v="599"/>
    <n v="691"/>
    <m/>
    <m/>
    <m/>
    <m/>
    <m/>
    <m/>
    <m/>
    <m/>
    <n v="248"/>
    <n v="263"/>
    <n v="391"/>
    <n v="393"/>
    <n v="407"/>
    <n v="593"/>
    <n v="599"/>
    <n v="691"/>
    <n v="367"/>
    <n v="358"/>
    <n v="390"/>
    <n v="43"/>
    <n v="51"/>
    <n v="46"/>
    <n v="183"/>
    <n v="190"/>
    <n v="255"/>
    <n v="66"/>
    <n v="78"/>
    <n v="126"/>
    <n v="60"/>
    <n v="73"/>
    <n v="99"/>
    <n v="55"/>
    <n v="61"/>
    <n v="126"/>
    <n v="212"/>
    <n v="195"/>
    <n v="242"/>
    <n v="53"/>
    <n v="74"/>
    <n v="128"/>
  </r>
  <r>
    <x v="14"/>
    <s v="John Tyler Community College"/>
    <n v="232450"/>
    <x v="6"/>
    <m/>
    <m/>
    <m/>
    <m/>
    <m/>
    <m/>
    <m/>
    <m/>
    <m/>
    <m/>
    <m/>
    <m/>
    <m/>
    <m/>
    <m/>
    <m/>
    <m/>
    <m/>
    <m/>
    <m/>
    <m/>
    <m/>
    <m/>
    <m/>
    <m/>
    <m/>
    <m/>
    <m/>
    <m/>
    <m/>
    <m/>
    <s v=" "/>
    <s v=" "/>
    <s v=" "/>
    <s v=" "/>
    <s v=" "/>
    <s v=" "/>
    <s v=" "/>
    <s v=" "/>
    <s v=" "/>
    <s v=" "/>
    <s v=" "/>
    <s v=" "/>
    <m/>
    <m/>
    <m/>
    <m/>
    <m/>
    <m/>
    <s v=" "/>
    <s v=" "/>
    <s v=" "/>
    <m/>
    <m/>
    <m/>
    <m/>
    <m/>
    <m/>
    <m/>
    <m/>
    <m/>
    <s v=""/>
    <s v=""/>
    <s v=""/>
    <m/>
    <m/>
    <m/>
    <n v="378"/>
    <n v="532"/>
    <n v="604"/>
    <n v="922"/>
    <n v="1018"/>
    <n v="1175"/>
    <n v="192"/>
    <n v="211"/>
    <n v="196"/>
    <n v="315"/>
    <n v="358"/>
    <n v="562"/>
    <n v="620"/>
    <n v="733"/>
    <m/>
    <m/>
    <m/>
    <m/>
    <m/>
    <m/>
    <m/>
    <m/>
    <n v="192"/>
    <n v="211"/>
    <n v="196"/>
    <n v="315"/>
    <n v="358"/>
    <n v="562"/>
    <n v="620"/>
    <n v="733"/>
    <n v="349"/>
    <n v="365"/>
    <n v="412"/>
    <n v="44"/>
    <n v="48"/>
    <n v="39"/>
    <n v="169"/>
    <n v="207"/>
    <n v="282"/>
    <n v="40"/>
    <n v="30"/>
    <n v="81"/>
    <n v="61"/>
    <n v="85"/>
    <n v="109"/>
    <n v="48"/>
    <n v="44"/>
    <n v="117"/>
    <n v="166"/>
    <n v="199"/>
    <n v="255"/>
    <n v="41"/>
    <n v="49"/>
    <n v="56"/>
  </r>
  <r>
    <x v="14"/>
    <s v="Lord Fairfax Community College  "/>
    <n v="232575"/>
    <x v="6"/>
    <m/>
    <m/>
    <m/>
    <m/>
    <m/>
    <m/>
    <m/>
    <m/>
    <m/>
    <m/>
    <m/>
    <m/>
    <m/>
    <m/>
    <m/>
    <m/>
    <m/>
    <m/>
    <m/>
    <m/>
    <m/>
    <m/>
    <m/>
    <m/>
    <m/>
    <m/>
    <m/>
    <m/>
    <m/>
    <m/>
    <m/>
    <s v=" "/>
    <s v=" "/>
    <s v=" "/>
    <s v=" "/>
    <s v=" "/>
    <s v=" "/>
    <s v=" "/>
    <s v=" "/>
    <s v=" "/>
    <s v=" "/>
    <s v=" "/>
    <s v=" "/>
    <m/>
    <m/>
    <m/>
    <m/>
    <m/>
    <m/>
    <s v=" "/>
    <s v=" "/>
    <s v=" "/>
    <m/>
    <m/>
    <m/>
    <m/>
    <m/>
    <m/>
    <m/>
    <m/>
    <m/>
    <s v=""/>
    <s v=""/>
    <s v=""/>
    <m/>
    <m/>
    <m/>
    <n v="658"/>
    <n v="714"/>
    <n v="687"/>
    <n v="970"/>
    <n v="934"/>
    <n v="1141"/>
    <n v="323"/>
    <n v="351"/>
    <n v="381"/>
    <n v="351"/>
    <n v="342"/>
    <n v="523"/>
    <n v="511"/>
    <n v="623"/>
    <m/>
    <m/>
    <m/>
    <m/>
    <m/>
    <m/>
    <m/>
    <m/>
    <n v="323"/>
    <n v="351"/>
    <n v="381"/>
    <n v="351"/>
    <n v="342"/>
    <n v="523"/>
    <n v="511"/>
    <n v="623"/>
    <n v="311"/>
    <n v="323"/>
    <n v="349"/>
    <n v="40"/>
    <n v="34"/>
    <n v="41"/>
    <n v="172"/>
    <n v="154"/>
    <n v="233"/>
    <n v="83"/>
    <n v="89"/>
    <n v="119"/>
    <n v="47"/>
    <n v="60"/>
    <n v="67"/>
    <n v="40"/>
    <n v="41"/>
    <n v="108"/>
    <n v="181"/>
    <n v="152"/>
    <n v="229"/>
    <n v="89"/>
    <n v="106"/>
    <n v="161"/>
  </r>
  <r>
    <x v="14"/>
    <s v="New River Community College "/>
    <n v="232867"/>
    <x v="6"/>
    <m/>
    <m/>
    <m/>
    <m/>
    <m/>
    <m/>
    <m/>
    <m/>
    <m/>
    <m/>
    <m/>
    <m/>
    <m/>
    <m/>
    <m/>
    <m/>
    <m/>
    <m/>
    <m/>
    <m/>
    <m/>
    <m/>
    <m/>
    <m/>
    <m/>
    <m/>
    <m/>
    <m/>
    <m/>
    <m/>
    <m/>
    <s v=" "/>
    <s v=" "/>
    <s v=" "/>
    <s v=" "/>
    <s v=" "/>
    <s v=" "/>
    <s v=" "/>
    <s v=" "/>
    <s v=" "/>
    <s v=" "/>
    <s v=" "/>
    <s v=" "/>
    <m/>
    <m/>
    <m/>
    <m/>
    <m/>
    <m/>
    <s v=" "/>
    <s v=" "/>
    <s v=" "/>
    <m/>
    <m/>
    <m/>
    <m/>
    <m/>
    <m/>
    <m/>
    <m/>
    <m/>
    <s v=""/>
    <s v=""/>
    <s v=""/>
    <m/>
    <m/>
    <m/>
    <n v="593"/>
    <n v="440"/>
    <n v="411"/>
    <n v="566"/>
    <n v="636"/>
    <n v="648"/>
    <n v="301"/>
    <n v="253"/>
    <n v="427"/>
    <n v="313"/>
    <n v="287"/>
    <n v="374"/>
    <n v="454"/>
    <n v="458"/>
    <m/>
    <m/>
    <m/>
    <m/>
    <m/>
    <m/>
    <m/>
    <m/>
    <n v="301"/>
    <n v="253"/>
    <n v="427"/>
    <n v="313"/>
    <n v="287"/>
    <n v="374"/>
    <n v="454"/>
    <n v="458"/>
    <n v="219"/>
    <n v="259"/>
    <n v="246"/>
    <n v="37"/>
    <n v="38"/>
    <n v="49"/>
    <n v="118"/>
    <n v="157"/>
    <n v="163"/>
    <n v="41"/>
    <n v="44"/>
    <n v="61"/>
    <n v="37"/>
    <n v="46"/>
    <n v="55"/>
    <n v="59"/>
    <n v="36"/>
    <n v="68"/>
    <n v="176"/>
    <n v="161"/>
    <n v="190"/>
    <n v="78"/>
    <n v="58"/>
    <n v="104"/>
  </r>
  <r>
    <x v="14"/>
    <s v="Piedmont Virginia Community College "/>
    <n v="233116"/>
    <x v="6"/>
    <m/>
    <m/>
    <m/>
    <m/>
    <m/>
    <m/>
    <m/>
    <m/>
    <m/>
    <m/>
    <m/>
    <m/>
    <m/>
    <m/>
    <m/>
    <m/>
    <m/>
    <m/>
    <m/>
    <m/>
    <m/>
    <m/>
    <m/>
    <m/>
    <m/>
    <m/>
    <m/>
    <m/>
    <m/>
    <m/>
    <m/>
    <s v=" "/>
    <s v=" "/>
    <s v=" "/>
    <s v=" "/>
    <s v=" "/>
    <s v=" "/>
    <s v=" "/>
    <s v=" "/>
    <s v=" "/>
    <s v=" "/>
    <s v=" "/>
    <s v=" "/>
    <m/>
    <m/>
    <m/>
    <m/>
    <m/>
    <m/>
    <s v=" "/>
    <s v=" "/>
    <s v=" "/>
    <m/>
    <m/>
    <m/>
    <m/>
    <m/>
    <m/>
    <m/>
    <m/>
    <m/>
    <s v=""/>
    <s v=""/>
    <s v=""/>
    <m/>
    <m/>
    <m/>
    <n v="413"/>
    <n v="422"/>
    <n v="384"/>
    <n v="489"/>
    <n v="493"/>
    <n v="548"/>
    <n v="199"/>
    <n v="222"/>
    <n v="230"/>
    <n v="263"/>
    <n v="239"/>
    <n v="386"/>
    <n v="314"/>
    <n v="361"/>
    <m/>
    <m/>
    <m/>
    <m/>
    <m/>
    <m/>
    <m/>
    <m/>
    <n v="199"/>
    <n v="222"/>
    <n v="230"/>
    <n v="263"/>
    <n v="239"/>
    <n v="386"/>
    <n v="314"/>
    <n v="361"/>
    <n v="231"/>
    <n v="172"/>
    <n v="218"/>
    <n v="39"/>
    <n v="25"/>
    <n v="21"/>
    <n v="116"/>
    <n v="117"/>
    <n v="122"/>
    <n v="34"/>
    <n v="19"/>
    <n v="67"/>
    <n v="46"/>
    <n v="32"/>
    <n v="61"/>
    <n v="46"/>
    <n v="16"/>
    <n v="55"/>
    <n v="137"/>
    <n v="172"/>
    <n v="203"/>
    <n v="39"/>
    <n v="59"/>
    <n v="89"/>
  </r>
  <r>
    <x v="14"/>
    <s v="Southside Virginia Community College  "/>
    <n v="233639"/>
    <x v="6"/>
    <m/>
    <m/>
    <m/>
    <m/>
    <m/>
    <m/>
    <m/>
    <m/>
    <m/>
    <m/>
    <m/>
    <m/>
    <m/>
    <m/>
    <m/>
    <m/>
    <m/>
    <m/>
    <m/>
    <m/>
    <m/>
    <m/>
    <m/>
    <m/>
    <m/>
    <m/>
    <m/>
    <m/>
    <m/>
    <m/>
    <m/>
    <s v=" "/>
    <s v=" "/>
    <s v=" "/>
    <s v=" "/>
    <s v=" "/>
    <s v=" "/>
    <s v=" "/>
    <s v=" "/>
    <s v=" "/>
    <s v=" "/>
    <s v=" "/>
    <s v=" "/>
    <m/>
    <m/>
    <m/>
    <m/>
    <m/>
    <m/>
    <s v=" "/>
    <s v=" "/>
    <s v=" "/>
    <m/>
    <m/>
    <m/>
    <m/>
    <m/>
    <m/>
    <m/>
    <m/>
    <m/>
    <s v=""/>
    <s v=""/>
    <s v=""/>
    <m/>
    <m/>
    <m/>
    <n v="357"/>
    <n v="467"/>
    <n v="442"/>
    <n v="721"/>
    <n v="717"/>
    <n v="731"/>
    <n v="160"/>
    <n v="220"/>
    <n v="219"/>
    <n v="224"/>
    <n v="233"/>
    <n v="374"/>
    <n v="360"/>
    <n v="401"/>
    <m/>
    <m/>
    <m/>
    <m/>
    <m/>
    <m/>
    <m/>
    <m/>
    <n v="160"/>
    <n v="220"/>
    <n v="219"/>
    <n v="224"/>
    <n v="233"/>
    <n v="374"/>
    <n v="360"/>
    <n v="401"/>
    <n v="201"/>
    <n v="234"/>
    <n v="239"/>
    <n v="16"/>
    <n v="23"/>
    <n v="31"/>
    <n v="157"/>
    <n v="103"/>
    <n v="131"/>
    <n v="51"/>
    <n v="26"/>
    <n v="53"/>
    <n v="25"/>
    <n v="36"/>
    <n v="62"/>
    <n v="15"/>
    <n v="39"/>
    <n v="79"/>
    <n v="133"/>
    <n v="132"/>
    <n v="180"/>
    <n v="43"/>
    <n v="62"/>
    <n v="47"/>
  </r>
  <r>
    <x v="14"/>
    <s v="Southwest Virginia Community College "/>
    <n v="233648"/>
    <x v="6"/>
    <m/>
    <m/>
    <m/>
    <m/>
    <m/>
    <m/>
    <m/>
    <m/>
    <m/>
    <m/>
    <m/>
    <m/>
    <m/>
    <m/>
    <m/>
    <m/>
    <m/>
    <m/>
    <m/>
    <m/>
    <m/>
    <m/>
    <m/>
    <m/>
    <m/>
    <m/>
    <m/>
    <m/>
    <m/>
    <m/>
    <m/>
    <s v=" "/>
    <s v=" "/>
    <s v=" "/>
    <s v=" "/>
    <s v=" "/>
    <s v=" "/>
    <s v=" "/>
    <s v=" "/>
    <s v=" "/>
    <s v=" "/>
    <s v=" "/>
    <s v=" "/>
    <m/>
    <m/>
    <m/>
    <m/>
    <m/>
    <m/>
    <s v=" "/>
    <s v=" "/>
    <s v=" "/>
    <m/>
    <m/>
    <m/>
    <m/>
    <m/>
    <m/>
    <m/>
    <m/>
    <m/>
    <s v=""/>
    <s v=""/>
    <s v=""/>
    <m/>
    <m/>
    <m/>
    <n v="393"/>
    <n v="382"/>
    <n v="376"/>
    <n v="595"/>
    <n v="700"/>
    <n v="796"/>
    <n v="400"/>
    <n v="329"/>
    <n v="307"/>
    <n v="303"/>
    <n v="275"/>
    <n v="372"/>
    <n v="446"/>
    <n v="518"/>
    <m/>
    <m/>
    <m/>
    <m/>
    <m/>
    <m/>
    <m/>
    <m/>
    <n v="400"/>
    <n v="329"/>
    <n v="307"/>
    <n v="303"/>
    <n v="275"/>
    <n v="372"/>
    <n v="446"/>
    <n v="518"/>
    <n v="206"/>
    <n v="219"/>
    <n v="266"/>
    <n v="10"/>
    <n v="32"/>
    <n v="25"/>
    <n v="156"/>
    <n v="195"/>
    <n v="227"/>
    <n v="67"/>
    <n v="47"/>
    <n v="114"/>
    <n v="32"/>
    <n v="36"/>
    <n v="66"/>
    <n v="21"/>
    <n v="16"/>
    <n v="52"/>
    <n v="183"/>
    <n v="176"/>
    <n v="140"/>
    <n v="136"/>
    <n v="58"/>
    <n v="72"/>
  </r>
  <r>
    <x v="14"/>
    <s v="Virginia Western Community College "/>
    <n v="233949"/>
    <x v="6"/>
    <m/>
    <m/>
    <m/>
    <m/>
    <m/>
    <m/>
    <m/>
    <m/>
    <m/>
    <m/>
    <m/>
    <m/>
    <m/>
    <m/>
    <m/>
    <m/>
    <m/>
    <m/>
    <m/>
    <m/>
    <m/>
    <m/>
    <m/>
    <m/>
    <m/>
    <m/>
    <m/>
    <m/>
    <m/>
    <m/>
    <m/>
    <s v=" "/>
    <s v=" "/>
    <s v=" "/>
    <s v=" "/>
    <s v=" "/>
    <s v=" "/>
    <s v=" "/>
    <s v=" "/>
    <s v=" "/>
    <s v=" "/>
    <s v=" "/>
    <s v=" "/>
    <m/>
    <m/>
    <m/>
    <m/>
    <m/>
    <m/>
    <s v=" "/>
    <s v=" "/>
    <s v=" "/>
    <m/>
    <m/>
    <m/>
    <m/>
    <m/>
    <m/>
    <m/>
    <m/>
    <m/>
    <s v=""/>
    <s v=""/>
    <s v=""/>
    <m/>
    <m/>
    <m/>
    <n v="452"/>
    <n v="460"/>
    <n v="418"/>
    <n v="541"/>
    <n v="540"/>
    <n v="658"/>
    <n v="377"/>
    <n v="421"/>
    <n v="433"/>
    <n v="422"/>
    <n v="414"/>
    <n v="619"/>
    <n v="410"/>
    <n v="453"/>
    <m/>
    <m/>
    <m/>
    <m/>
    <m/>
    <m/>
    <m/>
    <m/>
    <n v="377"/>
    <n v="421"/>
    <n v="433"/>
    <n v="422"/>
    <n v="414"/>
    <n v="619"/>
    <n v="410"/>
    <n v="453"/>
    <n v="345"/>
    <n v="208"/>
    <n v="273"/>
    <n v="48"/>
    <n v="20"/>
    <n v="19"/>
    <n v="226"/>
    <n v="182"/>
    <n v="161"/>
    <n v="55"/>
    <n v="40"/>
    <n v="84"/>
    <n v="70"/>
    <n v="37"/>
    <n v="73"/>
    <n v="49"/>
    <n v="21"/>
    <n v="33"/>
    <n v="248"/>
    <n v="316"/>
    <n v="429"/>
    <n v="87"/>
    <n v="118"/>
    <n v="102"/>
  </r>
  <r>
    <x v="14"/>
    <s v="D.S. Lancaster Community College "/>
    <n v="231873"/>
    <x v="7"/>
    <m/>
    <m/>
    <m/>
    <m/>
    <m/>
    <m/>
    <m/>
    <m/>
    <m/>
    <m/>
    <m/>
    <m/>
    <m/>
    <m/>
    <m/>
    <m/>
    <m/>
    <m/>
    <m/>
    <m/>
    <m/>
    <m/>
    <m/>
    <m/>
    <m/>
    <m/>
    <m/>
    <m/>
    <m/>
    <m/>
    <m/>
    <s v=" "/>
    <s v=" "/>
    <s v=" "/>
    <s v=" "/>
    <s v=" "/>
    <s v=" "/>
    <s v=" "/>
    <s v=" "/>
    <s v=" "/>
    <s v=" "/>
    <s v=" "/>
    <s v=" "/>
    <m/>
    <m/>
    <m/>
    <m/>
    <m/>
    <m/>
    <s v=" "/>
    <s v=" "/>
    <s v=" "/>
    <m/>
    <m/>
    <m/>
    <m/>
    <m/>
    <m/>
    <m/>
    <m/>
    <m/>
    <s v=""/>
    <s v=""/>
    <s v=""/>
    <m/>
    <m/>
    <m/>
    <n v="729"/>
    <n v="701"/>
    <n v="713"/>
    <n v="958"/>
    <n v="1076"/>
    <n v="1283"/>
    <n v="79"/>
    <n v="94"/>
    <n v="139"/>
    <n v="111"/>
    <n v="86"/>
    <n v="167"/>
    <n v="690"/>
    <n v="871"/>
    <m/>
    <m/>
    <m/>
    <m/>
    <m/>
    <m/>
    <m/>
    <m/>
    <n v="79"/>
    <n v="94"/>
    <n v="139"/>
    <n v="111"/>
    <n v="86"/>
    <n v="167"/>
    <n v="690"/>
    <n v="871"/>
    <n v="76"/>
    <n v="415"/>
    <n v="491"/>
    <n v="21"/>
    <n v="51"/>
    <n v="62"/>
    <n v="70"/>
    <n v="224"/>
    <n v="318"/>
    <n v="27"/>
    <n v="49"/>
    <n v="81"/>
    <n v="16"/>
    <n v="82"/>
    <n v="109"/>
    <n v="10"/>
    <n v="49"/>
    <n v="11"/>
    <n v="58"/>
    <n v="-94"/>
    <n v="-34"/>
    <n v="23"/>
    <n v="102"/>
    <n v="106"/>
  </r>
  <r>
    <x v="14"/>
    <s v="Eastern Shore Community College  "/>
    <n v="232052"/>
    <x v="7"/>
    <m/>
    <m/>
    <m/>
    <m/>
    <m/>
    <m/>
    <m/>
    <m/>
    <m/>
    <m/>
    <m/>
    <m/>
    <m/>
    <m/>
    <m/>
    <m/>
    <m/>
    <m/>
    <m/>
    <m/>
    <m/>
    <m/>
    <m/>
    <m/>
    <m/>
    <m/>
    <m/>
    <m/>
    <m/>
    <m/>
    <m/>
    <s v=" "/>
    <s v=" "/>
    <s v=" "/>
    <s v=" "/>
    <s v=" "/>
    <s v=" "/>
    <s v=" "/>
    <s v=" "/>
    <s v=" "/>
    <s v=" "/>
    <s v=" "/>
    <s v=" "/>
    <m/>
    <m/>
    <m/>
    <m/>
    <m/>
    <m/>
    <s v=" "/>
    <s v=" "/>
    <s v=" "/>
    <m/>
    <m/>
    <m/>
    <m/>
    <m/>
    <m/>
    <m/>
    <m/>
    <m/>
    <s v=""/>
    <s v=""/>
    <s v=""/>
    <m/>
    <m/>
    <m/>
    <n v="200"/>
    <n v="169"/>
    <n v="131"/>
    <n v="226"/>
    <n v="221"/>
    <n v="262"/>
    <n v="46"/>
    <n v="77"/>
    <n v="65"/>
    <n v="73"/>
    <n v="69"/>
    <n v="94"/>
    <n v="175"/>
    <n v="192"/>
    <m/>
    <m/>
    <m/>
    <m/>
    <m/>
    <m/>
    <m/>
    <m/>
    <n v="46"/>
    <n v="77"/>
    <n v="65"/>
    <n v="73"/>
    <n v="69"/>
    <n v="94"/>
    <n v="175"/>
    <n v="192"/>
    <n v="47"/>
    <n v="99"/>
    <n v="110"/>
    <n v="4"/>
    <n v="17"/>
    <n v="17"/>
    <n v="43"/>
    <n v="59"/>
    <n v="65"/>
    <n v="9"/>
    <n v="22"/>
    <n v="33"/>
    <n v="12"/>
    <n v="9"/>
    <n v="21"/>
    <n v="6"/>
    <n v="7"/>
    <n v="24"/>
    <n v="46"/>
    <n v="31"/>
    <n v="16"/>
    <n v="16"/>
    <n v="27"/>
    <n v="55"/>
  </r>
  <r>
    <x v="14"/>
    <s v="Mountain Empire Community College"/>
    <n v="232788"/>
    <x v="7"/>
    <m/>
    <m/>
    <m/>
    <m/>
    <m/>
    <m/>
    <m/>
    <m/>
    <m/>
    <m/>
    <m/>
    <m/>
    <m/>
    <m/>
    <m/>
    <m/>
    <m/>
    <m/>
    <m/>
    <m/>
    <m/>
    <m/>
    <m/>
    <m/>
    <m/>
    <m/>
    <m/>
    <m/>
    <m/>
    <m/>
    <m/>
    <s v=" "/>
    <s v=" "/>
    <s v=" "/>
    <s v=" "/>
    <s v=" "/>
    <s v=" "/>
    <s v=" "/>
    <s v=" "/>
    <s v=" "/>
    <s v=" "/>
    <s v=" "/>
    <s v=" "/>
    <m/>
    <m/>
    <m/>
    <m/>
    <m/>
    <m/>
    <s v=" "/>
    <s v=" "/>
    <s v=" "/>
    <m/>
    <m/>
    <m/>
    <m/>
    <m/>
    <m/>
    <m/>
    <m/>
    <m/>
    <s v=""/>
    <s v=""/>
    <s v=""/>
    <m/>
    <m/>
    <m/>
    <n v="130"/>
    <n v="139"/>
    <n v="124"/>
    <n v="181"/>
    <n v="160"/>
    <n v="180"/>
    <n v="279"/>
    <n v="290"/>
    <n v="290"/>
    <n v="261"/>
    <n v="224"/>
    <n v="411"/>
    <n v="85"/>
    <n v="105"/>
    <m/>
    <m/>
    <m/>
    <m/>
    <m/>
    <m/>
    <m/>
    <m/>
    <n v="279"/>
    <n v="290"/>
    <n v="290"/>
    <n v="261"/>
    <n v="224"/>
    <n v="411"/>
    <n v="85"/>
    <n v="105"/>
    <n v="210"/>
    <n v="49"/>
    <n v="63"/>
    <n v="5"/>
    <n v="6"/>
    <n v="5"/>
    <n v="196"/>
    <n v="30"/>
    <n v="37"/>
    <n v="34"/>
    <n v="14"/>
    <n v="25"/>
    <n v="44"/>
    <n v="17"/>
    <n v="8"/>
    <n v="8"/>
    <n v="2"/>
    <n v="14"/>
    <n v="175"/>
    <n v="191"/>
    <n v="364"/>
    <n v="53"/>
    <n v="35"/>
    <n v="21"/>
  </r>
  <r>
    <x v="14"/>
    <s v="Patrick Henry Community College "/>
    <n v="233019"/>
    <x v="7"/>
    <m/>
    <m/>
    <m/>
    <m/>
    <m/>
    <m/>
    <m/>
    <m/>
    <m/>
    <m/>
    <m/>
    <m/>
    <m/>
    <m/>
    <m/>
    <m/>
    <m/>
    <m/>
    <m/>
    <m/>
    <m/>
    <m/>
    <m/>
    <m/>
    <m/>
    <m/>
    <m/>
    <m/>
    <m/>
    <m/>
    <m/>
    <s v=" "/>
    <s v=" "/>
    <s v=" "/>
    <s v=" "/>
    <s v=" "/>
    <s v=" "/>
    <s v=" "/>
    <s v=" "/>
    <s v=" "/>
    <s v=" "/>
    <s v=" "/>
    <s v=" "/>
    <m/>
    <m/>
    <m/>
    <m/>
    <m/>
    <m/>
    <s v=" "/>
    <s v=" "/>
    <s v=" "/>
    <m/>
    <m/>
    <m/>
    <m/>
    <m/>
    <m/>
    <m/>
    <m/>
    <m/>
    <s v=""/>
    <s v=""/>
    <s v=""/>
    <m/>
    <m/>
    <m/>
    <n v="403"/>
    <n v="363"/>
    <n v="338"/>
    <n v="524"/>
    <n v="512"/>
    <n v="590"/>
    <n v="152"/>
    <n v="176"/>
    <n v="229"/>
    <n v="234"/>
    <n v="191"/>
    <n v="305"/>
    <n v="380"/>
    <n v="454"/>
    <m/>
    <m/>
    <m/>
    <m/>
    <m/>
    <m/>
    <m/>
    <m/>
    <n v="152"/>
    <n v="176"/>
    <n v="229"/>
    <n v="234"/>
    <n v="191"/>
    <n v="305"/>
    <n v="380"/>
    <n v="454"/>
    <n v="160"/>
    <n v="207"/>
    <n v="243"/>
    <n v="25"/>
    <n v="9"/>
    <n v="20"/>
    <n v="120"/>
    <n v="164"/>
    <n v="191"/>
    <n v="48"/>
    <n v="34"/>
    <n v="63"/>
    <n v="23"/>
    <n v="28"/>
    <n v="85"/>
    <n v="20"/>
    <n v="6"/>
    <n v="32"/>
    <n v="143"/>
    <n v="123"/>
    <n v="125"/>
    <n v="37"/>
    <n v="54"/>
    <n v="88"/>
  </r>
  <r>
    <x v="14"/>
    <s v="Paul D. Camp Community College  "/>
    <n v="233037"/>
    <x v="7"/>
    <m/>
    <m/>
    <m/>
    <m/>
    <m/>
    <m/>
    <m/>
    <m/>
    <m/>
    <m/>
    <m/>
    <m/>
    <m/>
    <m/>
    <m/>
    <m/>
    <m/>
    <m/>
    <m/>
    <m/>
    <m/>
    <m/>
    <m/>
    <m/>
    <m/>
    <m/>
    <m/>
    <m/>
    <m/>
    <m/>
    <m/>
    <s v=" "/>
    <s v=" "/>
    <s v=" "/>
    <s v=" "/>
    <s v=" "/>
    <s v=" "/>
    <s v=" "/>
    <s v=" "/>
    <s v=" "/>
    <s v=" "/>
    <s v=" "/>
    <s v=" "/>
    <m/>
    <m/>
    <m/>
    <m/>
    <m/>
    <m/>
    <s v=" "/>
    <s v=" "/>
    <s v=" "/>
    <m/>
    <m/>
    <m/>
    <m/>
    <m/>
    <m/>
    <m/>
    <m/>
    <m/>
    <s v=""/>
    <s v=""/>
    <s v=""/>
    <m/>
    <m/>
    <m/>
    <n v="287"/>
    <n v="202"/>
    <n v="214"/>
    <n v="265"/>
    <n v="298"/>
    <n v="275"/>
    <n v="98"/>
    <n v="85"/>
    <n v="148"/>
    <n v="102"/>
    <n v="98"/>
    <n v="136"/>
    <n v="167"/>
    <n v="148"/>
    <m/>
    <m/>
    <m/>
    <m/>
    <m/>
    <m/>
    <m/>
    <m/>
    <n v="98"/>
    <n v="85"/>
    <n v="148"/>
    <n v="102"/>
    <n v="98"/>
    <n v="136"/>
    <n v="167"/>
    <n v="148"/>
    <n v="64"/>
    <n v="97"/>
    <n v="71"/>
    <n v="11"/>
    <n v="12"/>
    <n v="11"/>
    <n v="61"/>
    <n v="58"/>
    <n v="66"/>
    <n v="11"/>
    <n v="14"/>
    <n v="32"/>
    <n v="13"/>
    <n v="11"/>
    <n v="20"/>
    <n v="13"/>
    <n v="13"/>
    <n v="20"/>
    <n v="65"/>
    <n v="60"/>
    <n v="64"/>
    <n v="22"/>
    <n v="13"/>
    <n v="32"/>
  </r>
  <r>
    <x v="14"/>
    <s v="Rappahannock Community College  "/>
    <n v="233310"/>
    <x v="7"/>
    <m/>
    <m/>
    <m/>
    <m/>
    <m/>
    <m/>
    <m/>
    <m/>
    <m/>
    <m/>
    <m/>
    <m/>
    <m/>
    <m/>
    <m/>
    <m/>
    <m/>
    <m/>
    <m/>
    <m/>
    <m/>
    <m/>
    <m/>
    <m/>
    <m/>
    <m/>
    <m/>
    <m/>
    <m/>
    <m/>
    <m/>
    <s v=" "/>
    <s v=" "/>
    <s v=" "/>
    <s v=" "/>
    <s v=" "/>
    <s v=" "/>
    <s v=" "/>
    <s v=" "/>
    <s v=" "/>
    <s v=" "/>
    <s v=" "/>
    <s v=" "/>
    <m/>
    <m/>
    <m/>
    <m/>
    <m/>
    <m/>
    <s v=" "/>
    <s v=" "/>
    <s v=" "/>
    <m/>
    <m/>
    <m/>
    <m/>
    <m/>
    <m/>
    <m/>
    <m/>
    <m/>
    <s v=""/>
    <s v=""/>
    <s v=""/>
    <m/>
    <m/>
    <m/>
    <n v="276"/>
    <n v="260"/>
    <n v="331"/>
    <n v="366"/>
    <n v="439"/>
    <n v="500"/>
    <n v="88"/>
    <n v="151"/>
    <n v="123"/>
    <n v="115"/>
    <n v="158"/>
    <n v="214"/>
    <n v="238"/>
    <n v="262"/>
    <m/>
    <m/>
    <m/>
    <m/>
    <m/>
    <m/>
    <m/>
    <m/>
    <n v="88"/>
    <n v="151"/>
    <n v="123"/>
    <n v="115"/>
    <n v="158"/>
    <n v="214"/>
    <n v="238"/>
    <n v="262"/>
    <n v="129"/>
    <n v="143"/>
    <n v="145"/>
    <n v="13"/>
    <n v="23"/>
    <n v="21"/>
    <n v="72"/>
    <n v="72"/>
    <n v="96"/>
    <n v="15"/>
    <n v="28"/>
    <n v="44"/>
    <n v="13"/>
    <n v="25"/>
    <n v="36"/>
    <n v="19"/>
    <n v="23"/>
    <n v="46"/>
    <n v="68"/>
    <n v="82"/>
    <n v="88"/>
    <n v="14"/>
    <n v="35"/>
    <n v="38"/>
  </r>
  <r>
    <x v="14"/>
    <s v="Richard Bland College "/>
    <n v="233338"/>
    <x v="7"/>
    <m/>
    <m/>
    <m/>
    <m/>
    <m/>
    <m/>
    <m/>
    <m/>
    <m/>
    <m/>
    <m/>
    <m/>
    <m/>
    <m/>
    <m/>
    <m/>
    <m/>
    <m/>
    <m/>
    <m/>
    <m/>
    <m/>
    <m/>
    <m/>
    <m/>
    <m/>
    <m/>
    <m/>
    <m/>
    <m/>
    <m/>
    <s v=" "/>
    <s v=" "/>
    <s v=" "/>
    <s v=" "/>
    <s v=" "/>
    <s v=" "/>
    <s v=" "/>
    <s v=" "/>
    <s v=" "/>
    <s v=" "/>
    <s v=" "/>
    <s v=" "/>
    <m/>
    <m/>
    <m/>
    <m/>
    <m/>
    <m/>
    <s v=" "/>
    <s v=" "/>
    <s v=" "/>
    <m/>
    <m/>
    <m/>
    <m/>
    <m/>
    <m/>
    <m/>
    <m/>
    <m/>
    <s v=""/>
    <s v=""/>
    <s v=""/>
    <m/>
    <m/>
    <m/>
    <n v="439"/>
    <n v="469"/>
    <n v="406"/>
    <n v="398"/>
    <n v="415"/>
    <n v="597"/>
    <n v="337"/>
    <n v="270"/>
    <n v="393"/>
    <n v="367"/>
    <n v="357"/>
    <n v="371"/>
    <n v="375"/>
    <n v="567"/>
    <m/>
    <m/>
    <m/>
    <m/>
    <m/>
    <m/>
    <m/>
    <m/>
    <n v="337"/>
    <n v="270"/>
    <n v="393"/>
    <n v="367"/>
    <n v="357"/>
    <n v="371"/>
    <n v="375"/>
    <n v="567"/>
    <n v="229"/>
    <n v="238"/>
    <n v="287"/>
    <n v="32"/>
    <n v="27"/>
    <n v="97"/>
    <n v="110"/>
    <n v="110"/>
    <n v="183"/>
    <n v="129"/>
    <n v="99"/>
    <n v="91"/>
    <n v="24"/>
    <n v="30"/>
    <n v="35"/>
    <n v="72"/>
    <n v="80"/>
    <n v="79"/>
    <n v="142"/>
    <n v="148"/>
    <n v="166"/>
    <n v="138"/>
    <n v="114"/>
    <n v="159"/>
  </r>
  <r>
    <x v="14"/>
    <s v="Virginia Highlands Community College "/>
    <n v="233903"/>
    <x v="7"/>
    <m/>
    <m/>
    <m/>
    <m/>
    <m/>
    <m/>
    <m/>
    <m/>
    <m/>
    <m/>
    <m/>
    <m/>
    <m/>
    <m/>
    <m/>
    <m/>
    <m/>
    <m/>
    <m/>
    <m/>
    <m/>
    <m/>
    <m/>
    <m/>
    <m/>
    <m/>
    <m/>
    <m/>
    <m/>
    <m/>
    <m/>
    <s v=" "/>
    <s v=" "/>
    <s v=" "/>
    <s v=" "/>
    <s v=" "/>
    <s v=" "/>
    <s v=" "/>
    <s v=" "/>
    <s v=" "/>
    <s v=" "/>
    <s v=" "/>
    <s v=" "/>
    <m/>
    <m/>
    <m/>
    <m/>
    <m/>
    <m/>
    <s v=" "/>
    <s v=" "/>
    <s v=" "/>
    <m/>
    <m/>
    <m/>
    <m/>
    <m/>
    <m/>
    <m/>
    <m/>
    <m/>
    <s v=""/>
    <s v=""/>
    <s v=""/>
    <m/>
    <m/>
    <m/>
    <n v="275"/>
    <n v="266"/>
    <n v="329"/>
    <n v="398"/>
    <n v="409"/>
    <n v="477"/>
    <n v="243"/>
    <n v="242"/>
    <n v="198"/>
    <n v="181"/>
    <n v="237"/>
    <n v="309"/>
    <n v="321"/>
    <n v="356"/>
    <m/>
    <m/>
    <m/>
    <m/>
    <m/>
    <m/>
    <m/>
    <m/>
    <n v="243"/>
    <n v="242"/>
    <n v="198"/>
    <n v="181"/>
    <n v="237"/>
    <n v="309"/>
    <n v="321"/>
    <n v="356"/>
    <n v="169"/>
    <n v="195"/>
    <n v="192"/>
    <n v="8"/>
    <n v="11"/>
    <n v="10"/>
    <n v="132"/>
    <n v="115"/>
    <n v="154"/>
    <n v="36"/>
    <n v="50"/>
    <n v="47"/>
    <n v="26"/>
    <n v="43"/>
    <n v="63"/>
    <n v="14"/>
    <n v="30"/>
    <n v="30"/>
    <n v="105"/>
    <n v="114"/>
    <n v="169"/>
    <n v="56"/>
    <n v="65"/>
    <n v="69"/>
  </r>
  <r>
    <x v="14"/>
    <s v="Wytheville Community College "/>
    <n v="234377"/>
    <x v="7"/>
    <m/>
    <m/>
    <m/>
    <m/>
    <m/>
    <m/>
    <m/>
    <m/>
    <m/>
    <m/>
    <m/>
    <m/>
    <m/>
    <m/>
    <m/>
    <m/>
    <m/>
    <m/>
    <m/>
    <m/>
    <m/>
    <m/>
    <m/>
    <m/>
    <m/>
    <m/>
    <m/>
    <m/>
    <m/>
    <m/>
    <m/>
    <s v=" "/>
    <s v=" "/>
    <s v=" "/>
    <s v=" "/>
    <s v=" "/>
    <s v=" "/>
    <s v=" "/>
    <s v=" "/>
    <s v=" "/>
    <s v=" "/>
    <s v=" "/>
    <s v=" "/>
    <m/>
    <m/>
    <m/>
    <m/>
    <m/>
    <m/>
    <s v=" "/>
    <s v=" "/>
    <s v=" "/>
    <m/>
    <m/>
    <m/>
    <m/>
    <m/>
    <m/>
    <m/>
    <m/>
    <m/>
    <s v=""/>
    <s v=""/>
    <s v=""/>
    <m/>
    <m/>
    <m/>
    <n v="191"/>
    <n v="202"/>
    <n v="135"/>
    <n v="384"/>
    <n v="463"/>
    <n v="610"/>
    <n v="102"/>
    <n v="107"/>
    <n v="148"/>
    <n v="140"/>
    <n v="86"/>
    <n v="277"/>
    <n v="359"/>
    <n v="475"/>
    <m/>
    <m/>
    <m/>
    <m/>
    <m/>
    <m/>
    <m/>
    <m/>
    <n v="102"/>
    <n v="107"/>
    <n v="148"/>
    <n v="140"/>
    <n v="86"/>
    <n v="277"/>
    <n v="359"/>
    <n v="475"/>
    <n v="155"/>
    <n v="221"/>
    <n v="296"/>
    <n v="17"/>
    <n v="18"/>
    <n v="23"/>
    <n v="105"/>
    <n v="120"/>
    <n v="156"/>
    <n v="31"/>
    <n v="18"/>
    <n v="97"/>
    <n v="14"/>
    <n v="10"/>
    <n v="44"/>
    <n v="13"/>
    <n v="9"/>
    <n v="32"/>
    <n v="82"/>
    <n v="49"/>
    <n v="104"/>
    <n v="29"/>
    <n v="36"/>
    <n v="63"/>
  </r>
  <r>
    <x v="15"/>
    <s v="West Virginia University"/>
    <n v="238032"/>
    <x v="0"/>
    <n v="3978"/>
    <n v="4415"/>
    <n v="4359"/>
    <n v="4574"/>
    <n v="4828"/>
    <n v="4731"/>
    <n v="5135"/>
    <n v="3079"/>
    <n v="3335"/>
    <n v="3482"/>
    <n v="3469"/>
    <n v="3584"/>
    <n v="3899"/>
    <n v="4390"/>
    <n v="4330"/>
    <n v="4539"/>
    <n v="4787"/>
    <n v="4678"/>
    <n v="5099"/>
    <n v="0"/>
    <n v="0"/>
    <n v="0"/>
    <n v="25"/>
    <n v="24"/>
    <n v="20"/>
    <n v="28"/>
    <n v="0"/>
    <n v="0"/>
    <n v="0"/>
    <n v="7"/>
    <n v="14"/>
    <n v="3079"/>
    <n v="3335"/>
    <n v="3482"/>
    <n v="3444"/>
    <n v="3560"/>
    <n v="3879"/>
    <n v="4362"/>
    <n v="4330"/>
    <n v="4539"/>
    <n v="4787"/>
    <n v="4671"/>
    <n v="5085"/>
    <n v="3753"/>
    <n v="3744"/>
    <n v="4054"/>
    <n v="153"/>
    <n v="151"/>
    <n v="163"/>
    <n v="881"/>
    <n v="776"/>
    <n v="868"/>
    <n v="1947"/>
    <n v="2169"/>
    <n v="2511"/>
    <n v="151"/>
    <n v="156"/>
    <n v="173"/>
    <n v="325"/>
    <n v="426"/>
    <n v="447"/>
    <n v="1137"/>
    <n v="1128"/>
    <n v="1231"/>
    <n v="1850"/>
    <n v="1951"/>
    <n v="1993"/>
    <m/>
    <m/>
    <m/>
    <m/>
    <m/>
    <m/>
    <m/>
    <m/>
    <m/>
    <m/>
    <m/>
    <m/>
    <m/>
    <m/>
    <m/>
    <m/>
    <m/>
    <m/>
    <m/>
    <m/>
    <m/>
    <m/>
    <m/>
    <m/>
    <s v=""/>
    <s v=""/>
    <s v=""/>
    <s v=""/>
    <s v=""/>
    <s v=""/>
    <m/>
    <m/>
    <m/>
    <m/>
    <m/>
    <m/>
    <s v=""/>
    <s v=""/>
    <s v=""/>
    <m/>
    <m/>
    <m/>
    <m/>
    <m/>
    <m/>
    <m/>
    <m/>
    <m/>
    <s v=""/>
    <s v=""/>
    <s v=""/>
    <m/>
    <m/>
    <m/>
  </r>
  <r>
    <x v="15"/>
    <s v="Marshall University "/>
    <n v="237525"/>
    <x v="2"/>
    <n v="1890"/>
    <n v="1934"/>
    <n v="1803"/>
    <n v="1724"/>
    <n v="1549"/>
    <n v="1686"/>
    <n v="1690"/>
    <n v="1818"/>
    <n v="2068"/>
    <n v="1783"/>
    <n v="1779"/>
    <n v="1754"/>
    <n v="1864"/>
    <n v="1912"/>
    <n v="1764"/>
    <n v="1689"/>
    <n v="1523"/>
    <n v="1492"/>
    <n v="1664"/>
    <n v="0"/>
    <n v="9"/>
    <n v="7"/>
    <m/>
    <n v="5"/>
    <n v="5"/>
    <n v="4"/>
    <n v="2"/>
    <n v="3"/>
    <m/>
    <m/>
    <n v="0"/>
    <n v="1818"/>
    <n v="2059"/>
    <n v="1776"/>
    <n v="1779"/>
    <n v="1749"/>
    <n v="1859"/>
    <n v="1908"/>
    <n v="1762"/>
    <n v="1686"/>
    <n v="1523"/>
    <n v="1492"/>
    <n v="1664"/>
    <n v="1082"/>
    <n v="1053"/>
    <n v="1175"/>
    <n v="111"/>
    <n v="123"/>
    <n v="103"/>
    <n v="330"/>
    <n v="316"/>
    <n v="386"/>
    <n v="692"/>
    <n v="815"/>
    <n v="855"/>
    <n v="148"/>
    <n v="125"/>
    <n v="118"/>
    <n v="384"/>
    <n v="329"/>
    <n v="358"/>
    <n v="525"/>
    <n v="590"/>
    <n v="577"/>
    <n v="853"/>
    <n v="906"/>
    <n v="871"/>
    <m/>
    <m/>
    <m/>
    <m/>
    <m/>
    <m/>
    <m/>
    <m/>
    <m/>
    <m/>
    <m/>
    <m/>
    <m/>
    <m/>
    <m/>
    <m/>
    <m/>
    <m/>
    <m/>
    <m/>
    <m/>
    <m/>
    <m/>
    <m/>
    <s v=""/>
    <s v=""/>
    <s v=""/>
    <s v=""/>
    <s v=""/>
    <s v=""/>
    <m/>
    <m/>
    <m/>
    <m/>
    <m/>
    <m/>
    <s v=""/>
    <s v=""/>
    <s v=""/>
    <m/>
    <m/>
    <m/>
    <m/>
    <m/>
    <m/>
    <m/>
    <m/>
    <m/>
    <s v=""/>
    <s v=""/>
    <s v=""/>
    <m/>
    <m/>
    <m/>
  </r>
  <r>
    <x v="15"/>
    <s v="Fairmont State University"/>
    <n v="237367"/>
    <x v="4"/>
    <n v="681"/>
    <n v="637"/>
    <n v="615"/>
    <n v="672"/>
    <n v="649"/>
    <n v="618"/>
    <n v="771"/>
    <n v="540"/>
    <n v="555"/>
    <n v="534"/>
    <n v="592"/>
    <n v="553"/>
    <n v="659"/>
    <n v="610"/>
    <n v="581"/>
    <n v="639"/>
    <n v="622"/>
    <n v="581"/>
    <n v="728"/>
    <n v="0"/>
    <n v="0"/>
    <n v="0"/>
    <m/>
    <n v="0"/>
    <n v="0"/>
    <n v="0"/>
    <n v="0"/>
    <n v="0"/>
    <n v="0"/>
    <n v="0"/>
    <n v="0"/>
    <n v="540"/>
    <n v="555"/>
    <n v="534"/>
    <n v="592"/>
    <n v="553"/>
    <n v="659"/>
    <n v="610"/>
    <n v="581"/>
    <n v="639"/>
    <n v="622"/>
    <n v="581"/>
    <n v="728"/>
    <n v="397"/>
    <n v="374"/>
    <n v="429"/>
    <n v="87"/>
    <n v="68"/>
    <n v="85"/>
    <n v="138"/>
    <n v="139"/>
    <n v="214"/>
    <n v="235"/>
    <n v="310"/>
    <n v="225"/>
    <n v="44"/>
    <n v="46"/>
    <n v="44"/>
    <n v="55"/>
    <n v="69"/>
    <n v="131"/>
    <n v="219"/>
    <n v="234"/>
    <n v="210"/>
    <n v="250"/>
    <n v="270"/>
    <n v="257"/>
    <m/>
    <m/>
    <m/>
    <m/>
    <m/>
    <m/>
    <m/>
    <m/>
    <m/>
    <m/>
    <m/>
    <m/>
    <m/>
    <m/>
    <m/>
    <m/>
    <m/>
    <m/>
    <m/>
    <m/>
    <m/>
    <m/>
    <m/>
    <m/>
    <s v=""/>
    <s v=""/>
    <s v=""/>
    <s v=""/>
    <s v=""/>
    <s v=""/>
    <m/>
    <m/>
    <m/>
    <m/>
    <m/>
    <m/>
    <s v=""/>
    <s v=""/>
    <s v=""/>
    <m/>
    <m/>
    <m/>
    <m/>
    <m/>
    <m/>
    <m/>
    <m/>
    <m/>
    <s v=""/>
    <s v=""/>
    <s v=""/>
    <m/>
    <m/>
    <m/>
  </r>
  <r>
    <x v="15"/>
    <s v="Bluefield State College "/>
    <n v="237215"/>
    <x v="10"/>
    <n v="33"/>
    <n v="297"/>
    <n v="282"/>
    <n v="251"/>
    <n v="261"/>
    <n v="307"/>
    <n v="283"/>
    <n v="24"/>
    <n v="38"/>
    <n v="33"/>
    <n v="14"/>
    <n v="38"/>
    <n v="29"/>
    <n v="81"/>
    <n v="246"/>
    <n v="238"/>
    <n v="246"/>
    <n v="288"/>
    <n v="259"/>
    <n v="0"/>
    <n v="0"/>
    <n v="0"/>
    <m/>
    <n v="0"/>
    <n v="0"/>
    <n v="0"/>
    <n v="0"/>
    <n v="0"/>
    <n v="0"/>
    <n v="0"/>
    <m/>
    <n v="24"/>
    <n v="38"/>
    <n v="33"/>
    <n v="14"/>
    <n v="38"/>
    <n v="29"/>
    <n v="81"/>
    <n v="246"/>
    <n v="238"/>
    <n v="246"/>
    <n v="288"/>
    <n v="259"/>
    <n v="147"/>
    <n v="167"/>
    <n v="152"/>
    <n v="11"/>
    <n v="14"/>
    <n v="15"/>
    <n v="88"/>
    <n v="107"/>
    <n v="92"/>
    <n v="8"/>
    <n v="7"/>
    <n v="18"/>
    <n v="0"/>
    <m/>
    <n v="4"/>
    <n v="4"/>
    <m/>
    <n v="8"/>
    <n v="26"/>
    <n v="22"/>
    <n v="51"/>
    <n v="12"/>
    <n v="9"/>
    <n v="14"/>
    <m/>
    <m/>
    <m/>
    <m/>
    <m/>
    <m/>
    <m/>
    <m/>
    <m/>
    <m/>
    <m/>
    <m/>
    <m/>
    <m/>
    <m/>
    <m/>
    <m/>
    <m/>
    <m/>
    <m/>
    <m/>
    <m/>
    <m/>
    <m/>
    <s v=""/>
    <s v=""/>
    <s v=""/>
    <s v=""/>
    <s v=""/>
    <s v=""/>
    <m/>
    <m/>
    <m/>
    <m/>
    <m/>
    <m/>
    <s v=""/>
    <s v=""/>
    <s v=""/>
    <m/>
    <m/>
    <m/>
    <m/>
    <m/>
    <m/>
    <m/>
    <m/>
    <m/>
    <s v=""/>
    <s v=""/>
    <s v=""/>
    <m/>
    <m/>
    <m/>
  </r>
  <r>
    <x v="15"/>
    <s v="Concord University "/>
    <n v="237330"/>
    <x v="10"/>
    <n v="599"/>
    <n v="620"/>
    <n v="578"/>
    <n v="653"/>
    <n v="603"/>
    <n v="627"/>
    <n v="719"/>
    <n v="517"/>
    <n v="545"/>
    <n v="611"/>
    <n v="695"/>
    <n v="480"/>
    <n v="498"/>
    <n v="606"/>
    <n v="566"/>
    <n v="642"/>
    <n v="593"/>
    <n v="618"/>
    <n v="710"/>
    <m/>
    <n v="0"/>
    <n v="0"/>
    <n v="3"/>
    <m/>
    <n v="0"/>
    <n v="0"/>
    <n v="0"/>
    <n v="0"/>
    <n v="0"/>
    <n v="0"/>
    <n v="0"/>
    <n v="517"/>
    <n v="545"/>
    <n v="611"/>
    <n v="692"/>
    <n v="480"/>
    <n v="498"/>
    <n v="606"/>
    <n v="566"/>
    <n v="642"/>
    <n v="593"/>
    <n v="618"/>
    <n v="710"/>
    <n v="358"/>
    <n v="394"/>
    <n v="430"/>
    <n v="61"/>
    <n v="68"/>
    <n v="71"/>
    <n v="174"/>
    <n v="156"/>
    <n v="209"/>
    <n v="243"/>
    <n v="190"/>
    <n v="196"/>
    <n v="27"/>
    <n v="29"/>
    <n v="31"/>
    <n v="157"/>
    <n v="136"/>
    <n v="146"/>
    <n v="53"/>
    <n v="143"/>
    <n v="233"/>
    <n v="206"/>
    <n v="215"/>
    <n v="227"/>
    <m/>
    <m/>
    <m/>
    <m/>
    <m/>
    <m/>
    <m/>
    <m/>
    <m/>
    <m/>
    <m/>
    <m/>
    <m/>
    <m/>
    <m/>
    <m/>
    <m/>
    <m/>
    <m/>
    <m/>
    <m/>
    <m/>
    <m/>
    <m/>
    <s v=""/>
    <s v=""/>
    <s v=""/>
    <s v=""/>
    <s v=""/>
    <s v=""/>
    <m/>
    <m/>
    <m/>
    <m/>
    <m/>
    <m/>
    <s v=""/>
    <s v=""/>
    <s v=""/>
    <m/>
    <m/>
    <m/>
    <m/>
    <m/>
    <m/>
    <m/>
    <m/>
    <m/>
    <s v=""/>
    <s v=""/>
    <s v=""/>
    <m/>
    <m/>
    <m/>
  </r>
  <r>
    <x v="15"/>
    <s v="Glenville State College "/>
    <n v="237385"/>
    <x v="10"/>
    <n v="518"/>
    <n v="315"/>
    <n v="292"/>
    <n v="304"/>
    <n v="268"/>
    <n v="291"/>
    <n v="303"/>
    <n v="184"/>
    <n v="229"/>
    <n v="250"/>
    <n v="226"/>
    <n v="291"/>
    <n v="266"/>
    <n v="248"/>
    <n v="262"/>
    <n v="275"/>
    <n v="248"/>
    <n v="269"/>
    <n v="278"/>
    <n v="0"/>
    <n v="0"/>
    <n v="0"/>
    <m/>
    <n v="3"/>
    <n v="4"/>
    <m/>
    <n v="0"/>
    <n v="0"/>
    <m/>
    <n v="0"/>
    <m/>
    <n v="184"/>
    <n v="229"/>
    <n v="250"/>
    <n v="226"/>
    <n v="288"/>
    <n v="262"/>
    <n v="248"/>
    <n v="262"/>
    <n v="275"/>
    <n v="248"/>
    <n v="269"/>
    <n v="278"/>
    <n v="138"/>
    <n v="151"/>
    <n v="157"/>
    <n v="22"/>
    <n v="17"/>
    <n v="16"/>
    <n v="88"/>
    <n v="101"/>
    <n v="105"/>
    <n v="124"/>
    <n v="86"/>
    <n v="85"/>
    <n v="9"/>
    <n v="7"/>
    <n v="9"/>
    <n v="108"/>
    <n v="83"/>
    <n v="58"/>
    <n v="47"/>
    <n v="86"/>
    <n v="96"/>
    <n v="147"/>
    <n v="157"/>
    <n v="131"/>
    <m/>
    <m/>
    <m/>
    <m/>
    <m/>
    <m/>
    <m/>
    <m/>
    <m/>
    <m/>
    <m/>
    <m/>
    <m/>
    <m/>
    <m/>
    <m/>
    <m/>
    <m/>
    <m/>
    <m/>
    <m/>
    <m/>
    <m/>
    <m/>
    <s v=""/>
    <s v=""/>
    <s v=""/>
    <s v=""/>
    <s v=""/>
    <s v=""/>
    <m/>
    <m/>
    <m/>
    <m/>
    <m/>
    <m/>
    <s v=""/>
    <s v=""/>
    <s v=""/>
    <m/>
    <m/>
    <m/>
    <m/>
    <m/>
    <m/>
    <m/>
    <m/>
    <m/>
    <s v=""/>
    <s v=""/>
    <s v=""/>
    <m/>
    <m/>
    <m/>
  </r>
  <r>
    <x v="15"/>
    <s v="Shepherd University "/>
    <n v="237792"/>
    <x v="10"/>
    <n v="647"/>
    <n v="650"/>
    <n v="688"/>
    <n v="675"/>
    <n v="699"/>
    <n v="706"/>
    <n v="707"/>
    <n v="558"/>
    <n v="522"/>
    <n v="565"/>
    <n v="537"/>
    <n v="526"/>
    <n v="617"/>
    <n v="629"/>
    <n v="642"/>
    <n v="657"/>
    <n v="688"/>
    <n v="691"/>
    <n v="698"/>
    <n v="0"/>
    <n v="0"/>
    <n v="0"/>
    <m/>
    <n v="0"/>
    <n v="0"/>
    <n v="0"/>
    <n v="0"/>
    <n v="0"/>
    <n v="0"/>
    <n v="0"/>
    <n v="0"/>
    <n v="558"/>
    <n v="522"/>
    <n v="565"/>
    <n v="537"/>
    <n v="526"/>
    <n v="617"/>
    <n v="629"/>
    <n v="642"/>
    <n v="657"/>
    <n v="688"/>
    <n v="691"/>
    <n v="698"/>
    <n v="458"/>
    <n v="453"/>
    <n v="463"/>
    <n v="36"/>
    <n v="34"/>
    <n v="28"/>
    <n v="194"/>
    <n v="204"/>
    <n v="207"/>
    <n v="186"/>
    <n v="246"/>
    <n v="281"/>
    <n v="35"/>
    <n v="39"/>
    <n v="35"/>
    <n v="53"/>
    <n v="48"/>
    <n v="56"/>
    <n v="252"/>
    <n v="284"/>
    <n v="257"/>
    <n v="263"/>
    <n v="241"/>
    <n v="244"/>
    <m/>
    <m/>
    <m/>
    <m/>
    <m/>
    <m/>
    <m/>
    <m/>
    <m/>
    <m/>
    <m/>
    <m/>
    <m/>
    <m/>
    <m/>
    <m/>
    <m/>
    <m/>
    <m/>
    <m/>
    <m/>
    <m/>
    <m/>
    <m/>
    <s v=""/>
    <s v=""/>
    <s v=""/>
    <s v=""/>
    <s v=""/>
    <s v=""/>
    <m/>
    <m/>
    <m/>
    <m/>
    <m/>
    <m/>
    <s v=""/>
    <s v=""/>
    <s v=""/>
    <m/>
    <m/>
    <m/>
    <m/>
    <m/>
    <m/>
    <m/>
    <m/>
    <m/>
    <s v=""/>
    <s v=""/>
    <s v=""/>
    <m/>
    <m/>
    <m/>
  </r>
  <r>
    <x v="15"/>
    <s v="West Liberty University"/>
    <n v="237932"/>
    <x v="10"/>
    <n v="487"/>
    <n v="463"/>
    <n v="462"/>
    <n v="402"/>
    <n v="473"/>
    <n v="475"/>
    <n v="507"/>
    <n v="483"/>
    <n v="484"/>
    <n v="492"/>
    <n v="519"/>
    <n v="510"/>
    <n v="460"/>
    <n v="449"/>
    <n v="445"/>
    <n v="303"/>
    <n v="368"/>
    <n v="393"/>
    <n v="441"/>
    <n v="0"/>
    <n v="0"/>
    <n v="3"/>
    <m/>
    <n v="0"/>
    <n v="4"/>
    <m/>
    <n v="0"/>
    <n v="0"/>
    <m/>
    <m/>
    <m/>
    <n v="483"/>
    <n v="484"/>
    <n v="489"/>
    <n v="519"/>
    <n v="510"/>
    <n v="456"/>
    <n v="449"/>
    <n v="445"/>
    <n v="303"/>
    <n v="368"/>
    <n v="393"/>
    <n v="441"/>
    <n v="239"/>
    <n v="266"/>
    <n v="288"/>
    <n v="28"/>
    <n v="29"/>
    <n v="29"/>
    <n v="101"/>
    <n v="98"/>
    <n v="124"/>
    <n v="225"/>
    <n v="203"/>
    <n v="154"/>
    <n v="11"/>
    <n v="13"/>
    <n v="19"/>
    <n v="80"/>
    <n v="73"/>
    <n v="113"/>
    <n v="194"/>
    <n v="167"/>
    <n v="163"/>
    <n v="226"/>
    <n v="215"/>
    <n v="222"/>
    <m/>
    <m/>
    <m/>
    <m/>
    <m/>
    <m/>
    <m/>
    <m/>
    <m/>
    <m/>
    <m/>
    <m/>
    <m/>
    <m/>
    <m/>
    <m/>
    <m/>
    <m/>
    <m/>
    <m/>
    <m/>
    <m/>
    <m/>
    <m/>
    <s v=""/>
    <s v=""/>
    <s v=""/>
    <s v=""/>
    <s v=""/>
    <s v=""/>
    <m/>
    <m/>
    <m/>
    <m/>
    <m/>
    <m/>
    <s v=""/>
    <s v=""/>
    <s v=""/>
    <m/>
    <m/>
    <m/>
    <m/>
    <m/>
    <m/>
    <m/>
    <m/>
    <m/>
    <s v=""/>
    <s v=""/>
    <s v=""/>
    <m/>
    <m/>
    <m/>
  </r>
  <r>
    <x v="15"/>
    <s v="West Virginia State University "/>
    <n v="237899"/>
    <x v="10"/>
    <n v="433"/>
    <n v="428"/>
    <n v="398"/>
    <n v="381"/>
    <n v="415"/>
    <n v="391"/>
    <n v="372"/>
    <n v="410"/>
    <n v="412"/>
    <n v="400"/>
    <n v="393"/>
    <n v="379"/>
    <n v="351"/>
    <n v="333"/>
    <n v="367"/>
    <n v="351"/>
    <n v="392"/>
    <n v="372"/>
    <n v="341"/>
    <n v="0"/>
    <n v="0"/>
    <n v="0"/>
    <m/>
    <n v="0"/>
    <n v="0"/>
    <n v="0"/>
    <n v="0"/>
    <n v="0"/>
    <n v="0"/>
    <n v="0"/>
    <n v="0"/>
    <n v="410"/>
    <n v="412"/>
    <n v="400"/>
    <n v="393"/>
    <n v="379"/>
    <n v="351"/>
    <n v="333"/>
    <n v="367"/>
    <n v="351"/>
    <n v="392"/>
    <n v="372"/>
    <n v="341"/>
    <n v="182"/>
    <n v="181"/>
    <n v="192"/>
    <n v="35"/>
    <n v="31"/>
    <n v="33"/>
    <n v="175"/>
    <n v="160"/>
    <n v="116"/>
    <n v="114"/>
    <n v="102"/>
    <n v="93"/>
    <n v="56"/>
    <n v="25"/>
    <n v="28"/>
    <n v="68"/>
    <n v="71"/>
    <n v="69"/>
    <n v="141"/>
    <n v="153"/>
    <n v="143"/>
    <n v="126"/>
    <n v="143"/>
    <n v="114"/>
    <m/>
    <m/>
    <m/>
    <m/>
    <m/>
    <m/>
    <m/>
    <m/>
    <m/>
    <m/>
    <m/>
    <m/>
    <m/>
    <m/>
    <m/>
    <m/>
    <m/>
    <m/>
    <m/>
    <m/>
    <m/>
    <m/>
    <m/>
    <m/>
    <s v=""/>
    <s v=""/>
    <s v=""/>
    <s v=""/>
    <s v=""/>
    <s v=""/>
    <m/>
    <m/>
    <m/>
    <m/>
    <m/>
    <m/>
    <s v=""/>
    <s v=""/>
    <s v=""/>
    <m/>
    <m/>
    <m/>
    <m/>
    <m/>
    <m/>
    <m/>
    <m/>
    <m/>
    <s v=""/>
    <s v=""/>
    <s v=""/>
    <m/>
    <m/>
    <m/>
  </r>
  <r>
    <x v="15"/>
    <s v="West Virginia University Institute of Technology"/>
    <n v="237950"/>
    <x v="10"/>
    <n v="274"/>
    <n v="261"/>
    <n v="254"/>
    <n v="182"/>
    <n v="212"/>
    <n v="253"/>
    <n v="232"/>
    <n v="438"/>
    <n v="257"/>
    <n v="256"/>
    <n v="257"/>
    <n v="441"/>
    <n v="242"/>
    <n v="239"/>
    <n v="253"/>
    <n v="178"/>
    <n v="209"/>
    <n v="249"/>
    <n v="229"/>
    <n v="0"/>
    <n v="0"/>
    <n v="0"/>
    <m/>
    <m/>
    <n v="0"/>
    <n v="0"/>
    <n v="0"/>
    <n v="0"/>
    <n v="0"/>
    <n v="0"/>
    <n v="0"/>
    <n v="438"/>
    <n v="257"/>
    <n v="256"/>
    <n v="257"/>
    <n v="441"/>
    <n v="242"/>
    <n v="239"/>
    <n v="253"/>
    <n v="178"/>
    <n v="209"/>
    <n v="249"/>
    <n v="229"/>
    <n v="118"/>
    <n v="116"/>
    <n v="115"/>
    <n v="35"/>
    <n v="39"/>
    <n v="26"/>
    <n v="56"/>
    <n v="94"/>
    <n v="88"/>
    <n v="159"/>
    <n v="89"/>
    <n v="55"/>
    <n v="5"/>
    <n v="3"/>
    <n v="4"/>
    <n v="117"/>
    <n v="86"/>
    <n v="94"/>
    <n v="160"/>
    <n v="64"/>
    <n v="86"/>
    <n v="131"/>
    <n v="109"/>
    <n v="89"/>
    <m/>
    <m/>
    <m/>
    <m/>
    <m/>
    <m/>
    <m/>
    <m/>
    <m/>
    <m/>
    <m/>
    <m/>
    <m/>
    <m/>
    <m/>
    <m/>
    <m/>
    <m/>
    <m/>
    <m/>
    <m/>
    <m/>
    <m/>
    <m/>
    <s v=""/>
    <s v=""/>
    <s v=""/>
    <s v=""/>
    <s v=""/>
    <s v=""/>
    <m/>
    <m/>
    <m/>
    <m/>
    <m/>
    <m/>
    <s v=""/>
    <s v=""/>
    <s v=""/>
    <m/>
    <m/>
    <m/>
    <m/>
    <m/>
    <m/>
    <m/>
    <m/>
    <m/>
    <s v=""/>
    <s v=""/>
    <s v=""/>
    <m/>
    <m/>
    <m/>
  </r>
  <r>
    <x v="15"/>
    <s v="Potomac State College of West Virginia University"/>
    <n v="237701"/>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5"/>
    <s v="West Virginia University at Parkersburg"/>
    <n v="237686"/>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5"/>
    <s v="Blue Ridge Community &amp; Technical College"/>
    <n v="446774"/>
    <x v="7"/>
    <m/>
    <m/>
    <m/>
    <m/>
    <m/>
    <m/>
    <m/>
    <m/>
    <m/>
    <m/>
    <m/>
    <m/>
    <m/>
    <m/>
    <m/>
    <m/>
    <m/>
    <m/>
    <m/>
    <m/>
    <m/>
    <m/>
    <m/>
    <m/>
    <m/>
    <m/>
    <m/>
    <m/>
    <m/>
    <m/>
    <m/>
    <s v=" "/>
    <s v=" "/>
    <s v=" "/>
    <s v=" "/>
    <s v=" "/>
    <s v=" "/>
    <s v=" "/>
    <s v=" "/>
    <s v=" "/>
    <s v=" "/>
    <s v=" "/>
    <s v=" "/>
    <m/>
    <m/>
    <m/>
    <m/>
    <m/>
    <m/>
    <s v=" "/>
    <s v=" "/>
    <s v=" "/>
    <m/>
    <m/>
    <m/>
    <m/>
    <m/>
    <m/>
    <m/>
    <m/>
    <m/>
    <s v=""/>
    <s v=""/>
    <s v=""/>
    <m/>
    <m/>
    <m/>
    <m/>
    <m/>
    <n v="205"/>
    <n v="276"/>
    <n v="304"/>
    <n v="327"/>
    <m/>
    <m/>
    <m/>
    <m/>
    <n v="138"/>
    <n v="206"/>
    <n v="224"/>
    <n v="240"/>
    <m/>
    <m/>
    <m/>
    <m/>
    <m/>
    <n v="0"/>
    <n v="0"/>
    <n v="0"/>
    <s v=""/>
    <s v=""/>
    <s v=""/>
    <s v=""/>
    <n v="138"/>
    <n v="206"/>
    <n v="224"/>
    <n v="240"/>
    <n v="98"/>
    <n v="120"/>
    <n v="134"/>
    <n v="9"/>
    <n v="4"/>
    <n v="13"/>
    <n v="99"/>
    <n v="100"/>
    <n v="93"/>
    <m/>
    <n v="29"/>
    <n v="26"/>
    <m/>
    <n v="16"/>
    <n v="25"/>
    <m/>
    <n v="16"/>
    <n v="23"/>
    <s v=""/>
    <n v="77"/>
    <n v="132"/>
    <m/>
    <m/>
    <m/>
  </r>
  <r>
    <x v="15"/>
    <s v="Bridgemont Community &amp; Technical College"/>
    <n v="445674"/>
    <x v="7"/>
    <m/>
    <m/>
    <m/>
    <m/>
    <m/>
    <m/>
    <m/>
    <m/>
    <m/>
    <m/>
    <m/>
    <m/>
    <m/>
    <m/>
    <m/>
    <m/>
    <m/>
    <m/>
    <m/>
    <m/>
    <m/>
    <m/>
    <m/>
    <m/>
    <m/>
    <m/>
    <m/>
    <m/>
    <m/>
    <m/>
    <m/>
    <s v=" "/>
    <s v=" "/>
    <s v=" "/>
    <s v=" "/>
    <s v=" "/>
    <s v=" "/>
    <s v=" "/>
    <s v=" "/>
    <s v=" "/>
    <s v=" "/>
    <s v=" "/>
    <s v=" "/>
    <m/>
    <m/>
    <m/>
    <m/>
    <m/>
    <m/>
    <s v=" "/>
    <s v=" "/>
    <s v=" "/>
    <m/>
    <m/>
    <m/>
    <m/>
    <m/>
    <m/>
    <m/>
    <m/>
    <m/>
    <s v=""/>
    <s v=""/>
    <s v=""/>
    <m/>
    <m/>
    <m/>
    <n v="165"/>
    <n v="122"/>
    <n v="164"/>
    <n v="192"/>
    <n v="203"/>
    <n v="172"/>
    <n v="122"/>
    <n v="120"/>
    <n v="154"/>
    <n v="111"/>
    <n v="132"/>
    <n v="163"/>
    <n v="182"/>
    <n v="138"/>
    <m/>
    <m/>
    <n v="0"/>
    <n v="0"/>
    <n v="0"/>
    <n v="0"/>
    <n v="0"/>
    <n v="0"/>
    <n v="122"/>
    <n v="120"/>
    <n v="154"/>
    <n v="111"/>
    <n v="132"/>
    <n v="163"/>
    <n v="182"/>
    <n v="138"/>
    <n v="69"/>
    <n v="72"/>
    <n v="74"/>
    <n v="27"/>
    <n v="19"/>
    <n v="16"/>
    <n v="67"/>
    <n v="91"/>
    <n v="48"/>
    <n v="31"/>
    <n v="30"/>
    <n v="33"/>
    <n v="8"/>
    <n v="17"/>
    <n v="11"/>
    <n v="27"/>
    <n v="31"/>
    <n v="43"/>
    <n v="45"/>
    <n v="54"/>
    <n v="76"/>
    <n v="28"/>
    <n v="39"/>
    <n v="42"/>
  </r>
  <r>
    <x v="15"/>
    <s v="Eastern West Virginia Community &amp; Technical College"/>
    <n v="438708"/>
    <x v="7"/>
    <m/>
    <m/>
    <m/>
    <m/>
    <m/>
    <m/>
    <m/>
    <m/>
    <m/>
    <m/>
    <m/>
    <m/>
    <m/>
    <m/>
    <m/>
    <m/>
    <m/>
    <m/>
    <m/>
    <m/>
    <m/>
    <m/>
    <m/>
    <m/>
    <m/>
    <m/>
    <m/>
    <m/>
    <m/>
    <m/>
    <m/>
    <s v=" "/>
    <s v=" "/>
    <s v=" "/>
    <s v=" "/>
    <s v=" "/>
    <s v=" "/>
    <s v=" "/>
    <s v=" "/>
    <s v=" "/>
    <s v=" "/>
    <s v=" "/>
    <s v=" "/>
    <m/>
    <m/>
    <m/>
    <m/>
    <m/>
    <m/>
    <s v=" "/>
    <s v=" "/>
    <s v=" "/>
    <m/>
    <m/>
    <m/>
    <m/>
    <m/>
    <m/>
    <m/>
    <m/>
    <m/>
    <s v=""/>
    <s v=""/>
    <s v=""/>
    <m/>
    <m/>
    <m/>
    <n v="50"/>
    <n v="64"/>
    <n v="77"/>
    <n v="70"/>
    <n v="52"/>
    <n v="84"/>
    <m/>
    <n v="9"/>
    <n v="10"/>
    <n v="20"/>
    <n v="14"/>
    <n v="20"/>
    <n v="17"/>
    <n v="42"/>
    <m/>
    <m/>
    <n v="0"/>
    <n v="0"/>
    <n v="0"/>
    <n v="0"/>
    <n v="0"/>
    <n v="0"/>
    <s v=""/>
    <n v="9"/>
    <n v="10"/>
    <n v="20"/>
    <n v="14"/>
    <n v="20"/>
    <n v="17"/>
    <n v="42"/>
    <n v="11"/>
    <n v="9"/>
    <n v="27"/>
    <m/>
    <m/>
    <m/>
    <n v="9"/>
    <n v="8"/>
    <n v="15"/>
    <m/>
    <m/>
    <n v="5"/>
    <n v="0"/>
    <m/>
    <n v="0"/>
    <m/>
    <m/>
    <n v="3"/>
    <n v="20"/>
    <n v="14"/>
    <n v="12"/>
    <n v="0"/>
    <n v="3"/>
    <n v="0"/>
  </r>
  <r>
    <x v="15"/>
    <s v="Kanawha Valley Community &amp; Technical College"/>
    <n v="445018"/>
    <x v="7"/>
    <m/>
    <m/>
    <m/>
    <m/>
    <m/>
    <m/>
    <m/>
    <m/>
    <m/>
    <m/>
    <m/>
    <m/>
    <m/>
    <m/>
    <m/>
    <m/>
    <m/>
    <m/>
    <m/>
    <m/>
    <m/>
    <m/>
    <m/>
    <m/>
    <m/>
    <m/>
    <m/>
    <m/>
    <m/>
    <m/>
    <m/>
    <s v=" "/>
    <s v=" "/>
    <s v=" "/>
    <s v=" "/>
    <s v=" "/>
    <s v=" "/>
    <s v=" "/>
    <s v=" "/>
    <s v=" "/>
    <s v=" "/>
    <s v=" "/>
    <s v=" "/>
    <m/>
    <m/>
    <m/>
    <m/>
    <m/>
    <m/>
    <s v=" "/>
    <s v=" "/>
    <s v=" "/>
    <m/>
    <m/>
    <m/>
    <m/>
    <m/>
    <m/>
    <m/>
    <m/>
    <m/>
    <s v=""/>
    <s v=""/>
    <s v=""/>
    <m/>
    <m/>
    <m/>
    <n v="404"/>
    <n v="332"/>
    <n v="323"/>
    <n v="348"/>
    <n v="336"/>
    <n v="356"/>
    <n v="199"/>
    <n v="274"/>
    <n v="361"/>
    <n v="223"/>
    <n v="213"/>
    <n v="272"/>
    <n v="284"/>
    <n v="303"/>
    <m/>
    <m/>
    <n v="0"/>
    <n v="0"/>
    <n v="0"/>
    <n v="0"/>
    <n v="0"/>
    <n v="0"/>
    <n v="199"/>
    <n v="274"/>
    <n v="361"/>
    <n v="223"/>
    <n v="213"/>
    <n v="272"/>
    <n v="284"/>
    <n v="303"/>
    <n v="110"/>
    <n v="133"/>
    <n v="125"/>
    <n v="36"/>
    <n v="23"/>
    <n v="42"/>
    <n v="126"/>
    <n v="128"/>
    <n v="136"/>
    <n v="18"/>
    <n v="33"/>
    <n v="14"/>
    <n v="32"/>
    <n v="33"/>
    <n v="26"/>
    <n v="40"/>
    <n v="35"/>
    <n v="27"/>
    <n v="133"/>
    <n v="112"/>
    <n v="205"/>
    <n v="34"/>
    <n v="28"/>
    <n v="45"/>
  </r>
  <r>
    <x v="15"/>
    <s v="Marshall Community &amp; Technical College"/>
    <n v="444954"/>
    <x v="7"/>
    <m/>
    <m/>
    <m/>
    <m/>
    <m/>
    <m/>
    <m/>
    <m/>
    <m/>
    <m/>
    <m/>
    <m/>
    <m/>
    <m/>
    <m/>
    <m/>
    <m/>
    <m/>
    <m/>
    <m/>
    <m/>
    <m/>
    <m/>
    <m/>
    <m/>
    <m/>
    <m/>
    <m/>
    <m/>
    <m/>
    <m/>
    <s v=" "/>
    <s v=" "/>
    <s v=" "/>
    <s v=" "/>
    <s v=" "/>
    <s v=" "/>
    <s v=" "/>
    <s v=" "/>
    <s v=" "/>
    <s v=" "/>
    <s v=" "/>
    <s v=" "/>
    <m/>
    <m/>
    <m/>
    <m/>
    <m/>
    <m/>
    <s v=" "/>
    <s v=" "/>
    <s v=" "/>
    <m/>
    <m/>
    <m/>
    <m/>
    <m/>
    <m/>
    <m/>
    <m/>
    <m/>
    <s v=""/>
    <s v=""/>
    <s v=""/>
    <m/>
    <m/>
    <m/>
    <n v="466"/>
    <n v="450"/>
    <n v="438"/>
    <n v="464"/>
    <n v="461"/>
    <n v="455"/>
    <n v="329"/>
    <n v="310"/>
    <n v="371"/>
    <n v="382"/>
    <n v="355"/>
    <n v="381"/>
    <n v="409"/>
    <n v="397"/>
    <m/>
    <m/>
    <n v="0"/>
    <n v="0"/>
    <n v="0"/>
    <n v="0"/>
    <m/>
    <n v="0"/>
    <n v="329"/>
    <n v="310"/>
    <n v="371"/>
    <n v="382"/>
    <n v="355"/>
    <n v="381"/>
    <n v="409"/>
    <n v="397"/>
    <n v="160"/>
    <n v="181"/>
    <n v="169"/>
    <n v="43"/>
    <n v="56"/>
    <n v="59"/>
    <n v="178"/>
    <n v="172"/>
    <n v="169"/>
    <n v="36"/>
    <n v="47"/>
    <n v="37"/>
    <n v="48"/>
    <n v="53"/>
    <n v="49"/>
    <n v="89"/>
    <n v="91"/>
    <n v="80"/>
    <n v="209"/>
    <n v="164"/>
    <n v="215"/>
    <n v="66"/>
    <n v="44"/>
    <n v="77"/>
  </r>
  <r>
    <x v="15"/>
    <s v="New River Community &amp; Technical College"/>
    <n v="447582"/>
    <x v="7"/>
    <m/>
    <m/>
    <m/>
    <m/>
    <m/>
    <m/>
    <m/>
    <m/>
    <m/>
    <m/>
    <m/>
    <m/>
    <m/>
    <m/>
    <m/>
    <m/>
    <m/>
    <m/>
    <m/>
    <m/>
    <m/>
    <m/>
    <m/>
    <m/>
    <m/>
    <m/>
    <m/>
    <m/>
    <m/>
    <m/>
    <m/>
    <s v=" "/>
    <s v=" "/>
    <s v=" "/>
    <s v=" "/>
    <s v=" "/>
    <s v=" "/>
    <s v=" "/>
    <s v=" "/>
    <s v=" "/>
    <s v=" "/>
    <s v=" "/>
    <s v=" "/>
    <m/>
    <m/>
    <m/>
    <m/>
    <m/>
    <m/>
    <s v=" "/>
    <s v=" "/>
    <s v=" "/>
    <m/>
    <m/>
    <m/>
    <m/>
    <m/>
    <m/>
    <m/>
    <m/>
    <m/>
    <s v=""/>
    <s v=""/>
    <s v=""/>
    <m/>
    <m/>
    <m/>
    <m/>
    <m/>
    <n v="341"/>
    <n v="351"/>
    <n v="386"/>
    <n v="438"/>
    <m/>
    <m/>
    <m/>
    <m/>
    <n v="293"/>
    <n v="241"/>
    <n v="310"/>
    <n v="376"/>
    <m/>
    <m/>
    <m/>
    <m/>
    <n v="0"/>
    <m/>
    <n v="0"/>
    <n v="0"/>
    <s v=""/>
    <s v=""/>
    <s v=""/>
    <s v=""/>
    <n v="293"/>
    <n v="241"/>
    <n v="310"/>
    <n v="376"/>
    <n v="132"/>
    <n v="169"/>
    <n v="203"/>
    <n v="16"/>
    <n v="19"/>
    <n v="29"/>
    <n v="93"/>
    <n v="122"/>
    <n v="144"/>
    <m/>
    <n v="41"/>
    <n v="34"/>
    <m/>
    <n v="47"/>
    <n v="51"/>
    <m/>
    <n v="60"/>
    <n v="34"/>
    <s v=""/>
    <n v="145"/>
    <n v="122"/>
    <m/>
    <m/>
    <m/>
  </r>
  <r>
    <x v="15"/>
    <s v="Pierpont Community &amp; Technical College"/>
    <n v="443492"/>
    <x v="7"/>
    <m/>
    <m/>
    <m/>
    <m/>
    <m/>
    <m/>
    <m/>
    <m/>
    <m/>
    <m/>
    <m/>
    <m/>
    <m/>
    <m/>
    <m/>
    <m/>
    <m/>
    <m/>
    <m/>
    <m/>
    <m/>
    <m/>
    <m/>
    <m/>
    <m/>
    <m/>
    <m/>
    <m/>
    <m/>
    <m/>
    <m/>
    <s v=" "/>
    <s v=" "/>
    <s v=" "/>
    <s v=" "/>
    <s v=" "/>
    <s v=" "/>
    <s v=" "/>
    <s v=" "/>
    <s v=" "/>
    <s v=" "/>
    <s v=" "/>
    <s v=" "/>
    <m/>
    <m/>
    <m/>
    <m/>
    <m/>
    <m/>
    <s v=" "/>
    <s v=" "/>
    <s v=" "/>
    <m/>
    <m/>
    <m/>
    <m/>
    <m/>
    <m/>
    <m/>
    <m/>
    <m/>
    <s v=""/>
    <s v=""/>
    <s v=""/>
    <m/>
    <m/>
    <m/>
    <n v="539"/>
    <n v="643"/>
    <n v="543"/>
    <n v="634"/>
    <n v="556"/>
    <n v="526"/>
    <n v="491"/>
    <n v="467"/>
    <n v="437"/>
    <n v="544"/>
    <n v="435"/>
    <n v="542"/>
    <n v="478"/>
    <n v="458"/>
    <m/>
    <m/>
    <n v="0"/>
    <n v="0"/>
    <n v="0"/>
    <n v="0"/>
    <n v="0"/>
    <n v="0"/>
    <n v="491"/>
    <n v="467"/>
    <n v="437"/>
    <n v="544"/>
    <n v="435"/>
    <n v="542"/>
    <n v="478"/>
    <n v="458"/>
    <n v="301"/>
    <n v="230"/>
    <n v="239"/>
    <n v="36"/>
    <n v="49"/>
    <n v="39"/>
    <n v="205"/>
    <n v="199"/>
    <n v="180"/>
    <n v="75"/>
    <n v="45"/>
    <n v="43"/>
    <n v="77"/>
    <n v="51"/>
    <n v="60"/>
    <n v="24"/>
    <n v="30"/>
    <n v="106"/>
    <n v="368"/>
    <n v="309"/>
    <n v="333"/>
    <n v="117"/>
    <n v="97"/>
    <n v="92"/>
  </r>
  <r>
    <x v="15"/>
    <s v="Southern West Virginia Community &amp; Technical College "/>
    <n v="237817"/>
    <x v="7"/>
    <m/>
    <m/>
    <m/>
    <m/>
    <m/>
    <m/>
    <m/>
    <m/>
    <m/>
    <m/>
    <m/>
    <m/>
    <m/>
    <m/>
    <m/>
    <m/>
    <m/>
    <m/>
    <m/>
    <m/>
    <m/>
    <m/>
    <m/>
    <m/>
    <m/>
    <m/>
    <m/>
    <m/>
    <m/>
    <m/>
    <m/>
    <s v=" "/>
    <s v=" "/>
    <s v=" "/>
    <s v=" "/>
    <s v=" "/>
    <s v=" "/>
    <s v=" "/>
    <s v=" "/>
    <s v=" "/>
    <s v=" "/>
    <s v=" "/>
    <s v=" "/>
    <m/>
    <m/>
    <m/>
    <m/>
    <m/>
    <m/>
    <s v=" "/>
    <s v=" "/>
    <s v=" "/>
    <m/>
    <m/>
    <m/>
    <m/>
    <m/>
    <m/>
    <m/>
    <m/>
    <m/>
    <s v=""/>
    <s v=""/>
    <s v=""/>
    <m/>
    <m/>
    <m/>
    <n v="628"/>
    <n v="545"/>
    <n v="517"/>
    <n v="540"/>
    <n v="551"/>
    <n v="547"/>
    <n v="428"/>
    <n v="460"/>
    <n v="467"/>
    <n v="445"/>
    <n v="388"/>
    <n v="403"/>
    <n v="428"/>
    <n v="445"/>
    <m/>
    <m/>
    <n v="0"/>
    <n v="1"/>
    <n v="0"/>
    <n v="0"/>
    <n v="0"/>
    <n v="0"/>
    <n v="428"/>
    <n v="460"/>
    <n v="467"/>
    <n v="444"/>
    <n v="388"/>
    <n v="403"/>
    <n v="428"/>
    <n v="445"/>
    <n v="234"/>
    <n v="230"/>
    <n v="255"/>
    <n v="21"/>
    <n v="24"/>
    <n v="27"/>
    <n v="148"/>
    <n v="174"/>
    <n v="163"/>
    <n v="33"/>
    <n v="34"/>
    <n v="57"/>
    <n v="69"/>
    <n v="89"/>
    <n v="68"/>
    <n v="47"/>
    <n v="41"/>
    <n v="50"/>
    <n v="295"/>
    <n v="224"/>
    <n v="228"/>
    <n v="104"/>
    <n v="85"/>
    <n v="88"/>
  </r>
  <r>
    <x v="15"/>
    <s v="West Virginia Northern Community College"/>
    <n v="238014"/>
    <x v="7"/>
    <m/>
    <m/>
    <m/>
    <m/>
    <m/>
    <m/>
    <m/>
    <m/>
    <m/>
    <m/>
    <m/>
    <m/>
    <m/>
    <m/>
    <m/>
    <m/>
    <m/>
    <m/>
    <m/>
    <m/>
    <m/>
    <m/>
    <m/>
    <m/>
    <m/>
    <m/>
    <m/>
    <m/>
    <m/>
    <m/>
    <m/>
    <s v=" "/>
    <s v=" "/>
    <s v=" "/>
    <s v=" "/>
    <s v=" "/>
    <s v=" "/>
    <s v=" "/>
    <s v=" "/>
    <s v=" "/>
    <s v=" "/>
    <s v=" "/>
    <s v=" "/>
    <m/>
    <m/>
    <m/>
    <m/>
    <m/>
    <m/>
    <s v=" "/>
    <s v=" "/>
    <s v=" "/>
    <m/>
    <m/>
    <m/>
    <m/>
    <m/>
    <m/>
    <m/>
    <m/>
    <m/>
    <s v=""/>
    <s v=""/>
    <s v=""/>
    <m/>
    <m/>
    <m/>
    <n v="381"/>
    <n v="430"/>
    <n v="415"/>
    <n v="420"/>
    <n v="435"/>
    <n v="409"/>
    <n v="245"/>
    <n v="271"/>
    <n v="327"/>
    <n v="346"/>
    <n v="333"/>
    <n v="352"/>
    <n v="363"/>
    <n v="325"/>
    <m/>
    <m/>
    <n v="0"/>
    <n v="0"/>
    <n v="0"/>
    <m/>
    <n v="0"/>
    <m/>
    <n v="245"/>
    <n v="271"/>
    <n v="327"/>
    <n v="346"/>
    <n v="333"/>
    <n v="352"/>
    <n v="363"/>
    <n v="325"/>
    <n v="190"/>
    <n v="194"/>
    <n v="185"/>
    <n v="18"/>
    <n v="19"/>
    <n v="9"/>
    <n v="144"/>
    <n v="150"/>
    <n v="131"/>
    <n v="50"/>
    <n v="45"/>
    <n v="52"/>
    <n v="57"/>
    <n v="44"/>
    <n v="67"/>
    <n v="30"/>
    <n v="29"/>
    <n v="40"/>
    <n v="209"/>
    <n v="215"/>
    <n v="193"/>
    <n v="76"/>
    <n v="57"/>
    <n v="68"/>
  </r>
</pivotCacheRecords>
</file>

<file path=xl/pivotCache/pivotCacheRecords2.xml><?xml version="1.0" encoding="utf-8"?>
<pivotCacheRecords xmlns="http://schemas.openxmlformats.org/spreadsheetml/2006/main" xmlns:r="http://schemas.openxmlformats.org/officeDocument/2006/relationships" count="657">
  <r>
    <x v="0"/>
    <s v="Auburn University  "/>
    <n v="100858"/>
    <x v="0"/>
    <n v="5542"/>
    <n v="5081"/>
    <n v="5192"/>
    <n v="5303"/>
    <n v="5395"/>
    <n v="5511"/>
    <n v="5277"/>
    <n v="3488"/>
    <n v="3529"/>
    <n v="3652"/>
    <n v="3826"/>
    <n v="3705"/>
    <n v="4143"/>
    <n v="3684"/>
    <n v="3564"/>
    <n v="4154"/>
    <n v="4069"/>
    <n v="4160"/>
    <n v="3955"/>
    <m/>
    <m/>
    <m/>
    <m/>
    <m/>
    <m/>
    <m/>
    <m/>
    <m/>
    <m/>
    <m/>
    <m/>
    <n v="3488"/>
    <n v="3529"/>
    <n v="3652"/>
    <n v="3826"/>
    <n v="3705"/>
    <n v="4143"/>
    <n v="3684"/>
    <n v="3564"/>
    <n v="4154"/>
    <n v="4069"/>
    <n v="4160"/>
    <n v="3955"/>
    <n v="3514"/>
    <n v="3647"/>
    <n v="3409"/>
    <n v="177"/>
    <n v="142"/>
    <n v="151"/>
    <n v="378"/>
    <n v="371"/>
    <n v="395"/>
    <n v="2369"/>
    <n v="2661"/>
    <n v="2477"/>
    <m/>
    <m/>
    <m/>
    <n v="663"/>
    <n v="637"/>
    <n v="493"/>
    <n v="673"/>
    <n v="845"/>
    <n v="714"/>
    <m/>
    <m/>
    <m/>
    <m/>
    <m/>
    <m/>
    <m/>
    <m/>
    <m/>
    <m/>
    <m/>
    <m/>
    <m/>
    <m/>
    <m/>
    <m/>
    <m/>
    <m/>
    <m/>
    <m/>
    <m/>
    <m/>
    <m/>
    <m/>
    <m/>
    <m/>
    <m/>
    <s v=""/>
    <s v=""/>
    <s v=""/>
    <s v=""/>
    <s v=""/>
    <s v=""/>
    <m/>
    <m/>
    <m/>
    <m/>
    <m/>
    <m/>
    <s v=""/>
    <s v=""/>
    <s v=""/>
    <m/>
    <m/>
    <m/>
    <m/>
    <m/>
    <m/>
    <m/>
    <m/>
    <m/>
    <s v=""/>
    <s v=""/>
    <s v=""/>
  </r>
  <r>
    <x v="0"/>
    <s v="University of Alabama "/>
    <n v="100751"/>
    <x v="0"/>
    <n v="3927"/>
    <n v="4381"/>
    <n v="4810.5"/>
    <n v="5240"/>
    <n v="5864"/>
    <n v="5921"/>
    <n v="6616"/>
    <n v="2581"/>
    <n v="2561"/>
    <n v="2566"/>
    <n v="2791"/>
    <n v="2357"/>
    <n v="2590"/>
    <n v="3052"/>
    <n v="3345"/>
    <n v="3704"/>
    <n v="4335"/>
    <n v="4493"/>
    <n v="5034"/>
    <m/>
    <m/>
    <m/>
    <m/>
    <m/>
    <m/>
    <m/>
    <m/>
    <m/>
    <m/>
    <m/>
    <m/>
    <n v="2581"/>
    <n v="2561"/>
    <n v="2566"/>
    <n v="2791"/>
    <n v="2357"/>
    <n v="2590"/>
    <n v="3052"/>
    <n v="3345"/>
    <n v="3704"/>
    <n v="4335"/>
    <n v="4493"/>
    <n v="5034"/>
    <n v="3730"/>
    <n v="3790"/>
    <n v="4215"/>
    <n v="213"/>
    <n v="245"/>
    <n v="271"/>
    <n v="392"/>
    <n v="458"/>
    <n v="548"/>
    <n v="1553"/>
    <n v="1667"/>
    <n v="1966"/>
    <m/>
    <m/>
    <m/>
    <n v="472"/>
    <n v="503"/>
    <n v="574"/>
    <n v="332"/>
    <n v="420"/>
    <n v="512"/>
    <m/>
    <m/>
    <m/>
    <m/>
    <m/>
    <m/>
    <m/>
    <m/>
    <m/>
    <m/>
    <m/>
    <m/>
    <m/>
    <m/>
    <m/>
    <m/>
    <m/>
    <m/>
    <m/>
    <m/>
    <m/>
    <m/>
    <m/>
    <m/>
    <m/>
    <m/>
    <m/>
    <s v=""/>
    <s v=""/>
    <s v=""/>
    <s v=""/>
    <s v=""/>
    <s v=""/>
    <m/>
    <m/>
    <m/>
    <m/>
    <m/>
    <m/>
    <s v=""/>
    <s v=""/>
    <s v=""/>
    <m/>
    <m/>
    <m/>
    <m/>
    <m/>
    <m/>
    <m/>
    <m/>
    <m/>
    <s v=""/>
    <s v=""/>
    <s v=""/>
  </r>
  <r>
    <x v="0"/>
    <s v="University of Alabama at Birmingham"/>
    <n v="100663"/>
    <x v="0"/>
    <n v="2921"/>
    <n v="1708"/>
    <n v="2135"/>
    <n v="2562"/>
    <n v="2576"/>
    <n v="2485"/>
    <n v="2340"/>
    <n v="1115"/>
    <n v="1016"/>
    <n v="1146"/>
    <n v="1228"/>
    <n v="1216"/>
    <n v="1401"/>
    <n v="1619"/>
    <n v="1543"/>
    <n v="1533"/>
    <n v="1487"/>
    <n v="1392"/>
    <n v="1276"/>
    <m/>
    <m/>
    <m/>
    <m/>
    <m/>
    <m/>
    <m/>
    <m/>
    <m/>
    <m/>
    <m/>
    <m/>
    <n v="1115"/>
    <n v="1016"/>
    <n v="1146"/>
    <n v="1228"/>
    <n v="1216"/>
    <n v="1401"/>
    <n v="1619"/>
    <n v="1543"/>
    <n v="1533"/>
    <n v="1487"/>
    <n v="1392"/>
    <n v="1276"/>
    <n v="1135"/>
    <n v="1104"/>
    <n v="1043"/>
    <n v="165"/>
    <n v="117"/>
    <n v="107"/>
    <n v="187"/>
    <n v="171"/>
    <n v="126"/>
    <n v="461"/>
    <n v="557"/>
    <n v="633"/>
    <m/>
    <m/>
    <m/>
    <n v="287"/>
    <n v="446"/>
    <n v="496"/>
    <n v="468"/>
    <n v="398"/>
    <n v="490"/>
    <m/>
    <m/>
    <m/>
    <m/>
    <m/>
    <m/>
    <m/>
    <m/>
    <m/>
    <m/>
    <m/>
    <m/>
    <m/>
    <m/>
    <m/>
    <m/>
    <m/>
    <m/>
    <m/>
    <m/>
    <m/>
    <m/>
    <m/>
    <m/>
    <m/>
    <m/>
    <m/>
    <s v=""/>
    <s v=""/>
    <s v=""/>
    <s v=""/>
    <s v=""/>
    <s v=""/>
    <m/>
    <m/>
    <m/>
    <m/>
    <m/>
    <m/>
    <s v=""/>
    <s v=""/>
    <s v=""/>
    <m/>
    <m/>
    <m/>
    <m/>
    <m/>
    <m/>
    <m/>
    <m/>
    <m/>
    <s v=""/>
    <s v=""/>
    <s v=""/>
  </r>
  <r>
    <x v="0"/>
    <s v="University of Alabama in Huntsville"/>
    <n v="100706"/>
    <x v="1"/>
    <n v="1907"/>
    <n v="1727"/>
    <n v="1788.5"/>
    <n v="1850"/>
    <n v="1862"/>
    <n v="1763"/>
    <n v="1849"/>
    <n v="396"/>
    <n v="468"/>
    <n v="518"/>
    <n v="571"/>
    <n v="583"/>
    <n v="585"/>
    <n v="774"/>
    <n v="653"/>
    <n v="628"/>
    <n v="805"/>
    <n v="759"/>
    <n v="765"/>
    <m/>
    <m/>
    <m/>
    <m/>
    <m/>
    <m/>
    <m/>
    <m/>
    <m/>
    <m/>
    <m/>
    <m/>
    <n v="396"/>
    <n v="468"/>
    <n v="518"/>
    <n v="571"/>
    <n v="583"/>
    <n v="585"/>
    <n v="774"/>
    <n v="653"/>
    <n v="628"/>
    <n v="805"/>
    <n v="759"/>
    <n v="765"/>
    <n v="628"/>
    <n v="602"/>
    <n v="584"/>
    <n v="69"/>
    <n v="87"/>
    <n v="93"/>
    <n v="108"/>
    <n v="70"/>
    <n v="88"/>
    <n v="261"/>
    <n v="290"/>
    <n v="368"/>
    <m/>
    <m/>
    <m/>
    <n v="196"/>
    <n v="209"/>
    <n v="218"/>
    <n v="126"/>
    <n v="86"/>
    <n v="188"/>
    <m/>
    <m/>
    <m/>
    <m/>
    <m/>
    <m/>
    <m/>
    <m/>
    <m/>
    <m/>
    <m/>
    <m/>
    <m/>
    <m/>
    <m/>
    <m/>
    <m/>
    <m/>
    <m/>
    <m/>
    <m/>
    <m/>
    <m/>
    <m/>
    <m/>
    <m/>
    <m/>
    <s v=""/>
    <s v=""/>
    <s v=""/>
    <s v=""/>
    <s v=""/>
    <s v=""/>
    <m/>
    <m/>
    <m/>
    <m/>
    <m/>
    <m/>
    <s v=""/>
    <s v=""/>
    <s v=""/>
    <m/>
    <m/>
    <m/>
    <m/>
    <m/>
    <m/>
    <m/>
    <m/>
    <m/>
    <s v=""/>
    <s v=""/>
    <s v=""/>
  </r>
  <r>
    <x v="0"/>
    <s v="Alabama Agricultural &amp; Mechanical University"/>
    <n v="100654"/>
    <x v="2"/>
    <n v="1126"/>
    <n v="1534"/>
    <n v="1417"/>
    <n v="1300"/>
    <n v="1334"/>
    <n v="885"/>
    <n v="1179"/>
    <n v="789"/>
    <n v="847"/>
    <n v="972"/>
    <n v="924"/>
    <n v="925"/>
    <n v="881"/>
    <n v="1056"/>
    <n v="1130"/>
    <n v="916"/>
    <n v="1071"/>
    <n v="828"/>
    <n v="1008"/>
    <m/>
    <m/>
    <m/>
    <m/>
    <m/>
    <m/>
    <m/>
    <m/>
    <m/>
    <m/>
    <m/>
    <m/>
    <n v="789"/>
    <n v="847"/>
    <n v="972"/>
    <n v="924"/>
    <n v="925"/>
    <n v="881"/>
    <n v="1056"/>
    <n v="1130"/>
    <n v="916"/>
    <n v="1071"/>
    <n v="828"/>
    <n v="1008"/>
    <n v="793"/>
    <n v="625"/>
    <n v="741"/>
    <n v="54"/>
    <n v="38"/>
    <n v="69"/>
    <n v="224"/>
    <n v="165"/>
    <n v="198"/>
    <n v="346"/>
    <n v="339"/>
    <n v="370"/>
    <m/>
    <m/>
    <m/>
    <m/>
    <m/>
    <m/>
    <n v="579"/>
    <n v="542"/>
    <n v="686"/>
    <m/>
    <m/>
    <m/>
    <m/>
    <m/>
    <m/>
    <m/>
    <m/>
    <m/>
    <m/>
    <m/>
    <m/>
    <m/>
    <m/>
    <m/>
    <m/>
    <m/>
    <m/>
    <m/>
    <m/>
    <m/>
    <m/>
    <m/>
    <m/>
    <m/>
    <m/>
    <m/>
    <s v=""/>
    <s v=""/>
    <s v=""/>
    <s v=""/>
    <s v=""/>
    <s v=""/>
    <m/>
    <m/>
    <m/>
    <m/>
    <m/>
    <m/>
    <s v=""/>
    <s v=""/>
    <s v=""/>
    <m/>
    <m/>
    <m/>
    <m/>
    <m/>
    <m/>
    <m/>
    <m/>
    <m/>
    <s v=""/>
    <s v=""/>
    <s v=""/>
  </r>
  <r>
    <x v="0"/>
    <s v="Jacksonville State University "/>
    <n v="101480"/>
    <x v="2"/>
    <n v="1887"/>
    <n v="1078"/>
    <n v="1477.5"/>
    <n v="1877"/>
    <n v="1864"/>
    <n v="1982"/>
    <n v="2409"/>
    <n v="764"/>
    <n v="752"/>
    <n v="847.75"/>
    <n v="896.8125"/>
    <n v="934.359375"/>
    <n v="1135"/>
    <n v="1044"/>
    <n v="1047"/>
    <n v="2094"/>
    <n v="2155"/>
    <n v="2121"/>
    <n v="1539"/>
    <m/>
    <m/>
    <m/>
    <m/>
    <m/>
    <m/>
    <m/>
    <m/>
    <m/>
    <m/>
    <m/>
    <m/>
    <n v="764"/>
    <n v="752"/>
    <n v="847.75"/>
    <n v="896.8125"/>
    <n v="934.359375"/>
    <n v="1135"/>
    <n v="1044"/>
    <n v="1047"/>
    <n v="2094"/>
    <n v="2155"/>
    <n v="2121"/>
    <n v="1539"/>
    <n v="1431"/>
    <n v="1763"/>
    <n v="1200"/>
    <n v="185"/>
    <n v="214"/>
    <n v="179"/>
    <n v="539"/>
    <n v="144"/>
    <n v="160"/>
    <n v="331"/>
    <n v="347"/>
    <n v="365"/>
    <m/>
    <m/>
    <m/>
    <m/>
    <n v="329"/>
    <m/>
    <n v="603.359375"/>
    <n v="459"/>
    <n v="679"/>
    <m/>
    <m/>
    <m/>
    <m/>
    <m/>
    <m/>
    <m/>
    <m/>
    <m/>
    <m/>
    <m/>
    <m/>
    <m/>
    <m/>
    <m/>
    <m/>
    <m/>
    <m/>
    <m/>
    <m/>
    <m/>
    <m/>
    <m/>
    <m/>
    <m/>
    <m/>
    <m/>
    <s v=""/>
    <s v=""/>
    <s v=""/>
    <s v=""/>
    <s v=""/>
    <s v=""/>
    <m/>
    <m/>
    <m/>
    <m/>
    <m/>
    <m/>
    <s v=""/>
    <s v=""/>
    <s v=""/>
    <m/>
    <m/>
    <m/>
    <m/>
    <m/>
    <m/>
    <m/>
    <m/>
    <m/>
    <s v=""/>
    <s v=""/>
    <s v=""/>
  </r>
  <r>
    <x v="0"/>
    <s v="Troy University"/>
    <n v="102368"/>
    <x v="2"/>
    <n v="3965"/>
    <n v="3186"/>
    <n v="3236"/>
    <n v="3286"/>
    <n v="3384"/>
    <n v="3394"/>
    <n v="3440"/>
    <n v="890"/>
    <n v="752"/>
    <n v="649"/>
    <n v="673"/>
    <n v="915"/>
    <n v="1067"/>
    <n v="1031"/>
    <n v="1185"/>
    <n v="1383"/>
    <n v="1581"/>
    <n v="1620"/>
    <n v="1695"/>
    <m/>
    <m/>
    <m/>
    <m/>
    <m/>
    <m/>
    <m/>
    <m/>
    <m/>
    <m/>
    <m/>
    <m/>
    <n v="890"/>
    <n v="752"/>
    <n v="649"/>
    <n v="673"/>
    <n v="915"/>
    <n v="1067"/>
    <n v="1031"/>
    <n v="1185"/>
    <n v="1383"/>
    <n v="1581"/>
    <n v="1620"/>
    <n v="1695"/>
    <n v="1201"/>
    <n v="1338"/>
    <n v="1447"/>
    <n v="157"/>
    <n v="151"/>
    <n v="155"/>
    <n v="223"/>
    <n v="131"/>
    <n v="93"/>
    <n v="371"/>
    <n v="450"/>
    <n v="405"/>
    <m/>
    <m/>
    <m/>
    <n v="256"/>
    <n v="157"/>
    <n v="288"/>
    <n v="288"/>
    <n v="460"/>
    <n v="338"/>
    <m/>
    <m/>
    <m/>
    <m/>
    <m/>
    <m/>
    <m/>
    <m/>
    <m/>
    <m/>
    <m/>
    <m/>
    <m/>
    <m/>
    <m/>
    <m/>
    <m/>
    <m/>
    <m/>
    <m/>
    <m/>
    <m/>
    <m/>
    <m/>
    <m/>
    <m/>
    <m/>
    <s v=""/>
    <s v=""/>
    <s v=""/>
    <s v=""/>
    <s v=""/>
    <s v=""/>
    <m/>
    <m/>
    <m/>
    <m/>
    <m/>
    <m/>
    <s v=""/>
    <s v=""/>
    <s v=""/>
    <m/>
    <m/>
    <m/>
    <m/>
    <m/>
    <m/>
    <m/>
    <m/>
    <m/>
    <s v=""/>
    <s v=""/>
    <s v=""/>
  </r>
  <r>
    <x v="0"/>
    <s v="University of South Alabama"/>
    <n v="102094"/>
    <x v="2"/>
    <n v="2478"/>
    <n v="2469"/>
    <n v="2564"/>
    <n v="2659"/>
    <n v="2825"/>
    <n v="3144"/>
    <n v="2781"/>
    <n v="1132"/>
    <n v="1044"/>
    <n v="1052.5"/>
    <n v="1061"/>
    <n v="1117"/>
    <n v="1005"/>
    <n v="1195"/>
    <n v="1215"/>
    <n v="1192"/>
    <n v="1355"/>
    <n v="1457"/>
    <n v="1543"/>
    <m/>
    <m/>
    <m/>
    <m/>
    <m/>
    <m/>
    <m/>
    <m/>
    <m/>
    <m/>
    <m/>
    <m/>
    <n v="1132"/>
    <n v="1044"/>
    <n v="1052.5"/>
    <n v="1061"/>
    <n v="1117"/>
    <n v="1005"/>
    <n v="1195"/>
    <n v="1215"/>
    <n v="1192"/>
    <n v="1355"/>
    <n v="1457"/>
    <n v="1543"/>
    <n v="996"/>
    <n v="1007"/>
    <n v="1074"/>
    <n v="86"/>
    <n v="99"/>
    <n v="110"/>
    <n v="273"/>
    <n v="351"/>
    <n v="359"/>
    <n v="404"/>
    <n v="322"/>
    <n v="442"/>
    <m/>
    <m/>
    <m/>
    <m/>
    <m/>
    <m/>
    <n v="713"/>
    <n v="683"/>
    <n v="753"/>
    <m/>
    <m/>
    <m/>
    <m/>
    <m/>
    <m/>
    <m/>
    <m/>
    <m/>
    <m/>
    <m/>
    <m/>
    <m/>
    <m/>
    <m/>
    <m/>
    <m/>
    <m/>
    <m/>
    <m/>
    <m/>
    <m/>
    <m/>
    <m/>
    <m/>
    <m/>
    <m/>
    <s v=""/>
    <s v=""/>
    <s v=""/>
    <s v=""/>
    <s v=""/>
    <s v=""/>
    <m/>
    <m/>
    <m/>
    <m/>
    <m/>
    <m/>
    <s v=""/>
    <s v=""/>
    <s v=""/>
    <m/>
    <m/>
    <m/>
    <m/>
    <m/>
    <m/>
    <m/>
    <m/>
    <m/>
    <s v=""/>
    <s v=""/>
    <s v=""/>
  </r>
  <r>
    <x v="0"/>
    <s v="Alabama State University "/>
    <n v="100724"/>
    <x v="3"/>
    <n v="1633"/>
    <n v="1436"/>
    <n v="1466.5"/>
    <n v="1497"/>
    <n v="1517"/>
    <n v="1535"/>
    <n v="1591"/>
    <n v="954"/>
    <n v="939"/>
    <n v="1000"/>
    <n v="1176"/>
    <n v="1485"/>
    <n v="1408"/>
    <n v="1186"/>
    <n v="1139"/>
    <n v="1198"/>
    <n v="1295"/>
    <n v="1351"/>
    <n v="1329"/>
    <m/>
    <m/>
    <m/>
    <m/>
    <m/>
    <m/>
    <m/>
    <m/>
    <m/>
    <m/>
    <m/>
    <m/>
    <n v="954"/>
    <n v="939"/>
    <n v="1000"/>
    <n v="1176"/>
    <n v="1485"/>
    <n v="1408"/>
    <n v="1186"/>
    <n v="1139"/>
    <n v="1198"/>
    <n v="1295"/>
    <n v="1351"/>
    <n v="1329"/>
    <n v="743"/>
    <n v="741"/>
    <n v="721"/>
    <n v="74"/>
    <n v="89"/>
    <n v="89"/>
    <n v="478"/>
    <n v="521"/>
    <n v="519"/>
    <n v="344"/>
    <n v="297"/>
    <n v="258"/>
    <m/>
    <m/>
    <m/>
    <m/>
    <m/>
    <m/>
    <n v="1141"/>
    <n v="1111"/>
    <n v="928"/>
    <m/>
    <m/>
    <m/>
    <m/>
    <m/>
    <m/>
    <m/>
    <m/>
    <m/>
    <m/>
    <m/>
    <m/>
    <m/>
    <m/>
    <m/>
    <m/>
    <m/>
    <m/>
    <m/>
    <m/>
    <m/>
    <m/>
    <m/>
    <m/>
    <m/>
    <m/>
    <m/>
    <s v=""/>
    <s v=""/>
    <s v=""/>
    <s v=""/>
    <s v=""/>
    <s v=""/>
    <m/>
    <m/>
    <m/>
    <m/>
    <m/>
    <m/>
    <s v=""/>
    <s v=""/>
    <s v=""/>
    <m/>
    <m/>
    <m/>
    <m/>
    <m/>
    <m/>
    <m/>
    <m/>
    <m/>
    <s v=""/>
    <s v=""/>
    <s v=""/>
  </r>
  <r>
    <x v="0"/>
    <s v="Auburn University at Montgomery"/>
    <n v="100830"/>
    <x v="3"/>
    <n v="1293"/>
    <n v="1315"/>
    <n v="1258"/>
    <n v="1201"/>
    <n v="1286"/>
    <n v="1211"/>
    <n v="1153"/>
    <n v="421"/>
    <n v="405"/>
    <n v="374"/>
    <n v="381"/>
    <n v="349"/>
    <n v="402"/>
    <n v="434"/>
    <n v="445"/>
    <n v="374"/>
    <n v="413"/>
    <n v="409"/>
    <n v="568"/>
    <m/>
    <m/>
    <m/>
    <m/>
    <m/>
    <m/>
    <m/>
    <m/>
    <m/>
    <m/>
    <m/>
    <m/>
    <n v="421"/>
    <n v="405"/>
    <n v="374"/>
    <n v="381"/>
    <n v="349"/>
    <n v="402"/>
    <n v="434"/>
    <n v="445"/>
    <n v="374"/>
    <n v="413"/>
    <n v="409"/>
    <n v="568"/>
    <n v="282"/>
    <n v="293"/>
    <n v="369"/>
    <n v="47"/>
    <n v="44"/>
    <n v="115"/>
    <n v="84"/>
    <n v="72"/>
    <n v="84"/>
    <n v="128"/>
    <n v="125"/>
    <n v="174"/>
    <m/>
    <m/>
    <m/>
    <n v="139"/>
    <n v="176"/>
    <n v="243"/>
    <n v="82"/>
    <n v="101"/>
    <n v="17"/>
    <m/>
    <m/>
    <m/>
    <m/>
    <m/>
    <m/>
    <m/>
    <m/>
    <m/>
    <m/>
    <m/>
    <m/>
    <m/>
    <m/>
    <m/>
    <m/>
    <m/>
    <m/>
    <m/>
    <m/>
    <m/>
    <m/>
    <m/>
    <m/>
    <m/>
    <m/>
    <m/>
    <s v=""/>
    <s v=""/>
    <s v=""/>
    <s v=""/>
    <s v=""/>
    <s v=""/>
    <m/>
    <m/>
    <m/>
    <m/>
    <m/>
    <m/>
    <s v=""/>
    <s v=""/>
    <s v=""/>
    <m/>
    <m/>
    <m/>
    <m/>
    <m/>
    <m/>
    <m/>
    <m/>
    <m/>
    <s v=""/>
    <s v=""/>
    <s v=""/>
  </r>
  <r>
    <x v="0"/>
    <s v="University of North Alabama"/>
    <n v="101879"/>
    <x v="3"/>
    <n v="1287"/>
    <n v="803"/>
    <n v="1173"/>
    <n v="1543"/>
    <n v="2063"/>
    <n v="1568"/>
    <n v="1622"/>
    <n v="751"/>
    <n v="808"/>
    <n v="762"/>
    <n v="787"/>
    <n v="787"/>
    <n v="718"/>
    <n v="790"/>
    <n v="874"/>
    <n v="963"/>
    <n v="1004"/>
    <n v="1014"/>
    <n v="1027"/>
    <m/>
    <m/>
    <m/>
    <m/>
    <m/>
    <m/>
    <m/>
    <m/>
    <m/>
    <m/>
    <m/>
    <m/>
    <n v="751"/>
    <n v="808"/>
    <n v="762"/>
    <n v="787"/>
    <n v="787"/>
    <n v="718"/>
    <n v="790"/>
    <n v="874"/>
    <n v="963"/>
    <n v="1004"/>
    <n v="1014"/>
    <n v="1027"/>
    <n v="643"/>
    <n v="601"/>
    <n v="733"/>
    <n v="100"/>
    <n v="115"/>
    <n v="103"/>
    <n v="261"/>
    <n v="298"/>
    <n v="191"/>
    <n v="332"/>
    <n v="321"/>
    <n v="313"/>
    <m/>
    <m/>
    <m/>
    <n v="291"/>
    <n v="268"/>
    <n v="288"/>
    <n v="164"/>
    <n v="129"/>
    <n v="189"/>
    <m/>
    <m/>
    <m/>
    <m/>
    <m/>
    <m/>
    <m/>
    <m/>
    <m/>
    <m/>
    <m/>
    <m/>
    <m/>
    <m/>
    <m/>
    <m/>
    <m/>
    <m/>
    <m/>
    <m/>
    <m/>
    <m/>
    <m/>
    <m/>
    <m/>
    <m/>
    <m/>
    <s v=""/>
    <s v=""/>
    <s v=""/>
    <s v=""/>
    <s v=""/>
    <s v=""/>
    <m/>
    <m/>
    <m/>
    <m/>
    <m/>
    <m/>
    <s v=""/>
    <s v=""/>
    <s v=""/>
    <m/>
    <m/>
    <m/>
    <m/>
    <m/>
    <m/>
    <m/>
    <m/>
    <m/>
    <s v=""/>
    <s v=""/>
    <s v=""/>
  </r>
  <r>
    <x v="0"/>
    <s v="University of Montevallo"/>
    <n v="101709"/>
    <x v="4"/>
    <n v="771"/>
    <n v="823"/>
    <n v="799"/>
    <n v="775"/>
    <n v="706"/>
    <n v="491"/>
    <n v="744"/>
    <n v="483"/>
    <n v="502"/>
    <n v="507"/>
    <n v="506"/>
    <n v="533"/>
    <n v="508"/>
    <n v="525"/>
    <n v="488"/>
    <n v="486"/>
    <n v="468"/>
    <n v="421"/>
    <n v="507"/>
    <m/>
    <m/>
    <m/>
    <m/>
    <m/>
    <m/>
    <m/>
    <m/>
    <m/>
    <m/>
    <m/>
    <m/>
    <n v="483"/>
    <n v="502"/>
    <n v="507"/>
    <n v="506"/>
    <n v="533"/>
    <n v="508"/>
    <n v="525"/>
    <n v="488"/>
    <n v="486"/>
    <n v="468"/>
    <n v="421"/>
    <n v="507"/>
    <n v="351"/>
    <n v="356"/>
    <n v="404"/>
    <n v="43"/>
    <n v="54"/>
    <n v="48"/>
    <n v="74"/>
    <n v="11"/>
    <n v="55"/>
    <n v="246"/>
    <n v="257"/>
    <n v="235"/>
    <m/>
    <m/>
    <m/>
    <m/>
    <m/>
    <m/>
    <n v="287"/>
    <n v="251"/>
    <n v="290"/>
    <m/>
    <m/>
    <m/>
    <m/>
    <m/>
    <m/>
    <m/>
    <m/>
    <m/>
    <m/>
    <m/>
    <m/>
    <m/>
    <m/>
    <m/>
    <m/>
    <m/>
    <m/>
    <m/>
    <m/>
    <m/>
    <m/>
    <m/>
    <m/>
    <m/>
    <m/>
    <m/>
    <s v=""/>
    <s v=""/>
    <s v=""/>
    <s v=""/>
    <s v=""/>
    <s v=""/>
    <m/>
    <m/>
    <m/>
    <m/>
    <m/>
    <m/>
    <s v=""/>
    <s v=""/>
    <s v=""/>
    <m/>
    <m/>
    <m/>
    <m/>
    <m/>
    <m/>
    <m/>
    <m/>
    <m/>
    <s v=""/>
    <s v=""/>
    <s v=""/>
  </r>
  <r>
    <x v="0"/>
    <s v="University of West Alabama"/>
    <n v="101587"/>
    <x v="4"/>
    <n v="468"/>
    <n v="531"/>
    <n v="547"/>
    <n v="563"/>
    <n v="542"/>
    <n v="592"/>
    <n v="508"/>
    <n v="340"/>
    <n v="341"/>
    <n v="366"/>
    <n v="428"/>
    <n v="492"/>
    <n v="269"/>
    <n v="317"/>
    <n v="260"/>
    <n v="347"/>
    <n v="351"/>
    <n v="348"/>
    <n v="279"/>
    <m/>
    <m/>
    <m/>
    <m/>
    <m/>
    <m/>
    <m/>
    <m/>
    <m/>
    <m/>
    <m/>
    <m/>
    <n v="340"/>
    <n v="341"/>
    <n v="366"/>
    <n v="428"/>
    <n v="492"/>
    <n v="269"/>
    <n v="317"/>
    <n v="260"/>
    <n v="347"/>
    <n v="351"/>
    <n v="348"/>
    <n v="279"/>
    <n v="221"/>
    <n v="216"/>
    <n v="213"/>
    <n v="41"/>
    <n v="29"/>
    <n v="31"/>
    <n v="89"/>
    <n v="103"/>
    <n v="35"/>
    <n v="58"/>
    <n v="70"/>
    <n v="94"/>
    <m/>
    <m/>
    <m/>
    <n v="117"/>
    <n v="73"/>
    <n v="66"/>
    <n v="317"/>
    <n v="126"/>
    <n v="157"/>
    <m/>
    <m/>
    <m/>
    <m/>
    <m/>
    <m/>
    <m/>
    <m/>
    <m/>
    <m/>
    <m/>
    <m/>
    <m/>
    <m/>
    <m/>
    <m/>
    <m/>
    <m/>
    <m/>
    <m/>
    <m/>
    <m/>
    <m/>
    <m/>
    <m/>
    <m/>
    <m/>
    <s v=""/>
    <s v=""/>
    <s v=""/>
    <s v=""/>
    <s v=""/>
    <s v=""/>
    <m/>
    <m/>
    <m/>
    <m/>
    <m/>
    <m/>
    <s v=""/>
    <s v=""/>
    <s v=""/>
    <m/>
    <m/>
    <m/>
    <m/>
    <m/>
    <m/>
    <m/>
    <s v=" "/>
    <m/>
    <s v=""/>
    <s v=""/>
    <s v=""/>
  </r>
  <r>
    <x v="0"/>
    <s v="Jefferson State Community College"/>
    <n v="101505"/>
    <x v="5"/>
    <m/>
    <m/>
    <m/>
    <m/>
    <m/>
    <m/>
    <m/>
    <m/>
    <m/>
    <m/>
    <m/>
    <m/>
    <m/>
    <m/>
    <m/>
    <m/>
    <m/>
    <m/>
    <m/>
    <m/>
    <m/>
    <m/>
    <m/>
    <m/>
    <m/>
    <m/>
    <m/>
    <m/>
    <m/>
    <m/>
    <m/>
    <s v=" "/>
    <s v=" "/>
    <s v=" "/>
    <s v=" "/>
    <s v=" "/>
    <s v=" "/>
    <s v=" "/>
    <s v=" "/>
    <s v=" "/>
    <s v=" "/>
    <s v=" "/>
    <s v=" "/>
    <m/>
    <m/>
    <m/>
    <m/>
    <m/>
    <m/>
    <s v=" "/>
    <s v=" "/>
    <s v=" "/>
    <m/>
    <m/>
    <m/>
    <m/>
    <m/>
    <m/>
    <m/>
    <m/>
    <m/>
    <s v=""/>
    <s v=""/>
    <s v=""/>
    <m/>
    <m/>
    <m/>
    <m/>
    <m/>
    <m/>
    <n v="3070"/>
    <n v="3260"/>
    <n v="3492"/>
    <n v="672"/>
    <n v="670"/>
    <n v="791"/>
    <n v="810"/>
    <n v="889"/>
    <n v="864"/>
    <n v="919"/>
    <n v="1076"/>
    <m/>
    <m/>
    <m/>
    <m/>
    <m/>
    <m/>
    <m/>
    <m/>
    <n v="672"/>
    <n v="670"/>
    <n v="791"/>
    <n v="810"/>
    <n v="889"/>
    <n v="864"/>
    <n v="919"/>
    <n v="1076"/>
    <n v="603"/>
    <n v="640"/>
    <n v="765"/>
    <n v="98"/>
    <n v="104"/>
    <n v="123"/>
    <n v="163"/>
    <n v="175"/>
    <n v="188"/>
    <n v="72"/>
    <n v="79"/>
    <n v="62"/>
    <m/>
    <m/>
    <m/>
    <n v="227"/>
    <n v="253"/>
    <n v="269"/>
    <n v="511"/>
    <n v="557"/>
    <n v="533"/>
  </r>
  <r>
    <x v="0"/>
    <s v="John C. Calhoun State Community College "/>
    <n v="101514"/>
    <x v="5"/>
    <m/>
    <m/>
    <m/>
    <m/>
    <m/>
    <m/>
    <m/>
    <m/>
    <m/>
    <m/>
    <m/>
    <m/>
    <m/>
    <m/>
    <m/>
    <m/>
    <m/>
    <m/>
    <m/>
    <m/>
    <m/>
    <m/>
    <m/>
    <m/>
    <m/>
    <m/>
    <m/>
    <m/>
    <m/>
    <m/>
    <m/>
    <s v=" "/>
    <s v=" "/>
    <s v=" "/>
    <s v=" "/>
    <s v=" "/>
    <s v=" "/>
    <s v=" "/>
    <s v=" "/>
    <s v=" "/>
    <s v=" "/>
    <s v=" "/>
    <s v=" "/>
    <m/>
    <m/>
    <m/>
    <m/>
    <m/>
    <m/>
    <s v=" "/>
    <s v=" "/>
    <s v=" "/>
    <m/>
    <m/>
    <m/>
    <m/>
    <m/>
    <m/>
    <m/>
    <m/>
    <m/>
    <s v=""/>
    <s v=""/>
    <s v=""/>
    <m/>
    <m/>
    <m/>
    <m/>
    <m/>
    <m/>
    <n v="2701"/>
    <n v="3063"/>
    <n v="3031"/>
    <n v="963"/>
    <n v="919"/>
    <n v="1024"/>
    <n v="931"/>
    <n v="808"/>
    <n v="1028"/>
    <n v="1240"/>
    <n v="1222"/>
    <m/>
    <m/>
    <m/>
    <m/>
    <m/>
    <m/>
    <m/>
    <m/>
    <n v="963"/>
    <n v="919"/>
    <n v="1024"/>
    <n v="931"/>
    <n v="808"/>
    <n v="1028"/>
    <n v="1240"/>
    <n v="1222"/>
    <n v="759"/>
    <n v="964"/>
    <n v="997"/>
    <n v="90"/>
    <n v="187"/>
    <n v="97"/>
    <n v="179"/>
    <n v="89"/>
    <n v="128"/>
    <n v="80"/>
    <n v="96"/>
    <n v="92"/>
    <m/>
    <m/>
    <m/>
    <n v="349"/>
    <n v="370"/>
    <n v="601"/>
    <n v="502"/>
    <n v="342"/>
    <n v="335"/>
  </r>
  <r>
    <x v="0"/>
    <s v="Bevill State Community College"/>
    <n v="102429"/>
    <x v="6"/>
    <m/>
    <m/>
    <m/>
    <m/>
    <m/>
    <m/>
    <m/>
    <m/>
    <m/>
    <m/>
    <m/>
    <m/>
    <m/>
    <m/>
    <m/>
    <m/>
    <m/>
    <m/>
    <m/>
    <m/>
    <m/>
    <m/>
    <m/>
    <m/>
    <m/>
    <m/>
    <m/>
    <m/>
    <m/>
    <m/>
    <m/>
    <s v=" "/>
    <s v=" "/>
    <s v=" "/>
    <s v=" "/>
    <s v=" "/>
    <s v=" "/>
    <s v=" "/>
    <s v=" "/>
    <s v=" "/>
    <s v=" "/>
    <s v=" "/>
    <s v=" "/>
    <m/>
    <m/>
    <m/>
    <m/>
    <m/>
    <m/>
    <s v=" "/>
    <s v=" "/>
    <s v=" "/>
    <m/>
    <m/>
    <m/>
    <m/>
    <m/>
    <m/>
    <m/>
    <m/>
    <m/>
    <s v=""/>
    <s v=""/>
    <s v=""/>
    <m/>
    <m/>
    <m/>
    <m/>
    <m/>
    <m/>
    <n v="1353"/>
    <n v="1498"/>
    <n v="1603"/>
    <n v="745"/>
    <n v="769"/>
    <n v="705"/>
    <n v="683"/>
    <n v="649"/>
    <n v="699"/>
    <n v="734"/>
    <n v="746"/>
    <m/>
    <m/>
    <m/>
    <m/>
    <m/>
    <m/>
    <m/>
    <m/>
    <n v="745"/>
    <n v="769"/>
    <n v="705"/>
    <n v="683"/>
    <n v="649"/>
    <n v="699"/>
    <n v="734"/>
    <n v="746"/>
    <n v="478"/>
    <n v="536"/>
    <n v="525"/>
    <n v="52"/>
    <n v="42"/>
    <n v="42"/>
    <n v="169"/>
    <n v="156"/>
    <n v="179"/>
    <n v="99"/>
    <n v="111"/>
    <n v="121"/>
    <m/>
    <m/>
    <m/>
    <n v="218"/>
    <n v="237"/>
    <n v="192"/>
    <n v="366"/>
    <n v="301"/>
    <n v="386"/>
  </r>
  <r>
    <x v="0"/>
    <s v="Bishop State Community College"/>
    <n v="102030"/>
    <x v="6"/>
    <m/>
    <m/>
    <m/>
    <m/>
    <m/>
    <m/>
    <m/>
    <m/>
    <m/>
    <m/>
    <m/>
    <m/>
    <m/>
    <m/>
    <m/>
    <m/>
    <m/>
    <m/>
    <m/>
    <m/>
    <m/>
    <m/>
    <m/>
    <m/>
    <m/>
    <m/>
    <m/>
    <m/>
    <m/>
    <m/>
    <m/>
    <s v=" "/>
    <s v=" "/>
    <s v=" "/>
    <s v=" "/>
    <s v=" "/>
    <s v=" "/>
    <s v=" "/>
    <s v=" "/>
    <s v=" "/>
    <s v=" "/>
    <s v=" "/>
    <s v=" "/>
    <m/>
    <m/>
    <m/>
    <m/>
    <m/>
    <m/>
    <s v=" "/>
    <s v=" "/>
    <s v=" "/>
    <m/>
    <m/>
    <m/>
    <m/>
    <m/>
    <m/>
    <m/>
    <m/>
    <m/>
    <s v=""/>
    <s v=""/>
    <s v=""/>
    <m/>
    <m/>
    <m/>
    <m/>
    <m/>
    <m/>
    <n v="1434"/>
    <n v="1013"/>
    <n v="1513"/>
    <n v="693"/>
    <n v="616"/>
    <n v="736"/>
    <n v="540"/>
    <n v="553"/>
    <n v="502"/>
    <n v="335"/>
    <n v="524"/>
    <m/>
    <m/>
    <m/>
    <m/>
    <m/>
    <m/>
    <m/>
    <m/>
    <n v="693"/>
    <n v="616"/>
    <n v="736"/>
    <n v="540"/>
    <n v="553"/>
    <n v="502"/>
    <n v="335"/>
    <n v="524"/>
    <n v="193"/>
    <n v="195"/>
    <n v="302"/>
    <n v="24"/>
    <n v="17"/>
    <n v="30"/>
    <n v="285"/>
    <n v="123"/>
    <n v="192"/>
    <n v="50"/>
    <n v="100"/>
    <n v="66"/>
    <m/>
    <m/>
    <m/>
    <n v="54"/>
    <n v="66"/>
    <n v="54"/>
    <n v="436"/>
    <n v="387"/>
    <n v="382"/>
  </r>
  <r>
    <x v="0"/>
    <s v="Gadsden State Community College"/>
    <n v="101240"/>
    <x v="6"/>
    <m/>
    <m/>
    <m/>
    <m/>
    <m/>
    <m/>
    <m/>
    <m/>
    <m/>
    <m/>
    <m/>
    <m/>
    <m/>
    <m/>
    <m/>
    <m/>
    <m/>
    <m/>
    <m/>
    <m/>
    <m/>
    <m/>
    <m/>
    <m/>
    <m/>
    <m/>
    <m/>
    <m/>
    <m/>
    <m/>
    <m/>
    <s v=" "/>
    <s v=" "/>
    <s v=" "/>
    <s v=" "/>
    <s v=" "/>
    <s v=" "/>
    <s v=" "/>
    <s v=" "/>
    <s v=" "/>
    <s v=" "/>
    <s v=" "/>
    <s v=" "/>
    <m/>
    <m/>
    <m/>
    <m/>
    <m/>
    <m/>
    <s v=" "/>
    <s v=" "/>
    <s v=" "/>
    <m/>
    <m/>
    <m/>
    <m/>
    <m/>
    <m/>
    <m/>
    <m/>
    <m/>
    <s v=""/>
    <s v=""/>
    <s v=""/>
    <m/>
    <m/>
    <m/>
    <m/>
    <m/>
    <m/>
    <n v="1773"/>
    <n v="2018"/>
    <n v="2164"/>
    <n v="1401"/>
    <n v="1173"/>
    <n v="1112"/>
    <n v="1029"/>
    <n v="1000"/>
    <n v="947"/>
    <n v="1168"/>
    <n v="1307"/>
    <m/>
    <m/>
    <m/>
    <m/>
    <m/>
    <m/>
    <m/>
    <m/>
    <n v="1401"/>
    <n v="1173"/>
    <n v="1112"/>
    <n v="1029"/>
    <n v="1000"/>
    <n v="947"/>
    <n v="1168"/>
    <n v="1307"/>
    <n v="611"/>
    <n v="742"/>
    <n v="928"/>
    <n v="47"/>
    <n v="62"/>
    <n v="62"/>
    <n v="289"/>
    <n v="364"/>
    <n v="317"/>
    <n v="183"/>
    <n v="219"/>
    <n v="211"/>
    <m/>
    <m/>
    <m/>
    <n v="187"/>
    <n v="211"/>
    <n v="182"/>
    <n v="659"/>
    <n v="570"/>
    <n v="554"/>
  </r>
  <r>
    <x v="0"/>
    <s v="George C. Wallace State Community College - Dothan"/>
    <n v="101286"/>
    <x v="6"/>
    <m/>
    <m/>
    <m/>
    <m/>
    <m/>
    <m/>
    <m/>
    <m/>
    <m/>
    <m/>
    <m/>
    <m/>
    <m/>
    <m/>
    <m/>
    <m/>
    <m/>
    <m/>
    <m/>
    <m/>
    <m/>
    <m/>
    <m/>
    <m/>
    <m/>
    <m/>
    <m/>
    <m/>
    <m/>
    <m/>
    <m/>
    <s v=" "/>
    <s v=" "/>
    <s v=" "/>
    <s v=" "/>
    <s v=" "/>
    <s v=" "/>
    <s v=" "/>
    <s v=" "/>
    <s v=" "/>
    <s v=" "/>
    <s v=" "/>
    <s v=" "/>
    <m/>
    <m/>
    <m/>
    <m/>
    <m/>
    <m/>
    <s v=" "/>
    <s v=" "/>
    <s v=" "/>
    <m/>
    <m/>
    <m/>
    <m/>
    <m/>
    <m/>
    <m/>
    <m/>
    <m/>
    <s v=""/>
    <s v=""/>
    <s v=""/>
    <m/>
    <m/>
    <m/>
    <m/>
    <m/>
    <m/>
    <n v="1168"/>
    <n v="1238"/>
    <n v="1489"/>
    <n v="916"/>
    <n v="809"/>
    <n v="729"/>
    <n v="747"/>
    <n v="688"/>
    <n v="666"/>
    <n v="706"/>
    <n v="806"/>
    <m/>
    <m/>
    <m/>
    <m/>
    <m/>
    <m/>
    <m/>
    <m/>
    <n v="916"/>
    <n v="809"/>
    <n v="729"/>
    <n v="747"/>
    <n v="688"/>
    <n v="666"/>
    <n v="706"/>
    <n v="806"/>
    <n v="409"/>
    <n v="425"/>
    <n v="531"/>
    <n v="37"/>
    <n v="54"/>
    <n v="52"/>
    <n v="220"/>
    <n v="227"/>
    <n v="223"/>
    <n v="130"/>
    <n v="109"/>
    <n v="146"/>
    <m/>
    <m/>
    <m/>
    <n v="163"/>
    <n v="154"/>
    <n v="189"/>
    <n v="454"/>
    <n v="425"/>
    <n v="331"/>
  </r>
  <r>
    <x v="0"/>
    <s v="James H. Faulkner State Community College"/>
    <n v="101161"/>
    <x v="6"/>
    <m/>
    <m/>
    <m/>
    <m/>
    <m/>
    <m/>
    <m/>
    <m/>
    <m/>
    <m/>
    <m/>
    <m/>
    <m/>
    <m/>
    <m/>
    <m/>
    <m/>
    <m/>
    <m/>
    <m/>
    <m/>
    <m/>
    <m/>
    <m/>
    <m/>
    <m/>
    <m/>
    <m/>
    <m/>
    <m/>
    <m/>
    <s v=" "/>
    <s v=" "/>
    <s v=" "/>
    <s v=" "/>
    <s v=" "/>
    <s v=" "/>
    <s v=" "/>
    <s v=" "/>
    <s v=" "/>
    <s v=" "/>
    <s v=" "/>
    <s v=" "/>
    <m/>
    <m/>
    <m/>
    <m/>
    <m/>
    <m/>
    <s v=" "/>
    <s v=" "/>
    <s v=" "/>
    <m/>
    <m/>
    <m/>
    <m/>
    <m/>
    <m/>
    <m/>
    <m/>
    <m/>
    <s v=""/>
    <s v=""/>
    <s v=""/>
    <m/>
    <m/>
    <m/>
    <m/>
    <m/>
    <m/>
    <n v="1419"/>
    <n v="1587"/>
    <n v="1536"/>
    <n v="811"/>
    <n v="828"/>
    <n v="696"/>
    <n v="781"/>
    <n v="765"/>
    <n v="810"/>
    <n v="879"/>
    <n v="869"/>
    <m/>
    <m/>
    <m/>
    <m/>
    <m/>
    <m/>
    <m/>
    <m/>
    <n v="811"/>
    <n v="828"/>
    <n v="696"/>
    <n v="781"/>
    <n v="765"/>
    <n v="810"/>
    <n v="879"/>
    <n v="869"/>
    <n v="564"/>
    <n v="531"/>
    <n v="581"/>
    <n v="74"/>
    <n v="98"/>
    <n v="80"/>
    <n v="172"/>
    <n v="250"/>
    <n v="208"/>
    <n v="102"/>
    <n v="111"/>
    <n v="130"/>
    <m/>
    <m/>
    <m/>
    <n v="304"/>
    <n v="274"/>
    <n v="293"/>
    <n v="375"/>
    <n v="380"/>
    <n v="387"/>
  </r>
  <r>
    <x v="0"/>
    <s v="Lawson State Community College "/>
    <n v="101569"/>
    <x v="6"/>
    <m/>
    <m/>
    <m/>
    <m/>
    <m/>
    <m/>
    <m/>
    <m/>
    <m/>
    <m/>
    <m/>
    <m/>
    <m/>
    <m/>
    <m/>
    <m/>
    <m/>
    <m/>
    <m/>
    <m/>
    <m/>
    <m/>
    <m/>
    <m/>
    <m/>
    <m/>
    <m/>
    <m/>
    <m/>
    <m/>
    <m/>
    <s v=" "/>
    <s v=" "/>
    <s v=" "/>
    <s v=" "/>
    <s v=" "/>
    <s v=" "/>
    <s v=" "/>
    <s v=" "/>
    <s v=" "/>
    <s v=" "/>
    <s v=" "/>
    <s v=" "/>
    <m/>
    <m/>
    <m/>
    <m/>
    <m/>
    <m/>
    <s v=" "/>
    <s v=" "/>
    <s v=" "/>
    <m/>
    <m/>
    <m/>
    <m/>
    <m/>
    <m/>
    <m/>
    <m/>
    <m/>
    <s v=""/>
    <s v=""/>
    <s v=""/>
    <m/>
    <m/>
    <m/>
    <m/>
    <m/>
    <m/>
    <n v="1167"/>
    <n v="1258"/>
    <n v="1502"/>
    <n v="525"/>
    <n v="601"/>
    <n v="709"/>
    <n v="665"/>
    <n v="622"/>
    <n v="572"/>
    <n v="637"/>
    <n v="768"/>
    <m/>
    <m/>
    <n v="0"/>
    <n v="0"/>
    <m/>
    <m/>
    <m/>
    <m/>
    <n v="525"/>
    <n v="601"/>
    <n v="709"/>
    <n v="665"/>
    <n v="622"/>
    <n v="572"/>
    <n v="637"/>
    <n v="768"/>
    <n v="314"/>
    <n v="339"/>
    <n v="433"/>
    <n v="22"/>
    <n v="43"/>
    <n v="33"/>
    <n v="236"/>
    <n v="255"/>
    <n v="302"/>
    <n v="163"/>
    <n v="102"/>
    <n v="119"/>
    <m/>
    <m/>
    <m/>
    <n v="143"/>
    <n v="166"/>
    <n v="165"/>
    <n v="359"/>
    <n v="354"/>
    <n v="288"/>
  </r>
  <r>
    <x v="0"/>
    <s v="Northwest-Shoals Community College"/>
    <n v="101736"/>
    <x v="6"/>
    <m/>
    <m/>
    <m/>
    <m/>
    <m/>
    <m/>
    <m/>
    <m/>
    <m/>
    <m/>
    <m/>
    <m/>
    <m/>
    <m/>
    <m/>
    <m/>
    <m/>
    <m/>
    <m/>
    <m/>
    <m/>
    <m/>
    <m/>
    <m/>
    <m/>
    <m/>
    <m/>
    <m/>
    <m/>
    <m/>
    <m/>
    <s v=" "/>
    <s v=" "/>
    <s v=" "/>
    <s v=" "/>
    <s v=" "/>
    <s v=" "/>
    <s v=" "/>
    <s v=" "/>
    <s v=" "/>
    <s v=" "/>
    <s v=" "/>
    <s v=" "/>
    <m/>
    <m/>
    <m/>
    <m/>
    <m/>
    <m/>
    <s v=" "/>
    <s v=" "/>
    <s v=" "/>
    <m/>
    <m/>
    <m/>
    <m/>
    <m/>
    <m/>
    <m/>
    <m/>
    <m/>
    <s v=""/>
    <s v=""/>
    <s v=""/>
    <m/>
    <m/>
    <m/>
    <m/>
    <m/>
    <m/>
    <n v="1214"/>
    <n v="1424"/>
    <n v="1598"/>
    <n v="940"/>
    <n v="1040"/>
    <n v="725"/>
    <n v="713"/>
    <n v="447"/>
    <n v="652"/>
    <n v="611"/>
    <n v="693"/>
    <m/>
    <m/>
    <m/>
    <m/>
    <m/>
    <m/>
    <m/>
    <m/>
    <n v="940"/>
    <n v="1040"/>
    <n v="725"/>
    <n v="713"/>
    <n v="447"/>
    <n v="652"/>
    <n v="611"/>
    <n v="693"/>
    <n v="434"/>
    <n v="398"/>
    <n v="458"/>
    <n v="51"/>
    <n v="31"/>
    <n v="37"/>
    <n v="167"/>
    <n v="182"/>
    <n v="198"/>
    <n v="77"/>
    <n v="70"/>
    <n v="88"/>
    <m/>
    <m/>
    <m/>
    <n v="132"/>
    <n v="116"/>
    <n v="133"/>
    <n v="504"/>
    <n v="261"/>
    <n v="431"/>
  </r>
  <r>
    <x v="0"/>
    <s v="Shelton State Community College"/>
    <n v="102067"/>
    <x v="6"/>
    <m/>
    <m/>
    <m/>
    <m/>
    <m/>
    <m/>
    <m/>
    <m/>
    <m/>
    <m/>
    <m/>
    <m/>
    <m/>
    <m/>
    <m/>
    <m/>
    <m/>
    <m/>
    <m/>
    <m/>
    <m/>
    <m/>
    <m/>
    <m/>
    <m/>
    <m/>
    <m/>
    <m/>
    <m/>
    <m/>
    <m/>
    <s v=" "/>
    <s v=" "/>
    <s v=" "/>
    <s v=" "/>
    <s v=" "/>
    <s v=" "/>
    <s v=" "/>
    <s v=" "/>
    <s v=" "/>
    <s v=" "/>
    <s v=" "/>
    <s v=" "/>
    <m/>
    <m/>
    <m/>
    <m/>
    <m/>
    <m/>
    <s v=" "/>
    <s v=" "/>
    <s v=" "/>
    <m/>
    <m/>
    <m/>
    <m/>
    <m/>
    <m/>
    <m/>
    <m/>
    <m/>
    <s v=""/>
    <s v=""/>
    <s v=""/>
    <m/>
    <m/>
    <m/>
    <m/>
    <m/>
    <m/>
    <n v="2210"/>
    <n v="1768"/>
    <n v="2012"/>
    <n v="1061"/>
    <n v="1115"/>
    <n v="1367"/>
    <n v="1479"/>
    <n v="996"/>
    <n v="1521"/>
    <n v="1150"/>
    <n v="1058"/>
    <m/>
    <m/>
    <m/>
    <m/>
    <m/>
    <m/>
    <m/>
    <m/>
    <n v="1061"/>
    <n v="1115"/>
    <n v="1367"/>
    <n v="1479"/>
    <n v="996"/>
    <n v="1521"/>
    <n v="1150"/>
    <n v="1058"/>
    <n v="1009"/>
    <n v="723"/>
    <n v="619"/>
    <n v="209"/>
    <n v="117"/>
    <n v="148"/>
    <n v="303"/>
    <n v="310"/>
    <n v="291"/>
    <n v="179"/>
    <n v="130"/>
    <n v="97"/>
    <m/>
    <m/>
    <m/>
    <n v="439"/>
    <n v="417"/>
    <n v="374"/>
    <n v="861"/>
    <n v="449"/>
    <n v="1050"/>
  </r>
  <r>
    <x v="0"/>
    <s v="Southern Union State Community College"/>
    <n v="251260"/>
    <x v="6"/>
    <m/>
    <m/>
    <m/>
    <m/>
    <m/>
    <m/>
    <m/>
    <m/>
    <m/>
    <m/>
    <m/>
    <m/>
    <m/>
    <m/>
    <m/>
    <m/>
    <m/>
    <m/>
    <m/>
    <m/>
    <m/>
    <m/>
    <m/>
    <m/>
    <m/>
    <m/>
    <m/>
    <m/>
    <m/>
    <m/>
    <m/>
    <s v=" "/>
    <s v=" "/>
    <s v=" "/>
    <s v=" "/>
    <s v=" "/>
    <s v=" "/>
    <s v=" "/>
    <s v=" "/>
    <s v=" "/>
    <s v=" "/>
    <s v=" "/>
    <s v=" "/>
    <m/>
    <m/>
    <m/>
    <m/>
    <m/>
    <m/>
    <s v=" "/>
    <s v=" "/>
    <s v=" "/>
    <m/>
    <m/>
    <m/>
    <m/>
    <m/>
    <m/>
    <m/>
    <m/>
    <m/>
    <s v=""/>
    <s v=""/>
    <s v=""/>
    <m/>
    <m/>
    <m/>
    <m/>
    <m/>
    <m/>
    <n v="1894"/>
    <n v="2011"/>
    <n v="2008"/>
    <n v="897"/>
    <n v="975"/>
    <n v="975"/>
    <n v="930"/>
    <n v="970"/>
    <n v="1030"/>
    <n v="1134"/>
    <n v="821"/>
    <m/>
    <m/>
    <m/>
    <m/>
    <m/>
    <m/>
    <m/>
    <m/>
    <n v="897"/>
    <n v="975"/>
    <n v="975"/>
    <n v="930"/>
    <n v="970"/>
    <n v="1030"/>
    <n v="1134"/>
    <n v="821"/>
    <n v="682"/>
    <n v="709"/>
    <n v="484"/>
    <n v="93"/>
    <n v="117"/>
    <n v="95"/>
    <n v="255"/>
    <n v="308"/>
    <n v="242"/>
    <n v="125"/>
    <n v="138"/>
    <n v="153"/>
    <m/>
    <m/>
    <m/>
    <n v="263"/>
    <n v="321"/>
    <n v="309"/>
    <n v="542"/>
    <n v="511"/>
    <n v="568"/>
  </r>
  <r>
    <x v="0"/>
    <s v="Wallace Community College - Hanceville"/>
    <n v="101295"/>
    <x v="6"/>
    <m/>
    <m/>
    <m/>
    <m/>
    <m/>
    <m/>
    <m/>
    <m/>
    <m/>
    <m/>
    <m/>
    <m/>
    <m/>
    <m/>
    <m/>
    <m/>
    <m/>
    <m/>
    <m/>
    <m/>
    <m/>
    <m/>
    <m/>
    <m/>
    <m/>
    <m/>
    <m/>
    <m/>
    <m/>
    <m/>
    <m/>
    <s v=" "/>
    <s v=" "/>
    <s v=" "/>
    <s v=" "/>
    <s v=" "/>
    <s v=" "/>
    <s v=" "/>
    <s v=" "/>
    <s v=" "/>
    <s v=" "/>
    <s v=" "/>
    <s v=" "/>
    <m/>
    <m/>
    <m/>
    <m/>
    <m/>
    <m/>
    <s v=" "/>
    <s v=" "/>
    <s v=" "/>
    <m/>
    <m/>
    <m/>
    <m/>
    <m/>
    <m/>
    <m/>
    <m/>
    <m/>
    <s v=""/>
    <s v=""/>
    <s v=""/>
    <m/>
    <m/>
    <m/>
    <m/>
    <m/>
    <m/>
    <n v="1774"/>
    <n v="1755"/>
    <n v="2120"/>
    <n v="865"/>
    <n v="934"/>
    <n v="766"/>
    <n v="675"/>
    <n v="790"/>
    <n v="762"/>
    <n v="886"/>
    <n v="1028"/>
    <m/>
    <m/>
    <m/>
    <m/>
    <m/>
    <m/>
    <m/>
    <m/>
    <n v="865"/>
    <n v="934"/>
    <n v="766"/>
    <n v="675"/>
    <n v="790"/>
    <n v="762"/>
    <n v="886"/>
    <n v="1028"/>
    <n v="539"/>
    <n v="588"/>
    <n v="714"/>
    <n v="46"/>
    <n v="69"/>
    <n v="86"/>
    <n v="177"/>
    <n v="229"/>
    <n v="228"/>
    <n v="244"/>
    <n v="201"/>
    <n v="373"/>
    <m/>
    <m/>
    <m/>
    <n v="190"/>
    <n v="196"/>
    <n v="152"/>
    <n v="241"/>
    <n v="393"/>
    <n v="237"/>
  </r>
  <r>
    <x v="0"/>
    <s v="Alabama Southern Community College"/>
    <n v="101949"/>
    <x v="7"/>
    <m/>
    <m/>
    <m/>
    <m/>
    <m/>
    <m/>
    <m/>
    <m/>
    <m/>
    <m/>
    <m/>
    <m/>
    <m/>
    <m/>
    <m/>
    <m/>
    <m/>
    <m/>
    <m/>
    <m/>
    <m/>
    <m/>
    <m/>
    <m/>
    <m/>
    <m/>
    <m/>
    <m/>
    <m/>
    <m/>
    <m/>
    <s v=" "/>
    <s v=" "/>
    <s v=" "/>
    <s v=" "/>
    <s v=" "/>
    <s v=" "/>
    <s v=" "/>
    <s v=" "/>
    <s v=" "/>
    <s v=" "/>
    <s v=" "/>
    <s v=" "/>
    <m/>
    <m/>
    <m/>
    <m/>
    <m/>
    <m/>
    <s v=" "/>
    <s v=" "/>
    <s v=" "/>
    <m/>
    <m/>
    <m/>
    <m/>
    <m/>
    <m/>
    <m/>
    <m/>
    <m/>
    <s v=""/>
    <s v=""/>
    <s v=""/>
    <m/>
    <m/>
    <m/>
    <m/>
    <m/>
    <m/>
    <n v="545"/>
    <n v="550"/>
    <n v="630"/>
    <n v="335"/>
    <n v="351"/>
    <n v="355"/>
    <n v="384"/>
    <n v="230"/>
    <n v="336"/>
    <n v="339"/>
    <n v="396"/>
    <m/>
    <m/>
    <m/>
    <m/>
    <m/>
    <m/>
    <m/>
    <m/>
    <n v="335"/>
    <n v="351"/>
    <n v="355"/>
    <n v="384"/>
    <n v="230"/>
    <n v="336"/>
    <n v="339"/>
    <n v="396"/>
    <n v="194"/>
    <n v="201"/>
    <n v="221"/>
    <n v="31"/>
    <n v="36"/>
    <n v="37"/>
    <n v="111"/>
    <n v="102"/>
    <n v="138"/>
    <n v="89"/>
    <n v="169"/>
    <n v="82"/>
    <m/>
    <m/>
    <m/>
    <n v="95"/>
    <n v="1"/>
    <n v="122"/>
    <n v="200"/>
    <n v="60"/>
    <n v="132"/>
  </r>
  <r>
    <x v="0"/>
    <s v="Central Alabama Community College"/>
    <n v="100760"/>
    <x v="7"/>
    <m/>
    <m/>
    <m/>
    <m/>
    <m/>
    <m/>
    <m/>
    <m/>
    <m/>
    <m/>
    <m/>
    <m/>
    <m/>
    <m/>
    <m/>
    <m/>
    <m/>
    <m/>
    <m/>
    <m/>
    <m/>
    <m/>
    <m/>
    <m/>
    <m/>
    <m/>
    <m/>
    <m/>
    <m/>
    <m/>
    <m/>
    <s v=" "/>
    <s v=" "/>
    <s v=" "/>
    <s v=" "/>
    <s v=" "/>
    <s v=" "/>
    <s v=" "/>
    <s v=" "/>
    <s v=" "/>
    <s v=" "/>
    <s v=" "/>
    <s v=" "/>
    <m/>
    <m/>
    <m/>
    <m/>
    <m/>
    <m/>
    <s v=" "/>
    <s v=" "/>
    <s v=" "/>
    <m/>
    <m/>
    <m/>
    <m/>
    <m/>
    <m/>
    <m/>
    <m/>
    <m/>
    <s v=""/>
    <s v=""/>
    <s v=""/>
    <m/>
    <m/>
    <m/>
    <m/>
    <m/>
    <m/>
    <n v="867"/>
    <n v="720"/>
    <n v="633"/>
    <n v="415"/>
    <n v="408"/>
    <n v="444"/>
    <n v="379"/>
    <n v="476"/>
    <n v="443"/>
    <n v="451"/>
    <n v="446"/>
    <m/>
    <m/>
    <m/>
    <m/>
    <m/>
    <m/>
    <m/>
    <m/>
    <n v="415"/>
    <n v="408"/>
    <n v="444"/>
    <n v="379"/>
    <n v="476"/>
    <n v="443"/>
    <n v="451"/>
    <n v="446"/>
    <n v="306"/>
    <n v="294"/>
    <n v="291"/>
    <n v="31"/>
    <n v="48"/>
    <n v="41"/>
    <n v="106"/>
    <n v="109"/>
    <n v="114"/>
    <n v="33"/>
    <n v="95"/>
    <n v="116"/>
    <m/>
    <m/>
    <m/>
    <n v="46"/>
    <n v="14"/>
    <n v="147"/>
    <n v="300"/>
    <n v="367"/>
    <n v="180"/>
  </r>
  <r>
    <x v="0"/>
    <s v="Chattahoochee Valley State Community College "/>
    <n v="101028"/>
    <x v="7"/>
    <m/>
    <m/>
    <m/>
    <m/>
    <m/>
    <m/>
    <m/>
    <m/>
    <m/>
    <m/>
    <m/>
    <m/>
    <m/>
    <m/>
    <m/>
    <m/>
    <m/>
    <m/>
    <m/>
    <m/>
    <m/>
    <m/>
    <m/>
    <m/>
    <m/>
    <m/>
    <m/>
    <m/>
    <m/>
    <m/>
    <m/>
    <s v=" "/>
    <s v=" "/>
    <s v=" "/>
    <s v=" "/>
    <s v=" "/>
    <s v=" "/>
    <s v=" "/>
    <s v=" "/>
    <s v=" "/>
    <s v=" "/>
    <s v=" "/>
    <s v=" "/>
    <m/>
    <m/>
    <m/>
    <m/>
    <m/>
    <m/>
    <s v=" "/>
    <s v=" "/>
    <s v=" "/>
    <m/>
    <m/>
    <m/>
    <m/>
    <m/>
    <m/>
    <m/>
    <m/>
    <m/>
    <s v=""/>
    <s v=""/>
    <s v=""/>
    <m/>
    <m/>
    <m/>
    <m/>
    <m/>
    <m/>
    <n v="973"/>
    <n v="816"/>
    <n v="881"/>
    <n v="262"/>
    <n v="239"/>
    <n v="251"/>
    <n v="306"/>
    <n v="269"/>
    <n v="249"/>
    <n v="255"/>
    <n v="266"/>
    <m/>
    <m/>
    <m/>
    <m/>
    <m/>
    <m/>
    <m/>
    <m/>
    <n v="262"/>
    <n v="239"/>
    <n v="251"/>
    <n v="306"/>
    <n v="269"/>
    <n v="249"/>
    <n v="255"/>
    <n v="266"/>
    <n v="163"/>
    <n v="143"/>
    <n v="177"/>
    <n v="3"/>
    <n v="13"/>
    <n v="13"/>
    <n v="83"/>
    <n v="99"/>
    <n v="76"/>
    <n v="30"/>
    <n v="16"/>
    <n v="32"/>
    <m/>
    <m/>
    <m/>
    <n v="47"/>
    <n v="39"/>
    <n v="31"/>
    <n v="229"/>
    <n v="214"/>
    <n v="186"/>
  </r>
  <r>
    <x v="0"/>
    <s v="Enterprise-Ozark Community College"/>
    <n v="101143"/>
    <x v="7"/>
    <m/>
    <m/>
    <m/>
    <m/>
    <m/>
    <m/>
    <m/>
    <m/>
    <m/>
    <m/>
    <m/>
    <m/>
    <m/>
    <m/>
    <m/>
    <m/>
    <m/>
    <m/>
    <m/>
    <m/>
    <m/>
    <m/>
    <m/>
    <m/>
    <m/>
    <m/>
    <m/>
    <m/>
    <m/>
    <m/>
    <m/>
    <s v=" "/>
    <s v=" "/>
    <s v=" "/>
    <s v=" "/>
    <s v=" "/>
    <s v=" "/>
    <s v=" "/>
    <s v=" "/>
    <s v=" "/>
    <s v=" "/>
    <s v=" "/>
    <s v=" "/>
    <m/>
    <m/>
    <m/>
    <m/>
    <m/>
    <m/>
    <s v=" "/>
    <s v=" "/>
    <s v=" "/>
    <m/>
    <m/>
    <m/>
    <m/>
    <m/>
    <m/>
    <m/>
    <m/>
    <m/>
    <s v=""/>
    <s v=""/>
    <s v=""/>
    <m/>
    <m/>
    <m/>
    <m/>
    <m/>
    <m/>
    <n v="935"/>
    <n v="932"/>
    <n v="1062"/>
    <n v="307"/>
    <n v="327"/>
    <n v="376"/>
    <n v="339"/>
    <n v="353"/>
    <n v="391"/>
    <n v="427"/>
    <n v="461"/>
    <m/>
    <m/>
    <m/>
    <m/>
    <m/>
    <m/>
    <m/>
    <m/>
    <n v="307"/>
    <n v="327"/>
    <n v="376"/>
    <n v="339"/>
    <n v="353"/>
    <n v="391"/>
    <n v="427"/>
    <n v="461"/>
    <n v="260"/>
    <n v="279"/>
    <n v="315"/>
    <n v="33"/>
    <n v="46"/>
    <n v="40"/>
    <n v="98"/>
    <n v="102"/>
    <n v="106"/>
    <n v="59"/>
    <n v="73"/>
    <n v="140"/>
    <m/>
    <m/>
    <m/>
    <n v="138"/>
    <n v="147"/>
    <n v="114"/>
    <n v="142"/>
    <n v="133"/>
    <n v="137"/>
  </r>
  <r>
    <x v="0"/>
    <s v="George Corley Wallace State Community College - Selma"/>
    <n v="101301"/>
    <x v="7"/>
    <m/>
    <m/>
    <m/>
    <m/>
    <m/>
    <m/>
    <m/>
    <m/>
    <m/>
    <m/>
    <m/>
    <m/>
    <m/>
    <m/>
    <m/>
    <m/>
    <m/>
    <m/>
    <m/>
    <m/>
    <m/>
    <m/>
    <m/>
    <m/>
    <m/>
    <m/>
    <m/>
    <m/>
    <m/>
    <m/>
    <m/>
    <s v=" "/>
    <s v=" "/>
    <s v=" "/>
    <s v=" "/>
    <s v=" "/>
    <s v=" "/>
    <s v=" "/>
    <s v=" "/>
    <s v=" "/>
    <s v=" "/>
    <s v=" "/>
    <s v=" "/>
    <m/>
    <m/>
    <m/>
    <m/>
    <m/>
    <m/>
    <s v=" "/>
    <s v=" "/>
    <s v=" "/>
    <m/>
    <m/>
    <m/>
    <m/>
    <m/>
    <m/>
    <m/>
    <m/>
    <m/>
    <s v=""/>
    <s v=""/>
    <s v=""/>
    <m/>
    <m/>
    <m/>
    <m/>
    <m/>
    <m/>
    <n v="673"/>
    <n v="658"/>
    <n v="763"/>
    <n v="408"/>
    <n v="332"/>
    <n v="300"/>
    <n v="266"/>
    <n v="390"/>
    <n v="336"/>
    <n v="362"/>
    <n v="394"/>
    <m/>
    <m/>
    <m/>
    <m/>
    <m/>
    <m/>
    <m/>
    <m/>
    <n v="408"/>
    <n v="332"/>
    <n v="300"/>
    <n v="266"/>
    <n v="390"/>
    <n v="336"/>
    <n v="362"/>
    <n v="394"/>
    <n v="180"/>
    <n v="187"/>
    <n v="218"/>
    <n v="27"/>
    <n v="18"/>
    <n v="41"/>
    <n v="129"/>
    <n v="157"/>
    <n v="135"/>
    <n v="92"/>
    <n v="103"/>
    <n v="89"/>
    <m/>
    <m/>
    <m/>
    <n v="40"/>
    <n v="61"/>
    <n v="66"/>
    <n v="134"/>
    <n v="226"/>
    <n v="181"/>
  </r>
  <r>
    <x v="0"/>
    <s v="Jefferson Davis Community College"/>
    <n v="101499"/>
    <x v="7"/>
    <m/>
    <m/>
    <m/>
    <m/>
    <m/>
    <m/>
    <m/>
    <m/>
    <m/>
    <m/>
    <m/>
    <m/>
    <m/>
    <m/>
    <m/>
    <m/>
    <m/>
    <m/>
    <m/>
    <m/>
    <m/>
    <m/>
    <m/>
    <m/>
    <m/>
    <m/>
    <m/>
    <m/>
    <m/>
    <m/>
    <m/>
    <s v=" "/>
    <s v=" "/>
    <s v=" "/>
    <s v=" "/>
    <s v=" "/>
    <s v=" "/>
    <s v=" "/>
    <s v=" "/>
    <s v=" "/>
    <s v=" "/>
    <s v=" "/>
    <s v=" "/>
    <m/>
    <m/>
    <m/>
    <m/>
    <m/>
    <m/>
    <s v=" "/>
    <s v=" "/>
    <s v=" "/>
    <m/>
    <m/>
    <m/>
    <m/>
    <m/>
    <m/>
    <m/>
    <m/>
    <m/>
    <s v=""/>
    <s v=""/>
    <s v=""/>
    <m/>
    <m/>
    <m/>
    <m/>
    <m/>
    <m/>
    <n v="454"/>
    <n v="530"/>
    <n v="508"/>
    <n v="334"/>
    <n v="338"/>
    <n v="350"/>
    <n v="322"/>
    <n v="283"/>
    <n v="269"/>
    <n v="306"/>
    <n v="306"/>
    <m/>
    <m/>
    <m/>
    <m/>
    <m/>
    <m/>
    <m/>
    <m/>
    <n v="334"/>
    <n v="338"/>
    <n v="350"/>
    <n v="322"/>
    <n v="283"/>
    <n v="269"/>
    <n v="306"/>
    <n v="306"/>
    <n v="154"/>
    <n v="130"/>
    <n v="188"/>
    <n v="15"/>
    <n v="22"/>
    <n v="22"/>
    <n v="100"/>
    <n v="154"/>
    <n v="96"/>
    <n v="64"/>
    <n v="77"/>
    <n v="109"/>
    <m/>
    <m/>
    <m/>
    <n v="111"/>
    <n v="37"/>
    <n v="53"/>
    <n v="147"/>
    <n v="169"/>
    <n v="107"/>
  </r>
  <r>
    <x v="0"/>
    <s v="Lurleen B. Wallace Community College "/>
    <n v="101602"/>
    <x v="7"/>
    <m/>
    <m/>
    <m/>
    <m/>
    <m/>
    <m/>
    <m/>
    <m/>
    <m/>
    <m/>
    <m/>
    <m/>
    <m/>
    <m/>
    <m/>
    <m/>
    <m/>
    <m/>
    <m/>
    <m/>
    <m/>
    <m/>
    <m/>
    <m/>
    <m/>
    <m/>
    <m/>
    <m/>
    <m/>
    <m/>
    <m/>
    <s v=" "/>
    <s v=" "/>
    <s v=" "/>
    <s v=" "/>
    <s v=" "/>
    <s v=" "/>
    <s v=" "/>
    <s v=" "/>
    <s v=" "/>
    <s v=" "/>
    <s v=" "/>
    <s v=" "/>
    <m/>
    <m/>
    <m/>
    <m/>
    <m/>
    <m/>
    <s v=" "/>
    <s v=" "/>
    <s v=" "/>
    <m/>
    <m/>
    <m/>
    <m/>
    <m/>
    <m/>
    <m/>
    <m/>
    <m/>
    <s v=""/>
    <s v=""/>
    <s v=""/>
    <m/>
    <m/>
    <m/>
    <m/>
    <m/>
    <m/>
    <n v="530"/>
    <n v="652"/>
    <n v="733"/>
    <n v="379"/>
    <n v="345"/>
    <n v="402"/>
    <n v="441"/>
    <n v="292"/>
    <n v="303"/>
    <n v="396"/>
    <n v="280"/>
    <m/>
    <m/>
    <m/>
    <m/>
    <m/>
    <m/>
    <m/>
    <m/>
    <n v="379"/>
    <n v="345"/>
    <n v="402"/>
    <n v="441"/>
    <n v="292"/>
    <n v="303"/>
    <n v="396"/>
    <n v="280"/>
    <n v="187"/>
    <n v="236"/>
    <n v="182"/>
    <n v="28"/>
    <n v="30"/>
    <n v="28"/>
    <n v="88"/>
    <n v="130"/>
    <n v="70"/>
    <n v="185"/>
    <n v="93"/>
    <n v="77"/>
    <m/>
    <m/>
    <m/>
    <n v="67"/>
    <n v="112"/>
    <n v="0"/>
    <n v="189"/>
    <n v="87"/>
    <n v="226"/>
  </r>
  <r>
    <x v="0"/>
    <s v="Northeast Alabama State Community College "/>
    <n v="101897"/>
    <x v="7"/>
    <m/>
    <m/>
    <m/>
    <m/>
    <m/>
    <m/>
    <m/>
    <m/>
    <m/>
    <m/>
    <m/>
    <m/>
    <m/>
    <m/>
    <m/>
    <m/>
    <m/>
    <m/>
    <m/>
    <m/>
    <m/>
    <m/>
    <m/>
    <m/>
    <m/>
    <m/>
    <m/>
    <m/>
    <m/>
    <m/>
    <m/>
    <s v=" "/>
    <s v=" "/>
    <s v=" "/>
    <s v=" "/>
    <s v=" "/>
    <s v=" "/>
    <s v=" "/>
    <s v=" "/>
    <s v=" "/>
    <s v=" "/>
    <s v=" "/>
    <s v=" "/>
    <m/>
    <m/>
    <m/>
    <m/>
    <m/>
    <m/>
    <s v=" "/>
    <s v=" "/>
    <s v=" "/>
    <m/>
    <m/>
    <m/>
    <m/>
    <m/>
    <m/>
    <m/>
    <m/>
    <m/>
    <s v=""/>
    <s v=""/>
    <s v=""/>
    <m/>
    <m/>
    <m/>
    <m/>
    <m/>
    <m/>
    <n v="834"/>
    <n v="904"/>
    <n v="1206"/>
    <n v="439"/>
    <n v="399"/>
    <n v="455"/>
    <n v="220"/>
    <n v="333"/>
    <n v="186"/>
    <n v="491"/>
    <n v="570"/>
    <m/>
    <m/>
    <m/>
    <m/>
    <m/>
    <m/>
    <m/>
    <m/>
    <n v="439"/>
    <n v="399"/>
    <n v="455"/>
    <n v="220"/>
    <n v="333"/>
    <n v="186"/>
    <n v="491"/>
    <n v="570"/>
    <n v="131"/>
    <n v="370"/>
    <n v="420"/>
    <n v="9"/>
    <n v="36"/>
    <n v="39"/>
    <n v="46"/>
    <n v="85"/>
    <n v="111"/>
    <n v="74"/>
    <n v="108"/>
    <n v="201"/>
    <m/>
    <m/>
    <m/>
    <n v="93"/>
    <n v="38"/>
    <n v="63"/>
    <n v="53"/>
    <n v="187"/>
    <n v="-78"/>
  </r>
  <r>
    <x v="0"/>
    <s v="Snead State Community College "/>
    <n v="102076"/>
    <x v="7"/>
    <m/>
    <m/>
    <m/>
    <m/>
    <m/>
    <m/>
    <m/>
    <m/>
    <m/>
    <m/>
    <m/>
    <m/>
    <m/>
    <m/>
    <m/>
    <m/>
    <m/>
    <m/>
    <m/>
    <m/>
    <m/>
    <m/>
    <m/>
    <m/>
    <m/>
    <m/>
    <m/>
    <m/>
    <m/>
    <m/>
    <m/>
    <s v=" "/>
    <s v=" "/>
    <s v=" "/>
    <s v=" "/>
    <s v=" "/>
    <s v=" "/>
    <s v=" "/>
    <s v=" "/>
    <s v=" "/>
    <s v=" "/>
    <s v=" "/>
    <s v=" "/>
    <m/>
    <m/>
    <m/>
    <m/>
    <m/>
    <m/>
    <s v=" "/>
    <s v=" "/>
    <s v=" "/>
    <m/>
    <m/>
    <m/>
    <m/>
    <m/>
    <m/>
    <m/>
    <m/>
    <m/>
    <s v=""/>
    <s v=""/>
    <s v=""/>
    <m/>
    <m/>
    <m/>
    <m/>
    <m/>
    <m/>
    <n v="809"/>
    <n v="822"/>
    <n v="937"/>
    <n v="371"/>
    <n v="418"/>
    <n v="434"/>
    <n v="450"/>
    <n v="394"/>
    <n v="465"/>
    <n v="478"/>
    <n v="539"/>
    <m/>
    <m/>
    <m/>
    <m/>
    <m/>
    <m/>
    <m/>
    <m/>
    <n v="371"/>
    <n v="418"/>
    <n v="434"/>
    <n v="450"/>
    <n v="394"/>
    <n v="465"/>
    <n v="478"/>
    <n v="539"/>
    <n v="342"/>
    <n v="332"/>
    <n v="398"/>
    <n v="69"/>
    <n v="75"/>
    <n v="60"/>
    <n v="54"/>
    <n v="71"/>
    <n v="81"/>
    <n v="93"/>
    <n v="109"/>
    <n v="75"/>
    <m/>
    <m/>
    <m/>
    <n v="146"/>
    <n v="174"/>
    <n v="0"/>
    <n v="211"/>
    <n v="111"/>
    <n v="390"/>
  </r>
  <r>
    <x v="0"/>
    <s v="Trenholm State Technical College "/>
    <n v="102313"/>
    <x v="8"/>
    <m/>
    <m/>
    <m/>
    <m/>
    <m/>
    <m/>
    <m/>
    <m/>
    <m/>
    <m/>
    <m/>
    <m/>
    <m/>
    <m/>
    <m/>
    <m/>
    <m/>
    <m/>
    <m/>
    <m/>
    <m/>
    <m/>
    <m/>
    <m/>
    <m/>
    <m/>
    <m/>
    <m/>
    <m/>
    <m/>
    <m/>
    <s v=" "/>
    <s v=" "/>
    <s v=" "/>
    <s v=" "/>
    <s v=" "/>
    <s v=" "/>
    <s v=" "/>
    <s v=" "/>
    <s v=" "/>
    <s v=" "/>
    <s v=" "/>
    <s v=" "/>
    <m/>
    <m/>
    <m/>
    <m/>
    <m/>
    <m/>
    <s v=" "/>
    <s v=" "/>
    <s v=" "/>
    <m/>
    <m/>
    <m/>
    <m/>
    <m/>
    <m/>
    <m/>
    <m/>
    <m/>
    <s v=""/>
    <s v=""/>
    <s v=""/>
    <m/>
    <m/>
    <m/>
    <m/>
    <m/>
    <m/>
    <n v="552"/>
    <n v="586"/>
    <n v="526"/>
    <n v="241"/>
    <n v="289"/>
    <n v="265"/>
    <n v="240"/>
    <n v="275"/>
    <n v="219"/>
    <n v="269"/>
    <n v="239"/>
    <m/>
    <m/>
    <m/>
    <m/>
    <m/>
    <m/>
    <m/>
    <m/>
    <n v="241"/>
    <n v="289"/>
    <n v="265"/>
    <n v="240"/>
    <n v="275"/>
    <n v="219"/>
    <n v="269"/>
    <n v="239"/>
    <n v="148"/>
    <n v="203"/>
    <n v="189"/>
    <n v="12"/>
    <n v="15"/>
    <n v="17"/>
    <n v="59"/>
    <n v="51"/>
    <n v="33"/>
    <n v="76"/>
    <n v="71"/>
    <n v="72"/>
    <m/>
    <m/>
    <m/>
    <n v="31"/>
    <n v="33"/>
    <n v="28"/>
    <n v="133"/>
    <n v="171"/>
    <n v="119"/>
  </r>
  <r>
    <x v="0"/>
    <s v="J.F. Drake State Technical College "/>
    <n v="101462"/>
    <x v="9"/>
    <m/>
    <m/>
    <m/>
    <m/>
    <m/>
    <m/>
    <m/>
    <m/>
    <m/>
    <m/>
    <m/>
    <m/>
    <m/>
    <m/>
    <m/>
    <m/>
    <m/>
    <m/>
    <m/>
    <m/>
    <m/>
    <m/>
    <m/>
    <m/>
    <m/>
    <m/>
    <m/>
    <m/>
    <m/>
    <m/>
    <m/>
    <s v=" "/>
    <s v=" "/>
    <s v=" "/>
    <s v=" "/>
    <s v=" "/>
    <s v=" "/>
    <s v=" "/>
    <s v=" "/>
    <s v=" "/>
    <s v=" "/>
    <s v=" "/>
    <s v=" "/>
    <m/>
    <m/>
    <m/>
    <m/>
    <m/>
    <m/>
    <s v=" "/>
    <s v=" "/>
    <s v=" "/>
    <m/>
    <m/>
    <m/>
    <m/>
    <m/>
    <m/>
    <m/>
    <m/>
    <m/>
    <s v=""/>
    <s v=""/>
    <s v=""/>
    <m/>
    <m/>
    <m/>
    <m/>
    <m/>
    <m/>
    <n v="322"/>
    <n v="335"/>
    <n v="418"/>
    <n v="148"/>
    <n v="177"/>
    <n v="150"/>
    <n v="145"/>
    <n v="131"/>
    <n v="130"/>
    <n v="134"/>
    <n v="175"/>
    <m/>
    <m/>
    <m/>
    <m/>
    <m/>
    <m/>
    <m/>
    <m/>
    <n v="148"/>
    <n v="177"/>
    <n v="150"/>
    <n v="145"/>
    <n v="131"/>
    <n v="130"/>
    <n v="134"/>
    <n v="175"/>
    <n v="66"/>
    <n v="75"/>
    <n v="83"/>
    <n v="6"/>
    <n v="14"/>
    <n v="9"/>
    <n v="58"/>
    <n v="45"/>
    <n v="83"/>
    <n v="44"/>
    <n v="28"/>
    <n v="23"/>
    <m/>
    <m/>
    <m/>
    <n v="29"/>
    <n v="30"/>
    <n v="18"/>
    <n v="72"/>
    <n v="73"/>
    <n v="89"/>
  </r>
  <r>
    <x v="0"/>
    <s v="J.F. Ingram State Technical College "/>
    <n v="101471"/>
    <x v="9"/>
    <m/>
    <m/>
    <m/>
    <m/>
    <m/>
    <m/>
    <m/>
    <m/>
    <m/>
    <m/>
    <m/>
    <m/>
    <m/>
    <m/>
    <m/>
    <m/>
    <m/>
    <m/>
    <m/>
    <m/>
    <m/>
    <m/>
    <m/>
    <m/>
    <m/>
    <m/>
    <m/>
    <m/>
    <m/>
    <m/>
    <m/>
    <s v=" "/>
    <s v=" "/>
    <s v=" "/>
    <s v=" "/>
    <s v=" "/>
    <s v=" "/>
    <s v=" "/>
    <s v=" "/>
    <s v=" "/>
    <s v=" "/>
    <s v=" "/>
    <s v=" "/>
    <m/>
    <m/>
    <m/>
    <m/>
    <m/>
    <m/>
    <s v=" "/>
    <s v=" "/>
    <s v=" "/>
    <m/>
    <m/>
    <m/>
    <m/>
    <m/>
    <m/>
    <m/>
    <m/>
    <m/>
    <s v=""/>
    <s v=""/>
    <s v=""/>
    <m/>
    <m/>
    <m/>
    <m/>
    <m/>
    <m/>
    <n v="358"/>
    <n v="370"/>
    <n v="350"/>
    <m/>
    <m/>
    <m/>
    <m/>
    <m/>
    <m/>
    <m/>
    <m/>
    <m/>
    <m/>
    <m/>
    <m/>
    <m/>
    <m/>
    <m/>
    <m/>
    <s v=""/>
    <s v=""/>
    <s v=""/>
    <s v=""/>
    <s v=""/>
    <s v=""/>
    <s v=""/>
    <s v=""/>
    <m/>
    <m/>
    <m/>
    <n v="0"/>
    <m/>
    <m/>
    <s v=""/>
    <s v=""/>
    <s v=""/>
    <m/>
    <m/>
    <m/>
    <m/>
    <m/>
    <m/>
    <n v="0"/>
    <n v="0"/>
    <n v="0"/>
    <s v=""/>
    <s v=""/>
    <s v=""/>
  </r>
  <r>
    <x v="0"/>
    <s v="Reid State Technical College "/>
    <n v="101994"/>
    <x v="9"/>
    <m/>
    <m/>
    <m/>
    <m/>
    <m/>
    <m/>
    <m/>
    <m/>
    <m/>
    <m/>
    <m/>
    <m/>
    <m/>
    <m/>
    <m/>
    <m/>
    <m/>
    <m/>
    <m/>
    <m/>
    <m/>
    <m/>
    <m/>
    <m/>
    <m/>
    <m/>
    <m/>
    <m/>
    <m/>
    <m/>
    <m/>
    <s v=" "/>
    <s v=" "/>
    <s v=" "/>
    <s v=" "/>
    <s v=" "/>
    <s v=" "/>
    <s v=" "/>
    <s v=" "/>
    <s v=" "/>
    <s v=" "/>
    <s v=" "/>
    <s v=" "/>
    <m/>
    <m/>
    <m/>
    <m/>
    <m/>
    <m/>
    <s v=" "/>
    <s v=" "/>
    <s v=" "/>
    <m/>
    <m/>
    <m/>
    <m/>
    <m/>
    <m/>
    <m/>
    <m/>
    <m/>
    <s v=""/>
    <s v=""/>
    <s v=""/>
    <m/>
    <m/>
    <m/>
    <m/>
    <m/>
    <m/>
    <n v="226"/>
    <n v="302"/>
    <n v="295"/>
    <n v="157"/>
    <n v="171"/>
    <n v="155"/>
    <n v="87"/>
    <n v="113"/>
    <n v="92"/>
    <n v="115"/>
    <n v="103"/>
    <m/>
    <m/>
    <m/>
    <m/>
    <m/>
    <m/>
    <m/>
    <m/>
    <n v="157"/>
    <n v="171"/>
    <n v="155"/>
    <n v="87"/>
    <n v="113"/>
    <n v="92"/>
    <n v="115"/>
    <n v="103"/>
    <n v="40"/>
    <n v="64"/>
    <n v="66"/>
    <n v="6"/>
    <n v="4"/>
    <n v="3"/>
    <n v="46"/>
    <n v="47"/>
    <n v="34"/>
    <n v="25"/>
    <n v="25"/>
    <n v="26"/>
    <m/>
    <m/>
    <m/>
    <n v="6"/>
    <n v="11"/>
    <n v="20"/>
    <n v="56"/>
    <n v="77"/>
    <n v="46"/>
  </r>
  <r>
    <x v="1"/>
    <s v="University of Arkansas, Fayetteville"/>
    <n v="106397"/>
    <x v="0"/>
    <n v="3401"/>
    <n v="3619"/>
    <n v="3748"/>
    <n v="4110"/>
    <n v="4026"/>
    <n v="4163"/>
    <n v="4322"/>
    <n v="2115"/>
    <n v="2463"/>
    <n v="2200"/>
    <n v="2168"/>
    <n v="2187"/>
    <n v="2157"/>
    <n v="2277"/>
    <n v="2423"/>
    <n v="2666"/>
    <n v="2726"/>
    <n v="2879"/>
    <n v="2979"/>
    <n v="4"/>
    <n v="4"/>
    <m/>
    <m/>
    <m/>
    <m/>
    <m/>
    <m/>
    <m/>
    <m/>
    <m/>
    <m/>
    <n v="2111"/>
    <n v="2459"/>
    <n v="2200"/>
    <n v="2168"/>
    <n v="2187"/>
    <n v="2157"/>
    <n v="2277"/>
    <n v="2423"/>
    <n v="2666"/>
    <n v="2726"/>
    <n v="2879"/>
    <n v="2979"/>
    <n v="2236"/>
    <n v="2308"/>
    <n v="2477"/>
    <n v="129"/>
    <n v="180"/>
    <n v="90"/>
    <n v="361"/>
    <n v="391"/>
    <n v="412"/>
    <n v="1240"/>
    <n v="1177"/>
    <n v="1302"/>
    <n v="107"/>
    <n v="107"/>
    <n v="236"/>
    <n v="393"/>
    <n v="373"/>
    <n v="392"/>
    <n v="447"/>
    <n v="500"/>
    <n v="347"/>
    <n v="1126"/>
    <n v="1449"/>
    <n v="1373"/>
    <m/>
    <m/>
    <m/>
    <m/>
    <m/>
    <m/>
    <m/>
    <m/>
    <m/>
    <m/>
    <m/>
    <m/>
    <m/>
    <m/>
    <m/>
    <m/>
    <m/>
    <m/>
    <m/>
    <m/>
    <m/>
    <m/>
    <m/>
    <m/>
    <s v=""/>
    <s v=""/>
    <s v=""/>
    <s v=""/>
    <s v=""/>
    <s v=""/>
    <m/>
    <m/>
    <m/>
    <m/>
    <m/>
    <m/>
    <s v=""/>
    <s v=""/>
    <s v=""/>
    <m/>
    <m/>
    <m/>
    <m/>
    <m/>
    <m/>
    <m/>
    <m/>
    <m/>
    <s v=""/>
    <s v=""/>
    <s v=""/>
  </r>
  <r>
    <x v="1"/>
    <s v="Arkansas State University"/>
    <n v="106458"/>
    <x v="2"/>
    <n v="2459"/>
    <n v="2423"/>
    <n v="2264"/>
    <n v="2418"/>
    <n v="2499"/>
    <n v="2559"/>
    <n v="2742"/>
    <n v="1693"/>
    <n v="1708"/>
    <n v="1657"/>
    <n v="1591"/>
    <n v="1607"/>
    <n v="1546"/>
    <n v="1433"/>
    <n v="1254"/>
    <n v="1446"/>
    <n v="1594"/>
    <n v="1666"/>
    <n v="1751"/>
    <n v="3"/>
    <n v="3"/>
    <m/>
    <m/>
    <m/>
    <m/>
    <m/>
    <m/>
    <m/>
    <m/>
    <m/>
    <m/>
    <n v="1690"/>
    <n v="1705"/>
    <n v="1657"/>
    <n v="1591"/>
    <n v="1607"/>
    <n v="1546"/>
    <n v="1433"/>
    <n v="1254"/>
    <n v="1446"/>
    <n v="1594"/>
    <n v="1666"/>
    <n v="1751"/>
    <n v="1083"/>
    <n v="1131"/>
    <n v="1183"/>
    <n v="136"/>
    <n v="133"/>
    <n v="69"/>
    <n v="375"/>
    <n v="402"/>
    <n v="499"/>
    <n v="603"/>
    <n v="562"/>
    <n v="515"/>
    <n v="116"/>
    <n v="91"/>
    <n v="173"/>
    <n v="387"/>
    <n v="366"/>
    <n v="261"/>
    <n v="501"/>
    <n v="527"/>
    <n v="484"/>
    <n v="730"/>
    <n v="696"/>
    <n v="685"/>
    <m/>
    <m/>
    <m/>
    <m/>
    <m/>
    <m/>
    <m/>
    <m/>
    <m/>
    <m/>
    <m/>
    <m/>
    <m/>
    <m/>
    <m/>
    <m/>
    <m/>
    <m/>
    <m/>
    <m/>
    <m/>
    <m/>
    <m/>
    <m/>
    <s v=""/>
    <s v=""/>
    <s v=""/>
    <s v=""/>
    <s v=""/>
    <s v=""/>
    <m/>
    <m/>
    <m/>
    <m/>
    <m/>
    <m/>
    <s v=""/>
    <s v=""/>
    <s v=""/>
    <m/>
    <m/>
    <m/>
    <m/>
    <m/>
    <m/>
    <m/>
    <m/>
    <m/>
    <s v=""/>
    <s v=""/>
    <s v=""/>
  </r>
  <r>
    <x v="1"/>
    <s v="University of Arkansas at Little Rock"/>
    <n v="106245"/>
    <x v="2"/>
    <n v="2254"/>
    <n v="2289"/>
    <n v="2678"/>
    <n v="2942"/>
    <n v="1868"/>
    <n v="1982"/>
    <n v="1893"/>
    <n v="836"/>
    <n v="779"/>
    <n v="822"/>
    <n v="828"/>
    <n v="709"/>
    <n v="739"/>
    <n v="691"/>
    <n v="761"/>
    <n v="762"/>
    <n v="605"/>
    <n v="814"/>
    <n v="620"/>
    <n v="0"/>
    <n v="27"/>
    <m/>
    <m/>
    <m/>
    <m/>
    <m/>
    <m/>
    <m/>
    <m/>
    <m/>
    <m/>
    <n v="836"/>
    <n v="752"/>
    <n v="822"/>
    <n v="828"/>
    <n v="709"/>
    <n v="739"/>
    <n v="691"/>
    <n v="761"/>
    <n v="762"/>
    <n v="605"/>
    <n v="814"/>
    <n v="620"/>
    <n v="358"/>
    <n v="501"/>
    <n v="403"/>
    <n v="63"/>
    <n v="79"/>
    <n v="25"/>
    <n v="184"/>
    <n v="234"/>
    <n v="192"/>
    <n v="149"/>
    <n v="132"/>
    <n v="97"/>
    <n v="93"/>
    <n v="76"/>
    <n v="85"/>
    <n v="195"/>
    <n v="223"/>
    <n v="174"/>
    <n v="272"/>
    <n v="308"/>
    <n v="335"/>
    <n v="236"/>
    <n v="343"/>
    <n v="211"/>
    <m/>
    <m/>
    <m/>
    <m/>
    <m/>
    <m/>
    <m/>
    <m/>
    <m/>
    <m/>
    <m/>
    <m/>
    <m/>
    <m/>
    <m/>
    <m/>
    <m/>
    <m/>
    <m/>
    <m/>
    <m/>
    <m/>
    <m/>
    <m/>
    <s v=""/>
    <s v=""/>
    <s v=""/>
    <s v=""/>
    <s v=""/>
    <s v=""/>
    <m/>
    <m/>
    <m/>
    <m/>
    <m/>
    <m/>
    <s v=""/>
    <s v=""/>
    <s v=""/>
    <m/>
    <m/>
    <m/>
    <m/>
    <m/>
    <m/>
    <m/>
    <m/>
    <m/>
    <s v=""/>
    <s v=""/>
    <s v=""/>
  </r>
  <r>
    <x v="1"/>
    <s v="University of Central Arkansas "/>
    <n v="106704"/>
    <x v="2"/>
    <n v="2297"/>
    <n v="3030"/>
    <n v="2849"/>
    <n v="3218"/>
    <n v="3076"/>
    <n v="2419"/>
    <n v="2672"/>
    <n v="1592"/>
    <n v="1575"/>
    <n v="1729"/>
    <n v="1627"/>
    <n v="1668"/>
    <n v="1766"/>
    <n v="2414"/>
    <n v="2216"/>
    <n v="2424"/>
    <n v="2352"/>
    <n v="1763"/>
    <n v="2075"/>
    <n v="0"/>
    <m/>
    <m/>
    <m/>
    <m/>
    <m/>
    <m/>
    <m/>
    <m/>
    <m/>
    <m/>
    <m/>
    <n v="1592"/>
    <n v="1575"/>
    <n v="1729"/>
    <n v="1627"/>
    <n v="1668"/>
    <n v="1766"/>
    <n v="2414"/>
    <n v="2216"/>
    <n v="2424"/>
    <n v="2352"/>
    <n v="1763"/>
    <n v="2075"/>
    <n v="1662"/>
    <n v="1273"/>
    <n v="1474"/>
    <n v="290"/>
    <n v="195"/>
    <n v="121"/>
    <n v="400"/>
    <n v="295"/>
    <n v="480"/>
    <n v="728"/>
    <n v="705"/>
    <n v="982"/>
    <n v="75"/>
    <n v="80"/>
    <n v="224"/>
    <n v="520"/>
    <n v="527"/>
    <n v="676"/>
    <n v="345"/>
    <n v="454"/>
    <n v="532"/>
    <n v="664"/>
    <n v="777"/>
    <n v="674"/>
    <m/>
    <m/>
    <m/>
    <m/>
    <m/>
    <m/>
    <m/>
    <m/>
    <m/>
    <m/>
    <m/>
    <m/>
    <m/>
    <m/>
    <m/>
    <m/>
    <m/>
    <m/>
    <m/>
    <m/>
    <m/>
    <m/>
    <m/>
    <m/>
    <s v=""/>
    <s v=""/>
    <s v=""/>
    <s v=""/>
    <s v=""/>
    <s v=""/>
    <m/>
    <m/>
    <m/>
    <m/>
    <m/>
    <m/>
    <s v=""/>
    <s v=""/>
    <s v=""/>
    <m/>
    <m/>
    <m/>
    <m/>
    <m/>
    <m/>
    <m/>
    <m/>
    <m/>
    <s v=""/>
    <s v=""/>
    <s v=""/>
  </r>
  <r>
    <x v="1"/>
    <s v="Arkansas Tech University"/>
    <n v="106467"/>
    <x v="3"/>
    <n v="1518"/>
    <n v="1857"/>
    <n v="1806"/>
    <n v="1883"/>
    <n v="1881"/>
    <n v="2196"/>
    <n v="1888"/>
    <n v="724"/>
    <n v="821"/>
    <n v="1057"/>
    <n v="1124"/>
    <n v="1205"/>
    <n v="1170"/>
    <n v="1450"/>
    <n v="1290"/>
    <n v="1311"/>
    <n v="1291"/>
    <n v="1552"/>
    <n v="1452"/>
    <n v="0"/>
    <n v="2"/>
    <m/>
    <m/>
    <m/>
    <m/>
    <m/>
    <m/>
    <m/>
    <m/>
    <m/>
    <m/>
    <n v="724"/>
    <n v="819"/>
    <n v="1057"/>
    <n v="1124"/>
    <n v="1205"/>
    <n v="1170"/>
    <n v="1450"/>
    <n v="1290"/>
    <n v="1311"/>
    <n v="1291"/>
    <n v="1552"/>
    <n v="1452"/>
    <n v="853"/>
    <n v="1003"/>
    <n v="1006"/>
    <n v="155"/>
    <n v="159"/>
    <n v="72"/>
    <n v="283"/>
    <n v="390"/>
    <n v="374"/>
    <n v="469"/>
    <n v="414"/>
    <n v="536"/>
    <n v="62"/>
    <n v="47"/>
    <n v="107"/>
    <n v="289"/>
    <n v="292"/>
    <n v="288"/>
    <n v="385"/>
    <n v="417"/>
    <n v="519"/>
    <n v="306"/>
    <n v="357"/>
    <n v="345"/>
    <m/>
    <m/>
    <m/>
    <m/>
    <m/>
    <m/>
    <m/>
    <m/>
    <m/>
    <m/>
    <m/>
    <m/>
    <m/>
    <m/>
    <m/>
    <m/>
    <m/>
    <m/>
    <m/>
    <m/>
    <m/>
    <m/>
    <m/>
    <m/>
    <s v=""/>
    <s v=""/>
    <s v=""/>
    <s v=""/>
    <s v=""/>
    <s v=""/>
    <m/>
    <m/>
    <m/>
    <m/>
    <m/>
    <m/>
    <s v=""/>
    <s v=""/>
    <s v=""/>
    <m/>
    <m/>
    <m/>
    <m/>
    <m/>
    <m/>
    <m/>
    <m/>
    <m/>
    <s v=""/>
    <s v=""/>
    <s v=""/>
  </r>
  <r>
    <x v="1"/>
    <s v="Henderson State University"/>
    <n v="107071"/>
    <x v="3"/>
    <n v="911"/>
    <n v="834"/>
    <n v="884"/>
    <n v="903"/>
    <n v="888"/>
    <n v="1062"/>
    <n v="988"/>
    <n v="563"/>
    <n v="603"/>
    <n v="561"/>
    <n v="652"/>
    <n v="646"/>
    <n v="618"/>
    <n v="534"/>
    <n v="587"/>
    <n v="560"/>
    <n v="588"/>
    <n v="786"/>
    <n v="722"/>
    <n v="0"/>
    <m/>
    <m/>
    <m/>
    <m/>
    <m/>
    <m/>
    <m/>
    <m/>
    <m/>
    <m/>
    <m/>
    <n v="563"/>
    <n v="603"/>
    <n v="561"/>
    <n v="652"/>
    <n v="646"/>
    <n v="618"/>
    <n v="534"/>
    <n v="587"/>
    <n v="560"/>
    <n v="588"/>
    <n v="786"/>
    <n v="722"/>
    <n v="365"/>
    <n v="432"/>
    <n v="437"/>
    <n v="76"/>
    <n v="92"/>
    <n v="37"/>
    <n v="147"/>
    <n v="262"/>
    <n v="248"/>
    <n v="205"/>
    <n v="199"/>
    <n v="174"/>
    <n v="36"/>
    <n v="30"/>
    <n v="46"/>
    <n v="194"/>
    <n v="177"/>
    <n v="133"/>
    <n v="211"/>
    <n v="212"/>
    <n v="181"/>
    <n v="207"/>
    <n v="199"/>
    <n v="192"/>
    <m/>
    <m/>
    <m/>
    <m/>
    <m/>
    <m/>
    <m/>
    <m/>
    <m/>
    <m/>
    <m/>
    <m/>
    <m/>
    <m/>
    <m/>
    <m/>
    <m/>
    <m/>
    <m/>
    <m/>
    <m/>
    <m/>
    <m/>
    <m/>
    <s v=""/>
    <s v=""/>
    <s v=""/>
    <s v=""/>
    <s v=""/>
    <s v=""/>
    <m/>
    <m/>
    <m/>
    <m/>
    <m/>
    <m/>
    <s v=""/>
    <s v=""/>
    <s v=""/>
    <m/>
    <m/>
    <m/>
    <m/>
    <m/>
    <m/>
    <m/>
    <m/>
    <m/>
    <s v=""/>
    <s v=""/>
    <s v=""/>
  </r>
  <r>
    <x v="1"/>
    <s v="Southern Arkansas University"/>
    <n v="107983"/>
    <x v="4"/>
    <n v="796"/>
    <n v="761"/>
    <n v="830"/>
    <n v="747"/>
    <n v="810"/>
    <n v="771"/>
    <n v="860"/>
    <n v="523"/>
    <n v="523"/>
    <n v="555"/>
    <n v="623"/>
    <n v="571"/>
    <n v="579"/>
    <n v="544"/>
    <n v="647"/>
    <n v="566"/>
    <n v="588"/>
    <n v="528"/>
    <n v="624"/>
    <n v="0"/>
    <n v="2"/>
    <m/>
    <m/>
    <m/>
    <m/>
    <m/>
    <m/>
    <m/>
    <m/>
    <m/>
    <m/>
    <n v="523"/>
    <n v="521"/>
    <n v="555"/>
    <n v="623"/>
    <n v="571"/>
    <n v="579"/>
    <n v="544"/>
    <n v="647"/>
    <n v="566"/>
    <n v="588"/>
    <n v="528"/>
    <n v="624"/>
    <n v="361"/>
    <n v="296"/>
    <n v="392"/>
    <n v="42"/>
    <n v="33"/>
    <n v="22"/>
    <n v="185"/>
    <n v="199"/>
    <n v="210"/>
    <n v="188"/>
    <n v="155"/>
    <n v="167"/>
    <n v="28"/>
    <n v="21"/>
    <n v="51"/>
    <n v="118"/>
    <n v="133"/>
    <n v="101"/>
    <n v="237"/>
    <n v="270"/>
    <n v="225"/>
    <n v="166"/>
    <n v="202"/>
    <n v="194"/>
    <m/>
    <m/>
    <m/>
    <m/>
    <m/>
    <m/>
    <m/>
    <m/>
    <m/>
    <m/>
    <m/>
    <m/>
    <m/>
    <m/>
    <m/>
    <m/>
    <m/>
    <m/>
    <m/>
    <m/>
    <m/>
    <m/>
    <m/>
    <m/>
    <s v=""/>
    <s v=""/>
    <s v=""/>
    <s v=""/>
    <s v=""/>
    <s v=""/>
    <m/>
    <m/>
    <m/>
    <m/>
    <m/>
    <m/>
    <s v=""/>
    <s v=""/>
    <s v=""/>
    <m/>
    <m/>
    <m/>
    <m/>
    <m/>
    <m/>
    <m/>
    <m/>
    <m/>
    <s v=""/>
    <s v=""/>
    <s v=""/>
  </r>
  <r>
    <x v="1"/>
    <s v="University of Arkansas at Monticello"/>
    <n v="106485"/>
    <x v="4"/>
    <n v="816"/>
    <n v="1064"/>
    <n v="905"/>
    <n v="895"/>
    <n v="882"/>
    <n v="892"/>
    <n v="932"/>
    <n v="449"/>
    <n v="457"/>
    <n v="511"/>
    <n v="467"/>
    <n v="462"/>
    <n v="528"/>
    <n v="679"/>
    <n v="522"/>
    <n v="486"/>
    <n v="543"/>
    <n v="619"/>
    <n v="666"/>
    <n v="2"/>
    <n v="1"/>
    <m/>
    <m/>
    <m/>
    <m/>
    <m/>
    <m/>
    <m/>
    <m/>
    <m/>
    <m/>
    <n v="447"/>
    <n v="456"/>
    <n v="511"/>
    <n v="467"/>
    <n v="462"/>
    <n v="528"/>
    <n v="679"/>
    <n v="522"/>
    <n v="486"/>
    <n v="543"/>
    <n v="619"/>
    <n v="666"/>
    <n v="262"/>
    <n v="281"/>
    <n v="320"/>
    <n v="58"/>
    <n v="49"/>
    <n v="33"/>
    <n v="223"/>
    <n v="289"/>
    <n v="313"/>
    <n v="112"/>
    <n v="59"/>
    <n v="130"/>
    <n v="26"/>
    <n v="17"/>
    <n v="49"/>
    <n v="112"/>
    <n v="133"/>
    <n v="130"/>
    <n v="212"/>
    <n v="319"/>
    <n v="370"/>
    <n v="118"/>
    <n v="166"/>
    <n v="139"/>
    <m/>
    <m/>
    <m/>
    <m/>
    <m/>
    <m/>
    <m/>
    <m/>
    <m/>
    <m/>
    <m/>
    <m/>
    <m/>
    <m/>
    <m/>
    <m/>
    <m/>
    <m/>
    <m/>
    <m/>
    <m/>
    <m/>
    <m/>
    <m/>
    <s v=""/>
    <s v=""/>
    <s v=""/>
    <s v=""/>
    <s v=""/>
    <s v=""/>
    <m/>
    <m/>
    <m/>
    <m/>
    <m/>
    <m/>
    <s v=""/>
    <s v=""/>
    <s v=""/>
    <m/>
    <m/>
    <m/>
    <m/>
    <m/>
    <m/>
    <m/>
    <m/>
    <m/>
    <s v=""/>
    <s v=""/>
    <s v=""/>
  </r>
  <r>
    <x v="1"/>
    <s v="University of Arkansas at Fort Smith"/>
    <n v="108092"/>
    <x v="10"/>
    <n v="1659"/>
    <n v="1574"/>
    <n v="1672"/>
    <n v="1598"/>
    <n v="1535"/>
    <n v="1506"/>
    <n v="1625"/>
    <m/>
    <m/>
    <m/>
    <n v="751"/>
    <n v="855"/>
    <n v="1014"/>
    <n v="772"/>
    <n v="833"/>
    <n v="772"/>
    <n v="802"/>
    <n v="853"/>
    <n v="938"/>
    <m/>
    <m/>
    <m/>
    <m/>
    <m/>
    <m/>
    <m/>
    <m/>
    <m/>
    <m/>
    <m/>
    <m/>
    <s v=" "/>
    <s v=" "/>
    <s v=" "/>
    <n v="751"/>
    <n v="855"/>
    <n v="1014"/>
    <n v="772"/>
    <n v="833"/>
    <n v="772"/>
    <n v="802"/>
    <n v="853"/>
    <n v="938"/>
    <n v="511"/>
    <n v="512"/>
    <n v="633"/>
    <n v="49"/>
    <n v="64"/>
    <n v="36"/>
    <n v="242"/>
    <n v="277"/>
    <n v="269"/>
    <n v="77"/>
    <n v="112"/>
    <n v="113"/>
    <m/>
    <m/>
    <m/>
    <n v="121"/>
    <n v="152"/>
    <n v="127"/>
    <n v="657"/>
    <n v="750"/>
    <n v="532"/>
    <n v="31"/>
    <n v="43"/>
    <n v="43"/>
    <m/>
    <m/>
    <m/>
    <m/>
    <m/>
    <m/>
    <m/>
    <m/>
    <m/>
    <m/>
    <m/>
    <m/>
    <m/>
    <m/>
    <m/>
    <m/>
    <m/>
    <m/>
    <m/>
    <m/>
    <m/>
    <m/>
    <m/>
    <m/>
    <s v=""/>
    <s v=""/>
    <s v=""/>
    <s v=""/>
    <s v=""/>
    <s v=""/>
    <m/>
    <m/>
    <m/>
    <m/>
    <m/>
    <m/>
    <s v=""/>
    <s v=""/>
    <s v=""/>
    <m/>
    <m/>
    <m/>
    <m/>
    <m/>
    <m/>
    <m/>
    <m/>
    <m/>
    <s v=""/>
    <s v=""/>
    <s v=""/>
  </r>
  <r>
    <x v="1"/>
    <s v="University of Arkansas at Pine Bluff"/>
    <n v="106412"/>
    <x v="10"/>
    <n v="859"/>
    <n v="902"/>
    <n v="856"/>
    <n v="884"/>
    <n v="886"/>
    <n v="970"/>
    <n v="1155"/>
    <n v="609"/>
    <n v="722"/>
    <n v="661"/>
    <n v="633"/>
    <n v="704"/>
    <n v="718"/>
    <n v="733"/>
    <n v="694"/>
    <n v="714"/>
    <n v="691"/>
    <n v="788"/>
    <n v="954"/>
    <n v="1"/>
    <m/>
    <m/>
    <m/>
    <m/>
    <m/>
    <m/>
    <m/>
    <m/>
    <m/>
    <m/>
    <m/>
    <n v="608"/>
    <n v="722"/>
    <n v="661"/>
    <n v="633"/>
    <n v="704"/>
    <n v="718"/>
    <n v="733"/>
    <n v="694"/>
    <n v="714"/>
    <n v="691"/>
    <n v="788"/>
    <n v="954"/>
    <n v="394"/>
    <n v="472"/>
    <n v="610"/>
    <n v="39"/>
    <n v="38"/>
    <n v="28"/>
    <n v="258"/>
    <n v="278"/>
    <n v="316"/>
    <n v="229"/>
    <n v="198"/>
    <n v="183"/>
    <n v="40"/>
    <n v="46"/>
    <n v="55"/>
    <n v="112"/>
    <n v="126"/>
    <n v="94"/>
    <n v="323"/>
    <n v="348"/>
    <n v="401"/>
    <n v="208"/>
    <n v="264"/>
    <n v="249"/>
    <m/>
    <m/>
    <m/>
    <m/>
    <m/>
    <m/>
    <m/>
    <m/>
    <m/>
    <m/>
    <m/>
    <m/>
    <m/>
    <m/>
    <m/>
    <m/>
    <m/>
    <m/>
    <m/>
    <m/>
    <m/>
    <m/>
    <m/>
    <m/>
    <s v=""/>
    <s v=""/>
    <s v=""/>
    <s v=""/>
    <s v=""/>
    <s v=""/>
    <m/>
    <m/>
    <m/>
    <m/>
    <m/>
    <m/>
    <s v=""/>
    <s v=""/>
    <s v=""/>
    <m/>
    <m/>
    <m/>
    <m/>
    <m/>
    <m/>
    <m/>
    <m/>
    <m/>
    <s v=""/>
    <s v=""/>
    <s v=""/>
  </r>
  <r>
    <x v="1"/>
    <s v="Pulaski Technical College"/>
    <n v="107664"/>
    <x v="5"/>
    <m/>
    <m/>
    <m/>
    <m/>
    <m/>
    <m/>
    <m/>
    <m/>
    <m/>
    <m/>
    <m/>
    <m/>
    <m/>
    <m/>
    <m/>
    <m/>
    <m/>
    <m/>
    <m/>
    <m/>
    <m/>
    <m/>
    <m/>
    <m/>
    <m/>
    <m/>
    <m/>
    <m/>
    <m/>
    <m/>
    <m/>
    <s v=" "/>
    <s v=" "/>
    <s v=" "/>
    <s v=" "/>
    <s v=" "/>
    <s v=" "/>
    <s v=" "/>
    <s v=" "/>
    <s v=" "/>
    <s v=" "/>
    <s v=" "/>
    <s v=" "/>
    <m/>
    <m/>
    <m/>
    <m/>
    <m/>
    <m/>
    <s v=" "/>
    <s v=" "/>
    <s v=" "/>
    <m/>
    <m/>
    <m/>
    <m/>
    <m/>
    <m/>
    <m/>
    <m/>
    <m/>
    <s v=""/>
    <s v=""/>
    <s v=""/>
    <m/>
    <m/>
    <m/>
    <n v="1699"/>
    <n v="1713"/>
    <n v="2410"/>
    <n v="2126"/>
    <n v="1623"/>
    <n v="1842"/>
    <n v="648"/>
    <n v="646"/>
    <n v="707"/>
    <n v="779"/>
    <n v="994"/>
    <n v="832"/>
    <n v="892"/>
    <n v="812"/>
    <m/>
    <m/>
    <m/>
    <m/>
    <m/>
    <m/>
    <m/>
    <m/>
    <n v="648"/>
    <n v="646"/>
    <n v="707"/>
    <n v="779"/>
    <n v="994"/>
    <n v="832"/>
    <n v="892"/>
    <n v="812"/>
    <n v="407"/>
    <n v="472"/>
    <n v="480"/>
    <n v="38"/>
    <n v="37"/>
    <n v="15"/>
    <n v="387"/>
    <n v="383"/>
    <n v="317"/>
    <n v="134"/>
    <n v="159"/>
    <n v="99"/>
    <n v="148"/>
    <n v="160"/>
    <n v="172"/>
    <n v="120"/>
    <n v="134"/>
    <n v="90"/>
    <n v="377"/>
    <n v="541"/>
    <n v="471"/>
  </r>
  <r>
    <x v="1"/>
    <s v="Arkansas State University-Beebe"/>
    <n v="106449"/>
    <x v="6"/>
    <m/>
    <m/>
    <m/>
    <m/>
    <m/>
    <m/>
    <m/>
    <m/>
    <m/>
    <m/>
    <m/>
    <m/>
    <m/>
    <m/>
    <m/>
    <m/>
    <m/>
    <m/>
    <m/>
    <m/>
    <m/>
    <m/>
    <m/>
    <m/>
    <m/>
    <m/>
    <m/>
    <m/>
    <m/>
    <m/>
    <m/>
    <s v=" "/>
    <s v=" "/>
    <s v=" "/>
    <s v=" "/>
    <s v=" "/>
    <s v=" "/>
    <s v=" "/>
    <s v=" "/>
    <s v=" "/>
    <s v=" "/>
    <s v=" "/>
    <s v=" "/>
    <m/>
    <m/>
    <m/>
    <m/>
    <m/>
    <m/>
    <s v=" "/>
    <s v=" "/>
    <s v=" "/>
    <m/>
    <m/>
    <m/>
    <m/>
    <m/>
    <m/>
    <m/>
    <m/>
    <m/>
    <s v=""/>
    <s v=""/>
    <s v=""/>
    <m/>
    <m/>
    <m/>
    <n v="1166"/>
    <n v="1197"/>
    <n v="1371"/>
    <n v="1247"/>
    <n v="962"/>
    <n v="1291"/>
    <n v="433"/>
    <n v="543"/>
    <n v="653"/>
    <n v="692"/>
    <n v="755"/>
    <n v="742"/>
    <n v="766"/>
    <n v="783"/>
    <m/>
    <m/>
    <m/>
    <m/>
    <m/>
    <m/>
    <m/>
    <m/>
    <n v="433"/>
    <n v="543"/>
    <n v="653"/>
    <n v="692"/>
    <n v="755"/>
    <n v="742"/>
    <n v="766"/>
    <n v="783"/>
    <n v="382"/>
    <n v="398"/>
    <n v="456"/>
    <n v="36"/>
    <n v="35"/>
    <n v="29"/>
    <n v="324"/>
    <n v="333"/>
    <n v="298"/>
    <n v="250"/>
    <n v="262"/>
    <n v="201"/>
    <n v="55"/>
    <n v="76"/>
    <n v="111"/>
    <n v="107"/>
    <n v="127"/>
    <n v="88"/>
    <n v="280"/>
    <n v="290"/>
    <n v="342"/>
  </r>
  <r>
    <x v="1"/>
    <s v="Northwest Arkansas Community College "/>
    <n v="367459"/>
    <x v="6"/>
    <m/>
    <m/>
    <m/>
    <m/>
    <m/>
    <m/>
    <m/>
    <m/>
    <m/>
    <m/>
    <m/>
    <m/>
    <m/>
    <m/>
    <m/>
    <m/>
    <m/>
    <m/>
    <m/>
    <m/>
    <m/>
    <m/>
    <m/>
    <m/>
    <m/>
    <m/>
    <m/>
    <m/>
    <m/>
    <m/>
    <m/>
    <s v=" "/>
    <s v=" "/>
    <s v=" "/>
    <s v=" "/>
    <s v=" "/>
    <s v=" "/>
    <s v=" "/>
    <s v=" "/>
    <s v=" "/>
    <s v=" "/>
    <s v=" "/>
    <s v=" "/>
    <m/>
    <m/>
    <m/>
    <m/>
    <m/>
    <m/>
    <s v=" "/>
    <s v=" "/>
    <s v=" "/>
    <m/>
    <m/>
    <m/>
    <m/>
    <m/>
    <m/>
    <m/>
    <m/>
    <m/>
    <s v=""/>
    <s v=""/>
    <s v=""/>
    <m/>
    <m/>
    <m/>
    <n v="1735"/>
    <n v="1773"/>
    <n v="1834"/>
    <n v="1832"/>
    <n v="2240"/>
    <n v="2233"/>
    <n v="433"/>
    <n v="410"/>
    <n v="465"/>
    <n v="511"/>
    <n v="516"/>
    <n v="552"/>
    <n v="656"/>
    <n v="668"/>
    <m/>
    <m/>
    <m/>
    <m/>
    <m/>
    <m/>
    <m/>
    <m/>
    <n v="433"/>
    <n v="410"/>
    <n v="465"/>
    <n v="511"/>
    <n v="516"/>
    <n v="552"/>
    <n v="656"/>
    <n v="668"/>
    <n v="313"/>
    <n v="364"/>
    <n v="386"/>
    <n v="20"/>
    <n v="28"/>
    <n v="14"/>
    <n v="219"/>
    <n v="264"/>
    <n v="268"/>
    <n v="35"/>
    <n v="45"/>
    <n v="49"/>
    <n v="111"/>
    <n v="105"/>
    <n v="122"/>
    <n v="83"/>
    <n v="80"/>
    <n v="69"/>
    <n v="282"/>
    <n v="286"/>
    <n v="312"/>
  </r>
  <r>
    <x v="1"/>
    <s v="Arkansas Northeastern College"/>
    <n v="107327"/>
    <x v="7"/>
    <m/>
    <m/>
    <m/>
    <m/>
    <m/>
    <m/>
    <m/>
    <m/>
    <m/>
    <m/>
    <m/>
    <m/>
    <m/>
    <m/>
    <m/>
    <m/>
    <m/>
    <m/>
    <m/>
    <m/>
    <m/>
    <m/>
    <m/>
    <m/>
    <m/>
    <m/>
    <m/>
    <m/>
    <m/>
    <m/>
    <m/>
    <s v=" "/>
    <s v=" "/>
    <s v=" "/>
    <s v=" "/>
    <s v=" "/>
    <s v=" "/>
    <s v=" "/>
    <s v=" "/>
    <s v=" "/>
    <s v=" "/>
    <s v=" "/>
    <s v=" "/>
    <m/>
    <m/>
    <m/>
    <m/>
    <m/>
    <m/>
    <s v=" "/>
    <s v=" "/>
    <s v=" "/>
    <m/>
    <m/>
    <m/>
    <m/>
    <m/>
    <m/>
    <m/>
    <m/>
    <m/>
    <s v=""/>
    <s v=""/>
    <s v=""/>
    <m/>
    <m/>
    <m/>
    <n v="487"/>
    <n v="500"/>
    <n v="483"/>
    <n v="453"/>
    <n v="504"/>
    <n v="475"/>
    <n v="266"/>
    <n v="326"/>
    <n v="331"/>
    <n v="336"/>
    <n v="335"/>
    <n v="268"/>
    <n v="286"/>
    <n v="245"/>
    <m/>
    <m/>
    <m/>
    <m/>
    <m/>
    <m/>
    <m/>
    <m/>
    <n v="266"/>
    <n v="326"/>
    <n v="331"/>
    <n v="336"/>
    <n v="335"/>
    <n v="268"/>
    <n v="286"/>
    <n v="245"/>
    <n v="91"/>
    <n v="118"/>
    <n v="122"/>
    <n v="13"/>
    <n v="10"/>
    <n v="7"/>
    <n v="164"/>
    <n v="158"/>
    <n v="116"/>
    <n v="63"/>
    <n v="64"/>
    <n v="56"/>
    <n v="48"/>
    <n v="30"/>
    <n v="34"/>
    <n v="30"/>
    <n v="27"/>
    <n v="20"/>
    <n v="195"/>
    <n v="214"/>
    <n v="158"/>
  </r>
  <r>
    <x v="1"/>
    <s v="Arkansas State University Mountain Home"/>
    <n v="420538"/>
    <x v="7"/>
    <m/>
    <m/>
    <m/>
    <m/>
    <m/>
    <m/>
    <m/>
    <m/>
    <m/>
    <m/>
    <m/>
    <m/>
    <m/>
    <m/>
    <m/>
    <m/>
    <m/>
    <m/>
    <m/>
    <m/>
    <m/>
    <m/>
    <m/>
    <m/>
    <m/>
    <m/>
    <m/>
    <m/>
    <m/>
    <m/>
    <m/>
    <s v=" "/>
    <s v=" "/>
    <s v=" "/>
    <s v=" "/>
    <s v=" "/>
    <s v=" "/>
    <s v=" "/>
    <s v=" "/>
    <s v=" "/>
    <s v=" "/>
    <s v=" "/>
    <s v=" "/>
    <m/>
    <m/>
    <m/>
    <m/>
    <m/>
    <m/>
    <s v=" "/>
    <s v=" "/>
    <s v=" "/>
    <m/>
    <m/>
    <m/>
    <m/>
    <m/>
    <m/>
    <m/>
    <m/>
    <m/>
    <s v=""/>
    <s v=""/>
    <s v=""/>
    <m/>
    <m/>
    <m/>
    <n v="472"/>
    <n v="459"/>
    <n v="480"/>
    <n v="387"/>
    <n v="478"/>
    <n v="573"/>
    <n v="216"/>
    <n v="192"/>
    <n v="242"/>
    <n v="244"/>
    <n v="180"/>
    <n v="166"/>
    <n v="193"/>
    <n v="233"/>
    <m/>
    <m/>
    <m/>
    <m/>
    <m/>
    <m/>
    <m/>
    <m/>
    <n v="216"/>
    <n v="192"/>
    <n v="242"/>
    <n v="244"/>
    <n v="180"/>
    <n v="166"/>
    <n v="193"/>
    <n v="233"/>
    <n v="75"/>
    <n v="91"/>
    <n v="135"/>
    <n v="9"/>
    <n v="3"/>
    <n v="5"/>
    <n v="82"/>
    <n v="99"/>
    <n v="93"/>
    <n v="49"/>
    <n v="38"/>
    <n v="45"/>
    <n v="28"/>
    <n v="13"/>
    <n v="32"/>
    <n v="53"/>
    <n v="27"/>
    <n v="22"/>
    <n v="114"/>
    <n v="102"/>
    <n v="67"/>
  </r>
  <r>
    <x v="1"/>
    <s v="Arkansas State University-Newport"/>
    <n v="440402"/>
    <x v="7"/>
    <m/>
    <m/>
    <m/>
    <m/>
    <m/>
    <m/>
    <m/>
    <m/>
    <m/>
    <m/>
    <m/>
    <m/>
    <m/>
    <m/>
    <m/>
    <m/>
    <m/>
    <m/>
    <m/>
    <m/>
    <m/>
    <m/>
    <m/>
    <m/>
    <m/>
    <m/>
    <m/>
    <m/>
    <m/>
    <m/>
    <m/>
    <s v=" "/>
    <s v=" "/>
    <s v=" "/>
    <s v=" "/>
    <s v=" "/>
    <s v=" "/>
    <s v=" "/>
    <s v=" "/>
    <s v=" "/>
    <s v=" "/>
    <s v=" "/>
    <s v=" "/>
    <m/>
    <m/>
    <m/>
    <m/>
    <m/>
    <m/>
    <s v=" "/>
    <s v=" "/>
    <s v=" "/>
    <m/>
    <m/>
    <m/>
    <m/>
    <m/>
    <m/>
    <m/>
    <m/>
    <m/>
    <s v=""/>
    <s v=""/>
    <s v=""/>
    <m/>
    <m/>
    <m/>
    <n v="523"/>
    <n v="376"/>
    <n v="425"/>
    <n v="456"/>
    <n v="545"/>
    <n v="888"/>
    <n v="126"/>
    <n v="82"/>
    <n v="64"/>
    <n v="99"/>
    <n v="107"/>
    <n v="127"/>
    <n v="121"/>
    <n v="199"/>
    <m/>
    <m/>
    <m/>
    <m/>
    <m/>
    <m/>
    <m/>
    <m/>
    <n v="126"/>
    <n v="82"/>
    <n v="64"/>
    <n v="99"/>
    <n v="107"/>
    <n v="127"/>
    <n v="121"/>
    <n v="199"/>
    <n v="65"/>
    <n v="48"/>
    <n v="87"/>
    <n v="9"/>
    <n v="6"/>
    <n v="4"/>
    <n v="53"/>
    <n v="67"/>
    <n v="108"/>
    <n v="25"/>
    <n v="30"/>
    <n v="24"/>
    <n v="9"/>
    <n v="5"/>
    <n v="27"/>
    <n v="16"/>
    <n v="9"/>
    <n v="17"/>
    <n v="49"/>
    <n v="63"/>
    <n v="59"/>
  </r>
  <r>
    <x v="1"/>
    <s v="Black River Technical College"/>
    <n v="106625"/>
    <x v="7"/>
    <m/>
    <m/>
    <m/>
    <m/>
    <m/>
    <m/>
    <m/>
    <m/>
    <m/>
    <m/>
    <m/>
    <m/>
    <m/>
    <m/>
    <m/>
    <m/>
    <m/>
    <m/>
    <m/>
    <m/>
    <m/>
    <m/>
    <m/>
    <m/>
    <m/>
    <m/>
    <m/>
    <m/>
    <m/>
    <m/>
    <m/>
    <s v=" "/>
    <s v=" "/>
    <s v=" "/>
    <s v=" "/>
    <s v=" "/>
    <s v=" "/>
    <s v=" "/>
    <s v=" "/>
    <s v=" "/>
    <s v=" "/>
    <s v=" "/>
    <s v=" "/>
    <m/>
    <m/>
    <m/>
    <m/>
    <m/>
    <m/>
    <s v=" "/>
    <s v=" "/>
    <s v=" "/>
    <m/>
    <m/>
    <m/>
    <m/>
    <m/>
    <m/>
    <m/>
    <m/>
    <m/>
    <s v=""/>
    <s v=""/>
    <s v=""/>
    <m/>
    <m/>
    <m/>
    <n v="608"/>
    <n v="574"/>
    <n v="610"/>
    <n v="636"/>
    <n v="708"/>
    <n v="535"/>
    <n v="300"/>
    <n v="311"/>
    <n v="340"/>
    <n v="321"/>
    <n v="311"/>
    <n v="355"/>
    <n v="435"/>
    <n v="345"/>
    <m/>
    <m/>
    <m/>
    <m/>
    <m/>
    <m/>
    <m/>
    <m/>
    <n v="300"/>
    <n v="311"/>
    <n v="340"/>
    <n v="321"/>
    <n v="311"/>
    <n v="355"/>
    <n v="435"/>
    <n v="345"/>
    <n v="160"/>
    <n v="220"/>
    <n v="186"/>
    <n v="17"/>
    <n v="10"/>
    <n v="12"/>
    <n v="178"/>
    <n v="205"/>
    <n v="147"/>
    <n v="68"/>
    <n v="85"/>
    <n v="65"/>
    <n v="29"/>
    <n v="31"/>
    <n v="52"/>
    <n v="55"/>
    <n v="47"/>
    <n v="45"/>
    <n v="169"/>
    <n v="148"/>
    <n v="193"/>
  </r>
  <r>
    <x v="1"/>
    <s v="Cossatot Community College of the University of Arkansas"/>
    <n v="106795"/>
    <x v="7"/>
    <m/>
    <m/>
    <m/>
    <m/>
    <m/>
    <m/>
    <m/>
    <m/>
    <m/>
    <m/>
    <m/>
    <m/>
    <m/>
    <m/>
    <m/>
    <m/>
    <m/>
    <m/>
    <m/>
    <m/>
    <m/>
    <m/>
    <m/>
    <m/>
    <m/>
    <m/>
    <m/>
    <m/>
    <m/>
    <m/>
    <m/>
    <s v=" "/>
    <s v=" "/>
    <s v=" "/>
    <s v=" "/>
    <s v=" "/>
    <s v=" "/>
    <s v=" "/>
    <s v=" "/>
    <s v=" "/>
    <s v=" "/>
    <s v=" "/>
    <s v=" "/>
    <m/>
    <m/>
    <m/>
    <m/>
    <m/>
    <m/>
    <s v=" "/>
    <s v=" "/>
    <s v=" "/>
    <m/>
    <m/>
    <m/>
    <m/>
    <m/>
    <m/>
    <m/>
    <m/>
    <m/>
    <s v=""/>
    <s v=""/>
    <s v=""/>
    <m/>
    <m/>
    <m/>
    <n v="243"/>
    <n v="203"/>
    <n v="254"/>
    <n v="233"/>
    <n v="288"/>
    <n v="315"/>
    <n v="98"/>
    <n v="71"/>
    <n v="88"/>
    <n v="78"/>
    <n v="100"/>
    <n v="85"/>
    <n v="133"/>
    <n v="134"/>
    <m/>
    <m/>
    <m/>
    <m/>
    <m/>
    <m/>
    <m/>
    <m/>
    <n v="98"/>
    <n v="71"/>
    <n v="88"/>
    <n v="78"/>
    <n v="100"/>
    <n v="85"/>
    <n v="133"/>
    <n v="134"/>
    <n v="44"/>
    <n v="67"/>
    <n v="72"/>
    <n v="6"/>
    <n v="9"/>
    <n v="2"/>
    <n v="35"/>
    <n v="57"/>
    <n v="60"/>
    <n v="15"/>
    <n v="27"/>
    <n v="9"/>
    <n v="12"/>
    <n v="19"/>
    <n v="17"/>
    <n v="7"/>
    <n v="13"/>
    <n v="11"/>
    <n v="44"/>
    <n v="41"/>
    <n v="48"/>
  </r>
  <r>
    <x v="1"/>
    <s v="East Arkansas Community College "/>
    <n v="106883"/>
    <x v="7"/>
    <m/>
    <m/>
    <m/>
    <m/>
    <m/>
    <m/>
    <m/>
    <m/>
    <m/>
    <m/>
    <m/>
    <m/>
    <m/>
    <m/>
    <m/>
    <m/>
    <m/>
    <m/>
    <m/>
    <m/>
    <m/>
    <m/>
    <m/>
    <m/>
    <m/>
    <m/>
    <m/>
    <m/>
    <m/>
    <m/>
    <m/>
    <s v=" "/>
    <s v=" "/>
    <s v=" "/>
    <s v=" "/>
    <s v=" "/>
    <s v=" "/>
    <s v=" "/>
    <s v=" "/>
    <s v=" "/>
    <s v=" "/>
    <s v=" "/>
    <s v=" "/>
    <m/>
    <m/>
    <m/>
    <m/>
    <m/>
    <m/>
    <s v=" "/>
    <s v=" "/>
    <s v=" "/>
    <m/>
    <m/>
    <m/>
    <m/>
    <m/>
    <m/>
    <m/>
    <m/>
    <m/>
    <s v=""/>
    <s v=""/>
    <s v=""/>
    <m/>
    <m/>
    <m/>
    <n v="360"/>
    <n v="410"/>
    <n v="366"/>
    <n v="332"/>
    <n v="381"/>
    <n v="360"/>
    <n v="263"/>
    <n v="246"/>
    <n v="252"/>
    <n v="260"/>
    <n v="231"/>
    <n v="248"/>
    <n v="247"/>
    <n v="241"/>
    <m/>
    <m/>
    <m/>
    <m/>
    <m/>
    <m/>
    <m/>
    <m/>
    <n v="263"/>
    <n v="246"/>
    <n v="252"/>
    <n v="260"/>
    <n v="231"/>
    <n v="248"/>
    <n v="247"/>
    <n v="241"/>
    <n v="124"/>
    <n v="133"/>
    <n v="121"/>
    <n v="11"/>
    <n v="15"/>
    <n v="5"/>
    <n v="113"/>
    <n v="99"/>
    <n v="115"/>
    <n v="32"/>
    <n v="42"/>
    <n v="23"/>
    <n v="29"/>
    <n v="26"/>
    <n v="41"/>
    <n v="26"/>
    <n v="22"/>
    <n v="38"/>
    <n v="173"/>
    <n v="141"/>
    <n v="146"/>
  </r>
  <r>
    <x v="1"/>
    <s v="Mid-South Community College "/>
    <n v="107318"/>
    <x v="7"/>
    <m/>
    <m/>
    <m/>
    <m/>
    <m/>
    <m/>
    <m/>
    <m/>
    <m/>
    <m/>
    <m/>
    <m/>
    <m/>
    <m/>
    <m/>
    <m/>
    <m/>
    <m/>
    <m/>
    <m/>
    <m/>
    <m/>
    <m/>
    <m/>
    <m/>
    <m/>
    <m/>
    <m/>
    <m/>
    <m/>
    <m/>
    <s v=" "/>
    <s v=" "/>
    <s v=" "/>
    <s v=" "/>
    <s v=" "/>
    <s v=" "/>
    <s v=" "/>
    <s v=" "/>
    <s v=" "/>
    <s v=" "/>
    <s v=" "/>
    <s v=" "/>
    <m/>
    <m/>
    <m/>
    <m/>
    <m/>
    <m/>
    <s v=" "/>
    <s v=" "/>
    <s v=" "/>
    <m/>
    <m/>
    <m/>
    <m/>
    <m/>
    <m/>
    <m/>
    <m/>
    <m/>
    <s v=""/>
    <s v=""/>
    <s v=""/>
    <m/>
    <m/>
    <m/>
    <n v="341"/>
    <n v="302"/>
    <n v="267"/>
    <n v="370"/>
    <n v="397"/>
    <n v="432"/>
    <n v="18"/>
    <n v="38"/>
    <n v="62"/>
    <n v="119"/>
    <n v="128"/>
    <n v="141"/>
    <n v="150"/>
    <n v="171"/>
    <m/>
    <m/>
    <m/>
    <m/>
    <m/>
    <m/>
    <m/>
    <m/>
    <n v="18"/>
    <n v="38"/>
    <n v="62"/>
    <n v="119"/>
    <n v="128"/>
    <n v="141"/>
    <n v="150"/>
    <n v="171"/>
    <n v="60"/>
    <n v="63"/>
    <n v="82"/>
    <n v="6"/>
    <n v="7"/>
    <n v="9"/>
    <n v="75"/>
    <n v="80"/>
    <n v="80"/>
    <n v="13"/>
    <n v="11"/>
    <n v="6"/>
    <n v="13"/>
    <n v="21"/>
    <n v="34"/>
    <n v="9"/>
    <n v="16"/>
    <n v="16"/>
    <n v="84"/>
    <n v="80"/>
    <n v="85"/>
  </r>
  <r>
    <x v="1"/>
    <s v="National Park Community College"/>
    <n v="106980"/>
    <x v="7"/>
    <m/>
    <m/>
    <m/>
    <m/>
    <m/>
    <m/>
    <m/>
    <m/>
    <m/>
    <m/>
    <m/>
    <m/>
    <m/>
    <m/>
    <m/>
    <m/>
    <m/>
    <m/>
    <m/>
    <m/>
    <m/>
    <m/>
    <m/>
    <m/>
    <m/>
    <m/>
    <m/>
    <m/>
    <m/>
    <m/>
    <m/>
    <s v=" "/>
    <s v=" "/>
    <s v=" "/>
    <s v=" "/>
    <s v=" "/>
    <s v=" "/>
    <s v=" "/>
    <s v=" "/>
    <s v=" "/>
    <s v=" "/>
    <s v=" "/>
    <s v=" "/>
    <m/>
    <m/>
    <m/>
    <m/>
    <m/>
    <m/>
    <s v=" "/>
    <s v=" "/>
    <s v=" "/>
    <m/>
    <m/>
    <m/>
    <m/>
    <m/>
    <m/>
    <m/>
    <m/>
    <m/>
    <s v=""/>
    <s v=""/>
    <s v=""/>
    <m/>
    <m/>
    <m/>
    <n v="662"/>
    <n v="652"/>
    <n v="583"/>
    <n v="481"/>
    <n v="526"/>
    <n v="626"/>
    <n v="195"/>
    <n v="245"/>
    <n v="322"/>
    <n v="335"/>
    <n v="286"/>
    <n v="254"/>
    <n v="307"/>
    <n v="336"/>
    <m/>
    <m/>
    <m/>
    <m/>
    <m/>
    <m/>
    <m/>
    <m/>
    <n v="195"/>
    <n v="245"/>
    <n v="322"/>
    <n v="335"/>
    <n v="286"/>
    <n v="254"/>
    <n v="307"/>
    <n v="336"/>
    <n v="124"/>
    <n v="149"/>
    <n v="183"/>
    <n v="11"/>
    <n v="9"/>
    <n v="9"/>
    <n v="119"/>
    <n v="149"/>
    <n v="144"/>
    <n v="97"/>
    <n v="65"/>
    <n v="39"/>
    <n v="27"/>
    <n v="34"/>
    <n v="44"/>
    <n v="42"/>
    <n v="31"/>
    <n v="19"/>
    <n v="169"/>
    <n v="156"/>
    <n v="152"/>
  </r>
  <r>
    <x v="1"/>
    <s v="North Arkansas College"/>
    <n v="107460"/>
    <x v="7"/>
    <m/>
    <m/>
    <m/>
    <m/>
    <m/>
    <m/>
    <m/>
    <m/>
    <m/>
    <m/>
    <m/>
    <m/>
    <m/>
    <m/>
    <m/>
    <m/>
    <m/>
    <m/>
    <m/>
    <m/>
    <m/>
    <m/>
    <m/>
    <m/>
    <m/>
    <m/>
    <m/>
    <m/>
    <m/>
    <m/>
    <m/>
    <s v=" "/>
    <s v=" "/>
    <s v=" "/>
    <s v=" "/>
    <s v=" "/>
    <s v=" "/>
    <s v=" "/>
    <s v=" "/>
    <s v=" "/>
    <s v=" "/>
    <s v=" "/>
    <s v=" "/>
    <m/>
    <m/>
    <m/>
    <m/>
    <m/>
    <m/>
    <s v=" "/>
    <s v=" "/>
    <s v=" "/>
    <m/>
    <m/>
    <m/>
    <m/>
    <m/>
    <m/>
    <m/>
    <m/>
    <m/>
    <s v=""/>
    <s v=""/>
    <s v=""/>
    <m/>
    <m/>
    <m/>
    <n v="662"/>
    <n v="631"/>
    <n v="633"/>
    <n v="538"/>
    <n v="584"/>
    <n v="636"/>
    <n v="423"/>
    <n v="385"/>
    <n v="435"/>
    <n v="391"/>
    <n v="382"/>
    <n v="340"/>
    <n v="400"/>
    <n v="426"/>
    <m/>
    <m/>
    <m/>
    <m/>
    <m/>
    <m/>
    <m/>
    <m/>
    <n v="423"/>
    <n v="385"/>
    <n v="435"/>
    <n v="391"/>
    <n v="382"/>
    <n v="340"/>
    <n v="400"/>
    <n v="426"/>
    <n v="166"/>
    <n v="206"/>
    <n v="211"/>
    <n v="18"/>
    <n v="21"/>
    <n v="14"/>
    <n v="156"/>
    <n v="173"/>
    <n v="201"/>
    <n v="92"/>
    <n v="99"/>
    <n v="73"/>
    <n v="50"/>
    <n v="26"/>
    <n v="50"/>
    <n v="54"/>
    <n v="69"/>
    <n v="41"/>
    <n v="195"/>
    <n v="188"/>
    <n v="176"/>
  </r>
  <r>
    <x v="1"/>
    <s v="Ouachita Technical College "/>
    <n v="107521"/>
    <x v="7"/>
    <m/>
    <m/>
    <m/>
    <m/>
    <m/>
    <m/>
    <m/>
    <m/>
    <m/>
    <m/>
    <m/>
    <m/>
    <m/>
    <m/>
    <m/>
    <m/>
    <m/>
    <m/>
    <m/>
    <m/>
    <m/>
    <m/>
    <m/>
    <m/>
    <m/>
    <m/>
    <m/>
    <m/>
    <m/>
    <m/>
    <m/>
    <s v=" "/>
    <s v=" "/>
    <s v=" "/>
    <s v=" "/>
    <s v=" "/>
    <s v=" "/>
    <s v=" "/>
    <s v=" "/>
    <s v=" "/>
    <s v=" "/>
    <s v=" "/>
    <s v=" "/>
    <m/>
    <m/>
    <m/>
    <m/>
    <m/>
    <m/>
    <s v=" "/>
    <s v=" "/>
    <s v=" "/>
    <m/>
    <m/>
    <m/>
    <m/>
    <m/>
    <m/>
    <m/>
    <m/>
    <m/>
    <s v=""/>
    <s v=""/>
    <s v=""/>
    <m/>
    <m/>
    <m/>
    <n v="357"/>
    <n v="296"/>
    <n v="313"/>
    <n v="301"/>
    <n v="345"/>
    <n v="363"/>
    <n v="158"/>
    <n v="222"/>
    <n v="204"/>
    <n v="189"/>
    <n v="176"/>
    <n v="150"/>
    <n v="151"/>
    <n v="163"/>
    <m/>
    <m/>
    <m/>
    <m/>
    <m/>
    <m/>
    <m/>
    <m/>
    <n v="158"/>
    <n v="222"/>
    <n v="204"/>
    <n v="189"/>
    <n v="176"/>
    <n v="150"/>
    <n v="151"/>
    <n v="163"/>
    <n v="73"/>
    <n v="55"/>
    <n v="90"/>
    <n v="13"/>
    <n v="16"/>
    <n v="4"/>
    <n v="64"/>
    <n v="80"/>
    <n v="69"/>
    <n v="47"/>
    <n v="42"/>
    <n v="33"/>
    <n v="13"/>
    <n v="11"/>
    <n v="19"/>
    <n v="40"/>
    <n v="31"/>
    <n v="30"/>
    <n v="89"/>
    <n v="92"/>
    <n v="68"/>
  </r>
  <r>
    <x v="1"/>
    <s v="Ozarka College "/>
    <n v="107549"/>
    <x v="7"/>
    <m/>
    <m/>
    <m/>
    <m/>
    <m/>
    <m/>
    <m/>
    <m/>
    <m/>
    <m/>
    <m/>
    <m/>
    <m/>
    <m/>
    <m/>
    <m/>
    <m/>
    <m/>
    <m/>
    <m/>
    <m/>
    <m/>
    <m/>
    <m/>
    <m/>
    <m/>
    <m/>
    <m/>
    <m/>
    <m/>
    <m/>
    <s v=" "/>
    <s v=" "/>
    <s v=" "/>
    <s v=" "/>
    <s v=" "/>
    <s v=" "/>
    <s v=" "/>
    <s v=" "/>
    <s v=" "/>
    <s v=" "/>
    <s v=" "/>
    <s v=" "/>
    <m/>
    <m/>
    <m/>
    <m/>
    <m/>
    <m/>
    <s v=" "/>
    <s v=" "/>
    <s v=" "/>
    <m/>
    <m/>
    <m/>
    <m/>
    <m/>
    <m/>
    <m/>
    <m/>
    <m/>
    <s v=""/>
    <s v=""/>
    <s v=""/>
    <m/>
    <m/>
    <m/>
    <n v="349"/>
    <n v="345"/>
    <n v="433"/>
    <n v="421"/>
    <n v="445"/>
    <n v="539"/>
    <n v="153"/>
    <n v="250"/>
    <n v="144"/>
    <n v="149"/>
    <n v="182"/>
    <n v="156"/>
    <n v="214"/>
    <n v="172"/>
    <m/>
    <m/>
    <m/>
    <m/>
    <m/>
    <m/>
    <m/>
    <m/>
    <n v="153"/>
    <n v="250"/>
    <n v="144"/>
    <n v="149"/>
    <n v="182"/>
    <n v="156"/>
    <n v="214"/>
    <n v="172"/>
    <n v="79"/>
    <n v="109"/>
    <n v="87"/>
    <n v="12"/>
    <n v="12"/>
    <n v="7"/>
    <n v="65"/>
    <n v="93"/>
    <n v="78"/>
    <n v="29"/>
    <n v="38"/>
    <n v="35"/>
    <n v="18"/>
    <n v="20"/>
    <n v="26"/>
    <n v="14"/>
    <n v="15"/>
    <n v="18"/>
    <n v="88"/>
    <n v="109"/>
    <n v="77"/>
  </r>
  <r>
    <x v="1"/>
    <s v="Phillips Community College of the Univ of Arkansas"/>
    <n v="107619"/>
    <x v="7"/>
    <m/>
    <m/>
    <m/>
    <m/>
    <m/>
    <m/>
    <m/>
    <m/>
    <m/>
    <m/>
    <m/>
    <m/>
    <m/>
    <m/>
    <m/>
    <m/>
    <m/>
    <m/>
    <m/>
    <m/>
    <m/>
    <m/>
    <m/>
    <m/>
    <m/>
    <m/>
    <m/>
    <m/>
    <m/>
    <m/>
    <m/>
    <s v=" "/>
    <s v=" "/>
    <s v=" "/>
    <s v=" "/>
    <s v=" "/>
    <s v=" "/>
    <s v=" "/>
    <s v=" "/>
    <s v=" "/>
    <s v=" "/>
    <s v=" "/>
    <s v=" "/>
    <m/>
    <m/>
    <m/>
    <m/>
    <m/>
    <m/>
    <s v=" "/>
    <s v=" "/>
    <s v=" "/>
    <m/>
    <m/>
    <m/>
    <m/>
    <m/>
    <m/>
    <m/>
    <m/>
    <m/>
    <s v=""/>
    <s v=""/>
    <s v=""/>
    <m/>
    <m/>
    <m/>
    <n v="501"/>
    <n v="407"/>
    <n v="407"/>
    <n v="311"/>
    <n v="348"/>
    <n v="382"/>
    <n v="179"/>
    <n v="200"/>
    <n v="230"/>
    <n v="175"/>
    <n v="199"/>
    <n v="127"/>
    <n v="122"/>
    <n v="141"/>
    <m/>
    <m/>
    <m/>
    <m/>
    <m/>
    <m/>
    <m/>
    <m/>
    <n v="179"/>
    <n v="200"/>
    <n v="230"/>
    <n v="175"/>
    <n v="199"/>
    <n v="127"/>
    <n v="122"/>
    <n v="141"/>
    <n v="74"/>
    <n v="70"/>
    <n v="84"/>
    <n v="5"/>
    <n v="8"/>
    <n v="6"/>
    <n v="48"/>
    <n v="44"/>
    <n v="51"/>
    <n v="33"/>
    <n v="33"/>
    <n v="21"/>
    <n v="17"/>
    <n v="21"/>
    <n v="22"/>
    <n v="24"/>
    <n v="31"/>
    <n v="10"/>
    <n v="101"/>
    <n v="114"/>
    <n v="74"/>
  </r>
  <r>
    <x v="1"/>
    <s v="Rich Mountain Community College "/>
    <n v="107743"/>
    <x v="7"/>
    <m/>
    <m/>
    <m/>
    <m/>
    <m/>
    <m/>
    <m/>
    <m/>
    <m/>
    <m/>
    <m/>
    <m/>
    <m/>
    <m/>
    <m/>
    <m/>
    <m/>
    <m/>
    <m/>
    <m/>
    <m/>
    <m/>
    <m/>
    <m/>
    <m/>
    <m/>
    <m/>
    <m/>
    <m/>
    <m/>
    <m/>
    <s v=" "/>
    <s v=" "/>
    <s v=" "/>
    <s v=" "/>
    <s v=" "/>
    <s v=" "/>
    <s v=" "/>
    <s v=" "/>
    <s v=" "/>
    <s v=" "/>
    <s v=" "/>
    <s v=" "/>
    <m/>
    <m/>
    <m/>
    <m/>
    <m/>
    <m/>
    <s v=" "/>
    <s v=" "/>
    <s v=" "/>
    <m/>
    <m/>
    <m/>
    <m/>
    <m/>
    <m/>
    <m/>
    <m/>
    <m/>
    <s v=""/>
    <s v=""/>
    <s v=""/>
    <m/>
    <m/>
    <m/>
    <n v="217"/>
    <n v="283"/>
    <n v="235"/>
    <n v="231"/>
    <n v="186"/>
    <n v="224"/>
    <n v="126"/>
    <n v="176"/>
    <n v="147"/>
    <n v="164"/>
    <n v="122"/>
    <n v="132"/>
    <n v="115"/>
    <n v="121"/>
    <m/>
    <m/>
    <m/>
    <m/>
    <m/>
    <m/>
    <m/>
    <m/>
    <n v="126"/>
    <n v="176"/>
    <n v="147"/>
    <n v="164"/>
    <n v="122"/>
    <n v="132"/>
    <n v="115"/>
    <n v="121"/>
    <n v="57"/>
    <n v="51"/>
    <n v="52"/>
    <n v="11"/>
    <n v="8"/>
    <n v="7"/>
    <n v="64"/>
    <n v="56"/>
    <n v="62"/>
    <n v="36"/>
    <n v="24"/>
    <n v="23"/>
    <n v="12"/>
    <n v="11"/>
    <n v="16"/>
    <n v="16"/>
    <n v="13"/>
    <n v="20"/>
    <n v="100"/>
    <n v="74"/>
    <n v="73"/>
  </r>
  <r>
    <x v="1"/>
    <s v="South Arkansas Community College"/>
    <n v="107974"/>
    <x v="7"/>
    <m/>
    <m/>
    <m/>
    <m/>
    <m/>
    <m/>
    <m/>
    <m/>
    <m/>
    <m/>
    <m/>
    <m/>
    <m/>
    <m/>
    <m/>
    <m/>
    <m/>
    <m/>
    <m/>
    <m/>
    <m/>
    <m/>
    <m/>
    <m/>
    <m/>
    <m/>
    <m/>
    <m/>
    <m/>
    <m/>
    <m/>
    <s v=" "/>
    <s v=" "/>
    <s v=" "/>
    <s v=" "/>
    <s v=" "/>
    <s v=" "/>
    <s v=" "/>
    <s v=" "/>
    <s v=" "/>
    <s v=" "/>
    <s v=" "/>
    <s v=" "/>
    <m/>
    <m/>
    <m/>
    <m/>
    <m/>
    <m/>
    <s v=" "/>
    <s v=" "/>
    <s v=" "/>
    <m/>
    <m/>
    <m/>
    <m/>
    <m/>
    <m/>
    <m/>
    <m/>
    <m/>
    <s v=""/>
    <s v=""/>
    <s v=""/>
    <m/>
    <m/>
    <m/>
    <n v="511"/>
    <n v="471"/>
    <n v="316"/>
    <n v="329"/>
    <n v="310"/>
    <n v="439"/>
    <n v="149"/>
    <n v="161"/>
    <n v="212"/>
    <n v="161"/>
    <n v="106"/>
    <n v="99"/>
    <n v="127"/>
    <n v="161"/>
    <m/>
    <m/>
    <m/>
    <m/>
    <m/>
    <m/>
    <m/>
    <m/>
    <n v="149"/>
    <n v="161"/>
    <n v="212"/>
    <n v="161"/>
    <n v="106"/>
    <n v="99"/>
    <n v="127"/>
    <n v="161"/>
    <n v="50"/>
    <n v="66"/>
    <n v="77"/>
    <n v="6"/>
    <n v="10"/>
    <n v="7"/>
    <n v="43"/>
    <n v="51"/>
    <n v="77"/>
    <n v="22"/>
    <n v="24"/>
    <n v="10"/>
    <n v="20"/>
    <n v="13"/>
    <n v="23"/>
    <n v="26"/>
    <n v="7"/>
    <n v="10"/>
    <n v="93"/>
    <n v="62"/>
    <n v="56"/>
  </r>
  <r>
    <x v="1"/>
    <s v="Southeast Arkansas College"/>
    <n v="107637"/>
    <x v="7"/>
    <m/>
    <m/>
    <m/>
    <m/>
    <m/>
    <m/>
    <m/>
    <m/>
    <m/>
    <m/>
    <m/>
    <m/>
    <m/>
    <m/>
    <m/>
    <m/>
    <m/>
    <m/>
    <m/>
    <m/>
    <m/>
    <m/>
    <m/>
    <m/>
    <m/>
    <m/>
    <m/>
    <m/>
    <m/>
    <m/>
    <m/>
    <s v=" "/>
    <s v=" "/>
    <s v=" "/>
    <s v=" "/>
    <s v=" "/>
    <s v=" "/>
    <s v=" "/>
    <s v=" "/>
    <s v=" "/>
    <s v=" "/>
    <s v=" "/>
    <s v=" "/>
    <m/>
    <m/>
    <m/>
    <m/>
    <m/>
    <m/>
    <s v=" "/>
    <s v=" "/>
    <s v=" "/>
    <m/>
    <m/>
    <m/>
    <m/>
    <m/>
    <m/>
    <m/>
    <m/>
    <m/>
    <s v=""/>
    <s v=""/>
    <s v=""/>
    <m/>
    <m/>
    <m/>
    <n v="511"/>
    <n v="777"/>
    <n v="546"/>
    <n v="659"/>
    <n v="590"/>
    <n v="579"/>
    <n v="250"/>
    <n v="319"/>
    <n v="261"/>
    <n v="231"/>
    <n v="172"/>
    <n v="174"/>
    <n v="215"/>
    <n v="191"/>
    <m/>
    <m/>
    <m/>
    <m/>
    <m/>
    <m/>
    <m/>
    <m/>
    <n v="250"/>
    <n v="319"/>
    <n v="261"/>
    <n v="231"/>
    <n v="172"/>
    <n v="174"/>
    <n v="215"/>
    <n v="191"/>
    <n v="77"/>
    <n v="93"/>
    <n v="85"/>
    <n v="8"/>
    <n v="9"/>
    <n v="3"/>
    <n v="89"/>
    <n v="113"/>
    <n v="103"/>
    <n v="36"/>
    <n v="31"/>
    <n v="15"/>
    <n v="24"/>
    <n v="20"/>
    <n v="31"/>
    <n v="31"/>
    <n v="17"/>
    <n v="16"/>
    <n v="140"/>
    <n v="104"/>
    <n v="112"/>
  </r>
  <r>
    <x v="1"/>
    <s v="Southern Arkansas University Tech"/>
    <n v="107992"/>
    <x v="7"/>
    <m/>
    <m/>
    <m/>
    <m/>
    <m/>
    <m/>
    <m/>
    <m/>
    <m/>
    <m/>
    <m/>
    <m/>
    <m/>
    <m/>
    <m/>
    <m/>
    <m/>
    <m/>
    <m/>
    <m/>
    <m/>
    <m/>
    <m/>
    <m/>
    <m/>
    <m/>
    <m/>
    <m/>
    <m/>
    <m/>
    <m/>
    <s v=" "/>
    <s v=" "/>
    <s v=" "/>
    <s v=" "/>
    <s v=" "/>
    <s v=" "/>
    <s v=" "/>
    <s v=" "/>
    <s v=" "/>
    <s v=" "/>
    <s v=" "/>
    <s v=" "/>
    <m/>
    <m/>
    <m/>
    <m/>
    <m/>
    <m/>
    <s v=" "/>
    <s v=" "/>
    <s v=" "/>
    <m/>
    <m/>
    <m/>
    <m/>
    <m/>
    <m/>
    <m/>
    <m/>
    <m/>
    <s v=""/>
    <s v=""/>
    <s v=""/>
    <m/>
    <m/>
    <m/>
    <n v="261"/>
    <n v="381"/>
    <n v="367"/>
    <n v="348"/>
    <n v="401"/>
    <n v="462"/>
    <n v="89"/>
    <n v="139"/>
    <n v="107"/>
    <n v="129"/>
    <n v="144"/>
    <n v="141"/>
    <n v="196"/>
    <n v="209"/>
    <m/>
    <m/>
    <m/>
    <m/>
    <m/>
    <m/>
    <m/>
    <m/>
    <n v="89"/>
    <n v="139"/>
    <n v="107"/>
    <n v="129"/>
    <n v="144"/>
    <n v="141"/>
    <n v="196"/>
    <n v="209"/>
    <n v="37"/>
    <n v="84"/>
    <n v="103"/>
    <n v="7"/>
    <n v="7"/>
    <n v="8"/>
    <n v="97"/>
    <n v="105"/>
    <n v="98"/>
    <n v="64"/>
    <n v="64"/>
    <n v="57"/>
    <n v="6"/>
    <n v="8"/>
    <n v="9"/>
    <n v="14"/>
    <n v="14"/>
    <n v="10"/>
    <n v="45"/>
    <n v="58"/>
    <n v="65"/>
  </r>
  <r>
    <x v="1"/>
    <s v="University of Arkansas Community College at Batesville"/>
    <n v="106999"/>
    <x v="7"/>
    <m/>
    <m/>
    <m/>
    <m/>
    <m/>
    <m/>
    <m/>
    <m/>
    <m/>
    <m/>
    <m/>
    <m/>
    <m/>
    <m/>
    <m/>
    <m/>
    <m/>
    <m/>
    <m/>
    <m/>
    <m/>
    <m/>
    <m/>
    <m/>
    <m/>
    <m/>
    <m/>
    <m/>
    <m/>
    <m/>
    <m/>
    <s v=" "/>
    <s v=" "/>
    <s v=" "/>
    <s v=" "/>
    <s v=" "/>
    <s v=" "/>
    <s v=" "/>
    <s v=" "/>
    <s v=" "/>
    <s v=" "/>
    <s v=" "/>
    <s v=" "/>
    <m/>
    <m/>
    <m/>
    <m/>
    <m/>
    <m/>
    <s v=" "/>
    <s v=" "/>
    <s v=" "/>
    <m/>
    <m/>
    <m/>
    <m/>
    <m/>
    <m/>
    <m/>
    <m/>
    <m/>
    <s v=""/>
    <s v=""/>
    <s v=""/>
    <m/>
    <m/>
    <m/>
    <n v="358"/>
    <n v="476"/>
    <n v="338"/>
    <n v="339"/>
    <n v="427"/>
    <n v="341"/>
    <n v="224"/>
    <n v="164"/>
    <n v="129"/>
    <n v="149"/>
    <n v="142"/>
    <n v="163"/>
    <n v="220"/>
    <n v="203"/>
    <m/>
    <m/>
    <m/>
    <m/>
    <m/>
    <m/>
    <m/>
    <m/>
    <n v="224"/>
    <n v="164"/>
    <n v="129"/>
    <n v="149"/>
    <n v="142"/>
    <n v="163"/>
    <n v="220"/>
    <n v="203"/>
    <n v="95"/>
    <n v="96"/>
    <n v="119"/>
    <n v="7"/>
    <n v="7"/>
    <n v="12"/>
    <n v="61"/>
    <n v="117"/>
    <n v="72"/>
    <n v="35"/>
    <n v="34"/>
    <n v="31"/>
    <n v="23"/>
    <n v="22"/>
    <n v="31"/>
    <n v="25"/>
    <n v="17"/>
    <n v="18"/>
    <n v="66"/>
    <n v="69"/>
    <n v="83"/>
  </r>
  <r>
    <x v="1"/>
    <s v="University of Arkansas Community College at Hope"/>
    <n v="107725"/>
    <x v="7"/>
    <m/>
    <m/>
    <m/>
    <m/>
    <m/>
    <m/>
    <m/>
    <m/>
    <m/>
    <m/>
    <m/>
    <m/>
    <m/>
    <m/>
    <m/>
    <m/>
    <m/>
    <m/>
    <m/>
    <m/>
    <m/>
    <m/>
    <m/>
    <m/>
    <m/>
    <m/>
    <m/>
    <m/>
    <m/>
    <m/>
    <m/>
    <s v=" "/>
    <s v=" "/>
    <s v=" "/>
    <s v=" "/>
    <s v=" "/>
    <s v=" "/>
    <s v=" "/>
    <s v=" "/>
    <s v=" "/>
    <s v=" "/>
    <s v=" "/>
    <s v=" "/>
    <m/>
    <m/>
    <m/>
    <m/>
    <m/>
    <m/>
    <s v=" "/>
    <s v=" "/>
    <s v=" "/>
    <m/>
    <m/>
    <m/>
    <m/>
    <m/>
    <m/>
    <m/>
    <m/>
    <m/>
    <s v=""/>
    <s v=""/>
    <s v=""/>
    <m/>
    <m/>
    <m/>
    <n v="452"/>
    <n v="441"/>
    <n v="361"/>
    <n v="321"/>
    <n v="458"/>
    <n v="331"/>
    <n v="261"/>
    <n v="223"/>
    <n v="250"/>
    <n v="235"/>
    <n v="187"/>
    <n v="161"/>
    <n v="249"/>
    <n v="166"/>
    <m/>
    <m/>
    <m/>
    <m/>
    <m/>
    <m/>
    <m/>
    <m/>
    <n v="261"/>
    <n v="223"/>
    <n v="250"/>
    <n v="235"/>
    <n v="187"/>
    <n v="161"/>
    <n v="249"/>
    <n v="166"/>
    <n v="74"/>
    <n v="110"/>
    <n v="85"/>
    <n v="11"/>
    <n v="5"/>
    <n v="5"/>
    <n v="76"/>
    <n v="134"/>
    <n v="76"/>
    <n v="46"/>
    <n v="58"/>
    <n v="32"/>
    <n v="27"/>
    <n v="17"/>
    <n v="24"/>
    <n v="36"/>
    <n v="20"/>
    <n v="19"/>
    <n v="126"/>
    <n v="92"/>
    <n v="86"/>
  </r>
  <r>
    <x v="1"/>
    <s v="University of Arkansas Community College at Morrilton"/>
    <n v="107585"/>
    <x v="7"/>
    <m/>
    <m/>
    <m/>
    <m/>
    <m/>
    <m/>
    <m/>
    <m/>
    <m/>
    <m/>
    <m/>
    <m/>
    <m/>
    <m/>
    <m/>
    <m/>
    <m/>
    <m/>
    <m/>
    <m/>
    <m/>
    <m/>
    <m/>
    <m/>
    <m/>
    <m/>
    <m/>
    <m/>
    <m/>
    <m/>
    <m/>
    <s v=" "/>
    <s v=" "/>
    <s v=" "/>
    <s v=" "/>
    <s v=" "/>
    <s v=" "/>
    <s v=" "/>
    <s v=" "/>
    <s v=" "/>
    <s v=" "/>
    <s v=" "/>
    <s v=" "/>
    <m/>
    <m/>
    <m/>
    <m/>
    <m/>
    <m/>
    <s v=" "/>
    <s v=" "/>
    <s v=" "/>
    <m/>
    <m/>
    <m/>
    <m/>
    <m/>
    <m/>
    <m/>
    <m/>
    <m/>
    <s v=""/>
    <s v=""/>
    <s v=""/>
    <m/>
    <m/>
    <m/>
    <n v="790"/>
    <n v="545"/>
    <n v="719"/>
    <n v="690"/>
    <n v="784"/>
    <n v="802"/>
    <n v="328"/>
    <n v="377"/>
    <n v="462"/>
    <n v="312"/>
    <n v="424"/>
    <n v="415"/>
    <n v="483"/>
    <n v="473"/>
    <m/>
    <m/>
    <m/>
    <m/>
    <m/>
    <m/>
    <m/>
    <m/>
    <n v="328"/>
    <n v="377"/>
    <n v="462"/>
    <n v="312"/>
    <n v="424"/>
    <n v="415"/>
    <n v="483"/>
    <n v="473"/>
    <n v="170"/>
    <n v="234"/>
    <n v="251"/>
    <n v="27"/>
    <n v="34"/>
    <n v="18"/>
    <n v="218"/>
    <n v="215"/>
    <n v="204"/>
    <n v="52"/>
    <n v="52"/>
    <n v="58"/>
    <n v="46"/>
    <n v="47"/>
    <n v="52"/>
    <n v="47"/>
    <n v="76"/>
    <n v="64"/>
    <n v="167"/>
    <n v="249"/>
    <n v="241"/>
  </r>
  <r>
    <x v="2"/>
    <s v="University of Delaware"/>
    <n v="130943"/>
    <x v="0"/>
    <m/>
    <n v="4375"/>
    <n v="3845"/>
    <n v="4172"/>
    <n v="4425"/>
    <n v="4298"/>
    <m/>
    <n v="3179"/>
    <n v="3898"/>
    <n v="3870"/>
    <n v="3128"/>
    <n v="3358"/>
    <n v="3712"/>
    <n v="3794"/>
    <n v="3769"/>
    <n v="3830"/>
    <n v="3567"/>
    <n v="3835"/>
    <m/>
    <m/>
    <m/>
    <m/>
    <m/>
    <m/>
    <m/>
    <m/>
    <m/>
    <m/>
    <m/>
    <m/>
    <m/>
    <n v="3179"/>
    <n v="3898"/>
    <n v="3870"/>
    <n v="3128"/>
    <n v="3358"/>
    <n v="3712"/>
    <n v="3794"/>
    <n v="3769"/>
    <n v="3830"/>
    <n v="3567"/>
    <n v="3835"/>
    <s v=" "/>
    <n v="3252"/>
    <n v="3545"/>
    <m/>
    <m/>
    <m/>
    <m/>
    <n v="315"/>
    <n v="290"/>
    <s v=" "/>
    <n v="2607"/>
    <n v="2705"/>
    <m/>
    <m/>
    <n v="5"/>
    <m/>
    <m/>
    <n v="0"/>
    <m/>
    <n v="751"/>
    <n v="1002"/>
    <n v="3794"/>
    <n v="3180"/>
    <n v="2771"/>
    <m/>
    <m/>
    <m/>
    <m/>
    <m/>
    <m/>
    <m/>
    <m/>
    <m/>
    <m/>
    <m/>
    <m/>
    <m/>
    <m/>
    <m/>
    <m/>
    <m/>
    <m/>
    <m/>
    <m/>
    <m/>
    <m/>
    <m/>
    <s v=""/>
    <s v=""/>
    <s v=""/>
    <s v=""/>
    <s v=""/>
    <s v=""/>
    <s v=""/>
    <s v=""/>
    <m/>
    <m/>
    <m/>
    <m/>
    <m/>
    <m/>
    <s v=""/>
    <s v=""/>
    <s v=""/>
    <m/>
    <m/>
    <m/>
    <m/>
    <m/>
    <m/>
    <m/>
    <m/>
    <m/>
    <s v=""/>
    <s v=""/>
    <s v=""/>
  </r>
  <r>
    <x v="2"/>
    <s v="Delaware State University"/>
    <n v="130934"/>
    <x v="3"/>
    <m/>
    <n v="618"/>
    <n v="747"/>
    <n v="1160"/>
    <n v="828"/>
    <n v="806"/>
    <m/>
    <n v="637"/>
    <n v="578"/>
    <n v="632"/>
    <n v="684"/>
    <n v="686"/>
    <n v="761"/>
    <n v="597"/>
    <n v="687"/>
    <n v="885"/>
    <n v="818"/>
    <n v="799"/>
    <m/>
    <m/>
    <m/>
    <m/>
    <m/>
    <m/>
    <m/>
    <m/>
    <m/>
    <m/>
    <m/>
    <m/>
    <m/>
    <n v="637"/>
    <n v="578"/>
    <n v="632"/>
    <n v="684"/>
    <n v="686"/>
    <n v="761"/>
    <n v="597"/>
    <n v="687"/>
    <n v="885"/>
    <n v="818"/>
    <n v="799"/>
    <s v=" "/>
    <n v="528"/>
    <n v="578"/>
    <m/>
    <m/>
    <m/>
    <m/>
    <n v="290"/>
    <n v="221"/>
    <s v=" "/>
    <n v="256"/>
    <n v="273"/>
    <m/>
    <n v="0"/>
    <n v="4"/>
    <m/>
    <n v="0"/>
    <m/>
    <m/>
    <n v="430"/>
    <n v="484"/>
    <n v="597"/>
    <n v="230"/>
    <n v="277"/>
    <m/>
    <m/>
    <m/>
    <m/>
    <m/>
    <m/>
    <m/>
    <m/>
    <m/>
    <m/>
    <m/>
    <m/>
    <m/>
    <m/>
    <m/>
    <m/>
    <m/>
    <m/>
    <m/>
    <m/>
    <m/>
    <m/>
    <m/>
    <s v=""/>
    <s v=""/>
    <s v=""/>
    <s v=""/>
    <s v=""/>
    <s v=""/>
    <s v=""/>
    <s v=""/>
    <m/>
    <m/>
    <m/>
    <m/>
    <m/>
    <m/>
    <s v=""/>
    <s v=""/>
    <s v=""/>
    <m/>
    <m/>
    <m/>
    <m/>
    <m/>
    <m/>
    <m/>
    <m/>
    <m/>
    <s v=""/>
    <s v=""/>
    <s v=""/>
  </r>
  <r>
    <x v="2"/>
    <s v="Delaware Technical and Community College--Owens"/>
    <n v="130891"/>
    <x v="6"/>
    <m/>
    <m/>
    <m/>
    <m/>
    <m/>
    <m/>
    <m/>
    <m/>
    <m/>
    <m/>
    <m/>
    <m/>
    <m/>
    <m/>
    <m/>
    <m/>
    <m/>
    <m/>
    <m/>
    <m/>
    <m/>
    <m/>
    <m/>
    <m/>
    <m/>
    <m/>
    <m/>
    <m/>
    <m/>
    <m/>
    <m/>
    <s v=" "/>
    <s v=" "/>
    <s v=" "/>
    <s v=" "/>
    <s v=" "/>
    <s v=" "/>
    <s v=" "/>
    <s v=" "/>
    <s v=" "/>
    <s v=" "/>
    <s v=" "/>
    <s v=" "/>
    <m/>
    <m/>
    <m/>
    <m/>
    <m/>
    <m/>
    <s v=" "/>
    <s v=" "/>
    <s v=" "/>
    <m/>
    <m/>
    <m/>
    <m/>
    <m/>
    <m/>
    <m/>
    <m/>
    <m/>
    <s v=""/>
    <s v=""/>
    <s v=""/>
    <m/>
    <m/>
    <m/>
    <n v="1006"/>
    <n v="1148"/>
    <n v="1246"/>
    <n v="1369"/>
    <n v="1520"/>
    <m/>
    <m/>
    <m/>
    <n v="533"/>
    <n v="411"/>
    <n v="514"/>
    <n v="626"/>
    <n v="682"/>
    <m/>
    <m/>
    <m/>
    <m/>
    <m/>
    <m/>
    <m/>
    <m/>
    <m/>
    <s v=""/>
    <s v=""/>
    <n v="533"/>
    <n v="411"/>
    <n v="514"/>
    <n v="626"/>
    <n v="682"/>
    <s v=""/>
    <n v="0"/>
    <n v="379"/>
    <m/>
    <n v="0"/>
    <n v="34"/>
    <m/>
    <n v="626"/>
    <n v="269"/>
    <s v=""/>
    <n v="57"/>
    <n v="46"/>
    <m/>
    <m/>
    <m/>
    <m/>
    <m/>
    <n v="62"/>
    <m/>
    <n v="354"/>
    <n v="406"/>
    <n v="626"/>
  </r>
  <r>
    <x v="2"/>
    <s v="Delaware Technical and Community College--Stanton-Wilmington"/>
    <n v="130916"/>
    <x v="6"/>
    <m/>
    <m/>
    <m/>
    <m/>
    <m/>
    <m/>
    <m/>
    <m/>
    <m/>
    <m/>
    <m/>
    <m/>
    <m/>
    <m/>
    <m/>
    <m/>
    <m/>
    <m/>
    <m/>
    <m/>
    <m/>
    <m/>
    <m/>
    <m/>
    <m/>
    <m/>
    <m/>
    <m/>
    <m/>
    <m/>
    <m/>
    <s v=" "/>
    <s v=" "/>
    <s v=" "/>
    <s v=" "/>
    <s v=" "/>
    <s v=" "/>
    <s v=" "/>
    <s v=" "/>
    <s v=" "/>
    <s v=" "/>
    <s v=" "/>
    <s v=" "/>
    <m/>
    <m/>
    <m/>
    <m/>
    <m/>
    <m/>
    <s v=" "/>
    <s v=" "/>
    <s v=" "/>
    <m/>
    <m/>
    <m/>
    <m/>
    <m/>
    <m/>
    <m/>
    <m/>
    <m/>
    <s v=""/>
    <s v=""/>
    <s v=""/>
    <m/>
    <m/>
    <m/>
    <n v="2004"/>
    <n v="2806"/>
    <n v="2570"/>
    <n v="2675"/>
    <n v="2762"/>
    <m/>
    <m/>
    <m/>
    <n v="1017"/>
    <n v="858"/>
    <n v="858"/>
    <n v="927"/>
    <n v="1093"/>
    <m/>
    <m/>
    <m/>
    <m/>
    <m/>
    <m/>
    <m/>
    <m/>
    <m/>
    <s v=""/>
    <s v=""/>
    <n v="1017"/>
    <n v="858"/>
    <n v="858"/>
    <n v="927"/>
    <n v="1093"/>
    <s v=""/>
    <m/>
    <n v="596"/>
    <m/>
    <m/>
    <n v="70"/>
    <m/>
    <n v="927"/>
    <n v="427"/>
    <s v=""/>
    <n v="61"/>
    <n v="42"/>
    <m/>
    <m/>
    <m/>
    <m/>
    <m/>
    <n v="117"/>
    <m/>
    <n v="797"/>
    <n v="699"/>
    <n v="927"/>
  </r>
  <r>
    <x v="2"/>
    <s v="Delaware Technical and Community College--Terry"/>
    <n v="130907"/>
    <x v="7"/>
    <m/>
    <m/>
    <m/>
    <m/>
    <m/>
    <m/>
    <m/>
    <m/>
    <m/>
    <m/>
    <m/>
    <m/>
    <m/>
    <m/>
    <m/>
    <m/>
    <m/>
    <m/>
    <m/>
    <m/>
    <m/>
    <m/>
    <m/>
    <m/>
    <m/>
    <m/>
    <m/>
    <m/>
    <m/>
    <m/>
    <m/>
    <s v=" "/>
    <s v=" "/>
    <s v=" "/>
    <s v=" "/>
    <s v=" "/>
    <s v=" "/>
    <s v=" "/>
    <s v=" "/>
    <s v=" "/>
    <s v=" "/>
    <s v=" "/>
    <s v=" "/>
    <m/>
    <m/>
    <m/>
    <m/>
    <m/>
    <m/>
    <s v=" "/>
    <s v=" "/>
    <s v=" "/>
    <m/>
    <m/>
    <m/>
    <m/>
    <m/>
    <m/>
    <m/>
    <m/>
    <m/>
    <s v=""/>
    <s v=""/>
    <s v=""/>
    <m/>
    <m/>
    <m/>
    <n v="595"/>
    <n v="1043"/>
    <n v="957"/>
    <n v="1135"/>
    <n v="1241"/>
    <m/>
    <m/>
    <m/>
    <n v="245"/>
    <n v="308"/>
    <n v="288"/>
    <n v="509"/>
    <n v="591"/>
    <m/>
    <m/>
    <m/>
    <m/>
    <m/>
    <m/>
    <m/>
    <m/>
    <m/>
    <s v=""/>
    <s v=""/>
    <n v="245"/>
    <n v="308"/>
    <n v="288"/>
    <n v="509"/>
    <n v="591"/>
    <s v=""/>
    <m/>
    <n v="312"/>
    <m/>
    <m/>
    <n v="32"/>
    <m/>
    <n v="509"/>
    <n v="247"/>
    <s v=""/>
    <n v="25"/>
    <n v="8"/>
    <m/>
    <m/>
    <m/>
    <m/>
    <m/>
    <n v="40"/>
    <m/>
    <n v="283"/>
    <n v="240"/>
    <n v="509"/>
  </r>
  <r>
    <x v="3"/>
    <s v="Florida International University"/>
    <n v="133951"/>
    <x v="0"/>
    <n v="3820"/>
    <n v="6827"/>
    <n v="7938"/>
    <n v="8180"/>
    <n v="5299"/>
    <n v="6454"/>
    <n v="7370"/>
    <n v="1988"/>
    <n v="2230"/>
    <n v="2506"/>
    <n v="2607"/>
    <n v="2482"/>
    <n v="2828"/>
    <n v="3047"/>
    <n v="3381"/>
    <n v="3978"/>
    <n v="3891"/>
    <n v="3234"/>
    <n v="3107"/>
    <n v="1"/>
    <n v="3"/>
    <n v="24"/>
    <n v="25"/>
    <m/>
    <m/>
    <m/>
    <m/>
    <m/>
    <m/>
    <m/>
    <m/>
    <n v="1987"/>
    <n v="2227"/>
    <n v="2482"/>
    <n v="2582"/>
    <n v="2482"/>
    <n v="2828"/>
    <n v="3047"/>
    <n v="3381"/>
    <n v="3978"/>
    <n v="3891"/>
    <n v="3234"/>
    <n v="3107"/>
    <n v="3155"/>
    <n v="2642"/>
    <n v="2548"/>
    <n v="59"/>
    <n v="32"/>
    <m/>
    <n v="677"/>
    <n v="560"/>
    <n v="559"/>
    <n v="1209"/>
    <n v="1365"/>
    <n v="1411"/>
    <n v="255"/>
    <n v="624"/>
    <n v="350"/>
    <n v="146"/>
    <n v="163"/>
    <n v="218"/>
    <n v="872"/>
    <n v="676"/>
    <n v="1068"/>
    <n v="1123"/>
    <n v="1242"/>
    <n v="1430"/>
    <m/>
    <m/>
    <m/>
    <m/>
    <m/>
    <m/>
    <m/>
    <m/>
    <m/>
    <m/>
    <m/>
    <m/>
    <m/>
    <m/>
    <m/>
    <m/>
    <m/>
    <m/>
    <m/>
    <m/>
    <m/>
    <m/>
    <m/>
    <m/>
    <s v=""/>
    <s v=""/>
    <s v=""/>
    <s v=""/>
    <s v=""/>
    <s v=""/>
    <m/>
    <m/>
    <m/>
    <m/>
    <m/>
    <m/>
    <s v=""/>
    <s v=""/>
    <s v=""/>
    <m/>
    <m/>
    <m/>
    <m/>
    <m/>
    <m/>
    <m/>
    <m/>
    <m/>
    <s v=""/>
    <s v=""/>
    <s v=""/>
  </r>
  <r>
    <x v="3"/>
    <s v="Florida State University "/>
    <n v="134097"/>
    <x v="0"/>
    <n v="8632"/>
    <n v="8133"/>
    <n v="8465"/>
    <n v="8153"/>
    <n v="8295"/>
    <n v="8273"/>
    <n v="6775"/>
    <n v="4491"/>
    <n v="5109"/>
    <n v="5118"/>
    <n v="5617"/>
    <n v="5732"/>
    <n v="6332"/>
    <n v="6100"/>
    <n v="6224"/>
    <n v="6108"/>
    <n v="6211"/>
    <n v="6126"/>
    <n v="5010"/>
    <m/>
    <n v="43"/>
    <n v="40"/>
    <n v="60"/>
    <m/>
    <m/>
    <m/>
    <m/>
    <m/>
    <m/>
    <m/>
    <m/>
    <n v="4491"/>
    <n v="5066"/>
    <n v="5078"/>
    <n v="5557"/>
    <n v="5732"/>
    <n v="6332"/>
    <n v="6100"/>
    <n v="6224"/>
    <n v="6108"/>
    <n v="6211"/>
    <n v="6126"/>
    <n v="5010"/>
    <n v="5502"/>
    <n v="5481"/>
    <n v="4561"/>
    <n v="154"/>
    <n v="136"/>
    <m/>
    <n v="555"/>
    <n v="509"/>
    <n v="449"/>
    <n v="3899"/>
    <n v="4351"/>
    <n v="4327"/>
    <n v="101"/>
    <n v="193"/>
    <n v="125"/>
    <n v="578"/>
    <n v="677"/>
    <n v="612"/>
    <n v="1154"/>
    <n v="1111"/>
    <n v="1036"/>
    <n v="2928"/>
    <n v="3426"/>
    <n v="3492"/>
    <m/>
    <m/>
    <m/>
    <m/>
    <m/>
    <m/>
    <m/>
    <m/>
    <m/>
    <m/>
    <m/>
    <m/>
    <m/>
    <m/>
    <m/>
    <m/>
    <m/>
    <m/>
    <m/>
    <m/>
    <m/>
    <m/>
    <m/>
    <m/>
    <s v=""/>
    <s v=""/>
    <s v=""/>
    <s v=""/>
    <s v=""/>
    <s v=""/>
    <m/>
    <m/>
    <m/>
    <m/>
    <m/>
    <m/>
    <s v=""/>
    <s v=""/>
    <s v=""/>
    <m/>
    <m/>
    <m/>
    <m/>
    <m/>
    <m/>
    <m/>
    <m/>
    <m/>
    <s v=""/>
    <s v=""/>
    <s v=""/>
  </r>
  <r>
    <x v="3"/>
    <s v="University of Central Florida "/>
    <n v="132903"/>
    <x v="0"/>
    <n v="9059"/>
    <n v="10175"/>
    <n v="9715"/>
    <n v="11152"/>
    <n v="11434"/>
    <n v="11574"/>
    <n v="11538"/>
    <n v="2839"/>
    <n v="3792"/>
    <n v="4303"/>
    <n v="4604"/>
    <n v="4970"/>
    <n v="5330"/>
    <n v="5678"/>
    <n v="5753"/>
    <n v="6084"/>
    <n v="6399"/>
    <n v="6359"/>
    <n v="6144"/>
    <m/>
    <m/>
    <n v="36"/>
    <n v="46"/>
    <m/>
    <m/>
    <m/>
    <m/>
    <m/>
    <m/>
    <m/>
    <m/>
    <n v="2839"/>
    <n v="3792"/>
    <n v="4267"/>
    <n v="4558"/>
    <n v="4970"/>
    <n v="5330"/>
    <n v="5678"/>
    <n v="5753"/>
    <n v="6084"/>
    <n v="6399"/>
    <n v="6359"/>
    <n v="6144"/>
    <n v="5365"/>
    <n v="5434"/>
    <n v="5346"/>
    <n v="160"/>
    <n v="105"/>
    <m/>
    <n v="874"/>
    <n v="820"/>
    <n v="798"/>
    <n v="2906"/>
    <n v="3348"/>
    <n v="3572"/>
    <n v="237"/>
    <n v="421"/>
    <n v="253"/>
    <n v="525"/>
    <n v="573"/>
    <n v="576"/>
    <n v="1302"/>
    <n v="988"/>
    <n v="1277"/>
    <n v="1652"/>
    <n v="2251"/>
    <n v="2600"/>
    <m/>
    <m/>
    <m/>
    <m/>
    <m/>
    <m/>
    <m/>
    <m/>
    <m/>
    <m/>
    <m/>
    <m/>
    <m/>
    <m/>
    <m/>
    <m/>
    <m/>
    <m/>
    <m/>
    <m/>
    <m/>
    <m/>
    <m/>
    <m/>
    <s v=""/>
    <s v=""/>
    <s v=""/>
    <s v=""/>
    <s v=""/>
    <s v=""/>
    <m/>
    <m/>
    <m/>
    <m/>
    <m/>
    <m/>
    <s v=""/>
    <s v=""/>
    <s v=""/>
    <m/>
    <m/>
    <m/>
    <m/>
    <m/>
    <m/>
    <m/>
    <m/>
    <m/>
    <s v=""/>
    <s v=""/>
    <s v=""/>
  </r>
  <r>
    <x v="3"/>
    <s v="University of Florida"/>
    <n v="134130"/>
    <x v="0"/>
    <n v="8835"/>
    <n v="8749"/>
    <n v="8743"/>
    <n v="9305"/>
    <n v="9675"/>
    <n v="9629"/>
    <n v="8652"/>
    <n v="5962"/>
    <n v="5629"/>
    <n v="6092"/>
    <n v="6890"/>
    <n v="6205"/>
    <n v="6443"/>
    <n v="6506"/>
    <n v="6691"/>
    <n v="7224"/>
    <n v="6686"/>
    <n v="6442"/>
    <n v="6394"/>
    <n v="2"/>
    <n v="0"/>
    <n v="27"/>
    <n v="26"/>
    <m/>
    <m/>
    <m/>
    <m/>
    <m/>
    <m/>
    <m/>
    <m/>
    <n v="5960"/>
    <n v="5629"/>
    <n v="6065"/>
    <n v="6864"/>
    <n v="6205"/>
    <n v="6443"/>
    <n v="6506"/>
    <n v="6691"/>
    <n v="7224"/>
    <n v="6686"/>
    <n v="6442"/>
    <n v="6394"/>
    <n v="6362"/>
    <n v="6131"/>
    <n v="6144"/>
    <n v="74"/>
    <n v="60"/>
    <m/>
    <n v="250"/>
    <n v="251"/>
    <n v="250"/>
    <n v="5006"/>
    <n v="5230"/>
    <n v="5359"/>
    <n v="104"/>
    <n v="220"/>
    <n v="112"/>
    <n v="362"/>
    <n v="377"/>
    <n v="351"/>
    <n v="733"/>
    <n v="616"/>
    <n v="684"/>
    <n v="4709"/>
    <n v="4517"/>
    <n v="4938"/>
    <m/>
    <m/>
    <m/>
    <m/>
    <m/>
    <m/>
    <m/>
    <m/>
    <m/>
    <m/>
    <m/>
    <m/>
    <m/>
    <m/>
    <m/>
    <m/>
    <m/>
    <m/>
    <m/>
    <m/>
    <m/>
    <m/>
    <m/>
    <m/>
    <s v=""/>
    <s v=""/>
    <s v=""/>
    <s v=""/>
    <s v=""/>
    <s v=""/>
    <m/>
    <m/>
    <m/>
    <m/>
    <m/>
    <m/>
    <s v=""/>
    <s v=""/>
    <s v=""/>
    <m/>
    <m/>
    <m/>
    <m/>
    <m/>
    <m/>
    <m/>
    <m/>
    <m/>
    <s v=""/>
    <s v=""/>
    <s v=""/>
  </r>
  <r>
    <x v="3"/>
    <s v="University of South Florida "/>
    <n v="137351"/>
    <x v="0"/>
    <n v="7613"/>
    <n v="8390"/>
    <n v="8473"/>
    <n v="5629"/>
    <n v="8053"/>
    <n v="10176"/>
    <n v="11212"/>
    <n v="2244"/>
    <n v="2538"/>
    <n v="3127"/>
    <n v="3359"/>
    <n v="3772"/>
    <n v="4261"/>
    <n v="4976"/>
    <n v="4568"/>
    <n v="4349"/>
    <n v="4399"/>
    <n v="4143"/>
    <n v="4395"/>
    <n v="3"/>
    <m/>
    <n v="0"/>
    <n v="40"/>
    <m/>
    <m/>
    <m/>
    <m/>
    <m/>
    <m/>
    <m/>
    <m/>
    <n v="2241"/>
    <n v="2538"/>
    <n v="3127"/>
    <n v="3319"/>
    <n v="3772"/>
    <n v="4261"/>
    <n v="4976"/>
    <n v="4568"/>
    <n v="4349"/>
    <n v="4399"/>
    <n v="4143"/>
    <n v="4395"/>
    <n v="3624"/>
    <n v="3582"/>
    <n v="3780"/>
    <n v="88"/>
    <n v="58"/>
    <m/>
    <n v="687"/>
    <n v="503"/>
    <n v="615"/>
    <n v="1840"/>
    <n v="2022"/>
    <n v="2395"/>
    <n v="299"/>
    <n v="683"/>
    <n v="408"/>
    <n v="285"/>
    <n v="293"/>
    <n v="378"/>
    <n v="1348"/>
    <n v="1263"/>
    <n v="1795"/>
    <n v="1264"/>
    <n v="1386"/>
    <n v="1700"/>
    <m/>
    <m/>
    <m/>
    <m/>
    <m/>
    <m/>
    <m/>
    <m/>
    <m/>
    <m/>
    <m/>
    <m/>
    <m/>
    <m/>
    <m/>
    <m/>
    <m/>
    <m/>
    <m/>
    <m/>
    <m/>
    <m/>
    <m/>
    <m/>
    <s v=""/>
    <s v=""/>
    <s v=""/>
    <s v=""/>
    <s v=""/>
    <s v=""/>
    <m/>
    <m/>
    <m/>
    <m/>
    <m/>
    <m/>
    <s v=""/>
    <s v=""/>
    <s v=""/>
    <m/>
    <m/>
    <m/>
    <m/>
    <m/>
    <m/>
    <m/>
    <m/>
    <m/>
    <s v=""/>
    <s v=""/>
    <s v=""/>
  </r>
  <r>
    <x v="3"/>
    <s v="Florida Atlantic University "/>
    <n v="133669"/>
    <x v="1"/>
    <n v="6013"/>
    <n v="5615"/>
    <n v="2534"/>
    <n v="5539"/>
    <n v="6201"/>
    <n v="5795"/>
    <n v="5670"/>
    <n v="1176"/>
    <n v="1310"/>
    <n v="1444"/>
    <n v="1838"/>
    <n v="1967"/>
    <n v="2027"/>
    <n v="2041"/>
    <n v="2287"/>
    <n v="2086"/>
    <n v="2195"/>
    <n v="2563"/>
    <n v="2688"/>
    <n v="1"/>
    <n v="1"/>
    <n v="21"/>
    <n v="20"/>
    <m/>
    <m/>
    <m/>
    <m/>
    <m/>
    <m/>
    <m/>
    <m/>
    <n v="1175"/>
    <n v="1309"/>
    <n v="1423"/>
    <n v="1818"/>
    <n v="1967"/>
    <n v="2027"/>
    <n v="2041"/>
    <n v="2287"/>
    <n v="2086"/>
    <n v="2195"/>
    <n v="2563"/>
    <n v="2688"/>
    <n v="1633"/>
    <n v="1951"/>
    <n v="2118"/>
    <n v="64"/>
    <n v="29"/>
    <m/>
    <n v="498"/>
    <n v="583"/>
    <n v="570"/>
    <n v="734"/>
    <n v="786"/>
    <n v="783"/>
    <n v="140"/>
    <n v="289"/>
    <n v="155"/>
    <n v="236"/>
    <n v="243"/>
    <n v="249"/>
    <n v="857"/>
    <n v="709"/>
    <n v="854"/>
    <n v="489"/>
    <n v="560"/>
    <n v="626"/>
    <m/>
    <m/>
    <m/>
    <m/>
    <m/>
    <m/>
    <m/>
    <m/>
    <m/>
    <m/>
    <m/>
    <m/>
    <m/>
    <m/>
    <m/>
    <m/>
    <m/>
    <m/>
    <m/>
    <m/>
    <m/>
    <m/>
    <m/>
    <m/>
    <s v=""/>
    <s v=""/>
    <s v=""/>
    <s v=""/>
    <s v=""/>
    <s v=""/>
    <m/>
    <m/>
    <m/>
    <m/>
    <m/>
    <m/>
    <s v=""/>
    <s v=""/>
    <s v=""/>
    <m/>
    <m/>
    <m/>
    <m/>
    <m/>
    <m/>
    <m/>
    <m/>
    <m/>
    <s v=""/>
    <s v=""/>
    <s v=""/>
  </r>
  <r>
    <x v="3"/>
    <s v="Florida Agricultural &amp; Mechanical University "/>
    <n v="133650"/>
    <x v="2"/>
    <n v="3863"/>
    <n v="9969"/>
    <n v="10221"/>
    <n v="3038"/>
    <n v="2067"/>
    <n v="2096"/>
    <n v="2516"/>
    <n v="1892"/>
    <n v="2216"/>
    <n v="2222"/>
    <n v="2148"/>
    <n v="2256"/>
    <n v="2099"/>
    <n v="2371"/>
    <n v="2097"/>
    <n v="1532"/>
    <n v="1615"/>
    <n v="1854"/>
    <n v="2046"/>
    <n v="3"/>
    <n v="3"/>
    <n v="37"/>
    <n v="27"/>
    <m/>
    <m/>
    <m/>
    <m/>
    <m/>
    <m/>
    <m/>
    <m/>
    <n v="1889"/>
    <n v="2213"/>
    <n v="2185"/>
    <n v="2121"/>
    <n v="2256"/>
    <n v="2099"/>
    <n v="2371"/>
    <n v="2097"/>
    <n v="1532"/>
    <n v="1615"/>
    <n v="1854"/>
    <n v="2046"/>
    <n v="1319"/>
    <n v="1549"/>
    <n v="1606"/>
    <n v="12"/>
    <n v="6"/>
    <m/>
    <n v="284"/>
    <n v="299"/>
    <n v="440"/>
    <n v="872"/>
    <n v="846"/>
    <n v="927"/>
    <n v="204"/>
    <n v="506"/>
    <n v="272"/>
    <n v="130"/>
    <n v="117"/>
    <n v="128"/>
    <n v="1050"/>
    <n v="630"/>
    <n v="1044"/>
    <n v="968"/>
    <n v="1133"/>
    <n v="1095"/>
    <m/>
    <m/>
    <m/>
    <m/>
    <m/>
    <m/>
    <m/>
    <m/>
    <m/>
    <m/>
    <m/>
    <m/>
    <m/>
    <m/>
    <m/>
    <m/>
    <m/>
    <m/>
    <m/>
    <m/>
    <m/>
    <m/>
    <m/>
    <m/>
    <s v=""/>
    <s v=""/>
    <s v=""/>
    <s v=""/>
    <s v=""/>
    <s v=""/>
    <m/>
    <m/>
    <m/>
    <m/>
    <m/>
    <m/>
    <s v=""/>
    <s v=""/>
    <s v=""/>
    <m/>
    <m/>
    <m/>
    <m/>
    <m/>
    <m/>
    <m/>
    <m/>
    <m/>
    <s v=""/>
    <s v=""/>
    <s v=""/>
  </r>
  <r>
    <x v="3"/>
    <s v="University of North Florida"/>
    <n v="136172"/>
    <x v="2"/>
    <n v="3343"/>
    <n v="3367"/>
    <n v="3864"/>
    <n v="4113"/>
    <n v="4189"/>
    <n v="3952"/>
    <n v="2931"/>
    <n v="1105"/>
    <n v="1371"/>
    <n v="1515"/>
    <n v="1601"/>
    <n v="1704"/>
    <n v="1867"/>
    <n v="1932"/>
    <n v="2228"/>
    <n v="2297"/>
    <n v="2308"/>
    <n v="2048"/>
    <n v="1694"/>
    <m/>
    <m/>
    <n v="15"/>
    <n v="23"/>
    <m/>
    <m/>
    <m/>
    <m/>
    <m/>
    <m/>
    <m/>
    <m/>
    <n v="1105"/>
    <n v="1371"/>
    <n v="1500"/>
    <n v="1578"/>
    <n v="1704"/>
    <n v="1867"/>
    <n v="1932"/>
    <n v="2228"/>
    <n v="2297"/>
    <n v="2308"/>
    <n v="2048"/>
    <n v="1694"/>
    <n v="1782"/>
    <n v="1578"/>
    <n v="1405"/>
    <n v="66"/>
    <n v="52"/>
    <m/>
    <n v="460"/>
    <n v="418"/>
    <n v="289"/>
    <n v="776"/>
    <n v="843"/>
    <n v="946"/>
    <n v="107"/>
    <n v="238"/>
    <n v="118"/>
    <n v="217"/>
    <n v="241"/>
    <n v="235"/>
    <n v="604"/>
    <n v="545"/>
    <n v="633"/>
    <n v="600"/>
    <n v="713"/>
    <n v="811"/>
    <m/>
    <m/>
    <m/>
    <m/>
    <m/>
    <m/>
    <m/>
    <m/>
    <m/>
    <m/>
    <m/>
    <m/>
    <m/>
    <m/>
    <m/>
    <m/>
    <m/>
    <m/>
    <m/>
    <m/>
    <m/>
    <m/>
    <m/>
    <m/>
    <s v=""/>
    <s v=""/>
    <s v=""/>
    <s v=""/>
    <s v=""/>
    <s v=""/>
    <m/>
    <m/>
    <m/>
    <m/>
    <m/>
    <m/>
    <s v=""/>
    <s v=""/>
    <s v=""/>
    <m/>
    <m/>
    <m/>
    <m/>
    <m/>
    <m/>
    <m/>
    <m/>
    <m/>
    <s v=""/>
    <s v=""/>
    <s v=""/>
  </r>
  <r>
    <x v="3"/>
    <s v="University of West Florida"/>
    <n v="138354"/>
    <x v="2"/>
    <n v="1385"/>
    <n v="2164"/>
    <n v="956"/>
    <n v="1361"/>
    <n v="2384"/>
    <n v="2514"/>
    <n v="2524"/>
    <n v="620"/>
    <n v="647"/>
    <n v="655"/>
    <n v="648"/>
    <n v="720"/>
    <n v="781"/>
    <n v="823"/>
    <n v="869"/>
    <n v="832"/>
    <n v="861"/>
    <n v="912"/>
    <n v="1033"/>
    <m/>
    <m/>
    <n v="18"/>
    <n v="20"/>
    <m/>
    <m/>
    <m/>
    <m/>
    <m/>
    <m/>
    <m/>
    <m/>
    <n v="620"/>
    <n v="647"/>
    <n v="637"/>
    <n v="628"/>
    <n v="720"/>
    <n v="781"/>
    <n v="823"/>
    <n v="869"/>
    <n v="832"/>
    <n v="861"/>
    <n v="912"/>
    <n v="1033"/>
    <n v="626"/>
    <n v="650"/>
    <n v="816"/>
    <n v="21"/>
    <n v="15"/>
    <m/>
    <n v="214"/>
    <n v="247"/>
    <n v="217"/>
    <n v="336"/>
    <n v="336"/>
    <n v="370"/>
    <n v="43"/>
    <n v="113"/>
    <n v="65"/>
    <n v="66"/>
    <n v="95"/>
    <n v="98"/>
    <n v="275"/>
    <n v="237"/>
    <n v="290"/>
    <n v="278"/>
    <n v="302"/>
    <n v="301"/>
    <m/>
    <m/>
    <m/>
    <m/>
    <m/>
    <m/>
    <m/>
    <m/>
    <m/>
    <m/>
    <m/>
    <m/>
    <m/>
    <m/>
    <m/>
    <m/>
    <m/>
    <m/>
    <m/>
    <m/>
    <m/>
    <m/>
    <m/>
    <m/>
    <s v=""/>
    <s v=""/>
    <s v=""/>
    <s v=""/>
    <s v=""/>
    <s v=""/>
    <m/>
    <m/>
    <m/>
    <m/>
    <m/>
    <m/>
    <s v=""/>
    <s v=""/>
    <s v=""/>
    <m/>
    <m/>
    <m/>
    <m/>
    <m/>
    <m/>
    <m/>
    <m/>
    <m/>
    <s v=""/>
    <s v=""/>
    <s v=""/>
  </r>
  <r>
    <x v="3"/>
    <s v="Florida Gulf Coast University"/>
    <n v="433660"/>
    <x v="3"/>
    <n v="848"/>
    <n v="1748"/>
    <n v="1583"/>
    <n v="2219"/>
    <n v="2584"/>
    <n v="2901"/>
    <n v="2989"/>
    <n v="129"/>
    <n v="199"/>
    <n v="262"/>
    <n v="403"/>
    <n v="489"/>
    <n v="757"/>
    <n v="824"/>
    <n v="918"/>
    <n v="1202"/>
    <n v="1460"/>
    <n v="1689"/>
    <n v="1771"/>
    <m/>
    <n v="1"/>
    <n v="0"/>
    <n v="10"/>
    <m/>
    <m/>
    <m/>
    <m/>
    <m/>
    <m/>
    <m/>
    <m/>
    <n v="129"/>
    <n v="198"/>
    <n v="262"/>
    <n v="393"/>
    <n v="489"/>
    <n v="757"/>
    <n v="824"/>
    <n v="918"/>
    <n v="1202"/>
    <n v="1460"/>
    <n v="1689"/>
    <n v="1771"/>
    <n v="1108"/>
    <n v="1253"/>
    <n v="1380"/>
    <n v="52"/>
    <n v="51"/>
    <m/>
    <n v="300"/>
    <n v="385"/>
    <n v="391"/>
    <n v="167"/>
    <n v="304"/>
    <n v="374"/>
    <n v="25"/>
    <n v="60"/>
    <n v="39"/>
    <n v="47"/>
    <n v="110"/>
    <n v="118"/>
    <n v="250"/>
    <n v="283"/>
    <n v="293"/>
    <n v="56"/>
    <n v="79"/>
    <n v="105"/>
    <m/>
    <m/>
    <m/>
    <m/>
    <m/>
    <m/>
    <m/>
    <m/>
    <m/>
    <m/>
    <m/>
    <m/>
    <m/>
    <m/>
    <m/>
    <m/>
    <m/>
    <m/>
    <m/>
    <m/>
    <m/>
    <m/>
    <m/>
    <m/>
    <s v=""/>
    <s v=""/>
    <s v=""/>
    <s v=""/>
    <s v=""/>
    <s v=""/>
    <m/>
    <m/>
    <m/>
    <m/>
    <m/>
    <m/>
    <s v=""/>
    <s v=""/>
    <s v=""/>
    <m/>
    <m/>
    <m/>
    <m/>
    <m/>
    <m/>
    <m/>
    <m/>
    <m/>
    <s v=""/>
    <s v=""/>
    <s v=""/>
  </r>
  <r>
    <x v="3"/>
    <s v="New College of Florida"/>
    <n v="262129"/>
    <x v="10"/>
    <n v="192"/>
    <n v="199"/>
    <n v="232"/>
    <n v="246"/>
    <n v="175"/>
    <n v="236"/>
    <n v="239"/>
    <m/>
    <m/>
    <m/>
    <m/>
    <n v="150"/>
    <n v="160"/>
    <n v="157"/>
    <n v="189"/>
    <n v="218"/>
    <n v="175"/>
    <n v="202"/>
    <n v="222"/>
    <m/>
    <m/>
    <m/>
    <m/>
    <m/>
    <m/>
    <m/>
    <m/>
    <m/>
    <m/>
    <m/>
    <m/>
    <s v=" "/>
    <s v=" "/>
    <s v=" "/>
    <s v=" "/>
    <n v="150"/>
    <n v="160"/>
    <n v="157"/>
    <n v="189"/>
    <n v="218"/>
    <n v="175"/>
    <n v="202"/>
    <n v="222"/>
    <n v="152"/>
    <n v="165"/>
    <n v="193"/>
    <n v="5"/>
    <n v="5"/>
    <m/>
    <n v="18"/>
    <n v="32"/>
    <n v="29"/>
    <n v="85"/>
    <n v="101"/>
    <n v="94"/>
    <n v="1"/>
    <n v="0"/>
    <n v="1"/>
    <m/>
    <n v="53"/>
    <n v="48"/>
    <n v="64"/>
    <n v="6"/>
    <n v="14"/>
    <m/>
    <m/>
    <m/>
    <m/>
    <m/>
    <m/>
    <m/>
    <m/>
    <m/>
    <m/>
    <m/>
    <m/>
    <m/>
    <m/>
    <m/>
    <m/>
    <m/>
    <m/>
    <m/>
    <m/>
    <m/>
    <m/>
    <m/>
    <m/>
    <m/>
    <m/>
    <m/>
    <s v=""/>
    <s v=""/>
    <s v=""/>
    <s v=""/>
    <s v=""/>
    <s v=""/>
    <m/>
    <m/>
    <m/>
    <m/>
    <m/>
    <m/>
    <s v=""/>
    <s v=""/>
    <s v=""/>
    <m/>
    <m/>
    <m/>
    <m/>
    <m/>
    <m/>
    <m/>
    <m/>
    <m/>
    <s v=""/>
    <s v=""/>
    <s v=""/>
  </r>
  <r>
    <x v="3"/>
    <s v="Chipola College "/>
    <n v="133021"/>
    <x v="11"/>
    <m/>
    <m/>
    <m/>
    <m/>
    <m/>
    <m/>
    <m/>
    <m/>
    <m/>
    <m/>
    <m/>
    <m/>
    <m/>
    <m/>
    <m/>
    <m/>
    <m/>
    <m/>
    <m/>
    <m/>
    <m/>
    <m/>
    <m/>
    <m/>
    <m/>
    <m/>
    <m/>
    <m/>
    <m/>
    <m/>
    <m/>
    <s v=" "/>
    <s v=" "/>
    <s v=" "/>
    <s v=" "/>
    <s v=" "/>
    <s v=" "/>
    <s v=" "/>
    <s v=" "/>
    <s v=" "/>
    <s v=" "/>
    <s v=" "/>
    <s v=" "/>
    <m/>
    <m/>
    <m/>
    <m/>
    <m/>
    <m/>
    <s v=" "/>
    <s v=" "/>
    <s v=" "/>
    <m/>
    <m/>
    <m/>
    <m/>
    <m/>
    <m/>
    <m/>
    <m/>
    <m/>
    <s v=""/>
    <s v=""/>
    <s v=""/>
    <m/>
    <m/>
    <m/>
    <n v="904"/>
    <n v="889"/>
    <n v="884"/>
    <n v="773"/>
    <n v="544"/>
    <n v="636"/>
    <n v="326"/>
    <n v="380"/>
    <n v="397"/>
    <n v="385"/>
    <n v="385"/>
    <n v="313"/>
    <n v="378"/>
    <n v="442"/>
    <m/>
    <n v="2"/>
    <n v="5"/>
    <n v="9"/>
    <n v="6"/>
    <n v="7"/>
    <m/>
    <m/>
    <n v="326"/>
    <n v="378"/>
    <n v="392"/>
    <n v="376"/>
    <n v="379"/>
    <n v="306"/>
    <n v="378"/>
    <n v="442"/>
    <n v="216"/>
    <n v="264"/>
    <n v="284"/>
    <n v="22"/>
    <n v="20"/>
    <n v="47"/>
    <n v="68"/>
    <n v="94"/>
    <n v="111"/>
    <n v="157"/>
    <n v="181"/>
    <n v="140"/>
    <n v="44"/>
    <n v="25"/>
    <n v="26"/>
    <n v="50"/>
    <n v="69"/>
    <n v="39"/>
    <n v="125"/>
    <n v="104"/>
    <n v="101"/>
  </r>
  <r>
    <x v="3"/>
    <s v="Daytona Beach Community College "/>
    <n v="133386"/>
    <x v="11"/>
    <m/>
    <m/>
    <m/>
    <m/>
    <m/>
    <m/>
    <m/>
    <m/>
    <m/>
    <m/>
    <m/>
    <m/>
    <m/>
    <m/>
    <m/>
    <m/>
    <m/>
    <m/>
    <m/>
    <m/>
    <m/>
    <m/>
    <m/>
    <m/>
    <m/>
    <m/>
    <m/>
    <m/>
    <m/>
    <m/>
    <m/>
    <s v=" "/>
    <s v=" "/>
    <s v=" "/>
    <s v=" "/>
    <s v=" "/>
    <s v=" "/>
    <s v=" "/>
    <s v=" "/>
    <s v=" "/>
    <s v=" "/>
    <s v=" "/>
    <s v=" "/>
    <m/>
    <m/>
    <m/>
    <m/>
    <m/>
    <m/>
    <s v=" "/>
    <s v=" "/>
    <s v=" "/>
    <m/>
    <m/>
    <m/>
    <m/>
    <m/>
    <m/>
    <m/>
    <m/>
    <m/>
    <s v=""/>
    <s v=""/>
    <s v=""/>
    <m/>
    <m/>
    <m/>
    <n v="3090"/>
    <n v="11882"/>
    <n v="11403"/>
    <n v="12016"/>
    <n v="2995"/>
    <n v="3238"/>
    <n v="1124"/>
    <n v="1127"/>
    <n v="1173"/>
    <n v="1282"/>
    <n v="1329"/>
    <n v="1566"/>
    <n v="1351"/>
    <n v="1013"/>
    <n v="2"/>
    <n v="9"/>
    <n v="11"/>
    <n v="19"/>
    <n v="30"/>
    <n v="36"/>
    <m/>
    <m/>
    <n v="1122"/>
    <n v="1118"/>
    <n v="1162"/>
    <n v="1263"/>
    <n v="1299"/>
    <n v="1530"/>
    <n v="1351"/>
    <n v="1013"/>
    <n v="900"/>
    <n v="922"/>
    <n v="700"/>
    <n v="97"/>
    <n v="73"/>
    <n v="50"/>
    <n v="533"/>
    <n v="356"/>
    <n v="263"/>
    <n v="417"/>
    <n v="368"/>
    <n v="427"/>
    <n v="171"/>
    <n v="232"/>
    <n v="255"/>
    <n v="130"/>
    <n v="130"/>
    <n v="161"/>
    <n v="545"/>
    <n v="569"/>
    <n v="687"/>
  </r>
  <r>
    <x v="3"/>
    <s v="Miami Dade College "/>
    <n v="135717"/>
    <x v="11"/>
    <m/>
    <m/>
    <m/>
    <m/>
    <m/>
    <m/>
    <m/>
    <m/>
    <m/>
    <m/>
    <m/>
    <m/>
    <m/>
    <m/>
    <m/>
    <m/>
    <m/>
    <m/>
    <m/>
    <m/>
    <m/>
    <m/>
    <m/>
    <m/>
    <m/>
    <m/>
    <m/>
    <m/>
    <m/>
    <m/>
    <m/>
    <s v=" "/>
    <s v=" "/>
    <s v=" "/>
    <s v=" "/>
    <s v=" "/>
    <s v=" "/>
    <s v=" "/>
    <s v=" "/>
    <s v=" "/>
    <s v=" "/>
    <s v=" "/>
    <s v=" "/>
    <m/>
    <m/>
    <m/>
    <m/>
    <m/>
    <m/>
    <s v=" "/>
    <s v=" "/>
    <s v=" "/>
    <m/>
    <m/>
    <m/>
    <m/>
    <m/>
    <m/>
    <m/>
    <m/>
    <m/>
    <s v=""/>
    <s v=""/>
    <s v=""/>
    <m/>
    <m/>
    <m/>
    <n v="15164"/>
    <n v="13879"/>
    <n v="13871"/>
    <n v="13551"/>
    <n v="13134"/>
    <n v="13843"/>
    <n v="3023"/>
    <n v="5774"/>
    <n v="6546"/>
    <n v="6060"/>
    <n v="6131"/>
    <n v="6147"/>
    <n v="7176"/>
    <n v="7374"/>
    <n v="2"/>
    <n v="48"/>
    <n v="51"/>
    <n v="52"/>
    <n v="56"/>
    <n v="51"/>
    <m/>
    <m/>
    <n v="3021"/>
    <n v="5726"/>
    <n v="6495"/>
    <n v="6008"/>
    <n v="6075"/>
    <n v="6096"/>
    <n v="7176"/>
    <n v="7374"/>
    <n v="4086"/>
    <n v="4792"/>
    <n v="4944"/>
    <n v="209"/>
    <n v="238"/>
    <n v="234"/>
    <n v="1801"/>
    <n v="2146"/>
    <n v="2196"/>
    <n v="1505"/>
    <n v="1481"/>
    <n v="1857"/>
    <n v="1038"/>
    <n v="1022"/>
    <n v="927"/>
    <n v="825"/>
    <n v="787"/>
    <n v="626"/>
    <n v="2640"/>
    <n v="2785"/>
    <n v="2686"/>
  </r>
  <r>
    <x v="3"/>
    <s v="Northwest Florida State College"/>
    <n v="136233"/>
    <x v="11"/>
    <m/>
    <m/>
    <m/>
    <m/>
    <m/>
    <m/>
    <m/>
    <m/>
    <m/>
    <m/>
    <m/>
    <m/>
    <m/>
    <m/>
    <m/>
    <m/>
    <m/>
    <m/>
    <m/>
    <m/>
    <m/>
    <m/>
    <m/>
    <m/>
    <m/>
    <m/>
    <m/>
    <m/>
    <m/>
    <m/>
    <m/>
    <s v=" "/>
    <s v=" "/>
    <s v=" "/>
    <s v=" "/>
    <s v=" "/>
    <s v=" "/>
    <s v=" "/>
    <s v=" "/>
    <s v=" "/>
    <s v=" "/>
    <s v=" "/>
    <s v=" "/>
    <m/>
    <m/>
    <m/>
    <m/>
    <m/>
    <m/>
    <s v=" "/>
    <s v=" "/>
    <s v=" "/>
    <m/>
    <m/>
    <m/>
    <m/>
    <m/>
    <m/>
    <m/>
    <m/>
    <m/>
    <s v=""/>
    <s v=""/>
    <s v=""/>
    <m/>
    <m/>
    <m/>
    <n v="2660"/>
    <n v="2311"/>
    <n v="2293"/>
    <n v="2191"/>
    <n v="1750"/>
    <n v="1802"/>
    <n v="622"/>
    <n v="541"/>
    <n v="682"/>
    <n v="706"/>
    <n v="653"/>
    <n v="663"/>
    <n v="696"/>
    <n v="719"/>
    <m/>
    <n v="29"/>
    <n v="18"/>
    <n v="20"/>
    <n v="17"/>
    <n v="24"/>
    <m/>
    <m/>
    <n v="622"/>
    <n v="512"/>
    <n v="664"/>
    <n v="686"/>
    <n v="636"/>
    <n v="639"/>
    <n v="696"/>
    <n v="719"/>
    <n v="421"/>
    <n v="464"/>
    <n v="464"/>
    <n v="42"/>
    <n v="43"/>
    <n v="41"/>
    <n v="176"/>
    <n v="189"/>
    <n v="214"/>
    <n v="244"/>
    <n v="225"/>
    <n v="275"/>
    <n v="97"/>
    <n v="78"/>
    <n v="80"/>
    <n v="71"/>
    <n v="80"/>
    <n v="53"/>
    <n v="274"/>
    <n v="253"/>
    <n v="231"/>
  </r>
  <r>
    <x v="3"/>
    <s v="St. Petersburg College "/>
    <n v="137078"/>
    <x v="11"/>
    <m/>
    <m/>
    <m/>
    <m/>
    <m/>
    <m/>
    <m/>
    <m/>
    <m/>
    <m/>
    <m/>
    <m/>
    <m/>
    <m/>
    <m/>
    <m/>
    <m/>
    <m/>
    <m/>
    <m/>
    <m/>
    <m/>
    <m/>
    <m/>
    <m/>
    <m/>
    <m/>
    <m/>
    <m/>
    <m/>
    <m/>
    <s v=" "/>
    <s v=" "/>
    <s v=" "/>
    <s v=" "/>
    <s v=" "/>
    <s v=" "/>
    <s v=" "/>
    <s v=" "/>
    <s v=" "/>
    <s v=" "/>
    <s v=" "/>
    <s v=" "/>
    <m/>
    <m/>
    <m/>
    <m/>
    <m/>
    <m/>
    <s v=" "/>
    <s v=" "/>
    <s v=" "/>
    <m/>
    <m/>
    <m/>
    <m/>
    <m/>
    <m/>
    <m/>
    <m/>
    <m/>
    <s v=""/>
    <s v=""/>
    <s v=""/>
    <m/>
    <m/>
    <m/>
    <n v="6347"/>
    <n v="6270"/>
    <n v="6370"/>
    <n v="6528"/>
    <n v="5872"/>
    <n v="5986"/>
    <n v="1629"/>
    <n v="1877"/>
    <n v="2260"/>
    <n v="2030"/>
    <n v="1979"/>
    <n v="1963"/>
    <n v="2170"/>
    <n v="2203"/>
    <m/>
    <n v="27"/>
    <n v="41"/>
    <n v="40"/>
    <n v="49"/>
    <n v="39"/>
    <m/>
    <m/>
    <n v="1629"/>
    <n v="1850"/>
    <n v="2219"/>
    <n v="1990"/>
    <n v="1930"/>
    <n v="1924"/>
    <n v="2170"/>
    <n v="2203"/>
    <n v="1303"/>
    <n v="1422"/>
    <n v="1520"/>
    <n v="128"/>
    <n v="152"/>
    <n v="141"/>
    <n v="493"/>
    <n v="596"/>
    <n v="542"/>
    <n v="551"/>
    <n v="518"/>
    <n v="578"/>
    <n v="378"/>
    <n v="385"/>
    <n v="335"/>
    <n v="260"/>
    <n v="310"/>
    <n v="287"/>
    <n v="801"/>
    <n v="717"/>
    <n v="724"/>
  </r>
  <r>
    <x v="3"/>
    <s v="Brevard Community College "/>
    <n v="132693"/>
    <x v="5"/>
    <m/>
    <m/>
    <m/>
    <m/>
    <m/>
    <m/>
    <m/>
    <m/>
    <m/>
    <m/>
    <m/>
    <m/>
    <m/>
    <m/>
    <m/>
    <m/>
    <m/>
    <m/>
    <m/>
    <m/>
    <m/>
    <m/>
    <m/>
    <m/>
    <m/>
    <m/>
    <m/>
    <m/>
    <m/>
    <m/>
    <m/>
    <s v=" "/>
    <s v=" "/>
    <s v=" "/>
    <s v=" "/>
    <s v=" "/>
    <s v=" "/>
    <s v=" "/>
    <s v=" "/>
    <s v=" "/>
    <s v=" "/>
    <s v=" "/>
    <s v=" "/>
    <m/>
    <m/>
    <m/>
    <m/>
    <m/>
    <m/>
    <s v=" "/>
    <s v=" "/>
    <s v=" "/>
    <m/>
    <m/>
    <m/>
    <m/>
    <m/>
    <m/>
    <m/>
    <m/>
    <m/>
    <s v=""/>
    <s v=""/>
    <s v=""/>
    <m/>
    <m/>
    <m/>
    <n v="4946"/>
    <n v="4790"/>
    <n v="4763"/>
    <n v="4406"/>
    <n v="3293"/>
    <n v="3316"/>
    <n v="1264"/>
    <n v="1263"/>
    <n v="1451"/>
    <n v="1438"/>
    <n v="1469"/>
    <n v="1456"/>
    <n v="1708"/>
    <n v="1757"/>
    <n v="2"/>
    <n v="18"/>
    <n v="27"/>
    <n v="43"/>
    <n v="51"/>
    <n v="35"/>
    <m/>
    <m/>
    <n v="1262"/>
    <n v="1245"/>
    <n v="1424"/>
    <n v="1395"/>
    <n v="1418"/>
    <n v="1421"/>
    <n v="1708"/>
    <n v="1757"/>
    <n v="1009"/>
    <n v="1227"/>
    <n v="1289"/>
    <n v="112"/>
    <n v="86"/>
    <n v="103"/>
    <n v="300"/>
    <n v="395"/>
    <n v="365"/>
    <n v="563"/>
    <n v="620"/>
    <n v="676"/>
    <n v="207"/>
    <n v="187"/>
    <n v="181"/>
    <n v="115"/>
    <n v="113"/>
    <n v="133"/>
    <n v="510"/>
    <n v="498"/>
    <n v="431"/>
  </r>
  <r>
    <x v="3"/>
    <s v="Broward Community College "/>
    <n v="132709"/>
    <x v="5"/>
    <m/>
    <m/>
    <m/>
    <m/>
    <m/>
    <m/>
    <m/>
    <m/>
    <m/>
    <m/>
    <m/>
    <m/>
    <m/>
    <m/>
    <m/>
    <m/>
    <m/>
    <m/>
    <m/>
    <m/>
    <m/>
    <m/>
    <m/>
    <m/>
    <m/>
    <m/>
    <m/>
    <m/>
    <m/>
    <m/>
    <m/>
    <s v=" "/>
    <s v=" "/>
    <s v=" "/>
    <s v=" "/>
    <s v=" "/>
    <s v=" "/>
    <s v=" "/>
    <s v=" "/>
    <s v=" "/>
    <s v=" "/>
    <s v=" "/>
    <s v=" "/>
    <m/>
    <m/>
    <m/>
    <m/>
    <m/>
    <m/>
    <s v=" "/>
    <s v=" "/>
    <s v=" "/>
    <m/>
    <m/>
    <m/>
    <m/>
    <m/>
    <m/>
    <m/>
    <m/>
    <m/>
    <s v=""/>
    <s v=""/>
    <s v=""/>
    <m/>
    <m/>
    <m/>
    <n v="9988"/>
    <n v="10294"/>
    <n v="9959"/>
    <n v="9492"/>
    <n v="7946"/>
    <n v="8285"/>
    <n v="2633"/>
    <n v="2877"/>
    <n v="2867"/>
    <n v="2926"/>
    <n v="2918"/>
    <n v="2985"/>
    <n v="3335"/>
    <n v="3668"/>
    <m/>
    <n v="24"/>
    <n v="39"/>
    <n v="57"/>
    <n v="65"/>
    <n v="40"/>
    <m/>
    <m/>
    <n v="2633"/>
    <n v="2853"/>
    <n v="2828"/>
    <n v="2869"/>
    <n v="2853"/>
    <n v="2945"/>
    <n v="3335"/>
    <n v="3668"/>
    <n v="2043"/>
    <n v="2360"/>
    <n v="2737"/>
    <n v="245"/>
    <n v="217"/>
    <n v="206"/>
    <n v="657"/>
    <n v="758"/>
    <n v="725"/>
    <n v="634"/>
    <n v="717"/>
    <n v="817"/>
    <n v="512"/>
    <n v="467"/>
    <n v="577"/>
    <n v="585"/>
    <n v="580"/>
    <n v="551"/>
    <n v="1138"/>
    <n v="1089"/>
    <n v="1000"/>
  </r>
  <r>
    <x v="3"/>
    <s v="Edison State College "/>
    <n v="133508"/>
    <x v="5"/>
    <m/>
    <m/>
    <m/>
    <m/>
    <m/>
    <m/>
    <m/>
    <m/>
    <m/>
    <m/>
    <m/>
    <m/>
    <m/>
    <m/>
    <m/>
    <m/>
    <m/>
    <m/>
    <m/>
    <m/>
    <m/>
    <m/>
    <m/>
    <m/>
    <m/>
    <m/>
    <m/>
    <m/>
    <m/>
    <m/>
    <m/>
    <s v=" "/>
    <s v=" "/>
    <s v=" "/>
    <s v=" "/>
    <s v=" "/>
    <s v=" "/>
    <s v=" "/>
    <s v=" "/>
    <s v=" "/>
    <s v=" "/>
    <s v=" "/>
    <s v=" "/>
    <m/>
    <m/>
    <m/>
    <m/>
    <m/>
    <m/>
    <s v=" "/>
    <s v=" "/>
    <s v=" "/>
    <m/>
    <m/>
    <m/>
    <m/>
    <m/>
    <m/>
    <m/>
    <m/>
    <m/>
    <s v=""/>
    <s v=""/>
    <s v=""/>
    <m/>
    <m/>
    <m/>
    <n v="4244"/>
    <n v="4109"/>
    <n v="3947"/>
    <n v="4298"/>
    <n v="7061"/>
    <n v="4116"/>
    <n v="1048"/>
    <n v="1495"/>
    <n v="1280"/>
    <n v="1512"/>
    <n v="1347"/>
    <n v="1573"/>
    <n v="1359"/>
    <n v="1619"/>
    <m/>
    <n v="13"/>
    <n v="19"/>
    <n v="26"/>
    <n v="30"/>
    <n v="42"/>
    <m/>
    <m/>
    <n v="1048"/>
    <n v="1482"/>
    <n v="1261"/>
    <n v="1486"/>
    <n v="1317"/>
    <n v="1531"/>
    <n v="1359"/>
    <n v="1619"/>
    <n v="964"/>
    <n v="790"/>
    <n v="1047"/>
    <n v="134"/>
    <n v="95"/>
    <n v="107"/>
    <n v="433"/>
    <n v="474"/>
    <n v="465"/>
    <n v="397"/>
    <n v="338"/>
    <n v="441"/>
    <n v="188"/>
    <n v="179"/>
    <n v="202"/>
    <n v="227"/>
    <n v="211"/>
    <n v="246"/>
    <n v="674"/>
    <n v="589"/>
    <n v="642"/>
  </r>
  <r>
    <x v="3"/>
    <s v="Florida Community College at Jacksonville"/>
    <n v="133702"/>
    <x v="5"/>
    <m/>
    <m/>
    <m/>
    <m/>
    <m/>
    <m/>
    <m/>
    <m/>
    <m/>
    <m/>
    <m/>
    <m/>
    <m/>
    <m/>
    <m/>
    <m/>
    <m/>
    <m/>
    <m/>
    <m/>
    <m/>
    <m/>
    <m/>
    <m/>
    <m/>
    <m/>
    <m/>
    <m/>
    <m/>
    <m/>
    <m/>
    <s v=" "/>
    <s v=" "/>
    <s v=" "/>
    <s v=" "/>
    <s v=" "/>
    <s v=" "/>
    <s v=" "/>
    <s v=" "/>
    <s v=" "/>
    <s v=" "/>
    <s v=" "/>
    <s v=" "/>
    <m/>
    <m/>
    <m/>
    <m/>
    <m/>
    <m/>
    <s v=" "/>
    <s v=" "/>
    <s v=" "/>
    <m/>
    <m/>
    <m/>
    <m/>
    <m/>
    <m/>
    <m/>
    <m/>
    <m/>
    <s v=""/>
    <s v=""/>
    <s v=""/>
    <m/>
    <m/>
    <m/>
    <n v="8090"/>
    <n v="7725"/>
    <n v="7276"/>
    <n v="6781"/>
    <n v="5374"/>
    <n v="5153"/>
    <n v="1018"/>
    <n v="2004"/>
    <n v="2065"/>
    <n v="1904"/>
    <n v="1945"/>
    <n v="1897"/>
    <n v="2095"/>
    <n v="1334"/>
    <m/>
    <n v="24"/>
    <n v="35"/>
    <n v="31"/>
    <n v="47"/>
    <n v="41"/>
    <m/>
    <m/>
    <n v="1018"/>
    <n v="1980"/>
    <n v="2030"/>
    <n v="1873"/>
    <n v="1898"/>
    <n v="1856"/>
    <n v="2095"/>
    <n v="1334"/>
    <n v="1137"/>
    <n v="1270"/>
    <n v="866"/>
    <n v="100"/>
    <n v="121"/>
    <n v="37"/>
    <n v="619"/>
    <n v="704"/>
    <n v="431"/>
    <n v="578"/>
    <n v="594"/>
    <n v="610"/>
    <n v="254"/>
    <n v="286"/>
    <n v="289"/>
    <n v="153"/>
    <n v="184"/>
    <n v="162"/>
    <n v="888"/>
    <n v="834"/>
    <n v="795"/>
  </r>
  <r>
    <x v="3"/>
    <s v="Hillsborough Community College "/>
    <n v="134495"/>
    <x v="5"/>
    <m/>
    <m/>
    <m/>
    <m/>
    <m/>
    <m/>
    <m/>
    <m/>
    <m/>
    <m/>
    <m/>
    <m/>
    <m/>
    <m/>
    <m/>
    <m/>
    <m/>
    <m/>
    <m/>
    <m/>
    <m/>
    <m/>
    <m/>
    <m/>
    <m/>
    <m/>
    <m/>
    <m/>
    <m/>
    <m/>
    <m/>
    <s v=" "/>
    <s v=" "/>
    <s v=" "/>
    <s v=" "/>
    <s v=" "/>
    <s v=" "/>
    <s v=" "/>
    <s v=" "/>
    <s v=" "/>
    <s v=" "/>
    <s v=" "/>
    <s v=" "/>
    <m/>
    <m/>
    <m/>
    <m/>
    <m/>
    <m/>
    <s v=" "/>
    <s v=" "/>
    <s v=" "/>
    <m/>
    <m/>
    <m/>
    <m/>
    <m/>
    <m/>
    <m/>
    <m/>
    <m/>
    <s v=""/>
    <s v=""/>
    <s v=""/>
    <m/>
    <m/>
    <m/>
    <n v="6364"/>
    <n v="6796"/>
    <n v="6426"/>
    <n v="4881"/>
    <n v="4813"/>
    <n v="5813"/>
    <n v="1456"/>
    <n v="1560"/>
    <n v="1545"/>
    <n v="1674"/>
    <n v="1636"/>
    <n v="1853"/>
    <n v="1825"/>
    <n v="2608"/>
    <m/>
    <n v="16"/>
    <n v="28"/>
    <n v="39"/>
    <n v="31"/>
    <n v="54"/>
    <m/>
    <m/>
    <n v="1456"/>
    <n v="1544"/>
    <n v="1517"/>
    <n v="1635"/>
    <n v="1605"/>
    <n v="1799"/>
    <n v="1825"/>
    <n v="2608"/>
    <n v="1204"/>
    <n v="1192"/>
    <n v="1732"/>
    <n v="131"/>
    <n v="132"/>
    <n v="156"/>
    <n v="464"/>
    <n v="501"/>
    <n v="720"/>
    <n v="442"/>
    <n v="429"/>
    <n v="545"/>
    <n v="219"/>
    <n v="241"/>
    <n v="282"/>
    <n v="233"/>
    <n v="252"/>
    <n v="256"/>
    <n v="741"/>
    <n v="683"/>
    <n v="716"/>
  </r>
  <r>
    <x v="3"/>
    <s v="Indian River Community College "/>
    <n v="134608"/>
    <x v="5"/>
    <m/>
    <m/>
    <m/>
    <m/>
    <m/>
    <m/>
    <m/>
    <m/>
    <m/>
    <m/>
    <m/>
    <m/>
    <m/>
    <m/>
    <m/>
    <m/>
    <m/>
    <m/>
    <m/>
    <m/>
    <m/>
    <m/>
    <m/>
    <m/>
    <m/>
    <m/>
    <m/>
    <m/>
    <m/>
    <m/>
    <m/>
    <s v=" "/>
    <s v=" "/>
    <s v=" "/>
    <s v=" "/>
    <s v=" "/>
    <s v=" "/>
    <s v=" "/>
    <s v=" "/>
    <s v=" "/>
    <s v=" "/>
    <s v=" "/>
    <s v=" "/>
    <m/>
    <m/>
    <m/>
    <m/>
    <m/>
    <m/>
    <s v=" "/>
    <s v=" "/>
    <s v=" "/>
    <m/>
    <m/>
    <m/>
    <m/>
    <m/>
    <m/>
    <m/>
    <m/>
    <m/>
    <s v=""/>
    <s v=""/>
    <s v=""/>
    <m/>
    <m/>
    <m/>
    <n v="4210"/>
    <n v="3911"/>
    <n v="4297"/>
    <n v="4177"/>
    <n v="3321"/>
    <n v="3227"/>
    <n v="718"/>
    <n v="920"/>
    <n v="1030"/>
    <n v="1035"/>
    <n v="978"/>
    <n v="1174"/>
    <n v="1255"/>
    <n v="1329"/>
    <m/>
    <n v="9"/>
    <n v="14"/>
    <n v="20"/>
    <n v="21"/>
    <n v="22"/>
    <m/>
    <m/>
    <n v="718"/>
    <n v="911"/>
    <n v="1016"/>
    <n v="1015"/>
    <n v="957"/>
    <n v="1152"/>
    <n v="1255"/>
    <n v="1329"/>
    <n v="810"/>
    <n v="844"/>
    <n v="877"/>
    <n v="56"/>
    <n v="61"/>
    <n v="99"/>
    <n v="286"/>
    <n v="350"/>
    <n v="353"/>
    <n v="413"/>
    <n v="366"/>
    <n v="468"/>
    <n v="116"/>
    <n v="154"/>
    <n v="186"/>
    <n v="102"/>
    <n v="95"/>
    <n v="96"/>
    <n v="384"/>
    <n v="342"/>
    <n v="402"/>
  </r>
  <r>
    <x v="3"/>
    <s v="Palm Beach Community College "/>
    <n v="136358"/>
    <x v="5"/>
    <m/>
    <m/>
    <m/>
    <m/>
    <m/>
    <m/>
    <m/>
    <m/>
    <m/>
    <m/>
    <m/>
    <m/>
    <m/>
    <m/>
    <m/>
    <m/>
    <m/>
    <m/>
    <m/>
    <m/>
    <m/>
    <m/>
    <m/>
    <m/>
    <m/>
    <m/>
    <m/>
    <m/>
    <m/>
    <m/>
    <m/>
    <s v=" "/>
    <s v=" "/>
    <s v=" "/>
    <s v=" "/>
    <s v=" "/>
    <s v=" "/>
    <s v=" "/>
    <s v=" "/>
    <s v=" "/>
    <s v=" "/>
    <s v=" "/>
    <s v=" "/>
    <m/>
    <m/>
    <m/>
    <m/>
    <m/>
    <m/>
    <s v=" "/>
    <s v=" "/>
    <s v=" "/>
    <m/>
    <m/>
    <m/>
    <m/>
    <m/>
    <m/>
    <m/>
    <m/>
    <m/>
    <s v=""/>
    <s v=""/>
    <s v=""/>
    <m/>
    <m/>
    <m/>
    <n v="7792"/>
    <n v="7409"/>
    <n v="7038"/>
    <n v="6999"/>
    <n v="5343"/>
    <n v="6235"/>
    <n v="1709"/>
    <n v="2033"/>
    <n v="1952"/>
    <n v="1889"/>
    <n v="1903"/>
    <n v="2049"/>
    <n v="2399"/>
    <n v="2838"/>
    <m/>
    <n v="22"/>
    <n v="21"/>
    <n v="31"/>
    <n v="29"/>
    <n v="34"/>
    <m/>
    <m/>
    <n v="1709"/>
    <n v="2011"/>
    <n v="1931"/>
    <n v="1858"/>
    <n v="1874"/>
    <n v="2015"/>
    <n v="2399"/>
    <n v="2838"/>
    <n v="1390"/>
    <n v="1619"/>
    <n v="2021"/>
    <n v="178"/>
    <n v="161"/>
    <n v="159"/>
    <n v="447"/>
    <n v="619"/>
    <n v="658"/>
    <n v="573"/>
    <n v="573"/>
    <n v="693"/>
    <n v="346"/>
    <n v="339"/>
    <n v="365"/>
    <n v="237"/>
    <n v="271"/>
    <n v="272"/>
    <n v="702"/>
    <n v="691"/>
    <n v="685"/>
  </r>
  <r>
    <x v="3"/>
    <s v="Pasco-Hernando Community College "/>
    <n v="136400"/>
    <x v="5"/>
    <m/>
    <m/>
    <m/>
    <m/>
    <m/>
    <m/>
    <m/>
    <m/>
    <m/>
    <m/>
    <m/>
    <m/>
    <m/>
    <m/>
    <m/>
    <m/>
    <m/>
    <m/>
    <m/>
    <m/>
    <m/>
    <m/>
    <m/>
    <m/>
    <m/>
    <m/>
    <m/>
    <m/>
    <m/>
    <m/>
    <m/>
    <s v=" "/>
    <s v=" "/>
    <s v=" "/>
    <s v=" "/>
    <s v=" "/>
    <s v=" "/>
    <s v=" "/>
    <s v=" "/>
    <s v=" "/>
    <s v=" "/>
    <s v=" "/>
    <s v=" "/>
    <m/>
    <m/>
    <m/>
    <m/>
    <m/>
    <m/>
    <s v=" "/>
    <s v=" "/>
    <s v=" "/>
    <m/>
    <m/>
    <m/>
    <m/>
    <m/>
    <m/>
    <m/>
    <m/>
    <m/>
    <s v=""/>
    <s v=""/>
    <s v=""/>
    <m/>
    <m/>
    <m/>
    <n v="2577"/>
    <n v="2714"/>
    <n v="2690"/>
    <n v="2945"/>
    <n v="2277"/>
    <n v="2471"/>
    <n v="627"/>
    <n v="703"/>
    <n v="744"/>
    <n v="822"/>
    <n v="883"/>
    <n v="1003"/>
    <n v="1170"/>
    <n v="1208"/>
    <m/>
    <n v="13"/>
    <n v="12"/>
    <n v="17"/>
    <n v="22"/>
    <n v="20"/>
    <m/>
    <m/>
    <n v="627"/>
    <n v="690"/>
    <n v="732"/>
    <n v="805"/>
    <n v="861"/>
    <n v="983"/>
    <n v="1170"/>
    <n v="1208"/>
    <n v="656"/>
    <n v="797"/>
    <n v="842"/>
    <n v="57"/>
    <n v="62"/>
    <n v="59"/>
    <n v="270"/>
    <n v="311"/>
    <n v="307"/>
    <n v="229"/>
    <n v="232"/>
    <n v="310"/>
    <n v="115"/>
    <n v="157"/>
    <n v="169"/>
    <n v="119"/>
    <n v="107"/>
    <n v="131"/>
    <n v="342"/>
    <n v="365"/>
    <n v="373"/>
  </r>
  <r>
    <x v="3"/>
    <s v="Pensacola Junior College "/>
    <n v="136473"/>
    <x v="5"/>
    <m/>
    <m/>
    <m/>
    <m/>
    <m/>
    <m/>
    <m/>
    <m/>
    <m/>
    <m/>
    <m/>
    <m/>
    <m/>
    <m/>
    <m/>
    <m/>
    <m/>
    <m/>
    <m/>
    <m/>
    <m/>
    <m/>
    <m/>
    <m/>
    <m/>
    <m/>
    <m/>
    <m/>
    <m/>
    <m/>
    <m/>
    <s v=" "/>
    <s v=" "/>
    <s v=" "/>
    <s v=" "/>
    <s v=" "/>
    <s v=" "/>
    <s v=" "/>
    <s v=" "/>
    <s v=" "/>
    <s v=" "/>
    <s v=" "/>
    <s v=" "/>
    <m/>
    <m/>
    <m/>
    <m/>
    <m/>
    <m/>
    <s v=" "/>
    <s v=" "/>
    <s v=" "/>
    <m/>
    <m/>
    <m/>
    <m/>
    <m/>
    <m/>
    <m/>
    <m/>
    <m/>
    <s v=""/>
    <s v=""/>
    <s v=""/>
    <m/>
    <m/>
    <m/>
    <n v="3794"/>
    <n v="3819"/>
    <n v="3197"/>
    <n v="3575"/>
    <n v="2543"/>
    <n v="2567"/>
    <n v="1184"/>
    <n v="1283"/>
    <n v="1249"/>
    <n v="1314"/>
    <n v="1095"/>
    <n v="1131"/>
    <n v="1330"/>
    <n v="1315"/>
    <m/>
    <n v="26"/>
    <n v="25"/>
    <n v="39"/>
    <n v="26"/>
    <n v="42"/>
    <m/>
    <m/>
    <n v="1184"/>
    <n v="1257"/>
    <n v="1224"/>
    <n v="1275"/>
    <n v="1069"/>
    <n v="1089"/>
    <n v="1330"/>
    <n v="1315"/>
    <n v="747"/>
    <n v="883"/>
    <n v="894"/>
    <n v="45"/>
    <n v="39"/>
    <n v="50"/>
    <n v="297"/>
    <n v="408"/>
    <n v="371"/>
    <n v="356"/>
    <n v="315"/>
    <n v="333"/>
    <n v="216"/>
    <n v="211"/>
    <n v="206"/>
    <n v="122"/>
    <n v="93"/>
    <n v="97"/>
    <n v="581"/>
    <n v="450"/>
    <n v="453"/>
  </r>
  <r>
    <x v="3"/>
    <s v="Polk Community College "/>
    <n v="136516"/>
    <x v="5"/>
    <m/>
    <m/>
    <m/>
    <m/>
    <m/>
    <m/>
    <m/>
    <m/>
    <m/>
    <m/>
    <m/>
    <m/>
    <m/>
    <m/>
    <m/>
    <m/>
    <m/>
    <m/>
    <m/>
    <m/>
    <m/>
    <m/>
    <m/>
    <m/>
    <m/>
    <m/>
    <m/>
    <m/>
    <m/>
    <m/>
    <m/>
    <s v=" "/>
    <s v=" "/>
    <s v=" "/>
    <s v=" "/>
    <s v=" "/>
    <s v=" "/>
    <s v=" "/>
    <s v=" "/>
    <s v=" "/>
    <s v=" "/>
    <s v=" "/>
    <s v=" "/>
    <m/>
    <m/>
    <m/>
    <m/>
    <m/>
    <m/>
    <s v=" "/>
    <s v=" "/>
    <s v=" "/>
    <m/>
    <m/>
    <m/>
    <m/>
    <m/>
    <m/>
    <m/>
    <m/>
    <m/>
    <s v=""/>
    <s v=""/>
    <s v=""/>
    <m/>
    <m/>
    <m/>
    <n v="2351"/>
    <n v="2090"/>
    <n v="2222"/>
    <n v="2201"/>
    <n v="2048"/>
    <n v="2203"/>
    <n v="691"/>
    <n v="751"/>
    <n v="707"/>
    <n v="699"/>
    <n v="715"/>
    <n v="676"/>
    <n v="947"/>
    <n v="1016"/>
    <m/>
    <n v="7"/>
    <n v="13"/>
    <n v="14"/>
    <n v="8"/>
    <n v="16"/>
    <m/>
    <m/>
    <n v="691"/>
    <n v="744"/>
    <n v="694"/>
    <n v="685"/>
    <n v="707"/>
    <n v="660"/>
    <n v="947"/>
    <n v="1016"/>
    <n v="439"/>
    <n v="625"/>
    <n v="632"/>
    <n v="48"/>
    <n v="68"/>
    <n v="80"/>
    <n v="173"/>
    <n v="254"/>
    <n v="304"/>
    <n v="202"/>
    <n v="200"/>
    <n v="202"/>
    <n v="110"/>
    <n v="105"/>
    <n v="102"/>
    <n v="113"/>
    <n v="106"/>
    <n v="97"/>
    <n v="260"/>
    <n v="296"/>
    <n v="259"/>
  </r>
  <r>
    <x v="3"/>
    <s v="Santa Fe Community College "/>
    <n v="137096"/>
    <x v="5"/>
    <m/>
    <m/>
    <m/>
    <m/>
    <m/>
    <m/>
    <m/>
    <m/>
    <m/>
    <m/>
    <m/>
    <m/>
    <m/>
    <m/>
    <m/>
    <m/>
    <m/>
    <m/>
    <m/>
    <m/>
    <m/>
    <m/>
    <m/>
    <m/>
    <m/>
    <m/>
    <m/>
    <m/>
    <m/>
    <m/>
    <m/>
    <s v=" "/>
    <s v=" "/>
    <s v=" "/>
    <s v=" "/>
    <s v=" "/>
    <s v=" "/>
    <s v=" "/>
    <s v=" "/>
    <s v=" "/>
    <s v=" "/>
    <s v=" "/>
    <s v=" "/>
    <m/>
    <m/>
    <m/>
    <m/>
    <m/>
    <m/>
    <s v=" "/>
    <s v=" "/>
    <s v=" "/>
    <m/>
    <m/>
    <m/>
    <m/>
    <m/>
    <m/>
    <m/>
    <m/>
    <m/>
    <s v=""/>
    <s v=""/>
    <s v=""/>
    <m/>
    <m/>
    <m/>
    <n v="4018"/>
    <n v="3997"/>
    <n v="4379"/>
    <n v="4569"/>
    <n v="4672"/>
    <n v="4401"/>
    <n v="1076"/>
    <n v="1128"/>
    <n v="1002"/>
    <n v="1741"/>
    <n v="2001"/>
    <n v="2053"/>
    <n v="2156"/>
    <n v="1639"/>
    <m/>
    <n v="6"/>
    <n v="9"/>
    <n v="27"/>
    <n v="32"/>
    <n v="27"/>
    <m/>
    <m/>
    <n v="1076"/>
    <n v="1122"/>
    <n v="993"/>
    <n v="1714"/>
    <n v="1969"/>
    <n v="2026"/>
    <n v="2156"/>
    <n v="1639"/>
    <n v="1386"/>
    <n v="1421"/>
    <n v="1154"/>
    <n v="247"/>
    <n v="297"/>
    <n v="269"/>
    <n v="393"/>
    <n v="438"/>
    <n v="216"/>
    <n v="692"/>
    <n v="836"/>
    <n v="935"/>
    <n v="212"/>
    <n v="246"/>
    <n v="192"/>
    <n v="306"/>
    <n v="330"/>
    <n v="343"/>
    <n v="504"/>
    <n v="557"/>
    <n v="556"/>
  </r>
  <r>
    <x v="3"/>
    <s v="Seminole Community College "/>
    <n v="137209"/>
    <x v="5"/>
    <m/>
    <m/>
    <m/>
    <m/>
    <m/>
    <m/>
    <m/>
    <m/>
    <m/>
    <m/>
    <m/>
    <m/>
    <m/>
    <m/>
    <m/>
    <m/>
    <m/>
    <m/>
    <m/>
    <m/>
    <m/>
    <m/>
    <m/>
    <m/>
    <m/>
    <m/>
    <m/>
    <m/>
    <m/>
    <m/>
    <m/>
    <s v=" "/>
    <s v=" "/>
    <s v=" "/>
    <s v=" "/>
    <s v=" "/>
    <s v=" "/>
    <s v=" "/>
    <s v=" "/>
    <s v=" "/>
    <s v=" "/>
    <s v=" "/>
    <s v=" "/>
    <m/>
    <m/>
    <m/>
    <m/>
    <m/>
    <m/>
    <s v=" "/>
    <s v=" "/>
    <s v=" "/>
    <m/>
    <m/>
    <m/>
    <m/>
    <m/>
    <m/>
    <m/>
    <m/>
    <m/>
    <s v=""/>
    <s v=""/>
    <s v=""/>
    <m/>
    <m/>
    <m/>
    <n v="4363"/>
    <n v="4057"/>
    <n v="3881"/>
    <n v="4102"/>
    <n v="3268"/>
    <n v="3744"/>
    <n v="1356"/>
    <n v="1311"/>
    <n v="1426"/>
    <n v="1613"/>
    <n v="1254"/>
    <n v="1402"/>
    <n v="1653"/>
    <n v="1906"/>
    <n v="1"/>
    <n v="17"/>
    <n v="27"/>
    <n v="33"/>
    <n v="21"/>
    <n v="20"/>
    <m/>
    <m/>
    <n v="1355"/>
    <n v="1294"/>
    <n v="1399"/>
    <n v="1580"/>
    <n v="1233"/>
    <n v="1382"/>
    <n v="1653"/>
    <n v="1906"/>
    <n v="941"/>
    <n v="1103"/>
    <n v="1266"/>
    <n v="96"/>
    <n v="105"/>
    <n v="114"/>
    <n v="345"/>
    <n v="445"/>
    <n v="526"/>
    <n v="467"/>
    <n v="387"/>
    <n v="479"/>
    <n v="223"/>
    <n v="201"/>
    <n v="203"/>
    <n v="222"/>
    <n v="154"/>
    <n v="177"/>
    <n v="668"/>
    <n v="491"/>
    <n v="523"/>
  </r>
  <r>
    <x v="3"/>
    <s v="State College of Florida, Manatee-Sarasota"/>
    <n v="135391"/>
    <x v="5"/>
    <m/>
    <m/>
    <m/>
    <m/>
    <m/>
    <m/>
    <m/>
    <m/>
    <m/>
    <m/>
    <m/>
    <m/>
    <m/>
    <m/>
    <m/>
    <m/>
    <m/>
    <m/>
    <m/>
    <m/>
    <m/>
    <m/>
    <m/>
    <m/>
    <m/>
    <m/>
    <m/>
    <m/>
    <m/>
    <m/>
    <m/>
    <s v=" "/>
    <s v=" "/>
    <s v=" "/>
    <s v=" "/>
    <s v=" "/>
    <s v=" "/>
    <s v=" "/>
    <s v=" "/>
    <s v=" "/>
    <s v=" "/>
    <s v=" "/>
    <s v=" "/>
    <m/>
    <m/>
    <m/>
    <m/>
    <m/>
    <m/>
    <s v=" "/>
    <s v=" "/>
    <s v=" "/>
    <m/>
    <m/>
    <m/>
    <m/>
    <m/>
    <m/>
    <m/>
    <m/>
    <m/>
    <s v=""/>
    <s v=""/>
    <s v=""/>
    <m/>
    <m/>
    <m/>
    <n v="2807"/>
    <n v="3442"/>
    <n v="3436"/>
    <n v="3085"/>
    <n v="2723"/>
    <n v="2951"/>
    <n v="956"/>
    <n v="1073"/>
    <n v="975"/>
    <n v="1085"/>
    <n v="1060"/>
    <n v="1401"/>
    <n v="1417"/>
    <n v="1586"/>
    <n v="1"/>
    <n v="8"/>
    <n v="17"/>
    <n v="13"/>
    <n v="18"/>
    <n v="33"/>
    <m/>
    <m/>
    <n v="955"/>
    <n v="1065"/>
    <n v="958"/>
    <n v="1072"/>
    <n v="1042"/>
    <n v="1368"/>
    <n v="1417"/>
    <n v="1586"/>
    <n v="934"/>
    <n v="956"/>
    <n v="997"/>
    <n v="116"/>
    <n v="101"/>
    <n v="104"/>
    <n v="318"/>
    <n v="360"/>
    <n v="485"/>
    <n v="330"/>
    <n v="331"/>
    <n v="432"/>
    <n v="154"/>
    <n v="139"/>
    <n v="206"/>
    <n v="149"/>
    <n v="171"/>
    <n v="221"/>
    <n v="439"/>
    <n v="401"/>
    <n v="509"/>
  </r>
  <r>
    <x v="3"/>
    <s v="Tallahassee Community College "/>
    <n v="137759"/>
    <x v="5"/>
    <m/>
    <m/>
    <m/>
    <m/>
    <m/>
    <m/>
    <m/>
    <m/>
    <m/>
    <m/>
    <m/>
    <m/>
    <m/>
    <m/>
    <m/>
    <m/>
    <m/>
    <m/>
    <m/>
    <m/>
    <m/>
    <m/>
    <m/>
    <m/>
    <m/>
    <m/>
    <m/>
    <m/>
    <m/>
    <m/>
    <m/>
    <s v=" "/>
    <s v=" "/>
    <s v=" "/>
    <s v=" "/>
    <s v=" "/>
    <s v=" "/>
    <s v=" "/>
    <s v=" "/>
    <s v=" "/>
    <s v=" "/>
    <s v=" "/>
    <s v=" "/>
    <m/>
    <m/>
    <m/>
    <m/>
    <m/>
    <m/>
    <s v=" "/>
    <s v=" "/>
    <s v=" "/>
    <m/>
    <m/>
    <m/>
    <m/>
    <m/>
    <m/>
    <m/>
    <m/>
    <m/>
    <s v=""/>
    <s v=""/>
    <s v=""/>
    <m/>
    <m/>
    <m/>
    <n v="4380"/>
    <n v="4656"/>
    <n v="4904"/>
    <n v="4661"/>
    <n v="4182"/>
    <n v="4406"/>
    <n v="1425"/>
    <n v="1578"/>
    <n v="1758"/>
    <n v="1901"/>
    <n v="2053"/>
    <n v="1857"/>
    <n v="2102"/>
    <n v="2404"/>
    <m/>
    <n v="18"/>
    <n v="33"/>
    <n v="28"/>
    <n v="29"/>
    <n v="31"/>
    <m/>
    <m/>
    <n v="1425"/>
    <n v="1560"/>
    <n v="1725"/>
    <n v="1873"/>
    <n v="2024"/>
    <n v="1826"/>
    <n v="2102"/>
    <n v="2404"/>
    <n v="1186"/>
    <n v="1299"/>
    <n v="1475"/>
    <n v="201"/>
    <n v="266"/>
    <n v="288"/>
    <n v="439"/>
    <n v="537"/>
    <n v="641"/>
    <n v="574"/>
    <n v="620"/>
    <n v="646"/>
    <n v="229"/>
    <n v="251"/>
    <n v="216"/>
    <n v="373"/>
    <n v="384"/>
    <n v="340"/>
    <n v="697"/>
    <n v="769"/>
    <n v="624"/>
  </r>
  <r>
    <x v="3"/>
    <s v="Valencia Community College "/>
    <n v="138187"/>
    <x v="5"/>
    <m/>
    <m/>
    <m/>
    <m/>
    <m/>
    <m/>
    <m/>
    <m/>
    <m/>
    <m/>
    <m/>
    <m/>
    <m/>
    <m/>
    <m/>
    <m/>
    <m/>
    <m/>
    <m/>
    <m/>
    <m/>
    <m/>
    <m/>
    <m/>
    <m/>
    <m/>
    <m/>
    <m/>
    <m/>
    <m/>
    <m/>
    <s v=" "/>
    <s v=" "/>
    <s v=" "/>
    <s v=" "/>
    <s v=" "/>
    <s v=" "/>
    <s v=" "/>
    <s v=" "/>
    <s v=" "/>
    <s v=" "/>
    <s v=" "/>
    <s v=" "/>
    <m/>
    <m/>
    <m/>
    <m/>
    <m/>
    <m/>
    <s v=" "/>
    <s v=" "/>
    <s v=" "/>
    <m/>
    <m/>
    <m/>
    <m/>
    <m/>
    <m/>
    <m/>
    <m/>
    <m/>
    <s v=""/>
    <s v=""/>
    <s v=""/>
    <m/>
    <m/>
    <m/>
    <n v="9917"/>
    <n v="9762"/>
    <n v="10206"/>
    <n v="10710"/>
    <n v="9693"/>
    <n v="10071"/>
    <n v="3144"/>
    <n v="2571"/>
    <n v="2649"/>
    <n v="2966"/>
    <n v="3216"/>
    <n v="3698"/>
    <n v="4423"/>
    <n v="4680"/>
    <m/>
    <n v="33"/>
    <n v="30"/>
    <n v="39"/>
    <n v="50"/>
    <n v="63"/>
    <m/>
    <m/>
    <n v="3144"/>
    <n v="2538"/>
    <n v="2619"/>
    <n v="2927"/>
    <n v="3166"/>
    <n v="3635"/>
    <n v="4423"/>
    <n v="4680"/>
    <n v="2620"/>
    <n v="3063"/>
    <n v="3387"/>
    <n v="276"/>
    <n v="299"/>
    <n v="317"/>
    <n v="739"/>
    <n v="1061"/>
    <n v="976"/>
    <n v="1020"/>
    <n v="1193"/>
    <n v="1482"/>
    <n v="465"/>
    <n v="438"/>
    <n v="510"/>
    <n v="379"/>
    <n v="405"/>
    <n v="469"/>
    <n v="1063"/>
    <n v="1130"/>
    <n v="1174"/>
  </r>
  <r>
    <x v="3"/>
    <s v="Central Florida Community College "/>
    <n v="132851"/>
    <x v="6"/>
    <m/>
    <m/>
    <m/>
    <m/>
    <m/>
    <m/>
    <m/>
    <m/>
    <m/>
    <m/>
    <m/>
    <m/>
    <m/>
    <m/>
    <m/>
    <m/>
    <m/>
    <m/>
    <m/>
    <m/>
    <m/>
    <m/>
    <m/>
    <m/>
    <m/>
    <m/>
    <m/>
    <m/>
    <m/>
    <m/>
    <m/>
    <s v=" "/>
    <s v=" "/>
    <s v=" "/>
    <s v=" "/>
    <s v=" "/>
    <s v=" "/>
    <s v=" "/>
    <s v=" "/>
    <s v=" "/>
    <s v=" "/>
    <s v=" "/>
    <s v=" "/>
    <m/>
    <m/>
    <m/>
    <m/>
    <m/>
    <m/>
    <s v=" "/>
    <s v=" "/>
    <s v=" "/>
    <m/>
    <m/>
    <m/>
    <m/>
    <m/>
    <m/>
    <m/>
    <m/>
    <m/>
    <s v=""/>
    <s v=""/>
    <s v=""/>
    <m/>
    <m/>
    <m/>
    <n v="1225"/>
    <n v="1498"/>
    <n v="1814"/>
    <n v="1664"/>
    <n v="2316"/>
    <n v="2614"/>
    <n v="649"/>
    <n v="645"/>
    <n v="495"/>
    <n v="501"/>
    <n v="755"/>
    <n v="700"/>
    <n v="818"/>
    <n v="921"/>
    <m/>
    <n v="8"/>
    <n v="0"/>
    <n v="8"/>
    <n v="8"/>
    <n v="18"/>
    <m/>
    <m/>
    <n v="649"/>
    <n v="637"/>
    <n v="495"/>
    <n v="493"/>
    <n v="747"/>
    <n v="682"/>
    <n v="818"/>
    <n v="921"/>
    <n v="439"/>
    <n v="542"/>
    <n v="603"/>
    <n v="49"/>
    <n v="55"/>
    <n v="66"/>
    <n v="194"/>
    <n v="221"/>
    <n v="252"/>
    <n v="167"/>
    <n v="259"/>
    <n v="250"/>
    <n v="50"/>
    <n v="80"/>
    <n v="87"/>
    <n v="78"/>
    <n v="103"/>
    <n v="90"/>
    <n v="198"/>
    <n v="305"/>
    <n v="255"/>
  </r>
  <r>
    <x v="3"/>
    <s v="Gulf Coast Community College "/>
    <n v="134343"/>
    <x v="6"/>
    <m/>
    <m/>
    <m/>
    <m/>
    <m/>
    <m/>
    <m/>
    <m/>
    <m/>
    <m/>
    <m/>
    <m/>
    <m/>
    <m/>
    <m/>
    <m/>
    <m/>
    <m/>
    <m/>
    <m/>
    <m/>
    <m/>
    <m/>
    <m/>
    <m/>
    <m/>
    <m/>
    <m/>
    <m/>
    <m/>
    <m/>
    <s v=" "/>
    <s v=" "/>
    <s v=" "/>
    <s v=" "/>
    <s v=" "/>
    <s v=" "/>
    <s v=" "/>
    <s v=" "/>
    <s v=" "/>
    <s v=" "/>
    <s v=" "/>
    <s v=" "/>
    <m/>
    <m/>
    <m/>
    <m/>
    <m/>
    <m/>
    <s v=" "/>
    <s v=" "/>
    <s v=" "/>
    <m/>
    <m/>
    <m/>
    <m/>
    <m/>
    <m/>
    <m/>
    <m/>
    <m/>
    <s v=""/>
    <s v=""/>
    <s v=""/>
    <m/>
    <m/>
    <m/>
    <n v="1830"/>
    <n v="2079"/>
    <n v="1767"/>
    <n v="1816"/>
    <n v="1471"/>
    <n v="1386"/>
    <n v="520"/>
    <n v="587"/>
    <n v="701"/>
    <n v="604"/>
    <n v="622"/>
    <n v="656"/>
    <n v="698"/>
    <n v="650"/>
    <m/>
    <n v="10"/>
    <n v="14"/>
    <n v="12"/>
    <n v="9"/>
    <n v="17"/>
    <m/>
    <m/>
    <n v="520"/>
    <n v="577"/>
    <n v="687"/>
    <n v="592"/>
    <n v="613"/>
    <n v="639"/>
    <n v="698"/>
    <n v="650"/>
    <n v="430"/>
    <n v="453"/>
    <n v="448"/>
    <n v="33"/>
    <n v="39"/>
    <n v="29"/>
    <n v="176"/>
    <n v="206"/>
    <n v="173"/>
    <n v="185"/>
    <n v="200"/>
    <n v="240"/>
    <n v="104"/>
    <n v="107"/>
    <n v="97"/>
    <n v="57"/>
    <n v="63"/>
    <n v="58"/>
    <n v="246"/>
    <n v="243"/>
    <n v="244"/>
  </r>
  <r>
    <x v="3"/>
    <s v="Lake City Community College "/>
    <n v="135160"/>
    <x v="6"/>
    <m/>
    <m/>
    <m/>
    <m/>
    <m/>
    <m/>
    <m/>
    <m/>
    <m/>
    <m/>
    <m/>
    <m/>
    <m/>
    <m/>
    <m/>
    <m/>
    <m/>
    <m/>
    <m/>
    <m/>
    <m/>
    <m/>
    <m/>
    <m/>
    <m/>
    <m/>
    <m/>
    <m/>
    <m/>
    <m/>
    <m/>
    <s v=" "/>
    <s v=" "/>
    <s v=" "/>
    <s v=" "/>
    <s v=" "/>
    <s v=" "/>
    <s v=" "/>
    <s v=" "/>
    <s v=" "/>
    <s v=" "/>
    <s v=" "/>
    <s v=" "/>
    <m/>
    <m/>
    <m/>
    <m/>
    <m/>
    <m/>
    <s v=" "/>
    <s v=" "/>
    <s v=" "/>
    <m/>
    <m/>
    <m/>
    <m/>
    <m/>
    <m/>
    <m/>
    <m/>
    <m/>
    <s v=""/>
    <s v=""/>
    <s v=""/>
    <m/>
    <m/>
    <m/>
    <n v="1029"/>
    <n v="1092"/>
    <n v="945"/>
    <n v="968"/>
    <n v="689"/>
    <n v="610"/>
    <n v="349"/>
    <n v="347"/>
    <n v="397"/>
    <n v="397"/>
    <n v="332"/>
    <n v="353"/>
    <n v="369"/>
    <n v="299"/>
    <m/>
    <n v="1"/>
    <n v="6"/>
    <n v="6"/>
    <n v="10"/>
    <n v="11"/>
    <m/>
    <m/>
    <n v="349"/>
    <n v="346"/>
    <n v="391"/>
    <n v="391"/>
    <n v="322"/>
    <n v="342"/>
    <n v="369"/>
    <n v="299"/>
    <n v="226"/>
    <n v="193"/>
    <n v="200"/>
    <n v="17"/>
    <n v="32"/>
    <n v="18"/>
    <n v="99"/>
    <n v="144"/>
    <n v="81"/>
    <n v="170"/>
    <n v="139"/>
    <n v="147"/>
    <n v="43"/>
    <n v="38"/>
    <n v="31"/>
    <n v="38"/>
    <n v="40"/>
    <n v="35"/>
    <n v="140"/>
    <n v="105"/>
    <n v="129"/>
  </r>
  <r>
    <x v="3"/>
    <s v="Lake-Sumter Community College "/>
    <n v="135188"/>
    <x v="6"/>
    <m/>
    <m/>
    <m/>
    <m/>
    <m/>
    <m/>
    <m/>
    <m/>
    <m/>
    <m/>
    <m/>
    <m/>
    <m/>
    <m/>
    <m/>
    <m/>
    <m/>
    <m/>
    <m/>
    <m/>
    <m/>
    <m/>
    <m/>
    <m/>
    <m/>
    <m/>
    <m/>
    <m/>
    <m/>
    <m/>
    <m/>
    <s v=" "/>
    <s v=" "/>
    <s v=" "/>
    <s v=" "/>
    <s v=" "/>
    <s v=" "/>
    <s v=" "/>
    <s v=" "/>
    <s v=" "/>
    <s v=" "/>
    <s v=" "/>
    <s v=" "/>
    <m/>
    <m/>
    <m/>
    <m/>
    <m/>
    <m/>
    <s v=" "/>
    <s v=" "/>
    <s v=" "/>
    <m/>
    <m/>
    <m/>
    <m/>
    <m/>
    <m/>
    <m/>
    <m/>
    <m/>
    <s v=""/>
    <s v=""/>
    <s v=""/>
    <m/>
    <m/>
    <m/>
    <n v="1276"/>
    <n v="1516"/>
    <n v="1345"/>
    <n v="1470"/>
    <n v="1258"/>
    <n v="1130"/>
    <n v="268"/>
    <n v="244"/>
    <n v="371"/>
    <n v="437"/>
    <n v="408"/>
    <n v="390"/>
    <n v="536"/>
    <n v="526"/>
    <m/>
    <n v="4"/>
    <n v="3"/>
    <n v="9"/>
    <n v="5"/>
    <n v="6"/>
    <m/>
    <m/>
    <n v="268"/>
    <n v="240"/>
    <n v="368"/>
    <n v="428"/>
    <n v="403"/>
    <n v="384"/>
    <n v="536"/>
    <n v="526"/>
    <n v="249"/>
    <n v="349"/>
    <n v="357"/>
    <n v="40"/>
    <n v="53"/>
    <n v="53"/>
    <n v="95"/>
    <n v="134"/>
    <n v="116"/>
    <n v="124"/>
    <n v="121"/>
    <n v="131"/>
    <n v="38"/>
    <n v="48"/>
    <n v="42"/>
    <n v="92"/>
    <n v="89"/>
    <n v="86"/>
    <n v="174"/>
    <n v="145"/>
    <n v="125"/>
  </r>
  <r>
    <x v="3"/>
    <s v="South Florida Community College "/>
    <n v="137315"/>
    <x v="6"/>
    <m/>
    <m/>
    <m/>
    <m/>
    <m/>
    <m/>
    <m/>
    <m/>
    <m/>
    <m/>
    <m/>
    <m/>
    <m/>
    <m/>
    <m/>
    <m/>
    <m/>
    <m/>
    <m/>
    <m/>
    <m/>
    <m/>
    <m/>
    <m/>
    <m/>
    <m/>
    <m/>
    <m/>
    <m/>
    <m/>
    <m/>
    <s v=" "/>
    <s v=" "/>
    <s v=" "/>
    <s v=" "/>
    <s v=" "/>
    <s v=" "/>
    <s v=" "/>
    <s v=" "/>
    <s v=" "/>
    <s v=" "/>
    <s v=" "/>
    <s v=" "/>
    <m/>
    <m/>
    <m/>
    <m/>
    <m/>
    <m/>
    <s v=" "/>
    <s v=" "/>
    <s v=" "/>
    <m/>
    <m/>
    <m/>
    <m/>
    <m/>
    <m/>
    <m/>
    <m/>
    <m/>
    <s v=""/>
    <s v=""/>
    <s v=""/>
    <m/>
    <m/>
    <m/>
    <n v="1046"/>
    <n v="898"/>
    <n v="1019"/>
    <n v="1018"/>
    <n v="615"/>
    <n v="592"/>
    <n v="228"/>
    <n v="265"/>
    <n v="358"/>
    <n v="277"/>
    <n v="202"/>
    <n v="276"/>
    <n v="353"/>
    <n v="352"/>
    <m/>
    <n v="5"/>
    <n v="3"/>
    <n v="2"/>
    <n v="1"/>
    <n v="8"/>
    <m/>
    <m/>
    <n v="228"/>
    <n v="260"/>
    <n v="355"/>
    <n v="275"/>
    <n v="201"/>
    <n v="268"/>
    <n v="353"/>
    <n v="352"/>
    <n v="170"/>
    <n v="228"/>
    <n v="211"/>
    <n v="27"/>
    <n v="15"/>
    <n v="31"/>
    <n v="71"/>
    <n v="110"/>
    <n v="110"/>
    <n v="125"/>
    <n v="97"/>
    <n v="117"/>
    <n v="21"/>
    <n v="14"/>
    <n v="21"/>
    <n v="33"/>
    <n v="22"/>
    <n v="32"/>
    <n v="96"/>
    <n v="68"/>
    <n v="98"/>
  </r>
  <r>
    <x v="3"/>
    <s v="St. Johns River Community College "/>
    <n v="137281"/>
    <x v="6"/>
    <m/>
    <m/>
    <m/>
    <m/>
    <m/>
    <m/>
    <m/>
    <m/>
    <m/>
    <m/>
    <m/>
    <m/>
    <m/>
    <m/>
    <m/>
    <m/>
    <m/>
    <m/>
    <m/>
    <m/>
    <m/>
    <m/>
    <m/>
    <m/>
    <m/>
    <m/>
    <m/>
    <m/>
    <m/>
    <m/>
    <m/>
    <s v=" "/>
    <s v=" "/>
    <s v=" "/>
    <s v=" "/>
    <s v=" "/>
    <s v=" "/>
    <s v=" "/>
    <s v=" "/>
    <s v=" "/>
    <s v=" "/>
    <s v=" "/>
    <s v=" "/>
    <m/>
    <m/>
    <m/>
    <m/>
    <m/>
    <m/>
    <s v=" "/>
    <s v=" "/>
    <s v=" "/>
    <m/>
    <m/>
    <m/>
    <m/>
    <m/>
    <m/>
    <m/>
    <m/>
    <m/>
    <s v=""/>
    <s v=""/>
    <s v=""/>
    <m/>
    <m/>
    <m/>
    <n v="1800"/>
    <n v="2122"/>
    <n v="2107"/>
    <n v="2234"/>
    <n v="1354"/>
    <n v="1500"/>
    <n v="593"/>
    <n v="452"/>
    <n v="538"/>
    <n v="561"/>
    <n v="623"/>
    <n v="577"/>
    <n v="672"/>
    <n v="708"/>
    <n v="1"/>
    <n v="3"/>
    <n v="13"/>
    <n v="14"/>
    <n v="26"/>
    <n v="25"/>
    <m/>
    <m/>
    <n v="592"/>
    <n v="449"/>
    <n v="525"/>
    <n v="547"/>
    <n v="597"/>
    <n v="552"/>
    <n v="672"/>
    <n v="708"/>
    <n v="367"/>
    <n v="442"/>
    <n v="475"/>
    <n v="70"/>
    <n v="73"/>
    <n v="57"/>
    <n v="115"/>
    <n v="157"/>
    <n v="176"/>
    <n v="167"/>
    <n v="182"/>
    <n v="195"/>
    <n v="56"/>
    <n v="74"/>
    <n v="66"/>
    <n v="112"/>
    <n v="127"/>
    <n v="116"/>
    <n v="212"/>
    <n v="214"/>
    <n v="175"/>
  </r>
  <r>
    <x v="3"/>
    <s v="Florida Keys Community College "/>
    <n v="133960"/>
    <x v="7"/>
    <m/>
    <m/>
    <m/>
    <m/>
    <m/>
    <m/>
    <m/>
    <m/>
    <m/>
    <m/>
    <m/>
    <m/>
    <m/>
    <m/>
    <m/>
    <m/>
    <m/>
    <m/>
    <m/>
    <m/>
    <m/>
    <m/>
    <m/>
    <m/>
    <m/>
    <m/>
    <m/>
    <m/>
    <m/>
    <m/>
    <m/>
    <s v=" "/>
    <s v=" "/>
    <s v=" "/>
    <s v=" "/>
    <s v=" "/>
    <s v=" "/>
    <s v=" "/>
    <s v=" "/>
    <s v=" "/>
    <s v=" "/>
    <s v=" "/>
    <s v=" "/>
    <m/>
    <m/>
    <m/>
    <m/>
    <m/>
    <m/>
    <s v=" "/>
    <s v=" "/>
    <s v=" "/>
    <m/>
    <m/>
    <m/>
    <m/>
    <m/>
    <m/>
    <m/>
    <m/>
    <m/>
    <s v=""/>
    <s v=""/>
    <s v=""/>
    <m/>
    <m/>
    <m/>
    <n v="519"/>
    <n v="400"/>
    <n v="430"/>
    <n v="335"/>
    <n v="300"/>
    <n v="361"/>
    <n v="51"/>
    <n v="74"/>
    <n v="66"/>
    <n v="58"/>
    <n v="51"/>
    <n v="59"/>
    <n v="81"/>
    <n v="75"/>
    <m/>
    <n v="1"/>
    <n v="0"/>
    <n v="0"/>
    <n v="1"/>
    <n v="1"/>
    <m/>
    <m/>
    <n v="51"/>
    <n v="73"/>
    <n v="66"/>
    <n v="58"/>
    <n v="50"/>
    <n v="58"/>
    <n v="81"/>
    <n v="75"/>
    <n v="36"/>
    <n v="52"/>
    <n v="42"/>
    <n v="7"/>
    <n v="4"/>
    <n v="6"/>
    <n v="15"/>
    <n v="25"/>
    <n v="27"/>
    <n v="22"/>
    <n v="20"/>
    <n v="24"/>
    <n v="3"/>
    <n v="3"/>
    <n v="4"/>
    <n v="9"/>
    <n v="8"/>
    <n v="9"/>
    <n v="24"/>
    <n v="19"/>
    <n v="21"/>
  </r>
  <r>
    <x v="3"/>
    <s v="North Florida Community College "/>
    <n v="136145"/>
    <x v="7"/>
    <m/>
    <m/>
    <m/>
    <m/>
    <m/>
    <m/>
    <m/>
    <m/>
    <m/>
    <m/>
    <m/>
    <m/>
    <m/>
    <m/>
    <m/>
    <m/>
    <m/>
    <m/>
    <m/>
    <m/>
    <m/>
    <m/>
    <m/>
    <m/>
    <m/>
    <m/>
    <m/>
    <m/>
    <m/>
    <m/>
    <m/>
    <s v=" "/>
    <s v=" "/>
    <s v=" "/>
    <s v=" "/>
    <s v=" "/>
    <s v=" "/>
    <s v=" "/>
    <s v=" "/>
    <s v=" "/>
    <s v=" "/>
    <s v=" "/>
    <s v=" "/>
    <m/>
    <m/>
    <m/>
    <m/>
    <m/>
    <m/>
    <s v=" "/>
    <s v=" "/>
    <s v=" "/>
    <m/>
    <m/>
    <m/>
    <m/>
    <m/>
    <m/>
    <m/>
    <m/>
    <m/>
    <s v=""/>
    <s v=""/>
    <s v=""/>
    <m/>
    <m/>
    <m/>
    <n v="382"/>
    <n v="539"/>
    <n v="513"/>
    <n v="566"/>
    <n v="334"/>
    <n v="210"/>
    <n v="240"/>
    <n v="199"/>
    <n v="188"/>
    <n v="183"/>
    <n v="204"/>
    <n v="231"/>
    <n v="215"/>
    <n v="155"/>
    <m/>
    <n v="1"/>
    <n v="2"/>
    <n v="1"/>
    <n v="7"/>
    <n v="4"/>
    <m/>
    <m/>
    <n v="240"/>
    <n v="198"/>
    <n v="186"/>
    <n v="182"/>
    <n v="197"/>
    <n v="227"/>
    <n v="215"/>
    <n v="155"/>
    <n v="145"/>
    <n v="108"/>
    <n v="97"/>
    <n v="24"/>
    <n v="38"/>
    <n v="11"/>
    <n v="58"/>
    <n v="69"/>
    <n v="47"/>
    <n v="65"/>
    <n v="79"/>
    <n v="90"/>
    <n v="9"/>
    <n v="19"/>
    <n v="30"/>
    <n v="40"/>
    <n v="34"/>
    <n v="33"/>
    <n v="68"/>
    <n v="65"/>
    <n v="74"/>
  </r>
  <r>
    <x v="4"/>
    <s v="Georgia State University "/>
    <n v="139940"/>
    <x v="0"/>
    <n v="5864"/>
    <n v="5132"/>
    <n v="5107"/>
    <n v="5433"/>
    <n v="5087"/>
    <n v="5654"/>
    <n v="5887"/>
    <n v="1906"/>
    <n v="1490"/>
    <n v="1772"/>
    <n v="2062"/>
    <n v="2136"/>
    <n v="2474"/>
    <n v="1923"/>
    <n v="2272"/>
    <n v="2325"/>
    <n v="2174"/>
    <n v="2517"/>
    <n v="2743"/>
    <m/>
    <m/>
    <m/>
    <n v="1"/>
    <m/>
    <m/>
    <m/>
    <m/>
    <m/>
    <m/>
    <m/>
    <m/>
    <n v="1906"/>
    <n v="1490"/>
    <n v="1772"/>
    <n v="2061"/>
    <n v="2136"/>
    <n v="2474"/>
    <n v="1923"/>
    <n v="2272"/>
    <n v="2325"/>
    <n v="2174"/>
    <n v="2517"/>
    <n v="2743"/>
    <n v="1784"/>
    <n v="2074"/>
    <n v="2279"/>
    <n v="108"/>
    <n v="144"/>
    <n v="167"/>
    <n v="282"/>
    <n v="299"/>
    <n v="297"/>
    <n v="1009"/>
    <n v="1089"/>
    <n v="956"/>
    <n v="194"/>
    <n v="258"/>
    <n v="214"/>
    <n v="358"/>
    <n v="481"/>
    <n v="350"/>
    <n v="575"/>
    <n v="646"/>
    <n v="403"/>
    <n v="765"/>
    <n v="712"/>
    <n v="843"/>
    <m/>
    <m/>
    <m/>
    <m/>
    <m/>
    <m/>
    <m/>
    <m/>
    <m/>
    <m/>
    <m/>
    <m/>
    <m/>
    <m/>
    <m/>
    <m/>
    <m/>
    <m/>
    <m/>
    <m/>
    <m/>
    <m/>
    <m/>
    <m/>
    <s v=""/>
    <s v=""/>
    <s v=""/>
    <s v=""/>
    <s v=""/>
    <s v=""/>
    <m/>
    <m/>
    <m/>
    <m/>
    <m/>
    <m/>
    <s v=""/>
    <s v=""/>
    <s v=""/>
    <m/>
    <m/>
    <m/>
    <m/>
    <m/>
    <m/>
    <m/>
    <m/>
    <m/>
    <s v=""/>
    <s v=""/>
    <s v=""/>
  </r>
  <r>
    <x v="4"/>
    <s v="University of Georgia"/>
    <n v="139959"/>
    <x v="0"/>
    <n v="6561"/>
    <n v="7087"/>
    <n v="6129"/>
    <n v="6484"/>
    <n v="6739"/>
    <n v="6427"/>
    <n v="6523"/>
    <n v="4353"/>
    <n v="4384"/>
    <n v="4375"/>
    <n v="4207"/>
    <n v="4459"/>
    <n v="4282"/>
    <n v="5157"/>
    <n v="4500"/>
    <n v="4673"/>
    <n v="5062"/>
    <n v="4677"/>
    <n v="4781"/>
    <m/>
    <m/>
    <m/>
    <m/>
    <m/>
    <m/>
    <m/>
    <m/>
    <m/>
    <m/>
    <m/>
    <m/>
    <n v="4353"/>
    <n v="4384"/>
    <n v="4375"/>
    <n v="4207"/>
    <n v="4459"/>
    <n v="4282"/>
    <n v="5157"/>
    <n v="4500"/>
    <n v="4673"/>
    <n v="5062"/>
    <n v="4677"/>
    <n v="4781"/>
    <n v="4702"/>
    <n v="4353"/>
    <n v="4497"/>
    <n v="108"/>
    <n v="86"/>
    <n v="89"/>
    <n v="252"/>
    <n v="238"/>
    <n v="195"/>
    <n v="3432"/>
    <n v="3334"/>
    <n v="4065"/>
    <n v="120"/>
    <n v="304"/>
    <n v="386"/>
    <n v="353"/>
    <n v="326"/>
    <n v="376"/>
    <n v="554"/>
    <n v="318"/>
    <n v="330"/>
    <n v="3257"/>
    <n v="3298"/>
    <n v="3348"/>
    <m/>
    <m/>
    <m/>
    <m/>
    <m/>
    <m/>
    <m/>
    <m/>
    <m/>
    <m/>
    <m/>
    <m/>
    <m/>
    <m/>
    <m/>
    <m/>
    <m/>
    <m/>
    <m/>
    <m/>
    <m/>
    <m/>
    <m/>
    <m/>
    <s v=""/>
    <s v=""/>
    <s v=""/>
    <s v=""/>
    <s v=""/>
    <s v=""/>
    <m/>
    <m/>
    <m/>
    <m/>
    <m/>
    <m/>
    <s v=""/>
    <s v=""/>
    <s v=""/>
    <m/>
    <m/>
    <m/>
    <m/>
    <m/>
    <m/>
    <m/>
    <m/>
    <m/>
    <s v=""/>
    <s v=""/>
    <s v=""/>
  </r>
  <r>
    <x v="4"/>
    <s v="Georgia Institute of Technology"/>
    <n v="139755"/>
    <x v="1"/>
    <n v="2848"/>
    <n v="2739"/>
    <n v="3262"/>
    <n v="3086"/>
    <n v="3513"/>
    <n v="3256"/>
    <n v="3474"/>
    <n v="2058"/>
    <n v="2499"/>
    <n v="2329"/>
    <n v="2244"/>
    <n v="2230"/>
    <n v="2283"/>
    <n v="2228"/>
    <n v="2573"/>
    <n v="2453"/>
    <n v="2836"/>
    <n v="2631"/>
    <n v="2634"/>
    <m/>
    <m/>
    <m/>
    <n v="1"/>
    <m/>
    <m/>
    <m/>
    <m/>
    <m/>
    <m/>
    <m/>
    <m/>
    <n v="2058"/>
    <n v="2499"/>
    <n v="2329"/>
    <n v="2243"/>
    <n v="2230"/>
    <n v="2283"/>
    <n v="2228"/>
    <n v="2573"/>
    <n v="2453"/>
    <n v="2836"/>
    <n v="2631"/>
    <n v="2634"/>
    <n v="2619"/>
    <n v="2452"/>
    <n v="2451"/>
    <n v="49"/>
    <n v="31"/>
    <n v="37"/>
    <n v="168"/>
    <n v="148"/>
    <n v="146"/>
    <n v="1729"/>
    <n v="1759"/>
    <n v="1761"/>
    <n v="62"/>
    <n v="168"/>
    <n v="187"/>
    <n v="158"/>
    <n v="149"/>
    <n v="174"/>
    <n v="281"/>
    <n v="207"/>
    <n v="106"/>
    <n v="1521"/>
    <n v="1883"/>
    <n v="1828"/>
    <m/>
    <m/>
    <m/>
    <m/>
    <m/>
    <m/>
    <m/>
    <m/>
    <m/>
    <m/>
    <m/>
    <m/>
    <m/>
    <m/>
    <m/>
    <m/>
    <m/>
    <m/>
    <m/>
    <m/>
    <m/>
    <m/>
    <m/>
    <m/>
    <s v=""/>
    <s v=""/>
    <s v=""/>
    <s v=""/>
    <s v=""/>
    <s v=""/>
    <m/>
    <m/>
    <m/>
    <m/>
    <m/>
    <m/>
    <s v=""/>
    <s v=""/>
    <s v=""/>
    <m/>
    <m/>
    <m/>
    <m/>
    <m/>
    <m/>
    <m/>
    <m/>
    <m/>
    <s v=""/>
    <s v=""/>
    <s v=""/>
  </r>
  <r>
    <x v="4"/>
    <s v="Georgia Southern University"/>
    <n v="139931"/>
    <x v="2"/>
    <n v="3871"/>
    <n v="4076"/>
    <n v="4217"/>
    <n v="4507"/>
    <n v="4205"/>
    <n v="4485"/>
    <n v="4779"/>
    <n v="2596"/>
    <n v="2897"/>
    <n v="3266"/>
    <n v="2861"/>
    <n v="2633"/>
    <n v="2599"/>
    <n v="2735"/>
    <n v="2983"/>
    <n v="3125"/>
    <n v="2732"/>
    <n v="3029"/>
    <n v="3108"/>
    <m/>
    <m/>
    <m/>
    <n v="2"/>
    <m/>
    <m/>
    <m/>
    <m/>
    <m/>
    <m/>
    <m/>
    <m/>
    <n v="2596"/>
    <n v="2897"/>
    <n v="3266"/>
    <n v="2859"/>
    <n v="2633"/>
    <n v="2599"/>
    <n v="2735"/>
    <n v="2983"/>
    <n v="3125"/>
    <n v="2732"/>
    <n v="3029"/>
    <n v="3108"/>
    <n v="2156"/>
    <n v="2442"/>
    <n v="2525"/>
    <n v="216"/>
    <n v="223"/>
    <n v="235"/>
    <n v="360"/>
    <n v="364"/>
    <n v="348"/>
    <n v="93"/>
    <n v="1180"/>
    <n v="1295"/>
    <n v="123"/>
    <n v="141"/>
    <n v="191"/>
    <n v="692"/>
    <n v="688"/>
    <n v="665"/>
    <n v="1725"/>
    <n v="590"/>
    <n v="584"/>
    <n v="1070"/>
    <n v="1223"/>
    <n v="1479"/>
    <m/>
    <m/>
    <m/>
    <m/>
    <m/>
    <m/>
    <m/>
    <m/>
    <m/>
    <m/>
    <m/>
    <m/>
    <m/>
    <m/>
    <m/>
    <m/>
    <m/>
    <m/>
    <m/>
    <m/>
    <m/>
    <m/>
    <m/>
    <m/>
    <s v=""/>
    <s v=""/>
    <s v=""/>
    <s v=""/>
    <s v=""/>
    <s v=""/>
    <m/>
    <m/>
    <m/>
    <m/>
    <m/>
    <m/>
    <s v=""/>
    <s v=""/>
    <s v=""/>
    <m/>
    <m/>
    <m/>
    <m/>
    <m/>
    <m/>
    <m/>
    <m/>
    <m/>
    <s v=""/>
    <s v=""/>
    <s v=""/>
  </r>
  <r>
    <x v="4"/>
    <s v="University of West Georgia"/>
    <n v="141334"/>
    <x v="2"/>
    <n v="2441"/>
    <n v="2613"/>
    <n v="2573"/>
    <n v="2488"/>
    <n v="2564"/>
    <n v="2709"/>
    <n v="2874"/>
    <n v="1208"/>
    <n v="1670"/>
    <n v="1604"/>
    <n v="1661"/>
    <n v="1551"/>
    <n v="1621"/>
    <n v="1738"/>
    <n v="1702"/>
    <n v="1640"/>
    <n v="1694"/>
    <n v="1795"/>
    <n v="2008"/>
    <m/>
    <m/>
    <m/>
    <m/>
    <m/>
    <m/>
    <m/>
    <m/>
    <m/>
    <m/>
    <m/>
    <m/>
    <n v="1208"/>
    <n v="1670"/>
    <n v="1604"/>
    <n v="1661"/>
    <n v="1551"/>
    <n v="1621"/>
    <n v="1738"/>
    <n v="1702"/>
    <n v="1640"/>
    <n v="1694"/>
    <n v="1795"/>
    <n v="2008"/>
    <n v="1238"/>
    <n v="1350"/>
    <n v="1476"/>
    <n v="119"/>
    <n v="107"/>
    <n v="147"/>
    <n v="337"/>
    <n v="338"/>
    <n v="385"/>
    <n v="570"/>
    <n v="518"/>
    <n v="635"/>
    <n v="91"/>
    <n v="122"/>
    <n v="133"/>
    <n v="388"/>
    <n v="426"/>
    <n v="406"/>
    <n v="502"/>
    <n v="555"/>
    <n v="564"/>
    <n v="434"/>
    <n v="561"/>
    <n v="574"/>
    <m/>
    <m/>
    <m/>
    <m/>
    <m/>
    <m/>
    <m/>
    <m/>
    <m/>
    <m/>
    <m/>
    <m/>
    <m/>
    <m/>
    <m/>
    <m/>
    <m/>
    <m/>
    <m/>
    <m/>
    <m/>
    <m/>
    <m/>
    <m/>
    <s v=""/>
    <s v=""/>
    <s v=""/>
    <s v=""/>
    <s v=""/>
    <s v=""/>
    <m/>
    <m/>
    <m/>
    <m/>
    <m/>
    <m/>
    <s v=""/>
    <s v=""/>
    <s v=""/>
    <m/>
    <m/>
    <m/>
    <m/>
    <m/>
    <m/>
    <m/>
    <m/>
    <m/>
    <s v=""/>
    <s v=""/>
    <s v=""/>
  </r>
  <r>
    <x v="4"/>
    <s v="Valdosta State University "/>
    <n v="141264"/>
    <x v="2"/>
    <n v="2505"/>
    <n v="2681"/>
    <n v="2589"/>
    <n v="2665"/>
    <n v="2937"/>
    <n v="2939"/>
    <n v="2904"/>
    <n v="1589"/>
    <n v="1289"/>
    <n v="1168"/>
    <n v="1269"/>
    <n v="1517"/>
    <n v="1572"/>
    <n v="1744"/>
    <n v="1676"/>
    <n v="1763"/>
    <n v="2001"/>
    <n v="2016"/>
    <n v="2100"/>
    <m/>
    <m/>
    <m/>
    <m/>
    <m/>
    <m/>
    <m/>
    <m/>
    <m/>
    <m/>
    <m/>
    <m/>
    <n v="1589"/>
    <n v="1289"/>
    <n v="1168"/>
    <n v="1269"/>
    <n v="1517"/>
    <n v="1572"/>
    <n v="1744"/>
    <n v="1676"/>
    <n v="1763"/>
    <n v="2001"/>
    <n v="2016"/>
    <n v="2100"/>
    <n v="1433"/>
    <n v="1436"/>
    <n v="1509"/>
    <n v="243"/>
    <n v="227"/>
    <n v="217"/>
    <n v="325"/>
    <n v="353"/>
    <n v="374"/>
    <n v="623"/>
    <n v="623"/>
    <n v="747"/>
    <n v="84"/>
    <n v="95"/>
    <n v="116"/>
    <n v="415"/>
    <n v="448"/>
    <n v="462"/>
    <n v="395"/>
    <n v="406"/>
    <n v="419"/>
    <n v="613"/>
    <n v="551"/>
    <n v="532"/>
    <m/>
    <m/>
    <m/>
    <m/>
    <m/>
    <m/>
    <m/>
    <m/>
    <m/>
    <m/>
    <m/>
    <m/>
    <m/>
    <m/>
    <m/>
    <m/>
    <m/>
    <m/>
    <m/>
    <m/>
    <m/>
    <m/>
    <m/>
    <m/>
    <s v=""/>
    <s v=""/>
    <s v=""/>
    <s v=""/>
    <s v=""/>
    <s v=""/>
    <m/>
    <m/>
    <m/>
    <m/>
    <m/>
    <m/>
    <s v=""/>
    <s v=""/>
    <s v=""/>
    <m/>
    <m/>
    <m/>
    <m/>
    <m/>
    <m/>
    <m/>
    <m/>
    <m/>
    <s v=""/>
    <s v=""/>
    <s v=""/>
  </r>
  <r>
    <x v="4"/>
    <s v="Albany State University "/>
    <n v="138716"/>
    <x v="3"/>
    <n v="615"/>
    <n v="756"/>
    <n v="809"/>
    <n v="854"/>
    <n v="992"/>
    <n v="908"/>
    <n v="924"/>
    <n v="504"/>
    <n v="420"/>
    <n v="648"/>
    <n v="643"/>
    <n v="420"/>
    <n v="470"/>
    <n v="537"/>
    <n v="602"/>
    <n v="596"/>
    <n v="702"/>
    <n v="597"/>
    <n v="626"/>
    <m/>
    <m/>
    <m/>
    <m/>
    <m/>
    <m/>
    <m/>
    <m/>
    <m/>
    <m/>
    <m/>
    <m/>
    <n v="504"/>
    <n v="420"/>
    <n v="648"/>
    <n v="643"/>
    <n v="420"/>
    <n v="470"/>
    <n v="537"/>
    <n v="602"/>
    <n v="596"/>
    <n v="702"/>
    <n v="597"/>
    <n v="626"/>
    <n v="530"/>
    <n v="457"/>
    <n v="481"/>
    <n v="51"/>
    <n v="40"/>
    <n v="45"/>
    <n v="121"/>
    <n v="100"/>
    <n v="100"/>
    <n v="174"/>
    <n v="236"/>
    <n v="225"/>
    <n v="35"/>
    <n v="45"/>
    <n v="65"/>
    <n v="93"/>
    <n v="107"/>
    <n v="108"/>
    <n v="118"/>
    <n v="82"/>
    <n v="139"/>
    <n v="209"/>
    <n v="192"/>
    <n v="320"/>
    <m/>
    <m/>
    <m/>
    <m/>
    <m/>
    <m/>
    <m/>
    <m/>
    <m/>
    <m/>
    <m/>
    <m/>
    <m/>
    <m/>
    <m/>
    <m/>
    <m/>
    <m/>
    <m/>
    <m/>
    <m/>
    <m/>
    <m/>
    <m/>
    <s v=""/>
    <s v=""/>
    <s v=""/>
    <s v=""/>
    <s v=""/>
    <s v=""/>
    <m/>
    <m/>
    <m/>
    <m/>
    <m/>
    <m/>
    <s v=""/>
    <s v=""/>
    <s v=""/>
    <m/>
    <m/>
    <m/>
    <m/>
    <m/>
    <m/>
    <m/>
    <m/>
    <m/>
    <s v=""/>
    <s v=""/>
    <s v=""/>
  </r>
  <r>
    <x v="4"/>
    <s v="Armstrong Atlantic State University"/>
    <n v="138789"/>
    <x v="3"/>
    <n v="1561"/>
    <n v="1840"/>
    <n v="1988"/>
    <n v="1644"/>
    <n v="1758"/>
    <n v="1763"/>
    <n v="1802"/>
    <n v="688"/>
    <n v="549"/>
    <n v="593"/>
    <n v="562"/>
    <n v="538"/>
    <n v="561"/>
    <n v="663"/>
    <n v="771"/>
    <n v="678"/>
    <n v="722"/>
    <n v="752"/>
    <n v="808"/>
    <m/>
    <m/>
    <m/>
    <m/>
    <m/>
    <m/>
    <m/>
    <m/>
    <m/>
    <m/>
    <m/>
    <m/>
    <n v="688"/>
    <n v="549"/>
    <n v="593"/>
    <n v="562"/>
    <n v="538"/>
    <n v="561"/>
    <n v="663"/>
    <n v="771"/>
    <n v="678"/>
    <n v="722"/>
    <n v="752"/>
    <n v="808"/>
    <n v="505"/>
    <n v="527"/>
    <n v="570"/>
    <n v="51"/>
    <n v="45"/>
    <n v="58"/>
    <n v="166"/>
    <n v="180"/>
    <n v="180"/>
    <n v="132"/>
    <n v="159"/>
    <n v="198"/>
    <n v="56"/>
    <n v="52"/>
    <n v="72"/>
    <n v="133"/>
    <n v="109"/>
    <n v="158"/>
    <n v="217"/>
    <n v="241"/>
    <n v="235"/>
    <n v="197"/>
    <n v="136"/>
    <n v="175"/>
    <m/>
    <m/>
    <m/>
    <m/>
    <m/>
    <m/>
    <m/>
    <m/>
    <m/>
    <m/>
    <m/>
    <m/>
    <m/>
    <m/>
    <m/>
    <m/>
    <m/>
    <m/>
    <m/>
    <m/>
    <m/>
    <m/>
    <m/>
    <m/>
    <s v=""/>
    <s v=""/>
    <s v=""/>
    <s v=""/>
    <s v=""/>
    <s v=""/>
    <m/>
    <m/>
    <m/>
    <m/>
    <m/>
    <m/>
    <s v=""/>
    <s v=""/>
    <s v=""/>
    <m/>
    <m/>
    <m/>
    <m/>
    <m/>
    <m/>
    <m/>
    <m/>
    <m/>
    <s v=""/>
    <s v=""/>
    <s v=""/>
  </r>
  <r>
    <x v="4"/>
    <s v="Columbus State University"/>
    <n v="139366"/>
    <x v="3"/>
    <n v="1716"/>
    <n v="1917"/>
    <n v="1804"/>
    <n v="1927"/>
    <n v="1909"/>
    <n v="1752"/>
    <n v="2114"/>
    <n v="586"/>
    <n v="687"/>
    <n v="682"/>
    <n v="784"/>
    <n v="778"/>
    <n v="930"/>
    <n v="1048"/>
    <n v="973"/>
    <n v="1070"/>
    <n v="1069"/>
    <n v="966"/>
    <n v="1103"/>
    <m/>
    <m/>
    <n v="17"/>
    <n v="32"/>
    <m/>
    <m/>
    <m/>
    <m/>
    <m/>
    <m/>
    <m/>
    <m/>
    <n v="586"/>
    <n v="687"/>
    <n v="665"/>
    <n v="752"/>
    <n v="778"/>
    <n v="930"/>
    <n v="1048"/>
    <n v="973"/>
    <n v="1070"/>
    <n v="1069"/>
    <n v="966"/>
    <n v="1103"/>
    <n v="757"/>
    <n v="662"/>
    <n v="713"/>
    <n v="52"/>
    <n v="52"/>
    <n v="50"/>
    <n v="260"/>
    <n v="252"/>
    <n v="340"/>
    <n v="245"/>
    <n v="267"/>
    <n v="341"/>
    <n v="72"/>
    <n v="92"/>
    <n v="99"/>
    <n v="109"/>
    <n v="149"/>
    <n v="180"/>
    <n v="352"/>
    <n v="422"/>
    <n v="428"/>
    <n v="185"/>
    <n v="235"/>
    <n v="232"/>
    <m/>
    <m/>
    <m/>
    <m/>
    <m/>
    <m/>
    <m/>
    <m/>
    <m/>
    <m/>
    <m/>
    <m/>
    <m/>
    <m/>
    <m/>
    <m/>
    <m/>
    <m/>
    <m/>
    <m/>
    <m/>
    <m/>
    <m/>
    <m/>
    <s v=""/>
    <s v=""/>
    <s v=""/>
    <s v=""/>
    <s v=""/>
    <s v=""/>
    <m/>
    <m/>
    <m/>
    <m/>
    <m/>
    <m/>
    <s v=""/>
    <s v=""/>
    <s v=""/>
    <m/>
    <m/>
    <m/>
    <m/>
    <m/>
    <m/>
    <m/>
    <m/>
    <m/>
    <s v=""/>
    <s v=""/>
    <s v=""/>
  </r>
  <r>
    <x v="4"/>
    <s v="Georgia College and State University"/>
    <n v="139861"/>
    <x v="3"/>
    <n v="1479"/>
    <n v="1473"/>
    <n v="1385"/>
    <n v="1456"/>
    <n v="1579"/>
    <n v="1683"/>
    <n v="1631"/>
    <n v="818"/>
    <n v="750"/>
    <n v="787"/>
    <n v="823"/>
    <n v="879"/>
    <n v="984"/>
    <n v="1027"/>
    <n v="918"/>
    <n v="1032"/>
    <n v="1137"/>
    <n v="1198"/>
    <n v="1177"/>
    <m/>
    <m/>
    <n v="1"/>
    <m/>
    <m/>
    <m/>
    <m/>
    <m/>
    <m/>
    <m/>
    <m/>
    <m/>
    <n v="818"/>
    <n v="750"/>
    <n v="786"/>
    <n v="823"/>
    <n v="879"/>
    <n v="984"/>
    <n v="1027"/>
    <n v="918"/>
    <n v="1032"/>
    <n v="1137"/>
    <n v="1198"/>
    <n v="1177"/>
    <n v="930"/>
    <n v="1009"/>
    <n v="990"/>
    <n v="110"/>
    <n v="101"/>
    <n v="125"/>
    <n v="97"/>
    <n v="88"/>
    <n v="62"/>
    <n v="409"/>
    <n v="409"/>
    <n v="498"/>
    <n v="29"/>
    <n v="49"/>
    <n v="51"/>
    <n v="249"/>
    <n v="320"/>
    <n v="299"/>
    <n v="192"/>
    <n v="206"/>
    <n v="179"/>
    <n v="310"/>
    <n v="298"/>
    <n v="366"/>
    <m/>
    <m/>
    <m/>
    <m/>
    <m/>
    <m/>
    <m/>
    <m/>
    <m/>
    <m/>
    <m/>
    <m/>
    <m/>
    <m/>
    <m/>
    <m/>
    <m/>
    <m/>
    <m/>
    <m/>
    <m/>
    <m/>
    <m/>
    <m/>
    <s v=""/>
    <s v=""/>
    <s v=""/>
    <s v=""/>
    <s v=""/>
    <s v=""/>
    <m/>
    <m/>
    <m/>
    <m/>
    <m/>
    <m/>
    <s v=""/>
    <s v=""/>
    <s v=""/>
    <m/>
    <m/>
    <m/>
    <m/>
    <m/>
    <m/>
    <m/>
    <m/>
    <m/>
    <s v=""/>
    <s v=""/>
    <s v=""/>
  </r>
  <r>
    <x v="4"/>
    <s v="Kennesaw State University"/>
    <n v="140164"/>
    <x v="3"/>
    <n v="4124"/>
    <n v="4500"/>
    <n v="4035"/>
    <n v="4550"/>
    <n v="4830"/>
    <n v="4644"/>
    <n v="5114"/>
    <n v="1143"/>
    <n v="1020"/>
    <n v="1223"/>
    <n v="1228"/>
    <n v="1314"/>
    <n v="1822"/>
    <n v="2074"/>
    <n v="1658"/>
    <n v="2083"/>
    <n v="2411"/>
    <n v="2330"/>
    <n v="2639"/>
    <m/>
    <m/>
    <m/>
    <m/>
    <m/>
    <m/>
    <m/>
    <m/>
    <m/>
    <m/>
    <m/>
    <m/>
    <n v="1143"/>
    <n v="1020"/>
    <n v="1223"/>
    <n v="1228"/>
    <n v="1314"/>
    <n v="1822"/>
    <n v="2074"/>
    <n v="1658"/>
    <n v="2083"/>
    <n v="2411"/>
    <n v="2330"/>
    <n v="2639"/>
    <n v="1837"/>
    <n v="1774"/>
    <n v="1978"/>
    <n v="156"/>
    <n v="167"/>
    <n v="218"/>
    <n v="418"/>
    <n v="389"/>
    <n v="443"/>
    <n v="429"/>
    <n v="646"/>
    <n v="793"/>
    <n v="184"/>
    <n v="225"/>
    <n v="216"/>
    <n v="207"/>
    <n v="317"/>
    <n v="384"/>
    <n v="494"/>
    <n v="634"/>
    <n v="681"/>
    <n v="451"/>
    <n v="416"/>
    <n v="515"/>
    <m/>
    <m/>
    <m/>
    <m/>
    <m/>
    <m/>
    <m/>
    <m/>
    <m/>
    <m/>
    <m/>
    <m/>
    <m/>
    <m/>
    <m/>
    <m/>
    <m/>
    <m/>
    <m/>
    <m/>
    <m/>
    <m/>
    <m/>
    <m/>
    <s v=""/>
    <s v=""/>
    <s v=""/>
    <s v=""/>
    <s v=""/>
    <s v=""/>
    <m/>
    <m/>
    <m/>
    <m/>
    <m/>
    <m/>
    <s v=""/>
    <s v=""/>
    <s v=""/>
    <m/>
    <m/>
    <m/>
    <m/>
    <m/>
    <m/>
    <m/>
    <m/>
    <m/>
    <s v=""/>
    <s v=""/>
    <s v=""/>
  </r>
  <r>
    <x v="4"/>
    <s v="Augusta State University"/>
    <n v="138983"/>
    <x v="4"/>
    <n v="1449"/>
    <n v="1536"/>
    <n v="1587"/>
    <n v="1663"/>
    <n v="1666"/>
    <n v="1539"/>
    <n v="1509"/>
    <n v="722"/>
    <n v="662"/>
    <n v="697"/>
    <n v="657"/>
    <n v="719"/>
    <n v="696"/>
    <n v="717"/>
    <n v="767"/>
    <n v="844"/>
    <n v="857"/>
    <n v="804"/>
    <n v="753"/>
    <m/>
    <m/>
    <m/>
    <m/>
    <m/>
    <m/>
    <m/>
    <m/>
    <m/>
    <m/>
    <m/>
    <m/>
    <n v="722"/>
    <n v="662"/>
    <n v="697"/>
    <n v="657"/>
    <n v="719"/>
    <n v="696"/>
    <n v="717"/>
    <n v="767"/>
    <n v="844"/>
    <n v="857"/>
    <n v="804"/>
    <n v="753"/>
    <n v="565"/>
    <n v="551"/>
    <n v="538"/>
    <n v="29"/>
    <n v="35"/>
    <n v="26"/>
    <n v="263"/>
    <n v="218"/>
    <n v="189"/>
    <n v="175"/>
    <n v="144"/>
    <n v="148"/>
    <n v="57"/>
    <n v="89"/>
    <n v="96"/>
    <n v="113"/>
    <n v="103"/>
    <n v="100"/>
    <n v="374"/>
    <n v="360"/>
    <n v="373"/>
    <n v="204"/>
    <n v="167"/>
    <n v="205"/>
    <m/>
    <m/>
    <m/>
    <m/>
    <m/>
    <m/>
    <m/>
    <m/>
    <m/>
    <m/>
    <m/>
    <m/>
    <m/>
    <m/>
    <m/>
    <m/>
    <m/>
    <m/>
    <m/>
    <m/>
    <m/>
    <m/>
    <m/>
    <m/>
    <s v=""/>
    <s v=""/>
    <s v=""/>
    <s v=""/>
    <s v=""/>
    <s v=""/>
    <m/>
    <m/>
    <m/>
    <m/>
    <m/>
    <m/>
    <s v=""/>
    <s v=""/>
    <s v=""/>
    <m/>
    <m/>
    <m/>
    <m/>
    <m/>
    <m/>
    <m/>
    <m/>
    <m/>
    <s v=""/>
    <s v=""/>
    <s v=""/>
  </r>
  <r>
    <x v="4"/>
    <s v="Fort Valley State University"/>
    <n v="139719"/>
    <x v="4"/>
    <n v="543"/>
    <n v="668"/>
    <n v="602"/>
    <n v="426"/>
    <n v="680"/>
    <n v="845"/>
    <n v="1213"/>
    <n v="502"/>
    <n v="431"/>
    <n v="406"/>
    <n v="344"/>
    <n v="408"/>
    <n v="370"/>
    <n v="487"/>
    <n v="443"/>
    <n v="312"/>
    <n v="479"/>
    <n v="707"/>
    <n v="1074"/>
    <m/>
    <m/>
    <m/>
    <m/>
    <m/>
    <m/>
    <m/>
    <m/>
    <m/>
    <m/>
    <m/>
    <m/>
    <n v="502"/>
    <n v="431"/>
    <n v="406"/>
    <n v="344"/>
    <n v="408"/>
    <n v="370"/>
    <n v="487"/>
    <n v="443"/>
    <n v="312"/>
    <n v="479"/>
    <n v="707"/>
    <n v="1074"/>
    <n v="364"/>
    <n v="525"/>
    <n v="764"/>
    <n v="25"/>
    <n v="34"/>
    <n v="56"/>
    <n v="90"/>
    <n v="148"/>
    <n v="254"/>
    <n v="132"/>
    <n v="128"/>
    <n v="149"/>
    <n v="20"/>
    <n v="12"/>
    <n v="36"/>
    <n v="87"/>
    <n v="85"/>
    <n v="117"/>
    <n v="169"/>
    <n v="145"/>
    <n v="185"/>
    <n v="189"/>
    <n v="151"/>
    <n v="123"/>
    <m/>
    <m/>
    <m/>
    <m/>
    <m/>
    <m/>
    <m/>
    <m/>
    <m/>
    <m/>
    <m/>
    <m/>
    <m/>
    <m/>
    <m/>
    <m/>
    <m/>
    <m/>
    <m/>
    <m/>
    <m/>
    <m/>
    <m/>
    <m/>
    <s v=""/>
    <s v=""/>
    <s v=""/>
    <s v=""/>
    <s v=""/>
    <s v=""/>
    <m/>
    <m/>
    <m/>
    <m/>
    <m/>
    <m/>
    <s v=""/>
    <s v=""/>
    <s v=""/>
    <m/>
    <m/>
    <m/>
    <m/>
    <m/>
    <m/>
    <m/>
    <m/>
    <m/>
    <s v=""/>
    <s v=""/>
    <s v=""/>
  </r>
  <r>
    <x v="4"/>
    <s v="Georgia Southwestern State University"/>
    <n v="139764"/>
    <x v="4"/>
    <n v="658"/>
    <n v="701"/>
    <n v="721"/>
    <n v="751"/>
    <n v="767"/>
    <n v="740"/>
    <n v="881"/>
    <n v="412"/>
    <n v="322"/>
    <n v="256"/>
    <n v="306"/>
    <n v="266"/>
    <n v="330"/>
    <n v="323"/>
    <n v="352"/>
    <n v="357"/>
    <n v="399"/>
    <n v="388"/>
    <n v="418"/>
    <m/>
    <m/>
    <m/>
    <m/>
    <m/>
    <m/>
    <m/>
    <m/>
    <m/>
    <m/>
    <m/>
    <m/>
    <n v="412"/>
    <n v="322"/>
    <n v="256"/>
    <n v="306"/>
    <n v="266"/>
    <n v="330"/>
    <n v="323"/>
    <n v="352"/>
    <n v="357"/>
    <n v="399"/>
    <n v="388"/>
    <n v="418"/>
    <n v="255"/>
    <n v="295"/>
    <n v="288"/>
    <n v="33"/>
    <n v="29"/>
    <n v="36"/>
    <n v="111"/>
    <n v="64"/>
    <n v="94"/>
    <n v="93"/>
    <n v="108"/>
    <n v="113"/>
    <n v="11"/>
    <n v="16"/>
    <n v="20"/>
    <n v="86"/>
    <n v="107"/>
    <n v="105"/>
    <n v="76"/>
    <n v="99"/>
    <n v="85"/>
    <n v="172"/>
    <n v="120"/>
    <n v="89"/>
    <m/>
    <m/>
    <m/>
    <m/>
    <m/>
    <m/>
    <m/>
    <m/>
    <m/>
    <m/>
    <m/>
    <m/>
    <m/>
    <m/>
    <m/>
    <m/>
    <m/>
    <m/>
    <m/>
    <m/>
    <m/>
    <m/>
    <m/>
    <m/>
    <s v=""/>
    <s v=""/>
    <s v=""/>
    <s v=""/>
    <s v=""/>
    <s v=""/>
    <m/>
    <m/>
    <m/>
    <m/>
    <m/>
    <m/>
    <s v=""/>
    <s v=""/>
    <s v=""/>
    <m/>
    <m/>
    <m/>
    <m/>
    <m/>
    <m/>
    <m/>
    <m/>
    <m/>
    <s v=""/>
    <s v=""/>
    <s v=""/>
  </r>
  <r>
    <x v="4"/>
    <s v="North Georgia College and State University"/>
    <n v="140669"/>
    <x v="4"/>
    <n v="1127"/>
    <n v="1278"/>
    <n v="1184"/>
    <n v="1277"/>
    <n v="1369"/>
    <n v="1347"/>
    <n v="1447"/>
    <n v="565"/>
    <n v="600"/>
    <n v="645"/>
    <n v="604"/>
    <n v="641"/>
    <n v="655"/>
    <n v="677"/>
    <n v="673"/>
    <n v="695"/>
    <n v="791"/>
    <n v="759"/>
    <n v="842"/>
    <m/>
    <m/>
    <n v="3"/>
    <m/>
    <m/>
    <m/>
    <m/>
    <m/>
    <m/>
    <m/>
    <m/>
    <m/>
    <n v="565"/>
    <n v="600"/>
    <n v="642"/>
    <n v="604"/>
    <n v="641"/>
    <n v="655"/>
    <n v="677"/>
    <n v="673"/>
    <n v="695"/>
    <n v="791"/>
    <n v="759"/>
    <n v="842"/>
    <n v="586"/>
    <n v="599"/>
    <n v="648"/>
    <n v="66"/>
    <n v="42"/>
    <n v="58"/>
    <n v="139"/>
    <n v="118"/>
    <n v="136"/>
    <n v="299"/>
    <n v="319"/>
    <n v="302"/>
    <n v="27"/>
    <n v="59"/>
    <n v="45"/>
    <n v="145"/>
    <n v="131"/>
    <n v="171"/>
    <n v="170"/>
    <n v="146"/>
    <n v="159"/>
    <n v="273"/>
    <n v="314"/>
    <n v="310"/>
    <m/>
    <m/>
    <m/>
    <m/>
    <m/>
    <m/>
    <m/>
    <m/>
    <m/>
    <m/>
    <m/>
    <m/>
    <m/>
    <m/>
    <m/>
    <m/>
    <m/>
    <m/>
    <m/>
    <m/>
    <m/>
    <m/>
    <m/>
    <m/>
    <s v=""/>
    <s v=""/>
    <s v=""/>
    <s v=""/>
    <s v=""/>
    <s v=""/>
    <m/>
    <m/>
    <m/>
    <m/>
    <m/>
    <m/>
    <s v=""/>
    <s v=""/>
    <s v=""/>
    <m/>
    <m/>
    <m/>
    <m/>
    <m/>
    <m/>
    <m/>
    <m/>
    <m/>
    <s v=""/>
    <s v=""/>
    <s v=""/>
  </r>
  <r>
    <x v="4"/>
    <s v="Savannah State University"/>
    <n v="140960"/>
    <x v="4"/>
    <n v="718"/>
    <n v="789"/>
    <n v="776"/>
    <n v="1033"/>
    <n v="892"/>
    <n v="786"/>
    <n v="1158"/>
    <n v="454"/>
    <n v="321"/>
    <n v="281"/>
    <n v="369"/>
    <n v="440"/>
    <n v="496"/>
    <n v="607"/>
    <n v="568"/>
    <n v="806"/>
    <n v="697"/>
    <n v="609"/>
    <n v="905"/>
    <m/>
    <m/>
    <m/>
    <m/>
    <m/>
    <m/>
    <m/>
    <m/>
    <m/>
    <m/>
    <m/>
    <m/>
    <n v="454"/>
    <n v="321"/>
    <n v="281"/>
    <n v="369"/>
    <n v="440"/>
    <n v="496"/>
    <n v="607"/>
    <n v="568"/>
    <n v="806"/>
    <n v="697"/>
    <n v="609"/>
    <n v="905"/>
    <n v="517"/>
    <n v="443"/>
    <n v="651"/>
    <n v="36"/>
    <n v="41"/>
    <n v="63"/>
    <n v="144"/>
    <n v="125"/>
    <n v="191"/>
    <n v="178"/>
    <n v="171"/>
    <n v="177"/>
    <n v="28"/>
    <n v="32"/>
    <n v="44"/>
    <n v="80"/>
    <n v="109"/>
    <n v="166"/>
    <n v="154"/>
    <n v="184"/>
    <n v="220"/>
    <n v="120"/>
    <n v="115"/>
    <n v="97"/>
    <m/>
    <m/>
    <m/>
    <m/>
    <m/>
    <m/>
    <m/>
    <m/>
    <m/>
    <m/>
    <m/>
    <m/>
    <m/>
    <m/>
    <m/>
    <m/>
    <m/>
    <m/>
    <m/>
    <m/>
    <m/>
    <m/>
    <m/>
    <m/>
    <s v=""/>
    <s v=""/>
    <s v=""/>
    <s v=""/>
    <s v=""/>
    <s v=""/>
    <m/>
    <m/>
    <m/>
    <m/>
    <m/>
    <m/>
    <s v=""/>
    <s v=""/>
    <s v=""/>
    <m/>
    <m/>
    <m/>
    <m/>
    <m/>
    <m/>
    <m/>
    <m/>
    <m/>
    <s v=""/>
    <s v=""/>
    <s v=""/>
  </r>
  <r>
    <x v="4"/>
    <s v="Clayton State University"/>
    <n v="139311"/>
    <x v="10"/>
    <n v="1565"/>
    <n v="1614"/>
    <n v="1778"/>
    <n v="1909"/>
    <n v="1712"/>
    <n v="1562"/>
    <n v="1556"/>
    <n v="119"/>
    <n v="155"/>
    <n v="148"/>
    <n v="163"/>
    <n v="233"/>
    <n v="253"/>
    <n v="276"/>
    <n v="535"/>
    <n v="561"/>
    <n v="514"/>
    <n v="420"/>
    <n v="336"/>
    <m/>
    <m/>
    <m/>
    <m/>
    <m/>
    <m/>
    <m/>
    <m/>
    <m/>
    <m/>
    <m/>
    <m/>
    <n v="119"/>
    <n v="155"/>
    <n v="148"/>
    <n v="163"/>
    <n v="233"/>
    <n v="253"/>
    <n v="276"/>
    <n v="535"/>
    <n v="561"/>
    <n v="514"/>
    <n v="420"/>
    <n v="336"/>
    <n v="311"/>
    <n v="244"/>
    <n v="223"/>
    <n v="38"/>
    <n v="27"/>
    <n v="28"/>
    <n v="165"/>
    <n v="149"/>
    <n v="85"/>
    <n v="57"/>
    <n v="59"/>
    <n v="81"/>
    <n v="10"/>
    <n v="25"/>
    <n v="21"/>
    <n v="62"/>
    <n v="51"/>
    <n v="73"/>
    <n v="104"/>
    <n v="118"/>
    <n v="101"/>
    <n v="22"/>
    <n v="35"/>
    <n v="52"/>
    <m/>
    <m/>
    <m/>
    <m/>
    <m/>
    <m/>
    <m/>
    <m/>
    <m/>
    <m/>
    <m/>
    <m/>
    <m/>
    <m/>
    <m/>
    <m/>
    <m/>
    <m/>
    <m/>
    <m/>
    <m/>
    <m/>
    <m/>
    <m/>
    <s v=""/>
    <s v=""/>
    <s v=""/>
    <s v=""/>
    <s v=""/>
    <s v=""/>
    <m/>
    <m/>
    <m/>
    <m/>
    <m/>
    <m/>
    <s v=""/>
    <s v=""/>
    <s v=""/>
    <m/>
    <m/>
    <m/>
    <m/>
    <m/>
    <m/>
    <m/>
    <m/>
    <m/>
    <s v=""/>
    <s v=""/>
    <s v=""/>
  </r>
  <r>
    <x v="4"/>
    <s v="Macon State College "/>
    <n v="140322"/>
    <x v="10"/>
    <n v="1625"/>
    <n v="1656"/>
    <n v="1676"/>
    <n v="1990"/>
    <n v="1875"/>
    <n v="1946"/>
    <n v="1868"/>
    <n v="6"/>
    <n v="10"/>
    <n v="18"/>
    <n v="57"/>
    <n v="69"/>
    <n v="76"/>
    <n v="71"/>
    <n v="68"/>
    <n v="75"/>
    <n v="46"/>
    <n v="91"/>
    <n v="129"/>
    <m/>
    <m/>
    <m/>
    <m/>
    <m/>
    <m/>
    <m/>
    <m/>
    <m/>
    <m/>
    <m/>
    <m/>
    <n v="6"/>
    <n v="10"/>
    <n v="18"/>
    <n v="57"/>
    <n v="69"/>
    <n v="76"/>
    <n v="71"/>
    <n v="68"/>
    <n v="75"/>
    <n v="46"/>
    <n v="91"/>
    <n v="129"/>
    <n v="29"/>
    <n v="49"/>
    <n v="72"/>
    <n v="4"/>
    <n v="11"/>
    <n v="12"/>
    <n v="13"/>
    <n v="31"/>
    <n v="45"/>
    <n v="10"/>
    <n v="10"/>
    <n v="9"/>
    <n v="9"/>
    <n v="3"/>
    <n v="6"/>
    <n v="12"/>
    <n v="13"/>
    <n v="1"/>
    <n v="38"/>
    <n v="50"/>
    <n v="55"/>
    <n v="6"/>
    <n v="0"/>
    <n v="7"/>
    <m/>
    <m/>
    <m/>
    <m/>
    <m/>
    <m/>
    <m/>
    <m/>
    <m/>
    <m/>
    <m/>
    <m/>
    <m/>
    <m/>
    <m/>
    <m/>
    <m/>
    <m/>
    <m/>
    <m/>
    <m/>
    <m/>
    <m/>
    <m/>
    <s v=""/>
    <s v=""/>
    <s v=""/>
    <s v=""/>
    <s v=""/>
    <s v=""/>
    <m/>
    <m/>
    <m/>
    <m/>
    <m/>
    <m/>
    <s v=""/>
    <s v=""/>
    <s v=""/>
    <m/>
    <m/>
    <m/>
    <m/>
    <m/>
    <m/>
    <m/>
    <m/>
    <m/>
    <s v=""/>
    <s v=""/>
    <s v=""/>
  </r>
  <r>
    <x v="4"/>
    <s v="Dalton State College "/>
    <n v="139463"/>
    <x v="11"/>
    <n v="1368"/>
    <n v="1297"/>
    <n v="1308"/>
    <n v="1305"/>
    <n v="1321"/>
    <n v="1372"/>
    <n v="1609"/>
    <m/>
    <m/>
    <n v="4"/>
    <n v="2"/>
    <n v="11"/>
    <n v="20"/>
    <n v="34"/>
    <n v="40"/>
    <n v="110"/>
    <n v="134"/>
    <n v="116"/>
    <n v="196"/>
    <m/>
    <m/>
    <m/>
    <m/>
    <m/>
    <m/>
    <m/>
    <m/>
    <m/>
    <m/>
    <m/>
    <m/>
    <s v=" "/>
    <s v=" "/>
    <n v="4"/>
    <n v="2"/>
    <n v="11"/>
    <n v="20"/>
    <n v="34"/>
    <n v="40"/>
    <n v="110"/>
    <n v="134"/>
    <n v="116"/>
    <n v="196"/>
    <n v="91"/>
    <n v="71"/>
    <n v="133"/>
    <n v="3"/>
    <n v="4"/>
    <n v="6"/>
    <n v="40"/>
    <n v="41"/>
    <n v="57"/>
    <m/>
    <m/>
    <n v="8"/>
    <n v="0"/>
    <n v="1"/>
    <n v="4"/>
    <n v="0"/>
    <m/>
    <n v="7"/>
    <n v="11"/>
    <n v="19"/>
    <n v="15"/>
    <m/>
    <m/>
    <n v="0"/>
    <m/>
    <m/>
    <m/>
    <m/>
    <m/>
    <m/>
    <m/>
    <m/>
    <m/>
    <m/>
    <m/>
    <m/>
    <m/>
    <m/>
    <m/>
    <m/>
    <m/>
    <m/>
    <m/>
    <m/>
    <m/>
    <m/>
    <m/>
    <m/>
    <s v=""/>
    <s v=""/>
    <s v=""/>
    <s v=""/>
    <s v=""/>
    <s v=""/>
    <m/>
    <m/>
    <m/>
    <m/>
    <m/>
    <m/>
    <s v=""/>
    <s v=""/>
    <s v=""/>
    <m/>
    <m/>
    <m/>
    <m/>
    <m/>
    <m/>
    <m/>
    <m/>
    <m/>
    <s v=""/>
    <s v=""/>
    <s v=""/>
  </r>
  <r>
    <x v="4"/>
    <s v="Georgia Perimeter College "/>
    <n v="244437"/>
    <x v="5"/>
    <m/>
    <m/>
    <m/>
    <m/>
    <m/>
    <m/>
    <m/>
    <m/>
    <m/>
    <m/>
    <m/>
    <m/>
    <m/>
    <m/>
    <m/>
    <m/>
    <m/>
    <m/>
    <m/>
    <m/>
    <m/>
    <m/>
    <m/>
    <m/>
    <m/>
    <m/>
    <m/>
    <m/>
    <m/>
    <m/>
    <m/>
    <s v=" "/>
    <s v=" "/>
    <s v=" "/>
    <s v=" "/>
    <s v=" "/>
    <s v=" "/>
    <s v=" "/>
    <s v=" "/>
    <s v=" "/>
    <s v=" "/>
    <s v=" "/>
    <s v=" "/>
    <m/>
    <m/>
    <m/>
    <m/>
    <m/>
    <m/>
    <s v=" "/>
    <s v=" "/>
    <s v=" "/>
    <m/>
    <m/>
    <m/>
    <m/>
    <m/>
    <m/>
    <m/>
    <m/>
    <m/>
    <s v=""/>
    <s v=""/>
    <s v=""/>
    <m/>
    <m/>
    <m/>
    <n v="6257"/>
    <n v="7137"/>
    <n v="7346"/>
    <n v="6706"/>
    <n v="7606"/>
    <n v="8729"/>
    <n v="1820"/>
    <n v="2269"/>
    <n v="2158"/>
    <n v="2649"/>
    <n v="2612"/>
    <n v="2574"/>
    <n v="2559"/>
    <n v="3025"/>
    <m/>
    <m/>
    <m/>
    <m/>
    <m/>
    <m/>
    <m/>
    <m/>
    <n v="1820"/>
    <n v="2269"/>
    <n v="2158"/>
    <n v="2649"/>
    <n v="2612"/>
    <n v="2574"/>
    <n v="2559"/>
    <n v="3025"/>
    <n v="1659"/>
    <n v="1639"/>
    <n v="1896"/>
    <n v="121"/>
    <n v="111"/>
    <n v="127"/>
    <n v="794"/>
    <n v="809"/>
    <n v="1002"/>
    <n v="252"/>
    <n v="241"/>
    <n v="223"/>
    <n v="485"/>
    <n v="398"/>
    <n v="385"/>
    <n v="515"/>
    <n v="496"/>
    <n v="510"/>
    <n v="1397"/>
    <n v="1477"/>
    <n v="1456"/>
  </r>
  <r>
    <x v="4"/>
    <s v="Abraham Baldwin Agricultural College "/>
    <n v="138558"/>
    <x v="6"/>
    <m/>
    <m/>
    <m/>
    <m/>
    <m/>
    <m/>
    <m/>
    <m/>
    <m/>
    <m/>
    <m/>
    <m/>
    <m/>
    <m/>
    <m/>
    <m/>
    <m/>
    <m/>
    <m/>
    <m/>
    <m/>
    <m/>
    <m/>
    <m/>
    <m/>
    <m/>
    <m/>
    <m/>
    <m/>
    <m/>
    <m/>
    <s v=" "/>
    <s v=" "/>
    <s v=" "/>
    <s v=" "/>
    <s v=" "/>
    <s v=" "/>
    <s v=" "/>
    <s v=" "/>
    <s v=" "/>
    <s v=" "/>
    <s v=" "/>
    <s v=" "/>
    <m/>
    <m/>
    <m/>
    <m/>
    <m/>
    <m/>
    <s v=" "/>
    <s v=" "/>
    <s v=" "/>
    <m/>
    <m/>
    <m/>
    <m/>
    <m/>
    <m/>
    <m/>
    <m/>
    <m/>
    <s v=""/>
    <s v=""/>
    <s v=""/>
    <m/>
    <m/>
    <m/>
    <n v="1347"/>
    <n v="1323"/>
    <n v="1361"/>
    <n v="1499"/>
    <n v="1617"/>
    <n v="1505"/>
    <n v="817"/>
    <n v="772"/>
    <n v="813"/>
    <n v="943"/>
    <n v="984"/>
    <n v="1145"/>
    <n v="1238"/>
    <n v="1168"/>
    <m/>
    <m/>
    <m/>
    <m/>
    <m/>
    <m/>
    <m/>
    <m/>
    <n v="817"/>
    <n v="772"/>
    <n v="813"/>
    <n v="943"/>
    <n v="984"/>
    <n v="1145"/>
    <n v="1238"/>
    <n v="1168"/>
    <n v="660"/>
    <n v="682"/>
    <n v="651"/>
    <n v="82"/>
    <n v="105"/>
    <n v="107"/>
    <n v="403"/>
    <n v="451"/>
    <n v="410"/>
    <n v="173"/>
    <n v="191"/>
    <n v="181"/>
    <n v="123"/>
    <n v="130"/>
    <n v="130"/>
    <n v="181"/>
    <n v="154"/>
    <n v="229"/>
    <n v="466"/>
    <n v="509"/>
    <n v="605"/>
  </r>
  <r>
    <x v="4"/>
    <s v="Bainbridge College "/>
    <n v="139010"/>
    <x v="6"/>
    <m/>
    <m/>
    <m/>
    <m/>
    <m/>
    <m/>
    <m/>
    <m/>
    <m/>
    <m/>
    <m/>
    <m/>
    <m/>
    <m/>
    <m/>
    <m/>
    <m/>
    <m/>
    <m/>
    <m/>
    <m/>
    <m/>
    <m/>
    <m/>
    <m/>
    <m/>
    <m/>
    <m/>
    <m/>
    <m/>
    <m/>
    <s v=" "/>
    <s v=" "/>
    <s v=" "/>
    <s v=" "/>
    <s v=" "/>
    <s v=" "/>
    <s v=" "/>
    <s v=" "/>
    <s v=" "/>
    <s v=" "/>
    <s v=" "/>
    <s v=" "/>
    <m/>
    <m/>
    <m/>
    <m/>
    <m/>
    <m/>
    <s v=" "/>
    <s v=" "/>
    <s v=" "/>
    <m/>
    <m/>
    <m/>
    <m/>
    <m/>
    <m/>
    <m/>
    <m/>
    <m/>
    <s v=""/>
    <s v=""/>
    <s v=""/>
    <m/>
    <m/>
    <m/>
    <n v="742"/>
    <n v="836"/>
    <n v="803"/>
    <n v="1067"/>
    <n v="919"/>
    <n v="1071"/>
    <n v="217"/>
    <n v="161"/>
    <n v="243"/>
    <n v="283"/>
    <n v="295"/>
    <n v="220"/>
    <n v="340"/>
    <n v="397"/>
    <m/>
    <m/>
    <m/>
    <m/>
    <m/>
    <m/>
    <m/>
    <m/>
    <n v="217"/>
    <n v="161"/>
    <n v="243"/>
    <n v="283"/>
    <n v="295"/>
    <n v="220"/>
    <n v="340"/>
    <n v="397"/>
    <n v="152"/>
    <n v="206"/>
    <n v="253"/>
    <n v="10"/>
    <n v="17"/>
    <n v="19"/>
    <n v="58"/>
    <n v="117"/>
    <n v="125"/>
    <n v="36"/>
    <n v="30"/>
    <n v="33"/>
    <n v="50"/>
    <n v="41"/>
    <n v="56"/>
    <n v="34"/>
    <n v="41"/>
    <n v="29"/>
    <n v="163"/>
    <n v="183"/>
    <n v="102"/>
  </r>
  <r>
    <x v="4"/>
    <s v="College of Coastal Georgia "/>
    <n v="139250"/>
    <x v="6"/>
    <m/>
    <m/>
    <m/>
    <m/>
    <m/>
    <m/>
    <m/>
    <m/>
    <m/>
    <m/>
    <m/>
    <m/>
    <m/>
    <m/>
    <m/>
    <m/>
    <m/>
    <m/>
    <m/>
    <m/>
    <m/>
    <m/>
    <m/>
    <m/>
    <m/>
    <m/>
    <m/>
    <m/>
    <m/>
    <m/>
    <m/>
    <s v=" "/>
    <s v=" "/>
    <s v=" "/>
    <s v=" "/>
    <s v=" "/>
    <s v=" "/>
    <s v=" "/>
    <s v=" "/>
    <s v=" "/>
    <s v=" "/>
    <s v=" "/>
    <s v=" "/>
    <m/>
    <m/>
    <m/>
    <m/>
    <m/>
    <m/>
    <s v=" "/>
    <s v=" "/>
    <s v=" "/>
    <m/>
    <m/>
    <m/>
    <m/>
    <m/>
    <m/>
    <m/>
    <m/>
    <m/>
    <s v=""/>
    <s v=""/>
    <s v=""/>
    <m/>
    <m/>
    <m/>
    <n v="1097"/>
    <n v="1012"/>
    <n v="1047"/>
    <n v="1057"/>
    <n v="968"/>
    <n v="1049"/>
    <n v="226"/>
    <n v="281"/>
    <n v="379"/>
    <n v="368"/>
    <n v="381"/>
    <n v="374"/>
    <n v="399"/>
    <n v="433"/>
    <m/>
    <m/>
    <m/>
    <m/>
    <m/>
    <m/>
    <m/>
    <m/>
    <n v="226"/>
    <n v="281"/>
    <n v="379"/>
    <n v="368"/>
    <n v="381"/>
    <n v="374"/>
    <n v="399"/>
    <n v="433"/>
    <n v="235"/>
    <n v="236"/>
    <n v="265"/>
    <n v="13"/>
    <n v="21"/>
    <n v="20"/>
    <n v="126"/>
    <n v="142"/>
    <n v="148"/>
    <n v="58"/>
    <n v="54"/>
    <n v="54"/>
    <n v="66"/>
    <n v="62"/>
    <n v="68"/>
    <n v="57"/>
    <n v="50"/>
    <n v="37"/>
    <n v="187"/>
    <n v="215"/>
    <n v="215"/>
  </r>
  <r>
    <x v="4"/>
    <s v="Darton College "/>
    <n v="138691"/>
    <x v="6"/>
    <m/>
    <m/>
    <m/>
    <m/>
    <m/>
    <m/>
    <m/>
    <m/>
    <m/>
    <m/>
    <m/>
    <m/>
    <m/>
    <m/>
    <m/>
    <m/>
    <m/>
    <m/>
    <m/>
    <m/>
    <m/>
    <m/>
    <m/>
    <m/>
    <m/>
    <m/>
    <m/>
    <m/>
    <m/>
    <m/>
    <m/>
    <s v=" "/>
    <s v=" "/>
    <s v=" "/>
    <s v=" "/>
    <s v=" "/>
    <s v=" "/>
    <s v=" "/>
    <s v=" "/>
    <s v=" "/>
    <s v=" "/>
    <s v=" "/>
    <s v=" "/>
    <m/>
    <m/>
    <m/>
    <m/>
    <m/>
    <m/>
    <s v=" "/>
    <s v=" "/>
    <s v=" "/>
    <m/>
    <m/>
    <m/>
    <m/>
    <m/>
    <m/>
    <m/>
    <m/>
    <m/>
    <s v=""/>
    <s v=""/>
    <s v=""/>
    <m/>
    <m/>
    <m/>
    <n v="1380"/>
    <n v="1473"/>
    <n v="1769"/>
    <n v="1755"/>
    <n v="1790"/>
    <n v="2010"/>
    <n v="538"/>
    <n v="617"/>
    <n v="674"/>
    <n v="729"/>
    <n v="835"/>
    <n v="750"/>
    <n v="825"/>
    <n v="904"/>
    <m/>
    <m/>
    <m/>
    <m/>
    <m/>
    <m/>
    <m/>
    <m/>
    <n v="538"/>
    <n v="617"/>
    <n v="674"/>
    <n v="729"/>
    <n v="835"/>
    <n v="750"/>
    <n v="825"/>
    <n v="904"/>
    <n v="407"/>
    <n v="410"/>
    <n v="478"/>
    <n v="34"/>
    <n v="30"/>
    <n v="48"/>
    <n v="309"/>
    <n v="385"/>
    <n v="378"/>
    <n v="109"/>
    <n v="84"/>
    <n v="73"/>
    <n v="106"/>
    <n v="73"/>
    <n v="96"/>
    <n v="114"/>
    <n v="118"/>
    <n v="117"/>
    <n v="400"/>
    <n v="560"/>
    <n v="464"/>
  </r>
  <r>
    <x v="4"/>
    <s v="Gainesville State College "/>
    <n v="139773"/>
    <x v="6"/>
    <m/>
    <m/>
    <m/>
    <m/>
    <m/>
    <m/>
    <m/>
    <m/>
    <m/>
    <m/>
    <m/>
    <m/>
    <m/>
    <m/>
    <m/>
    <m/>
    <m/>
    <m/>
    <m/>
    <m/>
    <m/>
    <m/>
    <m/>
    <m/>
    <m/>
    <m/>
    <m/>
    <m/>
    <m/>
    <m/>
    <m/>
    <s v=" "/>
    <s v=" "/>
    <s v=" "/>
    <s v=" "/>
    <s v=" "/>
    <s v=" "/>
    <s v=" "/>
    <s v=" "/>
    <s v=" "/>
    <s v=" "/>
    <s v=" "/>
    <s v=" "/>
    <m/>
    <m/>
    <m/>
    <m/>
    <m/>
    <m/>
    <s v=" "/>
    <s v=" "/>
    <s v=" "/>
    <m/>
    <m/>
    <m/>
    <m/>
    <m/>
    <m/>
    <m/>
    <m/>
    <m/>
    <s v=""/>
    <s v=""/>
    <s v=""/>
    <m/>
    <m/>
    <m/>
    <n v="2581"/>
    <n v="2482"/>
    <n v="2548"/>
    <n v="2872"/>
    <n v="3124"/>
    <n v="3434"/>
    <n v="783"/>
    <n v="882"/>
    <n v="1189"/>
    <n v="1348"/>
    <n v="1417"/>
    <n v="1606"/>
    <n v="1890"/>
    <n v="2153"/>
    <m/>
    <m/>
    <m/>
    <m/>
    <m/>
    <m/>
    <m/>
    <m/>
    <n v="783"/>
    <n v="882"/>
    <n v="1189"/>
    <n v="1348"/>
    <n v="1417"/>
    <n v="1606"/>
    <n v="1890"/>
    <n v="2153"/>
    <n v="1038"/>
    <n v="1206"/>
    <n v="1351"/>
    <n v="70"/>
    <n v="102"/>
    <n v="190"/>
    <n v="498"/>
    <n v="582"/>
    <n v="612"/>
    <n v="142"/>
    <n v="156"/>
    <n v="167"/>
    <n v="239"/>
    <n v="235"/>
    <n v="281"/>
    <n v="147"/>
    <n v="202"/>
    <n v="338"/>
    <n v="820"/>
    <n v="824"/>
    <n v="820"/>
  </r>
  <r>
    <x v="4"/>
    <s v="Georgia Highlands College"/>
    <n v="139700"/>
    <x v="6"/>
    <m/>
    <m/>
    <m/>
    <m/>
    <m/>
    <m/>
    <m/>
    <m/>
    <m/>
    <m/>
    <m/>
    <m/>
    <m/>
    <m/>
    <m/>
    <m/>
    <m/>
    <m/>
    <m/>
    <m/>
    <m/>
    <m/>
    <m/>
    <m/>
    <m/>
    <m/>
    <m/>
    <m/>
    <m/>
    <m/>
    <m/>
    <s v=" "/>
    <s v=" "/>
    <s v=" "/>
    <s v=" "/>
    <s v=" "/>
    <s v=" "/>
    <s v=" "/>
    <s v=" "/>
    <s v=" "/>
    <s v=" "/>
    <s v=" "/>
    <s v=" "/>
    <m/>
    <m/>
    <m/>
    <m/>
    <m/>
    <m/>
    <s v=" "/>
    <s v=" "/>
    <s v=" "/>
    <m/>
    <m/>
    <m/>
    <m/>
    <m/>
    <m/>
    <m/>
    <m/>
    <m/>
    <s v=""/>
    <s v=""/>
    <s v=""/>
    <m/>
    <m/>
    <m/>
    <n v="1212"/>
    <n v="1310"/>
    <n v="1530"/>
    <n v="1501"/>
    <n v="1805"/>
    <n v="1873"/>
    <n v="543"/>
    <n v="551"/>
    <n v="577"/>
    <n v="714"/>
    <n v="833"/>
    <n v="924"/>
    <n v="1084"/>
    <n v="1101"/>
    <m/>
    <m/>
    <m/>
    <m/>
    <m/>
    <m/>
    <m/>
    <m/>
    <n v="543"/>
    <n v="551"/>
    <n v="577"/>
    <n v="714"/>
    <n v="833"/>
    <n v="924"/>
    <n v="1084"/>
    <n v="1101"/>
    <n v="490"/>
    <n v="590"/>
    <n v="625"/>
    <n v="124"/>
    <n v="122"/>
    <n v="103"/>
    <n v="310"/>
    <n v="372"/>
    <n v="373"/>
    <n v="57"/>
    <n v="64"/>
    <n v="76"/>
    <n v="114"/>
    <n v="104"/>
    <n v="102"/>
    <n v="168"/>
    <n v="169"/>
    <n v="248"/>
    <n v="375"/>
    <n v="496"/>
    <n v="498"/>
  </r>
  <r>
    <x v="4"/>
    <s v="Gordon College "/>
    <n v="139968"/>
    <x v="6"/>
    <m/>
    <m/>
    <m/>
    <m/>
    <m/>
    <m/>
    <m/>
    <m/>
    <m/>
    <m/>
    <m/>
    <m/>
    <m/>
    <m/>
    <m/>
    <m/>
    <m/>
    <m/>
    <m/>
    <m/>
    <m/>
    <m/>
    <m/>
    <m/>
    <m/>
    <m/>
    <m/>
    <m/>
    <m/>
    <m/>
    <m/>
    <s v=" "/>
    <s v=" "/>
    <s v=" "/>
    <s v=" "/>
    <s v=" "/>
    <s v=" "/>
    <s v=" "/>
    <s v=" "/>
    <s v=" "/>
    <s v=" "/>
    <s v=" "/>
    <s v=" "/>
    <m/>
    <m/>
    <m/>
    <m/>
    <m/>
    <m/>
    <s v=" "/>
    <s v=" "/>
    <s v=" "/>
    <m/>
    <m/>
    <m/>
    <m/>
    <m/>
    <m/>
    <m/>
    <m/>
    <m/>
    <s v=""/>
    <s v=""/>
    <s v=""/>
    <m/>
    <m/>
    <m/>
    <n v="1545"/>
    <n v="1455"/>
    <n v="1559"/>
    <n v="1579"/>
    <n v="1551"/>
    <n v="1654"/>
    <n v="990"/>
    <n v="950"/>
    <n v="1060"/>
    <n v="1009"/>
    <n v="1102"/>
    <n v="1127"/>
    <n v="1048"/>
    <n v="1158"/>
    <m/>
    <m/>
    <m/>
    <m/>
    <m/>
    <m/>
    <m/>
    <m/>
    <n v="990"/>
    <n v="950"/>
    <n v="1060"/>
    <n v="1009"/>
    <n v="1102"/>
    <n v="1127"/>
    <n v="1048"/>
    <n v="1158"/>
    <n v="584"/>
    <n v="534"/>
    <n v="660"/>
    <n v="86"/>
    <n v="87"/>
    <n v="76"/>
    <n v="457"/>
    <n v="427"/>
    <n v="422"/>
    <n v="171"/>
    <n v="153"/>
    <n v="147"/>
    <n v="100"/>
    <n v="116"/>
    <n v="122"/>
    <n v="237"/>
    <n v="218"/>
    <n v="261"/>
    <n v="501"/>
    <n v="615"/>
    <n v="597"/>
  </r>
  <r>
    <x v="4"/>
    <s v="Middle Georgia College "/>
    <n v="140483"/>
    <x v="6"/>
    <m/>
    <m/>
    <m/>
    <m/>
    <m/>
    <m/>
    <m/>
    <m/>
    <m/>
    <m/>
    <m/>
    <m/>
    <m/>
    <m/>
    <m/>
    <m/>
    <m/>
    <m/>
    <m/>
    <m/>
    <m/>
    <m/>
    <m/>
    <m/>
    <m/>
    <m/>
    <m/>
    <m/>
    <m/>
    <m/>
    <m/>
    <s v=" "/>
    <s v=" "/>
    <s v=" "/>
    <s v=" "/>
    <s v=" "/>
    <s v=" "/>
    <s v=" "/>
    <s v=" "/>
    <s v=" "/>
    <s v=" "/>
    <s v=" "/>
    <s v=" "/>
    <m/>
    <m/>
    <m/>
    <m/>
    <m/>
    <m/>
    <s v=" "/>
    <s v=" "/>
    <s v=" "/>
    <m/>
    <m/>
    <m/>
    <m/>
    <m/>
    <m/>
    <m/>
    <m/>
    <m/>
    <s v=""/>
    <s v=""/>
    <s v=""/>
    <m/>
    <m/>
    <m/>
    <n v="1061"/>
    <n v="1059"/>
    <n v="1155"/>
    <n v="1464"/>
    <n v="1509"/>
    <n v="1526"/>
    <n v="630"/>
    <n v="589"/>
    <n v="654"/>
    <n v="662"/>
    <n v="784"/>
    <n v="980"/>
    <n v="973"/>
    <n v="1005"/>
    <m/>
    <m/>
    <m/>
    <m/>
    <m/>
    <m/>
    <m/>
    <m/>
    <n v="630"/>
    <n v="589"/>
    <n v="654"/>
    <n v="662"/>
    <n v="784"/>
    <n v="980"/>
    <n v="973"/>
    <n v="1005"/>
    <n v="591"/>
    <n v="552"/>
    <n v="540"/>
    <n v="95"/>
    <n v="80"/>
    <n v="86"/>
    <n v="294"/>
    <n v="341"/>
    <n v="379"/>
    <n v="86"/>
    <n v="102"/>
    <n v="114"/>
    <n v="50"/>
    <n v="71"/>
    <n v="68"/>
    <n v="237"/>
    <n v="223"/>
    <n v="297"/>
    <n v="289"/>
    <n v="388"/>
    <n v="501"/>
  </r>
  <r>
    <x v="4"/>
    <s v="Atlanta Metropolitan College"/>
    <n v="138901"/>
    <x v="7"/>
    <m/>
    <m/>
    <m/>
    <m/>
    <m/>
    <m/>
    <m/>
    <m/>
    <m/>
    <m/>
    <m/>
    <m/>
    <m/>
    <m/>
    <m/>
    <m/>
    <m/>
    <m/>
    <m/>
    <m/>
    <m/>
    <m/>
    <m/>
    <m/>
    <m/>
    <m/>
    <m/>
    <m/>
    <m/>
    <m/>
    <m/>
    <s v=" "/>
    <s v=" "/>
    <s v=" "/>
    <s v=" "/>
    <s v=" "/>
    <s v=" "/>
    <s v=" "/>
    <s v=" "/>
    <s v=" "/>
    <s v=" "/>
    <s v=" "/>
    <s v=" "/>
    <m/>
    <m/>
    <m/>
    <m/>
    <m/>
    <m/>
    <s v=" "/>
    <s v=" "/>
    <s v=" "/>
    <m/>
    <m/>
    <m/>
    <m/>
    <m/>
    <m/>
    <m/>
    <m/>
    <m/>
    <s v=""/>
    <s v=""/>
    <s v=""/>
    <m/>
    <m/>
    <m/>
    <n v="686"/>
    <n v="584"/>
    <n v="558"/>
    <n v="549"/>
    <n v="682"/>
    <n v="822"/>
    <n v="223"/>
    <n v="220"/>
    <n v="237"/>
    <n v="225"/>
    <n v="229"/>
    <n v="226"/>
    <n v="263"/>
    <n v="319"/>
    <m/>
    <m/>
    <m/>
    <m/>
    <m/>
    <m/>
    <m/>
    <m/>
    <n v="223"/>
    <n v="220"/>
    <n v="237"/>
    <n v="225"/>
    <n v="229"/>
    <n v="226"/>
    <n v="263"/>
    <n v="319"/>
    <n v="109"/>
    <n v="148"/>
    <n v="185"/>
    <n v="6"/>
    <n v="10"/>
    <n v="8"/>
    <n v="111"/>
    <n v="105"/>
    <n v="126"/>
    <n v="14"/>
    <n v="21"/>
    <n v="21"/>
    <n v="45"/>
    <n v="29"/>
    <n v="26"/>
    <n v="17"/>
    <n v="22"/>
    <n v="19"/>
    <n v="149"/>
    <n v="157"/>
    <n v="160"/>
  </r>
  <r>
    <x v="4"/>
    <s v="East Georgia College"/>
    <n v="139621"/>
    <x v="7"/>
    <m/>
    <m/>
    <m/>
    <m/>
    <m/>
    <m/>
    <m/>
    <m/>
    <m/>
    <m/>
    <m/>
    <m/>
    <m/>
    <m/>
    <m/>
    <m/>
    <m/>
    <m/>
    <m/>
    <m/>
    <m/>
    <m/>
    <m/>
    <m/>
    <m/>
    <m/>
    <m/>
    <m/>
    <m/>
    <m/>
    <m/>
    <s v=" "/>
    <s v=" "/>
    <s v=" "/>
    <s v=" "/>
    <s v=" "/>
    <s v=" "/>
    <s v=" "/>
    <s v=" "/>
    <s v=" "/>
    <s v=" "/>
    <s v=" "/>
    <s v=" "/>
    <m/>
    <m/>
    <m/>
    <m/>
    <m/>
    <m/>
    <s v=" "/>
    <s v=" "/>
    <s v=" "/>
    <m/>
    <m/>
    <m/>
    <m/>
    <m/>
    <m/>
    <m/>
    <m/>
    <m/>
    <s v=""/>
    <s v=""/>
    <s v=""/>
    <m/>
    <m/>
    <m/>
    <n v="655"/>
    <n v="587"/>
    <n v="747"/>
    <n v="843"/>
    <n v="1029"/>
    <n v="1311"/>
    <n v="419"/>
    <n v="469"/>
    <n v="417"/>
    <n v="385"/>
    <n v="547"/>
    <n v="604"/>
    <n v="723"/>
    <n v="979"/>
    <m/>
    <m/>
    <m/>
    <m/>
    <m/>
    <m/>
    <m/>
    <m/>
    <n v="419"/>
    <n v="469"/>
    <n v="417"/>
    <n v="385"/>
    <n v="547"/>
    <n v="604"/>
    <n v="723"/>
    <n v="979"/>
    <n v="338"/>
    <n v="416"/>
    <n v="514"/>
    <n v="70"/>
    <n v="79"/>
    <n v="91"/>
    <n v="196"/>
    <n v="228"/>
    <n v="374"/>
    <n v="41"/>
    <n v="40"/>
    <n v="43"/>
    <n v="23"/>
    <n v="38"/>
    <n v="38"/>
    <n v="126"/>
    <n v="157"/>
    <n v="205"/>
    <n v="195"/>
    <n v="312"/>
    <n v="318"/>
  </r>
  <r>
    <x v="4"/>
    <s v="South Georgia College "/>
    <n v="140997"/>
    <x v="7"/>
    <m/>
    <m/>
    <m/>
    <m/>
    <m/>
    <m/>
    <m/>
    <m/>
    <m/>
    <m/>
    <m/>
    <m/>
    <m/>
    <m/>
    <m/>
    <m/>
    <m/>
    <m/>
    <m/>
    <m/>
    <m/>
    <m/>
    <m/>
    <m/>
    <m/>
    <m/>
    <m/>
    <m/>
    <m/>
    <m/>
    <m/>
    <s v=" "/>
    <s v=" "/>
    <s v=" "/>
    <s v=" "/>
    <s v=" "/>
    <s v=" "/>
    <s v=" "/>
    <s v=" "/>
    <s v=" "/>
    <s v=" "/>
    <s v=" "/>
    <s v=" "/>
    <m/>
    <m/>
    <m/>
    <m/>
    <m/>
    <m/>
    <s v=" "/>
    <s v=" "/>
    <s v=" "/>
    <m/>
    <m/>
    <m/>
    <m/>
    <m/>
    <m/>
    <m/>
    <m/>
    <m/>
    <s v=""/>
    <s v=""/>
    <s v=""/>
    <m/>
    <m/>
    <m/>
    <n v="559"/>
    <n v="590"/>
    <n v="660"/>
    <n v="670"/>
    <n v="838"/>
    <n v="861"/>
    <n v="329"/>
    <n v="315"/>
    <n v="312"/>
    <n v="349"/>
    <n v="491"/>
    <n v="501"/>
    <n v="611"/>
    <n v="639"/>
    <m/>
    <m/>
    <m/>
    <m/>
    <m/>
    <m/>
    <m/>
    <m/>
    <n v="329"/>
    <n v="315"/>
    <n v="312"/>
    <n v="349"/>
    <n v="491"/>
    <n v="501"/>
    <n v="611"/>
    <n v="639"/>
    <n v="272"/>
    <n v="313"/>
    <n v="329"/>
    <n v="50"/>
    <n v="54"/>
    <n v="65"/>
    <n v="179"/>
    <n v="244"/>
    <n v="245"/>
    <n v="65"/>
    <n v="72"/>
    <n v="67"/>
    <n v="30"/>
    <n v="30"/>
    <n v="30"/>
    <n v="93"/>
    <n v="127"/>
    <n v="142"/>
    <n v="161"/>
    <n v="262"/>
    <n v="262"/>
  </r>
  <r>
    <x v="4"/>
    <s v="Waycross College "/>
    <n v="141307"/>
    <x v="7"/>
    <m/>
    <m/>
    <m/>
    <m/>
    <m/>
    <m/>
    <m/>
    <m/>
    <m/>
    <m/>
    <m/>
    <m/>
    <m/>
    <m/>
    <m/>
    <m/>
    <m/>
    <m/>
    <m/>
    <m/>
    <m/>
    <m/>
    <m/>
    <m/>
    <m/>
    <m/>
    <m/>
    <m/>
    <m/>
    <m/>
    <m/>
    <s v=" "/>
    <s v=" "/>
    <s v=" "/>
    <s v=" "/>
    <s v=" "/>
    <s v=" "/>
    <s v=" "/>
    <s v=" "/>
    <s v=" "/>
    <s v=" "/>
    <s v=" "/>
    <s v=" "/>
    <m/>
    <m/>
    <m/>
    <m/>
    <m/>
    <m/>
    <s v=" "/>
    <s v=" "/>
    <s v=" "/>
    <m/>
    <m/>
    <m/>
    <m/>
    <m/>
    <m/>
    <m/>
    <m/>
    <m/>
    <s v=""/>
    <s v=""/>
    <s v=""/>
    <m/>
    <m/>
    <m/>
    <n v="431"/>
    <n v="396"/>
    <n v="406"/>
    <n v="459"/>
    <n v="446"/>
    <n v="406"/>
    <n v="146"/>
    <n v="154"/>
    <n v="187"/>
    <n v="144"/>
    <n v="157"/>
    <n v="183"/>
    <n v="178"/>
    <n v="179"/>
    <m/>
    <m/>
    <m/>
    <m/>
    <m/>
    <m/>
    <m/>
    <m/>
    <n v="146"/>
    <n v="154"/>
    <n v="187"/>
    <n v="144"/>
    <n v="157"/>
    <n v="183"/>
    <n v="178"/>
    <n v="179"/>
    <n v="100"/>
    <n v="103"/>
    <n v="97"/>
    <n v="18"/>
    <n v="17"/>
    <n v="14"/>
    <n v="65"/>
    <n v="58"/>
    <n v="68"/>
    <n v="29"/>
    <n v="23"/>
    <n v="23"/>
    <n v="19"/>
    <n v="12"/>
    <n v="16"/>
    <n v="39"/>
    <n v="45"/>
    <n v="55"/>
    <n v="57"/>
    <n v="77"/>
    <n v="89"/>
  </r>
  <r>
    <x v="4"/>
    <s v="Georgia Gwinnett College"/>
    <n v="447689"/>
    <x v="12"/>
    <m/>
    <m/>
    <m/>
    <m/>
    <n v="118"/>
    <n v="666"/>
    <n v="911"/>
    <m/>
    <m/>
    <m/>
    <m/>
    <m/>
    <m/>
    <m/>
    <m/>
    <m/>
    <m/>
    <n v="295"/>
    <n v="361"/>
    <m/>
    <m/>
    <m/>
    <m/>
    <m/>
    <m/>
    <m/>
    <m/>
    <m/>
    <m/>
    <m/>
    <m/>
    <s v=" "/>
    <s v=" "/>
    <s v=" "/>
    <s v=" "/>
    <s v=" "/>
    <s v=" "/>
    <s v=" "/>
    <s v=" "/>
    <s v=" "/>
    <s v=" "/>
    <n v="295"/>
    <n v="361"/>
    <m/>
    <n v="215"/>
    <n v="272"/>
    <m/>
    <n v="17"/>
    <n v="25"/>
    <s v=" "/>
    <n v="63"/>
    <n v="64"/>
    <m/>
    <m/>
    <m/>
    <m/>
    <m/>
    <m/>
    <m/>
    <m/>
    <m/>
    <s v=""/>
    <s v=""/>
    <s v=""/>
    <m/>
    <m/>
    <m/>
    <m/>
    <m/>
    <m/>
    <m/>
    <m/>
    <m/>
    <m/>
    <m/>
    <m/>
    <m/>
    <m/>
    <m/>
    <m/>
    <m/>
    <m/>
    <m/>
    <m/>
    <m/>
    <m/>
    <m/>
    <m/>
    <m/>
    <m/>
    <m/>
    <s v=""/>
    <s v=""/>
    <s v=""/>
    <s v=""/>
    <s v=""/>
    <s v=""/>
    <m/>
    <m/>
    <m/>
    <m/>
    <m/>
    <m/>
    <s v=""/>
    <s v=""/>
    <s v=""/>
    <m/>
    <m/>
    <m/>
    <m/>
    <m/>
    <m/>
    <m/>
    <m/>
    <m/>
    <s v=""/>
    <s v=""/>
    <s v=""/>
  </r>
  <r>
    <x v="4"/>
    <s v="Albany Technical College"/>
    <n v="138682"/>
    <x v="8"/>
    <m/>
    <m/>
    <m/>
    <m/>
    <m/>
    <m/>
    <m/>
    <m/>
    <m/>
    <m/>
    <m/>
    <m/>
    <m/>
    <m/>
    <m/>
    <m/>
    <m/>
    <m/>
    <m/>
    <m/>
    <m/>
    <m/>
    <m/>
    <m/>
    <m/>
    <m/>
    <m/>
    <m/>
    <m/>
    <m/>
    <m/>
    <s v=" "/>
    <s v=" "/>
    <s v=" "/>
    <s v=" "/>
    <s v=" "/>
    <s v=" "/>
    <s v=" "/>
    <s v=" "/>
    <s v=" "/>
    <s v=" "/>
    <s v=" "/>
    <s v=" "/>
    <m/>
    <m/>
    <m/>
    <m/>
    <m/>
    <m/>
    <s v=" "/>
    <s v=" "/>
    <s v=" "/>
    <m/>
    <m/>
    <m/>
    <m/>
    <m/>
    <m/>
    <m/>
    <m/>
    <m/>
    <s v=""/>
    <s v=""/>
    <s v=""/>
    <m/>
    <m/>
    <m/>
    <n v="634"/>
    <n v="591"/>
    <n v="653"/>
    <n v="599"/>
    <n v="681"/>
    <n v="787"/>
    <n v="350"/>
    <n v="327"/>
    <n v="340"/>
    <n v="308"/>
    <n v="303"/>
    <n v="247"/>
    <n v="362"/>
    <n v="349"/>
    <m/>
    <m/>
    <m/>
    <m/>
    <m/>
    <m/>
    <m/>
    <m/>
    <n v="350"/>
    <n v="327"/>
    <n v="340"/>
    <n v="308"/>
    <n v="303"/>
    <n v="247"/>
    <n v="362"/>
    <n v="349"/>
    <n v="134"/>
    <n v="200"/>
    <n v="210"/>
    <n v="2"/>
    <n v="3"/>
    <n v="7"/>
    <n v="111"/>
    <n v="159"/>
    <n v="132"/>
    <n v="119"/>
    <n v="129"/>
    <n v="118"/>
    <n v="23"/>
    <n v="34"/>
    <n v="21"/>
    <n v="12"/>
    <n v="9"/>
    <n v="4"/>
    <n v="154"/>
    <n v="131"/>
    <n v="104"/>
  </r>
  <r>
    <x v="4"/>
    <s v="Athens Technical College"/>
    <n v="246813"/>
    <x v="8"/>
    <m/>
    <m/>
    <m/>
    <m/>
    <m/>
    <m/>
    <m/>
    <m/>
    <m/>
    <m/>
    <m/>
    <m/>
    <m/>
    <m/>
    <m/>
    <m/>
    <m/>
    <m/>
    <m/>
    <m/>
    <m/>
    <m/>
    <m/>
    <m/>
    <m/>
    <m/>
    <m/>
    <m/>
    <m/>
    <m/>
    <m/>
    <s v=" "/>
    <s v=" "/>
    <s v=" "/>
    <s v=" "/>
    <s v=" "/>
    <s v=" "/>
    <s v=" "/>
    <s v=" "/>
    <s v=" "/>
    <s v=" "/>
    <s v=" "/>
    <s v=" "/>
    <m/>
    <m/>
    <m/>
    <m/>
    <m/>
    <m/>
    <s v=" "/>
    <s v=" "/>
    <s v=" "/>
    <m/>
    <m/>
    <m/>
    <m/>
    <m/>
    <m/>
    <m/>
    <m/>
    <m/>
    <s v=""/>
    <s v=""/>
    <s v=""/>
    <m/>
    <m/>
    <m/>
    <n v="723"/>
    <n v="774"/>
    <n v="778"/>
    <n v="791"/>
    <n v="947"/>
    <n v="1115"/>
    <n v="548"/>
    <n v="279"/>
    <n v="208"/>
    <n v="213"/>
    <n v="250"/>
    <n v="300"/>
    <n v="386"/>
    <n v="347"/>
    <m/>
    <m/>
    <m/>
    <m/>
    <m/>
    <m/>
    <m/>
    <m/>
    <n v="548"/>
    <n v="279"/>
    <n v="208"/>
    <n v="213"/>
    <n v="250"/>
    <n v="300"/>
    <n v="386"/>
    <n v="347"/>
    <n v="180"/>
    <n v="221"/>
    <n v="182"/>
    <n v="8"/>
    <n v="9"/>
    <n v="6"/>
    <n v="112"/>
    <n v="156"/>
    <n v="159"/>
    <n v="54"/>
    <n v="80"/>
    <n v="90"/>
    <n v="30"/>
    <n v="37"/>
    <n v="47"/>
    <n v="12"/>
    <n v="7"/>
    <n v="16"/>
    <n v="117"/>
    <n v="126"/>
    <n v="147"/>
  </r>
  <r>
    <x v="4"/>
    <s v="Atlanta Technical College"/>
    <n v="138840"/>
    <x v="8"/>
    <m/>
    <m/>
    <m/>
    <m/>
    <m/>
    <m/>
    <m/>
    <m/>
    <m/>
    <m/>
    <m/>
    <m/>
    <m/>
    <m/>
    <m/>
    <m/>
    <m/>
    <m/>
    <m/>
    <m/>
    <m/>
    <m/>
    <m/>
    <m/>
    <m/>
    <m/>
    <m/>
    <m/>
    <m/>
    <m/>
    <m/>
    <s v=" "/>
    <s v=" "/>
    <s v=" "/>
    <s v=" "/>
    <s v=" "/>
    <s v=" "/>
    <s v=" "/>
    <s v=" "/>
    <s v=" "/>
    <s v=" "/>
    <s v=" "/>
    <s v=" "/>
    <m/>
    <m/>
    <m/>
    <m/>
    <m/>
    <m/>
    <s v=" "/>
    <s v=" "/>
    <s v=" "/>
    <m/>
    <m/>
    <m/>
    <m/>
    <m/>
    <m/>
    <m/>
    <m/>
    <m/>
    <s v=""/>
    <s v=""/>
    <s v=""/>
    <m/>
    <m/>
    <m/>
    <n v="1097"/>
    <n v="848"/>
    <n v="949"/>
    <n v="870"/>
    <n v="1021"/>
    <n v="1021"/>
    <n v="695"/>
    <n v="429"/>
    <n v="437"/>
    <n v="327"/>
    <n v="291"/>
    <n v="329"/>
    <n v="404"/>
    <n v="395"/>
    <m/>
    <m/>
    <m/>
    <m/>
    <m/>
    <m/>
    <m/>
    <m/>
    <n v="695"/>
    <n v="429"/>
    <n v="437"/>
    <n v="327"/>
    <n v="291"/>
    <n v="329"/>
    <n v="404"/>
    <n v="395"/>
    <n v="139"/>
    <n v="190"/>
    <n v="224"/>
    <n v="4"/>
    <n v="2"/>
    <n v="6"/>
    <n v="186"/>
    <n v="212"/>
    <n v="165"/>
    <n v="105"/>
    <n v="95"/>
    <n v="72"/>
    <n v="12"/>
    <n v="22"/>
    <n v="36"/>
    <n v="4"/>
    <n v="9"/>
    <n v="12"/>
    <n v="206"/>
    <n v="165"/>
    <n v="209"/>
  </r>
  <r>
    <x v="4"/>
    <s v="Augusta Technical College"/>
    <n v="138956"/>
    <x v="8"/>
    <m/>
    <m/>
    <m/>
    <m/>
    <m/>
    <m/>
    <m/>
    <m/>
    <m/>
    <m/>
    <m/>
    <m/>
    <m/>
    <m/>
    <m/>
    <m/>
    <m/>
    <m/>
    <m/>
    <m/>
    <m/>
    <m/>
    <m/>
    <m/>
    <m/>
    <m/>
    <m/>
    <m/>
    <m/>
    <m/>
    <m/>
    <s v=" "/>
    <s v=" "/>
    <s v=" "/>
    <s v=" "/>
    <s v=" "/>
    <s v=" "/>
    <s v=" "/>
    <s v=" "/>
    <s v=" "/>
    <s v=" "/>
    <s v=" "/>
    <s v=" "/>
    <m/>
    <m/>
    <m/>
    <m/>
    <m/>
    <m/>
    <s v=" "/>
    <s v=" "/>
    <s v=" "/>
    <m/>
    <m/>
    <m/>
    <m/>
    <m/>
    <m/>
    <m/>
    <m/>
    <m/>
    <s v=""/>
    <s v=""/>
    <s v=""/>
    <m/>
    <m/>
    <m/>
    <n v="1080"/>
    <n v="1094"/>
    <n v="1048"/>
    <n v="1059"/>
    <n v="1033"/>
    <n v="1237"/>
    <n v="536"/>
    <n v="352"/>
    <n v="445"/>
    <n v="485"/>
    <n v="459"/>
    <n v="542"/>
    <n v="523"/>
    <n v="548"/>
    <m/>
    <m/>
    <m/>
    <m/>
    <m/>
    <m/>
    <m/>
    <m/>
    <n v="536"/>
    <n v="352"/>
    <n v="445"/>
    <n v="485"/>
    <n v="459"/>
    <n v="542"/>
    <n v="523"/>
    <n v="548"/>
    <n v="320"/>
    <n v="297"/>
    <n v="289"/>
    <n v="5"/>
    <n v="3"/>
    <n v="6"/>
    <n v="217"/>
    <n v="223"/>
    <n v="253"/>
    <n v="220"/>
    <n v="171"/>
    <n v="238"/>
    <n v="54"/>
    <n v="43"/>
    <n v="86"/>
    <n v="6"/>
    <n v="4"/>
    <n v="8"/>
    <n v="205"/>
    <n v="241"/>
    <n v="210"/>
  </r>
  <r>
    <x v="4"/>
    <s v="Central Georgia Technical College"/>
    <n v="140304"/>
    <x v="8"/>
    <m/>
    <m/>
    <m/>
    <m/>
    <m/>
    <m/>
    <m/>
    <m/>
    <m/>
    <m/>
    <m/>
    <m/>
    <m/>
    <m/>
    <m/>
    <m/>
    <m/>
    <m/>
    <m/>
    <m/>
    <m/>
    <m/>
    <m/>
    <m/>
    <m/>
    <m/>
    <m/>
    <m/>
    <m/>
    <m/>
    <m/>
    <s v=" "/>
    <s v=" "/>
    <s v=" "/>
    <s v=" "/>
    <s v=" "/>
    <s v=" "/>
    <s v=" "/>
    <s v=" "/>
    <s v=" "/>
    <s v=" "/>
    <s v=" "/>
    <s v=" "/>
    <m/>
    <m/>
    <m/>
    <m/>
    <m/>
    <m/>
    <s v=" "/>
    <s v=" "/>
    <s v=" "/>
    <m/>
    <m/>
    <m/>
    <m/>
    <m/>
    <m/>
    <m/>
    <m/>
    <m/>
    <s v=""/>
    <s v=""/>
    <s v=""/>
    <m/>
    <m/>
    <m/>
    <n v="1598"/>
    <n v="1347"/>
    <n v="1142"/>
    <n v="854"/>
    <n v="936"/>
    <n v="1199"/>
    <n v="670"/>
    <n v="576"/>
    <n v="597"/>
    <n v="546"/>
    <n v="626"/>
    <n v="432"/>
    <n v="436"/>
    <n v="579"/>
    <m/>
    <m/>
    <m/>
    <m/>
    <m/>
    <m/>
    <m/>
    <m/>
    <n v="670"/>
    <n v="576"/>
    <n v="597"/>
    <n v="546"/>
    <n v="626"/>
    <n v="432"/>
    <n v="436"/>
    <n v="579"/>
    <n v="236"/>
    <n v="213"/>
    <n v="294"/>
    <n v="5"/>
    <n v="6"/>
    <n v="5"/>
    <n v="191"/>
    <n v="217"/>
    <n v="280"/>
    <n v="99"/>
    <n v="86"/>
    <n v="116"/>
    <n v="60"/>
    <n v="72"/>
    <n v="68"/>
    <n v="24"/>
    <n v="15"/>
    <n v="14"/>
    <n v="363"/>
    <n v="453"/>
    <n v="234"/>
  </r>
  <r>
    <x v="4"/>
    <s v="Chattahoochee Technical College"/>
    <n v="140331"/>
    <x v="8"/>
    <m/>
    <m/>
    <m/>
    <m/>
    <m/>
    <m/>
    <m/>
    <m/>
    <m/>
    <m/>
    <m/>
    <m/>
    <m/>
    <m/>
    <m/>
    <m/>
    <m/>
    <m/>
    <m/>
    <m/>
    <m/>
    <m/>
    <m/>
    <m/>
    <m/>
    <m/>
    <m/>
    <m/>
    <m/>
    <m/>
    <m/>
    <s v=" "/>
    <s v=" "/>
    <s v=" "/>
    <s v=" "/>
    <s v=" "/>
    <s v=" "/>
    <s v=" "/>
    <s v=" "/>
    <s v=" "/>
    <s v=" "/>
    <s v=" "/>
    <s v=" "/>
    <m/>
    <m/>
    <m/>
    <m/>
    <m/>
    <m/>
    <s v=" "/>
    <s v=" "/>
    <s v=" "/>
    <m/>
    <m/>
    <m/>
    <m/>
    <m/>
    <m/>
    <m/>
    <m/>
    <m/>
    <s v=""/>
    <s v=""/>
    <s v=""/>
    <m/>
    <m/>
    <m/>
    <n v="2090"/>
    <n v="2645"/>
    <n v="3874"/>
    <n v="3586"/>
    <n v="3856"/>
    <n v="3218"/>
    <n v="1006"/>
    <n v="800"/>
    <n v="871"/>
    <n v="865"/>
    <n v="941"/>
    <n v="923"/>
    <n v="1022"/>
    <n v="1222"/>
    <m/>
    <m/>
    <n v="0"/>
    <n v="0"/>
    <n v="0"/>
    <n v="0"/>
    <n v="0"/>
    <n v="0"/>
    <n v="1006"/>
    <n v="800"/>
    <n v="871"/>
    <n v="865"/>
    <n v="941"/>
    <n v="923"/>
    <n v="1022"/>
    <n v="1222"/>
    <n v="464"/>
    <n v="489"/>
    <n v="489"/>
    <n v="21"/>
    <n v="19"/>
    <n v="9"/>
    <n v="438"/>
    <n v="514"/>
    <n v="724"/>
    <n v="211"/>
    <n v="209"/>
    <n v="171"/>
    <n v="85"/>
    <n v="140"/>
    <n v="49"/>
    <n v="34"/>
    <n v="54"/>
    <n v="61"/>
    <n v="535"/>
    <n v="538"/>
    <n v="642"/>
  </r>
  <r>
    <x v="4"/>
    <s v="Columbus Technical College"/>
    <n v="139357"/>
    <x v="8"/>
    <m/>
    <m/>
    <m/>
    <m/>
    <m/>
    <m/>
    <m/>
    <m/>
    <m/>
    <m/>
    <m/>
    <m/>
    <m/>
    <m/>
    <m/>
    <m/>
    <m/>
    <m/>
    <m/>
    <m/>
    <m/>
    <m/>
    <m/>
    <m/>
    <m/>
    <m/>
    <m/>
    <m/>
    <m/>
    <m/>
    <m/>
    <s v=" "/>
    <s v=" "/>
    <s v=" "/>
    <s v=" "/>
    <s v=" "/>
    <s v=" "/>
    <s v=" "/>
    <s v=" "/>
    <s v=" "/>
    <s v=" "/>
    <s v=" "/>
    <s v=" "/>
    <m/>
    <m/>
    <m/>
    <m/>
    <m/>
    <m/>
    <s v=" "/>
    <s v=" "/>
    <s v=" "/>
    <m/>
    <m/>
    <m/>
    <m/>
    <m/>
    <m/>
    <m/>
    <m/>
    <m/>
    <s v=""/>
    <s v=""/>
    <s v=""/>
    <m/>
    <m/>
    <m/>
    <n v="957"/>
    <n v="1238"/>
    <n v="926"/>
    <n v="798"/>
    <n v="818"/>
    <n v="721"/>
    <n v="426"/>
    <n v="426"/>
    <n v="431"/>
    <n v="511"/>
    <n v="426"/>
    <n v="293"/>
    <n v="355"/>
    <n v="369"/>
    <m/>
    <m/>
    <m/>
    <m/>
    <m/>
    <m/>
    <m/>
    <m/>
    <n v="426"/>
    <n v="426"/>
    <n v="431"/>
    <n v="511"/>
    <n v="426"/>
    <n v="293"/>
    <n v="355"/>
    <n v="369"/>
    <n v="138"/>
    <n v="170"/>
    <n v="193"/>
    <n v="8"/>
    <n v="2"/>
    <n v="3"/>
    <n v="147"/>
    <n v="183"/>
    <n v="173"/>
    <n v="114"/>
    <n v="104"/>
    <n v="57"/>
    <n v="71"/>
    <n v="62"/>
    <n v="51"/>
    <n v="10"/>
    <n v="9"/>
    <n v="14"/>
    <n v="316"/>
    <n v="251"/>
    <n v="171"/>
  </r>
  <r>
    <x v="4"/>
    <s v="DeKalb Technical College"/>
    <n v="244446"/>
    <x v="8"/>
    <m/>
    <m/>
    <m/>
    <m/>
    <m/>
    <m/>
    <m/>
    <m/>
    <m/>
    <m/>
    <m/>
    <m/>
    <m/>
    <m/>
    <m/>
    <m/>
    <m/>
    <m/>
    <m/>
    <m/>
    <m/>
    <m/>
    <m/>
    <m/>
    <m/>
    <m/>
    <m/>
    <m/>
    <m/>
    <m/>
    <m/>
    <s v=" "/>
    <s v=" "/>
    <s v=" "/>
    <s v=" "/>
    <s v=" "/>
    <s v=" "/>
    <s v=" "/>
    <s v=" "/>
    <s v=" "/>
    <s v=" "/>
    <s v=" "/>
    <s v=" "/>
    <m/>
    <m/>
    <m/>
    <m/>
    <m/>
    <m/>
    <s v=" "/>
    <s v=" "/>
    <s v=" "/>
    <m/>
    <m/>
    <m/>
    <m/>
    <m/>
    <m/>
    <m/>
    <m/>
    <m/>
    <s v=""/>
    <s v=""/>
    <s v=""/>
    <m/>
    <m/>
    <m/>
    <n v="1686"/>
    <n v="1347"/>
    <n v="689"/>
    <n v="739"/>
    <n v="749"/>
    <n v="937"/>
    <n v="499"/>
    <n v="356"/>
    <n v="368"/>
    <n v="434"/>
    <n v="321"/>
    <n v="341"/>
    <n v="327"/>
    <n v="350"/>
    <m/>
    <m/>
    <m/>
    <m/>
    <m/>
    <m/>
    <m/>
    <m/>
    <n v="499"/>
    <n v="356"/>
    <n v="368"/>
    <n v="434"/>
    <n v="321"/>
    <n v="341"/>
    <n v="327"/>
    <n v="350"/>
    <n v="170"/>
    <n v="161"/>
    <n v="184"/>
    <n v="7"/>
    <n v="2"/>
    <n v="4"/>
    <n v="164"/>
    <n v="164"/>
    <n v="162"/>
    <n v="87"/>
    <n v="74"/>
    <n v="104"/>
    <n v="45"/>
    <n v="31"/>
    <n v="36"/>
    <n v="21"/>
    <n v="15"/>
    <n v="16"/>
    <n v="281"/>
    <n v="201"/>
    <n v="185"/>
  </r>
  <r>
    <x v="4"/>
    <s v="East Central Technical College"/>
    <n v="139126"/>
    <x v="8"/>
    <m/>
    <m/>
    <m/>
    <m/>
    <m/>
    <m/>
    <m/>
    <m/>
    <m/>
    <m/>
    <m/>
    <m/>
    <m/>
    <m/>
    <m/>
    <m/>
    <m/>
    <m/>
    <m/>
    <m/>
    <m/>
    <m/>
    <m/>
    <m/>
    <m/>
    <m/>
    <m/>
    <m/>
    <m/>
    <m/>
    <m/>
    <s v=" "/>
    <s v=" "/>
    <s v=" "/>
    <s v=" "/>
    <s v=" "/>
    <s v=" "/>
    <s v=" "/>
    <s v=" "/>
    <s v=" "/>
    <s v=" "/>
    <s v=" "/>
    <s v=" "/>
    <m/>
    <m/>
    <m/>
    <m/>
    <m/>
    <m/>
    <s v=" "/>
    <s v=" "/>
    <s v=" "/>
    <m/>
    <m/>
    <m/>
    <m/>
    <m/>
    <m/>
    <m/>
    <m/>
    <m/>
    <s v=""/>
    <s v=""/>
    <s v=""/>
    <m/>
    <m/>
    <m/>
    <n v="491"/>
    <n v="379"/>
    <n v="448"/>
    <n v="454"/>
    <n v="603"/>
    <n v="615"/>
    <n v="253"/>
    <n v="187"/>
    <n v="224"/>
    <n v="167"/>
    <n v="149"/>
    <n v="168"/>
    <n v="206"/>
    <n v="199"/>
    <m/>
    <m/>
    <m/>
    <m/>
    <m/>
    <m/>
    <m/>
    <m/>
    <n v="253"/>
    <n v="187"/>
    <n v="224"/>
    <n v="167"/>
    <n v="149"/>
    <n v="168"/>
    <n v="206"/>
    <n v="199"/>
    <n v="83"/>
    <n v="102"/>
    <n v="112"/>
    <n v="2"/>
    <n v="1"/>
    <n v="0"/>
    <n v="83"/>
    <n v="103"/>
    <n v="87"/>
    <n v="79"/>
    <n v="67"/>
    <n v="72"/>
    <n v="5"/>
    <n v="9"/>
    <n v="13"/>
    <n v="7"/>
    <n v="10"/>
    <n v="10"/>
    <n v="76"/>
    <n v="63"/>
    <n v="73"/>
  </r>
  <r>
    <x v="4"/>
    <s v="Georgia Northwestern Technical College"/>
    <n v="139384"/>
    <x v="8"/>
    <m/>
    <m/>
    <m/>
    <m/>
    <m/>
    <m/>
    <m/>
    <m/>
    <m/>
    <m/>
    <m/>
    <m/>
    <m/>
    <m/>
    <m/>
    <m/>
    <m/>
    <m/>
    <m/>
    <m/>
    <m/>
    <m/>
    <m/>
    <m/>
    <m/>
    <m/>
    <m/>
    <m/>
    <m/>
    <m/>
    <m/>
    <s v=" "/>
    <s v=" "/>
    <s v=" "/>
    <s v=" "/>
    <s v=" "/>
    <s v=" "/>
    <s v=" "/>
    <s v=" "/>
    <s v=" "/>
    <s v=" "/>
    <s v=" "/>
    <s v=" "/>
    <m/>
    <m/>
    <m/>
    <m/>
    <m/>
    <m/>
    <s v=" "/>
    <s v=" "/>
    <s v=" "/>
    <m/>
    <m/>
    <m/>
    <m/>
    <m/>
    <m/>
    <m/>
    <m/>
    <m/>
    <s v=""/>
    <s v=""/>
    <s v=""/>
    <m/>
    <m/>
    <m/>
    <n v="1246"/>
    <n v="1265"/>
    <n v="1402"/>
    <n v="1335"/>
    <n v="1360"/>
    <n v="1806"/>
    <n v="707"/>
    <n v="431"/>
    <n v="437"/>
    <n v="501"/>
    <n v="530"/>
    <n v="527"/>
    <n v="589"/>
    <n v="596"/>
    <m/>
    <m/>
    <m/>
    <m/>
    <m/>
    <m/>
    <m/>
    <m/>
    <n v="707"/>
    <n v="431"/>
    <n v="437"/>
    <n v="501"/>
    <n v="530"/>
    <n v="527"/>
    <n v="589"/>
    <n v="596"/>
    <n v="283"/>
    <n v="277"/>
    <n v="277"/>
    <n v="3"/>
    <n v="5"/>
    <n v="6"/>
    <n v="241"/>
    <n v="307"/>
    <n v="313"/>
    <n v="184"/>
    <n v="155"/>
    <n v="182"/>
    <n v="62"/>
    <n v="57"/>
    <n v="37"/>
    <n v="14"/>
    <n v="11"/>
    <n v="23"/>
    <n v="241"/>
    <n v="307"/>
    <n v="285"/>
  </r>
  <r>
    <x v="4"/>
    <s v="Griffin Technical College"/>
    <n v="139986"/>
    <x v="8"/>
    <m/>
    <m/>
    <m/>
    <m/>
    <m/>
    <m/>
    <m/>
    <m/>
    <m/>
    <m/>
    <m/>
    <m/>
    <m/>
    <m/>
    <m/>
    <m/>
    <m/>
    <m/>
    <m/>
    <m/>
    <m/>
    <m/>
    <m/>
    <m/>
    <m/>
    <m/>
    <m/>
    <m/>
    <m/>
    <m/>
    <m/>
    <s v=" "/>
    <s v=" "/>
    <s v=" "/>
    <s v=" "/>
    <s v=" "/>
    <s v=" "/>
    <s v=" "/>
    <s v=" "/>
    <s v=" "/>
    <s v=" "/>
    <s v=" "/>
    <s v=" "/>
    <m/>
    <m/>
    <m/>
    <m/>
    <m/>
    <m/>
    <s v=" "/>
    <s v=" "/>
    <s v=" "/>
    <m/>
    <m/>
    <m/>
    <m/>
    <m/>
    <m/>
    <m/>
    <m/>
    <m/>
    <s v=""/>
    <s v=""/>
    <s v=""/>
    <m/>
    <m/>
    <m/>
    <n v="1048"/>
    <n v="1027"/>
    <n v="892"/>
    <n v="928"/>
    <n v="1140"/>
    <n v="1181"/>
    <n v="498"/>
    <n v="344"/>
    <n v="439"/>
    <n v="412"/>
    <n v="403"/>
    <n v="331"/>
    <n v="478"/>
    <n v="525"/>
    <m/>
    <m/>
    <m/>
    <m/>
    <m/>
    <m/>
    <m/>
    <m/>
    <n v="498"/>
    <n v="344"/>
    <n v="439"/>
    <n v="412"/>
    <n v="403"/>
    <n v="331"/>
    <n v="478"/>
    <n v="525"/>
    <n v="219"/>
    <n v="257"/>
    <n v="295"/>
    <n v="5"/>
    <n v="5"/>
    <n v="5"/>
    <n v="107"/>
    <n v="216"/>
    <n v="225"/>
    <n v="112"/>
    <n v="144"/>
    <n v="138"/>
    <n v="51"/>
    <n v="32"/>
    <n v="38"/>
    <n v="11"/>
    <n v="13"/>
    <n v="13"/>
    <n v="238"/>
    <n v="214"/>
    <n v="142"/>
  </r>
  <r>
    <x v="4"/>
    <s v="Gwinnett Technical College"/>
    <n v="140012"/>
    <x v="8"/>
    <m/>
    <m/>
    <m/>
    <m/>
    <m/>
    <m/>
    <m/>
    <m/>
    <m/>
    <m/>
    <m/>
    <m/>
    <m/>
    <m/>
    <m/>
    <m/>
    <m/>
    <m/>
    <m/>
    <m/>
    <m/>
    <m/>
    <m/>
    <m/>
    <m/>
    <m/>
    <m/>
    <m/>
    <m/>
    <m/>
    <m/>
    <s v=" "/>
    <s v=" "/>
    <s v=" "/>
    <s v=" "/>
    <s v=" "/>
    <s v=" "/>
    <s v=" "/>
    <s v=" "/>
    <s v=" "/>
    <s v=" "/>
    <s v=" "/>
    <s v=" "/>
    <m/>
    <m/>
    <m/>
    <m/>
    <m/>
    <m/>
    <s v=" "/>
    <s v=" "/>
    <s v=" "/>
    <m/>
    <m/>
    <m/>
    <m/>
    <m/>
    <m/>
    <m/>
    <m/>
    <m/>
    <s v=""/>
    <s v=""/>
    <s v=""/>
    <m/>
    <m/>
    <m/>
    <n v="1517"/>
    <n v="1348"/>
    <n v="632"/>
    <n v="729"/>
    <n v="898"/>
    <n v="1109"/>
    <n v="621"/>
    <n v="338"/>
    <n v="288"/>
    <n v="317"/>
    <n v="266"/>
    <n v="365"/>
    <n v="514"/>
    <n v="563"/>
    <m/>
    <m/>
    <m/>
    <m/>
    <m/>
    <m/>
    <m/>
    <m/>
    <n v="621"/>
    <n v="338"/>
    <n v="288"/>
    <n v="317"/>
    <n v="266"/>
    <n v="365"/>
    <n v="514"/>
    <n v="563"/>
    <n v="185"/>
    <n v="280"/>
    <n v="291"/>
    <n v="6"/>
    <n v="5"/>
    <n v="7"/>
    <n v="174"/>
    <n v="229"/>
    <n v="265"/>
    <n v="84"/>
    <n v="77"/>
    <n v="96"/>
    <n v="40"/>
    <n v="30"/>
    <n v="44"/>
    <n v="8"/>
    <n v="14"/>
    <n v="13"/>
    <n v="185"/>
    <n v="145"/>
    <n v="212"/>
  </r>
  <r>
    <x v="4"/>
    <s v="Heart of Georgia Technical College"/>
    <n v="140076"/>
    <x v="8"/>
    <m/>
    <m/>
    <m/>
    <m/>
    <m/>
    <m/>
    <m/>
    <m/>
    <m/>
    <m/>
    <m/>
    <m/>
    <m/>
    <m/>
    <m/>
    <m/>
    <m/>
    <m/>
    <m/>
    <m/>
    <m/>
    <m/>
    <m/>
    <m/>
    <m/>
    <m/>
    <m/>
    <m/>
    <m/>
    <m/>
    <m/>
    <s v=" "/>
    <s v=" "/>
    <s v=" "/>
    <s v=" "/>
    <s v=" "/>
    <s v=" "/>
    <s v=" "/>
    <s v=" "/>
    <s v=" "/>
    <s v=" "/>
    <s v=" "/>
    <s v=" "/>
    <m/>
    <m/>
    <m/>
    <m/>
    <m/>
    <m/>
    <s v=" "/>
    <s v=" "/>
    <s v=" "/>
    <m/>
    <m/>
    <m/>
    <m/>
    <m/>
    <m/>
    <m/>
    <m/>
    <m/>
    <s v=""/>
    <s v=""/>
    <s v=""/>
    <m/>
    <m/>
    <m/>
    <n v="322"/>
    <n v="432"/>
    <n v="801"/>
    <n v="667"/>
    <n v="666"/>
    <n v="659"/>
    <n v="137"/>
    <n v="149"/>
    <n v="147"/>
    <n v="177"/>
    <n v="180"/>
    <n v="165"/>
    <n v="149"/>
    <n v="159"/>
    <m/>
    <m/>
    <m/>
    <m/>
    <m/>
    <m/>
    <m/>
    <m/>
    <n v="137"/>
    <n v="149"/>
    <n v="147"/>
    <n v="177"/>
    <n v="180"/>
    <n v="165"/>
    <n v="149"/>
    <n v="159"/>
    <n v="87"/>
    <n v="85"/>
    <n v="100"/>
    <n v="1"/>
    <n v="1"/>
    <n v="2"/>
    <n v="77"/>
    <n v="63"/>
    <n v="57"/>
    <n v="60"/>
    <n v="81"/>
    <n v="64"/>
    <n v="14"/>
    <n v="16"/>
    <n v="21"/>
    <n v="7"/>
    <n v="6"/>
    <n v="10"/>
    <n v="96"/>
    <n v="77"/>
    <n v="70"/>
  </r>
  <r>
    <x v="4"/>
    <s v="Lanier Technical College"/>
    <n v="140243"/>
    <x v="8"/>
    <m/>
    <m/>
    <m/>
    <m/>
    <m/>
    <m/>
    <m/>
    <m/>
    <m/>
    <m/>
    <m/>
    <m/>
    <m/>
    <m/>
    <m/>
    <m/>
    <m/>
    <m/>
    <m/>
    <m/>
    <m/>
    <m/>
    <m/>
    <m/>
    <m/>
    <m/>
    <m/>
    <m/>
    <m/>
    <m/>
    <m/>
    <s v=" "/>
    <s v=" "/>
    <s v=" "/>
    <s v=" "/>
    <s v=" "/>
    <s v=" "/>
    <s v=" "/>
    <s v=" "/>
    <s v=" "/>
    <s v=" "/>
    <s v=" "/>
    <s v=" "/>
    <m/>
    <m/>
    <m/>
    <m/>
    <m/>
    <m/>
    <s v=" "/>
    <s v=" "/>
    <s v=" "/>
    <m/>
    <m/>
    <m/>
    <m/>
    <m/>
    <m/>
    <m/>
    <m/>
    <m/>
    <s v=""/>
    <s v=""/>
    <s v=""/>
    <m/>
    <m/>
    <m/>
    <n v="1187"/>
    <n v="1083"/>
    <n v="1285"/>
    <n v="1190"/>
    <n v="1292"/>
    <n v="1011"/>
    <n v="317"/>
    <n v="336"/>
    <n v="349"/>
    <n v="364"/>
    <n v="384"/>
    <n v="321"/>
    <n v="385"/>
    <n v="391"/>
    <m/>
    <m/>
    <m/>
    <m/>
    <m/>
    <m/>
    <m/>
    <m/>
    <n v="317"/>
    <n v="336"/>
    <n v="349"/>
    <n v="364"/>
    <n v="384"/>
    <n v="321"/>
    <n v="385"/>
    <n v="391"/>
    <n v="175"/>
    <n v="196"/>
    <n v="234"/>
    <n v="5"/>
    <n v="7"/>
    <n v="8"/>
    <n v="141"/>
    <n v="182"/>
    <n v="149"/>
    <n v="120"/>
    <n v="144"/>
    <n v="108"/>
    <n v="40"/>
    <n v="36"/>
    <n v="42"/>
    <n v="20"/>
    <n v="13"/>
    <n v="14"/>
    <n v="184"/>
    <n v="191"/>
    <n v="157"/>
  </r>
  <r>
    <x v="4"/>
    <s v="Middle Georgia Technical College"/>
    <n v="140085"/>
    <x v="8"/>
    <m/>
    <m/>
    <m/>
    <m/>
    <m/>
    <m/>
    <m/>
    <m/>
    <m/>
    <m/>
    <m/>
    <m/>
    <m/>
    <m/>
    <m/>
    <m/>
    <m/>
    <m/>
    <m/>
    <m/>
    <m/>
    <m/>
    <m/>
    <m/>
    <m/>
    <m/>
    <m/>
    <m/>
    <m/>
    <m/>
    <m/>
    <s v=" "/>
    <s v=" "/>
    <s v=" "/>
    <s v=" "/>
    <s v=" "/>
    <s v=" "/>
    <s v=" "/>
    <s v=" "/>
    <s v=" "/>
    <s v=" "/>
    <s v=" "/>
    <s v=" "/>
    <m/>
    <m/>
    <m/>
    <m/>
    <m/>
    <m/>
    <s v=" "/>
    <s v=" "/>
    <s v=" "/>
    <m/>
    <m/>
    <m/>
    <m/>
    <m/>
    <m/>
    <m/>
    <m/>
    <m/>
    <s v=""/>
    <s v=""/>
    <s v=""/>
    <m/>
    <m/>
    <m/>
    <n v="1040"/>
    <n v="957"/>
    <n v="960"/>
    <n v="1047"/>
    <n v="1126"/>
    <n v="1215"/>
    <n v="517"/>
    <n v="460"/>
    <n v="496"/>
    <n v="447"/>
    <n v="360"/>
    <n v="505"/>
    <n v="616"/>
    <n v="466"/>
    <m/>
    <m/>
    <m/>
    <m/>
    <m/>
    <m/>
    <m/>
    <m/>
    <n v="517"/>
    <n v="460"/>
    <n v="496"/>
    <n v="447"/>
    <n v="360"/>
    <n v="505"/>
    <n v="616"/>
    <n v="466"/>
    <n v="289"/>
    <n v="385"/>
    <n v="250"/>
    <n v="6"/>
    <n v="10"/>
    <n v="8"/>
    <n v="210"/>
    <n v="221"/>
    <n v="208"/>
    <n v="214"/>
    <n v="132"/>
    <n v="226"/>
    <n v="23"/>
    <n v="29"/>
    <n v="33"/>
    <n v="27"/>
    <n v="17"/>
    <n v="18"/>
    <n v="183"/>
    <n v="182"/>
    <n v="228"/>
  </r>
  <r>
    <x v="4"/>
    <s v="Moultrie Technical College"/>
    <n v="140599"/>
    <x v="8"/>
    <m/>
    <m/>
    <m/>
    <m/>
    <m/>
    <m/>
    <m/>
    <m/>
    <m/>
    <m/>
    <m/>
    <m/>
    <m/>
    <m/>
    <m/>
    <m/>
    <m/>
    <m/>
    <m/>
    <m/>
    <m/>
    <m/>
    <m/>
    <m/>
    <m/>
    <m/>
    <m/>
    <m/>
    <m/>
    <m/>
    <m/>
    <s v=" "/>
    <s v=" "/>
    <s v=" "/>
    <s v=" "/>
    <s v=" "/>
    <s v=" "/>
    <s v=" "/>
    <s v=" "/>
    <s v=" "/>
    <s v=" "/>
    <s v=" "/>
    <s v=" "/>
    <m/>
    <m/>
    <m/>
    <m/>
    <m/>
    <m/>
    <s v=" "/>
    <s v=" "/>
    <s v=" "/>
    <m/>
    <m/>
    <m/>
    <m/>
    <m/>
    <m/>
    <m/>
    <m/>
    <m/>
    <s v=""/>
    <s v=""/>
    <s v=""/>
    <m/>
    <m/>
    <m/>
    <n v="631"/>
    <n v="598"/>
    <n v="775"/>
    <n v="834"/>
    <n v="921"/>
    <n v="982"/>
    <n v="237"/>
    <n v="225"/>
    <n v="266"/>
    <n v="277"/>
    <n v="238"/>
    <n v="254"/>
    <n v="272"/>
    <n v="302"/>
    <m/>
    <m/>
    <m/>
    <m/>
    <m/>
    <m/>
    <m/>
    <m/>
    <n v="237"/>
    <n v="225"/>
    <n v="266"/>
    <n v="277"/>
    <n v="238"/>
    <n v="254"/>
    <n v="272"/>
    <n v="302"/>
    <n v="132"/>
    <n v="144"/>
    <n v="164"/>
    <n v="5"/>
    <n v="2"/>
    <n v="5"/>
    <n v="117"/>
    <n v="126"/>
    <n v="133"/>
    <n v="110"/>
    <n v="107"/>
    <n v="113"/>
    <n v="17"/>
    <n v="18"/>
    <n v="17"/>
    <n v="12"/>
    <n v="7"/>
    <n v="13"/>
    <n v="138"/>
    <n v="106"/>
    <n v="111"/>
  </r>
  <r>
    <x v="4"/>
    <s v="North Georgia Technical College"/>
    <n v="140678"/>
    <x v="8"/>
    <m/>
    <m/>
    <m/>
    <m/>
    <m/>
    <m/>
    <m/>
    <m/>
    <m/>
    <m/>
    <m/>
    <m/>
    <m/>
    <m/>
    <m/>
    <m/>
    <m/>
    <m/>
    <m/>
    <m/>
    <m/>
    <m/>
    <m/>
    <m/>
    <m/>
    <m/>
    <m/>
    <m/>
    <m/>
    <m/>
    <m/>
    <s v=" "/>
    <s v=" "/>
    <s v=" "/>
    <s v=" "/>
    <s v=" "/>
    <s v=" "/>
    <s v=" "/>
    <s v=" "/>
    <s v=" "/>
    <s v=" "/>
    <s v=" "/>
    <s v=" "/>
    <m/>
    <m/>
    <m/>
    <m/>
    <m/>
    <m/>
    <s v=" "/>
    <s v=" "/>
    <s v=" "/>
    <m/>
    <m/>
    <m/>
    <m/>
    <m/>
    <m/>
    <m/>
    <m/>
    <m/>
    <s v=""/>
    <s v=""/>
    <s v=""/>
    <m/>
    <m/>
    <m/>
    <n v="771"/>
    <n v="765"/>
    <n v="569"/>
    <n v="578"/>
    <n v="606"/>
    <n v="639"/>
    <n v="419"/>
    <n v="395"/>
    <n v="388"/>
    <n v="337"/>
    <n v="349"/>
    <n v="386"/>
    <n v="389"/>
    <n v="428"/>
    <m/>
    <m/>
    <m/>
    <m/>
    <m/>
    <m/>
    <m/>
    <m/>
    <n v="419"/>
    <n v="395"/>
    <n v="388"/>
    <n v="337"/>
    <n v="349"/>
    <n v="386"/>
    <n v="389"/>
    <n v="428"/>
    <n v="256"/>
    <n v="227"/>
    <n v="261"/>
    <n v="9"/>
    <n v="5"/>
    <n v="5"/>
    <n v="121"/>
    <n v="157"/>
    <n v="162"/>
    <n v="160"/>
    <n v="146"/>
    <n v="200"/>
    <n v="23"/>
    <n v="29"/>
    <n v="30"/>
    <n v="14"/>
    <n v="15"/>
    <n v="20"/>
    <n v="140"/>
    <n v="159"/>
    <n v="136"/>
  </r>
  <r>
    <x v="4"/>
    <s v="Ogeechee Technical College"/>
    <n v="366465"/>
    <x v="8"/>
    <m/>
    <m/>
    <m/>
    <m/>
    <m/>
    <m/>
    <m/>
    <m/>
    <m/>
    <m/>
    <m/>
    <m/>
    <m/>
    <m/>
    <m/>
    <m/>
    <m/>
    <m/>
    <m/>
    <m/>
    <m/>
    <m/>
    <m/>
    <m/>
    <m/>
    <m/>
    <m/>
    <m/>
    <m/>
    <m/>
    <m/>
    <s v=" "/>
    <s v=" "/>
    <s v=" "/>
    <s v=" "/>
    <s v=" "/>
    <s v=" "/>
    <s v=" "/>
    <s v=" "/>
    <s v=" "/>
    <s v=" "/>
    <s v=" "/>
    <s v=" "/>
    <m/>
    <m/>
    <m/>
    <m/>
    <m/>
    <m/>
    <s v=" "/>
    <s v=" "/>
    <s v=" "/>
    <m/>
    <m/>
    <m/>
    <m/>
    <m/>
    <m/>
    <m/>
    <m/>
    <m/>
    <s v=""/>
    <s v=""/>
    <s v=""/>
    <m/>
    <m/>
    <m/>
    <n v="683"/>
    <n v="639"/>
    <n v="465"/>
    <n v="472"/>
    <n v="400"/>
    <n v="442"/>
    <n v="312"/>
    <n v="260"/>
    <n v="254"/>
    <n v="276"/>
    <n v="245"/>
    <n v="224"/>
    <n v="193"/>
    <n v="194"/>
    <m/>
    <m/>
    <m/>
    <m/>
    <m/>
    <m/>
    <m/>
    <m/>
    <n v="312"/>
    <n v="260"/>
    <n v="254"/>
    <n v="276"/>
    <n v="245"/>
    <n v="224"/>
    <n v="193"/>
    <n v="194"/>
    <n v="102"/>
    <n v="104"/>
    <n v="109"/>
    <n v="4"/>
    <n v="5"/>
    <n v="4"/>
    <n v="118"/>
    <n v="84"/>
    <n v="81"/>
    <n v="103"/>
    <n v="91"/>
    <n v="83"/>
    <n v="42"/>
    <n v="36"/>
    <n v="26"/>
    <n v="14"/>
    <n v="9"/>
    <n v="11"/>
    <n v="117"/>
    <n v="109"/>
    <n v="104"/>
  </r>
  <r>
    <x v="4"/>
    <s v="Okefenokee Technical College"/>
    <n v="248776"/>
    <x v="8"/>
    <m/>
    <m/>
    <m/>
    <m/>
    <m/>
    <m/>
    <m/>
    <m/>
    <m/>
    <m/>
    <m/>
    <m/>
    <m/>
    <m/>
    <m/>
    <m/>
    <m/>
    <m/>
    <m/>
    <m/>
    <m/>
    <m/>
    <m/>
    <m/>
    <m/>
    <m/>
    <m/>
    <m/>
    <m/>
    <m/>
    <m/>
    <s v=" "/>
    <s v=" "/>
    <s v=" "/>
    <s v=" "/>
    <s v=" "/>
    <s v=" "/>
    <s v=" "/>
    <s v=" "/>
    <s v=" "/>
    <s v=" "/>
    <s v=" "/>
    <s v=" "/>
    <m/>
    <m/>
    <m/>
    <m/>
    <m/>
    <m/>
    <s v=" "/>
    <s v=" "/>
    <s v=" "/>
    <m/>
    <m/>
    <m/>
    <m/>
    <m/>
    <m/>
    <m/>
    <m/>
    <m/>
    <s v=""/>
    <s v=""/>
    <s v=""/>
    <m/>
    <m/>
    <m/>
    <n v="313"/>
    <n v="524"/>
    <n v="585"/>
    <n v="479"/>
    <n v="603"/>
    <n v="547"/>
    <n v="72"/>
    <n v="71"/>
    <n v="96"/>
    <n v="183"/>
    <n v="130"/>
    <n v="104"/>
    <n v="122"/>
    <n v="82"/>
    <m/>
    <m/>
    <m/>
    <m/>
    <m/>
    <m/>
    <m/>
    <m/>
    <n v="72"/>
    <n v="71"/>
    <n v="96"/>
    <n v="183"/>
    <n v="130"/>
    <n v="104"/>
    <n v="122"/>
    <n v="82"/>
    <n v="51"/>
    <n v="63"/>
    <n v="42"/>
    <n v="1"/>
    <n v="2"/>
    <n v="0"/>
    <n v="52"/>
    <n v="57"/>
    <n v="40"/>
    <n v="104"/>
    <n v="45"/>
    <n v="41"/>
    <n v="33"/>
    <n v="17"/>
    <n v="16"/>
    <n v="3"/>
    <n v="8"/>
    <n v="3"/>
    <n v="43"/>
    <n v="60"/>
    <n v="44"/>
  </r>
  <r>
    <x v="4"/>
    <s v="Savannah Technical College"/>
    <n v="140942"/>
    <x v="8"/>
    <m/>
    <m/>
    <m/>
    <m/>
    <m/>
    <m/>
    <m/>
    <m/>
    <m/>
    <m/>
    <m/>
    <m/>
    <m/>
    <m/>
    <m/>
    <m/>
    <m/>
    <m/>
    <m/>
    <m/>
    <m/>
    <m/>
    <m/>
    <m/>
    <m/>
    <m/>
    <m/>
    <m/>
    <m/>
    <m/>
    <m/>
    <s v=" "/>
    <s v=" "/>
    <s v=" "/>
    <s v=" "/>
    <s v=" "/>
    <s v=" "/>
    <s v=" "/>
    <s v=" "/>
    <s v=" "/>
    <s v=" "/>
    <s v=" "/>
    <s v=" "/>
    <m/>
    <m/>
    <m/>
    <m/>
    <m/>
    <m/>
    <s v=" "/>
    <s v=" "/>
    <s v=" "/>
    <m/>
    <m/>
    <m/>
    <m/>
    <m/>
    <m/>
    <m/>
    <m/>
    <m/>
    <s v=""/>
    <s v=""/>
    <s v=""/>
    <m/>
    <m/>
    <m/>
    <n v="1253"/>
    <n v="1084"/>
    <n v="1105"/>
    <n v="1202"/>
    <n v="1252"/>
    <n v="1503"/>
    <n v="449"/>
    <n v="537"/>
    <n v="445"/>
    <n v="419"/>
    <n v="427"/>
    <n v="475"/>
    <n v="486"/>
    <n v="538"/>
    <m/>
    <m/>
    <m/>
    <m/>
    <m/>
    <m/>
    <m/>
    <m/>
    <n v="449"/>
    <n v="537"/>
    <n v="445"/>
    <n v="419"/>
    <n v="427"/>
    <n v="475"/>
    <n v="486"/>
    <n v="538"/>
    <n v="215"/>
    <n v="236"/>
    <n v="284"/>
    <n v="4"/>
    <n v="5"/>
    <n v="8"/>
    <n v="256"/>
    <n v="245"/>
    <n v="246"/>
    <n v="104"/>
    <n v="109"/>
    <n v="133"/>
    <n v="44"/>
    <n v="32"/>
    <n v="50"/>
    <n v="9"/>
    <n v="9"/>
    <n v="12"/>
    <n v="262"/>
    <n v="277"/>
    <n v="280"/>
  </r>
  <r>
    <x v="4"/>
    <s v="South Georgia Technical College"/>
    <n v="141006"/>
    <x v="8"/>
    <m/>
    <m/>
    <m/>
    <m/>
    <m/>
    <m/>
    <m/>
    <m/>
    <m/>
    <m/>
    <m/>
    <m/>
    <m/>
    <m/>
    <m/>
    <m/>
    <m/>
    <m/>
    <m/>
    <m/>
    <m/>
    <m/>
    <m/>
    <m/>
    <m/>
    <m/>
    <m/>
    <m/>
    <m/>
    <m/>
    <m/>
    <s v=" "/>
    <s v=" "/>
    <s v=" "/>
    <s v=" "/>
    <s v=" "/>
    <s v=" "/>
    <s v=" "/>
    <s v=" "/>
    <s v=" "/>
    <s v=" "/>
    <s v=" "/>
    <s v=" "/>
    <m/>
    <m/>
    <m/>
    <m/>
    <m/>
    <m/>
    <s v=" "/>
    <s v=" "/>
    <s v=" "/>
    <m/>
    <m/>
    <m/>
    <m/>
    <m/>
    <m/>
    <m/>
    <m/>
    <m/>
    <s v=""/>
    <s v=""/>
    <s v=""/>
    <m/>
    <m/>
    <m/>
    <n v="323"/>
    <n v="417"/>
    <n v="564"/>
    <n v="605"/>
    <n v="649"/>
    <n v="793"/>
    <n v="278"/>
    <n v="221"/>
    <n v="190"/>
    <n v="251"/>
    <n v="314"/>
    <n v="270"/>
    <n v="314"/>
    <n v="437"/>
    <m/>
    <m/>
    <m/>
    <m/>
    <m/>
    <m/>
    <m/>
    <m/>
    <n v="278"/>
    <n v="221"/>
    <n v="190"/>
    <n v="251"/>
    <n v="314"/>
    <n v="270"/>
    <n v="314"/>
    <n v="437"/>
    <n v="140"/>
    <n v="157"/>
    <n v="228"/>
    <n v="12"/>
    <n v="9"/>
    <n v="14"/>
    <n v="118"/>
    <n v="148"/>
    <n v="195"/>
    <n v="95"/>
    <n v="117"/>
    <n v="104"/>
    <n v="27"/>
    <n v="22"/>
    <n v="26"/>
    <n v="24"/>
    <n v="13"/>
    <n v="25"/>
    <n v="105"/>
    <n v="162"/>
    <n v="115"/>
  </r>
  <r>
    <x v="4"/>
    <s v="Southeastern Technical College"/>
    <n v="368911"/>
    <x v="8"/>
    <m/>
    <m/>
    <m/>
    <m/>
    <m/>
    <m/>
    <m/>
    <m/>
    <m/>
    <m/>
    <m/>
    <m/>
    <m/>
    <m/>
    <m/>
    <m/>
    <m/>
    <m/>
    <m/>
    <m/>
    <m/>
    <m/>
    <m/>
    <m/>
    <m/>
    <m/>
    <m/>
    <m/>
    <m/>
    <m/>
    <m/>
    <s v=" "/>
    <s v=" "/>
    <s v=" "/>
    <s v=" "/>
    <s v=" "/>
    <s v=" "/>
    <s v=" "/>
    <s v=" "/>
    <s v=" "/>
    <s v=" "/>
    <s v=" "/>
    <s v=" "/>
    <m/>
    <m/>
    <m/>
    <m/>
    <m/>
    <m/>
    <s v=" "/>
    <s v=" "/>
    <s v=" "/>
    <m/>
    <m/>
    <m/>
    <m/>
    <m/>
    <m/>
    <m/>
    <m/>
    <m/>
    <s v=""/>
    <s v=""/>
    <s v=""/>
    <m/>
    <m/>
    <m/>
    <n v="549"/>
    <n v="498"/>
    <n v="520"/>
    <n v="529"/>
    <n v="482"/>
    <n v="594"/>
    <n v="299"/>
    <n v="215"/>
    <n v="197"/>
    <n v="202"/>
    <n v="197"/>
    <n v="173"/>
    <n v="161"/>
    <n v="182"/>
    <m/>
    <m/>
    <m/>
    <m/>
    <m/>
    <m/>
    <m/>
    <m/>
    <n v="299"/>
    <n v="215"/>
    <n v="197"/>
    <n v="202"/>
    <n v="197"/>
    <n v="173"/>
    <n v="161"/>
    <n v="182"/>
    <n v="99"/>
    <n v="83"/>
    <n v="83"/>
    <n v="4"/>
    <n v="4"/>
    <n v="4"/>
    <n v="70"/>
    <n v="74"/>
    <n v="95"/>
    <n v="71"/>
    <n v="66"/>
    <n v="69"/>
    <n v="19"/>
    <n v="24"/>
    <n v="11"/>
    <n v="14"/>
    <n v="17"/>
    <n v="10"/>
    <n v="98"/>
    <n v="90"/>
    <n v="83"/>
  </r>
  <r>
    <x v="4"/>
    <s v="Southwest Georgia Technical College"/>
    <n v="141158"/>
    <x v="8"/>
    <m/>
    <m/>
    <m/>
    <m/>
    <m/>
    <m/>
    <m/>
    <m/>
    <m/>
    <m/>
    <m/>
    <m/>
    <m/>
    <m/>
    <m/>
    <m/>
    <m/>
    <m/>
    <m/>
    <m/>
    <m/>
    <m/>
    <m/>
    <m/>
    <m/>
    <m/>
    <m/>
    <m/>
    <m/>
    <m/>
    <m/>
    <s v=" "/>
    <s v=" "/>
    <s v=" "/>
    <s v=" "/>
    <s v=" "/>
    <s v=" "/>
    <s v=" "/>
    <s v=" "/>
    <s v=" "/>
    <s v=" "/>
    <s v=" "/>
    <s v=" "/>
    <m/>
    <m/>
    <m/>
    <m/>
    <m/>
    <m/>
    <s v=" "/>
    <s v=" "/>
    <s v=" "/>
    <m/>
    <m/>
    <m/>
    <m/>
    <m/>
    <m/>
    <m/>
    <m/>
    <m/>
    <s v=""/>
    <s v=""/>
    <s v=""/>
    <m/>
    <m/>
    <m/>
    <n v="255"/>
    <n v="394"/>
    <n v="401"/>
    <n v="478"/>
    <n v="454"/>
    <n v="544"/>
    <n v="113"/>
    <n v="83"/>
    <n v="97"/>
    <n v="172"/>
    <n v="133"/>
    <n v="147"/>
    <n v="90"/>
    <n v="122"/>
    <m/>
    <m/>
    <m/>
    <m/>
    <m/>
    <m/>
    <m/>
    <m/>
    <n v="113"/>
    <n v="83"/>
    <n v="97"/>
    <n v="172"/>
    <n v="133"/>
    <n v="147"/>
    <n v="90"/>
    <n v="122"/>
    <n v="67"/>
    <n v="47"/>
    <n v="65"/>
    <n v="6"/>
    <n v="1"/>
    <n v="4"/>
    <n v="74"/>
    <n v="42"/>
    <n v="53"/>
    <n v="39"/>
    <n v="42"/>
    <n v="44"/>
    <n v="33"/>
    <n v="23"/>
    <n v="24"/>
    <n v="13"/>
    <n v="8"/>
    <n v="10"/>
    <n v="87"/>
    <n v="60"/>
    <n v="69"/>
  </r>
  <r>
    <x v="4"/>
    <s v="Valdosta Technical College"/>
    <n v="141255"/>
    <x v="8"/>
    <m/>
    <m/>
    <m/>
    <m/>
    <m/>
    <m/>
    <m/>
    <m/>
    <m/>
    <m/>
    <m/>
    <m/>
    <m/>
    <m/>
    <m/>
    <m/>
    <m/>
    <m/>
    <m/>
    <m/>
    <m/>
    <m/>
    <m/>
    <m/>
    <m/>
    <m/>
    <m/>
    <m/>
    <m/>
    <m/>
    <m/>
    <s v=" "/>
    <s v=" "/>
    <s v=" "/>
    <s v=" "/>
    <s v=" "/>
    <s v=" "/>
    <s v=" "/>
    <s v=" "/>
    <s v=" "/>
    <s v=" "/>
    <s v=" "/>
    <s v=" "/>
    <m/>
    <m/>
    <m/>
    <m/>
    <m/>
    <m/>
    <s v=" "/>
    <s v=" "/>
    <s v=" "/>
    <m/>
    <m/>
    <m/>
    <m/>
    <m/>
    <m/>
    <m/>
    <m/>
    <m/>
    <s v=""/>
    <s v=""/>
    <s v=""/>
    <m/>
    <m/>
    <m/>
    <n v="706"/>
    <n v="657"/>
    <n v="713"/>
    <n v="753"/>
    <n v="742"/>
    <n v="715"/>
    <n v="310"/>
    <n v="305"/>
    <n v="248"/>
    <n v="225"/>
    <n v="192"/>
    <n v="235"/>
    <n v="227"/>
    <n v="233"/>
    <m/>
    <m/>
    <m/>
    <m/>
    <m/>
    <m/>
    <m/>
    <m/>
    <n v="310"/>
    <n v="305"/>
    <n v="248"/>
    <n v="225"/>
    <n v="192"/>
    <n v="235"/>
    <n v="227"/>
    <n v="233"/>
    <n v="125"/>
    <n v="115"/>
    <n v="131"/>
    <n v="5"/>
    <n v="3"/>
    <n v="6"/>
    <n v="105"/>
    <n v="109"/>
    <n v="96"/>
    <n v="91"/>
    <n v="59"/>
    <n v="58"/>
    <n v="22"/>
    <n v="22"/>
    <n v="31"/>
    <n v="10"/>
    <n v="7"/>
    <n v="7"/>
    <n v="102"/>
    <n v="104"/>
    <n v="139"/>
  </r>
  <r>
    <x v="4"/>
    <s v="West Georgia Technical College"/>
    <n v="139278"/>
    <x v="8"/>
    <m/>
    <m/>
    <m/>
    <m/>
    <m/>
    <m/>
    <m/>
    <m/>
    <m/>
    <m/>
    <m/>
    <m/>
    <m/>
    <m/>
    <m/>
    <m/>
    <m/>
    <m/>
    <m/>
    <m/>
    <m/>
    <m/>
    <m/>
    <m/>
    <m/>
    <m/>
    <m/>
    <m/>
    <m/>
    <m/>
    <m/>
    <s v=" "/>
    <s v=" "/>
    <s v=" "/>
    <s v=" "/>
    <s v=" "/>
    <s v=" "/>
    <s v=" "/>
    <s v=" "/>
    <s v=" "/>
    <s v=" "/>
    <s v=" "/>
    <s v=" "/>
    <m/>
    <m/>
    <m/>
    <m/>
    <m/>
    <m/>
    <s v=" "/>
    <s v=" "/>
    <s v=" "/>
    <m/>
    <m/>
    <m/>
    <m/>
    <m/>
    <m/>
    <m/>
    <m/>
    <m/>
    <s v=""/>
    <s v=""/>
    <s v=""/>
    <m/>
    <m/>
    <m/>
    <n v="1184"/>
    <n v="1383"/>
    <n v="1337"/>
    <n v="1273"/>
    <n v="1639"/>
    <n v="1809"/>
    <n v="405"/>
    <n v="374"/>
    <n v="434"/>
    <n v="454"/>
    <n v="460"/>
    <n v="459"/>
    <n v="584"/>
    <n v="658"/>
    <m/>
    <m/>
    <m/>
    <m/>
    <m/>
    <m/>
    <m/>
    <m/>
    <n v="405"/>
    <n v="374"/>
    <n v="434"/>
    <n v="454"/>
    <n v="460"/>
    <n v="459"/>
    <n v="584"/>
    <n v="658"/>
    <n v="238"/>
    <n v="313"/>
    <n v="313"/>
    <n v="6"/>
    <n v="14"/>
    <n v="11"/>
    <n v="215"/>
    <n v="257"/>
    <n v="334"/>
    <n v="148"/>
    <n v="165"/>
    <n v="149"/>
    <n v="49"/>
    <n v="60"/>
    <n v="50"/>
    <n v="13"/>
    <n v="12"/>
    <n v="27"/>
    <n v="244"/>
    <n v="223"/>
    <n v="233"/>
  </r>
  <r>
    <x v="4"/>
    <s v="Altamaha Technical College"/>
    <n v="366447"/>
    <x v="9"/>
    <m/>
    <m/>
    <m/>
    <m/>
    <m/>
    <m/>
    <m/>
    <m/>
    <m/>
    <m/>
    <m/>
    <m/>
    <m/>
    <m/>
    <m/>
    <m/>
    <m/>
    <m/>
    <m/>
    <m/>
    <m/>
    <m/>
    <m/>
    <m/>
    <m/>
    <m/>
    <m/>
    <m/>
    <m/>
    <m/>
    <m/>
    <s v=" "/>
    <s v=" "/>
    <s v=" "/>
    <s v=" "/>
    <s v=" "/>
    <s v=" "/>
    <s v=" "/>
    <s v=" "/>
    <s v=" "/>
    <s v=" "/>
    <s v=" "/>
    <s v=" "/>
    <m/>
    <m/>
    <m/>
    <m/>
    <m/>
    <m/>
    <s v=" "/>
    <s v=" "/>
    <s v=" "/>
    <m/>
    <m/>
    <m/>
    <m/>
    <m/>
    <m/>
    <m/>
    <m/>
    <m/>
    <s v=""/>
    <s v=""/>
    <s v=""/>
    <m/>
    <m/>
    <m/>
    <n v="431"/>
    <n v="328"/>
    <n v="275"/>
    <n v="375"/>
    <n v="299"/>
    <n v="340"/>
    <n v="275"/>
    <n v="196"/>
    <n v="156"/>
    <n v="124"/>
    <n v="97"/>
    <n v="135"/>
    <n v="91"/>
    <n v="96"/>
    <m/>
    <m/>
    <m/>
    <m/>
    <m/>
    <m/>
    <m/>
    <m/>
    <n v="275"/>
    <n v="196"/>
    <n v="156"/>
    <n v="124"/>
    <n v="97"/>
    <n v="135"/>
    <n v="91"/>
    <n v="96"/>
    <n v="85"/>
    <n v="52"/>
    <n v="67"/>
    <n v="2"/>
    <n v="1"/>
    <n v="1"/>
    <n v="48"/>
    <n v="38"/>
    <n v="28"/>
    <n v="71"/>
    <n v="63"/>
    <n v="77"/>
    <n v="8"/>
    <n v="4"/>
    <n v="7"/>
    <n v="7"/>
    <n v="3"/>
    <n v="5"/>
    <n v="38"/>
    <n v="27"/>
    <n v="46"/>
  </r>
  <r>
    <x v="4"/>
    <s v="Flint River Technical College"/>
    <n v="248794"/>
    <x v="9"/>
    <m/>
    <m/>
    <m/>
    <m/>
    <m/>
    <m/>
    <m/>
    <m/>
    <m/>
    <m/>
    <m/>
    <m/>
    <m/>
    <m/>
    <m/>
    <m/>
    <m/>
    <m/>
    <m/>
    <m/>
    <m/>
    <m/>
    <m/>
    <m/>
    <m/>
    <m/>
    <m/>
    <m/>
    <m/>
    <m/>
    <m/>
    <s v=" "/>
    <s v=" "/>
    <s v=" "/>
    <s v=" "/>
    <s v=" "/>
    <s v=" "/>
    <s v=" "/>
    <s v=" "/>
    <s v=" "/>
    <s v=" "/>
    <s v=" "/>
    <s v=" "/>
    <m/>
    <m/>
    <m/>
    <m/>
    <m/>
    <m/>
    <s v=" "/>
    <s v=" "/>
    <s v=" "/>
    <m/>
    <m/>
    <m/>
    <m/>
    <m/>
    <m/>
    <m/>
    <m/>
    <m/>
    <s v=""/>
    <s v=""/>
    <s v=""/>
    <m/>
    <m/>
    <m/>
    <n v="306"/>
    <n v="247"/>
    <n v="288"/>
    <n v="338"/>
    <n v="284"/>
    <n v="328"/>
    <n v="248"/>
    <n v="131"/>
    <n v="177"/>
    <n v="143"/>
    <n v="124"/>
    <n v="139"/>
    <n v="157"/>
    <n v="147"/>
    <m/>
    <m/>
    <m/>
    <m/>
    <m/>
    <m/>
    <m/>
    <m/>
    <n v="248"/>
    <n v="131"/>
    <n v="177"/>
    <n v="143"/>
    <n v="124"/>
    <n v="139"/>
    <n v="157"/>
    <n v="147"/>
    <n v="101"/>
    <n v="97"/>
    <n v="85"/>
    <n v="0"/>
    <n v="4"/>
    <n v="6"/>
    <n v="38"/>
    <n v="56"/>
    <n v="56"/>
    <n v="66"/>
    <n v="73"/>
    <n v="89"/>
    <n v="12"/>
    <n v="8"/>
    <n v="6"/>
    <n v="8"/>
    <n v="6"/>
    <n v="4"/>
    <n v="57"/>
    <n v="37"/>
    <n v="40"/>
  </r>
  <r>
    <x v="4"/>
    <s v="Sandersville Technical College"/>
    <n v="420431"/>
    <x v="9"/>
    <m/>
    <m/>
    <m/>
    <m/>
    <m/>
    <m/>
    <m/>
    <m/>
    <m/>
    <m/>
    <m/>
    <m/>
    <m/>
    <m/>
    <m/>
    <m/>
    <m/>
    <m/>
    <m/>
    <m/>
    <m/>
    <m/>
    <m/>
    <m/>
    <m/>
    <m/>
    <m/>
    <m/>
    <m/>
    <m/>
    <m/>
    <s v=" "/>
    <s v=" "/>
    <s v=" "/>
    <s v=" "/>
    <s v=" "/>
    <s v=" "/>
    <s v=" "/>
    <s v=" "/>
    <s v=" "/>
    <s v=" "/>
    <s v=" "/>
    <s v=" "/>
    <m/>
    <m/>
    <m/>
    <m/>
    <m/>
    <m/>
    <s v=" "/>
    <s v=" "/>
    <s v=" "/>
    <m/>
    <m/>
    <m/>
    <m/>
    <m/>
    <m/>
    <m/>
    <m/>
    <m/>
    <s v=""/>
    <s v=""/>
    <s v=""/>
    <m/>
    <m/>
    <m/>
    <n v="247"/>
    <n v="265"/>
    <n v="321"/>
    <n v="307"/>
    <n v="361"/>
    <n v="425"/>
    <n v="120"/>
    <n v="140"/>
    <n v="81"/>
    <n v="134"/>
    <n v="92"/>
    <n v="100"/>
    <n v="85"/>
    <n v="81"/>
    <m/>
    <m/>
    <m/>
    <m/>
    <m/>
    <m/>
    <m/>
    <m/>
    <n v="120"/>
    <n v="140"/>
    <n v="81"/>
    <n v="134"/>
    <n v="92"/>
    <n v="100"/>
    <n v="85"/>
    <n v="81"/>
    <n v="62"/>
    <n v="55"/>
    <n v="53"/>
    <n v="2"/>
    <n v="2"/>
    <n v="0"/>
    <n v="36"/>
    <n v="28"/>
    <n v="28"/>
    <n v="47"/>
    <n v="54"/>
    <n v="58"/>
    <n v="12"/>
    <n v="5"/>
    <n v="12"/>
    <n v="5"/>
    <n v="4"/>
    <n v="4"/>
    <n v="70"/>
    <n v="29"/>
    <n v="26"/>
  </r>
  <r>
    <x v="5"/>
    <s v="University of Kentucky"/>
    <n v="157085"/>
    <x v="0"/>
    <n v="5167"/>
    <n v="5037"/>
    <n v="5204"/>
    <n v="5087"/>
    <n v="5392"/>
    <n v="4694"/>
    <n v="5067"/>
    <n v="2616"/>
    <n v="2841"/>
    <n v="2650"/>
    <n v="2909"/>
    <n v="3035"/>
    <n v="3658"/>
    <n v="3628"/>
    <n v="3897"/>
    <n v="3771"/>
    <n v="4020"/>
    <n v="3681"/>
    <n v="3987"/>
    <m/>
    <m/>
    <m/>
    <m/>
    <m/>
    <m/>
    <m/>
    <m/>
    <m/>
    <m/>
    <m/>
    <m/>
    <n v="2616"/>
    <n v="2841"/>
    <n v="2650"/>
    <n v="2909"/>
    <n v="3035"/>
    <n v="3658"/>
    <n v="3628"/>
    <n v="3897"/>
    <n v="3771"/>
    <n v="4020"/>
    <n v="3681"/>
    <n v="3987"/>
    <n v="3083"/>
    <n v="2987"/>
    <n v="3214"/>
    <n v="425"/>
    <n v="306"/>
    <n v="293"/>
    <n v="512"/>
    <n v="388"/>
    <n v="480"/>
    <n v="1882"/>
    <n v="2161"/>
    <n v="2206"/>
    <n v="120"/>
    <n v="157"/>
    <n v="141"/>
    <n v="472"/>
    <n v="584"/>
    <n v="593"/>
    <n v="561"/>
    <n v="756"/>
    <n v="688"/>
    <n v="1787"/>
    <n v="1906"/>
    <n v="1763"/>
    <m/>
    <m/>
    <m/>
    <m/>
    <m/>
    <m/>
    <m/>
    <m/>
    <m/>
    <m/>
    <m/>
    <m/>
    <m/>
    <m/>
    <m/>
    <m/>
    <m/>
    <m/>
    <m/>
    <m/>
    <m/>
    <m/>
    <m/>
    <m/>
    <s v=""/>
    <s v=""/>
    <s v=""/>
    <s v=""/>
    <s v=""/>
    <s v=""/>
    <m/>
    <m/>
    <m/>
    <m/>
    <m/>
    <m/>
    <s v=""/>
    <s v=""/>
    <s v=""/>
    <m/>
    <m/>
    <m/>
    <m/>
    <m/>
    <m/>
    <m/>
    <m/>
    <m/>
    <s v=""/>
    <s v=""/>
    <s v=""/>
  </r>
  <r>
    <x v="5"/>
    <s v="University of Louisville"/>
    <n v="157289"/>
    <x v="0"/>
    <n v="3336"/>
    <n v="3343"/>
    <n v="3339"/>
    <n v="3355"/>
    <n v="3408"/>
    <n v="3603"/>
    <n v="3593"/>
    <n v="1908"/>
    <n v="1973"/>
    <n v="2253"/>
    <n v="2203"/>
    <n v="2151"/>
    <n v="1424"/>
    <n v="1493"/>
    <n v="2268"/>
    <n v="2236"/>
    <n v="2342"/>
    <n v="2498"/>
    <n v="2506"/>
    <m/>
    <m/>
    <m/>
    <m/>
    <m/>
    <m/>
    <m/>
    <m/>
    <m/>
    <m/>
    <m/>
    <m/>
    <n v="1908"/>
    <n v="1973"/>
    <n v="2253"/>
    <n v="2203"/>
    <n v="2151"/>
    <n v="1424"/>
    <n v="1493"/>
    <n v="2268"/>
    <n v="2236"/>
    <n v="2342"/>
    <n v="2498"/>
    <n v="2506"/>
    <n v="1856"/>
    <n v="1956"/>
    <n v="1980"/>
    <n v="173"/>
    <n v="200"/>
    <n v="192"/>
    <n v="313"/>
    <n v="342"/>
    <n v="334"/>
    <n v="951"/>
    <n v="689"/>
    <n v="740"/>
    <n v="153"/>
    <n v="105"/>
    <n v="100"/>
    <n v="229"/>
    <n v="148"/>
    <n v="155"/>
    <n v="818"/>
    <n v="482"/>
    <n v="498"/>
    <n v="703"/>
    <n v="792"/>
    <n v="965"/>
    <m/>
    <m/>
    <m/>
    <m/>
    <m/>
    <m/>
    <m/>
    <m/>
    <m/>
    <m/>
    <m/>
    <m/>
    <m/>
    <m/>
    <m/>
    <m/>
    <m/>
    <m/>
    <m/>
    <m/>
    <m/>
    <m/>
    <m/>
    <m/>
    <s v=""/>
    <s v=""/>
    <s v=""/>
    <s v=""/>
    <s v=""/>
    <s v=""/>
    <m/>
    <m/>
    <m/>
    <m/>
    <m/>
    <m/>
    <s v=""/>
    <s v=""/>
    <s v=""/>
    <m/>
    <m/>
    <m/>
    <m/>
    <m/>
    <m/>
    <m/>
    <m/>
    <m/>
    <s v=""/>
    <s v=""/>
    <s v=""/>
  </r>
  <r>
    <x v="5"/>
    <s v="Eastern Kentucky University "/>
    <n v="156620"/>
    <x v="2"/>
    <n v="3529"/>
    <n v="3555"/>
    <n v="3573"/>
    <n v="3518"/>
    <n v="3448"/>
    <n v="3567"/>
    <n v="3593"/>
    <n v="1921"/>
    <n v="1862"/>
    <n v="1777"/>
    <n v="1757"/>
    <n v="1703"/>
    <n v="1932"/>
    <n v="1189"/>
    <n v="1301"/>
    <n v="1301"/>
    <n v="1365"/>
    <n v="1362"/>
    <n v="1509"/>
    <m/>
    <m/>
    <m/>
    <m/>
    <m/>
    <m/>
    <m/>
    <m/>
    <m/>
    <m/>
    <m/>
    <m/>
    <n v="1921"/>
    <n v="1862"/>
    <n v="1777"/>
    <n v="1757"/>
    <n v="1703"/>
    <n v="1932"/>
    <n v="1189"/>
    <n v="1301"/>
    <n v="1301"/>
    <n v="1365"/>
    <n v="1362"/>
    <n v="1509"/>
    <n v="938"/>
    <n v="956"/>
    <n v="1104"/>
    <n v="136"/>
    <n v="103"/>
    <n v="105"/>
    <n v="291"/>
    <n v="303"/>
    <n v="300"/>
    <n v="676"/>
    <n v="751"/>
    <n v="559"/>
    <n v="117"/>
    <n v="118"/>
    <n v="61"/>
    <n v="212"/>
    <n v="234"/>
    <n v="146"/>
    <n v="698"/>
    <n v="829"/>
    <n v="423"/>
    <n v="818"/>
    <n v="750"/>
    <n v="770"/>
    <m/>
    <m/>
    <m/>
    <m/>
    <m/>
    <m/>
    <m/>
    <m/>
    <m/>
    <m/>
    <m/>
    <m/>
    <m/>
    <m/>
    <m/>
    <m/>
    <m/>
    <m/>
    <m/>
    <m/>
    <m/>
    <m/>
    <m/>
    <m/>
    <s v=""/>
    <s v=""/>
    <s v=""/>
    <s v=""/>
    <s v=""/>
    <s v=""/>
    <m/>
    <m/>
    <m/>
    <m/>
    <m/>
    <m/>
    <s v=""/>
    <s v=""/>
    <s v=""/>
    <m/>
    <m/>
    <m/>
    <m/>
    <m/>
    <m/>
    <m/>
    <m/>
    <m/>
    <s v=""/>
    <s v=""/>
    <s v=""/>
  </r>
  <r>
    <x v="5"/>
    <s v="Murray State University "/>
    <n v="157401"/>
    <x v="2"/>
    <n v="2309"/>
    <n v="2328"/>
    <n v="2347"/>
    <n v="2321"/>
    <n v="2268"/>
    <n v="2113"/>
    <n v="2107"/>
    <n v="887"/>
    <n v="905"/>
    <n v="889"/>
    <n v="874"/>
    <n v="1002"/>
    <n v="988"/>
    <n v="1429"/>
    <n v="1350"/>
    <n v="1370"/>
    <n v="1325"/>
    <n v="1318"/>
    <n v="1450"/>
    <m/>
    <m/>
    <m/>
    <m/>
    <m/>
    <m/>
    <m/>
    <m/>
    <m/>
    <m/>
    <m/>
    <m/>
    <n v="887"/>
    <n v="905"/>
    <n v="889"/>
    <n v="874"/>
    <n v="1002"/>
    <n v="988"/>
    <n v="1429"/>
    <n v="1350"/>
    <n v="1370"/>
    <n v="1325"/>
    <n v="1318"/>
    <n v="1450"/>
    <n v="1006"/>
    <n v="977"/>
    <n v="1072"/>
    <n v="105"/>
    <n v="122"/>
    <n v="121"/>
    <n v="214"/>
    <n v="219"/>
    <n v="257"/>
    <n v="560"/>
    <n v="558"/>
    <n v="708"/>
    <n v="39"/>
    <n v="38"/>
    <n v="69"/>
    <n v="85"/>
    <n v="77"/>
    <n v="115"/>
    <n v="318"/>
    <n v="315"/>
    <n v="537"/>
    <n v="523"/>
    <n v="546"/>
    <n v="540"/>
    <m/>
    <m/>
    <m/>
    <m/>
    <m/>
    <m/>
    <m/>
    <m/>
    <m/>
    <m/>
    <m/>
    <m/>
    <m/>
    <m/>
    <m/>
    <m/>
    <m/>
    <m/>
    <m/>
    <m/>
    <m/>
    <m/>
    <m/>
    <m/>
    <s v=""/>
    <s v=""/>
    <s v=""/>
    <s v=""/>
    <s v=""/>
    <s v=""/>
    <m/>
    <m/>
    <m/>
    <m/>
    <m/>
    <m/>
    <s v=""/>
    <s v=""/>
    <s v=""/>
    <m/>
    <m/>
    <m/>
    <m/>
    <m/>
    <m/>
    <m/>
    <m/>
    <m/>
    <s v=""/>
    <s v=""/>
    <s v=""/>
  </r>
  <r>
    <x v="5"/>
    <s v="Western Kentucky University "/>
    <n v="157951"/>
    <x v="2"/>
    <n v="3913"/>
    <n v="3842"/>
    <n v="3788"/>
    <n v="3948"/>
    <n v="4015"/>
    <n v="3886"/>
    <n v="4066"/>
    <n v="1902"/>
    <n v="2006"/>
    <n v="2077"/>
    <n v="2050"/>
    <n v="2130"/>
    <n v="2482"/>
    <n v="2423"/>
    <n v="2170"/>
    <n v="2289"/>
    <n v="2404"/>
    <n v="2392"/>
    <n v="2521"/>
    <m/>
    <m/>
    <m/>
    <m/>
    <m/>
    <m/>
    <m/>
    <m/>
    <m/>
    <m/>
    <m/>
    <m/>
    <n v="1902"/>
    <n v="2006"/>
    <n v="2077"/>
    <n v="2050"/>
    <n v="2130"/>
    <n v="2482"/>
    <n v="2423"/>
    <n v="2170"/>
    <n v="2289"/>
    <n v="2404"/>
    <n v="2392"/>
    <n v="2521"/>
    <n v="1799"/>
    <n v="1773"/>
    <n v="1893"/>
    <n v="212"/>
    <n v="235"/>
    <n v="209"/>
    <n v="393"/>
    <n v="384"/>
    <n v="419"/>
    <n v="1038"/>
    <n v="1161"/>
    <n v="1191"/>
    <n v="96"/>
    <n v="150"/>
    <n v="121"/>
    <n v="258"/>
    <n v="271"/>
    <n v="238"/>
    <n v="738"/>
    <n v="900"/>
    <n v="873"/>
    <n v="924"/>
    <n v="1002"/>
    <n v="1069"/>
    <m/>
    <m/>
    <m/>
    <m/>
    <m/>
    <m/>
    <m/>
    <m/>
    <m/>
    <m/>
    <m/>
    <m/>
    <m/>
    <m/>
    <m/>
    <m/>
    <m/>
    <m/>
    <m/>
    <m/>
    <m/>
    <m/>
    <m/>
    <m/>
    <s v=""/>
    <s v=""/>
    <s v=""/>
    <s v=""/>
    <s v=""/>
    <s v=""/>
    <m/>
    <m/>
    <m/>
    <m/>
    <m/>
    <m/>
    <s v=""/>
    <s v=""/>
    <s v=""/>
    <m/>
    <m/>
    <m/>
    <m/>
    <m/>
    <m/>
    <m/>
    <m/>
    <m/>
    <s v=""/>
    <s v=""/>
    <s v=""/>
  </r>
  <r>
    <x v="5"/>
    <s v="Morehead State University "/>
    <n v="157386"/>
    <x v="3"/>
    <n v="2105"/>
    <n v="2014"/>
    <n v="1839"/>
    <n v="1729"/>
    <n v="1817"/>
    <n v="1862"/>
    <n v="1872"/>
    <n v="889"/>
    <n v="940"/>
    <n v="867"/>
    <n v="872"/>
    <n v="1204"/>
    <n v="1112"/>
    <n v="1084"/>
    <n v="938"/>
    <n v="991"/>
    <n v="1028"/>
    <n v="1121"/>
    <n v="969"/>
    <m/>
    <m/>
    <m/>
    <m/>
    <m/>
    <m/>
    <m/>
    <m/>
    <m/>
    <m/>
    <m/>
    <m/>
    <n v="889"/>
    <n v="940"/>
    <n v="867"/>
    <n v="872"/>
    <n v="1204"/>
    <n v="1112"/>
    <n v="1084"/>
    <n v="938"/>
    <n v="991"/>
    <n v="1028"/>
    <n v="1121"/>
    <n v="969"/>
    <n v="730"/>
    <n v="793"/>
    <n v="755"/>
    <n v="91"/>
    <n v="108"/>
    <n v="73"/>
    <n v="207"/>
    <n v="220"/>
    <n v="141"/>
    <n v="492"/>
    <n v="428"/>
    <n v="436"/>
    <n v="66"/>
    <n v="62"/>
    <n v="54"/>
    <n v="173"/>
    <n v="127"/>
    <n v="129"/>
    <n v="473"/>
    <n v="495"/>
    <n v="465"/>
    <n v="408"/>
    <n v="404"/>
    <n v="410"/>
    <m/>
    <m/>
    <m/>
    <m/>
    <m/>
    <m/>
    <m/>
    <m/>
    <m/>
    <m/>
    <m/>
    <m/>
    <m/>
    <m/>
    <m/>
    <m/>
    <m/>
    <m/>
    <m/>
    <m/>
    <m/>
    <m/>
    <m/>
    <m/>
    <s v=""/>
    <s v=""/>
    <s v=""/>
    <s v=""/>
    <s v=""/>
    <s v=""/>
    <m/>
    <m/>
    <m/>
    <m/>
    <m/>
    <m/>
    <s v=""/>
    <s v=""/>
    <s v=""/>
    <m/>
    <m/>
    <m/>
    <m/>
    <m/>
    <m/>
    <m/>
    <m/>
    <m/>
    <s v=""/>
    <s v=""/>
    <s v=""/>
  </r>
  <r>
    <x v="5"/>
    <s v="Northern Kentucky University "/>
    <n v="157447"/>
    <x v="3"/>
    <n v="2867"/>
    <n v="2841"/>
    <n v="2714"/>
    <n v="2531"/>
    <n v="2849"/>
    <n v="2933"/>
    <n v="2878"/>
    <n v="944"/>
    <n v="1037"/>
    <n v="1131"/>
    <n v="1073"/>
    <n v="1168"/>
    <n v="1205"/>
    <n v="1393"/>
    <n v="1258"/>
    <n v="1353"/>
    <n v="1457"/>
    <n v="1485"/>
    <n v="1585"/>
    <m/>
    <m/>
    <m/>
    <m/>
    <m/>
    <m/>
    <m/>
    <m/>
    <m/>
    <m/>
    <m/>
    <m/>
    <n v="944"/>
    <n v="1037"/>
    <n v="1131"/>
    <n v="1073"/>
    <n v="1168"/>
    <n v="1205"/>
    <n v="1393"/>
    <n v="1258"/>
    <n v="1353"/>
    <n v="1457"/>
    <n v="1485"/>
    <n v="1585"/>
    <n v="1064"/>
    <n v="1055"/>
    <n v="1141"/>
    <n v="73"/>
    <n v="81"/>
    <n v="66"/>
    <n v="320"/>
    <n v="349"/>
    <n v="378"/>
    <n v="473"/>
    <n v="491"/>
    <n v="539"/>
    <n v="108"/>
    <n v="105"/>
    <n v="139"/>
    <n v="92"/>
    <n v="74"/>
    <n v="99"/>
    <n v="495"/>
    <n v="535"/>
    <n v="616"/>
    <n v="389"/>
    <n v="518"/>
    <n v="558"/>
    <m/>
    <m/>
    <m/>
    <m/>
    <m/>
    <m/>
    <m/>
    <m/>
    <m/>
    <m/>
    <m/>
    <m/>
    <m/>
    <m/>
    <m/>
    <m/>
    <m/>
    <m/>
    <m/>
    <m/>
    <m/>
    <m/>
    <m/>
    <m/>
    <s v=""/>
    <s v=""/>
    <s v=""/>
    <s v=""/>
    <s v=""/>
    <s v=""/>
    <m/>
    <m/>
    <m/>
    <m/>
    <m/>
    <m/>
    <s v=""/>
    <s v=""/>
    <s v=""/>
    <m/>
    <m/>
    <m/>
    <m/>
    <m/>
    <m/>
    <m/>
    <m/>
    <m/>
    <s v=""/>
    <s v=""/>
    <s v=""/>
  </r>
  <r>
    <x v="5"/>
    <s v="Kentucky State University "/>
    <n v="157058"/>
    <x v="4"/>
    <n v="478"/>
    <n v="427"/>
    <n v="460"/>
    <n v="530"/>
    <n v="706"/>
    <n v="893"/>
    <n v="828"/>
    <n v="195"/>
    <n v="227"/>
    <n v="324"/>
    <n v="306"/>
    <n v="336"/>
    <n v="227"/>
    <n v="198"/>
    <n v="215"/>
    <n v="243"/>
    <n v="329"/>
    <n v="394"/>
    <n v="390"/>
    <m/>
    <m/>
    <m/>
    <m/>
    <m/>
    <m/>
    <m/>
    <m/>
    <m/>
    <m/>
    <m/>
    <m/>
    <n v="195"/>
    <n v="227"/>
    <n v="324"/>
    <n v="306"/>
    <n v="336"/>
    <n v="227"/>
    <n v="198"/>
    <n v="215"/>
    <n v="243"/>
    <n v="329"/>
    <n v="394"/>
    <n v="390"/>
    <n v="165"/>
    <n v="200"/>
    <n v="211"/>
    <n v="18"/>
    <n v="16"/>
    <n v="18"/>
    <n v="146"/>
    <n v="178"/>
    <n v="161"/>
    <n v="78"/>
    <n v="54"/>
    <n v="45"/>
    <n v="26"/>
    <n v="18"/>
    <n v="12"/>
    <n v="18"/>
    <n v="18"/>
    <n v="17"/>
    <n v="214"/>
    <n v="137"/>
    <n v="124"/>
    <n v="87"/>
    <n v="89"/>
    <n v="118"/>
    <m/>
    <m/>
    <m/>
    <m/>
    <m/>
    <m/>
    <m/>
    <m/>
    <m/>
    <m/>
    <m/>
    <m/>
    <m/>
    <m/>
    <m/>
    <m/>
    <m/>
    <m/>
    <m/>
    <m/>
    <m/>
    <m/>
    <m/>
    <m/>
    <s v=""/>
    <s v=""/>
    <s v=""/>
    <s v=""/>
    <s v=""/>
    <s v=""/>
    <m/>
    <m/>
    <m/>
    <m/>
    <m/>
    <m/>
    <s v=""/>
    <s v=""/>
    <s v=""/>
    <m/>
    <m/>
    <m/>
    <m/>
    <m/>
    <m/>
    <m/>
    <m/>
    <m/>
    <s v=""/>
    <s v=""/>
    <s v=""/>
  </r>
  <r>
    <x v="5"/>
    <s v="Bluegrass Community and Technical College"/>
    <n v="157173"/>
    <x v="5"/>
    <m/>
    <m/>
    <m/>
    <m/>
    <m/>
    <m/>
    <m/>
    <m/>
    <m/>
    <m/>
    <m/>
    <m/>
    <m/>
    <m/>
    <m/>
    <m/>
    <m/>
    <m/>
    <m/>
    <m/>
    <m/>
    <m/>
    <m/>
    <m/>
    <m/>
    <m/>
    <m/>
    <m/>
    <m/>
    <m/>
    <m/>
    <s v=" "/>
    <s v=" "/>
    <s v=" "/>
    <s v=" "/>
    <s v=" "/>
    <s v=" "/>
    <s v=" "/>
    <s v=" "/>
    <s v=" "/>
    <s v=" "/>
    <s v=" "/>
    <s v=" "/>
    <m/>
    <m/>
    <m/>
    <m/>
    <m/>
    <m/>
    <s v=" "/>
    <s v=" "/>
    <s v=" "/>
    <m/>
    <m/>
    <m/>
    <m/>
    <m/>
    <m/>
    <m/>
    <m/>
    <m/>
    <s v=""/>
    <s v=""/>
    <s v=""/>
    <m/>
    <m/>
    <m/>
    <n v="3615"/>
    <n v="3325"/>
    <n v="3259"/>
    <n v="2824"/>
    <n v="2748"/>
    <n v="3106"/>
    <n v="1831"/>
    <n v="1802"/>
    <n v="1860"/>
    <n v="1640"/>
    <n v="1568"/>
    <n v="1151"/>
    <n v="1193"/>
    <n v="1468"/>
    <m/>
    <m/>
    <m/>
    <m/>
    <m/>
    <m/>
    <m/>
    <m/>
    <n v="1831"/>
    <n v="1802"/>
    <n v="1860"/>
    <n v="1640"/>
    <n v="1568"/>
    <n v="1151"/>
    <n v="1193"/>
    <n v="1468"/>
    <n v="679"/>
    <n v="688"/>
    <n v="844"/>
    <n v="82"/>
    <n v="79"/>
    <n v="95"/>
    <n v="390"/>
    <n v="426"/>
    <n v="529"/>
    <n v="144"/>
    <n v="179"/>
    <n v="181"/>
    <n v="262"/>
    <n v="217"/>
    <n v="160"/>
    <n v="275"/>
    <n v="243"/>
    <n v="119"/>
    <n v="959"/>
    <n v="929"/>
    <n v="691"/>
  </r>
  <r>
    <x v="5"/>
    <s v="Jefferson Community and Technical College "/>
    <n v="156921"/>
    <x v="5"/>
    <m/>
    <m/>
    <m/>
    <m/>
    <m/>
    <m/>
    <m/>
    <m/>
    <m/>
    <m/>
    <m/>
    <m/>
    <m/>
    <m/>
    <m/>
    <m/>
    <m/>
    <m/>
    <m/>
    <m/>
    <m/>
    <m/>
    <m/>
    <m/>
    <m/>
    <m/>
    <m/>
    <m/>
    <m/>
    <m/>
    <m/>
    <s v=" "/>
    <s v=" "/>
    <s v=" "/>
    <s v=" "/>
    <s v=" "/>
    <s v=" "/>
    <s v=" "/>
    <s v=" "/>
    <s v=" "/>
    <s v=" "/>
    <s v=" "/>
    <s v=" "/>
    <m/>
    <m/>
    <m/>
    <m/>
    <m/>
    <m/>
    <s v=" "/>
    <s v=" "/>
    <s v=" "/>
    <m/>
    <m/>
    <m/>
    <m/>
    <m/>
    <m/>
    <m/>
    <m/>
    <m/>
    <s v=""/>
    <s v=""/>
    <s v=""/>
    <m/>
    <m/>
    <m/>
    <n v="2132"/>
    <n v="2218"/>
    <n v="2804"/>
    <n v="2796"/>
    <n v="3009"/>
    <n v="2718"/>
    <n v="687"/>
    <n v="910"/>
    <n v="917"/>
    <n v="918"/>
    <n v="988"/>
    <n v="1082"/>
    <n v="1182"/>
    <n v="1146"/>
    <m/>
    <m/>
    <m/>
    <m/>
    <m/>
    <m/>
    <m/>
    <m/>
    <n v="687"/>
    <n v="910"/>
    <n v="917"/>
    <n v="918"/>
    <n v="988"/>
    <n v="1082"/>
    <n v="1182"/>
    <n v="1146"/>
    <n v="664"/>
    <n v="681"/>
    <n v="673"/>
    <n v="51"/>
    <n v="66"/>
    <n v="55"/>
    <n v="367"/>
    <n v="435"/>
    <n v="418"/>
    <n v="86"/>
    <n v="107"/>
    <n v="126"/>
    <n v="161"/>
    <n v="156"/>
    <n v="207"/>
    <n v="74"/>
    <n v="75"/>
    <n v="83"/>
    <n v="597"/>
    <n v="650"/>
    <n v="666"/>
  </r>
  <r>
    <x v="5"/>
    <s v="Ashland Community and Technical College"/>
    <n v="156231"/>
    <x v="6"/>
    <m/>
    <m/>
    <m/>
    <m/>
    <m/>
    <m/>
    <m/>
    <m/>
    <m/>
    <m/>
    <m/>
    <m/>
    <m/>
    <m/>
    <m/>
    <m/>
    <m/>
    <m/>
    <m/>
    <m/>
    <m/>
    <m/>
    <m/>
    <m/>
    <m/>
    <m/>
    <m/>
    <m/>
    <m/>
    <m/>
    <m/>
    <s v=" "/>
    <s v=" "/>
    <s v=" "/>
    <s v=" "/>
    <s v=" "/>
    <s v=" "/>
    <s v=" "/>
    <s v=" "/>
    <s v=" "/>
    <s v=" "/>
    <s v=" "/>
    <s v=" "/>
    <m/>
    <m/>
    <m/>
    <m/>
    <m/>
    <m/>
    <s v=" "/>
    <s v=" "/>
    <s v=" "/>
    <m/>
    <m/>
    <m/>
    <m/>
    <m/>
    <m/>
    <m/>
    <m/>
    <m/>
    <s v=""/>
    <s v=""/>
    <s v=""/>
    <m/>
    <m/>
    <m/>
    <n v="612"/>
    <n v="505"/>
    <n v="801"/>
    <n v="706"/>
    <n v="1236"/>
    <n v="725"/>
    <n v="486"/>
    <n v="448"/>
    <n v="451"/>
    <n v="354"/>
    <n v="459"/>
    <n v="351"/>
    <n v="354"/>
    <n v="399"/>
    <m/>
    <m/>
    <m/>
    <m/>
    <m/>
    <m/>
    <m/>
    <m/>
    <n v="486"/>
    <n v="448"/>
    <n v="451"/>
    <n v="354"/>
    <n v="459"/>
    <n v="351"/>
    <n v="354"/>
    <n v="399"/>
    <n v="194"/>
    <n v="224"/>
    <n v="214"/>
    <n v="11"/>
    <n v="4"/>
    <n v="12"/>
    <n v="146"/>
    <n v="126"/>
    <n v="173"/>
    <n v="67"/>
    <n v="85"/>
    <n v="62"/>
    <n v="64"/>
    <n v="68"/>
    <n v="68"/>
    <n v="28"/>
    <n v="30"/>
    <n v="13"/>
    <n v="195"/>
    <n v="276"/>
    <n v="208"/>
  </r>
  <r>
    <x v="5"/>
    <s v="Big Sandy Community and Technical College "/>
    <n v="157553"/>
    <x v="6"/>
    <m/>
    <m/>
    <m/>
    <m/>
    <m/>
    <m/>
    <m/>
    <m/>
    <m/>
    <m/>
    <m/>
    <m/>
    <m/>
    <m/>
    <m/>
    <m/>
    <m/>
    <m/>
    <m/>
    <m/>
    <m/>
    <m/>
    <m/>
    <m/>
    <m/>
    <m/>
    <m/>
    <m/>
    <m/>
    <m/>
    <m/>
    <s v=" "/>
    <s v=" "/>
    <s v=" "/>
    <s v=" "/>
    <s v=" "/>
    <s v=" "/>
    <s v=" "/>
    <s v=" "/>
    <s v=" "/>
    <s v=" "/>
    <s v=" "/>
    <s v=" "/>
    <m/>
    <m/>
    <m/>
    <m/>
    <m/>
    <m/>
    <s v=" "/>
    <s v=" "/>
    <s v=" "/>
    <m/>
    <m/>
    <m/>
    <m/>
    <m/>
    <m/>
    <m/>
    <m/>
    <m/>
    <s v=""/>
    <s v=""/>
    <s v=""/>
    <m/>
    <m/>
    <m/>
    <n v="666"/>
    <n v="594"/>
    <n v="841"/>
    <n v="887"/>
    <n v="1053"/>
    <n v="804"/>
    <n v="572"/>
    <n v="539"/>
    <n v="483"/>
    <n v="422"/>
    <n v="323"/>
    <n v="309"/>
    <n v="377"/>
    <n v="281"/>
    <m/>
    <m/>
    <m/>
    <m/>
    <m/>
    <m/>
    <m/>
    <m/>
    <n v="572"/>
    <n v="539"/>
    <n v="483"/>
    <n v="422"/>
    <n v="323"/>
    <n v="309"/>
    <n v="377"/>
    <n v="281"/>
    <n v="186"/>
    <n v="230"/>
    <n v="173"/>
    <n v="7"/>
    <n v="17"/>
    <n v="10"/>
    <n v="116"/>
    <n v="130"/>
    <n v="98"/>
    <n v="60"/>
    <n v="49"/>
    <n v="39"/>
    <n v="78"/>
    <n v="66"/>
    <n v="67"/>
    <n v="22"/>
    <n v="18"/>
    <n v="14"/>
    <n v="262"/>
    <n v="190"/>
    <n v="189"/>
  </r>
  <r>
    <x v="5"/>
    <s v="Elizabethtown Community and Technical College "/>
    <n v="156648"/>
    <x v="6"/>
    <m/>
    <m/>
    <m/>
    <m/>
    <m/>
    <m/>
    <m/>
    <m/>
    <m/>
    <m/>
    <m/>
    <m/>
    <m/>
    <m/>
    <m/>
    <m/>
    <m/>
    <m/>
    <m/>
    <m/>
    <m/>
    <m/>
    <m/>
    <m/>
    <m/>
    <m/>
    <m/>
    <m/>
    <m/>
    <m/>
    <m/>
    <s v=" "/>
    <s v=" "/>
    <s v=" "/>
    <s v=" "/>
    <s v=" "/>
    <s v=" "/>
    <s v=" "/>
    <s v=" "/>
    <s v=" "/>
    <s v=" "/>
    <s v=" "/>
    <s v=" "/>
    <m/>
    <m/>
    <m/>
    <m/>
    <m/>
    <m/>
    <s v=" "/>
    <s v=" "/>
    <s v=" "/>
    <m/>
    <m/>
    <m/>
    <m/>
    <m/>
    <m/>
    <m/>
    <m/>
    <m/>
    <s v=""/>
    <s v=""/>
    <s v=""/>
    <m/>
    <m/>
    <m/>
    <n v="1016"/>
    <n v="1129"/>
    <n v="1249"/>
    <n v="1336"/>
    <n v="1637"/>
    <n v="1691"/>
    <n v="559"/>
    <n v="611"/>
    <n v="632"/>
    <n v="660"/>
    <n v="679"/>
    <n v="659"/>
    <n v="676"/>
    <n v="798"/>
    <m/>
    <m/>
    <m/>
    <m/>
    <m/>
    <m/>
    <m/>
    <m/>
    <n v="559"/>
    <n v="611"/>
    <n v="632"/>
    <n v="660"/>
    <n v="679"/>
    <n v="659"/>
    <n v="676"/>
    <n v="798"/>
    <n v="393"/>
    <n v="429"/>
    <n v="463"/>
    <n v="48"/>
    <n v="28"/>
    <n v="47"/>
    <n v="218"/>
    <n v="219"/>
    <n v="288"/>
    <n v="113"/>
    <n v="137"/>
    <n v="167"/>
    <n v="128"/>
    <n v="87"/>
    <n v="93"/>
    <n v="60"/>
    <n v="65"/>
    <n v="45"/>
    <n v="359"/>
    <n v="390"/>
    <n v="354"/>
  </r>
  <r>
    <x v="5"/>
    <s v="Madisonville Community College"/>
    <n v="157304"/>
    <x v="6"/>
    <m/>
    <m/>
    <m/>
    <m/>
    <m/>
    <m/>
    <m/>
    <m/>
    <m/>
    <m/>
    <m/>
    <m/>
    <m/>
    <m/>
    <m/>
    <m/>
    <m/>
    <m/>
    <m/>
    <m/>
    <m/>
    <m/>
    <m/>
    <m/>
    <m/>
    <m/>
    <m/>
    <m/>
    <m/>
    <m/>
    <m/>
    <s v=" "/>
    <s v=" "/>
    <s v=" "/>
    <s v=" "/>
    <s v=" "/>
    <s v=" "/>
    <s v=" "/>
    <s v=" "/>
    <s v=" "/>
    <s v=" "/>
    <s v=" "/>
    <s v=" "/>
    <m/>
    <m/>
    <m/>
    <m/>
    <m/>
    <m/>
    <s v=" "/>
    <s v=" "/>
    <s v=" "/>
    <m/>
    <m/>
    <m/>
    <m/>
    <m/>
    <m/>
    <m/>
    <m/>
    <m/>
    <s v=""/>
    <s v=""/>
    <s v=""/>
    <m/>
    <m/>
    <m/>
    <n v="375"/>
    <n v="359"/>
    <n v="633"/>
    <n v="645"/>
    <n v="575"/>
    <n v="755"/>
    <n v="368"/>
    <n v="327"/>
    <n v="281"/>
    <n v="273"/>
    <n v="282"/>
    <n v="322"/>
    <n v="300"/>
    <n v="370"/>
    <m/>
    <m/>
    <m/>
    <m/>
    <m/>
    <m/>
    <m/>
    <m/>
    <n v="368"/>
    <n v="327"/>
    <n v="281"/>
    <n v="273"/>
    <n v="282"/>
    <n v="322"/>
    <n v="300"/>
    <n v="370"/>
    <n v="223"/>
    <n v="194"/>
    <n v="242"/>
    <n v="19"/>
    <n v="22"/>
    <n v="27"/>
    <n v="80"/>
    <n v="84"/>
    <n v="101"/>
    <n v="57"/>
    <n v="71"/>
    <n v="129"/>
    <n v="41"/>
    <n v="51"/>
    <n v="42"/>
    <n v="27"/>
    <n v="26"/>
    <n v="14"/>
    <n v="148"/>
    <n v="134"/>
    <n v="137"/>
  </r>
  <r>
    <x v="5"/>
    <s v="Maysville Community and Technical College "/>
    <n v="157331"/>
    <x v="6"/>
    <m/>
    <m/>
    <m/>
    <m/>
    <m/>
    <m/>
    <m/>
    <m/>
    <m/>
    <m/>
    <m/>
    <m/>
    <m/>
    <m/>
    <m/>
    <m/>
    <m/>
    <m/>
    <m/>
    <m/>
    <m/>
    <m/>
    <m/>
    <m/>
    <m/>
    <m/>
    <m/>
    <m/>
    <m/>
    <m/>
    <m/>
    <s v=" "/>
    <s v=" "/>
    <s v=" "/>
    <s v=" "/>
    <s v=" "/>
    <s v=" "/>
    <s v=" "/>
    <s v=" "/>
    <s v=" "/>
    <s v=" "/>
    <s v=" "/>
    <s v=" "/>
    <m/>
    <m/>
    <m/>
    <m/>
    <m/>
    <m/>
    <s v=" "/>
    <s v=" "/>
    <s v=" "/>
    <m/>
    <m/>
    <m/>
    <m/>
    <m/>
    <m/>
    <m/>
    <m/>
    <m/>
    <s v=""/>
    <s v=""/>
    <s v=""/>
    <m/>
    <m/>
    <m/>
    <n v="348"/>
    <n v="295"/>
    <n v="461"/>
    <n v="582"/>
    <n v="698"/>
    <n v="486"/>
    <n v="301"/>
    <n v="251"/>
    <n v="218"/>
    <n v="161"/>
    <n v="214"/>
    <n v="237"/>
    <n v="271"/>
    <n v="245"/>
    <m/>
    <m/>
    <m/>
    <m/>
    <m/>
    <m/>
    <m/>
    <m/>
    <n v="301"/>
    <n v="251"/>
    <n v="218"/>
    <n v="161"/>
    <n v="214"/>
    <n v="237"/>
    <n v="271"/>
    <n v="245"/>
    <n v="140"/>
    <n v="176"/>
    <n v="137"/>
    <n v="11"/>
    <n v="8"/>
    <n v="7"/>
    <n v="86"/>
    <n v="87"/>
    <n v="101"/>
    <n v="47"/>
    <n v="70"/>
    <n v="75"/>
    <n v="9"/>
    <n v="28"/>
    <n v="21"/>
    <n v="5"/>
    <n v="12"/>
    <n v="13"/>
    <n v="100"/>
    <n v="104"/>
    <n v="128"/>
  </r>
  <r>
    <x v="5"/>
    <s v="Owensboro Community and Technical College "/>
    <n v="247940"/>
    <x v="6"/>
    <m/>
    <m/>
    <m/>
    <m/>
    <m/>
    <m/>
    <m/>
    <m/>
    <m/>
    <m/>
    <m/>
    <m/>
    <m/>
    <m/>
    <m/>
    <m/>
    <m/>
    <m/>
    <m/>
    <m/>
    <m/>
    <m/>
    <m/>
    <m/>
    <m/>
    <m/>
    <m/>
    <m/>
    <m/>
    <m/>
    <m/>
    <s v=" "/>
    <s v=" "/>
    <s v=" "/>
    <s v=" "/>
    <s v=" "/>
    <s v=" "/>
    <s v=" "/>
    <s v=" "/>
    <s v=" "/>
    <s v=" "/>
    <s v=" "/>
    <s v=" "/>
    <m/>
    <m/>
    <m/>
    <m/>
    <m/>
    <m/>
    <s v=" "/>
    <s v=" "/>
    <s v=" "/>
    <m/>
    <m/>
    <m/>
    <m/>
    <m/>
    <m/>
    <m/>
    <m/>
    <m/>
    <s v=""/>
    <s v=""/>
    <s v=""/>
    <m/>
    <m/>
    <m/>
    <n v="427"/>
    <n v="723"/>
    <n v="998"/>
    <n v="852"/>
    <n v="850"/>
    <n v="824"/>
    <n v="516"/>
    <n v="434"/>
    <n v="290"/>
    <n v="215"/>
    <n v="496"/>
    <n v="408"/>
    <n v="467"/>
    <n v="507"/>
    <m/>
    <m/>
    <m/>
    <m/>
    <m/>
    <m/>
    <m/>
    <m/>
    <n v="516"/>
    <n v="434"/>
    <n v="290"/>
    <n v="215"/>
    <n v="496"/>
    <n v="408"/>
    <n v="467"/>
    <n v="507"/>
    <n v="275"/>
    <n v="310"/>
    <n v="317"/>
    <n v="15"/>
    <n v="26"/>
    <n v="24"/>
    <n v="118"/>
    <n v="131"/>
    <n v="166"/>
    <n v="44"/>
    <n v="138"/>
    <n v="101"/>
    <n v="33"/>
    <n v="88"/>
    <n v="86"/>
    <n v="12"/>
    <n v="24"/>
    <n v="21"/>
    <n v="126"/>
    <n v="246"/>
    <n v="200"/>
  </r>
  <r>
    <x v="5"/>
    <s v="Somerset Community and Technical College "/>
    <n v="157711"/>
    <x v="6"/>
    <m/>
    <m/>
    <m/>
    <m/>
    <m/>
    <m/>
    <m/>
    <m/>
    <m/>
    <m/>
    <m/>
    <m/>
    <m/>
    <m/>
    <m/>
    <m/>
    <m/>
    <m/>
    <m/>
    <m/>
    <m/>
    <m/>
    <m/>
    <m/>
    <m/>
    <m/>
    <m/>
    <m/>
    <m/>
    <m/>
    <m/>
    <s v=" "/>
    <s v=" "/>
    <s v=" "/>
    <s v=" "/>
    <s v=" "/>
    <s v=" "/>
    <s v=" "/>
    <s v=" "/>
    <s v=" "/>
    <s v=" "/>
    <s v=" "/>
    <s v=" "/>
    <m/>
    <m/>
    <m/>
    <m/>
    <m/>
    <m/>
    <s v=" "/>
    <s v=" "/>
    <s v=" "/>
    <m/>
    <m/>
    <m/>
    <m/>
    <m/>
    <m/>
    <m/>
    <m/>
    <m/>
    <s v=""/>
    <s v=""/>
    <s v=""/>
    <m/>
    <m/>
    <m/>
    <n v="975"/>
    <n v="899"/>
    <n v="1431"/>
    <n v="1760"/>
    <n v="1368"/>
    <n v="1293"/>
    <n v="949"/>
    <n v="731"/>
    <n v="726"/>
    <n v="650"/>
    <n v="724"/>
    <n v="863"/>
    <n v="740"/>
    <n v="781"/>
    <m/>
    <m/>
    <m/>
    <m/>
    <m/>
    <m/>
    <m/>
    <m/>
    <n v="949"/>
    <n v="731"/>
    <n v="726"/>
    <n v="650"/>
    <n v="724"/>
    <n v="863"/>
    <n v="740"/>
    <n v="781"/>
    <n v="549"/>
    <n v="448"/>
    <n v="474"/>
    <n v="30"/>
    <n v="35"/>
    <n v="32"/>
    <n v="284"/>
    <n v="257"/>
    <n v="275"/>
    <n v="162"/>
    <n v="183"/>
    <n v="241"/>
    <n v="87"/>
    <n v="108"/>
    <n v="102"/>
    <n v="43"/>
    <n v="56"/>
    <n v="42"/>
    <n v="358"/>
    <n v="377"/>
    <n v="478"/>
  </r>
  <r>
    <x v="5"/>
    <s v="Southeast Kentucky Community and Technical College"/>
    <n v="157739"/>
    <x v="6"/>
    <m/>
    <m/>
    <m/>
    <m/>
    <m/>
    <m/>
    <m/>
    <m/>
    <m/>
    <m/>
    <m/>
    <m/>
    <m/>
    <m/>
    <m/>
    <m/>
    <m/>
    <m/>
    <m/>
    <m/>
    <m/>
    <m/>
    <m/>
    <m/>
    <m/>
    <m/>
    <m/>
    <m/>
    <m/>
    <m/>
    <m/>
    <s v=" "/>
    <s v=" "/>
    <s v=" "/>
    <s v=" "/>
    <s v=" "/>
    <s v=" "/>
    <s v=" "/>
    <s v=" "/>
    <s v=" "/>
    <s v=" "/>
    <s v=" "/>
    <s v=" "/>
    <m/>
    <m/>
    <m/>
    <m/>
    <m/>
    <m/>
    <s v=" "/>
    <s v=" "/>
    <s v=" "/>
    <m/>
    <m/>
    <m/>
    <m/>
    <m/>
    <m/>
    <m/>
    <m/>
    <m/>
    <s v=""/>
    <s v=""/>
    <s v=""/>
    <m/>
    <m/>
    <m/>
    <n v="475"/>
    <n v="400"/>
    <n v="879"/>
    <n v="701"/>
    <n v="902"/>
    <n v="857"/>
    <n v="405"/>
    <n v="427"/>
    <n v="337"/>
    <n v="307"/>
    <n v="265"/>
    <n v="324"/>
    <n v="358"/>
    <n v="273"/>
    <m/>
    <m/>
    <m/>
    <m/>
    <m/>
    <m/>
    <m/>
    <m/>
    <n v="405"/>
    <n v="427"/>
    <n v="337"/>
    <n v="307"/>
    <n v="265"/>
    <n v="324"/>
    <n v="358"/>
    <n v="273"/>
    <n v="238"/>
    <n v="230"/>
    <n v="151"/>
    <n v="5"/>
    <n v="9"/>
    <n v="9"/>
    <n v="81"/>
    <n v="119"/>
    <n v="113"/>
    <n v="88"/>
    <n v="94"/>
    <n v="137"/>
    <n v="35"/>
    <n v="32"/>
    <n v="46"/>
    <n v="10"/>
    <n v="14"/>
    <n v="5"/>
    <n v="174"/>
    <n v="125"/>
    <n v="136"/>
  </r>
  <r>
    <x v="5"/>
    <s v="West Kentucky Community and Technical College"/>
    <n v="157483"/>
    <x v="6"/>
    <m/>
    <m/>
    <m/>
    <m/>
    <m/>
    <m/>
    <m/>
    <m/>
    <m/>
    <m/>
    <m/>
    <m/>
    <m/>
    <m/>
    <m/>
    <m/>
    <m/>
    <m/>
    <m/>
    <m/>
    <m/>
    <m/>
    <m/>
    <m/>
    <m/>
    <m/>
    <m/>
    <m/>
    <m/>
    <m/>
    <m/>
    <s v=" "/>
    <s v=" "/>
    <s v=" "/>
    <s v=" "/>
    <s v=" "/>
    <s v=" "/>
    <s v=" "/>
    <s v=" "/>
    <s v=" "/>
    <s v=" "/>
    <s v=" "/>
    <s v=" "/>
    <m/>
    <m/>
    <m/>
    <m/>
    <m/>
    <m/>
    <s v=" "/>
    <s v=" "/>
    <s v=" "/>
    <m/>
    <m/>
    <m/>
    <m/>
    <m/>
    <m/>
    <m/>
    <m/>
    <m/>
    <s v=""/>
    <s v=""/>
    <s v=""/>
    <m/>
    <m/>
    <m/>
    <n v="627"/>
    <n v="395"/>
    <n v="1339"/>
    <n v="1643"/>
    <n v="1943"/>
    <n v="1366"/>
    <n v="609"/>
    <n v="548"/>
    <n v="427"/>
    <n v="206"/>
    <n v="411"/>
    <n v="521"/>
    <n v="535"/>
    <n v="506"/>
    <m/>
    <m/>
    <m/>
    <m/>
    <m/>
    <m/>
    <m/>
    <m/>
    <n v="609"/>
    <n v="548"/>
    <n v="427"/>
    <n v="206"/>
    <n v="411"/>
    <n v="521"/>
    <n v="535"/>
    <n v="506"/>
    <n v="367"/>
    <n v="367"/>
    <n v="305"/>
    <n v="18"/>
    <n v="23"/>
    <n v="13"/>
    <n v="136"/>
    <n v="145"/>
    <n v="188"/>
    <n v="70"/>
    <n v="131"/>
    <n v="202"/>
    <n v="22"/>
    <n v="43"/>
    <n v="80"/>
    <n v="3"/>
    <n v="19"/>
    <n v="27"/>
    <n v="111"/>
    <n v="218"/>
    <n v="212"/>
  </r>
  <r>
    <x v="5"/>
    <s v="Hazard Community and Technical College"/>
    <n v="156790"/>
    <x v="7"/>
    <m/>
    <m/>
    <m/>
    <m/>
    <m/>
    <m/>
    <m/>
    <m/>
    <m/>
    <m/>
    <m/>
    <m/>
    <m/>
    <m/>
    <m/>
    <m/>
    <m/>
    <m/>
    <m/>
    <m/>
    <m/>
    <m/>
    <m/>
    <m/>
    <m/>
    <m/>
    <m/>
    <m/>
    <m/>
    <m/>
    <m/>
    <s v=" "/>
    <s v=" "/>
    <s v=" "/>
    <s v=" "/>
    <s v=" "/>
    <s v=" "/>
    <s v=" "/>
    <s v=" "/>
    <s v=" "/>
    <s v=" "/>
    <s v=" "/>
    <s v=" "/>
    <m/>
    <m/>
    <m/>
    <m/>
    <m/>
    <m/>
    <s v=" "/>
    <s v=" "/>
    <s v=" "/>
    <m/>
    <m/>
    <m/>
    <m/>
    <m/>
    <m/>
    <m/>
    <m/>
    <m/>
    <s v=""/>
    <s v=""/>
    <s v=""/>
    <m/>
    <m/>
    <m/>
    <n v="408"/>
    <n v="516"/>
    <n v="629"/>
    <n v="690"/>
    <n v="798"/>
    <n v="785"/>
    <n v="500"/>
    <n v="328"/>
    <n v="302"/>
    <n v="303"/>
    <n v="320"/>
    <n v="393"/>
    <n v="367"/>
    <n v="381"/>
    <m/>
    <m/>
    <m/>
    <m/>
    <m/>
    <m/>
    <m/>
    <m/>
    <n v="500"/>
    <n v="328"/>
    <n v="302"/>
    <n v="303"/>
    <n v="320"/>
    <n v="393"/>
    <n v="367"/>
    <n v="381"/>
    <n v="243"/>
    <n v="222"/>
    <n v="225"/>
    <n v="14"/>
    <n v="15"/>
    <n v="14"/>
    <n v="136"/>
    <n v="130"/>
    <n v="142"/>
    <n v="47"/>
    <n v="73"/>
    <n v="96"/>
    <n v="49"/>
    <n v="55"/>
    <n v="69"/>
    <n v="14"/>
    <n v="7"/>
    <n v="10"/>
    <n v="193"/>
    <n v="185"/>
    <n v="218"/>
  </r>
  <r>
    <x v="5"/>
    <s v="Henderson Community College "/>
    <n v="156851"/>
    <x v="7"/>
    <m/>
    <m/>
    <m/>
    <m/>
    <m/>
    <m/>
    <m/>
    <m/>
    <m/>
    <m/>
    <m/>
    <m/>
    <m/>
    <m/>
    <m/>
    <m/>
    <m/>
    <m/>
    <m/>
    <m/>
    <m/>
    <m/>
    <m/>
    <m/>
    <m/>
    <m/>
    <m/>
    <m/>
    <m/>
    <m/>
    <m/>
    <s v=" "/>
    <s v=" "/>
    <s v=" "/>
    <s v=" "/>
    <s v=" "/>
    <s v=" "/>
    <s v=" "/>
    <s v=" "/>
    <s v=" "/>
    <s v=" "/>
    <s v=" "/>
    <s v=" "/>
    <m/>
    <m/>
    <m/>
    <m/>
    <m/>
    <m/>
    <s v=" "/>
    <s v=" "/>
    <s v=" "/>
    <m/>
    <m/>
    <m/>
    <m/>
    <m/>
    <m/>
    <m/>
    <m/>
    <m/>
    <s v=""/>
    <s v=""/>
    <s v=""/>
    <m/>
    <m/>
    <m/>
    <n v="238"/>
    <n v="497"/>
    <n v="553"/>
    <n v="439"/>
    <n v="451"/>
    <n v="413"/>
    <n v="185"/>
    <n v="172"/>
    <n v="164"/>
    <n v="115"/>
    <n v="159"/>
    <n v="126"/>
    <n v="181"/>
    <n v="180"/>
    <m/>
    <m/>
    <m/>
    <m/>
    <m/>
    <m/>
    <m/>
    <m/>
    <n v="185"/>
    <n v="172"/>
    <n v="164"/>
    <n v="115"/>
    <n v="159"/>
    <n v="126"/>
    <n v="181"/>
    <n v="180"/>
    <n v="78"/>
    <n v="108"/>
    <n v="102"/>
    <n v="5"/>
    <n v="8"/>
    <n v="8"/>
    <n v="43"/>
    <n v="65"/>
    <n v="70"/>
    <n v="17"/>
    <n v="24"/>
    <n v="15"/>
    <n v="19"/>
    <n v="29"/>
    <n v="22"/>
    <n v="9"/>
    <n v="20"/>
    <n v="5"/>
    <n v="70"/>
    <n v="86"/>
    <n v="84"/>
  </r>
  <r>
    <x v="5"/>
    <s v="Hopkinsville Community College "/>
    <n v="156860"/>
    <x v="7"/>
    <m/>
    <m/>
    <m/>
    <m/>
    <m/>
    <m/>
    <m/>
    <m/>
    <m/>
    <m/>
    <m/>
    <m/>
    <m/>
    <m/>
    <m/>
    <m/>
    <m/>
    <m/>
    <m/>
    <m/>
    <m/>
    <m/>
    <m/>
    <m/>
    <m/>
    <m/>
    <m/>
    <m/>
    <m/>
    <m/>
    <m/>
    <s v=" "/>
    <s v=" "/>
    <s v=" "/>
    <s v=" "/>
    <s v=" "/>
    <s v=" "/>
    <s v=" "/>
    <s v=" "/>
    <s v=" "/>
    <s v=" "/>
    <s v=" "/>
    <s v=" "/>
    <m/>
    <m/>
    <m/>
    <m/>
    <m/>
    <m/>
    <s v=" "/>
    <s v=" "/>
    <s v=" "/>
    <m/>
    <m/>
    <m/>
    <m/>
    <m/>
    <m/>
    <m/>
    <m/>
    <m/>
    <s v=""/>
    <s v=""/>
    <s v=""/>
    <m/>
    <m/>
    <m/>
    <n v="491"/>
    <n v="778"/>
    <n v="716"/>
    <n v="954"/>
    <n v="903"/>
    <n v="813"/>
    <n v="299"/>
    <n v="284"/>
    <n v="144"/>
    <n v="263"/>
    <n v="267"/>
    <n v="294"/>
    <n v="326"/>
    <n v="397"/>
    <m/>
    <m/>
    <m/>
    <m/>
    <m/>
    <m/>
    <m/>
    <m/>
    <n v="299"/>
    <n v="284"/>
    <n v="144"/>
    <n v="263"/>
    <n v="267"/>
    <n v="294"/>
    <n v="326"/>
    <n v="397"/>
    <n v="172"/>
    <n v="181"/>
    <n v="212"/>
    <n v="9"/>
    <n v="11"/>
    <n v="19"/>
    <n v="113"/>
    <n v="134"/>
    <n v="166"/>
    <n v="46"/>
    <n v="32"/>
    <n v="50"/>
    <n v="41"/>
    <n v="48"/>
    <n v="54"/>
    <n v="14"/>
    <n v="16"/>
    <n v="11"/>
    <n v="162"/>
    <n v="171"/>
    <n v="179"/>
  </r>
  <r>
    <x v="5"/>
    <s v="Bowling Green Technical College"/>
    <n v="156338"/>
    <x v="8"/>
    <m/>
    <m/>
    <m/>
    <m/>
    <m/>
    <m/>
    <m/>
    <m/>
    <m/>
    <m/>
    <m/>
    <m/>
    <m/>
    <m/>
    <m/>
    <m/>
    <m/>
    <m/>
    <m/>
    <m/>
    <m/>
    <m/>
    <m/>
    <m/>
    <m/>
    <m/>
    <m/>
    <m/>
    <m/>
    <m/>
    <m/>
    <s v=" "/>
    <s v=" "/>
    <s v=" "/>
    <s v=" "/>
    <s v=" "/>
    <s v=" "/>
    <s v=" "/>
    <s v=" "/>
    <s v=" "/>
    <s v=" "/>
    <s v=" "/>
    <s v=" "/>
    <m/>
    <m/>
    <m/>
    <m/>
    <m/>
    <m/>
    <s v=" "/>
    <s v=" "/>
    <s v=" "/>
    <m/>
    <m/>
    <m/>
    <m/>
    <m/>
    <m/>
    <m/>
    <m/>
    <m/>
    <s v=""/>
    <s v=""/>
    <s v=""/>
    <m/>
    <m/>
    <m/>
    <n v="175"/>
    <n v="454"/>
    <n v="566"/>
    <n v="624"/>
    <n v="1482"/>
    <n v="743"/>
    <n v="129"/>
    <n v="140"/>
    <n v="92"/>
    <n v="62"/>
    <n v="80"/>
    <n v="115"/>
    <n v="150"/>
    <n v="158"/>
    <m/>
    <m/>
    <m/>
    <m/>
    <m/>
    <m/>
    <m/>
    <m/>
    <n v="129"/>
    <n v="140"/>
    <n v="92"/>
    <n v="62"/>
    <n v="80"/>
    <n v="115"/>
    <n v="150"/>
    <n v="158"/>
    <n v="71"/>
    <n v="102"/>
    <n v="91"/>
    <n v="7"/>
    <n v="7"/>
    <n v="15"/>
    <n v="37"/>
    <n v="41"/>
    <n v="52"/>
    <n v="31"/>
    <n v="33"/>
    <n v="41"/>
    <n v="4"/>
    <n v="13"/>
    <n v="12"/>
    <n v="1"/>
    <n v="1"/>
    <n v="3"/>
    <n v="26"/>
    <n v="33"/>
    <n v="59"/>
  </r>
  <r>
    <x v="5"/>
    <s v="Gateway Community and Technical College"/>
    <n v="157438"/>
    <x v="8"/>
    <m/>
    <m/>
    <m/>
    <m/>
    <m/>
    <m/>
    <m/>
    <m/>
    <m/>
    <m/>
    <m/>
    <m/>
    <m/>
    <m/>
    <m/>
    <m/>
    <m/>
    <m/>
    <m/>
    <m/>
    <m/>
    <m/>
    <m/>
    <m/>
    <m/>
    <m/>
    <m/>
    <m/>
    <m/>
    <m/>
    <m/>
    <s v=" "/>
    <s v=" "/>
    <s v=" "/>
    <s v=" "/>
    <s v=" "/>
    <s v=" "/>
    <s v=" "/>
    <s v=" "/>
    <s v=" "/>
    <s v=" "/>
    <s v=" "/>
    <s v=" "/>
    <m/>
    <m/>
    <m/>
    <m/>
    <m/>
    <m/>
    <s v=" "/>
    <s v=" "/>
    <s v=" "/>
    <m/>
    <m/>
    <m/>
    <m/>
    <m/>
    <m/>
    <m/>
    <m/>
    <m/>
    <s v=""/>
    <s v=""/>
    <s v=""/>
    <m/>
    <m/>
    <m/>
    <n v="307"/>
    <n v="416"/>
    <n v="714"/>
    <n v="834"/>
    <n v="597"/>
    <n v="626"/>
    <n v="147"/>
    <n v="159"/>
    <n v="131"/>
    <n v="100"/>
    <n v="124"/>
    <n v="123"/>
    <n v="176"/>
    <n v="153"/>
    <m/>
    <m/>
    <m/>
    <m/>
    <m/>
    <m/>
    <m/>
    <m/>
    <n v="147"/>
    <n v="159"/>
    <n v="131"/>
    <n v="100"/>
    <n v="124"/>
    <n v="123"/>
    <n v="176"/>
    <n v="153"/>
    <n v="81"/>
    <n v="115"/>
    <n v="104"/>
    <n v="5"/>
    <n v="10"/>
    <n v="7"/>
    <n v="37"/>
    <n v="51"/>
    <n v="42"/>
    <n v="35"/>
    <n v="37"/>
    <n v="36"/>
    <n v="7"/>
    <n v="13"/>
    <n v="17"/>
    <n v="2"/>
    <n v="11"/>
    <n v="8"/>
    <n v="56"/>
    <n v="63"/>
    <n v="62"/>
  </r>
  <r>
    <x v="6"/>
    <s v="Louisiana State University and A&amp;M College"/>
    <n v="159391"/>
    <x v="0"/>
    <n v="6275"/>
    <n v="6264"/>
    <n v="6562"/>
    <n v="5806"/>
    <n v="5209"/>
    <n v="5257"/>
    <n v="5968"/>
    <n v="4442"/>
    <n v="5068"/>
    <n v="5167"/>
    <n v="5072"/>
    <n v="5220"/>
    <n v="5173"/>
    <n v="5366"/>
    <n v="5697"/>
    <n v="4969"/>
    <n v="4502"/>
    <n v="4588"/>
    <n v="5134"/>
    <m/>
    <m/>
    <m/>
    <m/>
    <m/>
    <m/>
    <m/>
    <m/>
    <m/>
    <m/>
    <m/>
    <m/>
    <n v="4442"/>
    <n v="5068"/>
    <n v="5167"/>
    <n v="5072"/>
    <n v="5220"/>
    <n v="5173"/>
    <n v="5366"/>
    <n v="5697"/>
    <n v="4969"/>
    <n v="4502"/>
    <n v="4588"/>
    <n v="5134"/>
    <n v="3799"/>
    <n v="3904"/>
    <n v="4271"/>
    <n v="308"/>
    <n v="293"/>
    <n v="342"/>
    <n v="395"/>
    <n v="391"/>
    <n v="521"/>
    <n v="3013"/>
    <n v="3016"/>
    <n v="3089"/>
    <n v="244"/>
    <n v="240"/>
    <n v="235"/>
    <n v="615"/>
    <n v="636"/>
    <n v="621"/>
    <n v="1348"/>
    <n v="1281"/>
    <n v="1421"/>
    <n v="2687"/>
    <n v="3013"/>
    <n v="3081"/>
    <m/>
    <m/>
    <m/>
    <m/>
    <m/>
    <m/>
    <m/>
    <m/>
    <m/>
    <m/>
    <m/>
    <m/>
    <m/>
    <m/>
    <m/>
    <m/>
    <m/>
    <m/>
    <m/>
    <m/>
    <m/>
    <m/>
    <m/>
    <m/>
    <s v=""/>
    <s v=""/>
    <s v=""/>
    <s v=""/>
    <s v=""/>
    <s v=""/>
    <m/>
    <m/>
    <m/>
    <m/>
    <m/>
    <m/>
    <s v=""/>
    <s v=""/>
    <s v=""/>
    <m/>
    <m/>
    <m/>
    <m/>
    <m/>
    <m/>
    <m/>
    <m/>
    <m/>
    <s v=""/>
    <s v=""/>
    <s v=""/>
  </r>
  <r>
    <x v="6"/>
    <s v="Louisiana Tech University "/>
    <n v="159647"/>
    <x v="1"/>
    <n v="1641"/>
    <n v="2633"/>
    <n v="2412"/>
    <n v="2320"/>
    <n v="2172"/>
    <n v="1963"/>
    <n v="1898"/>
    <n v="1427"/>
    <n v="1672"/>
    <n v="1763"/>
    <n v="1843"/>
    <n v="1824"/>
    <n v="1969"/>
    <n v="1962"/>
    <n v="1646"/>
    <n v="1656"/>
    <n v="1624"/>
    <n v="1525"/>
    <n v="1509"/>
    <m/>
    <m/>
    <m/>
    <m/>
    <m/>
    <m/>
    <m/>
    <m/>
    <m/>
    <m/>
    <m/>
    <m/>
    <n v="1427"/>
    <n v="1672"/>
    <n v="1763"/>
    <n v="1843"/>
    <n v="1824"/>
    <n v="1969"/>
    <n v="1962"/>
    <n v="1646"/>
    <n v="1656"/>
    <n v="1624"/>
    <n v="1525"/>
    <n v="1509"/>
    <n v="1160"/>
    <n v="1096"/>
    <n v="1122"/>
    <n v="165"/>
    <n v="171"/>
    <n v="154"/>
    <n v="299"/>
    <n v="258"/>
    <n v="233"/>
    <n v="821"/>
    <n v="899"/>
    <n v="870"/>
    <n v="80"/>
    <n v="84"/>
    <n v="78"/>
    <n v="358"/>
    <n v="370"/>
    <n v="397"/>
    <n v="565"/>
    <n v="616"/>
    <n v="617"/>
    <n v="747"/>
    <n v="862"/>
    <n v="885"/>
    <m/>
    <m/>
    <m/>
    <m/>
    <m/>
    <m/>
    <m/>
    <m/>
    <m/>
    <m/>
    <m/>
    <m/>
    <m/>
    <m/>
    <m/>
    <m/>
    <m/>
    <m/>
    <m/>
    <m/>
    <m/>
    <m/>
    <m/>
    <m/>
    <s v=""/>
    <s v=""/>
    <s v=""/>
    <s v=""/>
    <s v=""/>
    <s v=""/>
    <m/>
    <m/>
    <m/>
    <m/>
    <m/>
    <m/>
    <s v=""/>
    <s v=""/>
    <s v=""/>
    <m/>
    <m/>
    <m/>
    <m/>
    <m/>
    <m/>
    <m/>
    <m/>
    <m/>
    <s v=""/>
    <s v=""/>
    <s v=""/>
  </r>
  <r>
    <x v="6"/>
    <s v="University of Louisiana at Lafayette"/>
    <n v="160658"/>
    <x v="1"/>
    <n v="3236"/>
    <n v="3482"/>
    <n v="3587"/>
    <n v="3518"/>
    <n v="3452"/>
    <n v="3414"/>
    <n v="3185"/>
    <n v="2776"/>
    <n v="2961"/>
    <n v="2414"/>
    <n v="2305"/>
    <n v="2322"/>
    <n v="2395"/>
    <n v="2595"/>
    <n v="2644"/>
    <n v="2703"/>
    <n v="2784"/>
    <n v="2662"/>
    <n v="2545"/>
    <m/>
    <m/>
    <m/>
    <m/>
    <m/>
    <m/>
    <m/>
    <m/>
    <m/>
    <m/>
    <m/>
    <m/>
    <n v="2776"/>
    <n v="2961"/>
    <n v="2414"/>
    <n v="2305"/>
    <n v="2322"/>
    <n v="2395"/>
    <n v="2595"/>
    <n v="2644"/>
    <n v="2703"/>
    <n v="2784"/>
    <n v="2662"/>
    <n v="2545"/>
    <n v="2076"/>
    <n v="1953"/>
    <n v="1931"/>
    <n v="262"/>
    <n v="273"/>
    <n v="244"/>
    <n v="446"/>
    <n v="436"/>
    <n v="370"/>
    <n v="932"/>
    <n v="956"/>
    <n v="1070"/>
    <n v="223"/>
    <n v="278"/>
    <n v="244"/>
    <n v="403"/>
    <n v="454"/>
    <n v="478"/>
    <n v="764"/>
    <n v="707"/>
    <n v="803"/>
    <n v="1029"/>
    <n v="1148"/>
    <n v="1102"/>
    <m/>
    <m/>
    <m/>
    <m/>
    <m/>
    <m/>
    <m/>
    <m/>
    <m/>
    <m/>
    <m/>
    <m/>
    <m/>
    <m/>
    <m/>
    <m/>
    <m/>
    <m/>
    <m/>
    <m/>
    <m/>
    <m/>
    <m/>
    <m/>
    <s v=""/>
    <s v=""/>
    <s v=""/>
    <s v=""/>
    <s v=""/>
    <s v=""/>
    <m/>
    <m/>
    <m/>
    <m/>
    <m/>
    <m/>
    <s v=""/>
    <s v=""/>
    <s v=""/>
    <m/>
    <m/>
    <m/>
    <m/>
    <m/>
    <m/>
    <m/>
    <m/>
    <m/>
    <s v=""/>
    <s v=""/>
    <s v=""/>
  </r>
  <r>
    <x v="6"/>
    <s v="University of New Orleans"/>
    <n v="159939"/>
    <x v="1"/>
    <n v="3301"/>
    <n v="3356"/>
    <n v="3139"/>
    <s v=" "/>
    <n v="1575"/>
    <n v="1791"/>
    <n v="1953"/>
    <n v="1482"/>
    <n v="1716"/>
    <n v="1680"/>
    <n v="1870"/>
    <n v="1977"/>
    <n v="1684"/>
    <n v="1962"/>
    <n v="1784"/>
    <m/>
    <n v="950"/>
    <n v="1030"/>
    <n v="1208"/>
    <m/>
    <m/>
    <m/>
    <m/>
    <m/>
    <m/>
    <m/>
    <m/>
    <m/>
    <m/>
    <m/>
    <m/>
    <n v="1482"/>
    <n v="1716"/>
    <n v="1680"/>
    <n v="1870"/>
    <n v="1977"/>
    <n v="1684"/>
    <n v="1962"/>
    <n v="1784"/>
    <s v=" "/>
    <n v="950"/>
    <n v="1030"/>
    <n v="1208"/>
    <n v="652"/>
    <n v="707"/>
    <n v="827"/>
    <n v="120"/>
    <n v="97"/>
    <n v="121"/>
    <n v="178"/>
    <n v="226"/>
    <n v="260"/>
    <n v="459"/>
    <n v="364"/>
    <n v="399"/>
    <n v="201"/>
    <n v="192"/>
    <n v="196"/>
    <n v="527"/>
    <n v="484"/>
    <n v="514"/>
    <n v="790"/>
    <n v="644"/>
    <n v="853"/>
    <n v="460"/>
    <n v="542"/>
    <n v="499"/>
    <m/>
    <m/>
    <m/>
    <m/>
    <m/>
    <m/>
    <m/>
    <m/>
    <m/>
    <m/>
    <m/>
    <m/>
    <m/>
    <m/>
    <m/>
    <m/>
    <m/>
    <m/>
    <m/>
    <m/>
    <m/>
    <m/>
    <m/>
    <m/>
    <s v=""/>
    <s v=""/>
    <s v=""/>
    <s v=""/>
    <s v=""/>
    <s v=""/>
    <m/>
    <m/>
    <m/>
    <m/>
    <m/>
    <m/>
    <s v=""/>
    <s v=""/>
    <s v=""/>
    <m/>
    <m/>
    <m/>
    <m/>
    <m/>
    <m/>
    <m/>
    <m/>
    <m/>
    <s v=""/>
    <s v=""/>
    <s v=""/>
  </r>
  <r>
    <x v="6"/>
    <s v="Southeastern Louisiana University "/>
    <n v="160612"/>
    <x v="2"/>
    <n v="3405"/>
    <n v="3526"/>
    <n v="3344"/>
    <n v="1532"/>
    <n v="3611"/>
    <n v="3448"/>
    <n v="3534"/>
    <n v="2598"/>
    <n v="2686"/>
    <n v="2437"/>
    <n v="2303"/>
    <n v="2118"/>
    <n v="2492"/>
    <n v="2556"/>
    <n v="2142"/>
    <n v="2207"/>
    <n v="2673"/>
    <n v="2536"/>
    <n v="2622"/>
    <m/>
    <m/>
    <m/>
    <m/>
    <m/>
    <m/>
    <m/>
    <m/>
    <m/>
    <m/>
    <m/>
    <m/>
    <n v="2598"/>
    <n v="2686"/>
    <n v="2437"/>
    <n v="2303"/>
    <n v="2118"/>
    <n v="2492"/>
    <n v="2556"/>
    <n v="2142"/>
    <n v="2207"/>
    <n v="2673"/>
    <n v="2536"/>
    <n v="2622"/>
    <n v="1650"/>
    <n v="1616"/>
    <n v="1762"/>
    <n v="377"/>
    <n v="294"/>
    <n v="282"/>
    <n v="646"/>
    <n v="626"/>
    <n v="578"/>
    <n v="650"/>
    <n v="678"/>
    <n v="756"/>
    <n v="175"/>
    <n v="207"/>
    <n v="202"/>
    <n v="363"/>
    <n v="515"/>
    <n v="491"/>
    <n v="930"/>
    <n v="1092"/>
    <n v="1107"/>
    <n v="767"/>
    <n v="851"/>
    <n v="776"/>
    <m/>
    <m/>
    <m/>
    <m/>
    <m/>
    <m/>
    <m/>
    <m/>
    <m/>
    <m/>
    <m/>
    <m/>
    <m/>
    <m/>
    <m/>
    <m/>
    <m/>
    <m/>
    <m/>
    <m/>
    <m/>
    <m/>
    <m/>
    <m/>
    <s v=""/>
    <s v=""/>
    <s v=""/>
    <s v=""/>
    <s v=""/>
    <s v=""/>
    <m/>
    <m/>
    <m/>
    <m/>
    <m/>
    <m/>
    <s v=""/>
    <s v=""/>
    <s v=""/>
    <m/>
    <m/>
    <m/>
    <m/>
    <m/>
    <m/>
    <m/>
    <m/>
    <m/>
    <s v=""/>
    <s v=""/>
    <s v=""/>
  </r>
  <r>
    <x v="6"/>
    <s v="Southern University and A&amp;M College at Baton Rouge "/>
    <n v="160621"/>
    <x v="2"/>
    <n v="1386"/>
    <n v="1595"/>
    <n v="1770"/>
    <n v="1784"/>
    <n v="1417"/>
    <n v="1361"/>
    <n v="1299"/>
    <n v="1853"/>
    <n v="1715"/>
    <n v="1287"/>
    <n v="1767"/>
    <n v="1206"/>
    <n v="1178"/>
    <n v="1351"/>
    <n v="1498"/>
    <n v="1493"/>
    <n v="1136"/>
    <n v="1125"/>
    <n v="1034"/>
    <m/>
    <m/>
    <m/>
    <m/>
    <m/>
    <m/>
    <m/>
    <m/>
    <m/>
    <m/>
    <m/>
    <m/>
    <n v="1853"/>
    <n v="1715"/>
    <n v="1287"/>
    <n v="1767"/>
    <n v="1206"/>
    <n v="1178"/>
    <n v="1351"/>
    <n v="1498"/>
    <n v="1493"/>
    <n v="1136"/>
    <n v="1125"/>
    <n v="1034"/>
    <n v="747"/>
    <n v="768"/>
    <n v="741"/>
    <n v="67"/>
    <n v="56"/>
    <n v="56"/>
    <n v="322"/>
    <n v="301"/>
    <n v="237"/>
    <n v="364"/>
    <n v="344"/>
    <n v="398"/>
    <n v="135"/>
    <n v="131"/>
    <n v="172"/>
    <n v="192"/>
    <n v="174"/>
    <n v="192"/>
    <n v="515"/>
    <n v="529"/>
    <n v="589"/>
    <n v="573"/>
    <n v="593"/>
    <n v="409"/>
    <m/>
    <m/>
    <m/>
    <m/>
    <m/>
    <m/>
    <m/>
    <m/>
    <m/>
    <m/>
    <m/>
    <m/>
    <m/>
    <m/>
    <m/>
    <m/>
    <m/>
    <m/>
    <m/>
    <m/>
    <m/>
    <m/>
    <m/>
    <m/>
    <s v=""/>
    <s v=""/>
    <s v=""/>
    <s v=""/>
    <s v=""/>
    <s v=""/>
    <m/>
    <m/>
    <m/>
    <m/>
    <m/>
    <m/>
    <s v=""/>
    <s v=""/>
    <s v=""/>
    <m/>
    <m/>
    <m/>
    <m/>
    <m/>
    <m/>
    <m/>
    <m/>
    <m/>
    <s v=""/>
    <s v=""/>
    <s v=""/>
  </r>
  <r>
    <x v="6"/>
    <s v="University of Louisiana at Monroe"/>
    <n v="159993"/>
    <x v="2"/>
    <n v="1313"/>
    <n v="1873"/>
    <n v="1756"/>
    <n v="1823"/>
    <n v="1622"/>
    <n v="1622"/>
    <n v="1501"/>
    <n v="1708"/>
    <n v="1580"/>
    <n v="1469"/>
    <n v="1208"/>
    <n v="1170"/>
    <n v="1058"/>
    <n v="1287"/>
    <n v="1477"/>
    <n v="1505"/>
    <n v="1428"/>
    <n v="1401"/>
    <n v="1199"/>
    <m/>
    <m/>
    <m/>
    <m/>
    <m/>
    <m/>
    <m/>
    <m/>
    <m/>
    <m/>
    <m/>
    <m/>
    <n v="1708"/>
    <n v="1580"/>
    <n v="1469"/>
    <n v="1208"/>
    <n v="1170"/>
    <n v="1058"/>
    <n v="1287"/>
    <n v="1477"/>
    <n v="1505"/>
    <n v="1428"/>
    <n v="1401"/>
    <n v="1199"/>
    <n v="939"/>
    <n v="925"/>
    <n v="965"/>
    <n v="142"/>
    <n v="174"/>
    <n v="113"/>
    <n v="347"/>
    <n v="302"/>
    <n v="121"/>
    <n v="343"/>
    <n v="307"/>
    <n v="335"/>
    <n v="78"/>
    <n v="75"/>
    <n v="91"/>
    <n v="222"/>
    <n v="215"/>
    <n v="230"/>
    <n v="527"/>
    <n v="461"/>
    <n v="631"/>
    <n v="576"/>
    <n v="497"/>
    <n v="466"/>
    <m/>
    <m/>
    <m/>
    <m/>
    <m/>
    <m/>
    <m/>
    <m/>
    <m/>
    <m/>
    <m/>
    <m/>
    <m/>
    <m/>
    <m/>
    <m/>
    <m/>
    <m/>
    <m/>
    <m/>
    <m/>
    <m/>
    <m/>
    <m/>
    <s v=""/>
    <s v=""/>
    <s v=""/>
    <s v=""/>
    <s v=""/>
    <s v=""/>
    <m/>
    <m/>
    <m/>
    <m/>
    <m/>
    <m/>
    <s v=""/>
    <s v=""/>
    <s v=""/>
    <m/>
    <m/>
    <m/>
    <m/>
    <m/>
    <m/>
    <m/>
    <m/>
    <m/>
    <s v=""/>
    <s v=""/>
    <s v=""/>
  </r>
  <r>
    <x v="6"/>
    <s v="Grambling State University"/>
    <n v="159009"/>
    <x v="3"/>
    <n v="1076"/>
    <n v="1222"/>
    <n v="1399"/>
    <n v="1372"/>
    <n v="1366"/>
    <n v="1427"/>
    <n v="1403"/>
    <n v="799"/>
    <n v="760"/>
    <n v="690"/>
    <n v="908"/>
    <n v="886"/>
    <n v="851"/>
    <n v="1027"/>
    <n v="1169"/>
    <n v="1131"/>
    <n v="1122"/>
    <n v="1184"/>
    <n v="1203"/>
    <m/>
    <m/>
    <m/>
    <m/>
    <m/>
    <m/>
    <m/>
    <m/>
    <m/>
    <m/>
    <m/>
    <m/>
    <n v="799"/>
    <n v="760"/>
    <n v="690"/>
    <n v="908"/>
    <n v="886"/>
    <n v="851"/>
    <n v="1027"/>
    <n v="1169"/>
    <n v="1131"/>
    <n v="1122"/>
    <n v="1184"/>
    <n v="1203"/>
    <n v="663"/>
    <n v="694"/>
    <n v="668"/>
    <n v="50"/>
    <n v="41"/>
    <n v="59"/>
    <n v="409"/>
    <n v="449"/>
    <n v="476"/>
    <n v="286"/>
    <n v="297"/>
    <n v="295"/>
    <n v="63"/>
    <n v="47"/>
    <n v="54"/>
    <n v="113"/>
    <n v="82"/>
    <n v="97"/>
    <n v="424"/>
    <n v="425"/>
    <n v="581"/>
    <n v="285"/>
    <n v="101"/>
    <n v="278"/>
    <m/>
    <m/>
    <m/>
    <m/>
    <m/>
    <m/>
    <m/>
    <m/>
    <m/>
    <m/>
    <m/>
    <m/>
    <m/>
    <m/>
    <m/>
    <m/>
    <m/>
    <m/>
    <m/>
    <m/>
    <m/>
    <m/>
    <m/>
    <m/>
    <s v=""/>
    <s v=""/>
    <s v=""/>
    <s v=""/>
    <s v=""/>
    <s v=""/>
    <m/>
    <m/>
    <m/>
    <m/>
    <m/>
    <m/>
    <s v=""/>
    <s v=""/>
    <s v=""/>
    <m/>
    <m/>
    <m/>
    <m/>
    <m/>
    <m/>
    <m/>
    <m/>
    <m/>
    <s v=""/>
    <s v=""/>
    <s v=""/>
  </r>
  <r>
    <x v="6"/>
    <s v="Louisiana State University in Shreveport"/>
    <n v="159416"/>
    <x v="3"/>
    <n v="945"/>
    <n v="1079"/>
    <n v="958"/>
    <n v="923"/>
    <n v="885"/>
    <n v="882"/>
    <n v="881"/>
    <n v="454"/>
    <n v="504"/>
    <n v="463"/>
    <n v="470"/>
    <n v="457"/>
    <n v="463"/>
    <n v="565"/>
    <n v="494"/>
    <n v="408"/>
    <n v="383"/>
    <n v="396"/>
    <n v="349"/>
    <m/>
    <m/>
    <m/>
    <m/>
    <m/>
    <m/>
    <m/>
    <m/>
    <m/>
    <m/>
    <m/>
    <m/>
    <n v="454"/>
    <n v="504"/>
    <n v="463"/>
    <n v="470"/>
    <n v="457"/>
    <n v="463"/>
    <n v="565"/>
    <n v="494"/>
    <n v="408"/>
    <n v="383"/>
    <n v="396"/>
    <n v="349"/>
    <n v="231"/>
    <n v="240"/>
    <n v="226"/>
    <n v="53"/>
    <n v="61"/>
    <n v="50"/>
    <n v="99"/>
    <n v="95"/>
    <n v="73"/>
    <n v="124"/>
    <n v="93"/>
    <n v="113"/>
    <n v="39"/>
    <n v="24"/>
    <n v="49"/>
    <n v="130"/>
    <n v="132"/>
    <n v="153"/>
    <n v="164"/>
    <n v="214"/>
    <n v="250"/>
    <n v="114"/>
    <n v="304"/>
    <n v="109"/>
    <m/>
    <m/>
    <m/>
    <m/>
    <m/>
    <m/>
    <m/>
    <m/>
    <m/>
    <m/>
    <m/>
    <m/>
    <m/>
    <m/>
    <m/>
    <m/>
    <m/>
    <m/>
    <m/>
    <m/>
    <m/>
    <m/>
    <m/>
    <m/>
    <s v=""/>
    <s v=""/>
    <s v=""/>
    <s v=""/>
    <s v=""/>
    <s v=""/>
    <m/>
    <m/>
    <m/>
    <m/>
    <m/>
    <m/>
    <s v=""/>
    <s v=""/>
    <s v=""/>
    <m/>
    <m/>
    <m/>
    <m/>
    <m/>
    <m/>
    <m/>
    <m/>
    <m/>
    <s v=""/>
    <s v=""/>
    <s v=""/>
  </r>
  <r>
    <x v="6"/>
    <s v="McNeese State University"/>
    <n v="159717"/>
    <x v="3"/>
    <n v="1795"/>
    <n v="1956"/>
    <n v="2009"/>
    <n v="1708"/>
    <n v="1641"/>
    <n v="1625"/>
    <n v="1686"/>
    <n v="1444"/>
    <n v="1451"/>
    <n v="1222"/>
    <n v="1269"/>
    <n v="1313"/>
    <n v="1361"/>
    <n v="1521"/>
    <n v="1601"/>
    <n v="1313"/>
    <n v="1273"/>
    <n v="1252"/>
    <n v="1286"/>
    <m/>
    <m/>
    <m/>
    <m/>
    <m/>
    <m/>
    <m/>
    <m/>
    <m/>
    <m/>
    <m/>
    <m/>
    <n v="1444"/>
    <n v="1451"/>
    <n v="1222"/>
    <n v="1269"/>
    <n v="1313"/>
    <n v="1361"/>
    <n v="1521"/>
    <n v="1601"/>
    <n v="1313"/>
    <n v="1273"/>
    <n v="1252"/>
    <n v="1286"/>
    <n v="820"/>
    <n v="841"/>
    <n v="845"/>
    <n v="108"/>
    <n v="87"/>
    <n v="102"/>
    <n v="345"/>
    <n v="324"/>
    <n v="339"/>
    <n v="436"/>
    <n v="487"/>
    <n v="508"/>
    <n v="92"/>
    <n v="95"/>
    <n v="113"/>
    <n v="216"/>
    <n v="227"/>
    <n v="233"/>
    <n v="569"/>
    <n v="552"/>
    <n v="667"/>
    <n v="449"/>
    <n v="493"/>
    <n v="445"/>
    <m/>
    <m/>
    <m/>
    <m/>
    <m/>
    <m/>
    <m/>
    <m/>
    <m/>
    <m/>
    <m/>
    <m/>
    <m/>
    <m/>
    <m/>
    <m/>
    <m/>
    <m/>
    <m/>
    <m/>
    <m/>
    <m/>
    <m/>
    <m/>
    <s v=""/>
    <s v=""/>
    <s v=""/>
    <s v=""/>
    <s v=""/>
    <s v=""/>
    <m/>
    <m/>
    <m/>
    <m/>
    <m/>
    <m/>
    <s v=""/>
    <s v=""/>
    <s v=""/>
    <m/>
    <m/>
    <m/>
    <m/>
    <m/>
    <m/>
    <m/>
    <m/>
    <m/>
    <s v=""/>
    <s v=""/>
    <s v=""/>
  </r>
  <r>
    <x v="6"/>
    <s v="Nicholls State University "/>
    <n v="159966"/>
    <x v="3"/>
    <n v="1790"/>
    <n v="1723"/>
    <n v="1961"/>
    <n v="1532"/>
    <n v="1390"/>
    <n v="1454"/>
    <n v="1559"/>
    <n v="1120"/>
    <n v="1434"/>
    <n v="1472"/>
    <n v="1467"/>
    <n v="1419"/>
    <n v="1411"/>
    <n v="1398"/>
    <n v="1584"/>
    <n v="1173"/>
    <n v="1059"/>
    <n v="1161"/>
    <n v="1219"/>
    <m/>
    <m/>
    <m/>
    <m/>
    <m/>
    <m/>
    <m/>
    <m/>
    <m/>
    <m/>
    <m/>
    <m/>
    <n v="1120"/>
    <n v="1434"/>
    <n v="1472"/>
    <n v="1467"/>
    <n v="1419"/>
    <n v="1411"/>
    <n v="1398"/>
    <n v="1584"/>
    <n v="1173"/>
    <n v="1059"/>
    <n v="1161"/>
    <n v="1219"/>
    <n v="702"/>
    <n v="771"/>
    <n v="824"/>
    <n v="101"/>
    <n v="141"/>
    <n v="148"/>
    <n v="256"/>
    <n v="249"/>
    <n v="247"/>
    <n v="348"/>
    <n v="359"/>
    <n v="385"/>
    <n v="100"/>
    <n v="102"/>
    <n v="111"/>
    <n v="327"/>
    <n v="368"/>
    <n v="314"/>
    <n v="644"/>
    <n v="582"/>
    <n v="588"/>
    <n v="362"/>
    <n v="442"/>
    <n v="437"/>
    <m/>
    <m/>
    <m/>
    <m/>
    <m/>
    <m/>
    <m/>
    <m/>
    <m/>
    <m/>
    <m/>
    <m/>
    <m/>
    <m/>
    <m/>
    <m/>
    <m/>
    <m/>
    <m/>
    <m/>
    <m/>
    <m/>
    <m/>
    <m/>
    <s v=""/>
    <s v=""/>
    <s v=""/>
    <s v=""/>
    <s v=""/>
    <s v=""/>
    <m/>
    <m/>
    <m/>
    <m/>
    <m/>
    <m/>
    <s v=""/>
    <s v=""/>
    <s v=""/>
    <m/>
    <m/>
    <m/>
    <m/>
    <m/>
    <m/>
    <m/>
    <m/>
    <m/>
    <s v=""/>
    <s v=""/>
    <s v=""/>
  </r>
  <r>
    <x v="6"/>
    <s v="Northwestern State University"/>
    <n v="160038"/>
    <x v="3"/>
    <n v="2599"/>
    <n v="2589"/>
    <n v="2598"/>
    <n v="2021"/>
    <n v="1980"/>
    <n v="1982"/>
    <n v="1786"/>
    <n v="1412"/>
    <n v="1373"/>
    <n v="1663"/>
    <n v="1561"/>
    <n v="1550"/>
    <n v="1889"/>
    <n v="1849"/>
    <n v="1801"/>
    <n v="1422"/>
    <n v="1331"/>
    <n v="1288"/>
    <n v="1185"/>
    <m/>
    <m/>
    <m/>
    <m/>
    <m/>
    <m/>
    <m/>
    <m/>
    <m/>
    <m/>
    <m/>
    <m/>
    <n v="1412"/>
    <n v="1373"/>
    <n v="1663"/>
    <n v="1561"/>
    <n v="1550"/>
    <n v="1889"/>
    <n v="1849"/>
    <n v="1801"/>
    <n v="1422"/>
    <n v="1331"/>
    <n v="1288"/>
    <n v="1185"/>
    <n v="872"/>
    <n v="869"/>
    <n v="805"/>
    <n v="158"/>
    <n v="140"/>
    <n v="125"/>
    <n v="301"/>
    <n v="279"/>
    <n v="255"/>
    <n v="480"/>
    <n v="516"/>
    <n v="522"/>
    <n v="63"/>
    <n v="107"/>
    <n v="71"/>
    <n v="324"/>
    <n v="429"/>
    <n v="405"/>
    <n v="683"/>
    <n v="837"/>
    <n v="851"/>
    <n v="402"/>
    <n v="452"/>
    <n v="540"/>
    <m/>
    <m/>
    <m/>
    <m/>
    <m/>
    <m/>
    <m/>
    <m/>
    <m/>
    <m/>
    <m/>
    <m/>
    <m/>
    <m/>
    <m/>
    <m/>
    <m/>
    <m/>
    <m/>
    <m/>
    <m/>
    <m/>
    <m/>
    <m/>
    <s v=""/>
    <s v=""/>
    <s v=""/>
    <s v=""/>
    <s v=""/>
    <s v=""/>
    <m/>
    <m/>
    <m/>
    <m/>
    <m/>
    <m/>
    <s v=""/>
    <s v=""/>
    <s v=""/>
    <m/>
    <m/>
    <m/>
    <m/>
    <m/>
    <m/>
    <m/>
    <m/>
    <m/>
    <s v=""/>
    <s v=""/>
    <s v=""/>
  </r>
  <r>
    <x v="6"/>
    <s v="Southern University at New Orleans"/>
    <n v="160630"/>
    <x v="3"/>
    <n v="519"/>
    <n v="645"/>
    <n v="661"/>
    <s v=" "/>
    <n v="405"/>
    <n v="619"/>
    <n v="648"/>
    <n v="311"/>
    <n v="351"/>
    <n v="294"/>
    <n v="299"/>
    <n v="355"/>
    <n v="286"/>
    <n v="388"/>
    <n v="372"/>
    <m/>
    <n v="183"/>
    <n v="279"/>
    <n v="273"/>
    <m/>
    <m/>
    <m/>
    <m/>
    <m/>
    <m/>
    <m/>
    <m/>
    <m/>
    <m/>
    <m/>
    <m/>
    <n v="311"/>
    <n v="351"/>
    <n v="294"/>
    <n v="299"/>
    <n v="355"/>
    <n v="286"/>
    <n v="388"/>
    <n v="372"/>
    <s v=" "/>
    <n v="183"/>
    <n v="279"/>
    <n v="273"/>
    <n v="72"/>
    <n v="121"/>
    <n v="128"/>
    <n v="20"/>
    <n v="28"/>
    <n v="27"/>
    <n v="91"/>
    <n v="130"/>
    <n v="118"/>
    <n v="29"/>
    <n v="14"/>
    <n v="29"/>
    <n v="31"/>
    <n v="29"/>
    <n v="25"/>
    <n v="89"/>
    <n v="64"/>
    <n v="88"/>
    <n v="206"/>
    <n v="179"/>
    <n v="246"/>
    <n v="56"/>
    <n v="64"/>
    <n v="39"/>
    <m/>
    <m/>
    <m/>
    <m/>
    <m/>
    <m/>
    <m/>
    <m/>
    <m/>
    <m/>
    <m/>
    <m/>
    <m/>
    <m/>
    <m/>
    <m/>
    <m/>
    <m/>
    <m/>
    <m/>
    <m/>
    <m/>
    <m/>
    <m/>
    <s v=""/>
    <s v=""/>
    <s v=""/>
    <s v=""/>
    <s v=""/>
    <s v=""/>
    <m/>
    <m/>
    <m/>
    <m/>
    <m/>
    <m/>
    <s v=""/>
    <s v=""/>
    <s v=""/>
    <m/>
    <m/>
    <m/>
    <m/>
    <m/>
    <m/>
    <m/>
    <m/>
    <m/>
    <s v=""/>
    <s v=""/>
    <s v=""/>
  </r>
  <r>
    <x v="6"/>
    <s v="Louisiana State University at Alexandria"/>
    <n v="159382"/>
    <x v="11"/>
    <m/>
    <m/>
    <m/>
    <m/>
    <m/>
    <m/>
    <m/>
    <m/>
    <m/>
    <m/>
    <m/>
    <m/>
    <m/>
    <m/>
    <m/>
    <m/>
    <m/>
    <m/>
    <m/>
    <m/>
    <m/>
    <m/>
    <m/>
    <m/>
    <m/>
    <m/>
    <m/>
    <m/>
    <m/>
    <m/>
    <m/>
    <s v=" "/>
    <s v=" "/>
    <s v=" "/>
    <s v=" "/>
    <s v=" "/>
    <s v=" "/>
    <s v=" "/>
    <s v=" "/>
    <s v=" "/>
    <s v=" "/>
    <s v=" "/>
    <s v=" "/>
    <m/>
    <m/>
    <m/>
    <m/>
    <m/>
    <m/>
    <s v=" "/>
    <s v=" "/>
    <s v=" "/>
    <m/>
    <m/>
    <m/>
    <m/>
    <m/>
    <m/>
    <m/>
    <m/>
    <m/>
    <s v=""/>
    <s v=""/>
    <s v=""/>
    <m/>
    <m/>
    <m/>
    <n v="805"/>
    <n v="723"/>
    <n v="795"/>
    <n v="614"/>
    <n v="527"/>
    <n v="549"/>
    <m/>
    <m/>
    <n v="389"/>
    <n v="415"/>
    <n v="388"/>
    <n v="324"/>
    <n v="298"/>
    <n v="306"/>
    <m/>
    <m/>
    <m/>
    <m/>
    <m/>
    <m/>
    <m/>
    <m/>
    <s v=""/>
    <s v=""/>
    <n v="389"/>
    <n v="415"/>
    <n v="388"/>
    <n v="324"/>
    <n v="298"/>
    <n v="306"/>
    <n v="156"/>
    <n v="139"/>
    <n v="159"/>
    <n v="36"/>
    <n v="40"/>
    <n v="52"/>
    <n v="132"/>
    <n v="119"/>
    <n v="95"/>
    <n v="21"/>
    <n v="10"/>
    <n v="16"/>
    <n v="105"/>
    <n v="93"/>
    <n v="23"/>
    <n v="95"/>
    <n v="97"/>
    <n v="55"/>
    <n v="194"/>
    <n v="188"/>
    <n v="230"/>
  </r>
  <r>
    <x v="6"/>
    <s v="Delgado Community College "/>
    <n v="158662"/>
    <x v="5"/>
    <m/>
    <m/>
    <m/>
    <m/>
    <m/>
    <m/>
    <m/>
    <m/>
    <m/>
    <m/>
    <m/>
    <m/>
    <m/>
    <m/>
    <m/>
    <m/>
    <m/>
    <m/>
    <m/>
    <m/>
    <m/>
    <m/>
    <m/>
    <m/>
    <m/>
    <m/>
    <m/>
    <m/>
    <m/>
    <m/>
    <m/>
    <s v=" "/>
    <s v=" "/>
    <s v=" "/>
    <s v=" "/>
    <s v=" "/>
    <s v=" "/>
    <s v=" "/>
    <s v=" "/>
    <s v=" "/>
    <s v=" "/>
    <s v=" "/>
    <s v=" "/>
    <m/>
    <m/>
    <m/>
    <m/>
    <m/>
    <m/>
    <s v=" "/>
    <s v=" "/>
    <s v=" "/>
    <m/>
    <m/>
    <m/>
    <m/>
    <m/>
    <m/>
    <m/>
    <m/>
    <m/>
    <s v=""/>
    <s v=""/>
    <s v=""/>
    <m/>
    <m/>
    <m/>
    <n v="4645"/>
    <n v="4385"/>
    <n v="3768"/>
    <n v="3151"/>
    <n v="3776"/>
    <n v="3880"/>
    <m/>
    <m/>
    <n v="1791"/>
    <n v="1818"/>
    <n v="1584"/>
    <n v="1350"/>
    <n v="1605"/>
    <n v="1723"/>
    <m/>
    <m/>
    <m/>
    <m/>
    <m/>
    <m/>
    <m/>
    <m/>
    <s v=""/>
    <s v=""/>
    <n v="1791"/>
    <n v="1818"/>
    <n v="1584"/>
    <n v="1350"/>
    <n v="1605"/>
    <n v="1723"/>
    <n v="713"/>
    <n v="880"/>
    <n v="973"/>
    <n v="82"/>
    <n v="100"/>
    <n v="111"/>
    <n v="555"/>
    <n v="625"/>
    <n v="639"/>
    <n v="26"/>
    <m/>
    <n v="41"/>
    <n v="352"/>
    <m/>
    <n v="354"/>
    <n v="328"/>
    <m/>
    <n v="149"/>
    <n v="1112"/>
    <n v="1584"/>
    <n v="806"/>
  </r>
  <r>
    <x v="6"/>
    <s v="Baton Rouge Community College"/>
    <n v="437103"/>
    <x v="6"/>
    <m/>
    <m/>
    <m/>
    <m/>
    <m/>
    <m/>
    <m/>
    <m/>
    <m/>
    <m/>
    <m/>
    <m/>
    <m/>
    <m/>
    <m/>
    <m/>
    <m/>
    <m/>
    <m/>
    <m/>
    <m/>
    <m/>
    <m/>
    <m/>
    <m/>
    <m/>
    <m/>
    <m/>
    <m/>
    <m/>
    <m/>
    <s v=" "/>
    <s v=" "/>
    <s v=" "/>
    <s v=" "/>
    <s v=" "/>
    <s v=" "/>
    <s v=" "/>
    <s v=" "/>
    <s v=" "/>
    <s v=" "/>
    <s v=" "/>
    <s v=" "/>
    <m/>
    <m/>
    <m/>
    <m/>
    <m/>
    <m/>
    <s v=" "/>
    <s v=" "/>
    <s v=" "/>
    <m/>
    <m/>
    <m/>
    <m/>
    <m/>
    <m/>
    <m/>
    <m/>
    <m/>
    <s v=""/>
    <s v=""/>
    <s v=""/>
    <m/>
    <m/>
    <m/>
    <n v="2420"/>
    <n v="2308"/>
    <n v="2330"/>
    <n v="2172"/>
    <n v="2490"/>
    <n v="2599"/>
    <m/>
    <m/>
    <n v="1051"/>
    <n v="1135"/>
    <n v="1155"/>
    <n v="1118"/>
    <n v="1212"/>
    <n v="1226"/>
    <m/>
    <m/>
    <m/>
    <m/>
    <m/>
    <m/>
    <m/>
    <m/>
    <s v=""/>
    <s v=""/>
    <n v="1051"/>
    <n v="1135"/>
    <n v="1155"/>
    <n v="1118"/>
    <n v="1212"/>
    <n v="1226"/>
    <n v="498"/>
    <n v="597"/>
    <n v="586"/>
    <n v="125"/>
    <n v="141"/>
    <n v="139"/>
    <n v="495"/>
    <n v="474"/>
    <n v="501"/>
    <n v="34"/>
    <n v="25"/>
    <n v="36"/>
    <n v="156"/>
    <n v="196"/>
    <n v="175"/>
    <n v="320"/>
    <n v="289"/>
    <n v="251"/>
    <n v="625"/>
    <n v="645"/>
    <n v="656"/>
  </r>
  <r>
    <x v="6"/>
    <s v="Bossier Parish Community College"/>
    <n v="158431"/>
    <x v="6"/>
    <m/>
    <m/>
    <m/>
    <m/>
    <m/>
    <m/>
    <m/>
    <m/>
    <m/>
    <m/>
    <m/>
    <m/>
    <m/>
    <m/>
    <m/>
    <m/>
    <m/>
    <m/>
    <m/>
    <m/>
    <m/>
    <m/>
    <m/>
    <m/>
    <m/>
    <m/>
    <m/>
    <m/>
    <m/>
    <m/>
    <m/>
    <s v=" "/>
    <s v=" "/>
    <s v=" "/>
    <s v=" "/>
    <s v=" "/>
    <s v=" "/>
    <s v=" "/>
    <s v=" "/>
    <s v=" "/>
    <s v=" "/>
    <s v=" "/>
    <s v=" "/>
    <m/>
    <m/>
    <m/>
    <m/>
    <m/>
    <m/>
    <s v=" "/>
    <s v=" "/>
    <s v=" "/>
    <m/>
    <m/>
    <m/>
    <m/>
    <m/>
    <m/>
    <m/>
    <m/>
    <m/>
    <s v=""/>
    <s v=""/>
    <s v=""/>
    <m/>
    <m/>
    <m/>
    <n v="1284"/>
    <n v="1274"/>
    <n v="1652"/>
    <n v="1547"/>
    <n v="1708"/>
    <n v="1464"/>
    <m/>
    <m/>
    <n v="651"/>
    <n v="662"/>
    <n v="940"/>
    <n v="905"/>
    <n v="1058"/>
    <n v="808"/>
    <m/>
    <m/>
    <m/>
    <m/>
    <m/>
    <m/>
    <m/>
    <m/>
    <s v=""/>
    <s v=""/>
    <n v="651"/>
    <n v="662"/>
    <n v="940"/>
    <n v="905"/>
    <n v="1058"/>
    <n v="808"/>
    <n v="421"/>
    <n v="474"/>
    <n v="408"/>
    <n v="101"/>
    <n v="127"/>
    <n v="100"/>
    <n v="383"/>
    <n v="457"/>
    <n v="300"/>
    <n v="58"/>
    <n v="74"/>
    <n v="80"/>
    <n v="103"/>
    <n v="133"/>
    <n v="97"/>
    <n v="157"/>
    <n v="225"/>
    <n v="171"/>
    <n v="344"/>
    <n v="508"/>
    <n v="557"/>
  </r>
  <r>
    <x v="6"/>
    <s v="Louisiana State University at Eunice"/>
    <n v="159407"/>
    <x v="6"/>
    <m/>
    <m/>
    <m/>
    <m/>
    <m/>
    <m/>
    <m/>
    <m/>
    <m/>
    <m/>
    <m/>
    <m/>
    <m/>
    <m/>
    <m/>
    <m/>
    <m/>
    <m/>
    <m/>
    <m/>
    <m/>
    <m/>
    <m/>
    <m/>
    <m/>
    <m/>
    <m/>
    <m/>
    <m/>
    <m/>
    <m/>
    <s v=" "/>
    <s v=" "/>
    <s v=" "/>
    <s v=" "/>
    <s v=" "/>
    <s v=" "/>
    <s v=" "/>
    <s v=" "/>
    <s v=" "/>
    <s v=" "/>
    <s v=" "/>
    <s v=" "/>
    <m/>
    <m/>
    <m/>
    <m/>
    <m/>
    <m/>
    <s v=" "/>
    <s v=" "/>
    <s v=" "/>
    <m/>
    <m/>
    <m/>
    <m/>
    <m/>
    <m/>
    <m/>
    <m/>
    <m/>
    <s v=""/>
    <s v=""/>
    <s v=""/>
    <m/>
    <m/>
    <m/>
    <n v="1181"/>
    <n v="1108"/>
    <n v="1034"/>
    <n v="938"/>
    <n v="1044"/>
    <n v="1059"/>
    <m/>
    <m/>
    <n v="772"/>
    <n v="794"/>
    <n v="702"/>
    <n v="659"/>
    <n v="698"/>
    <n v="706"/>
    <m/>
    <m/>
    <m/>
    <m/>
    <m/>
    <m/>
    <m/>
    <m/>
    <s v=""/>
    <s v=""/>
    <n v="772"/>
    <n v="794"/>
    <n v="702"/>
    <n v="659"/>
    <n v="698"/>
    <n v="706"/>
    <n v="313"/>
    <n v="319"/>
    <n v="354"/>
    <n v="129"/>
    <n v="141"/>
    <n v="136"/>
    <n v="217"/>
    <n v="238"/>
    <n v="216"/>
    <n v="79"/>
    <n v="64"/>
    <n v="61"/>
    <n v="74"/>
    <n v="86"/>
    <n v="70"/>
    <n v="311"/>
    <n v="262"/>
    <n v="253"/>
    <n v="330"/>
    <n v="290"/>
    <n v="275"/>
  </r>
  <r>
    <x v="6"/>
    <s v="Louisiana Delta Community College"/>
    <n v="440624"/>
    <x v="7"/>
    <m/>
    <m/>
    <m/>
    <m/>
    <m/>
    <m/>
    <m/>
    <m/>
    <m/>
    <m/>
    <m/>
    <m/>
    <m/>
    <m/>
    <m/>
    <m/>
    <m/>
    <m/>
    <m/>
    <m/>
    <m/>
    <m/>
    <m/>
    <m/>
    <m/>
    <m/>
    <m/>
    <m/>
    <m/>
    <m/>
    <m/>
    <s v=" "/>
    <s v=" "/>
    <s v=" "/>
    <s v=" "/>
    <s v=" "/>
    <s v=" "/>
    <s v=" "/>
    <s v=" "/>
    <s v=" "/>
    <s v=" "/>
    <s v=" "/>
    <s v=" "/>
    <m/>
    <m/>
    <m/>
    <m/>
    <m/>
    <m/>
    <s v=" "/>
    <s v=" "/>
    <s v=" "/>
    <m/>
    <m/>
    <m/>
    <m/>
    <m/>
    <m/>
    <m/>
    <m/>
    <m/>
    <s v=""/>
    <s v=""/>
    <s v=""/>
    <m/>
    <m/>
    <m/>
    <n v="369"/>
    <n v="505"/>
    <n v="422"/>
    <n v="346"/>
    <n v="440"/>
    <n v="633"/>
    <m/>
    <m/>
    <n v="68"/>
    <n v="118"/>
    <n v="137"/>
    <n v="161"/>
    <n v="217"/>
    <n v="348"/>
    <m/>
    <m/>
    <m/>
    <m/>
    <m/>
    <m/>
    <m/>
    <m/>
    <s v=""/>
    <s v=""/>
    <n v="68"/>
    <n v="118"/>
    <n v="137"/>
    <n v="161"/>
    <n v="217"/>
    <n v="348"/>
    <n v="92"/>
    <n v="106"/>
    <n v="159"/>
    <n v="15"/>
    <n v="24"/>
    <n v="35"/>
    <n v="54"/>
    <n v="87"/>
    <n v="154"/>
    <n v="8"/>
    <n v="6"/>
    <n v="8"/>
    <n v="11"/>
    <n v="19"/>
    <n v="25"/>
    <n v="51"/>
    <n v="40"/>
    <n v="35"/>
    <n v="48"/>
    <n v="72"/>
    <n v="93"/>
  </r>
  <r>
    <x v="6"/>
    <s v="Nunez Community College"/>
    <n v="158884"/>
    <x v="7"/>
    <m/>
    <m/>
    <m/>
    <m/>
    <m/>
    <m/>
    <m/>
    <m/>
    <m/>
    <m/>
    <m/>
    <m/>
    <m/>
    <m/>
    <m/>
    <m/>
    <m/>
    <m/>
    <m/>
    <m/>
    <m/>
    <m/>
    <m/>
    <m/>
    <m/>
    <m/>
    <m/>
    <m/>
    <m/>
    <m/>
    <m/>
    <s v=" "/>
    <s v=" "/>
    <s v=" "/>
    <s v=" "/>
    <s v=" "/>
    <s v=" "/>
    <s v=" "/>
    <s v=" "/>
    <s v=" "/>
    <s v=" "/>
    <s v=" "/>
    <s v=" "/>
    <m/>
    <m/>
    <m/>
    <m/>
    <m/>
    <m/>
    <s v=" "/>
    <s v=" "/>
    <s v=" "/>
    <m/>
    <m/>
    <m/>
    <m/>
    <m/>
    <m/>
    <m/>
    <m/>
    <m/>
    <s v=""/>
    <s v=""/>
    <s v=""/>
    <m/>
    <m/>
    <m/>
    <n v="731"/>
    <n v="683"/>
    <n v="456.5"/>
    <n v="230"/>
    <n v="341"/>
    <n v="342"/>
    <m/>
    <m/>
    <n v="328"/>
    <n v="270"/>
    <n v="173"/>
    <n v="76"/>
    <n v="127"/>
    <n v="97"/>
    <m/>
    <m/>
    <m/>
    <m/>
    <m/>
    <m/>
    <m/>
    <m/>
    <s v=""/>
    <s v=""/>
    <n v="328"/>
    <n v="270"/>
    <n v="173"/>
    <n v="76"/>
    <n v="127"/>
    <n v="97"/>
    <n v="34"/>
    <n v="58"/>
    <n v="48"/>
    <n v="5"/>
    <n v="6"/>
    <n v="10"/>
    <n v="37"/>
    <n v="63"/>
    <n v="39"/>
    <n v="6"/>
    <m/>
    <n v="13"/>
    <n v="36"/>
    <m/>
    <n v="9"/>
    <n v="51"/>
    <m/>
    <n v="10"/>
    <n v="177"/>
    <n v="173"/>
    <n v="44"/>
  </r>
  <r>
    <x v="6"/>
    <s v="River Parishes Community College"/>
    <n v="436304"/>
    <x v="7"/>
    <m/>
    <m/>
    <m/>
    <m/>
    <m/>
    <m/>
    <m/>
    <m/>
    <m/>
    <m/>
    <m/>
    <m/>
    <m/>
    <m/>
    <m/>
    <m/>
    <m/>
    <m/>
    <m/>
    <m/>
    <m/>
    <m/>
    <m/>
    <m/>
    <m/>
    <m/>
    <m/>
    <m/>
    <m/>
    <m/>
    <m/>
    <s v=" "/>
    <s v=" "/>
    <s v=" "/>
    <s v=" "/>
    <s v=" "/>
    <s v=" "/>
    <s v=" "/>
    <s v=" "/>
    <s v=" "/>
    <s v=" "/>
    <s v=" "/>
    <s v=" "/>
    <m/>
    <m/>
    <m/>
    <m/>
    <m/>
    <m/>
    <s v=" "/>
    <s v=" "/>
    <s v=" "/>
    <m/>
    <m/>
    <m/>
    <m/>
    <m/>
    <m/>
    <m/>
    <m/>
    <m/>
    <s v=""/>
    <s v=""/>
    <s v=""/>
    <m/>
    <m/>
    <m/>
    <n v="291"/>
    <n v="250"/>
    <n v="366"/>
    <n v="350"/>
    <n v="354"/>
    <n v="389"/>
    <m/>
    <m/>
    <n v="129"/>
    <n v="123"/>
    <n v="136"/>
    <n v="158"/>
    <n v="152"/>
    <n v="187"/>
    <m/>
    <m/>
    <m/>
    <m/>
    <m/>
    <m/>
    <m/>
    <m/>
    <s v=""/>
    <s v=""/>
    <n v="129"/>
    <n v="123"/>
    <n v="136"/>
    <n v="158"/>
    <n v="152"/>
    <n v="187"/>
    <n v="70"/>
    <n v="71"/>
    <n v="84"/>
    <n v="19"/>
    <n v="13"/>
    <n v="25"/>
    <n v="69"/>
    <n v="68"/>
    <n v="78"/>
    <n v="10"/>
    <n v="11"/>
    <n v="8"/>
    <n v="18"/>
    <n v="20"/>
    <n v="22"/>
    <n v="44"/>
    <n v="44"/>
    <n v="36"/>
    <n v="51"/>
    <n v="61"/>
    <n v="92"/>
  </r>
  <r>
    <x v="6"/>
    <s v="South Louisiana Community College"/>
    <n v="434061"/>
    <x v="7"/>
    <m/>
    <m/>
    <m/>
    <m/>
    <m/>
    <m/>
    <m/>
    <m/>
    <m/>
    <m/>
    <m/>
    <m/>
    <m/>
    <m/>
    <m/>
    <m/>
    <m/>
    <m/>
    <m/>
    <m/>
    <m/>
    <m/>
    <m/>
    <m/>
    <m/>
    <m/>
    <m/>
    <m/>
    <m/>
    <m/>
    <m/>
    <s v=" "/>
    <s v=" "/>
    <s v=" "/>
    <s v=" "/>
    <s v=" "/>
    <s v=" "/>
    <s v=" "/>
    <s v=" "/>
    <s v=" "/>
    <s v=" "/>
    <s v=" "/>
    <s v=" "/>
    <m/>
    <m/>
    <m/>
    <m/>
    <m/>
    <m/>
    <s v=" "/>
    <s v=" "/>
    <s v=" "/>
    <m/>
    <m/>
    <m/>
    <m/>
    <m/>
    <m/>
    <m/>
    <m/>
    <m/>
    <s v=""/>
    <s v=""/>
    <s v=""/>
    <m/>
    <m/>
    <m/>
    <n v="524"/>
    <n v="529"/>
    <n v="826"/>
    <n v="943"/>
    <n v="936"/>
    <n v="1214"/>
    <m/>
    <m/>
    <n v="134"/>
    <n v="145"/>
    <n v="335"/>
    <n v="367"/>
    <n v="369"/>
    <n v="452"/>
    <m/>
    <m/>
    <m/>
    <m/>
    <m/>
    <m/>
    <m/>
    <m/>
    <s v=""/>
    <s v=""/>
    <n v="134"/>
    <n v="145"/>
    <n v="335"/>
    <n v="367"/>
    <n v="369"/>
    <n v="452"/>
    <n v="161"/>
    <n v="183"/>
    <n v="254"/>
    <n v="65"/>
    <n v="52"/>
    <n v="51"/>
    <n v="141"/>
    <n v="134"/>
    <n v="147"/>
    <n v="5"/>
    <n v="9"/>
    <n v="35"/>
    <n v="24"/>
    <n v="54"/>
    <n v="46"/>
    <n v="41"/>
    <n v="101"/>
    <n v="105"/>
    <n v="75"/>
    <n v="171"/>
    <n v="181"/>
  </r>
  <r>
    <x v="6"/>
    <s v="Southern University in Shreveport"/>
    <n v="160649"/>
    <x v="7"/>
    <m/>
    <m/>
    <m/>
    <m/>
    <m/>
    <m/>
    <m/>
    <m/>
    <m/>
    <m/>
    <m/>
    <m/>
    <m/>
    <m/>
    <m/>
    <m/>
    <m/>
    <m/>
    <m/>
    <m/>
    <m/>
    <m/>
    <m/>
    <m/>
    <m/>
    <m/>
    <m/>
    <m/>
    <m/>
    <m/>
    <m/>
    <s v=" "/>
    <s v=" "/>
    <s v=" "/>
    <s v=" "/>
    <s v=" "/>
    <s v=" "/>
    <s v=" "/>
    <s v=" "/>
    <s v=" "/>
    <s v=" "/>
    <s v=" "/>
    <s v=" "/>
    <m/>
    <m/>
    <m/>
    <m/>
    <m/>
    <m/>
    <s v=" "/>
    <s v=" "/>
    <s v=" "/>
    <m/>
    <m/>
    <m/>
    <m/>
    <m/>
    <m/>
    <m/>
    <m/>
    <m/>
    <s v=""/>
    <s v=""/>
    <s v=""/>
    <m/>
    <m/>
    <m/>
    <n v="956"/>
    <n v="430"/>
    <n v="998"/>
    <n v="750"/>
    <n v="808"/>
    <n v="722"/>
    <m/>
    <m/>
    <n v="409"/>
    <n v="341"/>
    <n v="384"/>
    <n v="316"/>
    <n v="360"/>
    <n v="360"/>
    <m/>
    <m/>
    <m/>
    <m/>
    <m/>
    <m/>
    <m/>
    <m/>
    <s v=""/>
    <s v=""/>
    <n v="409"/>
    <n v="341"/>
    <n v="384"/>
    <n v="316"/>
    <n v="360"/>
    <n v="360"/>
    <n v="154"/>
    <n v="165"/>
    <n v="187"/>
    <n v="20"/>
    <n v="28"/>
    <n v="23"/>
    <n v="142"/>
    <n v="167"/>
    <n v="150"/>
    <n v="37"/>
    <n v="54"/>
    <n v="36"/>
    <n v="54"/>
    <n v="54"/>
    <n v="57"/>
    <n v="44"/>
    <n v="66"/>
    <n v="45"/>
    <n v="206"/>
    <n v="210"/>
    <n v="178"/>
  </r>
  <r>
    <x v="6"/>
    <s v="Sowela Technical Community College"/>
    <n v="160579"/>
    <x v="8"/>
    <m/>
    <m/>
    <m/>
    <m/>
    <m/>
    <m/>
    <m/>
    <m/>
    <m/>
    <m/>
    <m/>
    <m/>
    <m/>
    <m/>
    <m/>
    <m/>
    <m/>
    <m/>
    <m/>
    <m/>
    <m/>
    <m/>
    <m/>
    <m/>
    <m/>
    <m/>
    <m/>
    <m/>
    <m/>
    <m/>
    <m/>
    <s v=" "/>
    <s v=" "/>
    <s v=" "/>
    <s v=" "/>
    <s v=" "/>
    <s v=" "/>
    <s v=" "/>
    <s v=" "/>
    <s v=" "/>
    <s v=" "/>
    <s v=" "/>
    <s v=" "/>
    <m/>
    <m/>
    <m/>
    <m/>
    <m/>
    <m/>
    <s v=" "/>
    <s v=" "/>
    <s v=" "/>
    <m/>
    <m/>
    <m/>
    <m/>
    <m/>
    <m/>
    <m/>
    <m/>
    <m/>
    <s v=""/>
    <s v=""/>
    <s v=""/>
    <m/>
    <m/>
    <m/>
    <n v="147"/>
    <n v="625"/>
    <n v="756"/>
    <n v="887"/>
    <n v="466"/>
    <n v="763"/>
    <m/>
    <m/>
    <n v="126"/>
    <n v="262"/>
    <n v="217"/>
    <n v="172"/>
    <n v="214"/>
    <n v="264"/>
    <m/>
    <m/>
    <m/>
    <m/>
    <m/>
    <m/>
    <m/>
    <m/>
    <s v=""/>
    <s v=""/>
    <n v="126"/>
    <n v="262"/>
    <n v="217"/>
    <n v="172"/>
    <n v="214"/>
    <n v="264"/>
    <n v="93"/>
    <n v="125"/>
    <n v="135"/>
    <n v="10"/>
    <n v="5"/>
    <n v="21"/>
    <n v="69"/>
    <n v="84"/>
    <n v="108"/>
    <n v="93"/>
    <m/>
    <n v="45"/>
    <n v="29"/>
    <m/>
    <n v="21"/>
    <n v="19"/>
    <m/>
    <n v="14"/>
    <n v="121"/>
    <n v="217"/>
    <n v="92"/>
  </r>
  <r>
    <x v="6"/>
    <s v="L.E. Fletcher Technical Community College"/>
    <n v="160481"/>
    <x v="9"/>
    <m/>
    <m/>
    <m/>
    <m/>
    <m/>
    <m/>
    <m/>
    <m/>
    <m/>
    <m/>
    <m/>
    <m/>
    <m/>
    <m/>
    <m/>
    <m/>
    <m/>
    <m/>
    <m/>
    <m/>
    <m/>
    <m/>
    <m/>
    <m/>
    <m/>
    <m/>
    <m/>
    <m/>
    <m/>
    <m/>
    <m/>
    <s v=" "/>
    <s v=" "/>
    <s v=" "/>
    <s v=" "/>
    <s v=" "/>
    <s v=" "/>
    <s v=" "/>
    <s v=" "/>
    <s v=" "/>
    <s v=" "/>
    <s v=" "/>
    <s v=" "/>
    <m/>
    <m/>
    <m/>
    <m/>
    <m/>
    <m/>
    <s v=" "/>
    <s v=" "/>
    <s v=" "/>
    <m/>
    <m/>
    <m/>
    <m/>
    <m/>
    <m/>
    <m/>
    <m/>
    <m/>
    <s v=""/>
    <s v=""/>
    <s v=""/>
    <m/>
    <m/>
    <m/>
    <n v="1058"/>
    <n v="714"/>
    <n v="792"/>
    <n v="831"/>
    <n v="1003"/>
    <n v="798"/>
    <m/>
    <m/>
    <n v="153"/>
    <n v="203"/>
    <n v="197"/>
    <n v="176"/>
    <n v="313"/>
    <n v="231"/>
    <m/>
    <m/>
    <m/>
    <m/>
    <m/>
    <m/>
    <m/>
    <m/>
    <s v=""/>
    <s v=""/>
    <n v="153"/>
    <n v="203"/>
    <n v="197"/>
    <n v="176"/>
    <n v="313"/>
    <n v="231"/>
    <n v="80"/>
    <n v="164"/>
    <n v="126"/>
    <n v="9"/>
    <n v="25"/>
    <n v="24"/>
    <n v="87"/>
    <n v="124"/>
    <n v="81"/>
    <n v="49"/>
    <n v="19"/>
    <n v="15"/>
    <n v="14"/>
    <n v="18"/>
    <n v="29"/>
    <n v="29"/>
    <n v="33"/>
    <n v="26"/>
    <n v="111"/>
    <n v="127"/>
    <n v="106"/>
  </r>
  <r>
    <x v="6"/>
    <s v="Louisiana Technical College-Acadian Campus"/>
    <n v="16056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Alexandria Campus"/>
    <n v="15808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Ascension Campus"/>
    <n v="15821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Avoyelles Campus"/>
    <n v="15823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Bastrop Campus"/>
    <n v="15830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Baton Rouge Campus"/>
    <n v="158352"/>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Charles B. Coreil Campus"/>
    <n v="16081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Delta/Ouachita Campus"/>
    <n v="15876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Evangeline Campus"/>
    <n v="15889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Florida Parishes Campus"/>
    <n v="15893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Folkes Campus"/>
    <n v="15894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Gulf Area Campus"/>
    <n v="15901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Hammond Area Campus"/>
    <n v="15904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Huey P. Long Campus"/>
    <n v="15909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Jefferson Campus"/>
    <n v="159258"/>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Jumonville Memorial Campus"/>
    <n v="16021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Lafayette Campus"/>
    <n v="15944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Lafourche Campus"/>
    <n v="16071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Lamar Salter Campus"/>
    <n v="16084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Mansfield Campus"/>
    <n v="159692"/>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Morgan Smith Campus"/>
    <n v="159249"/>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Nachitoches Campus"/>
    <n v="15982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North Central Campus"/>
    <n v="15998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Northeast Louisiana Campus"/>
    <n v="160001"/>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Northwest Louisiana Campus"/>
    <n v="16001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Oakdale Campus"/>
    <n v="16004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River Parishes Campus"/>
    <n v="160311"/>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Ruston Campus"/>
    <n v="16036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abine Valley Campus"/>
    <n v="16038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helby M. Jackson Campus"/>
    <n v="15858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hreveport/Bossier Campus"/>
    <n v="16042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idney N. Collier Campus"/>
    <n v="16043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lidell Campus"/>
    <n v="16045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Sullivan Campus"/>
    <n v="16066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T.H. Harris Campus"/>
    <n v="160676"/>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Tallulah Campus"/>
    <n v="160685"/>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Teche Area Campus"/>
    <n v="160694"/>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West Jefferson Campus"/>
    <n v="159267"/>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Westside Campus"/>
    <n v="160870"/>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6"/>
    <s v="Louisiana Technical College-Young Memorial Campus"/>
    <n v="160913"/>
    <x v="1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7"/>
    <s v="University of Maryland College Park"/>
    <n v="163286"/>
    <x v="0"/>
    <m/>
    <m/>
    <n v="6337"/>
    <n v="6864"/>
    <n v="6297"/>
    <n v="6519"/>
    <n v="6501"/>
    <n v="3960"/>
    <n v="4056"/>
    <n v="3906"/>
    <n v="3952"/>
    <n v="4357"/>
    <n v="3898"/>
    <n v="4055"/>
    <n v="4179"/>
    <n v="4198"/>
    <n v="3945"/>
    <n v="4225"/>
    <n v="3900"/>
    <m/>
    <m/>
    <m/>
    <m/>
    <m/>
    <m/>
    <m/>
    <m/>
    <m/>
    <m/>
    <m/>
    <m/>
    <n v="3960"/>
    <n v="4056"/>
    <n v="3906"/>
    <n v="3952"/>
    <n v="4357"/>
    <n v="3898"/>
    <n v="4055"/>
    <n v="4179"/>
    <n v="4198"/>
    <n v="3945"/>
    <n v="4225"/>
    <n v="3900"/>
    <n v="3647"/>
    <n v="3958"/>
    <n v="3627"/>
    <n v="113"/>
    <n v="69"/>
    <n v="89"/>
    <n v="185"/>
    <n v="198"/>
    <n v="184"/>
    <n v="3381"/>
    <n v="3201"/>
    <n v="3357"/>
    <n v="52"/>
    <n v="47"/>
    <n v="50"/>
    <n v="110"/>
    <n v="73"/>
    <n v="79"/>
    <n v="814"/>
    <n v="577"/>
    <n v="569"/>
    <m/>
    <m/>
    <m/>
    <m/>
    <m/>
    <m/>
    <m/>
    <m/>
    <m/>
    <m/>
    <m/>
    <m/>
    <m/>
    <m/>
    <m/>
    <m/>
    <m/>
    <m/>
    <m/>
    <m/>
    <m/>
    <m/>
    <m/>
    <m/>
    <m/>
    <m/>
    <m/>
    <s v=""/>
    <s v=""/>
    <s v=""/>
    <s v=""/>
    <s v=""/>
    <s v=""/>
    <m/>
    <m/>
    <m/>
    <m/>
    <m/>
    <m/>
    <s v=""/>
    <s v=""/>
    <s v=""/>
    <m/>
    <m/>
    <m/>
    <m/>
    <m/>
    <m/>
    <m/>
    <m/>
    <m/>
    <s v=""/>
    <s v=""/>
    <s v=""/>
  </r>
  <r>
    <x v="7"/>
    <s v="University of Maryland, Baltimore County"/>
    <n v="163268"/>
    <x v="1"/>
    <m/>
    <m/>
    <m/>
    <m/>
    <n v="2599"/>
    <n v="2749"/>
    <n v="2707"/>
    <n v="1136"/>
    <n v="1246"/>
    <n v="1400"/>
    <n v="1307"/>
    <n v="1333"/>
    <n v="1356"/>
    <n v="1489"/>
    <n v="1403"/>
    <n v="1415"/>
    <n v="1420"/>
    <n v="1425"/>
    <n v="1557"/>
    <m/>
    <m/>
    <m/>
    <m/>
    <m/>
    <m/>
    <m/>
    <m/>
    <m/>
    <m/>
    <m/>
    <m/>
    <n v="1136"/>
    <n v="1246"/>
    <n v="1400"/>
    <n v="1307"/>
    <n v="1333"/>
    <n v="1356"/>
    <n v="1489"/>
    <n v="1403"/>
    <n v="1415"/>
    <n v="1420"/>
    <n v="1425"/>
    <n v="1557"/>
    <n v="1198"/>
    <n v="1237"/>
    <n v="1326"/>
    <n v="114"/>
    <n v="95"/>
    <n v="122"/>
    <n v="108"/>
    <n v="93"/>
    <n v="109"/>
    <n v="760"/>
    <n v="900"/>
    <n v="1011"/>
    <n v="50"/>
    <n v="57"/>
    <n v="55"/>
    <n v="66"/>
    <n v="79"/>
    <n v="77"/>
    <n v="457"/>
    <n v="320"/>
    <n v="346"/>
    <m/>
    <m/>
    <m/>
    <m/>
    <m/>
    <m/>
    <m/>
    <m/>
    <m/>
    <m/>
    <m/>
    <m/>
    <m/>
    <m/>
    <m/>
    <m/>
    <m/>
    <m/>
    <m/>
    <m/>
    <m/>
    <m/>
    <m/>
    <m/>
    <m/>
    <m/>
    <m/>
    <s v=""/>
    <s v=""/>
    <s v=""/>
    <s v=""/>
    <s v=""/>
    <s v=""/>
    <m/>
    <m/>
    <m/>
    <m/>
    <m/>
    <m/>
    <s v=""/>
    <s v=""/>
    <s v=""/>
    <m/>
    <m/>
    <m/>
    <m/>
    <m/>
    <m/>
    <m/>
    <m/>
    <m/>
    <s v=""/>
    <s v=""/>
    <s v=""/>
  </r>
  <r>
    <x v="7"/>
    <s v="Morgan State University"/>
    <n v="163453"/>
    <x v="2"/>
    <m/>
    <m/>
    <m/>
    <m/>
    <n v="1931"/>
    <n v="1695"/>
    <n v="1760"/>
    <n v="1016"/>
    <n v="1135"/>
    <n v="1163"/>
    <n v="1102"/>
    <n v="1125"/>
    <n v="1242"/>
    <n v="1220"/>
    <n v="1337"/>
    <n v="751"/>
    <n v="1368"/>
    <n v="1299"/>
    <n v="1430"/>
    <m/>
    <m/>
    <m/>
    <m/>
    <m/>
    <m/>
    <m/>
    <m/>
    <m/>
    <m/>
    <m/>
    <m/>
    <n v="1016"/>
    <n v="1135"/>
    <n v="1163"/>
    <n v="1102"/>
    <n v="1125"/>
    <n v="1242"/>
    <n v="1220"/>
    <n v="1337"/>
    <n v="751"/>
    <n v="1368"/>
    <n v="1299"/>
    <n v="1430"/>
    <n v="860"/>
    <n v="880"/>
    <n v="978"/>
    <n v="65"/>
    <n v="68"/>
    <n v="75"/>
    <n v="443"/>
    <n v="351"/>
    <n v="377"/>
    <n v="426"/>
    <n v="427"/>
    <n v="426"/>
    <n v="72"/>
    <n v="80"/>
    <n v="94"/>
    <n v="57"/>
    <n v="63"/>
    <n v="54"/>
    <n v="570"/>
    <n v="672"/>
    <n v="646"/>
    <m/>
    <m/>
    <m/>
    <m/>
    <m/>
    <m/>
    <m/>
    <m/>
    <m/>
    <m/>
    <m/>
    <m/>
    <m/>
    <m/>
    <m/>
    <m/>
    <m/>
    <m/>
    <m/>
    <m/>
    <m/>
    <m/>
    <m/>
    <m/>
    <m/>
    <m/>
    <m/>
    <s v=""/>
    <s v=""/>
    <s v=""/>
    <s v=""/>
    <s v=""/>
    <s v=""/>
    <m/>
    <m/>
    <m/>
    <m/>
    <m/>
    <m/>
    <s v=""/>
    <s v=""/>
    <s v=""/>
    <m/>
    <m/>
    <m/>
    <m/>
    <m/>
    <m/>
    <m/>
    <m/>
    <m/>
    <s v=""/>
    <s v=""/>
    <s v=""/>
  </r>
  <r>
    <x v="7"/>
    <s v="Towson University "/>
    <n v="164076"/>
    <x v="2"/>
    <m/>
    <m/>
    <m/>
    <m/>
    <n v="4350"/>
    <n v="4286"/>
    <n v="4777"/>
    <n v="1808"/>
    <n v="1923"/>
    <n v="2115"/>
    <n v="1981"/>
    <n v="1910"/>
    <n v="2198"/>
    <n v="1755"/>
    <n v="2085"/>
    <n v="2315"/>
    <n v="2692"/>
    <n v="2657"/>
    <n v="2824"/>
    <m/>
    <m/>
    <m/>
    <m/>
    <m/>
    <m/>
    <m/>
    <m/>
    <m/>
    <m/>
    <m/>
    <m/>
    <n v="1808"/>
    <n v="1923"/>
    <n v="2115"/>
    <n v="1981"/>
    <n v="1910"/>
    <n v="2198"/>
    <n v="1755"/>
    <n v="2085"/>
    <n v="2315"/>
    <n v="2692"/>
    <n v="2657"/>
    <n v="2824"/>
    <n v="2176"/>
    <n v="2148"/>
    <n v="2348"/>
    <n v="178"/>
    <n v="180"/>
    <n v="179"/>
    <n v="338"/>
    <n v="329"/>
    <n v="297"/>
    <n v="1221"/>
    <n v="1552"/>
    <n v="1319"/>
    <n v="53"/>
    <n v="57"/>
    <n v="33"/>
    <n v="51"/>
    <n v="52"/>
    <n v="41"/>
    <n v="585"/>
    <n v="537"/>
    <n v="362"/>
    <m/>
    <m/>
    <m/>
    <m/>
    <m/>
    <m/>
    <m/>
    <m/>
    <m/>
    <m/>
    <m/>
    <m/>
    <m/>
    <m/>
    <m/>
    <m/>
    <m/>
    <m/>
    <m/>
    <m/>
    <m/>
    <m/>
    <m/>
    <m/>
    <m/>
    <m/>
    <m/>
    <s v=""/>
    <s v=""/>
    <s v=""/>
    <s v=""/>
    <s v=""/>
    <s v=""/>
    <m/>
    <m/>
    <m/>
    <m/>
    <m/>
    <m/>
    <s v=""/>
    <s v=""/>
    <s v=""/>
    <m/>
    <m/>
    <m/>
    <m/>
    <m/>
    <m/>
    <m/>
    <m/>
    <m/>
    <s v=""/>
    <s v=""/>
    <s v=""/>
  </r>
  <r>
    <x v="7"/>
    <s v="Bowie State University "/>
    <n v="162007"/>
    <x v="3"/>
    <m/>
    <m/>
    <s v="a=644+352"/>
    <s v="a=663+353"/>
    <n v="1190"/>
    <n v="1274"/>
    <n v="781"/>
    <n v="357"/>
    <n v="418"/>
    <n v="343"/>
    <n v="361"/>
    <n v="594"/>
    <n v="560"/>
    <n v="754"/>
    <n v="627"/>
    <n v="923"/>
    <n v="765"/>
    <n v="820"/>
    <n v="664"/>
    <m/>
    <m/>
    <m/>
    <m/>
    <m/>
    <m/>
    <m/>
    <m/>
    <m/>
    <m/>
    <m/>
    <m/>
    <n v="357"/>
    <n v="418"/>
    <n v="343"/>
    <n v="361"/>
    <n v="594"/>
    <n v="560"/>
    <n v="754"/>
    <n v="627"/>
    <n v="923"/>
    <n v="765"/>
    <n v="820"/>
    <n v="664"/>
    <n v="538"/>
    <n v="569"/>
    <n v="546"/>
    <n v="61"/>
    <n v="75"/>
    <n v="83"/>
    <n v="166"/>
    <n v="176"/>
    <n v="35"/>
    <n v="217"/>
    <n v="259"/>
    <n v="331"/>
    <n v="43"/>
    <n v="35"/>
    <n v="33"/>
    <n v="41"/>
    <n v="37"/>
    <n v="47"/>
    <n v="293"/>
    <n v="229"/>
    <n v="343"/>
    <m/>
    <m/>
    <m/>
    <m/>
    <m/>
    <m/>
    <m/>
    <m/>
    <m/>
    <m/>
    <m/>
    <m/>
    <m/>
    <m/>
    <m/>
    <m/>
    <m/>
    <m/>
    <m/>
    <m/>
    <m/>
    <m/>
    <m/>
    <m/>
    <m/>
    <m/>
    <m/>
    <s v=""/>
    <s v=""/>
    <s v=""/>
    <s v=""/>
    <s v=""/>
    <s v=""/>
    <m/>
    <m/>
    <m/>
    <m/>
    <m/>
    <m/>
    <s v=""/>
    <s v=""/>
    <s v=""/>
    <m/>
    <m/>
    <m/>
    <m/>
    <m/>
    <m/>
    <m/>
    <m/>
    <m/>
    <s v=""/>
    <s v=""/>
    <s v=""/>
  </r>
  <r>
    <x v="7"/>
    <s v="Coppin State University"/>
    <n v="162283"/>
    <x v="3"/>
    <m/>
    <m/>
    <m/>
    <m/>
    <n v="555"/>
    <n v="858"/>
    <n v="902"/>
    <n v="382"/>
    <n v="457"/>
    <n v="441"/>
    <n v="416"/>
    <n v="595"/>
    <n v="578"/>
    <n v="571"/>
    <n v="601"/>
    <n v="661"/>
    <n v="508"/>
    <n v="570"/>
    <n v="570"/>
    <m/>
    <m/>
    <m/>
    <m/>
    <m/>
    <m/>
    <m/>
    <m/>
    <m/>
    <m/>
    <m/>
    <m/>
    <n v="382"/>
    <n v="457"/>
    <n v="441"/>
    <n v="416"/>
    <n v="595"/>
    <n v="578"/>
    <n v="571"/>
    <n v="601"/>
    <n v="661"/>
    <n v="508"/>
    <n v="570"/>
    <n v="570"/>
    <n v="304"/>
    <n v="333"/>
    <n v="374"/>
    <n v="31"/>
    <n v="32"/>
    <n v="34"/>
    <n v="173"/>
    <n v="205"/>
    <n v="162"/>
    <n v="102"/>
    <n v="106"/>
    <n v="100"/>
    <n v="34"/>
    <n v="38"/>
    <n v="49"/>
    <n v="49"/>
    <n v="50"/>
    <n v="62"/>
    <n v="410"/>
    <n v="384"/>
    <n v="360"/>
    <m/>
    <m/>
    <m/>
    <m/>
    <m/>
    <m/>
    <m/>
    <m/>
    <m/>
    <m/>
    <m/>
    <m/>
    <m/>
    <m/>
    <m/>
    <m/>
    <m/>
    <m/>
    <m/>
    <m/>
    <m/>
    <m/>
    <m/>
    <m/>
    <m/>
    <m/>
    <m/>
    <s v=""/>
    <s v=""/>
    <s v=""/>
    <s v=""/>
    <s v=""/>
    <s v=""/>
    <m/>
    <m/>
    <m/>
    <m/>
    <m/>
    <m/>
    <s v=""/>
    <s v=""/>
    <s v=""/>
    <m/>
    <m/>
    <m/>
    <m/>
    <m/>
    <m/>
    <m/>
    <m/>
    <m/>
    <s v=""/>
    <s v=""/>
    <s v=""/>
  </r>
  <r>
    <x v="7"/>
    <s v="Frostburg State University "/>
    <n v="162584"/>
    <x v="3"/>
    <m/>
    <m/>
    <m/>
    <m/>
    <n v="1292"/>
    <n v="1430"/>
    <n v="1414"/>
    <n v="865"/>
    <n v="932"/>
    <n v="939"/>
    <n v="1028"/>
    <n v="926"/>
    <n v="999"/>
    <n v="988"/>
    <n v="959"/>
    <n v="928"/>
    <n v="1013"/>
    <n v="1059"/>
    <n v="1030"/>
    <m/>
    <m/>
    <m/>
    <m/>
    <m/>
    <m/>
    <m/>
    <m/>
    <m/>
    <m/>
    <m/>
    <m/>
    <n v="865"/>
    <n v="932"/>
    <n v="939"/>
    <n v="1028"/>
    <n v="926"/>
    <n v="999"/>
    <n v="988"/>
    <n v="959"/>
    <n v="928"/>
    <n v="1013"/>
    <n v="1059"/>
    <n v="1030"/>
    <n v="683"/>
    <n v="787"/>
    <n v="741"/>
    <n v="178"/>
    <n v="136"/>
    <n v="140"/>
    <n v="152"/>
    <n v="136"/>
    <n v="149"/>
    <n v="473"/>
    <n v="573"/>
    <n v="598"/>
    <n v="7"/>
    <n v="19"/>
    <n v="17"/>
    <n v="47"/>
    <n v="51"/>
    <n v="40"/>
    <n v="399"/>
    <n v="356"/>
    <n v="333"/>
    <m/>
    <m/>
    <m/>
    <m/>
    <m/>
    <m/>
    <m/>
    <m/>
    <m/>
    <m/>
    <m/>
    <m/>
    <m/>
    <m/>
    <m/>
    <m/>
    <m/>
    <m/>
    <m/>
    <m/>
    <m/>
    <m/>
    <m/>
    <m/>
    <m/>
    <m/>
    <m/>
    <s v=""/>
    <s v=""/>
    <s v=""/>
    <s v=""/>
    <s v=""/>
    <s v=""/>
    <m/>
    <m/>
    <m/>
    <m/>
    <m/>
    <m/>
    <s v=""/>
    <s v=""/>
    <s v=""/>
    <m/>
    <m/>
    <m/>
    <m/>
    <m/>
    <m/>
    <m/>
    <m/>
    <m/>
    <s v=""/>
    <s v=""/>
    <s v=""/>
  </r>
  <r>
    <x v="7"/>
    <s v="Salisbury University "/>
    <n v="163851"/>
    <x v="3"/>
    <m/>
    <m/>
    <m/>
    <m/>
    <n v="2019"/>
    <n v="1977"/>
    <n v="2019"/>
    <n v="886"/>
    <n v="935"/>
    <n v="878"/>
    <n v="940"/>
    <n v="941"/>
    <n v="908"/>
    <n v="947"/>
    <n v="983"/>
    <n v="956"/>
    <n v="1028"/>
    <n v="1144"/>
    <n v="1199"/>
    <m/>
    <m/>
    <m/>
    <m/>
    <m/>
    <m/>
    <m/>
    <m/>
    <m/>
    <m/>
    <m/>
    <m/>
    <n v="886"/>
    <n v="935"/>
    <n v="878"/>
    <n v="940"/>
    <n v="941"/>
    <n v="908"/>
    <n v="947"/>
    <n v="983"/>
    <n v="956"/>
    <n v="1028"/>
    <n v="1144"/>
    <n v="1199"/>
    <n v="829"/>
    <n v="946"/>
    <n v="960"/>
    <n v="90"/>
    <n v="96"/>
    <n v="126"/>
    <n v="109"/>
    <n v="102"/>
    <n v="113"/>
    <n v="639"/>
    <n v="680"/>
    <n v="685"/>
    <n v="7"/>
    <n v="9"/>
    <n v="15"/>
    <n v="29"/>
    <n v="25"/>
    <n v="21"/>
    <n v="266"/>
    <n v="194"/>
    <n v="226"/>
    <m/>
    <m/>
    <m/>
    <m/>
    <m/>
    <m/>
    <m/>
    <m/>
    <m/>
    <m/>
    <m/>
    <m/>
    <m/>
    <m/>
    <m/>
    <m/>
    <m/>
    <m/>
    <m/>
    <m/>
    <m/>
    <m/>
    <m/>
    <m/>
    <m/>
    <m/>
    <m/>
    <s v=""/>
    <s v=""/>
    <s v=""/>
    <s v=""/>
    <s v=""/>
    <s v=""/>
    <m/>
    <m/>
    <m/>
    <m/>
    <m/>
    <m/>
    <s v=""/>
    <s v=""/>
    <s v=""/>
    <m/>
    <m/>
    <m/>
    <m/>
    <m/>
    <m/>
    <m/>
    <m/>
    <m/>
    <s v=""/>
    <s v=""/>
    <s v=""/>
  </r>
  <r>
    <x v="7"/>
    <s v="University of Baltimore"/>
    <n v="161873"/>
    <x v="3"/>
    <m/>
    <m/>
    <m/>
    <m/>
    <n v="0"/>
    <n v="824"/>
    <n v="689"/>
    <m/>
    <m/>
    <m/>
    <m/>
    <m/>
    <m/>
    <m/>
    <m/>
    <m/>
    <m/>
    <n v="143"/>
    <n v="163"/>
    <m/>
    <m/>
    <m/>
    <m/>
    <m/>
    <m/>
    <m/>
    <m/>
    <m/>
    <m/>
    <m/>
    <m/>
    <s v=" "/>
    <s v=" "/>
    <s v=" "/>
    <s v=" "/>
    <s v=" "/>
    <s v=" "/>
    <s v=" "/>
    <s v=" "/>
    <s v=" "/>
    <s v=" "/>
    <n v="143"/>
    <n v="163"/>
    <m/>
    <n v="97"/>
    <n v="133"/>
    <m/>
    <n v="22"/>
    <n v="11"/>
    <s v=" "/>
    <n v="24"/>
    <n v="19"/>
    <m/>
    <m/>
    <n v="0"/>
    <m/>
    <m/>
    <n v="0"/>
    <m/>
    <m/>
    <n v="0"/>
    <s v=""/>
    <s v=""/>
    <s v=""/>
    <m/>
    <m/>
    <m/>
    <m/>
    <m/>
    <m/>
    <m/>
    <m/>
    <m/>
    <m/>
    <m/>
    <m/>
    <m/>
    <m/>
    <m/>
    <m/>
    <m/>
    <m/>
    <m/>
    <m/>
    <m/>
    <m/>
    <m/>
    <m/>
    <m/>
    <m/>
    <m/>
    <s v=""/>
    <s v=""/>
    <s v=""/>
    <s v=""/>
    <s v=""/>
    <s v=""/>
    <m/>
    <m/>
    <m/>
    <m/>
    <m/>
    <m/>
    <s v=""/>
    <s v=""/>
    <s v=""/>
    <m/>
    <m/>
    <m/>
    <m/>
    <m/>
    <m/>
    <m/>
    <m/>
    <m/>
    <s v=""/>
    <s v=""/>
    <s v=""/>
  </r>
  <r>
    <x v="7"/>
    <s v="University of Maryland Eastern Shore "/>
    <n v="163338"/>
    <x v="3"/>
    <m/>
    <m/>
    <m/>
    <m/>
    <n v="1318"/>
    <n v="1102"/>
    <n v="1286"/>
    <n v="646"/>
    <n v="622"/>
    <n v="533"/>
    <n v="780"/>
    <n v="802"/>
    <n v="918"/>
    <n v="951"/>
    <n v="926"/>
    <n v="983"/>
    <n v="1128"/>
    <n v="875"/>
    <n v="1038"/>
    <m/>
    <m/>
    <m/>
    <m/>
    <m/>
    <m/>
    <m/>
    <m/>
    <m/>
    <m/>
    <m/>
    <m/>
    <n v="646"/>
    <n v="622"/>
    <n v="533"/>
    <n v="780"/>
    <n v="802"/>
    <n v="918"/>
    <n v="951"/>
    <n v="926"/>
    <n v="983"/>
    <n v="1128"/>
    <n v="875"/>
    <n v="1038"/>
    <n v="729"/>
    <n v="577"/>
    <n v="712"/>
    <n v="113"/>
    <n v="94"/>
    <n v="110"/>
    <n v="286"/>
    <n v="204"/>
    <n v="216"/>
    <n v="448"/>
    <n v="419"/>
    <n v="368"/>
    <n v="28"/>
    <n v="16"/>
    <n v="26"/>
    <n v="71"/>
    <n v="49"/>
    <n v="67"/>
    <n v="255"/>
    <n v="434"/>
    <n v="490"/>
    <m/>
    <m/>
    <m/>
    <m/>
    <m/>
    <m/>
    <m/>
    <m/>
    <m/>
    <m/>
    <m/>
    <m/>
    <m/>
    <m/>
    <m/>
    <m/>
    <m/>
    <m/>
    <m/>
    <m/>
    <m/>
    <m/>
    <m/>
    <m/>
    <m/>
    <m/>
    <m/>
    <s v=""/>
    <s v=""/>
    <s v=""/>
    <s v=""/>
    <s v=""/>
    <s v=""/>
    <m/>
    <m/>
    <m/>
    <m/>
    <m/>
    <m/>
    <s v=""/>
    <s v=""/>
    <s v=""/>
    <m/>
    <m/>
    <m/>
    <m/>
    <m/>
    <m/>
    <m/>
    <m/>
    <m/>
    <s v=""/>
    <s v=""/>
    <s v=""/>
  </r>
  <r>
    <x v="7"/>
    <s v="Saint Mary's College of Maryland"/>
    <n v="163912"/>
    <x v="10"/>
    <m/>
    <m/>
    <m/>
    <m/>
    <n v="549"/>
    <n v="532"/>
    <n v="534"/>
    <n v="345"/>
    <n v="332"/>
    <n v="282"/>
    <n v="375"/>
    <n v="456"/>
    <n v="425"/>
    <n v="421"/>
    <n v="431"/>
    <n v="488"/>
    <n v="428"/>
    <n v="464"/>
    <n v="456"/>
    <m/>
    <m/>
    <m/>
    <m/>
    <m/>
    <m/>
    <m/>
    <m/>
    <m/>
    <m/>
    <m/>
    <m/>
    <n v="345"/>
    <n v="332"/>
    <n v="282"/>
    <n v="375"/>
    <n v="456"/>
    <n v="425"/>
    <n v="421"/>
    <n v="431"/>
    <n v="488"/>
    <n v="428"/>
    <n v="464"/>
    <n v="456"/>
    <n v="389"/>
    <n v="414"/>
    <n v="414"/>
    <n v="28"/>
    <n v="29"/>
    <n v="20"/>
    <n v="11"/>
    <n v="21"/>
    <n v="22"/>
    <n v="377"/>
    <n v="344"/>
    <n v="360"/>
    <n v="1"/>
    <n v="1"/>
    <n v="2"/>
    <n v="9"/>
    <n v="11"/>
    <n v="7"/>
    <n v="69"/>
    <n v="69"/>
    <n v="52"/>
    <m/>
    <m/>
    <m/>
    <m/>
    <m/>
    <m/>
    <m/>
    <m/>
    <m/>
    <m/>
    <m/>
    <m/>
    <m/>
    <m/>
    <m/>
    <m/>
    <m/>
    <m/>
    <m/>
    <m/>
    <m/>
    <m/>
    <m/>
    <m/>
    <m/>
    <m/>
    <m/>
    <s v=""/>
    <s v=""/>
    <s v=""/>
    <s v=""/>
    <s v=""/>
    <s v=""/>
    <m/>
    <m/>
    <m/>
    <m/>
    <m/>
    <m/>
    <s v=""/>
    <s v=""/>
    <s v=""/>
    <m/>
    <m/>
    <m/>
    <m/>
    <m/>
    <m/>
    <m/>
    <m/>
    <m/>
    <s v=""/>
    <s v=""/>
    <s v=""/>
  </r>
  <r>
    <x v="7"/>
    <s v="Anne Arundel Community College "/>
    <n v="161767"/>
    <x v="5"/>
    <m/>
    <m/>
    <m/>
    <m/>
    <m/>
    <m/>
    <m/>
    <m/>
    <m/>
    <m/>
    <m/>
    <m/>
    <m/>
    <m/>
    <m/>
    <m/>
    <m/>
    <m/>
    <m/>
    <m/>
    <m/>
    <m/>
    <m/>
    <m/>
    <m/>
    <m/>
    <m/>
    <m/>
    <m/>
    <m/>
    <m/>
    <s v=" "/>
    <s v=" "/>
    <s v=" "/>
    <s v=" "/>
    <s v=" "/>
    <s v=" "/>
    <s v=" "/>
    <s v=" "/>
    <s v=" "/>
    <s v=" "/>
    <s v=" "/>
    <s v=" "/>
    <m/>
    <m/>
    <m/>
    <m/>
    <m/>
    <m/>
    <s v=" "/>
    <s v=" "/>
    <s v=" "/>
    <m/>
    <m/>
    <m/>
    <m/>
    <m/>
    <m/>
    <m/>
    <m/>
    <m/>
    <s v=""/>
    <s v=""/>
    <s v=""/>
    <m/>
    <m/>
    <m/>
    <m/>
    <m/>
    <m/>
    <n v="3167"/>
    <n v="5054"/>
    <n v="4175"/>
    <n v="1449"/>
    <n v="1726"/>
    <n v="1798"/>
    <n v="1767"/>
    <n v="1763"/>
    <n v="1880"/>
    <n v="1963"/>
    <n v="1880"/>
    <m/>
    <m/>
    <m/>
    <m/>
    <m/>
    <m/>
    <m/>
    <m/>
    <n v="1449"/>
    <n v="1726"/>
    <n v="1798"/>
    <n v="1767"/>
    <n v="1763"/>
    <n v="1880"/>
    <n v="1963"/>
    <n v="1880"/>
    <n v="1157"/>
    <n v="1210"/>
    <n v="1215"/>
    <n v="172"/>
    <n v="170"/>
    <n v="129"/>
    <n v="551"/>
    <n v="583"/>
    <n v="536"/>
    <n v="97"/>
    <n v="237"/>
    <n v="263"/>
    <n v="346"/>
    <n v="339"/>
    <n v="362"/>
    <n v="490"/>
    <n v="375"/>
    <n v="436"/>
    <n v="834"/>
    <n v="812"/>
    <n v="819"/>
  </r>
  <r>
    <x v="7"/>
    <s v="Community College of Baltimore County (all campuses)"/>
    <n v="434672"/>
    <x v="5"/>
    <m/>
    <m/>
    <m/>
    <m/>
    <m/>
    <m/>
    <m/>
    <m/>
    <m/>
    <m/>
    <m/>
    <m/>
    <m/>
    <m/>
    <m/>
    <m/>
    <m/>
    <m/>
    <m/>
    <m/>
    <m/>
    <m/>
    <m/>
    <m/>
    <m/>
    <m/>
    <m/>
    <m/>
    <m/>
    <m/>
    <m/>
    <s v=" "/>
    <s v=" "/>
    <s v=" "/>
    <s v=" "/>
    <s v=" "/>
    <s v=" "/>
    <s v=" "/>
    <s v=" "/>
    <s v=" "/>
    <s v=" "/>
    <s v=" "/>
    <s v=" "/>
    <m/>
    <m/>
    <m/>
    <m/>
    <m/>
    <m/>
    <s v=" "/>
    <s v=" "/>
    <s v=" "/>
    <m/>
    <m/>
    <m/>
    <m/>
    <m/>
    <m/>
    <m/>
    <m/>
    <m/>
    <s v=""/>
    <s v=""/>
    <s v=""/>
    <m/>
    <m/>
    <m/>
    <m/>
    <m/>
    <m/>
    <n v="3480"/>
    <n v="7665"/>
    <n v="6025"/>
    <n v="1903"/>
    <n v="2088"/>
    <n v="2497"/>
    <n v="2554"/>
    <n v="2016"/>
    <n v="2133"/>
    <n v="2375"/>
    <n v="2053"/>
    <m/>
    <m/>
    <m/>
    <m/>
    <m/>
    <m/>
    <m/>
    <m/>
    <n v="1903"/>
    <n v="2088"/>
    <n v="2497"/>
    <n v="2554"/>
    <n v="2016"/>
    <n v="2133"/>
    <n v="2375"/>
    <n v="2053"/>
    <n v="1237"/>
    <n v="1439"/>
    <n v="1381"/>
    <n v="106"/>
    <n v="171"/>
    <n v="203"/>
    <n v="790"/>
    <n v="765"/>
    <n v="469"/>
    <n v="113"/>
    <n v="234"/>
    <n v="210"/>
    <n v="478"/>
    <n v="452"/>
    <n v="453"/>
    <n v="507"/>
    <n v="397"/>
    <n v="362"/>
    <n v="1456"/>
    <n v="933"/>
    <n v="1108"/>
  </r>
  <r>
    <x v="7"/>
    <s v="Montgomery College (all campuses)"/>
    <n v="163426"/>
    <x v="5"/>
    <m/>
    <m/>
    <m/>
    <m/>
    <m/>
    <m/>
    <m/>
    <m/>
    <m/>
    <m/>
    <m/>
    <m/>
    <m/>
    <m/>
    <m/>
    <m/>
    <m/>
    <m/>
    <m/>
    <m/>
    <m/>
    <m/>
    <m/>
    <m/>
    <m/>
    <m/>
    <m/>
    <m/>
    <m/>
    <m/>
    <m/>
    <s v=" "/>
    <s v=" "/>
    <s v=" "/>
    <s v=" "/>
    <s v=" "/>
    <s v=" "/>
    <s v=" "/>
    <s v=" "/>
    <s v=" "/>
    <s v=" "/>
    <s v=" "/>
    <s v=" "/>
    <m/>
    <m/>
    <m/>
    <m/>
    <m/>
    <m/>
    <s v=" "/>
    <s v=" "/>
    <s v=" "/>
    <m/>
    <m/>
    <m/>
    <m/>
    <m/>
    <m/>
    <m/>
    <m/>
    <m/>
    <s v=""/>
    <s v=""/>
    <s v=""/>
    <m/>
    <m/>
    <m/>
    <m/>
    <m/>
    <m/>
    <n v="6359"/>
    <n v="6496"/>
    <n v="6424"/>
    <n v="1068"/>
    <n v="1250"/>
    <n v="1337"/>
    <n v="1733"/>
    <n v="1611"/>
    <n v="3170"/>
    <n v="2922"/>
    <n v="2103"/>
    <m/>
    <m/>
    <m/>
    <m/>
    <m/>
    <m/>
    <m/>
    <m/>
    <n v="1068"/>
    <n v="1250"/>
    <n v="1337"/>
    <n v="1733"/>
    <n v="1611"/>
    <n v="3170"/>
    <n v="2922"/>
    <n v="2103"/>
    <n v="1904"/>
    <n v="1931"/>
    <n v="1750"/>
    <n v="214"/>
    <n v="206"/>
    <n v="130"/>
    <n v="1052"/>
    <n v="785"/>
    <n v="223"/>
    <n v="107"/>
    <n v="162"/>
    <n v="325"/>
    <n v="495"/>
    <n v="498"/>
    <n v="675"/>
    <n v="570"/>
    <n v="472"/>
    <n v="676"/>
    <n v="561"/>
    <n v="479"/>
    <n v="1494"/>
  </r>
  <r>
    <x v="7"/>
    <s v="Prince George's Community College "/>
    <n v="163657"/>
    <x v="5"/>
    <m/>
    <m/>
    <m/>
    <m/>
    <m/>
    <m/>
    <m/>
    <m/>
    <m/>
    <m/>
    <m/>
    <m/>
    <m/>
    <m/>
    <m/>
    <m/>
    <m/>
    <m/>
    <m/>
    <m/>
    <m/>
    <m/>
    <m/>
    <m/>
    <m/>
    <m/>
    <m/>
    <m/>
    <m/>
    <m/>
    <m/>
    <s v=" "/>
    <s v=" "/>
    <s v=" "/>
    <s v=" "/>
    <s v=" "/>
    <s v=" "/>
    <s v=" "/>
    <s v=" "/>
    <s v=" "/>
    <s v=" "/>
    <s v=" "/>
    <s v=" "/>
    <m/>
    <m/>
    <m/>
    <m/>
    <m/>
    <m/>
    <s v=" "/>
    <s v=" "/>
    <s v=" "/>
    <m/>
    <m/>
    <m/>
    <m/>
    <m/>
    <m/>
    <m/>
    <m/>
    <m/>
    <s v=""/>
    <s v=""/>
    <s v=""/>
    <m/>
    <m/>
    <m/>
    <m/>
    <m/>
    <m/>
    <n v="3385"/>
    <n v="3618"/>
    <n v="3786"/>
    <n v="590"/>
    <n v="555"/>
    <n v="599"/>
    <n v="573"/>
    <n v="577"/>
    <n v="898"/>
    <n v="1008"/>
    <n v="989"/>
    <m/>
    <m/>
    <m/>
    <m/>
    <m/>
    <m/>
    <m/>
    <m/>
    <n v="590"/>
    <n v="555"/>
    <n v="599"/>
    <n v="573"/>
    <n v="577"/>
    <n v="898"/>
    <n v="1008"/>
    <n v="989"/>
    <n v="501"/>
    <n v="577"/>
    <n v="602"/>
    <n v="31"/>
    <n v="60"/>
    <n v="62"/>
    <n v="366"/>
    <n v="371"/>
    <n v="325"/>
    <n v="11"/>
    <n v="50"/>
    <n v="40"/>
    <n v="185"/>
    <n v="194"/>
    <n v="176"/>
    <n v="156"/>
    <n v="167"/>
    <n v="132"/>
    <n v="221"/>
    <n v="166"/>
    <n v="550"/>
  </r>
  <r>
    <x v="7"/>
    <s v="Allegany College of Maryland"/>
    <n v="161688"/>
    <x v="6"/>
    <m/>
    <m/>
    <m/>
    <m/>
    <m/>
    <m/>
    <m/>
    <m/>
    <m/>
    <m/>
    <m/>
    <m/>
    <m/>
    <m/>
    <m/>
    <m/>
    <m/>
    <m/>
    <m/>
    <m/>
    <m/>
    <m/>
    <m/>
    <m/>
    <m/>
    <m/>
    <m/>
    <m/>
    <m/>
    <m/>
    <m/>
    <s v=" "/>
    <s v=" "/>
    <s v=" "/>
    <s v=" "/>
    <s v=" "/>
    <s v=" "/>
    <s v=" "/>
    <s v=" "/>
    <s v=" "/>
    <s v=" "/>
    <s v=" "/>
    <s v=" "/>
    <m/>
    <m/>
    <m/>
    <m/>
    <m/>
    <m/>
    <s v=" "/>
    <s v=" "/>
    <s v=" "/>
    <m/>
    <m/>
    <m/>
    <m/>
    <m/>
    <m/>
    <m/>
    <m/>
    <m/>
    <s v=""/>
    <s v=""/>
    <s v=""/>
    <m/>
    <m/>
    <m/>
    <m/>
    <m/>
    <m/>
    <n v="1336"/>
    <n v="882"/>
    <n v="1799"/>
    <n v="597"/>
    <n v="728"/>
    <n v="756"/>
    <n v="728"/>
    <n v="708"/>
    <n v="733"/>
    <n v="709"/>
    <n v="746"/>
    <m/>
    <m/>
    <m/>
    <m/>
    <m/>
    <m/>
    <m/>
    <m/>
    <n v="597"/>
    <n v="728"/>
    <n v="756"/>
    <n v="728"/>
    <n v="708"/>
    <n v="733"/>
    <n v="709"/>
    <n v="746"/>
    <n v="357"/>
    <n v="408"/>
    <n v="405"/>
    <n v="12"/>
    <n v="55"/>
    <n v="66"/>
    <n v="364"/>
    <n v="246"/>
    <n v="275"/>
    <n v="157"/>
    <n v="181"/>
    <n v="180"/>
    <n v="93"/>
    <n v="82"/>
    <n v="77"/>
    <n v="66"/>
    <n v="49"/>
    <n v="56"/>
    <n v="412"/>
    <n v="396"/>
    <n v="420"/>
  </r>
  <r>
    <x v="7"/>
    <s v="Baltimore City Community College"/>
    <n v="161864"/>
    <x v="6"/>
    <m/>
    <m/>
    <m/>
    <m/>
    <m/>
    <m/>
    <m/>
    <m/>
    <m/>
    <m/>
    <m/>
    <m/>
    <m/>
    <m/>
    <m/>
    <m/>
    <m/>
    <m/>
    <m/>
    <m/>
    <m/>
    <m/>
    <m/>
    <m/>
    <m/>
    <m/>
    <m/>
    <m/>
    <m/>
    <m/>
    <m/>
    <s v=" "/>
    <s v=" "/>
    <s v=" "/>
    <s v=" "/>
    <s v=" "/>
    <s v=" "/>
    <s v=" "/>
    <s v=" "/>
    <s v=" "/>
    <s v=" "/>
    <s v=" "/>
    <s v=" "/>
    <m/>
    <m/>
    <m/>
    <m/>
    <m/>
    <m/>
    <s v=" "/>
    <s v=" "/>
    <s v=" "/>
    <m/>
    <m/>
    <m/>
    <m/>
    <m/>
    <m/>
    <m/>
    <m/>
    <m/>
    <s v=""/>
    <s v=""/>
    <s v=""/>
    <m/>
    <m/>
    <m/>
    <m/>
    <m/>
    <m/>
    <n v="1646"/>
    <n v="1909"/>
    <n v="1769"/>
    <n v="548"/>
    <n v="561"/>
    <n v="657"/>
    <n v="770"/>
    <n v="732"/>
    <n v="815"/>
    <n v="769"/>
    <n v="678"/>
    <m/>
    <m/>
    <m/>
    <m/>
    <m/>
    <m/>
    <m/>
    <m/>
    <n v="548"/>
    <n v="561"/>
    <n v="657"/>
    <n v="770"/>
    <n v="732"/>
    <n v="815"/>
    <n v="769"/>
    <n v="678"/>
    <n v="373"/>
    <n v="325"/>
    <n v="315"/>
    <n v="22"/>
    <n v="35"/>
    <n v="37"/>
    <n v="420"/>
    <n v="409"/>
    <n v="326"/>
    <n v="21"/>
    <n v="37"/>
    <n v="36"/>
    <n v="118"/>
    <n v="119"/>
    <n v="123"/>
    <n v="88"/>
    <n v="82"/>
    <n v="108"/>
    <n v="543"/>
    <n v="494"/>
    <n v="548"/>
  </r>
  <r>
    <x v="7"/>
    <s v="College of Southern Maryland"/>
    <n v="162122"/>
    <x v="6"/>
    <m/>
    <m/>
    <m/>
    <m/>
    <m/>
    <m/>
    <m/>
    <m/>
    <m/>
    <m/>
    <m/>
    <m/>
    <m/>
    <m/>
    <m/>
    <m/>
    <m/>
    <m/>
    <m/>
    <m/>
    <m/>
    <m/>
    <m/>
    <m/>
    <m/>
    <m/>
    <m/>
    <m/>
    <m/>
    <m/>
    <m/>
    <s v=" "/>
    <s v=" "/>
    <s v=" "/>
    <s v=" "/>
    <s v=" "/>
    <s v=" "/>
    <s v=" "/>
    <s v=" "/>
    <s v=" "/>
    <s v=" "/>
    <s v=" "/>
    <s v=" "/>
    <m/>
    <m/>
    <m/>
    <m/>
    <m/>
    <m/>
    <s v=" "/>
    <s v=" "/>
    <s v=" "/>
    <m/>
    <m/>
    <m/>
    <m/>
    <m/>
    <m/>
    <m/>
    <m/>
    <m/>
    <s v=""/>
    <s v=""/>
    <s v=""/>
    <m/>
    <m/>
    <m/>
    <m/>
    <m/>
    <m/>
    <n v="2337"/>
    <n v="2509"/>
    <n v="2729"/>
    <n v="563"/>
    <n v="582"/>
    <n v="808"/>
    <n v="649"/>
    <n v="551"/>
    <n v="1121"/>
    <n v="1268"/>
    <n v="951"/>
    <m/>
    <m/>
    <m/>
    <m/>
    <m/>
    <m/>
    <m/>
    <m/>
    <n v="563"/>
    <n v="582"/>
    <n v="808"/>
    <n v="649"/>
    <n v="551"/>
    <n v="1121"/>
    <n v="1268"/>
    <n v="951"/>
    <n v="677"/>
    <n v="737"/>
    <n v="809"/>
    <n v="62"/>
    <n v="88"/>
    <n v="95"/>
    <n v="382"/>
    <n v="443"/>
    <n v="47"/>
    <n v="54"/>
    <n v="117"/>
    <n v="143"/>
    <n v="159"/>
    <n v="189"/>
    <n v="218"/>
    <n v="250"/>
    <n v="192"/>
    <n v="182"/>
    <n v="186"/>
    <n v="53"/>
    <n v="578"/>
  </r>
  <r>
    <x v="7"/>
    <s v="Frederick Community College "/>
    <n v="162557"/>
    <x v="6"/>
    <m/>
    <m/>
    <m/>
    <m/>
    <m/>
    <m/>
    <m/>
    <m/>
    <m/>
    <m/>
    <m/>
    <m/>
    <m/>
    <m/>
    <m/>
    <m/>
    <m/>
    <m/>
    <m/>
    <m/>
    <m/>
    <m/>
    <m/>
    <m/>
    <m/>
    <m/>
    <m/>
    <m/>
    <m/>
    <m/>
    <m/>
    <s v=" "/>
    <s v=" "/>
    <s v=" "/>
    <s v=" "/>
    <s v=" "/>
    <s v=" "/>
    <s v=" "/>
    <s v=" "/>
    <s v=" "/>
    <s v=" "/>
    <s v=" "/>
    <s v=" "/>
    <m/>
    <m/>
    <m/>
    <m/>
    <m/>
    <m/>
    <s v=" "/>
    <s v=" "/>
    <s v=" "/>
    <m/>
    <m/>
    <m/>
    <m/>
    <m/>
    <m/>
    <m/>
    <m/>
    <m/>
    <s v=""/>
    <s v=""/>
    <s v=""/>
    <m/>
    <m/>
    <m/>
    <m/>
    <m/>
    <m/>
    <n v="3167"/>
    <n v="4458"/>
    <n v="2271"/>
    <n v="537"/>
    <n v="641"/>
    <n v="703"/>
    <n v="664"/>
    <n v="730"/>
    <n v="677"/>
    <n v="823"/>
    <n v="837"/>
    <m/>
    <m/>
    <m/>
    <m/>
    <m/>
    <m/>
    <m/>
    <m/>
    <n v="537"/>
    <n v="641"/>
    <n v="703"/>
    <n v="664"/>
    <n v="730"/>
    <n v="677"/>
    <n v="823"/>
    <n v="837"/>
    <n v="395"/>
    <n v="507"/>
    <n v="553"/>
    <n v="47"/>
    <n v="96"/>
    <n v="63"/>
    <n v="235"/>
    <n v="220"/>
    <n v="221"/>
    <n v="76"/>
    <n v="134"/>
    <n v="129"/>
    <n v="86"/>
    <n v="104"/>
    <n v="119"/>
    <n v="176"/>
    <n v="116"/>
    <n v="107"/>
    <n v="326"/>
    <n v="376"/>
    <n v="322"/>
  </r>
  <r>
    <x v="7"/>
    <s v="Hagerstown Community College "/>
    <n v="162690"/>
    <x v="6"/>
    <m/>
    <m/>
    <m/>
    <m/>
    <m/>
    <m/>
    <m/>
    <m/>
    <m/>
    <m/>
    <m/>
    <m/>
    <m/>
    <m/>
    <m/>
    <m/>
    <m/>
    <m/>
    <m/>
    <m/>
    <m/>
    <m/>
    <m/>
    <m/>
    <m/>
    <m/>
    <m/>
    <m/>
    <m/>
    <m/>
    <m/>
    <s v=" "/>
    <s v=" "/>
    <s v=" "/>
    <s v=" "/>
    <s v=" "/>
    <s v=" "/>
    <s v=" "/>
    <s v=" "/>
    <s v=" "/>
    <s v=" "/>
    <s v=" "/>
    <s v=" "/>
    <m/>
    <m/>
    <m/>
    <m/>
    <m/>
    <m/>
    <s v=" "/>
    <s v=" "/>
    <s v=" "/>
    <m/>
    <m/>
    <m/>
    <m/>
    <m/>
    <m/>
    <m/>
    <m/>
    <m/>
    <s v=""/>
    <s v=""/>
    <s v=""/>
    <m/>
    <m/>
    <m/>
    <m/>
    <m/>
    <m/>
    <n v="1377"/>
    <n v="1096"/>
    <n v="1640"/>
    <n v="378"/>
    <n v="447"/>
    <n v="406"/>
    <n v="454"/>
    <n v="418"/>
    <n v="473"/>
    <n v="493"/>
    <n v="484"/>
    <m/>
    <m/>
    <m/>
    <m/>
    <m/>
    <m/>
    <m/>
    <m/>
    <n v="378"/>
    <n v="447"/>
    <n v="406"/>
    <n v="454"/>
    <n v="418"/>
    <n v="473"/>
    <n v="493"/>
    <n v="484"/>
    <n v="272"/>
    <n v="289"/>
    <n v="329"/>
    <n v="17"/>
    <n v="40"/>
    <n v="43"/>
    <n v="184"/>
    <n v="164"/>
    <n v="112"/>
    <n v="73"/>
    <n v="104"/>
    <n v="116"/>
    <n v="65"/>
    <n v="54"/>
    <n v="67"/>
    <n v="75"/>
    <n v="46"/>
    <n v="51"/>
    <n v="241"/>
    <n v="214"/>
    <n v="239"/>
  </r>
  <r>
    <x v="7"/>
    <s v="Harford Community College "/>
    <n v="162706"/>
    <x v="6"/>
    <m/>
    <m/>
    <m/>
    <m/>
    <m/>
    <m/>
    <m/>
    <m/>
    <m/>
    <m/>
    <m/>
    <m/>
    <m/>
    <m/>
    <m/>
    <m/>
    <m/>
    <m/>
    <m/>
    <m/>
    <m/>
    <m/>
    <m/>
    <m/>
    <m/>
    <m/>
    <m/>
    <m/>
    <m/>
    <m/>
    <m/>
    <s v=" "/>
    <s v=" "/>
    <s v=" "/>
    <s v=" "/>
    <s v=" "/>
    <s v=" "/>
    <s v=" "/>
    <s v=" "/>
    <s v=" "/>
    <s v=" "/>
    <s v=" "/>
    <s v=" "/>
    <m/>
    <m/>
    <m/>
    <m/>
    <m/>
    <m/>
    <s v=" "/>
    <s v=" "/>
    <s v=" "/>
    <m/>
    <m/>
    <m/>
    <m/>
    <m/>
    <m/>
    <m/>
    <m/>
    <m/>
    <s v=""/>
    <s v=""/>
    <s v=""/>
    <m/>
    <m/>
    <m/>
    <m/>
    <m/>
    <m/>
    <n v="1596"/>
    <n v="1508"/>
    <n v="2116"/>
    <n v="711"/>
    <n v="787"/>
    <n v="663"/>
    <n v="992"/>
    <n v="882"/>
    <n v="999"/>
    <n v="1009"/>
    <n v="891"/>
    <m/>
    <m/>
    <m/>
    <m/>
    <m/>
    <m/>
    <m/>
    <m/>
    <n v="711"/>
    <n v="787"/>
    <n v="663"/>
    <n v="992"/>
    <n v="882"/>
    <n v="999"/>
    <n v="1009"/>
    <n v="891"/>
    <n v="589"/>
    <n v="609"/>
    <n v="654"/>
    <n v="65"/>
    <n v="83"/>
    <n v="79"/>
    <n v="345"/>
    <n v="317"/>
    <n v="158"/>
    <n v="57"/>
    <n v="136"/>
    <n v="129"/>
    <n v="180"/>
    <n v="151"/>
    <n v="173"/>
    <n v="205"/>
    <n v="205"/>
    <n v="226"/>
    <n v="550"/>
    <n v="390"/>
    <n v="471"/>
  </r>
  <r>
    <x v="7"/>
    <s v="Howard Community College "/>
    <n v="162779"/>
    <x v="6"/>
    <m/>
    <m/>
    <m/>
    <m/>
    <m/>
    <m/>
    <m/>
    <m/>
    <m/>
    <m/>
    <m/>
    <m/>
    <m/>
    <m/>
    <m/>
    <m/>
    <m/>
    <m/>
    <m/>
    <m/>
    <m/>
    <m/>
    <m/>
    <m/>
    <m/>
    <m/>
    <m/>
    <m/>
    <m/>
    <m/>
    <m/>
    <s v=" "/>
    <s v=" "/>
    <s v=" "/>
    <s v=" "/>
    <s v=" "/>
    <s v=" "/>
    <s v=" "/>
    <s v=" "/>
    <s v=" "/>
    <s v=" "/>
    <s v=" "/>
    <s v=" "/>
    <m/>
    <m/>
    <m/>
    <m/>
    <m/>
    <m/>
    <s v=" "/>
    <s v=" "/>
    <s v=" "/>
    <m/>
    <m/>
    <m/>
    <m/>
    <m/>
    <m/>
    <m/>
    <m/>
    <m/>
    <s v=""/>
    <s v=""/>
    <s v=""/>
    <m/>
    <m/>
    <m/>
    <m/>
    <m/>
    <m/>
    <n v="2344"/>
    <n v="2338"/>
    <n v="2561"/>
    <n v="634"/>
    <n v="671"/>
    <n v="711"/>
    <n v="835"/>
    <n v="910"/>
    <n v="1024"/>
    <n v="1019"/>
    <n v="1086"/>
    <m/>
    <m/>
    <m/>
    <m/>
    <m/>
    <m/>
    <m/>
    <m/>
    <n v="634"/>
    <n v="671"/>
    <n v="711"/>
    <n v="835"/>
    <n v="910"/>
    <n v="1024"/>
    <n v="1019"/>
    <n v="1086"/>
    <n v="650"/>
    <n v="636"/>
    <n v="750"/>
    <n v="73"/>
    <n v="113"/>
    <n v="93"/>
    <n v="301"/>
    <n v="270"/>
    <n v="243"/>
    <n v="33"/>
    <n v="114"/>
    <n v="124"/>
    <n v="144"/>
    <n v="171"/>
    <n v="201"/>
    <n v="242"/>
    <n v="253"/>
    <n v="242"/>
    <n v="416"/>
    <n v="372"/>
    <n v="457"/>
  </r>
  <r>
    <x v="7"/>
    <s v="Carroll Community College"/>
    <n v="405872"/>
    <x v="7"/>
    <m/>
    <m/>
    <m/>
    <m/>
    <m/>
    <m/>
    <m/>
    <m/>
    <m/>
    <m/>
    <m/>
    <m/>
    <m/>
    <m/>
    <m/>
    <m/>
    <m/>
    <m/>
    <m/>
    <m/>
    <m/>
    <m/>
    <m/>
    <m/>
    <m/>
    <m/>
    <m/>
    <m/>
    <m/>
    <m/>
    <m/>
    <s v=" "/>
    <s v=" "/>
    <s v=" "/>
    <s v=" "/>
    <s v=" "/>
    <s v=" "/>
    <s v=" "/>
    <s v=" "/>
    <s v=" "/>
    <s v=" "/>
    <s v=" "/>
    <s v=" "/>
    <m/>
    <m/>
    <m/>
    <m/>
    <m/>
    <m/>
    <s v=" "/>
    <s v=" "/>
    <s v=" "/>
    <m/>
    <m/>
    <m/>
    <m/>
    <m/>
    <m/>
    <m/>
    <m/>
    <m/>
    <s v=""/>
    <s v=""/>
    <s v=""/>
    <m/>
    <m/>
    <m/>
    <m/>
    <m/>
    <m/>
    <n v="1259"/>
    <n v="1156"/>
    <n v="1109"/>
    <n v="368"/>
    <n v="480"/>
    <n v="507"/>
    <n v="513"/>
    <n v="494"/>
    <n v="583"/>
    <n v="650"/>
    <n v="632"/>
    <m/>
    <m/>
    <m/>
    <m/>
    <m/>
    <m/>
    <m/>
    <m/>
    <n v="368"/>
    <n v="480"/>
    <n v="507"/>
    <n v="513"/>
    <n v="494"/>
    <n v="583"/>
    <n v="650"/>
    <n v="632"/>
    <n v="376"/>
    <n v="402"/>
    <n v="414"/>
    <n v="37"/>
    <n v="65"/>
    <n v="52"/>
    <n v="170"/>
    <n v="183"/>
    <n v="166"/>
    <n v="42"/>
    <n v="87"/>
    <n v="116"/>
    <n v="86"/>
    <n v="80"/>
    <n v="104"/>
    <n v="140"/>
    <n v="100"/>
    <n v="116"/>
    <n v="245"/>
    <n v="227"/>
    <n v="247"/>
  </r>
  <r>
    <x v="7"/>
    <s v="Cecil Community College "/>
    <n v="162104"/>
    <x v="7"/>
    <m/>
    <m/>
    <m/>
    <m/>
    <m/>
    <m/>
    <m/>
    <m/>
    <m/>
    <m/>
    <m/>
    <m/>
    <m/>
    <m/>
    <m/>
    <m/>
    <m/>
    <m/>
    <m/>
    <m/>
    <m/>
    <m/>
    <m/>
    <m/>
    <m/>
    <m/>
    <m/>
    <m/>
    <m/>
    <m/>
    <m/>
    <s v=" "/>
    <s v=" "/>
    <s v=" "/>
    <s v=" "/>
    <s v=" "/>
    <s v=" "/>
    <s v=" "/>
    <s v=" "/>
    <s v=" "/>
    <s v=" "/>
    <s v=" "/>
    <s v=" "/>
    <m/>
    <m/>
    <m/>
    <m/>
    <m/>
    <m/>
    <s v=" "/>
    <s v=" "/>
    <s v=" "/>
    <m/>
    <m/>
    <m/>
    <m/>
    <m/>
    <m/>
    <m/>
    <m/>
    <m/>
    <s v=""/>
    <s v=""/>
    <s v=""/>
    <m/>
    <m/>
    <m/>
    <m/>
    <m/>
    <m/>
    <n v="542"/>
    <n v="650"/>
    <n v="698"/>
    <n v="157"/>
    <n v="171"/>
    <n v="184"/>
    <n v="209"/>
    <n v="193"/>
    <n v="235"/>
    <n v="259"/>
    <n v="294"/>
    <m/>
    <m/>
    <m/>
    <m/>
    <m/>
    <m/>
    <m/>
    <m/>
    <n v="157"/>
    <n v="171"/>
    <n v="184"/>
    <n v="209"/>
    <n v="193"/>
    <n v="235"/>
    <n v="259"/>
    <n v="294"/>
    <n v="123"/>
    <n v="130"/>
    <n v="183"/>
    <n v="7"/>
    <n v="15"/>
    <n v="15"/>
    <n v="105"/>
    <n v="114"/>
    <n v="96"/>
    <n v="15"/>
    <n v="11"/>
    <n v="13"/>
    <n v="27"/>
    <n v="39"/>
    <n v="40"/>
    <n v="12"/>
    <n v="17"/>
    <n v="19"/>
    <n v="155"/>
    <n v="126"/>
    <n v="163"/>
  </r>
  <r>
    <x v="7"/>
    <s v="Chesapeake College "/>
    <n v="162168"/>
    <x v="7"/>
    <m/>
    <m/>
    <m/>
    <m/>
    <m/>
    <m/>
    <m/>
    <m/>
    <m/>
    <m/>
    <m/>
    <m/>
    <m/>
    <m/>
    <m/>
    <m/>
    <m/>
    <m/>
    <m/>
    <m/>
    <m/>
    <m/>
    <m/>
    <m/>
    <m/>
    <m/>
    <m/>
    <m/>
    <m/>
    <m/>
    <m/>
    <s v=" "/>
    <s v=" "/>
    <s v=" "/>
    <s v=" "/>
    <s v=" "/>
    <s v=" "/>
    <s v=" "/>
    <s v=" "/>
    <s v=" "/>
    <s v=" "/>
    <s v=" "/>
    <s v=" "/>
    <m/>
    <m/>
    <m/>
    <m/>
    <m/>
    <m/>
    <s v=" "/>
    <s v=" "/>
    <s v=" "/>
    <m/>
    <m/>
    <m/>
    <m/>
    <m/>
    <m/>
    <m/>
    <m/>
    <m/>
    <s v=""/>
    <s v=""/>
    <s v=""/>
    <m/>
    <m/>
    <m/>
    <m/>
    <m/>
    <m/>
    <n v="653"/>
    <n v="799"/>
    <n v="811"/>
    <n v="186"/>
    <n v="225"/>
    <n v="269"/>
    <n v="296"/>
    <n v="272"/>
    <n v="376"/>
    <n v="406"/>
    <n v="376"/>
    <m/>
    <m/>
    <m/>
    <m/>
    <m/>
    <m/>
    <m/>
    <m/>
    <n v="186"/>
    <n v="225"/>
    <n v="269"/>
    <n v="296"/>
    <n v="272"/>
    <n v="376"/>
    <n v="406"/>
    <n v="376"/>
    <n v="207"/>
    <n v="219"/>
    <n v="245"/>
    <n v="27"/>
    <n v="37"/>
    <n v="41"/>
    <n v="142"/>
    <n v="150"/>
    <n v="90"/>
    <n v="21"/>
    <n v="39"/>
    <n v="48"/>
    <n v="47"/>
    <n v="59"/>
    <n v="66"/>
    <n v="68"/>
    <n v="55"/>
    <n v="73"/>
    <n v="160"/>
    <n v="119"/>
    <n v="189"/>
  </r>
  <r>
    <x v="7"/>
    <s v="Garrett College "/>
    <n v="162609"/>
    <x v="7"/>
    <m/>
    <m/>
    <m/>
    <m/>
    <m/>
    <m/>
    <m/>
    <m/>
    <m/>
    <m/>
    <m/>
    <m/>
    <m/>
    <m/>
    <m/>
    <m/>
    <m/>
    <m/>
    <m/>
    <m/>
    <m/>
    <m/>
    <m/>
    <m/>
    <m/>
    <m/>
    <m/>
    <m/>
    <m/>
    <m/>
    <m/>
    <s v=" "/>
    <s v=" "/>
    <s v=" "/>
    <s v=" "/>
    <s v=" "/>
    <s v=" "/>
    <s v=" "/>
    <s v=" "/>
    <s v=" "/>
    <s v=" "/>
    <s v=" "/>
    <s v=" "/>
    <m/>
    <m/>
    <m/>
    <m/>
    <m/>
    <m/>
    <s v=" "/>
    <s v=" "/>
    <s v=" "/>
    <m/>
    <m/>
    <m/>
    <m/>
    <m/>
    <m/>
    <m/>
    <m/>
    <m/>
    <s v=""/>
    <s v=""/>
    <s v=""/>
    <m/>
    <m/>
    <m/>
    <m/>
    <m/>
    <m/>
    <n v="389"/>
    <n v="375"/>
    <n v="359"/>
    <n v="121"/>
    <n v="125"/>
    <n v="120"/>
    <n v="145"/>
    <n v="179"/>
    <n v="224"/>
    <n v="233"/>
    <n v="235"/>
    <m/>
    <m/>
    <m/>
    <m/>
    <m/>
    <m/>
    <m/>
    <m/>
    <n v="121"/>
    <n v="125"/>
    <n v="120"/>
    <n v="145"/>
    <n v="179"/>
    <n v="224"/>
    <n v="233"/>
    <n v="235"/>
    <n v="126"/>
    <n v="130"/>
    <n v="131"/>
    <n v="3"/>
    <n v="12"/>
    <n v="28"/>
    <n v="95"/>
    <n v="91"/>
    <n v="76"/>
    <n v="33"/>
    <n v="37"/>
    <n v="52"/>
    <n v="8"/>
    <n v="16"/>
    <n v="13"/>
    <n v="22"/>
    <n v="23"/>
    <n v="24"/>
    <n v="82"/>
    <n v="103"/>
    <n v="135"/>
  </r>
  <r>
    <x v="7"/>
    <s v="Wor-Wic Community College "/>
    <n v="164313"/>
    <x v="7"/>
    <m/>
    <m/>
    <m/>
    <m/>
    <m/>
    <m/>
    <m/>
    <m/>
    <m/>
    <m/>
    <m/>
    <m/>
    <m/>
    <m/>
    <m/>
    <m/>
    <m/>
    <m/>
    <m/>
    <m/>
    <m/>
    <m/>
    <m/>
    <m/>
    <m/>
    <m/>
    <m/>
    <m/>
    <m/>
    <m/>
    <m/>
    <s v=" "/>
    <s v=" "/>
    <s v=" "/>
    <s v=" "/>
    <s v=" "/>
    <s v=" "/>
    <s v=" "/>
    <s v=" "/>
    <s v=" "/>
    <s v=" "/>
    <s v=" "/>
    <s v=" "/>
    <m/>
    <m/>
    <m/>
    <m/>
    <m/>
    <m/>
    <s v=" "/>
    <s v=" "/>
    <s v=" "/>
    <m/>
    <m/>
    <m/>
    <m/>
    <m/>
    <m/>
    <m/>
    <m/>
    <m/>
    <s v=""/>
    <s v=""/>
    <s v=""/>
    <m/>
    <m/>
    <m/>
    <m/>
    <m/>
    <m/>
    <n v="1049"/>
    <n v="1097"/>
    <n v="1204"/>
    <n v="248"/>
    <n v="240"/>
    <n v="282"/>
    <n v="321"/>
    <n v="361"/>
    <n v="411"/>
    <n v="401"/>
    <n v="447"/>
    <m/>
    <m/>
    <m/>
    <m/>
    <m/>
    <m/>
    <m/>
    <m/>
    <n v="248"/>
    <n v="240"/>
    <n v="282"/>
    <n v="321"/>
    <n v="361"/>
    <n v="411"/>
    <n v="401"/>
    <n v="447"/>
    <n v="212"/>
    <n v="215"/>
    <n v="260"/>
    <n v="45"/>
    <n v="46"/>
    <n v="46"/>
    <n v="154"/>
    <n v="140"/>
    <n v="141"/>
    <n v="23"/>
    <n v="58"/>
    <n v="63"/>
    <n v="33"/>
    <n v="69"/>
    <n v="61"/>
    <n v="83"/>
    <n v="96"/>
    <n v="96"/>
    <n v="182"/>
    <n v="138"/>
    <n v="191"/>
  </r>
  <r>
    <x v="8"/>
    <s v="Mississippi State University"/>
    <n v="176080"/>
    <x v="0"/>
    <n v="3351"/>
    <n v="3167"/>
    <n v="3301"/>
    <n v="3394"/>
    <n v="3358"/>
    <n v="3800"/>
    <n v="4011"/>
    <n v="2018"/>
    <n v="1933"/>
    <n v="2038"/>
    <n v="2064"/>
    <n v="1837"/>
    <n v="1747"/>
    <n v="1668"/>
    <n v="1743"/>
    <n v="1955"/>
    <n v="1904"/>
    <n v="2273"/>
    <n v="2478"/>
    <n v="2"/>
    <n v="4"/>
    <n v="5"/>
    <n v="9"/>
    <n v="11"/>
    <n v="1"/>
    <n v="1"/>
    <n v="3"/>
    <n v="2"/>
    <n v="2"/>
    <n v="0"/>
    <n v="2"/>
    <n v="2016"/>
    <n v="1929"/>
    <n v="2033"/>
    <n v="2055"/>
    <n v="1826"/>
    <n v="1746"/>
    <n v="1667"/>
    <n v="1740"/>
    <n v="1953"/>
    <n v="1902"/>
    <n v="2273"/>
    <n v="2476"/>
    <n v="1588"/>
    <n v="1920"/>
    <n v="2027"/>
    <m/>
    <m/>
    <m/>
    <n v="314"/>
    <n v="353"/>
    <n v="449"/>
    <n v="1062"/>
    <n v="1040"/>
    <n v="1018"/>
    <n v="73"/>
    <n v="67"/>
    <n v="41"/>
    <m/>
    <m/>
    <m/>
    <n v="691"/>
    <n v="639"/>
    <n v="608"/>
    <n v="1164"/>
    <n v="1143"/>
    <n v="1217"/>
    <m/>
    <m/>
    <m/>
    <m/>
    <m/>
    <m/>
    <m/>
    <m/>
    <m/>
    <m/>
    <m/>
    <m/>
    <m/>
    <m/>
    <m/>
    <m/>
    <m/>
    <m/>
    <m/>
    <m/>
    <m/>
    <m/>
    <m/>
    <m/>
    <s v=""/>
    <s v=""/>
    <s v=""/>
    <s v=""/>
    <s v=""/>
    <s v=""/>
    <m/>
    <m/>
    <m/>
    <m/>
    <m/>
    <m/>
    <s v=""/>
    <s v=""/>
    <s v=""/>
    <m/>
    <m/>
    <m/>
    <m/>
    <m/>
    <m/>
    <m/>
    <m/>
    <m/>
    <s v=""/>
    <s v=""/>
    <s v=""/>
  </r>
  <r>
    <x v="8"/>
    <s v="University of Southern Mississippi"/>
    <n v="176372"/>
    <x v="0"/>
    <n v="3538"/>
    <n v="3095"/>
    <n v="3201"/>
    <n v="2980"/>
    <n v="3104"/>
    <n v="2996"/>
    <n v="3169"/>
    <n v="1314"/>
    <n v="1237"/>
    <n v="1219"/>
    <n v="1266"/>
    <n v="1383"/>
    <n v="1539"/>
    <n v="1376"/>
    <n v="1460"/>
    <n v="1332"/>
    <n v="1563"/>
    <n v="1382"/>
    <n v="1512"/>
    <n v="0"/>
    <m/>
    <m/>
    <n v="0"/>
    <n v="0"/>
    <n v="4"/>
    <n v="2"/>
    <n v="2"/>
    <n v="1"/>
    <n v="0"/>
    <n v="1"/>
    <n v="0"/>
    <n v="1314"/>
    <n v="1237"/>
    <n v="1219"/>
    <n v="1266"/>
    <n v="1383"/>
    <n v="1535"/>
    <n v="1374"/>
    <n v="1458"/>
    <n v="1331"/>
    <n v="1563"/>
    <n v="1381"/>
    <n v="1512"/>
    <n v="1147"/>
    <n v="992"/>
    <n v="1114"/>
    <m/>
    <m/>
    <m/>
    <n v="416"/>
    <n v="389"/>
    <n v="398"/>
    <n v="639"/>
    <n v="671"/>
    <n v="635"/>
    <n v="86"/>
    <n v="103"/>
    <n v="93"/>
    <m/>
    <m/>
    <m/>
    <n v="658"/>
    <n v="761"/>
    <n v="646"/>
    <n v="643"/>
    <n v="664"/>
    <n v="630"/>
    <m/>
    <m/>
    <m/>
    <m/>
    <m/>
    <m/>
    <m/>
    <m/>
    <m/>
    <m/>
    <m/>
    <m/>
    <m/>
    <m/>
    <m/>
    <m/>
    <m/>
    <m/>
    <m/>
    <m/>
    <m/>
    <m/>
    <m/>
    <m/>
    <s v=""/>
    <s v=""/>
    <s v=""/>
    <s v=""/>
    <s v=""/>
    <s v=""/>
    <m/>
    <m/>
    <m/>
    <m/>
    <m/>
    <m/>
    <s v=""/>
    <s v=""/>
    <s v=""/>
    <m/>
    <m/>
    <m/>
    <m/>
    <m/>
    <m/>
    <m/>
    <m/>
    <m/>
    <s v=""/>
    <s v=""/>
    <s v=""/>
  </r>
  <r>
    <x v="8"/>
    <s v="Jackson State University "/>
    <n v="175856"/>
    <x v="1"/>
    <n v="1443"/>
    <n v="1307"/>
    <n v="1656"/>
    <n v="1813"/>
    <n v="1509"/>
    <n v="1500"/>
    <n v="1486"/>
    <n v="808"/>
    <n v="842"/>
    <n v="802"/>
    <n v="995"/>
    <n v="978"/>
    <n v="1033"/>
    <n v="928"/>
    <n v="995"/>
    <n v="1131"/>
    <n v="889"/>
    <n v="919"/>
    <n v="951"/>
    <n v="0"/>
    <m/>
    <m/>
    <n v="0"/>
    <n v="0"/>
    <m/>
    <m/>
    <m/>
    <m/>
    <n v="0"/>
    <n v="0"/>
    <n v="0"/>
    <n v="808"/>
    <n v="842"/>
    <n v="802"/>
    <n v="995"/>
    <n v="978"/>
    <n v="1033"/>
    <n v="928"/>
    <n v="995"/>
    <n v="1131"/>
    <n v="889"/>
    <n v="919"/>
    <n v="951"/>
    <n v="684"/>
    <n v="676"/>
    <n v="721"/>
    <m/>
    <m/>
    <m/>
    <n v="205"/>
    <n v="243"/>
    <n v="230"/>
    <n v="338"/>
    <n v="431"/>
    <n v="418"/>
    <n v="98"/>
    <n v="79"/>
    <n v="77"/>
    <m/>
    <n v="0"/>
    <n v="0"/>
    <n v="542"/>
    <n v="523"/>
    <n v="433"/>
    <n v="338"/>
    <n v="380"/>
    <n v="381"/>
    <m/>
    <m/>
    <m/>
    <m/>
    <m/>
    <m/>
    <m/>
    <m/>
    <m/>
    <m/>
    <m/>
    <m/>
    <m/>
    <m/>
    <m/>
    <m/>
    <m/>
    <m/>
    <m/>
    <m/>
    <m/>
    <m/>
    <m/>
    <m/>
    <s v=""/>
    <s v=""/>
    <s v=""/>
    <s v=""/>
    <s v=""/>
    <s v=""/>
    <m/>
    <m/>
    <m/>
    <m/>
    <m/>
    <m/>
    <s v=""/>
    <s v=""/>
    <s v=""/>
    <m/>
    <m/>
    <m/>
    <m/>
    <m/>
    <m/>
    <m/>
    <m/>
    <m/>
    <s v=""/>
    <s v=""/>
    <s v=""/>
  </r>
  <r>
    <x v="8"/>
    <s v="University of Mississippi"/>
    <n v="176017"/>
    <x v="1"/>
    <n v="4719"/>
    <n v="3512"/>
    <n v="3056"/>
    <n v="3503"/>
    <n v="3725"/>
    <n v="3504"/>
    <n v="3517"/>
    <n v="1773"/>
    <n v="1798"/>
    <n v="1810"/>
    <n v="1983"/>
    <n v="2131"/>
    <n v="2232"/>
    <n v="2382"/>
    <n v="2255"/>
    <n v="2136"/>
    <n v="2527"/>
    <n v="2437"/>
    <n v="2317"/>
    <n v="3"/>
    <n v="4"/>
    <m/>
    <n v="1"/>
    <n v="5"/>
    <n v="1"/>
    <n v="3"/>
    <n v="4"/>
    <n v="1"/>
    <n v="3"/>
    <n v="2"/>
    <n v="0"/>
    <n v="1770"/>
    <n v="1794"/>
    <n v="1810"/>
    <n v="1982"/>
    <n v="2126"/>
    <n v="2231"/>
    <n v="2379"/>
    <n v="2251"/>
    <n v="2135"/>
    <n v="2524"/>
    <n v="2435"/>
    <n v="2317"/>
    <n v="2032"/>
    <n v="1907"/>
    <n v="1876"/>
    <m/>
    <m/>
    <m/>
    <n v="492"/>
    <n v="528"/>
    <n v="441"/>
    <n v="1133"/>
    <n v="1240"/>
    <n v="1437"/>
    <n v="73"/>
    <n v="73"/>
    <n v="59"/>
    <m/>
    <m/>
    <m/>
    <n v="920"/>
    <n v="918"/>
    <n v="883"/>
    <n v="1030"/>
    <n v="1005"/>
    <n v="1055"/>
    <m/>
    <m/>
    <m/>
    <m/>
    <m/>
    <m/>
    <m/>
    <m/>
    <m/>
    <m/>
    <m/>
    <m/>
    <m/>
    <m/>
    <m/>
    <m/>
    <m/>
    <m/>
    <m/>
    <m/>
    <m/>
    <m/>
    <m/>
    <m/>
    <s v=""/>
    <s v=""/>
    <s v=""/>
    <s v=""/>
    <s v=""/>
    <s v=""/>
    <m/>
    <m/>
    <m/>
    <m/>
    <m/>
    <m/>
    <s v=""/>
    <s v=""/>
    <s v=""/>
    <m/>
    <m/>
    <m/>
    <m/>
    <m/>
    <m/>
    <m/>
    <m/>
    <m/>
    <s v=""/>
    <s v=""/>
    <s v=""/>
  </r>
  <r>
    <x v="8"/>
    <s v="Alcorn State University"/>
    <n v="175342"/>
    <x v="3"/>
    <n v="589"/>
    <n v="696"/>
    <n v="845"/>
    <n v="781"/>
    <n v="831"/>
    <n v="797"/>
    <n v="611"/>
    <n v="530"/>
    <n v="534"/>
    <n v="552"/>
    <n v="489"/>
    <n v="495"/>
    <n v="423"/>
    <n v="495"/>
    <n v="572"/>
    <n v="526"/>
    <n v="545"/>
    <n v="514"/>
    <n v="451"/>
    <n v="0"/>
    <n v="0"/>
    <n v="0"/>
    <n v="0"/>
    <n v="0"/>
    <n v="0"/>
    <n v="0"/>
    <n v="0"/>
    <n v="0"/>
    <n v="0"/>
    <n v="0"/>
    <n v="0"/>
    <n v="530"/>
    <n v="534"/>
    <n v="552"/>
    <n v="489"/>
    <n v="495"/>
    <n v="423"/>
    <n v="495"/>
    <n v="572"/>
    <n v="526"/>
    <n v="545"/>
    <n v="514"/>
    <n v="451"/>
    <n v="342"/>
    <n v="305"/>
    <n v="317"/>
    <m/>
    <m/>
    <n v="0"/>
    <n v="203"/>
    <n v="209"/>
    <n v="134"/>
    <n v="208"/>
    <n v="164"/>
    <n v="188"/>
    <n v="23"/>
    <n v="20"/>
    <n v="19"/>
    <m/>
    <m/>
    <n v="0"/>
    <n v="264"/>
    <n v="239"/>
    <n v="288"/>
    <n v="260"/>
    <n v="255"/>
    <n v="258"/>
    <m/>
    <m/>
    <m/>
    <m/>
    <m/>
    <m/>
    <m/>
    <m/>
    <m/>
    <m/>
    <m/>
    <m/>
    <m/>
    <m/>
    <m/>
    <m/>
    <m/>
    <m/>
    <m/>
    <m/>
    <m/>
    <m/>
    <m/>
    <m/>
    <s v=""/>
    <s v=""/>
    <s v=""/>
    <s v=""/>
    <s v=""/>
    <s v=""/>
    <m/>
    <m/>
    <m/>
    <m/>
    <m/>
    <m/>
    <s v=""/>
    <s v=""/>
    <s v=""/>
    <m/>
    <m/>
    <m/>
    <m/>
    <m/>
    <m/>
    <m/>
    <m/>
    <m/>
    <s v=""/>
    <s v=""/>
    <s v=""/>
  </r>
  <r>
    <x v="8"/>
    <s v="Delta State University"/>
    <n v="175616"/>
    <x v="3"/>
    <n v="827"/>
    <n v="791"/>
    <n v="974"/>
    <n v="1014"/>
    <n v="1019"/>
    <n v="904"/>
    <n v="893"/>
    <n v="500"/>
    <n v="427"/>
    <n v="458"/>
    <n v="462"/>
    <n v="427"/>
    <n v="352"/>
    <n v="327"/>
    <n v="381"/>
    <n v="393"/>
    <n v="465"/>
    <n v="477"/>
    <n v="392"/>
    <n v="0"/>
    <n v="0"/>
    <n v="0"/>
    <n v="0"/>
    <n v="0"/>
    <n v="1"/>
    <n v="0"/>
    <n v="0"/>
    <n v="0"/>
    <n v="0"/>
    <n v="0"/>
    <n v="1"/>
    <n v="500"/>
    <n v="427"/>
    <n v="458"/>
    <n v="462"/>
    <n v="427"/>
    <n v="351"/>
    <n v="327"/>
    <n v="381"/>
    <n v="393"/>
    <n v="465"/>
    <n v="477"/>
    <n v="391"/>
    <n v="281"/>
    <n v="303"/>
    <n v="245"/>
    <n v="0"/>
    <n v="0"/>
    <m/>
    <n v="184"/>
    <n v="174"/>
    <n v="146"/>
    <n v="180"/>
    <n v="143"/>
    <n v="147"/>
    <n v="13"/>
    <n v="24"/>
    <n v="13"/>
    <n v="0"/>
    <n v="0"/>
    <m/>
    <n v="234"/>
    <n v="184"/>
    <n v="167"/>
    <n v="315"/>
    <n v="215"/>
    <n v="239"/>
    <m/>
    <m/>
    <m/>
    <m/>
    <m/>
    <m/>
    <m/>
    <m/>
    <m/>
    <m/>
    <m/>
    <m/>
    <m/>
    <m/>
    <m/>
    <m/>
    <m/>
    <m/>
    <m/>
    <m/>
    <m/>
    <m/>
    <m/>
    <m/>
    <s v=""/>
    <s v=""/>
    <s v=""/>
    <s v=""/>
    <s v=""/>
    <s v=""/>
    <m/>
    <m/>
    <m/>
    <m/>
    <m/>
    <m/>
    <s v=""/>
    <s v=""/>
    <s v=""/>
    <m/>
    <m/>
    <m/>
    <m/>
    <m/>
    <m/>
    <m/>
    <m/>
    <m/>
    <s v=""/>
    <s v=""/>
    <s v=""/>
  </r>
  <r>
    <x v="8"/>
    <s v="Mississippi Valley State University"/>
    <n v="176044"/>
    <x v="3"/>
    <n v="620"/>
    <n v="699"/>
    <n v="753"/>
    <n v="660"/>
    <n v="673"/>
    <n v="719"/>
    <n v="709"/>
    <n v="343"/>
    <n v="321"/>
    <n v="248"/>
    <n v="332"/>
    <n v="257"/>
    <n v="269"/>
    <n v="325"/>
    <n v="372"/>
    <n v="398"/>
    <n v="443"/>
    <n v="469"/>
    <n v="446"/>
    <n v="0"/>
    <n v="1"/>
    <m/>
    <n v="0"/>
    <n v="0"/>
    <m/>
    <m/>
    <m/>
    <m/>
    <n v="0"/>
    <n v="0"/>
    <n v="1"/>
    <n v="343"/>
    <n v="320"/>
    <n v="248"/>
    <n v="332"/>
    <n v="257"/>
    <n v="269"/>
    <n v="325"/>
    <n v="372"/>
    <n v="398"/>
    <n v="443"/>
    <n v="469"/>
    <n v="445"/>
    <n v="287"/>
    <n v="290"/>
    <n v="259"/>
    <m/>
    <n v="0"/>
    <n v="0"/>
    <n v="156"/>
    <n v="179"/>
    <n v="186"/>
    <n v="93"/>
    <n v="77"/>
    <n v="114"/>
    <n v="33"/>
    <n v="34"/>
    <n v="22"/>
    <m/>
    <n v="0"/>
    <n v="0"/>
    <n v="131"/>
    <n v="158"/>
    <n v="189"/>
    <n v="154"/>
    <n v="154"/>
    <n v="126"/>
    <m/>
    <m/>
    <m/>
    <m/>
    <m/>
    <m/>
    <m/>
    <m/>
    <m/>
    <m/>
    <m/>
    <m/>
    <m/>
    <m/>
    <m/>
    <m/>
    <m/>
    <m/>
    <m/>
    <m/>
    <m/>
    <m/>
    <m/>
    <m/>
    <s v=""/>
    <s v=""/>
    <s v=""/>
    <s v=""/>
    <s v=""/>
    <s v=""/>
    <m/>
    <m/>
    <m/>
    <m/>
    <m/>
    <m/>
    <s v=""/>
    <s v=""/>
    <s v=""/>
    <m/>
    <m/>
    <m/>
    <m/>
    <m/>
    <m/>
    <m/>
    <m/>
    <m/>
    <s v=""/>
    <s v=""/>
    <s v=""/>
  </r>
  <r>
    <x v="8"/>
    <s v="Mississippi University for Women"/>
    <n v="176035"/>
    <x v="4"/>
    <n v="511"/>
    <n v="449"/>
    <n v="561"/>
    <n v="553"/>
    <n v="568"/>
    <n v="549"/>
    <n v="540"/>
    <n v="223"/>
    <n v="198"/>
    <n v="198"/>
    <n v="193"/>
    <n v="183"/>
    <n v="238"/>
    <n v="190"/>
    <n v="231"/>
    <n v="222"/>
    <n v="199"/>
    <n v="212"/>
    <n v="239"/>
    <n v="0"/>
    <n v="1"/>
    <m/>
    <n v="1"/>
    <n v="0"/>
    <m/>
    <m/>
    <m/>
    <m/>
    <n v="0"/>
    <n v="0"/>
    <n v="0"/>
    <n v="223"/>
    <n v="197"/>
    <n v="198"/>
    <n v="192"/>
    <n v="183"/>
    <n v="238"/>
    <n v="190"/>
    <n v="231"/>
    <n v="222"/>
    <n v="199"/>
    <n v="212"/>
    <n v="239"/>
    <n v="132"/>
    <n v="145"/>
    <n v="163"/>
    <n v="0"/>
    <n v="0"/>
    <n v="0"/>
    <n v="67"/>
    <n v="67"/>
    <n v="76"/>
    <n v="66"/>
    <n v="100"/>
    <n v="77"/>
    <n v="7"/>
    <n v="14"/>
    <n v="6"/>
    <n v="0"/>
    <n v="0"/>
    <n v="0"/>
    <n v="110"/>
    <n v="124"/>
    <n v="107"/>
    <n v="110"/>
    <n v="83"/>
    <n v="91"/>
    <m/>
    <m/>
    <m/>
    <m/>
    <m/>
    <m/>
    <m/>
    <m/>
    <m/>
    <m/>
    <m/>
    <m/>
    <m/>
    <m/>
    <m/>
    <m/>
    <m/>
    <m/>
    <m/>
    <m/>
    <m/>
    <m/>
    <m/>
    <m/>
    <s v=""/>
    <s v=""/>
    <s v=""/>
    <s v=""/>
    <s v=""/>
    <s v=""/>
    <m/>
    <m/>
    <m/>
    <m/>
    <m/>
    <m/>
    <s v=""/>
    <s v=""/>
    <s v=""/>
    <m/>
    <m/>
    <m/>
    <m/>
    <m/>
    <m/>
    <m/>
    <m/>
    <m/>
    <s v=""/>
    <s v=""/>
    <s v=""/>
  </r>
  <r>
    <x v="8"/>
    <s v="Hinds Community College "/>
    <n v="175786"/>
    <x v="5"/>
    <m/>
    <m/>
    <m/>
    <m/>
    <m/>
    <m/>
    <m/>
    <m/>
    <m/>
    <m/>
    <m/>
    <m/>
    <m/>
    <m/>
    <m/>
    <m/>
    <m/>
    <m/>
    <m/>
    <m/>
    <m/>
    <m/>
    <m/>
    <m/>
    <m/>
    <m/>
    <m/>
    <m/>
    <m/>
    <m/>
    <m/>
    <s v=" "/>
    <s v=" "/>
    <s v=" "/>
    <s v=" "/>
    <s v=" "/>
    <s v=" "/>
    <s v=" "/>
    <s v=" "/>
    <s v=" "/>
    <s v=" "/>
    <s v=" "/>
    <s v=" "/>
    <m/>
    <m/>
    <m/>
    <m/>
    <m/>
    <m/>
    <s v=" "/>
    <s v=" "/>
    <s v=" "/>
    <m/>
    <m/>
    <m/>
    <m/>
    <m/>
    <m/>
    <m/>
    <m/>
    <m/>
    <s v=""/>
    <s v=""/>
    <s v=""/>
    <m/>
    <m/>
    <m/>
    <n v="4298"/>
    <n v="3187"/>
    <n v="6777"/>
    <n v="5802"/>
    <n v="2978"/>
    <n v="2978"/>
    <n v="5103"/>
    <n v="6281"/>
    <n v="3288"/>
    <n v="1892"/>
    <n v="1942"/>
    <n v="1823"/>
    <n v="2324"/>
    <n v="2175"/>
    <m/>
    <m/>
    <m/>
    <m/>
    <m/>
    <m/>
    <n v="0"/>
    <n v="0"/>
    <m/>
    <m/>
    <n v="3288"/>
    <n v="1892"/>
    <n v="1942"/>
    <n v="1823"/>
    <n v="2324"/>
    <n v="2175"/>
    <m/>
    <n v="1172"/>
    <n v="1206"/>
    <m/>
    <m/>
    <m/>
    <n v="1823"/>
    <n v="1152"/>
    <n v="969"/>
    <n v="196"/>
    <n v="267"/>
    <n v="460"/>
    <m/>
    <m/>
    <m/>
    <n v="1009"/>
    <n v="1065"/>
    <n v="0"/>
    <n v="687"/>
    <n v="610"/>
    <n v="1363"/>
  </r>
  <r>
    <x v="8"/>
    <s v="Mississippi Gulf Coast Community College "/>
    <n v="176071"/>
    <x v="5"/>
    <m/>
    <m/>
    <m/>
    <m/>
    <m/>
    <m/>
    <m/>
    <m/>
    <m/>
    <m/>
    <m/>
    <m/>
    <m/>
    <m/>
    <m/>
    <m/>
    <m/>
    <m/>
    <m/>
    <m/>
    <m/>
    <m/>
    <m/>
    <m/>
    <m/>
    <m/>
    <m/>
    <m/>
    <m/>
    <m/>
    <m/>
    <s v=" "/>
    <s v=" "/>
    <s v=" "/>
    <s v=" "/>
    <s v=" "/>
    <s v=" "/>
    <s v=" "/>
    <s v=" "/>
    <s v=" "/>
    <s v=" "/>
    <s v=" "/>
    <s v=" "/>
    <m/>
    <m/>
    <m/>
    <m/>
    <m/>
    <m/>
    <s v=" "/>
    <s v=" "/>
    <s v=" "/>
    <m/>
    <m/>
    <m/>
    <m/>
    <m/>
    <m/>
    <m/>
    <m/>
    <m/>
    <s v=""/>
    <s v=""/>
    <s v=""/>
    <m/>
    <m/>
    <m/>
    <n v="2593"/>
    <n v="3405"/>
    <n v="2283"/>
    <n v="2525"/>
    <n v="2621"/>
    <n v="2634"/>
    <n v="2080"/>
    <n v="2443"/>
    <n v="1940"/>
    <n v="1858"/>
    <n v="1519"/>
    <n v="1564"/>
    <n v="1565"/>
    <n v="1658"/>
    <m/>
    <m/>
    <m/>
    <m/>
    <m/>
    <n v="2"/>
    <n v="5"/>
    <n v="2"/>
    <m/>
    <m/>
    <n v="1940"/>
    <n v="1858"/>
    <n v="1519"/>
    <n v="1562"/>
    <n v="1560"/>
    <n v="1656"/>
    <m/>
    <n v="1120"/>
    <n v="1108"/>
    <m/>
    <m/>
    <m/>
    <n v="1562"/>
    <n v="440"/>
    <n v="548"/>
    <n v="334"/>
    <n v="310"/>
    <n v="354"/>
    <m/>
    <m/>
    <m/>
    <n v="860"/>
    <n v="645"/>
    <n v="349"/>
    <n v="664"/>
    <n v="564"/>
    <n v="859"/>
  </r>
  <r>
    <x v="8"/>
    <s v="Northwest Mississippi Community College "/>
    <n v="176178"/>
    <x v="5"/>
    <m/>
    <m/>
    <m/>
    <m/>
    <m/>
    <m/>
    <m/>
    <m/>
    <m/>
    <m/>
    <m/>
    <m/>
    <m/>
    <m/>
    <m/>
    <m/>
    <m/>
    <m/>
    <m/>
    <m/>
    <m/>
    <m/>
    <m/>
    <m/>
    <m/>
    <m/>
    <m/>
    <m/>
    <m/>
    <m/>
    <m/>
    <s v=" "/>
    <s v=" "/>
    <s v=" "/>
    <s v=" "/>
    <s v=" "/>
    <s v=" "/>
    <s v=" "/>
    <s v=" "/>
    <s v=" "/>
    <s v=" "/>
    <s v=" "/>
    <s v=" "/>
    <m/>
    <m/>
    <m/>
    <m/>
    <m/>
    <m/>
    <s v=" "/>
    <s v=" "/>
    <s v=" "/>
    <m/>
    <m/>
    <m/>
    <m/>
    <m/>
    <m/>
    <m/>
    <m/>
    <m/>
    <s v=""/>
    <s v=""/>
    <s v=""/>
    <m/>
    <m/>
    <m/>
    <n v="2617"/>
    <n v="2210"/>
    <n v="2448"/>
    <n v="2408"/>
    <n v="6444"/>
    <n v="2739"/>
    <n v="1487"/>
    <n v="1446"/>
    <n v="1464"/>
    <n v="1568"/>
    <n v="1568"/>
    <n v="1476"/>
    <n v="1576"/>
    <n v="1728"/>
    <m/>
    <m/>
    <m/>
    <m/>
    <m/>
    <n v="1"/>
    <n v="0"/>
    <n v="0"/>
    <m/>
    <m/>
    <n v="1464"/>
    <n v="1568"/>
    <n v="1568"/>
    <n v="1475"/>
    <n v="1576"/>
    <n v="1728"/>
    <m/>
    <n v="1138"/>
    <n v="1321"/>
    <m/>
    <m/>
    <m/>
    <n v="1475"/>
    <n v="438"/>
    <n v="407"/>
    <n v="270"/>
    <n v="283"/>
    <n v="217"/>
    <m/>
    <m/>
    <m/>
    <n v="254"/>
    <n v="282"/>
    <n v="254"/>
    <n v="1044"/>
    <n v="1003"/>
    <n v="1004"/>
  </r>
  <r>
    <x v="8"/>
    <s v="Copiah-Lincoln Community College "/>
    <n v="175573"/>
    <x v="6"/>
    <m/>
    <m/>
    <m/>
    <m/>
    <m/>
    <m/>
    <m/>
    <m/>
    <m/>
    <m/>
    <m/>
    <m/>
    <m/>
    <m/>
    <m/>
    <m/>
    <m/>
    <m/>
    <m/>
    <m/>
    <m/>
    <m/>
    <m/>
    <m/>
    <m/>
    <m/>
    <m/>
    <m/>
    <m/>
    <m/>
    <m/>
    <s v=" "/>
    <s v=" "/>
    <s v=" "/>
    <s v=" "/>
    <s v=" "/>
    <s v=" "/>
    <s v=" "/>
    <s v=" "/>
    <s v=" "/>
    <s v=" "/>
    <s v=" "/>
    <s v=" "/>
    <m/>
    <m/>
    <m/>
    <m/>
    <m/>
    <m/>
    <s v=" "/>
    <s v=" "/>
    <s v=" "/>
    <m/>
    <m/>
    <m/>
    <m/>
    <m/>
    <m/>
    <m/>
    <m/>
    <m/>
    <s v=""/>
    <s v=""/>
    <s v=""/>
    <m/>
    <m/>
    <m/>
    <n v="1471"/>
    <n v="1597"/>
    <n v="1619"/>
    <n v="1302"/>
    <n v="1291"/>
    <n v="1130"/>
    <n v="1221"/>
    <n v="1312"/>
    <n v="1186"/>
    <n v="1491"/>
    <n v="1517"/>
    <n v="965"/>
    <n v="772"/>
    <n v="727"/>
    <m/>
    <m/>
    <m/>
    <m/>
    <m/>
    <m/>
    <n v="0"/>
    <n v="0"/>
    <m/>
    <m/>
    <n v="1186"/>
    <n v="1491"/>
    <n v="1517"/>
    <n v="965"/>
    <n v="772"/>
    <n v="727"/>
    <m/>
    <n v="97"/>
    <n v="467"/>
    <m/>
    <m/>
    <m/>
    <n v="965"/>
    <n v="675"/>
    <n v="260"/>
    <n v="163"/>
    <n v="274"/>
    <n v="306"/>
    <m/>
    <m/>
    <m/>
    <n v="0"/>
    <n v="0"/>
    <n v="0"/>
    <n v="1328"/>
    <n v="1243"/>
    <n v="659"/>
  </r>
  <r>
    <x v="8"/>
    <s v="East Central Community College "/>
    <n v="175643"/>
    <x v="6"/>
    <m/>
    <m/>
    <m/>
    <m/>
    <m/>
    <m/>
    <m/>
    <m/>
    <m/>
    <m/>
    <m/>
    <m/>
    <m/>
    <m/>
    <m/>
    <m/>
    <m/>
    <m/>
    <m/>
    <m/>
    <m/>
    <m/>
    <m/>
    <m/>
    <m/>
    <m/>
    <m/>
    <m/>
    <m/>
    <m/>
    <m/>
    <s v=" "/>
    <s v=" "/>
    <s v=" "/>
    <s v=" "/>
    <s v=" "/>
    <s v=" "/>
    <s v=" "/>
    <s v=" "/>
    <s v=" "/>
    <s v=" "/>
    <s v=" "/>
    <s v=" "/>
    <m/>
    <m/>
    <m/>
    <m/>
    <m/>
    <m/>
    <s v=" "/>
    <s v=" "/>
    <s v=" "/>
    <m/>
    <m/>
    <m/>
    <m/>
    <m/>
    <m/>
    <m/>
    <m/>
    <m/>
    <s v=""/>
    <s v=""/>
    <s v=""/>
    <m/>
    <m/>
    <m/>
    <n v="780"/>
    <n v="812"/>
    <n v="751"/>
    <n v="801"/>
    <n v="928"/>
    <n v="905"/>
    <n v="714"/>
    <n v="780"/>
    <n v="769"/>
    <n v="810"/>
    <n v="751"/>
    <n v="551"/>
    <n v="630"/>
    <n v="687"/>
    <m/>
    <m/>
    <m/>
    <m/>
    <m/>
    <m/>
    <n v="0"/>
    <n v="0"/>
    <m/>
    <m/>
    <n v="769"/>
    <n v="810"/>
    <n v="751"/>
    <n v="551"/>
    <n v="630"/>
    <n v="687"/>
    <m/>
    <n v="418"/>
    <n v="456"/>
    <m/>
    <m/>
    <m/>
    <n v="551"/>
    <n v="212"/>
    <n v="231"/>
    <n v="254"/>
    <n v="261"/>
    <n v="188"/>
    <m/>
    <m/>
    <m/>
    <n v="205"/>
    <n v="190"/>
    <n v="132"/>
    <n v="351"/>
    <n v="300"/>
    <n v="231"/>
  </r>
  <r>
    <x v="8"/>
    <s v="East Mississippi Community College "/>
    <n v="175652"/>
    <x v="6"/>
    <m/>
    <m/>
    <m/>
    <m/>
    <m/>
    <m/>
    <m/>
    <m/>
    <m/>
    <m/>
    <m/>
    <m/>
    <m/>
    <m/>
    <m/>
    <m/>
    <m/>
    <m/>
    <m/>
    <m/>
    <m/>
    <m/>
    <m/>
    <m/>
    <m/>
    <m/>
    <m/>
    <m/>
    <m/>
    <m/>
    <m/>
    <s v=" "/>
    <s v=" "/>
    <s v=" "/>
    <s v=" "/>
    <s v=" "/>
    <s v=" "/>
    <s v=" "/>
    <s v=" "/>
    <s v=" "/>
    <s v=" "/>
    <s v=" "/>
    <s v=" "/>
    <m/>
    <m/>
    <m/>
    <m/>
    <m/>
    <m/>
    <s v=" "/>
    <s v=" "/>
    <s v=" "/>
    <m/>
    <m/>
    <m/>
    <m/>
    <m/>
    <m/>
    <m/>
    <m/>
    <m/>
    <s v=""/>
    <s v=""/>
    <s v=""/>
    <m/>
    <m/>
    <m/>
    <n v="1381"/>
    <n v="1401"/>
    <n v="1234"/>
    <n v="1445"/>
    <n v="1407"/>
    <n v="2431"/>
    <n v="272"/>
    <n v="999"/>
    <n v="1029"/>
    <n v="1009"/>
    <n v="874"/>
    <n v="1009"/>
    <n v="962"/>
    <n v="927"/>
    <m/>
    <m/>
    <m/>
    <m/>
    <m/>
    <m/>
    <n v="0"/>
    <n v="0"/>
    <m/>
    <m/>
    <n v="1029"/>
    <n v="1009"/>
    <n v="874"/>
    <n v="1009"/>
    <n v="962"/>
    <n v="927"/>
    <m/>
    <n v="617"/>
    <n v="628"/>
    <m/>
    <m/>
    <m/>
    <n v="1009"/>
    <n v="345"/>
    <n v="299"/>
    <n v="233"/>
    <n v="146"/>
    <n v="209"/>
    <m/>
    <m/>
    <m/>
    <n v="285"/>
    <n v="229"/>
    <n v="124"/>
    <n v="491"/>
    <n v="499"/>
    <n v="676"/>
  </r>
  <r>
    <x v="8"/>
    <s v="Holmes Community College "/>
    <n v="175810"/>
    <x v="6"/>
    <m/>
    <m/>
    <m/>
    <m/>
    <m/>
    <m/>
    <m/>
    <m/>
    <m/>
    <m/>
    <m/>
    <m/>
    <m/>
    <m/>
    <m/>
    <m/>
    <m/>
    <m/>
    <m/>
    <m/>
    <m/>
    <m/>
    <m/>
    <m/>
    <m/>
    <m/>
    <m/>
    <m/>
    <m/>
    <m/>
    <m/>
    <s v=" "/>
    <s v=" "/>
    <s v=" "/>
    <s v=" "/>
    <s v=" "/>
    <s v=" "/>
    <s v=" "/>
    <s v=" "/>
    <s v=" "/>
    <s v=" "/>
    <s v=" "/>
    <s v=" "/>
    <m/>
    <m/>
    <m/>
    <m/>
    <m/>
    <m/>
    <s v=" "/>
    <s v=" "/>
    <s v=" "/>
    <m/>
    <m/>
    <m/>
    <m/>
    <m/>
    <m/>
    <m/>
    <m/>
    <m/>
    <s v=""/>
    <s v=""/>
    <s v=""/>
    <m/>
    <m/>
    <m/>
    <n v="1046"/>
    <n v="3251"/>
    <n v="1348"/>
    <n v="4876"/>
    <n v="1981"/>
    <n v="2257"/>
    <n v="917"/>
    <n v="863"/>
    <n v="773"/>
    <n v="1331"/>
    <n v="946"/>
    <n v="1082"/>
    <n v="1059"/>
    <n v="1184"/>
    <m/>
    <m/>
    <m/>
    <m/>
    <m/>
    <m/>
    <n v="0"/>
    <n v="0"/>
    <m/>
    <m/>
    <n v="773"/>
    <n v="1331"/>
    <n v="946"/>
    <n v="1082"/>
    <n v="1059"/>
    <n v="1184"/>
    <m/>
    <n v="600"/>
    <n v="776"/>
    <m/>
    <m/>
    <m/>
    <n v="1082"/>
    <n v="459"/>
    <n v="408"/>
    <n v="145"/>
    <n v="140"/>
    <n v="253"/>
    <m/>
    <m/>
    <m/>
    <n v="50"/>
    <n v="168"/>
    <n v="277"/>
    <n v="1136"/>
    <n v="638"/>
    <n v="552"/>
  </r>
  <r>
    <x v="8"/>
    <s v="Itawamba Community College "/>
    <n v="175829"/>
    <x v="6"/>
    <m/>
    <m/>
    <m/>
    <m/>
    <m/>
    <m/>
    <m/>
    <m/>
    <m/>
    <m/>
    <m/>
    <m/>
    <m/>
    <m/>
    <m/>
    <m/>
    <m/>
    <m/>
    <m/>
    <m/>
    <m/>
    <m/>
    <m/>
    <m/>
    <m/>
    <m/>
    <m/>
    <m/>
    <m/>
    <m/>
    <m/>
    <s v=" "/>
    <s v=" "/>
    <s v=" "/>
    <s v=" "/>
    <s v=" "/>
    <s v=" "/>
    <s v=" "/>
    <s v=" "/>
    <s v=" "/>
    <s v=" "/>
    <s v=" "/>
    <s v=" "/>
    <m/>
    <m/>
    <m/>
    <m/>
    <m/>
    <m/>
    <s v=" "/>
    <s v=" "/>
    <s v=" "/>
    <m/>
    <m/>
    <m/>
    <m/>
    <m/>
    <m/>
    <m/>
    <m/>
    <m/>
    <s v=""/>
    <s v=""/>
    <s v=""/>
    <m/>
    <m/>
    <m/>
    <n v="1991"/>
    <n v="3315"/>
    <n v="2970"/>
    <n v="2296"/>
    <n v="2459"/>
    <n v="2654"/>
    <n v="1095"/>
    <n v="921"/>
    <n v="1289"/>
    <n v="1213"/>
    <n v="2068"/>
    <n v="1407"/>
    <n v="1548"/>
    <n v="1624"/>
    <m/>
    <m/>
    <m/>
    <m/>
    <m/>
    <m/>
    <n v="0"/>
    <n v="0"/>
    <m/>
    <m/>
    <n v="1289"/>
    <n v="1213"/>
    <n v="2068"/>
    <n v="1407"/>
    <n v="1548"/>
    <n v="1624"/>
    <m/>
    <n v="1213"/>
    <n v="1351"/>
    <m/>
    <m/>
    <m/>
    <n v="1407"/>
    <n v="335"/>
    <n v="273"/>
    <n v="227"/>
    <n v="250"/>
    <n v="314"/>
    <m/>
    <m/>
    <m/>
    <n v="320"/>
    <n v="300"/>
    <n v="340"/>
    <n v="666"/>
    <n v="1518"/>
    <n v="753"/>
  </r>
  <r>
    <x v="8"/>
    <s v="Jones County Junior College "/>
    <n v="175883"/>
    <x v="6"/>
    <m/>
    <m/>
    <m/>
    <m/>
    <m/>
    <m/>
    <m/>
    <m/>
    <m/>
    <m/>
    <m/>
    <m/>
    <m/>
    <m/>
    <m/>
    <m/>
    <m/>
    <m/>
    <m/>
    <m/>
    <m/>
    <m/>
    <m/>
    <m/>
    <m/>
    <m/>
    <m/>
    <m/>
    <m/>
    <m/>
    <m/>
    <s v=" "/>
    <s v=" "/>
    <s v=" "/>
    <s v=" "/>
    <s v=" "/>
    <s v=" "/>
    <s v=" "/>
    <s v=" "/>
    <s v=" "/>
    <s v=" "/>
    <s v=" "/>
    <s v=" "/>
    <m/>
    <m/>
    <m/>
    <m/>
    <m/>
    <m/>
    <s v=" "/>
    <s v=" "/>
    <s v=" "/>
    <m/>
    <m/>
    <m/>
    <m/>
    <m/>
    <m/>
    <m/>
    <m/>
    <m/>
    <s v=""/>
    <s v=""/>
    <s v=""/>
    <m/>
    <m/>
    <m/>
    <n v="1991"/>
    <n v="1849"/>
    <n v="1906"/>
    <n v="1715"/>
    <n v="1891"/>
    <n v="1860"/>
    <n v="1597"/>
    <n v="1478"/>
    <n v="1609"/>
    <n v="1429"/>
    <n v="1483"/>
    <n v="1314"/>
    <n v="1342"/>
    <n v="1281"/>
    <m/>
    <m/>
    <m/>
    <m/>
    <m/>
    <m/>
    <n v="0"/>
    <n v="0"/>
    <m/>
    <m/>
    <n v="1609"/>
    <n v="1429"/>
    <n v="1483"/>
    <n v="1314"/>
    <n v="1342"/>
    <n v="1281"/>
    <m/>
    <n v="868"/>
    <n v="884"/>
    <m/>
    <m/>
    <m/>
    <n v="1314"/>
    <n v="474"/>
    <n v="397"/>
    <n v="323"/>
    <n v="306"/>
    <n v="307"/>
    <m/>
    <m/>
    <m/>
    <n v="192"/>
    <n v="177"/>
    <n v="167"/>
    <n v="914"/>
    <n v="1000"/>
    <n v="840"/>
  </r>
  <r>
    <x v="8"/>
    <s v="Meridian Community College "/>
    <n v="175935"/>
    <x v="6"/>
    <m/>
    <m/>
    <m/>
    <m/>
    <m/>
    <m/>
    <m/>
    <m/>
    <m/>
    <m/>
    <m/>
    <m/>
    <m/>
    <m/>
    <m/>
    <m/>
    <m/>
    <m/>
    <m/>
    <m/>
    <m/>
    <m/>
    <m/>
    <m/>
    <m/>
    <m/>
    <m/>
    <m/>
    <m/>
    <m/>
    <m/>
    <s v=" "/>
    <s v=" "/>
    <s v=" "/>
    <s v=" "/>
    <s v=" "/>
    <s v=" "/>
    <s v=" "/>
    <s v=" "/>
    <s v=" "/>
    <s v=" "/>
    <s v=" "/>
    <s v=" "/>
    <m/>
    <m/>
    <m/>
    <m/>
    <m/>
    <m/>
    <s v=" "/>
    <s v=" "/>
    <s v=" "/>
    <m/>
    <m/>
    <m/>
    <m/>
    <m/>
    <m/>
    <m/>
    <m/>
    <m/>
    <s v=""/>
    <s v=""/>
    <s v=""/>
    <m/>
    <m/>
    <m/>
    <n v="1144"/>
    <n v="1101"/>
    <n v="1577"/>
    <n v="1598"/>
    <n v="1700"/>
    <n v="1423"/>
    <n v="748"/>
    <n v="765"/>
    <n v="882"/>
    <n v="898"/>
    <n v="1227"/>
    <n v="1214"/>
    <n v="1301"/>
    <n v="1054"/>
    <m/>
    <m/>
    <m/>
    <m/>
    <m/>
    <m/>
    <n v="0"/>
    <n v="0"/>
    <m/>
    <m/>
    <n v="882"/>
    <n v="898"/>
    <n v="1227"/>
    <n v="1214"/>
    <n v="1301"/>
    <n v="1054"/>
    <m/>
    <n v="871"/>
    <n v="616"/>
    <m/>
    <m/>
    <m/>
    <n v="1214"/>
    <n v="430"/>
    <n v="438"/>
    <n v="223"/>
    <n v="830"/>
    <n v="329"/>
    <m/>
    <m/>
    <m/>
    <n v="0"/>
    <n v="0"/>
    <n v="0"/>
    <n v="675"/>
    <n v="397"/>
    <n v="885"/>
  </r>
  <r>
    <x v="8"/>
    <s v="Mississippi Delta Community College "/>
    <n v="176008"/>
    <x v="6"/>
    <m/>
    <m/>
    <m/>
    <m/>
    <m/>
    <m/>
    <m/>
    <m/>
    <m/>
    <m/>
    <m/>
    <m/>
    <m/>
    <m/>
    <m/>
    <m/>
    <m/>
    <m/>
    <m/>
    <m/>
    <m/>
    <m/>
    <m/>
    <m/>
    <m/>
    <m/>
    <m/>
    <m/>
    <m/>
    <m/>
    <m/>
    <s v=" "/>
    <s v=" "/>
    <s v=" "/>
    <s v=" "/>
    <s v=" "/>
    <s v=" "/>
    <s v=" "/>
    <s v=" "/>
    <s v=" "/>
    <s v=" "/>
    <s v=" "/>
    <s v=" "/>
    <m/>
    <m/>
    <m/>
    <m/>
    <m/>
    <m/>
    <s v=" "/>
    <s v=" "/>
    <s v=" "/>
    <m/>
    <m/>
    <m/>
    <m/>
    <m/>
    <m/>
    <m/>
    <m/>
    <m/>
    <s v=""/>
    <s v=""/>
    <s v=""/>
    <m/>
    <m/>
    <m/>
    <n v="3309"/>
    <n v="951"/>
    <n v="925"/>
    <n v="906"/>
    <n v="901"/>
    <n v="1850"/>
    <n v="843"/>
    <n v="933"/>
    <n v="888"/>
    <n v="863"/>
    <n v="789"/>
    <n v="726"/>
    <n v="727"/>
    <n v="628"/>
    <m/>
    <m/>
    <m/>
    <m/>
    <m/>
    <m/>
    <n v="0"/>
    <n v="0"/>
    <m/>
    <m/>
    <n v="888"/>
    <n v="863"/>
    <n v="789"/>
    <n v="726"/>
    <n v="727"/>
    <n v="628"/>
    <m/>
    <n v="500"/>
    <n v="398"/>
    <m/>
    <m/>
    <m/>
    <n v="726"/>
    <n v="227"/>
    <n v="230"/>
    <n v="91"/>
    <n v="133"/>
    <n v="144"/>
    <m/>
    <m/>
    <m/>
    <n v="0"/>
    <n v="0"/>
    <n v="0"/>
    <n v="772"/>
    <n v="656"/>
    <n v="582"/>
  </r>
  <r>
    <x v="8"/>
    <s v="Northeast Mississippi Community College "/>
    <n v="176169"/>
    <x v="6"/>
    <m/>
    <m/>
    <m/>
    <m/>
    <m/>
    <m/>
    <m/>
    <m/>
    <m/>
    <m/>
    <m/>
    <m/>
    <m/>
    <m/>
    <m/>
    <m/>
    <m/>
    <m/>
    <m/>
    <m/>
    <m/>
    <m/>
    <m/>
    <m/>
    <m/>
    <m/>
    <m/>
    <m/>
    <m/>
    <m/>
    <m/>
    <s v=" "/>
    <s v=" "/>
    <s v=" "/>
    <s v=" "/>
    <s v=" "/>
    <s v=" "/>
    <s v=" "/>
    <s v=" "/>
    <s v=" "/>
    <s v=" "/>
    <s v=" "/>
    <s v=" "/>
    <m/>
    <m/>
    <m/>
    <m/>
    <m/>
    <m/>
    <s v=" "/>
    <s v=" "/>
    <s v=" "/>
    <m/>
    <m/>
    <m/>
    <m/>
    <m/>
    <m/>
    <m/>
    <m/>
    <m/>
    <s v=""/>
    <s v=""/>
    <s v=""/>
    <m/>
    <m/>
    <m/>
    <n v="1101"/>
    <n v="1109"/>
    <n v="1116"/>
    <n v="1273"/>
    <n v="1277"/>
    <n v="1233"/>
    <n v="974"/>
    <n v="1168"/>
    <n v="1003"/>
    <n v="1007"/>
    <n v="1011"/>
    <n v="995"/>
    <n v="1001"/>
    <n v="984"/>
    <m/>
    <m/>
    <m/>
    <m/>
    <m/>
    <m/>
    <n v="0"/>
    <n v="0"/>
    <m/>
    <m/>
    <n v="1003"/>
    <n v="1007"/>
    <n v="1011"/>
    <n v="995"/>
    <n v="1001"/>
    <n v="984"/>
    <m/>
    <n v="664"/>
    <n v="730"/>
    <m/>
    <m/>
    <m/>
    <n v="995"/>
    <n v="337"/>
    <n v="254"/>
    <n v="198"/>
    <n v="207"/>
    <n v="188"/>
    <m/>
    <m/>
    <m/>
    <n v="154"/>
    <n v="146"/>
    <n v="131"/>
    <n v="655"/>
    <n v="658"/>
    <n v="676"/>
  </r>
  <r>
    <x v="8"/>
    <s v="Pearl River Community College "/>
    <n v="176239"/>
    <x v="6"/>
    <m/>
    <m/>
    <m/>
    <m/>
    <m/>
    <m/>
    <m/>
    <m/>
    <m/>
    <m/>
    <m/>
    <m/>
    <m/>
    <m/>
    <m/>
    <m/>
    <m/>
    <m/>
    <m/>
    <m/>
    <m/>
    <m/>
    <m/>
    <m/>
    <m/>
    <m/>
    <m/>
    <m/>
    <m/>
    <m/>
    <m/>
    <s v=" "/>
    <s v=" "/>
    <s v=" "/>
    <s v=" "/>
    <s v=" "/>
    <s v=" "/>
    <s v=" "/>
    <s v=" "/>
    <s v=" "/>
    <s v=" "/>
    <s v=" "/>
    <s v=" "/>
    <m/>
    <m/>
    <m/>
    <m/>
    <m/>
    <m/>
    <s v=" "/>
    <s v=" "/>
    <s v=" "/>
    <m/>
    <m/>
    <m/>
    <m/>
    <m/>
    <m/>
    <m/>
    <m/>
    <m/>
    <s v=""/>
    <s v=""/>
    <s v=""/>
    <m/>
    <m/>
    <m/>
    <n v="1759"/>
    <n v="2104"/>
    <n v="2206"/>
    <n v="2613"/>
    <n v="2881"/>
    <n v="2966"/>
    <n v="1015"/>
    <n v="1083"/>
    <n v="1196"/>
    <n v="1373"/>
    <n v="1371"/>
    <n v="1514"/>
    <n v="1623"/>
    <n v="1897"/>
    <m/>
    <m/>
    <m/>
    <m/>
    <m/>
    <m/>
    <n v="0"/>
    <n v="0"/>
    <m/>
    <m/>
    <n v="1196"/>
    <n v="1373"/>
    <n v="1371"/>
    <n v="1514"/>
    <n v="1623"/>
    <n v="1897"/>
    <m/>
    <n v="1083"/>
    <n v="1291"/>
    <m/>
    <m/>
    <m/>
    <n v="1514"/>
    <n v="540"/>
    <n v="606"/>
    <n v="492"/>
    <n v="582"/>
    <n v="607"/>
    <m/>
    <m/>
    <m/>
    <n v="330"/>
    <n v="350"/>
    <n v="388"/>
    <n v="551"/>
    <n v="439"/>
    <n v="519"/>
  </r>
  <r>
    <x v="8"/>
    <s v="Coahoma Community College "/>
    <n v="175519"/>
    <x v="7"/>
    <m/>
    <m/>
    <m/>
    <m/>
    <m/>
    <m/>
    <m/>
    <m/>
    <m/>
    <m/>
    <m/>
    <m/>
    <m/>
    <m/>
    <m/>
    <m/>
    <m/>
    <m/>
    <m/>
    <m/>
    <m/>
    <m/>
    <m/>
    <m/>
    <m/>
    <m/>
    <m/>
    <m/>
    <m/>
    <m/>
    <m/>
    <s v=" "/>
    <s v=" "/>
    <s v=" "/>
    <s v=" "/>
    <s v=" "/>
    <s v=" "/>
    <s v=" "/>
    <s v=" "/>
    <s v=" "/>
    <s v=" "/>
    <s v=" "/>
    <s v=" "/>
    <m/>
    <m/>
    <m/>
    <m/>
    <m/>
    <m/>
    <s v=" "/>
    <s v=" "/>
    <s v=" "/>
    <m/>
    <m/>
    <m/>
    <m/>
    <m/>
    <m/>
    <m/>
    <m/>
    <m/>
    <s v=""/>
    <s v=""/>
    <s v=""/>
    <m/>
    <m/>
    <m/>
    <n v="939"/>
    <n v="1183"/>
    <n v="1333"/>
    <n v="1176"/>
    <n v="1526"/>
    <n v="1564"/>
    <n v="429"/>
    <n v="796"/>
    <n v="818"/>
    <n v="1102"/>
    <n v="1247"/>
    <n v="1115"/>
    <n v="1341"/>
    <n v="1409"/>
    <m/>
    <m/>
    <m/>
    <m/>
    <m/>
    <m/>
    <n v="0"/>
    <n v="0"/>
    <m/>
    <m/>
    <n v="818"/>
    <n v="1102"/>
    <n v="1247"/>
    <n v="1115"/>
    <n v="1341"/>
    <n v="1409"/>
    <m/>
    <n v="739"/>
    <n v="760"/>
    <m/>
    <m/>
    <m/>
    <n v="1115"/>
    <n v="602"/>
    <n v="649"/>
    <n v="90"/>
    <n v="256"/>
    <n v="239"/>
    <m/>
    <m/>
    <m/>
    <n v="0"/>
    <n v="0"/>
    <n v="0"/>
    <n v="1012"/>
    <n v="991"/>
    <n v="876"/>
  </r>
  <r>
    <x v="8"/>
    <s v="Southwest Mississippi Community College"/>
    <n v="176354"/>
    <x v="7"/>
    <m/>
    <m/>
    <m/>
    <m/>
    <m/>
    <m/>
    <m/>
    <m/>
    <m/>
    <m/>
    <m/>
    <m/>
    <m/>
    <m/>
    <m/>
    <m/>
    <m/>
    <m/>
    <m/>
    <m/>
    <m/>
    <m/>
    <m/>
    <m/>
    <m/>
    <m/>
    <m/>
    <m/>
    <m/>
    <m/>
    <m/>
    <s v=" "/>
    <s v=" "/>
    <s v=" "/>
    <s v=" "/>
    <s v=" "/>
    <s v=" "/>
    <s v=" "/>
    <s v=" "/>
    <s v=" "/>
    <s v=" "/>
    <s v=" "/>
    <s v=" "/>
    <m/>
    <m/>
    <m/>
    <m/>
    <m/>
    <m/>
    <s v=" "/>
    <s v=" "/>
    <s v=" "/>
    <m/>
    <m/>
    <m/>
    <m/>
    <m/>
    <m/>
    <m/>
    <m/>
    <m/>
    <s v=""/>
    <s v=""/>
    <s v=""/>
    <m/>
    <m/>
    <m/>
    <n v="874"/>
    <n v="1096"/>
    <n v="726"/>
    <n v="543"/>
    <n v="805"/>
    <n v="778"/>
    <n v="761"/>
    <n v="792"/>
    <n v="735"/>
    <n v="601"/>
    <n v="517"/>
    <n v="473"/>
    <n v="472"/>
    <n v="507"/>
    <m/>
    <m/>
    <m/>
    <m/>
    <m/>
    <m/>
    <n v="0"/>
    <n v="0"/>
    <m/>
    <m/>
    <n v="735"/>
    <n v="601"/>
    <n v="517"/>
    <n v="473"/>
    <n v="472"/>
    <n v="507"/>
    <m/>
    <n v="303"/>
    <n v="340"/>
    <m/>
    <m/>
    <m/>
    <n v="473"/>
    <n v="169"/>
    <n v="167"/>
    <n v="171"/>
    <n v="102"/>
    <n v="110"/>
    <m/>
    <m/>
    <m/>
    <n v="40"/>
    <n v="135"/>
    <n v="128"/>
    <n v="390"/>
    <n v="280"/>
    <n v="235"/>
  </r>
  <r>
    <x v="9"/>
    <s v="North Carolina State University "/>
    <n v="199193"/>
    <x v="0"/>
    <n v="6355"/>
    <n v="6471"/>
    <n v="6388"/>
    <n v="6655"/>
    <n v="7242"/>
    <n v="7205"/>
    <n v="6858"/>
    <n v="3620"/>
    <n v="3617"/>
    <n v="3528"/>
    <n v="3732"/>
    <n v="3808"/>
    <n v="3612"/>
    <n v="3837"/>
    <n v="3835"/>
    <n v="4243"/>
    <n v="4535"/>
    <n v="4786"/>
    <n v="4660"/>
    <n v="6"/>
    <n v="3"/>
    <n v="3"/>
    <n v="5"/>
    <n v="7"/>
    <n v="0"/>
    <n v="2"/>
    <n v="0"/>
    <n v="0"/>
    <n v="0"/>
    <n v="0"/>
    <n v="0"/>
    <n v="3614"/>
    <n v="3614"/>
    <n v="3525"/>
    <n v="3727"/>
    <n v="3801"/>
    <n v="3612"/>
    <n v="3835"/>
    <n v="3835"/>
    <n v="4243"/>
    <n v="4535"/>
    <n v="4786"/>
    <n v="4660"/>
    <n v="4047"/>
    <n v="4290"/>
    <n v="4237"/>
    <n v="107"/>
    <n v="104"/>
    <n v="101"/>
    <n v="381"/>
    <n v="392"/>
    <n v="322"/>
    <n v="2651"/>
    <n v="2584"/>
    <n v="2814"/>
    <n v="128"/>
    <n v="115"/>
    <n v="104"/>
    <n v="388"/>
    <n v="356"/>
    <n v="376"/>
    <n v="634"/>
    <n v="557"/>
    <n v="541"/>
    <n v="2443"/>
    <n v="2557"/>
    <n v="2590"/>
    <m/>
    <m/>
    <m/>
    <m/>
    <m/>
    <m/>
    <m/>
    <m/>
    <m/>
    <m/>
    <m/>
    <m/>
    <m/>
    <m/>
    <m/>
    <m/>
    <m/>
    <m/>
    <m/>
    <m/>
    <m/>
    <m/>
    <m/>
    <m/>
    <s v=""/>
    <s v=""/>
    <s v=""/>
    <s v=""/>
    <s v=""/>
    <s v=""/>
    <m/>
    <m/>
    <m/>
    <m/>
    <m/>
    <m/>
    <s v=""/>
    <s v=""/>
    <s v=""/>
    <m/>
    <m/>
    <m/>
    <m/>
    <m/>
    <m/>
    <m/>
    <m/>
    <m/>
    <s v=""/>
    <s v=""/>
    <s v=""/>
  </r>
  <r>
    <x v="9"/>
    <s v="University of North Carolina at Chapel Hill "/>
    <n v="199120"/>
    <x v="0"/>
    <n v="4368"/>
    <n v="4560"/>
    <n v="4665"/>
    <n v="4824"/>
    <n v="4893"/>
    <n v="4940"/>
    <n v="4906"/>
    <n v="3414"/>
    <n v="3427"/>
    <n v="3390"/>
    <n v="3408"/>
    <n v="3682"/>
    <n v="3457"/>
    <n v="3511"/>
    <n v="3589"/>
    <n v="3749"/>
    <n v="3800"/>
    <n v="3880"/>
    <n v="3852"/>
    <n v="2"/>
    <n v="2"/>
    <n v="2"/>
    <n v="2"/>
    <n v="1"/>
    <n v="2"/>
    <n v="0"/>
    <n v="0"/>
    <n v="0"/>
    <n v="0"/>
    <n v="0"/>
    <n v="0"/>
    <n v="3412"/>
    <n v="3425"/>
    <n v="3388"/>
    <n v="3406"/>
    <n v="3681"/>
    <n v="3455"/>
    <n v="3511"/>
    <n v="3589"/>
    <n v="3749"/>
    <n v="3800"/>
    <n v="3880"/>
    <n v="3852"/>
    <n v="3665"/>
    <n v="3733"/>
    <n v="3685"/>
    <n v="40"/>
    <n v="23"/>
    <n v="24"/>
    <n v="95"/>
    <n v="124"/>
    <n v="143"/>
    <n v="3039"/>
    <n v="2961"/>
    <n v="2980"/>
    <n v="31"/>
    <n v="30"/>
    <n v="34"/>
    <n v="141"/>
    <n v="107"/>
    <n v="102"/>
    <n v="470"/>
    <n v="357"/>
    <n v="395"/>
    <n v="2890"/>
    <n v="2868"/>
    <n v="2902"/>
    <m/>
    <m/>
    <m/>
    <m/>
    <m/>
    <m/>
    <m/>
    <m/>
    <m/>
    <m/>
    <m/>
    <m/>
    <m/>
    <m/>
    <m/>
    <m/>
    <m/>
    <m/>
    <m/>
    <m/>
    <m/>
    <m/>
    <m/>
    <m/>
    <s v=""/>
    <s v=""/>
    <s v=""/>
    <s v=""/>
    <s v=""/>
    <s v=""/>
    <m/>
    <m/>
    <m/>
    <m/>
    <m/>
    <m/>
    <s v=""/>
    <s v=""/>
    <s v=""/>
    <m/>
    <m/>
    <m/>
    <m/>
    <m/>
    <m/>
    <m/>
    <m/>
    <m/>
    <s v=""/>
    <s v=""/>
    <s v=""/>
  </r>
  <r>
    <x v="9"/>
    <s v="University of North Carolina at Charlotte"/>
    <n v="199139"/>
    <x v="1"/>
    <n v="4528"/>
    <n v="4639"/>
    <n v="4680"/>
    <n v="5006"/>
    <n v="4789"/>
    <n v="5055"/>
    <n v="5303"/>
    <n v="1905"/>
    <n v="2126"/>
    <n v="2078"/>
    <n v="2143"/>
    <n v="2313"/>
    <n v="2384"/>
    <n v="2473"/>
    <n v="2601"/>
    <n v="2864"/>
    <n v="2767"/>
    <n v="2933"/>
    <n v="3060"/>
    <n v="1"/>
    <n v="4"/>
    <n v="0"/>
    <n v="1"/>
    <n v="4"/>
    <n v="1"/>
    <n v="1"/>
    <n v="0"/>
    <n v="0"/>
    <n v="0"/>
    <n v="0"/>
    <n v="0"/>
    <n v="1904"/>
    <n v="2122"/>
    <n v="2078"/>
    <n v="2142"/>
    <n v="2309"/>
    <n v="2383"/>
    <n v="2472"/>
    <n v="2601"/>
    <n v="2864"/>
    <n v="2767"/>
    <n v="2933"/>
    <n v="3060"/>
    <n v="2130"/>
    <n v="2290"/>
    <n v="2383"/>
    <n v="95"/>
    <n v="115"/>
    <n v="120"/>
    <n v="542"/>
    <n v="528"/>
    <n v="557"/>
    <n v="1170"/>
    <n v="1206"/>
    <n v="1334"/>
    <n v="114"/>
    <n v="112"/>
    <n v="120"/>
    <n v="412"/>
    <n v="455"/>
    <n v="451"/>
    <n v="613"/>
    <n v="610"/>
    <n v="567"/>
    <n v="1045"/>
    <n v="1106"/>
    <n v="1105"/>
    <m/>
    <m/>
    <m/>
    <m/>
    <m/>
    <m/>
    <m/>
    <m/>
    <m/>
    <m/>
    <m/>
    <m/>
    <m/>
    <m/>
    <m/>
    <m/>
    <m/>
    <m/>
    <m/>
    <m/>
    <m/>
    <m/>
    <m/>
    <m/>
    <s v=""/>
    <s v=""/>
    <s v=""/>
    <s v=""/>
    <s v=""/>
    <s v=""/>
    <m/>
    <m/>
    <m/>
    <m/>
    <m/>
    <m/>
    <s v=""/>
    <s v=""/>
    <s v=""/>
    <m/>
    <m/>
    <m/>
    <m/>
    <m/>
    <m/>
    <m/>
    <m/>
    <m/>
    <s v=""/>
    <s v=""/>
    <s v=""/>
  </r>
  <r>
    <x v="9"/>
    <s v="University of North Carolina at Greensboro"/>
    <n v="199148"/>
    <x v="1"/>
    <n v="3234"/>
    <n v="3295"/>
    <n v="3403"/>
    <n v="3811"/>
    <n v="4048"/>
    <n v="5297"/>
    <n v="4211"/>
    <n v="1578"/>
    <n v="1796"/>
    <n v="1911"/>
    <n v="1870"/>
    <n v="1898"/>
    <n v="2073"/>
    <n v="2039"/>
    <n v="2161"/>
    <n v="2401"/>
    <n v="2401"/>
    <n v="2433"/>
    <n v="2472"/>
    <n v="2"/>
    <n v="6"/>
    <n v="3"/>
    <n v="3"/>
    <n v="0"/>
    <n v="2"/>
    <n v="0"/>
    <n v="0"/>
    <n v="0"/>
    <n v="0"/>
    <n v="0"/>
    <n v="0"/>
    <n v="1576"/>
    <n v="1790"/>
    <n v="1908"/>
    <n v="1867"/>
    <n v="1898"/>
    <n v="2071"/>
    <n v="2039"/>
    <n v="2161"/>
    <n v="2401"/>
    <n v="2401"/>
    <n v="2433"/>
    <n v="2472"/>
    <n v="1818"/>
    <n v="1834"/>
    <n v="1894"/>
    <n v="81"/>
    <n v="105"/>
    <n v="96"/>
    <n v="502"/>
    <n v="494"/>
    <n v="482"/>
    <n v="946"/>
    <n v="1088"/>
    <n v="1052"/>
    <n v="68"/>
    <n v="73"/>
    <n v="90"/>
    <n v="406"/>
    <n v="422"/>
    <n v="453"/>
    <n v="478"/>
    <n v="488"/>
    <n v="444"/>
    <n v="846"/>
    <n v="957"/>
    <n v="1036"/>
    <m/>
    <m/>
    <m/>
    <m/>
    <m/>
    <m/>
    <m/>
    <m/>
    <m/>
    <m/>
    <m/>
    <m/>
    <m/>
    <m/>
    <m/>
    <m/>
    <m/>
    <m/>
    <m/>
    <m/>
    <m/>
    <m/>
    <m/>
    <m/>
    <s v=""/>
    <s v=""/>
    <s v=""/>
    <s v=""/>
    <s v=""/>
    <s v=""/>
    <m/>
    <m/>
    <m/>
    <m/>
    <m/>
    <m/>
    <s v=""/>
    <s v=""/>
    <s v=""/>
    <m/>
    <m/>
    <m/>
    <m/>
    <m/>
    <m/>
    <m/>
    <m/>
    <m/>
    <s v=""/>
    <s v=""/>
    <s v=""/>
  </r>
  <r>
    <x v="9"/>
    <s v="Appalachian State University "/>
    <n v="197869"/>
    <x v="2"/>
    <n v="3573"/>
    <n v="3552"/>
    <n v="3728"/>
    <n v="3543"/>
    <n v="3739"/>
    <n v="3805"/>
    <n v="3902"/>
    <n v="2161"/>
    <n v="2311"/>
    <n v="2199"/>
    <n v="2548"/>
    <n v="2307"/>
    <n v="2417"/>
    <n v="2465"/>
    <n v="2516"/>
    <n v="2541"/>
    <n v="2711"/>
    <n v="2732"/>
    <n v="2773"/>
    <n v="0"/>
    <m/>
    <n v="0"/>
    <n v="4"/>
    <n v="4"/>
    <n v="5"/>
    <n v="3"/>
    <n v="0"/>
    <n v="0"/>
    <n v="0"/>
    <n v="0"/>
    <n v="0"/>
    <n v="2161"/>
    <n v="2311"/>
    <n v="2199"/>
    <n v="2544"/>
    <n v="2303"/>
    <n v="2412"/>
    <n v="2462"/>
    <n v="2516"/>
    <n v="2541"/>
    <n v="2711"/>
    <n v="2732"/>
    <n v="2773"/>
    <n v="2320"/>
    <n v="2389"/>
    <n v="2397"/>
    <n v="82"/>
    <n v="67"/>
    <n v="79"/>
    <n v="309"/>
    <n v="276"/>
    <n v="297"/>
    <n v="1441"/>
    <n v="1545"/>
    <n v="1587"/>
    <n v="61"/>
    <n v="51"/>
    <n v="55"/>
    <n v="369"/>
    <n v="386"/>
    <n v="368"/>
    <n v="432"/>
    <n v="430"/>
    <n v="452"/>
    <n v="1383"/>
    <n v="1465"/>
    <n v="1471"/>
    <m/>
    <m/>
    <m/>
    <m/>
    <m/>
    <m/>
    <m/>
    <m/>
    <m/>
    <m/>
    <m/>
    <m/>
    <m/>
    <m/>
    <m/>
    <m/>
    <m/>
    <m/>
    <m/>
    <m/>
    <m/>
    <m/>
    <m/>
    <m/>
    <s v=""/>
    <s v=""/>
    <s v=""/>
    <s v=""/>
    <s v=""/>
    <s v=""/>
    <m/>
    <m/>
    <m/>
    <m/>
    <m/>
    <m/>
    <s v=""/>
    <s v=""/>
    <s v=""/>
    <m/>
    <m/>
    <m/>
    <m/>
    <m/>
    <m/>
    <m/>
    <m/>
    <m/>
    <s v=""/>
    <s v=""/>
    <s v=""/>
  </r>
  <r>
    <x v="9"/>
    <s v="East Carolina University "/>
    <n v="198464"/>
    <x v="2"/>
    <n v="4850"/>
    <n v="4872"/>
    <n v="4950"/>
    <n v="4733"/>
    <n v="5465"/>
    <n v="5937"/>
    <n v="6270"/>
    <n v="2874"/>
    <n v="2805"/>
    <n v="3257"/>
    <n v="3106"/>
    <n v="3184"/>
    <n v="3561"/>
    <n v="3462"/>
    <n v="3456"/>
    <n v="3223"/>
    <n v="3792"/>
    <n v="4196"/>
    <n v="4522"/>
    <n v="3"/>
    <n v="2"/>
    <n v="2"/>
    <n v="1"/>
    <n v="2"/>
    <n v="0"/>
    <n v="4"/>
    <n v="0"/>
    <n v="0"/>
    <n v="0"/>
    <n v="0"/>
    <n v="0"/>
    <n v="2871"/>
    <n v="2803"/>
    <n v="3255"/>
    <n v="3105"/>
    <n v="3182"/>
    <n v="3561"/>
    <n v="3458"/>
    <n v="3456"/>
    <n v="3223"/>
    <n v="3792"/>
    <n v="4196"/>
    <n v="4522"/>
    <n v="2927"/>
    <n v="3184"/>
    <n v="3562"/>
    <n v="110"/>
    <n v="127"/>
    <n v="119"/>
    <n v="755"/>
    <n v="885"/>
    <n v="841"/>
    <n v="1733"/>
    <n v="1934"/>
    <n v="1965"/>
    <n v="86"/>
    <n v="123"/>
    <n v="128"/>
    <n v="564"/>
    <n v="641"/>
    <n v="571"/>
    <n v="799"/>
    <n v="863"/>
    <n v="794"/>
    <n v="1636"/>
    <n v="1602"/>
    <n v="1876"/>
    <m/>
    <m/>
    <m/>
    <m/>
    <m/>
    <m/>
    <m/>
    <m/>
    <m/>
    <m/>
    <m/>
    <m/>
    <m/>
    <m/>
    <m/>
    <m/>
    <m/>
    <m/>
    <m/>
    <m/>
    <m/>
    <m/>
    <m/>
    <m/>
    <s v=""/>
    <s v=""/>
    <s v=""/>
    <s v=""/>
    <s v=""/>
    <s v=""/>
    <m/>
    <m/>
    <m/>
    <m/>
    <m/>
    <m/>
    <s v=""/>
    <s v=""/>
    <s v=""/>
    <m/>
    <m/>
    <m/>
    <m/>
    <m/>
    <m/>
    <m/>
    <m/>
    <m/>
    <s v=""/>
    <s v=""/>
    <s v=""/>
  </r>
  <r>
    <x v="9"/>
    <s v="North Carolina A&amp;T State University"/>
    <n v="199102"/>
    <x v="2"/>
    <n v="2552"/>
    <n v="2762"/>
    <n v="2726"/>
    <n v="2776"/>
    <n v="2656"/>
    <n v="1913"/>
    <n v="1882"/>
    <n v="1381"/>
    <n v="1365"/>
    <n v="1530"/>
    <n v="1661"/>
    <n v="1760"/>
    <n v="2025"/>
    <n v="2221"/>
    <n v="2212"/>
    <n v="2239"/>
    <n v="2074"/>
    <n v="1569"/>
    <n v="1592"/>
    <n v="0"/>
    <m/>
    <n v="0"/>
    <n v="0"/>
    <n v="0"/>
    <n v="0"/>
    <n v="0"/>
    <n v="0"/>
    <n v="0"/>
    <n v="0"/>
    <n v="0"/>
    <n v="0"/>
    <n v="1381"/>
    <n v="1365"/>
    <n v="1530"/>
    <n v="1661"/>
    <n v="1760"/>
    <n v="2025"/>
    <n v="2221"/>
    <n v="2212"/>
    <n v="2239"/>
    <n v="2074"/>
    <n v="1569"/>
    <n v="1592"/>
    <n v="1488"/>
    <n v="1155"/>
    <n v="1227"/>
    <n v="51"/>
    <n v="19"/>
    <n v="20"/>
    <n v="535"/>
    <n v="395"/>
    <n v="345"/>
    <n v="730"/>
    <n v="764"/>
    <n v="826"/>
    <n v="74"/>
    <n v="84"/>
    <n v="96"/>
    <n v="249"/>
    <n v="311"/>
    <n v="357"/>
    <n v="707"/>
    <n v="866"/>
    <n v="942"/>
    <n v="650"/>
    <n v="610"/>
    <n v="646"/>
    <m/>
    <m/>
    <m/>
    <m/>
    <m/>
    <m/>
    <m/>
    <m/>
    <m/>
    <m/>
    <m/>
    <m/>
    <m/>
    <m/>
    <m/>
    <m/>
    <m/>
    <m/>
    <m/>
    <m/>
    <m/>
    <m/>
    <m/>
    <m/>
    <s v=""/>
    <s v=""/>
    <s v=""/>
    <s v=""/>
    <s v=""/>
    <s v=""/>
    <m/>
    <m/>
    <m/>
    <m/>
    <m/>
    <m/>
    <s v=""/>
    <s v=""/>
    <s v=""/>
    <m/>
    <m/>
    <m/>
    <m/>
    <m/>
    <m/>
    <m/>
    <m/>
    <m/>
    <s v=""/>
    <s v=""/>
    <s v=""/>
  </r>
  <r>
    <x v="9"/>
    <s v="North Carolina Central University "/>
    <n v="199157"/>
    <x v="2"/>
    <n v="1487"/>
    <n v="1779"/>
    <n v="1868"/>
    <n v="1618"/>
    <n v="2072"/>
    <n v="1673"/>
    <n v="1405"/>
    <n v="712"/>
    <n v="673"/>
    <n v="625"/>
    <n v="720"/>
    <n v="764"/>
    <n v="821"/>
    <n v="1025"/>
    <n v="1138"/>
    <n v="1195"/>
    <n v="978"/>
    <n v="1236"/>
    <n v="1026"/>
    <n v="0"/>
    <m/>
    <n v="0"/>
    <n v="0"/>
    <n v="1"/>
    <n v="0"/>
    <n v="0"/>
    <n v="0"/>
    <n v="0"/>
    <n v="0"/>
    <n v="0"/>
    <n v="0"/>
    <n v="712"/>
    <n v="673"/>
    <n v="625"/>
    <n v="720"/>
    <n v="763"/>
    <n v="821"/>
    <n v="1025"/>
    <n v="1138"/>
    <n v="1195"/>
    <n v="978"/>
    <n v="1236"/>
    <n v="1026"/>
    <n v="756"/>
    <n v="862"/>
    <n v="790"/>
    <n v="20"/>
    <n v="30"/>
    <n v="36"/>
    <n v="202"/>
    <n v="344"/>
    <n v="200"/>
    <n v="370"/>
    <n v="393"/>
    <n v="455"/>
    <n v="39"/>
    <n v="46"/>
    <n v="46"/>
    <n v="72"/>
    <n v="94"/>
    <n v="133"/>
    <n v="282"/>
    <n v="288"/>
    <n v="391"/>
    <n v="380"/>
    <n v="366"/>
    <n v="306"/>
    <m/>
    <m/>
    <m/>
    <m/>
    <m/>
    <m/>
    <m/>
    <m/>
    <m/>
    <m/>
    <m/>
    <m/>
    <m/>
    <m/>
    <m/>
    <m/>
    <m/>
    <m/>
    <m/>
    <m/>
    <m/>
    <m/>
    <m/>
    <m/>
    <s v=""/>
    <s v=""/>
    <s v=""/>
    <s v=""/>
    <s v=""/>
    <s v=""/>
    <m/>
    <m/>
    <m/>
    <m/>
    <m/>
    <m/>
    <s v=""/>
    <s v=""/>
    <s v=""/>
    <m/>
    <m/>
    <m/>
    <m/>
    <m/>
    <m/>
    <m/>
    <m/>
    <m/>
    <s v=""/>
    <s v=""/>
    <s v=""/>
  </r>
  <r>
    <x v="9"/>
    <s v="University of North Carolina at Wilmington"/>
    <n v="199218"/>
    <x v="2"/>
    <n v="2890"/>
    <n v="3204"/>
    <n v="3378"/>
    <n v="3394"/>
    <n v="3511"/>
    <n v="3349"/>
    <n v="3600"/>
    <n v="1352"/>
    <n v="1683"/>
    <n v="1650"/>
    <n v="1662"/>
    <n v="1986"/>
    <n v="1633"/>
    <n v="1768"/>
    <n v="1891"/>
    <n v="1936"/>
    <n v="1984"/>
    <n v="1917"/>
    <n v="2069"/>
    <n v="2"/>
    <n v="2"/>
    <n v="1"/>
    <n v="1"/>
    <n v="3"/>
    <n v="4"/>
    <n v="4"/>
    <n v="0"/>
    <n v="0"/>
    <n v="0"/>
    <n v="0"/>
    <n v="0"/>
    <n v="1350"/>
    <n v="1681"/>
    <n v="1649"/>
    <n v="1661"/>
    <n v="1983"/>
    <n v="1629"/>
    <n v="1764"/>
    <n v="1891"/>
    <n v="1936"/>
    <n v="1984"/>
    <n v="1917"/>
    <n v="2069"/>
    <n v="1677"/>
    <n v="1637"/>
    <n v="1752"/>
    <n v="65"/>
    <n v="60"/>
    <n v="77"/>
    <n v="242"/>
    <n v="220"/>
    <n v="240"/>
    <n v="1287"/>
    <n v="1096"/>
    <n v="1211"/>
    <n v="47"/>
    <n v="25"/>
    <n v="19"/>
    <n v="298"/>
    <n v="242"/>
    <n v="271"/>
    <n v="351"/>
    <n v="266"/>
    <n v="263"/>
    <n v="826"/>
    <n v="1075"/>
    <n v="1082"/>
    <m/>
    <m/>
    <m/>
    <m/>
    <m/>
    <m/>
    <m/>
    <m/>
    <m/>
    <m/>
    <m/>
    <m/>
    <m/>
    <m/>
    <m/>
    <m/>
    <m/>
    <m/>
    <m/>
    <m/>
    <m/>
    <m/>
    <m/>
    <m/>
    <s v=""/>
    <s v=""/>
    <s v=""/>
    <s v=""/>
    <s v=""/>
    <s v=""/>
    <m/>
    <m/>
    <m/>
    <m/>
    <m/>
    <m/>
    <s v=""/>
    <s v=""/>
    <s v=""/>
    <m/>
    <m/>
    <m/>
    <m/>
    <m/>
    <m/>
    <m/>
    <m/>
    <m/>
    <s v=""/>
    <s v=""/>
    <s v=""/>
  </r>
  <r>
    <x v="9"/>
    <s v="Western Carolina University "/>
    <n v="200004"/>
    <x v="2"/>
    <n v="1776"/>
    <n v="2152"/>
    <n v="2315"/>
    <n v="2329"/>
    <n v="2219"/>
    <n v="2103"/>
    <n v="2148"/>
    <n v="1225"/>
    <n v="1098"/>
    <n v="1151"/>
    <n v="1211"/>
    <n v="1176"/>
    <n v="1222"/>
    <n v="1494"/>
    <n v="1575"/>
    <n v="1555"/>
    <n v="1567"/>
    <n v="1250"/>
    <n v="1219"/>
    <n v="1"/>
    <m/>
    <n v="0"/>
    <n v="0"/>
    <n v="0"/>
    <n v="6"/>
    <n v="9"/>
    <n v="0"/>
    <n v="0"/>
    <n v="0"/>
    <n v="0"/>
    <n v="0"/>
    <n v="1224"/>
    <n v="1098"/>
    <n v="1151"/>
    <n v="1211"/>
    <n v="1176"/>
    <n v="1216"/>
    <n v="1485"/>
    <n v="1575"/>
    <n v="1555"/>
    <n v="1567"/>
    <n v="1250"/>
    <n v="1219"/>
    <n v="1041"/>
    <n v="893"/>
    <n v="929"/>
    <n v="101"/>
    <n v="67"/>
    <n v="60"/>
    <n v="425"/>
    <n v="290"/>
    <n v="230"/>
    <n v="559"/>
    <n v="605"/>
    <n v="729"/>
    <n v="34"/>
    <n v="28"/>
    <n v="32"/>
    <n v="277"/>
    <n v="306"/>
    <n v="371"/>
    <n v="306"/>
    <n v="277"/>
    <n v="353"/>
    <n v="622"/>
    <n v="529"/>
    <n v="585"/>
    <m/>
    <m/>
    <m/>
    <m/>
    <m/>
    <m/>
    <m/>
    <m/>
    <m/>
    <m/>
    <m/>
    <m/>
    <m/>
    <m/>
    <m/>
    <m/>
    <m/>
    <m/>
    <m/>
    <m/>
    <m/>
    <m/>
    <m/>
    <m/>
    <s v=""/>
    <s v=""/>
    <s v=""/>
    <s v=""/>
    <s v=""/>
    <s v=""/>
    <m/>
    <m/>
    <m/>
    <m/>
    <m/>
    <m/>
    <s v=""/>
    <s v=""/>
    <s v=""/>
    <m/>
    <m/>
    <m/>
    <m/>
    <m/>
    <m/>
    <m/>
    <m/>
    <m/>
    <s v=""/>
    <s v=""/>
    <s v=""/>
  </r>
  <r>
    <x v="9"/>
    <s v="Fayetteville State University "/>
    <n v="198543"/>
    <x v="3"/>
    <n v="1280"/>
    <n v="1304"/>
    <n v="1217"/>
    <n v="1616"/>
    <n v="1646"/>
    <n v="1988"/>
    <n v="1349"/>
    <n v="517"/>
    <n v="519"/>
    <n v="799"/>
    <n v="535"/>
    <n v="763"/>
    <n v="734"/>
    <n v="794"/>
    <n v="760"/>
    <n v="835"/>
    <n v="823"/>
    <n v="931"/>
    <n v="579"/>
    <n v="0"/>
    <m/>
    <n v="0"/>
    <n v="0"/>
    <n v="1"/>
    <n v="0"/>
    <n v="5"/>
    <n v="0"/>
    <n v="0"/>
    <n v="0"/>
    <n v="0"/>
    <n v="0"/>
    <n v="517"/>
    <n v="519"/>
    <n v="799"/>
    <n v="535"/>
    <n v="762"/>
    <n v="734"/>
    <n v="789"/>
    <n v="760"/>
    <n v="835"/>
    <n v="823"/>
    <n v="931"/>
    <n v="579"/>
    <n v="603"/>
    <n v="644"/>
    <n v="426"/>
    <n v="19"/>
    <n v="37"/>
    <n v="33"/>
    <n v="201"/>
    <n v="250"/>
    <n v="120"/>
    <n v="272"/>
    <n v="278"/>
    <n v="250"/>
    <n v="55"/>
    <n v="54"/>
    <n v="57"/>
    <n v="103"/>
    <n v="105"/>
    <n v="120"/>
    <n v="332"/>
    <n v="297"/>
    <n v="362"/>
    <n v="229"/>
    <n v="207"/>
    <n v="357"/>
    <m/>
    <m/>
    <m/>
    <m/>
    <m/>
    <m/>
    <m/>
    <m/>
    <m/>
    <m/>
    <m/>
    <m/>
    <m/>
    <m/>
    <m/>
    <m/>
    <m/>
    <m/>
    <m/>
    <m/>
    <m/>
    <m/>
    <m/>
    <m/>
    <s v=""/>
    <s v=""/>
    <s v=""/>
    <s v=""/>
    <s v=""/>
    <s v=""/>
    <m/>
    <m/>
    <m/>
    <m/>
    <m/>
    <m/>
    <s v=""/>
    <s v=""/>
    <s v=""/>
    <m/>
    <m/>
    <m/>
    <m/>
    <m/>
    <m/>
    <m/>
    <m/>
    <m/>
    <s v=""/>
    <s v=""/>
    <s v=""/>
  </r>
  <r>
    <x v="9"/>
    <s v="University of North Carolina at Pembroke"/>
    <n v="199281"/>
    <x v="4"/>
    <n v="1231"/>
    <n v="1350"/>
    <n v="1478"/>
    <n v="1677"/>
    <n v="1643"/>
    <n v="1715"/>
    <n v="1753"/>
    <n v="480"/>
    <n v="464"/>
    <n v="475"/>
    <n v="567"/>
    <n v="688"/>
    <n v="710"/>
    <n v="794"/>
    <n v="741"/>
    <n v="961"/>
    <n v="929"/>
    <n v="1101"/>
    <n v="1057"/>
    <n v="0"/>
    <m/>
    <n v="0"/>
    <n v="0"/>
    <n v="0"/>
    <n v="1"/>
    <n v="2"/>
    <n v="0"/>
    <n v="0"/>
    <n v="0"/>
    <n v="0"/>
    <n v="0"/>
    <n v="480"/>
    <n v="464"/>
    <n v="475"/>
    <n v="567"/>
    <n v="688"/>
    <n v="709"/>
    <n v="792"/>
    <n v="741"/>
    <n v="961"/>
    <n v="929"/>
    <n v="1101"/>
    <n v="1057"/>
    <n v="664"/>
    <n v="741"/>
    <n v="714"/>
    <n v="37"/>
    <n v="48"/>
    <n v="48"/>
    <n v="228"/>
    <n v="312"/>
    <n v="295"/>
    <n v="234"/>
    <n v="238"/>
    <n v="271"/>
    <n v="39"/>
    <n v="30"/>
    <n v="36"/>
    <n v="169"/>
    <n v="208"/>
    <n v="216"/>
    <n v="246"/>
    <n v="233"/>
    <n v="269"/>
    <n v="204"/>
    <n v="211"/>
    <n v="185"/>
    <m/>
    <m/>
    <m/>
    <m/>
    <m/>
    <m/>
    <m/>
    <m/>
    <m/>
    <m/>
    <m/>
    <m/>
    <m/>
    <m/>
    <m/>
    <m/>
    <m/>
    <m/>
    <m/>
    <m/>
    <m/>
    <m/>
    <m/>
    <m/>
    <s v=""/>
    <s v=""/>
    <s v=""/>
    <s v=""/>
    <s v=""/>
    <s v=""/>
    <m/>
    <m/>
    <m/>
    <m/>
    <m/>
    <m/>
    <s v=""/>
    <s v=""/>
    <s v=""/>
    <m/>
    <m/>
    <m/>
    <m/>
    <m/>
    <m/>
    <m/>
    <m/>
    <m/>
    <s v=""/>
    <s v=""/>
    <s v=""/>
  </r>
  <r>
    <x v="9"/>
    <s v="Winston-Salem State University "/>
    <n v="199999"/>
    <x v="4"/>
    <n v="1113"/>
    <n v="1290"/>
    <n v="1495"/>
    <n v="1579"/>
    <n v="1418"/>
    <n v="1608"/>
    <n v="1935"/>
    <n v="485"/>
    <n v="524"/>
    <n v="476"/>
    <n v="499"/>
    <n v="614"/>
    <n v="670"/>
    <n v="883"/>
    <n v="891"/>
    <n v="1050"/>
    <n v="976"/>
    <n v="962"/>
    <n v="1353"/>
    <n v="0"/>
    <m/>
    <n v="0"/>
    <n v="0"/>
    <n v="0"/>
    <n v="0"/>
    <n v="0"/>
    <n v="0"/>
    <n v="0"/>
    <n v="0"/>
    <n v="0"/>
    <n v="0"/>
    <n v="485"/>
    <n v="524"/>
    <n v="476"/>
    <n v="499"/>
    <n v="614"/>
    <n v="670"/>
    <n v="883"/>
    <n v="891"/>
    <n v="1050"/>
    <n v="976"/>
    <n v="962"/>
    <n v="1353"/>
    <n v="664"/>
    <n v="706"/>
    <n v="1053"/>
    <n v="31"/>
    <n v="32"/>
    <n v="46"/>
    <n v="281"/>
    <n v="224"/>
    <n v="254"/>
    <n v="277"/>
    <n v="263"/>
    <n v="322"/>
    <n v="37"/>
    <n v="28"/>
    <n v="56"/>
    <n v="76"/>
    <n v="107"/>
    <n v="134"/>
    <n v="224"/>
    <n v="272"/>
    <n v="371"/>
    <n v="242"/>
    <n v="242"/>
    <n v="247"/>
    <m/>
    <m/>
    <m/>
    <m/>
    <m/>
    <m/>
    <m/>
    <m/>
    <m/>
    <m/>
    <m/>
    <m/>
    <m/>
    <m/>
    <m/>
    <m/>
    <m/>
    <m/>
    <m/>
    <m/>
    <m/>
    <m/>
    <m/>
    <m/>
    <s v=""/>
    <s v=""/>
    <s v=""/>
    <s v=""/>
    <s v=""/>
    <s v=""/>
    <m/>
    <m/>
    <m/>
    <m/>
    <m/>
    <m/>
    <s v=""/>
    <s v=""/>
    <s v=""/>
    <m/>
    <m/>
    <m/>
    <m/>
    <m/>
    <m/>
    <m/>
    <m/>
    <m/>
    <s v=""/>
    <s v=""/>
    <s v=""/>
  </r>
  <r>
    <x v="9"/>
    <s v="Elizabeth City State University "/>
    <n v="198507"/>
    <x v="10"/>
    <n v="669"/>
    <n v="666"/>
    <n v="804"/>
    <n v="779"/>
    <n v="768"/>
    <n v="879"/>
    <n v="864"/>
    <n v="424"/>
    <n v="377"/>
    <n v="402"/>
    <n v="440"/>
    <n v="363"/>
    <n v="458"/>
    <n v="459"/>
    <n v="558"/>
    <n v="556"/>
    <n v="534"/>
    <n v="644"/>
    <n v="636"/>
    <n v="0"/>
    <m/>
    <n v="0"/>
    <n v="0"/>
    <n v="0"/>
    <n v="0"/>
    <n v="0"/>
    <n v="0"/>
    <n v="0"/>
    <n v="0"/>
    <n v="0"/>
    <n v="0"/>
    <n v="424"/>
    <n v="377"/>
    <n v="402"/>
    <n v="440"/>
    <n v="363"/>
    <n v="458"/>
    <n v="459"/>
    <n v="558"/>
    <n v="556"/>
    <n v="534"/>
    <n v="644"/>
    <n v="636"/>
    <n v="424"/>
    <n v="494"/>
    <n v="485"/>
    <n v="9"/>
    <n v="24"/>
    <n v="19"/>
    <n v="101"/>
    <n v="126"/>
    <n v="132"/>
    <n v="184"/>
    <n v="196"/>
    <n v="210"/>
    <n v="9"/>
    <n v="21"/>
    <n v="14"/>
    <n v="36"/>
    <n v="68"/>
    <n v="63"/>
    <n v="134"/>
    <n v="173"/>
    <n v="172"/>
    <n v="232"/>
    <n v="183"/>
    <n v="210"/>
    <m/>
    <m/>
    <m/>
    <m/>
    <m/>
    <m/>
    <m/>
    <m/>
    <m/>
    <m/>
    <m/>
    <m/>
    <m/>
    <m/>
    <m/>
    <m/>
    <m/>
    <m/>
    <m/>
    <m/>
    <m/>
    <m/>
    <m/>
    <m/>
    <s v=""/>
    <s v=""/>
    <s v=""/>
    <s v=""/>
    <s v=""/>
    <s v=""/>
    <m/>
    <m/>
    <m/>
    <m/>
    <m/>
    <m/>
    <s v=""/>
    <s v=""/>
    <s v=""/>
    <m/>
    <m/>
    <m/>
    <m/>
    <m/>
    <m/>
    <m/>
    <m/>
    <m/>
    <s v=""/>
    <s v=""/>
    <s v=""/>
  </r>
  <r>
    <x v="9"/>
    <s v="University of North Carolina at Asheville"/>
    <n v="199111"/>
    <x v="10"/>
    <n v="812"/>
    <n v="903"/>
    <n v="934"/>
    <n v="760"/>
    <n v="877"/>
    <n v="863"/>
    <n v="883"/>
    <n v="470"/>
    <n v="474"/>
    <n v="456"/>
    <n v="495"/>
    <n v="446"/>
    <n v="423"/>
    <n v="593"/>
    <n v="698"/>
    <n v="471"/>
    <n v="569"/>
    <n v="572"/>
    <n v="586"/>
    <n v="0"/>
    <m/>
    <n v="0"/>
    <n v="0"/>
    <n v="1"/>
    <n v="2"/>
    <n v="3"/>
    <n v="0"/>
    <n v="0"/>
    <n v="0"/>
    <n v="0"/>
    <n v="0"/>
    <n v="470"/>
    <n v="474"/>
    <n v="456"/>
    <n v="495"/>
    <n v="445"/>
    <n v="421"/>
    <n v="590"/>
    <n v="698"/>
    <n v="471"/>
    <n v="569"/>
    <n v="572"/>
    <n v="586"/>
    <n v="434"/>
    <n v="449"/>
    <n v="480"/>
    <n v="21"/>
    <n v="29"/>
    <n v="24"/>
    <n v="114"/>
    <n v="94"/>
    <n v="82"/>
    <n v="240"/>
    <n v="252"/>
    <n v="348"/>
    <n v="19"/>
    <n v="10"/>
    <n v="17"/>
    <n v="85"/>
    <n v="75"/>
    <n v="112"/>
    <n v="101"/>
    <n v="84"/>
    <n v="113"/>
    <n v="255"/>
    <n v="258"/>
    <n v="252"/>
    <m/>
    <m/>
    <m/>
    <m/>
    <m/>
    <m/>
    <m/>
    <m/>
    <m/>
    <m/>
    <m/>
    <m/>
    <m/>
    <m/>
    <m/>
    <m/>
    <m/>
    <m/>
    <m/>
    <m/>
    <m/>
    <m/>
    <m/>
    <m/>
    <s v=""/>
    <s v=""/>
    <s v=""/>
    <s v=""/>
    <s v=""/>
    <s v=""/>
    <m/>
    <m/>
    <m/>
    <m/>
    <m/>
    <m/>
    <s v=""/>
    <s v=""/>
    <s v=""/>
    <m/>
    <m/>
    <m/>
    <m/>
    <m/>
    <m/>
    <m/>
    <m/>
    <m/>
    <s v=""/>
    <s v=""/>
    <s v=""/>
  </r>
  <r>
    <x v="9"/>
    <s v="Asheville-Buncombe Technical Community College"/>
    <n v="197887"/>
    <x v="5"/>
    <m/>
    <m/>
    <m/>
    <m/>
    <m/>
    <m/>
    <m/>
    <m/>
    <m/>
    <m/>
    <m/>
    <m/>
    <m/>
    <m/>
    <m/>
    <m/>
    <m/>
    <m/>
    <m/>
    <m/>
    <m/>
    <m/>
    <m/>
    <m/>
    <m/>
    <m/>
    <m/>
    <m/>
    <m/>
    <m/>
    <m/>
    <s v=" "/>
    <s v=" "/>
    <s v=" "/>
    <s v=" "/>
    <s v=" "/>
    <s v=" "/>
    <s v=" "/>
    <s v=" "/>
    <s v=" "/>
    <s v=" "/>
    <s v=" "/>
    <s v=" "/>
    <m/>
    <m/>
    <m/>
    <m/>
    <m/>
    <m/>
    <s v=" "/>
    <s v=" "/>
    <s v=" "/>
    <m/>
    <m/>
    <m/>
    <m/>
    <m/>
    <m/>
    <m/>
    <m/>
    <m/>
    <s v=""/>
    <s v=""/>
    <s v=""/>
    <m/>
    <m/>
    <m/>
    <n v="3213"/>
    <n v="3253"/>
    <n v="2161"/>
    <n v="3011"/>
    <n v="3012"/>
    <n v="3007"/>
    <n v="226"/>
    <n v="289"/>
    <n v="320"/>
    <n v="314"/>
    <n v="311"/>
    <n v="351"/>
    <n v="351"/>
    <n v="351"/>
    <m/>
    <m/>
    <m/>
    <m/>
    <m/>
    <m/>
    <n v="0"/>
    <n v="0"/>
    <n v="226"/>
    <n v="289"/>
    <n v="320"/>
    <n v="314"/>
    <n v="311"/>
    <n v="351"/>
    <n v="351"/>
    <n v="351"/>
    <n v="172"/>
    <n v="288"/>
    <n v="200"/>
    <m/>
    <m/>
    <m/>
    <n v="179"/>
    <n v="63"/>
    <n v="151"/>
    <n v="55"/>
    <n v="49"/>
    <n v="89"/>
    <m/>
    <m/>
    <m/>
    <n v="36"/>
    <n v="57"/>
    <n v="38"/>
    <n v="223"/>
    <n v="205"/>
    <n v="224"/>
  </r>
  <r>
    <x v="9"/>
    <s v="Cape Fear Community College"/>
    <n v="198154"/>
    <x v="5"/>
    <m/>
    <m/>
    <m/>
    <m/>
    <m/>
    <m/>
    <m/>
    <m/>
    <m/>
    <m/>
    <m/>
    <m/>
    <m/>
    <m/>
    <m/>
    <m/>
    <m/>
    <m/>
    <m/>
    <m/>
    <m/>
    <m/>
    <m/>
    <m/>
    <m/>
    <m/>
    <m/>
    <m/>
    <m/>
    <m/>
    <m/>
    <s v=" "/>
    <s v=" "/>
    <s v=" "/>
    <s v=" "/>
    <s v=" "/>
    <s v=" "/>
    <s v=" "/>
    <s v=" "/>
    <s v=" "/>
    <s v=" "/>
    <s v=" "/>
    <s v=" "/>
    <m/>
    <m/>
    <m/>
    <m/>
    <m/>
    <m/>
    <s v=" "/>
    <s v=" "/>
    <s v=" "/>
    <m/>
    <m/>
    <m/>
    <m/>
    <m/>
    <m/>
    <m/>
    <m/>
    <m/>
    <s v=""/>
    <s v=""/>
    <s v=""/>
    <m/>
    <m/>
    <m/>
    <n v="3657"/>
    <n v="1080"/>
    <n v="2724"/>
    <n v="2424"/>
    <n v="3311"/>
    <n v="3966"/>
    <n v="547"/>
    <n v="774"/>
    <n v="808"/>
    <n v="736"/>
    <n v="723"/>
    <n v="779"/>
    <n v="855"/>
    <n v="955"/>
    <m/>
    <m/>
    <m/>
    <m/>
    <m/>
    <m/>
    <n v="4"/>
    <n v="1"/>
    <n v="547"/>
    <n v="774"/>
    <n v="808"/>
    <n v="736"/>
    <n v="723"/>
    <n v="779"/>
    <n v="851"/>
    <n v="954"/>
    <n v="421"/>
    <n v="496"/>
    <n v="567"/>
    <m/>
    <m/>
    <m/>
    <n v="358"/>
    <n v="355"/>
    <n v="387"/>
    <n v="132"/>
    <n v="93"/>
    <n v="127"/>
    <m/>
    <m/>
    <m/>
    <n v="211"/>
    <n v="44"/>
    <n v="248"/>
    <n v="393"/>
    <n v="586"/>
    <n v="404"/>
  </r>
  <r>
    <x v="9"/>
    <s v="Catawba Valley Community College"/>
    <n v="198233"/>
    <x v="5"/>
    <m/>
    <m/>
    <m/>
    <m/>
    <m/>
    <m/>
    <m/>
    <m/>
    <m/>
    <m/>
    <m/>
    <m/>
    <m/>
    <m/>
    <m/>
    <m/>
    <m/>
    <m/>
    <m/>
    <m/>
    <m/>
    <m/>
    <m/>
    <m/>
    <m/>
    <m/>
    <m/>
    <m/>
    <m/>
    <m/>
    <m/>
    <s v=" "/>
    <s v=" "/>
    <s v=" "/>
    <s v=" "/>
    <s v=" "/>
    <s v=" "/>
    <s v=" "/>
    <s v=" "/>
    <s v=" "/>
    <s v=" "/>
    <s v=" "/>
    <s v=" "/>
    <m/>
    <m/>
    <m/>
    <m/>
    <m/>
    <m/>
    <s v=" "/>
    <s v=" "/>
    <s v=" "/>
    <m/>
    <m/>
    <m/>
    <m/>
    <m/>
    <m/>
    <m/>
    <m/>
    <m/>
    <s v=""/>
    <s v=""/>
    <s v=""/>
    <m/>
    <m/>
    <m/>
    <n v="707"/>
    <n v="4766"/>
    <n v="1648"/>
    <n v="1059"/>
    <n v="1913"/>
    <n v="2468"/>
    <n v="295"/>
    <n v="529"/>
    <n v="519"/>
    <n v="488"/>
    <n v="632"/>
    <n v="608"/>
    <n v="504"/>
    <n v="538"/>
    <m/>
    <m/>
    <m/>
    <m/>
    <m/>
    <m/>
    <n v="0"/>
    <n v="0"/>
    <n v="295"/>
    <n v="529"/>
    <n v="519"/>
    <n v="488"/>
    <n v="632"/>
    <n v="608"/>
    <n v="504"/>
    <n v="538"/>
    <n v="365"/>
    <n v="318"/>
    <n v="405"/>
    <m/>
    <m/>
    <m/>
    <n v="243"/>
    <n v="186"/>
    <n v="133"/>
    <n v="105"/>
    <n v="102"/>
    <n v="74"/>
    <m/>
    <m/>
    <m/>
    <m/>
    <m/>
    <m/>
    <n v="383"/>
    <n v="530"/>
    <n v="534"/>
  </r>
  <r>
    <x v="9"/>
    <s v="Central Carolina Commuity College"/>
    <n v="198251"/>
    <x v="5"/>
    <m/>
    <m/>
    <m/>
    <m/>
    <m/>
    <m/>
    <m/>
    <m/>
    <m/>
    <m/>
    <m/>
    <m/>
    <m/>
    <m/>
    <m/>
    <m/>
    <m/>
    <m/>
    <m/>
    <m/>
    <m/>
    <m/>
    <m/>
    <m/>
    <m/>
    <m/>
    <m/>
    <m/>
    <m/>
    <m/>
    <m/>
    <s v=" "/>
    <s v=" "/>
    <s v=" "/>
    <s v=" "/>
    <s v=" "/>
    <s v=" "/>
    <s v=" "/>
    <s v=" "/>
    <s v=" "/>
    <s v=" "/>
    <s v=" "/>
    <s v=" "/>
    <m/>
    <m/>
    <m/>
    <m/>
    <m/>
    <m/>
    <s v=" "/>
    <s v=" "/>
    <s v=" "/>
    <m/>
    <m/>
    <m/>
    <m/>
    <m/>
    <m/>
    <m/>
    <m/>
    <m/>
    <s v=""/>
    <s v=""/>
    <s v=""/>
    <m/>
    <m/>
    <m/>
    <n v="1654"/>
    <n v="1594"/>
    <n v="1365"/>
    <n v="1483"/>
    <n v="1383"/>
    <n v="2333"/>
    <n v="344"/>
    <n v="362"/>
    <n v="378"/>
    <n v="311"/>
    <n v="322"/>
    <n v="366"/>
    <n v="379"/>
    <n v="346"/>
    <m/>
    <m/>
    <m/>
    <m/>
    <m/>
    <m/>
    <n v="0"/>
    <n v="0"/>
    <n v="344"/>
    <n v="362"/>
    <n v="378"/>
    <n v="311"/>
    <n v="322"/>
    <n v="366"/>
    <n v="379"/>
    <n v="346"/>
    <n v="209"/>
    <n v="152"/>
    <n v="176"/>
    <m/>
    <m/>
    <m/>
    <n v="157"/>
    <n v="227"/>
    <n v="170"/>
    <n v="112"/>
    <n v="68"/>
    <n v="85"/>
    <m/>
    <m/>
    <m/>
    <m/>
    <m/>
    <n v="77"/>
    <n v="199"/>
    <n v="254"/>
    <n v="204"/>
  </r>
  <r>
    <x v="9"/>
    <s v="Central Piedmont Community College "/>
    <n v="198260"/>
    <x v="5"/>
    <m/>
    <m/>
    <m/>
    <m/>
    <m/>
    <m/>
    <m/>
    <m/>
    <m/>
    <m/>
    <m/>
    <m/>
    <m/>
    <m/>
    <m/>
    <m/>
    <m/>
    <m/>
    <m/>
    <m/>
    <m/>
    <m/>
    <m/>
    <m/>
    <m/>
    <m/>
    <m/>
    <m/>
    <m/>
    <m/>
    <m/>
    <s v=" "/>
    <s v=" "/>
    <s v=" "/>
    <s v=" "/>
    <s v=" "/>
    <s v=" "/>
    <s v=" "/>
    <s v=" "/>
    <s v=" "/>
    <s v=" "/>
    <s v=" "/>
    <s v=" "/>
    <m/>
    <m/>
    <m/>
    <m/>
    <m/>
    <m/>
    <s v=" "/>
    <s v=" "/>
    <s v=" "/>
    <m/>
    <m/>
    <m/>
    <m/>
    <m/>
    <m/>
    <m/>
    <m/>
    <m/>
    <s v=""/>
    <s v=""/>
    <s v=""/>
    <m/>
    <m/>
    <m/>
    <n v="3548"/>
    <n v="3447"/>
    <n v="3522"/>
    <n v="3580"/>
    <n v="4887"/>
    <n v="4872"/>
    <n v="908"/>
    <n v="787"/>
    <n v="773"/>
    <n v="891"/>
    <n v="967"/>
    <n v="693"/>
    <n v="1407"/>
    <n v="1470"/>
    <m/>
    <m/>
    <m/>
    <m/>
    <m/>
    <m/>
    <n v="0"/>
    <n v="0"/>
    <n v="908"/>
    <n v="787"/>
    <n v="773"/>
    <n v="891"/>
    <n v="967"/>
    <n v="693"/>
    <n v="1407"/>
    <n v="1470"/>
    <n v="395"/>
    <n v="815"/>
    <n v="886"/>
    <m/>
    <m/>
    <m/>
    <n v="298"/>
    <n v="592"/>
    <n v="584"/>
    <n v="60"/>
    <n v="60"/>
    <n v="52"/>
    <m/>
    <m/>
    <m/>
    <m/>
    <n v="292"/>
    <n v="226"/>
    <n v="831"/>
    <n v="615"/>
    <n v="415"/>
  </r>
  <r>
    <x v="9"/>
    <s v="Durham Technical Community College"/>
    <n v="198455"/>
    <x v="5"/>
    <m/>
    <m/>
    <m/>
    <m/>
    <m/>
    <m/>
    <m/>
    <m/>
    <m/>
    <m/>
    <m/>
    <m/>
    <m/>
    <m/>
    <m/>
    <m/>
    <m/>
    <m/>
    <m/>
    <m/>
    <m/>
    <m/>
    <m/>
    <m/>
    <m/>
    <m/>
    <m/>
    <m/>
    <m/>
    <m/>
    <m/>
    <s v=" "/>
    <s v=" "/>
    <s v=" "/>
    <s v=" "/>
    <s v=" "/>
    <s v=" "/>
    <s v=" "/>
    <s v=" "/>
    <s v=" "/>
    <s v=" "/>
    <s v=" "/>
    <s v=" "/>
    <m/>
    <m/>
    <m/>
    <m/>
    <m/>
    <m/>
    <s v=" "/>
    <s v=" "/>
    <s v=" "/>
    <m/>
    <m/>
    <m/>
    <m/>
    <m/>
    <m/>
    <m/>
    <m/>
    <m/>
    <s v=""/>
    <s v=""/>
    <s v=""/>
    <m/>
    <m/>
    <m/>
    <n v="508"/>
    <n v="847"/>
    <n v="881"/>
    <n v="839"/>
    <n v="945"/>
    <n v="1936"/>
    <n v="299"/>
    <n v="335"/>
    <n v="239"/>
    <n v="244"/>
    <n v="241"/>
    <n v="271"/>
    <n v="316"/>
    <n v="269"/>
    <m/>
    <m/>
    <m/>
    <m/>
    <m/>
    <m/>
    <n v="0"/>
    <n v="0"/>
    <n v="299"/>
    <n v="335"/>
    <n v="239"/>
    <n v="244"/>
    <n v="241"/>
    <n v="271"/>
    <n v="316"/>
    <n v="269"/>
    <n v="149"/>
    <n v="167"/>
    <n v="134"/>
    <m/>
    <m/>
    <m/>
    <n v="122"/>
    <n v="149"/>
    <n v="135"/>
    <n v="33"/>
    <n v="23"/>
    <n v="18"/>
    <m/>
    <m/>
    <m/>
    <m/>
    <n v="64"/>
    <m/>
    <n v="211"/>
    <n v="154"/>
    <n v="253"/>
  </r>
  <r>
    <x v="9"/>
    <s v="Fayetteville Technical Community College"/>
    <n v="198534"/>
    <x v="5"/>
    <m/>
    <m/>
    <m/>
    <m/>
    <m/>
    <m/>
    <m/>
    <m/>
    <m/>
    <m/>
    <m/>
    <m/>
    <m/>
    <m/>
    <m/>
    <m/>
    <m/>
    <m/>
    <m/>
    <m/>
    <m/>
    <m/>
    <m/>
    <m/>
    <m/>
    <m/>
    <m/>
    <m/>
    <m/>
    <m/>
    <m/>
    <s v=" "/>
    <s v=" "/>
    <s v=" "/>
    <s v=" "/>
    <s v=" "/>
    <s v=" "/>
    <s v=" "/>
    <s v=" "/>
    <s v=" "/>
    <s v=" "/>
    <s v=" "/>
    <s v=" "/>
    <m/>
    <m/>
    <m/>
    <m/>
    <m/>
    <m/>
    <s v=" "/>
    <s v=" "/>
    <s v=" "/>
    <m/>
    <m/>
    <m/>
    <m/>
    <m/>
    <m/>
    <m/>
    <m/>
    <m/>
    <s v=""/>
    <s v=""/>
    <s v=""/>
    <m/>
    <m/>
    <m/>
    <n v="3149"/>
    <n v="3346"/>
    <n v="3460"/>
    <n v="3470"/>
    <n v="3723"/>
    <n v="4040"/>
    <n v="559"/>
    <n v="996"/>
    <n v="1020"/>
    <n v="1056"/>
    <n v="591"/>
    <n v="674"/>
    <n v="785"/>
    <n v="835"/>
    <m/>
    <m/>
    <m/>
    <m/>
    <m/>
    <m/>
    <n v="3"/>
    <n v="3"/>
    <n v="559"/>
    <n v="996"/>
    <n v="1020"/>
    <n v="1056"/>
    <n v="591"/>
    <n v="674"/>
    <n v="782"/>
    <n v="832"/>
    <n v="411"/>
    <n v="411"/>
    <n v="575"/>
    <m/>
    <m/>
    <m/>
    <n v="263"/>
    <n v="371"/>
    <n v="257"/>
    <n v="93"/>
    <n v="59"/>
    <n v="62"/>
    <m/>
    <m/>
    <m/>
    <m/>
    <m/>
    <m/>
    <n v="963"/>
    <n v="532"/>
    <n v="612"/>
  </r>
  <r>
    <x v="9"/>
    <s v="Forsyth Technical Community College"/>
    <n v="198552"/>
    <x v="5"/>
    <m/>
    <m/>
    <m/>
    <m/>
    <m/>
    <m/>
    <m/>
    <m/>
    <m/>
    <m/>
    <m/>
    <m/>
    <m/>
    <m/>
    <m/>
    <m/>
    <m/>
    <m/>
    <m/>
    <m/>
    <m/>
    <m/>
    <m/>
    <m/>
    <m/>
    <m/>
    <m/>
    <m/>
    <m/>
    <m/>
    <m/>
    <s v=" "/>
    <s v=" "/>
    <s v=" "/>
    <s v=" "/>
    <s v=" "/>
    <s v=" "/>
    <s v=" "/>
    <s v=" "/>
    <s v=" "/>
    <s v=" "/>
    <s v=" "/>
    <s v=" "/>
    <m/>
    <m/>
    <m/>
    <m/>
    <m/>
    <m/>
    <s v=" "/>
    <s v=" "/>
    <s v=" "/>
    <m/>
    <m/>
    <m/>
    <m/>
    <m/>
    <m/>
    <m/>
    <m/>
    <m/>
    <s v=""/>
    <s v=""/>
    <s v=""/>
    <m/>
    <m/>
    <m/>
    <n v="1624"/>
    <n v="2694"/>
    <n v="1446"/>
    <n v="1428"/>
    <n v="2338"/>
    <n v="2534"/>
    <n v="389"/>
    <n v="434"/>
    <n v="699"/>
    <n v="664"/>
    <n v="414"/>
    <n v="488"/>
    <n v="798"/>
    <n v="812"/>
    <m/>
    <m/>
    <m/>
    <m/>
    <m/>
    <m/>
    <n v="0"/>
    <n v="0"/>
    <n v="389"/>
    <n v="434"/>
    <n v="699"/>
    <n v="664"/>
    <n v="414"/>
    <n v="488"/>
    <n v="798"/>
    <n v="812"/>
    <n v="259"/>
    <n v="484"/>
    <n v="544"/>
    <m/>
    <m/>
    <m/>
    <n v="229"/>
    <n v="314"/>
    <n v="268"/>
    <n v="102"/>
    <n v="152"/>
    <n v="113"/>
    <m/>
    <m/>
    <m/>
    <m/>
    <m/>
    <m/>
    <n v="562"/>
    <n v="262"/>
    <n v="375"/>
  </r>
  <r>
    <x v="9"/>
    <s v="Guilford Technical Community College"/>
    <n v="198622"/>
    <x v="5"/>
    <m/>
    <m/>
    <m/>
    <m/>
    <m/>
    <m/>
    <m/>
    <m/>
    <m/>
    <m/>
    <m/>
    <m/>
    <m/>
    <m/>
    <m/>
    <m/>
    <m/>
    <m/>
    <m/>
    <m/>
    <m/>
    <m/>
    <m/>
    <m/>
    <m/>
    <m/>
    <m/>
    <m/>
    <m/>
    <m/>
    <m/>
    <s v=" "/>
    <s v=" "/>
    <s v=" "/>
    <s v=" "/>
    <s v=" "/>
    <s v=" "/>
    <s v=" "/>
    <s v=" "/>
    <s v=" "/>
    <s v=" "/>
    <s v=" "/>
    <s v=" "/>
    <m/>
    <m/>
    <m/>
    <m/>
    <m/>
    <m/>
    <s v=" "/>
    <s v=" "/>
    <s v=" "/>
    <m/>
    <m/>
    <m/>
    <m/>
    <m/>
    <m/>
    <m/>
    <m/>
    <m/>
    <s v=""/>
    <s v=""/>
    <s v=""/>
    <m/>
    <m/>
    <m/>
    <n v="3179"/>
    <n v="4910"/>
    <n v="4243"/>
    <n v="3394"/>
    <n v="3566"/>
    <n v="3865"/>
    <n v="832"/>
    <n v="1004"/>
    <n v="955"/>
    <n v="1174"/>
    <n v="987"/>
    <n v="1561"/>
    <n v="1688"/>
    <n v="1795"/>
    <m/>
    <m/>
    <m/>
    <m/>
    <m/>
    <m/>
    <n v="0"/>
    <n v="0"/>
    <n v="832"/>
    <n v="1004"/>
    <n v="955"/>
    <n v="1174"/>
    <n v="987"/>
    <n v="1561"/>
    <n v="1688"/>
    <n v="1795"/>
    <n v="827"/>
    <n v="945"/>
    <n v="1034"/>
    <m/>
    <m/>
    <m/>
    <n v="734"/>
    <n v="743"/>
    <n v="761"/>
    <n v="136"/>
    <n v="165"/>
    <n v="160"/>
    <m/>
    <m/>
    <m/>
    <n v="252"/>
    <n v="215"/>
    <m/>
    <n v="786"/>
    <n v="607"/>
    <n v="1401"/>
  </r>
  <r>
    <x v="9"/>
    <s v="Pitt Community College"/>
    <n v="199333"/>
    <x v="5"/>
    <m/>
    <m/>
    <m/>
    <m/>
    <m/>
    <m/>
    <m/>
    <m/>
    <m/>
    <m/>
    <m/>
    <m/>
    <m/>
    <m/>
    <m/>
    <m/>
    <m/>
    <m/>
    <m/>
    <m/>
    <m/>
    <m/>
    <m/>
    <m/>
    <m/>
    <m/>
    <m/>
    <m/>
    <m/>
    <m/>
    <m/>
    <s v=" "/>
    <s v=" "/>
    <s v=" "/>
    <s v=" "/>
    <s v=" "/>
    <s v=" "/>
    <s v=" "/>
    <s v=" "/>
    <s v=" "/>
    <s v=" "/>
    <s v=" "/>
    <s v=" "/>
    <m/>
    <m/>
    <m/>
    <m/>
    <m/>
    <m/>
    <s v=" "/>
    <s v=" "/>
    <s v=" "/>
    <m/>
    <m/>
    <m/>
    <m/>
    <m/>
    <m/>
    <m/>
    <m/>
    <m/>
    <s v=""/>
    <s v=""/>
    <s v=""/>
    <m/>
    <m/>
    <m/>
    <n v="2239"/>
    <n v="2121"/>
    <n v="1273"/>
    <n v="1359"/>
    <n v="1507"/>
    <n v="2662"/>
    <n v="486"/>
    <n v="657"/>
    <n v="126"/>
    <n v="749"/>
    <n v="774"/>
    <n v="717"/>
    <n v="745"/>
    <n v="919"/>
    <m/>
    <m/>
    <m/>
    <m/>
    <m/>
    <m/>
    <n v="0"/>
    <n v="0"/>
    <n v="486"/>
    <n v="657"/>
    <n v="126"/>
    <n v="749"/>
    <n v="774"/>
    <n v="717"/>
    <n v="745"/>
    <n v="919"/>
    <n v="409"/>
    <n v="426"/>
    <n v="513"/>
    <m/>
    <m/>
    <m/>
    <n v="308"/>
    <n v="319"/>
    <n v="406"/>
    <n v="74"/>
    <n v="78"/>
    <n v="88"/>
    <m/>
    <m/>
    <m/>
    <n v="217"/>
    <n v="219"/>
    <n v="222"/>
    <n v="458"/>
    <n v="477"/>
    <n v="407"/>
  </r>
  <r>
    <x v="9"/>
    <s v="Rowan-Cabarrus Community College"/>
    <n v="199494"/>
    <x v="5"/>
    <m/>
    <m/>
    <m/>
    <m/>
    <m/>
    <m/>
    <m/>
    <m/>
    <m/>
    <m/>
    <m/>
    <m/>
    <m/>
    <m/>
    <m/>
    <m/>
    <m/>
    <m/>
    <m/>
    <m/>
    <m/>
    <m/>
    <m/>
    <m/>
    <m/>
    <m/>
    <m/>
    <m/>
    <m/>
    <m/>
    <m/>
    <s v=" "/>
    <s v=" "/>
    <s v=" "/>
    <s v=" "/>
    <s v=" "/>
    <s v=" "/>
    <s v=" "/>
    <s v=" "/>
    <s v=" "/>
    <s v=" "/>
    <s v=" "/>
    <s v=" "/>
    <m/>
    <m/>
    <m/>
    <m/>
    <m/>
    <m/>
    <s v=" "/>
    <s v=" "/>
    <s v=" "/>
    <m/>
    <m/>
    <m/>
    <m/>
    <m/>
    <m/>
    <m/>
    <m/>
    <m/>
    <s v=""/>
    <s v=""/>
    <s v=""/>
    <m/>
    <m/>
    <m/>
    <n v="1673"/>
    <n v="1589"/>
    <n v="1486"/>
    <n v="1812"/>
    <n v="1934"/>
    <n v="2537"/>
    <n v="457"/>
    <n v="553"/>
    <n v="827"/>
    <n v="750"/>
    <n v="465"/>
    <n v="473"/>
    <n v="482"/>
    <n v="562"/>
    <m/>
    <m/>
    <m/>
    <m/>
    <m/>
    <m/>
    <n v="0"/>
    <n v="0"/>
    <n v="457"/>
    <n v="553"/>
    <n v="827"/>
    <n v="750"/>
    <n v="465"/>
    <n v="473"/>
    <n v="482"/>
    <n v="562"/>
    <n v="284"/>
    <n v="275"/>
    <n v="359"/>
    <m/>
    <m/>
    <m/>
    <n v="189"/>
    <n v="207"/>
    <n v="203"/>
    <n v="55"/>
    <n v="165"/>
    <n v="201"/>
    <m/>
    <m/>
    <m/>
    <m/>
    <m/>
    <m/>
    <n v="695"/>
    <n v="300"/>
    <n v="272"/>
  </r>
  <r>
    <x v="9"/>
    <s v="Wake Technical Community College"/>
    <n v="199856"/>
    <x v="5"/>
    <m/>
    <m/>
    <m/>
    <m/>
    <m/>
    <m/>
    <m/>
    <m/>
    <m/>
    <m/>
    <m/>
    <m/>
    <m/>
    <m/>
    <m/>
    <m/>
    <m/>
    <m/>
    <m/>
    <m/>
    <m/>
    <m/>
    <m/>
    <m/>
    <m/>
    <m/>
    <m/>
    <m/>
    <m/>
    <m/>
    <m/>
    <s v=" "/>
    <s v=" "/>
    <s v=" "/>
    <s v=" "/>
    <s v=" "/>
    <s v=" "/>
    <s v=" "/>
    <s v=" "/>
    <s v=" "/>
    <s v=" "/>
    <s v=" "/>
    <s v=" "/>
    <m/>
    <m/>
    <m/>
    <m/>
    <m/>
    <m/>
    <s v=" "/>
    <s v=" "/>
    <s v=" "/>
    <m/>
    <m/>
    <m/>
    <m/>
    <m/>
    <m/>
    <m/>
    <m/>
    <m/>
    <s v=""/>
    <s v=""/>
    <s v=""/>
    <m/>
    <m/>
    <m/>
    <n v="3641"/>
    <n v="5104"/>
    <n v="4017"/>
    <n v="4313"/>
    <n v="4525"/>
    <n v="9286"/>
    <n v="707"/>
    <n v="934"/>
    <n v="898"/>
    <n v="593"/>
    <n v="946"/>
    <n v="732"/>
    <n v="931"/>
    <n v="1096"/>
    <m/>
    <m/>
    <m/>
    <m/>
    <m/>
    <m/>
    <n v="36"/>
    <n v="60"/>
    <n v="707"/>
    <n v="934"/>
    <n v="898"/>
    <n v="593"/>
    <n v="946"/>
    <n v="732"/>
    <n v="895"/>
    <n v="1036"/>
    <n v="512"/>
    <n v="628"/>
    <n v="736"/>
    <m/>
    <m/>
    <m/>
    <n v="220"/>
    <n v="267"/>
    <n v="300"/>
    <n v="96"/>
    <n v="107"/>
    <n v="109"/>
    <m/>
    <m/>
    <m/>
    <n v="78"/>
    <n v="112"/>
    <n v="82"/>
    <n v="419"/>
    <n v="727"/>
    <n v="541"/>
  </r>
  <r>
    <x v="9"/>
    <s v="Alamance Community College"/>
    <n v="199786"/>
    <x v="6"/>
    <m/>
    <m/>
    <m/>
    <m/>
    <m/>
    <m/>
    <m/>
    <m/>
    <m/>
    <m/>
    <m/>
    <m/>
    <m/>
    <m/>
    <m/>
    <m/>
    <m/>
    <m/>
    <m/>
    <m/>
    <m/>
    <m/>
    <m/>
    <m/>
    <m/>
    <m/>
    <m/>
    <m/>
    <m/>
    <m/>
    <m/>
    <s v=" "/>
    <s v=" "/>
    <s v=" "/>
    <s v=" "/>
    <s v=" "/>
    <s v=" "/>
    <s v=" "/>
    <s v=" "/>
    <s v=" "/>
    <s v=" "/>
    <s v=" "/>
    <s v=" "/>
    <m/>
    <m/>
    <m/>
    <m/>
    <m/>
    <m/>
    <s v=" "/>
    <s v=" "/>
    <s v=" "/>
    <m/>
    <m/>
    <m/>
    <m/>
    <m/>
    <m/>
    <m/>
    <m/>
    <m/>
    <s v=""/>
    <s v=""/>
    <s v=""/>
    <m/>
    <m/>
    <m/>
    <n v="1777"/>
    <n v="1688"/>
    <n v="1910"/>
    <n v="860"/>
    <n v="1598"/>
    <n v="1446"/>
    <n v="266"/>
    <n v="318"/>
    <n v="382"/>
    <n v="257"/>
    <n v="385"/>
    <n v="351"/>
    <n v="361"/>
    <n v="378"/>
    <m/>
    <m/>
    <m/>
    <m/>
    <m/>
    <m/>
    <n v="0"/>
    <n v="0"/>
    <n v="266"/>
    <n v="318"/>
    <n v="382"/>
    <n v="257"/>
    <n v="385"/>
    <n v="351"/>
    <n v="361"/>
    <n v="378"/>
    <n v="221"/>
    <n v="171"/>
    <n v="234"/>
    <m/>
    <m/>
    <m/>
    <n v="130"/>
    <n v="190"/>
    <n v="144"/>
    <n v="39"/>
    <n v="65"/>
    <n v="65"/>
    <m/>
    <m/>
    <m/>
    <m/>
    <n v="60"/>
    <n v="55"/>
    <n v="218"/>
    <n v="260"/>
    <n v="231"/>
  </r>
  <r>
    <x v="9"/>
    <s v="Blue Ridge Community College"/>
    <n v="198039"/>
    <x v="6"/>
    <m/>
    <m/>
    <m/>
    <m/>
    <m/>
    <m/>
    <m/>
    <m/>
    <m/>
    <m/>
    <m/>
    <m/>
    <m/>
    <m/>
    <m/>
    <m/>
    <m/>
    <m/>
    <m/>
    <m/>
    <m/>
    <m/>
    <m/>
    <m/>
    <m/>
    <m/>
    <m/>
    <m/>
    <m/>
    <m/>
    <m/>
    <s v=" "/>
    <s v=" "/>
    <s v=" "/>
    <s v=" "/>
    <s v=" "/>
    <s v=" "/>
    <s v=" "/>
    <s v=" "/>
    <s v=" "/>
    <s v=" "/>
    <s v=" "/>
    <s v=" "/>
    <m/>
    <m/>
    <m/>
    <m/>
    <m/>
    <m/>
    <s v=" "/>
    <s v=" "/>
    <s v=" "/>
    <m/>
    <m/>
    <m/>
    <m/>
    <m/>
    <m/>
    <m/>
    <m/>
    <m/>
    <s v=""/>
    <s v=""/>
    <s v=""/>
    <m/>
    <m/>
    <m/>
    <n v="484"/>
    <n v="1234"/>
    <n v="869"/>
    <n v="721"/>
    <n v="617"/>
    <n v="864"/>
    <n v="143"/>
    <n v="222"/>
    <n v="196"/>
    <n v="280"/>
    <n v="141"/>
    <n v="158"/>
    <n v="164"/>
    <n v="135"/>
    <m/>
    <m/>
    <m/>
    <m/>
    <m/>
    <m/>
    <n v="0"/>
    <n v="0"/>
    <n v="143"/>
    <n v="222"/>
    <n v="196"/>
    <n v="280"/>
    <n v="141"/>
    <n v="158"/>
    <n v="164"/>
    <n v="135"/>
    <n v="34"/>
    <n v="92"/>
    <n v="88"/>
    <m/>
    <m/>
    <m/>
    <n v="124"/>
    <n v="72"/>
    <n v="47"/>
    <n v="45"/>
    <n v="28"/>
    <n v="34"/>
    <m/>
    <m/>
    <m/>
    <n v="74"/>
    <n v="37"/>
    <n v="44"/>
    <n v="161"/>
    <n v="76"/>
    <n v="80"/>
  </r>
  <r>
    <x v="9"/>
    <s v="Caldwell Community College &amp; Technical Institute"/>
    <n v="198118"/>
    <x v="6"/>
    <m/>
    <m/>
    <m/>
    <m/>
    <m/>
    <m/>
    <m/>
    <m/>
    <m/>
    <m/>
    <m/>
    <m/>
    <m/>
    <m/>
    <m/>
    <m/>
    <m/>
    <m/>
    <m/>
    <m/>
    <m/>
    <m/>
    <m/>
    <m/>
    <m/>
    <m/>
    <m/>
    <m/>
    <m/>
    <m/>
    <m/>
    <s v=" "/>
    <s v=" "/>
    <s v=" "/>
    <s v=" "/>
    <s v=" "/>
    <s v=" "/>
    <s v=" "/>
    <s v=" "/>
    <s v=" "/>
    <s v=" "/>
    <s v=" "/>
    <s v=" "/>
    <m/>
    <m/>
    <m/>
    <m/>
    <m/>
    <m/>
    <s v=" "/>
    <s v=" "/>
    <s v=" "/>
    <m/>
    <m/>
    <m/>
    <m/>
    <m/>
    <m/>
    <m/>
    <m/>
    <m/>
    <s v=""/>
    <s v=""/>
    <s v=""/>
    <m/>
    <m/>
    <m/>
    <n v="1649"/>
    <n v="1532"/>
    <n v="1681"/>
    <n v="1634"/>
    <n v="1508"/>
    <n v="1568"/>
    <n v="253"/>
    <n v="458"/>
    <n v="509"/>
    <n v="269"/>
    <n v="415"/>
    <n v="397"/>
    <n v="437"/>
    <n v="411"/>
    <m/>
    <m/>
    <m/>
    <m/>
    <m/>
    <m/>
    <n v="0"/>
    <n v="0"/>
    <n v="253"/>
    <n v="458"/>
    <n v="509"/>
    <n v="269"/>
    <n v="415"/>
    <n v="397"/>
    <n v="437"/>
    <n v="411"/>
    <n v="278"/>
    <n v="306"/>
    <n v="272"/>
    <m/>
    <m/>
    <m/>
    <n v="119"/>
    <n v="131"/>
    <n v="139"/>
    <n v="52"/>
    <n v="104"/>
    <n v="92"/>
    <m/>
    <m/>
    <m/>
    <m/>
    <m/>
    <m/>
    <n v="217"/>
    <n v="311"/>
    <n v="305"/>
  </r>
  <r>
    <x v="9"/>
    <s v="Cleveland Community College"/>
    <n v="198321"/>
    <x v="6"/>
    <m/>
    <m/>
    <m/>
    <m/>
    <m/>
    <m/>
    <m/>
    <m/>
    <m/>
    <m/>
    <m/>
    <m/>
    <m/>
    <m/>
    <m/>
    <m/>
    <m/>
    <m/>
    <m/>
    <m/>
    <m/>
    <m/>
    <m/>
    <m/>
    <m/>
    <m/>
    <m/>
    <m/>
    <m/>
    <m/>
    <m/>
    <s v=" "/>
    <s v=" "/>
    <s v=" "/>
    <s v=" "/>
    <s v=" "/>
    <s v=" "/>
    <s v=" "/>
    <s v=" "/>
    <s v=" "/>
    <s v=" "/>
    <s v=" "/>
    <s v=" "/>
    <m/>
    <m/>
    <m/>
    <m/>
    <m/>
    <m/>
    <s v=" "/>
    <s v=" "/>
    <s v=" "/>
    <m/>
    <m/>
    <m/>
    <m/>
    <m/>
    <m/>
    <m/>
    <m/>
    <m/>
    <s v=""/>
    <s v=""/>
    <s v=""/>
    <m/>
    <m/>
    <m/>
    <n v="827"/>
    <n v="754"/>
    <n v="1749"/>
    <n v="968"/>
    <n v="610"/>
    <n v="659"/>
    <n v="142"/>
    <n v="180"/>
    <n v="192"/>
    <n v="159"/>
    <n v="173"/>
    <n v="176"/>
    <n v="109"/>
    <n v="104"/>
    <m/>
    <m/>
    <m/>
    <m/>
    <m/>
    <m/>
    <n v="0"/>
    <n v="0"/>
    <n v="142"/>
    <n v="180"/>
    <n v="192"/>
    <n v="159"/>
    <n v="173"/>
    <n v="176"/>
    <n v="109"/>
    <n v="104"/>
    <n v="97"/>
    <n v="60"/>
    <n v="85"/>
    <m/>
    <m/>
    <m/>
    <n v="79"/>
    <n v="49"/>
    <n v="19"/>
    <n v="40"/>
    <n v="49"/>
    <n v="27"/>
    <m/>
    <m/>
    <m/>
    <m/>
    <n v="47"/>
    <n v="80"/>
    <n v="119"/>
    <n v="77"/>
    <n v="69"/>
  </r>
  <r>
    <x v="9"/>
    <s v="Coastal Carolina Community College "/>
    <n v="198330"/>
    <x v="6"/>
    <m/>
    <m/>
    <m/>
    <m/>
    <m/>
    <m/>
    <m/>
    <m/>
    <m/>
    <m/>
    <m/>
    <m/>
    <m/>
    <m/>
    <m/>
    <m/>
    <m/>
    <m/>
    <m/>
    <m/>
    <m/>
    <m/>
    <m/>
    <m/>
    <m/>
    <m/>
    <m/>
    <m/>
    <m/>
    <m/>
    <m/>
    <s v=" "/>
    <s v=" "/>
    <s v=" "/>
    <s v=" "/>
    <s v=" "/>
    <s v=" "/>
    <s v=" "/>
    <s v=" "/>
    <s v=" "/>
    <s v=" "/>
    <s v=" "/>
    <s v=" "/>
    <m/>
    <m/>
    <m/>
    <m/>
    <m/>
    <m/>
    <s v=" "/>
    <s v=" "/>
    <s v=" "/>
    <m/>
    <m/>
    <m/>
    <m/>
    <m/>
    <m/>
    <m/>
    <m/>
    <m/>
    <s v=""/>
    <s v=""/>
    <s v=""/>
    <m/>
    <m/>
    <m/>
    <n v="2091"/>
    <n v="877"/>
    <n v="832"/>
    <n v="915"/>
    <n v="1087"/>
    <n v="1846"/>
    <n v="444"/>
    <n v="575"/>
    <n v="601"/>
    <n v="541"/>
    <n v="519"/>
    <n v="487"/>
    <n v="412"/>
    <n v="371"/>
    <m/>
    <m/>
    <m/>
    <m/>
    <m/>
    <m/>
    <n v="1"/>
    <n v="0"/>
    <n v="444"/>
    <n v="575"/>
    <n v="601"/>
    <n v="541"/>
    <n v="519"/>
    <n v="487"/>
    <n v="411"/>
    <n v="371"/>
    <n v="292"/>
    <n v="247"/>
    <n v="280"/>
    <m/>
    <m/>
    <m/>
    <n v="195"/>
    <n v="164"/>
    <n v="91"/>
    <n v="126"/>
    <n v="114"/>
    <n v="62"/>
    <m/>
    <m/>
    <m/>
    <n v="110"/>
    <n v="111"/>
    <n v="115"/>
    <n v="305"/>
    <n v="294"/>
    <n v="310"/>
  </r>
  <r>
    <x v="9"/>
    <s v="College of the Albemarle"/>
    <n v="197814"/>
    <x v="6"/>
    <m/>
    <m/>
    <m/>
    <m/>
    <m/>
    <m/>
    <m/>
    <m/>
    <m/>
    <m/>
    <m/>
    <m/>
    <m/>
    <m/>
    <m/>
    <m/>
    <m/>
    <m/>
    <m/>
    <m/>
    <m/>
    <m/>
    <m/>
    <m/>
    <m/>
    <m/>
    <m/>
    <m/>
    <m/>
    <m/>
    <m/>
    <s v=" "/>
    <s v=" "/>
    <s v=" "/>
    <s v=" "/>
    <s v=" "/>
    <s v=" "/>
    <s v=" "/>
    <s v=" "/>
    <s v=" "/>
    <s v=" "/>
    <s v=" "/>
    <s v=" "/>
    <m/>
    <m/>
    <m/>
    <m/>
    <m/>
    <m/>
    <s v=" "/>
    <s v=" "/>
    <s v=" "/>
    <m/>
    <m/>
    <m/>
    <m/>
    <m/>
    <m/>
    <m/>
    <m/>
    <m/>
    <s v=""/>
    <s v=""/>
    <s v=""/>
    <m/>
    <m/>
    <m/>
    <n v="1234"/>
    <n v="815"/>
    <n v="980"/>
    <n v="835"/>
    <n v="799"/>
    <n v="916"/>
    <n v="157"/>
    <n v="146"/>
    <n v="149"/>
    <n v="104"/>
    <n v="149"/>
    <n v="139"/>
    <n v="194"/>
    <n v="198"/>
    <m/>
    <m/>
    <m/>
    <m/>
    <m/>
    <m/>
    <n v="0"/>
    <n v="0"/>
    <n v="157"/>
    <n v="146"/>
    <n v="149"/>
    <n v="104"/>
    <n v="149"/>
    <n v="139"/>
    <n v="194"/>
    <n v="198"/>
    <n v="100"/>
    <n v="130"/>
    <n v="122"/>
    <m/>
    <m/>
    <m/>
    <n v="39"/>
    <n v="64"/>
    <n v="76"/>
    <n v="26"/>
    <n v="40"/>
    <n v="40"/>
    <m/>
    <m/>
    <m/>
    <m/>
    <m/>
    <m/>
    <n v="78"/>
    <n v="109"/>
    <n v="99"/>
  </r>
  <r>
    <x v="9"/>
    <s v="Craven Community College "/>
    <n v="198367"/>
    <x v="6"/>
    <m/>
    <m/>
    <m/>
    <m/>
    <m/>
    <m/>
    <m/>
    <m/>
    <m/>
    <m/>
    <m/>
    <m/>
    <m/>
    <m/>
    <m/>
    <m/>
    <m/>
    <m/>
    <m/>
    <m/>
    <m/>
    <m/>
    <m/>
    <m/>
    <m/>
    <m/>
    <m/>
    <m/>
    <m/>
    <m/>
    <m/>
    <s v=" "/>
    <s v=" "/>
    <s v=" "/>
    <s v=" "/>
    <s v=" "/>
    <s v=" "/>
    <s v=" "/>
    <s v=" "/>
    <s v=" "/>
    <s v=" "/>
    <s v=" "/>
    <s v=" "/>
    <m/>
    <m/>
    <m/>
    <m/>
    <m/>
    <m/>
    <s v=" "/>
    <s v=" "/>
    <s v=" "/>
    <m/>
    <m/>
    <m/>
    <m/>
    <m/>
    <m/>
    <m/>
    <m/>
    <m/>
    <s v=""/>
    <s v=""/>
    <s v=""/>
    <m/>
    <m/>
    <m/>
    <n v="2961"/>
    <n v="3005"/>
    <n v="1014"/>
    <n v="940"/>
    <n v="1365"/>
    <n v="1770"/>
    <n v="225"/>
    <n v="227"/>
    <n v="261"/>
    <n v="235"/>
    <n v="278"/>
    <n v="290"/>
    <n v="217"/>
    <n v="306"/>
    <m/>
    <m/>
    <m/>
    <m/>
    <m/>
    <m/>
    <n v="0"/>
    <n v="0"/>
    <n v="225"/>
    <n v="227"/>
    <n v="261"/>
    <n v="235"/>
    <n v="278"/>
    <n v="290"/>
    <n v="217"/>
    <n v="306"/>
    <n v="171"/>
    <n v="147"/>
    <n v="205"/>
    <m/>
    <m/>
    <m/>
    <n v="119"/>
    <n v="70"/>
    <n v="101"/>
    <n v="37"/>
    <n v="25"/>
    <n v="40"/>
    <m/>
    <m/>
    <m/>
    <n v="58"/>
    <n v="67"/>
    <n v="64"/>
    <n v="140"/>
    <n v="186"/>
    <n v="186"/>
  </r>
  <r>
    <x v="9"/>
    <s v="Davidson County Community College "/>
    <n v="198376"/>
    <x v="6"/>
    <m/>
    <m/>
    <m/>
    <m/>
    <m/>
    <m/>
    <m/>
    <m/>
    <m/>
    <m/>
    <m/>
    <m/>
    <m/>
    <m/>
    <m/>
    <m/>
    <m/>
    <m/>
    <m/>
    <m/>
    <m/>
    <m/>
    <m/>
    <m/>
    <m/>
    <m/>
    <m/>
    <m/>
    <m/>
    <m/>
    <m/>
    <s v=" "/>
    <s v=" "/>
    <s v=" "/>
    <s v=" "/>
    <s v=" "/>
    <s v=" "/>
    <s v=" "/>
    <s v=" "/>
    <s v=" "/>
    <s v=" "/>
    <s v=" "/>
    <s v=" "/>
    <m/>
    <m/>
    <m/>
    <m/>
    <m/>
    <m/>
    <s v=" "/>
    <s v=" "/>
    <s v=" "/>
    <m/>
    <m/>
    <m/>
    <m/>
    <m/>
    <m/>
    <m/>
    <m/>
    <m/>
    <s v=""/>
    <s v=""/>
    <s v=""/>
    <m/>
    <m/>
    <m/>
    <n v="1208"/>
    <n v="860"/>
    <n v="1121"/>
    <n v="932"/>
    <n v="1138"/>
    <n v="1224"/>
    <n v="273"/>
    <n v="202"/>
    <n v="322"/>
    <n v="374"/>
    <n v="351"/>
    <n v="265"/>
    <n v="314"/>
    <n v="316"/>
    <m/>
    <m/>
    <m/>
    <m/>
    <m/>
    <m/>
    <n v="0"/>
    <n v="0"/>
    <n v="273"/>
    <n v="202"/>
    <n v="322"/>
    <n v="374"/>
    <n v="351"/>
    <n v="265"/>
    <n v="314"/>
    <n v="316"/>
    <n v="178"/>
    <n v="208"/>
    <n v="240"/>
    <m/>
    <m/>
    <m/>
    <n v="87"/>
    <n v="106"/>
    <n v="76"/>
    <n v="90"/>
    <n v="147"/>
    <n v="110"/>
    <m/>
    <m/>
    <m/>
    <n v="57"/>
    <n v="65"/>
    <n v="43"/>
    <n v="227"/>
    <n v="139"/>
    <n v="112"/>
  </r>
  <r>
    <x v="9"/>
    <s v="Edgecombe Community College"/>
    <n v="198491"/>
    <x v="6"/>
    <m/>
    <m/>
    <m/>
    <m/>
    <m/>
    <m/>
    <m/>
    <m/>
    <m/>
    <m/>
    <m/>
    <m/>
    <m/>
    <m/>
    <m/>
    <m/>
    <m/>
    <m/>
    <m/>
    <m/>
    <m/>
    <m/>
    <m/>
    <m/>
    <m/>
    <m/>
    <m/>
    <m/>
    <m/>
    <m/>
    <m/>
    <s v=" "/>
    <s v=" "/>
    <s v=" "/>
    <s v=" "/>
    <s v=" "/>
    <s v=" "/>
    <s v=" "/>
    <s v=" "/>
    <s v=" "/>
    <s v=" "/>
    <s v=" "/>
    <s v=" "/>
    <m/>
    <m/>
    <m/>
    <m/>
    <m/>
    <m/>
    <s v=" "/>
    <s v=" "/>
    <s v=" "/>
    <m/>
    <m/>
    <m/>
    <m/>
    <m/>
    <m/>
    <m/>
    <m/>
    <m/>
    <s v=""/>
    <s v=""/>
    <s v=""/>
    <m/>
    <m/>
    <m/>
    <n v="424"/>
    <n v="385"/>
    <n v="188"/>
    <n v="304"/>
    <n v="1349"/>
    <n v="1031"/>
    <n v="103"/>
    <n v="140"/>
    <n v="186"/>
    <n v="252"/>
    <n v="128"/>
    <n v="124"/>
    <n v="94"/>
    <n v="176"/>
    <m/>
    <m/>
    <m/>
    <m/>
    <m/>
    <m/>
    <n v="0"/>
    <n v="6"/>
    <n v="103"/>
    <n v="140"/>
    <n v="186"/>
    <n v="252"/>
    <n v="128"/>
    <n v="124"/>
    <n v="94"/>
    <n v="170"/>
    <n v="46"/>
    <n v="67"/>
    <n v="128"/>
    <m/>
    <m/>
    <m/>
    <n v="78"/>
    <n v="27"/>
    <n v="42"/>
    <n v="29"/>
    <n v="12"/>
    <n v="32"/>
    <m/>
    <m/>
    <m/>
    <m/>
    <m/>
    <m/>
    <n v="223"/>
    <n v="116"/>
    <n v="92"/>
  </r>
  <r>
    <x v="9"/>
    <s v="Gaston College "/>
    <n v="198570"/>
    <x v="6"/>
    <m/>
    <m/>
    <m/>
    <m/>
    <m/>
    <m/>
    <m/>
    <m/>
    <m/>
    <m/>
    <m/>
    <m/>
    <m/>
    <m/>
    <m/>
    <m/>
    <m/>
    <m/>
    <m/>
    <m/>
    <m/>
    <m/>
    <m/>
    <m/>
    <m/>
    <m/>
    <m/>
    <m/>
    <m/>
    <m/>
    <m/>
    <s v=" "/>
    <s v=" "/>
    <s v=" "/>
    <s v=" "/>
    <s v=" "/>
    <s v=" "/>
    <s v=" "/>
    <s v=" "/>
    <s v=" "/>
    <s v=" "/>
    <s v=" "/>
    <s v=" "/>
    <m/>
    <m/>
    <m/>
    <m/>
    <m/>
    <m/>
    <s v=" "/>
    <s v=" "/>
    <s v=" "/>
    <m/>
    <m/>
    <m/>
    <m/>
    <m/>
    <m/>
    <m/>
    <m/>
    <m/>
    <s v=""/>
    <s v=""/>
    <s v=""/>
    <m/>
    <m/>
    <m/>
    <n v="1656"/>
    <n v="933"/>
    <n v="1531"/>
    <n v="1578"/>
    <n v="1116"/>
    <n v="1805"/>
    <n v="458"/>
    <n v="550"/>
    <n v="636"/>
    <n v="680"/>
    <n v="628"/>
    <n v="579"/>
    <n v="495"/>
    <n v="497"/>
    <m/>
    <m/>
    <m/>
    <m/>
    <m/>
    <m/>
    <n v="0"/>
    <n v="0"/>
    <n v="458"/>
    <n v="550"/>
    <n v="636"/>
    <n v="680"/>
    <n v="628"/>
    <n v="579"/>
    <n v="495"/>
    <n v="497"/>
    <n v="365"/>
    <n v="340"/>
    <n v="323"/>
    <m/>
    <m/>
    <m/>
    <n v="214"/>
    <n v="155"/>
    <n v="174"/>
    <n v="145"/>
    <n v="165"/>
    <n v="93"/>
    <m/>
    <m/>
    <m/>
    <m/>
    <m/>
    <m/>
    <n v="535"/>
    <n v="463"/>
    <n v="486"/>
  </r>
  <r>
    <x v="9"/>
    <s v="Haywood Community College"/>
    <n v="198668"/>
    <x v="6"/>
    <m/>
    <m/>
    <m/>
    <m/>
    <m/>
    <m/>
    <m/>
    <m/>
    <m/>
    <m/>
    <m/>
    <m/>
    <m/>
    <m/>
    <m/>
    <m/>
    <m/>
    <m/>
    <m/>
    <m/>
    <m/>
    <m/>
    <m/>
    <m/>
    <m/>
    <m/>
    <m/>
    <m/>
    <m/>
    <m/>
    <m/>
    <s v=" "/>
    <s v=" "/>
    <s v=" "/>
    <s v=" "/>
    <s v=" "/>
    <s v=" "/>
    <s v=" "/>
    <s v=" "/>
    <s v=" "/>
    <s v=" "/>
    <s v=" "/>
    <s v=" "/>
    <m/>
    <m/>
    <m/>
    <m/>
    <m/>
    <m/>
    <s v=" "/>
    <s v=" "/>
    <s v=" "/>
    <m/>
    <m/>
    <m/>
    <m/>
    <m/>
    <m/>
    <m/>
    <m/>
    <m/>
    <s v=""/>
    <s v=""/>
    <s v=""/>
    <m/>
    <m/>
    <m/>
    <n v="727"/>
    <n v="576"/>
    <n v="630"/>
    <n v="1189"/>
    <n v="825"/>
    <n v="698"/>
    <n v="172"/>
    <n v="200"/>
    <n v="140"/>
    <n v="131"/>
    <n v="155"/>
    <n v="158"/>
    <n v="174"/>
    <n v="170"/>
    <m/>
    <m/>
    <m/>
    <m/>
    <m/>
    <m/>
    <n v="0"/>
    <n v="0"/>
    <n v="172"/>
    <n v="200"/>
    <n v="140"/>
    <n v="131"/>
    <n v="155"/>
    <n v="158"/>
    <n v="174"/>
    <n v="170"/>
    <n v="74"/>
    <n v="117"/>
    <n v="117"/>
    <m/>
    <m/>
    <m/>
    <n v="84"/>
    <n v="57"/>
    <n v="53"/>
    <n v="37"/>
    <n v="37"/>
    <n v="64"/>
    <m/>
    <m/>
    <m/>
    <n v="7"/>
    <n v="10"/>
    <n v="8"/>
    <n v="87"/>
    <n v="108"/>
    <n v="86"/>
  </r>
  <r>
    <x v="9"/>
    <s v="Isothermal Community College "/>
    <n v="198710"/>
    <x v="6"/>
    <m/>
    <m/>
    <m/>
    <m/>
    <m/>
    <m/>
    <m/>
    <m/>
    <m/>
    <m/>
    <m/>
    <m/>
    <m/>
    <m/>
    <m/>
    <m/>
    <m/>
    <m/>
    <m/>
    <m/>
    <m/>
    <m/>
    <m/>
    <m/>
    <m/>
    <m/>
    <m/>
    <m/>
    <m/>
    <m/>
    <m/>
    <s v=" "/>
    <s v=" "/>
    <s v=" "/>
    <s v=" "/>
    <s v=" "/>
    <s v=" "/>
    <s v=" "/>
    <s v=" "/>
    <s v=" "/>
    <s v=" "/>
    <s v=" "/>
    <s v=" "/>
    <m/>
    <m/>
    <m/>
    <m/>
    <m/>
    <m/>
    <s v=" "/>
    <s v=" "/>
    <s v=" "/>
    <m/>
    <m/>
    <m/>
    <m/>
    <m/>
    <m/>
    <m/>
    <m/>
    <m/>
    <s v=""/>
    <s v=""/>
    <s v=""/>
    <m/>
    <m/>
    <m/>
    <n v="606"/>
    <n v="527"/>
    <n v="548"/>
    <n v="281"/>
    <n v="526"/>
    <n v="626"/>
    <n v="143"/>
    <n v="178"/>
    <n v="219"/>
    <n v="204"/>
    <n v="212"/>
    <n v="191"/>
    <n v="183"/>
    <n v="222"/>
    <m/>
    <m/>
    <m/>
    <m/>
    <m/>
    <m/>
    <n v="0"/>
    <n v="0"/>
    <n v="143"/>
    <n v="178"/>
    <n v="219"/>
    <n v="204"/>
    <n v="212"/>
    <n v="191"/>
    <n v="183"/>
    <n v="222"/>
    <n v="26"/>
    <n v="130"/>
    <n v="122"/>
    <m/>
    <m/>
    <m/>
    <n v="165"/>
    <n v="53"/>
    <n v="100"/>
    <n v="31"/>
    <n v="16"/>
    <n v="36"/>
    <m/>
    <m/>
    <m/>
    <m/>
    <m/>
    <m/>
    <n v="173"/>
    <n v="196"/>
    <n v="155"/>
  </r>
  <r>
    <x v="9"/>
    <s v="Johnston Community College"/>
    <n v="198774"/>
    <x v="6"/>
    <m/>
    <m/>
    <m/>
    <m/>
    <m/>
    <m/>
    <m/>
    <m/>
    <m/>
    <m/>
    <m/>
    <m/>
    <m/>
    <m/>
    <m/>
    <m/>
    <m/>
    <m/>
    <m/>
    <m/>
    <m/>
    <m/>
    <m/>
    <m/>
    <m/>
    <m/>
    <m/>
    <m/>
    <m/>
    <m/>
    <m/>
    <s v=" "/>
    <s v=" "/>
    <s v=" "/>
    <s v=" "/>
    <s v=" "/>
    <s v=" "/>
    <s v=" "/>
    <s v=" "/>
    <s v=" "/>
    <s v=" "/>
    <s v=" "/>
    <s v=" "/>
    <m/>
    <m/>
    <m/>
    <m/>
    <m/>
    <m/>
    <s v=" "/>
    <s v=" "/>
    <s v=" "/>
    <m/>
    <m/>
    <m/>
    <m/>
    <m/>
    <m/>
    <m/>
    <m/>
    <m/>
    <s v=""/>
    <s v=""/>
    <s v=""/>
    <m/>
    <m/>
    <m/>
    <n v="1742"/>
    <n v="1697"/>
    <n v="1843"/>
    <n v="3130"/>
    <n v="3100"/>
    <n v="2844"/>
    <n v="372"/>
    <n v="517"/>
    <n v="529"/>
    <n v="443"/>
    <n v="447"/>
    <n v="813"/>
    <n v="716"/>
    <n v="672"/>
    <m/>
    <m/>
    <m/>
    <m/>
    <m/>
    <m/>
    <n v="0"/>
    <n v="0"/>
    <n v="372"/>
    <n v="517"/>
    <n v="529"/>
    <n v="443"/>
    <n v="447"/>
    <n v="813"/>
    <n v="716"/>
    <n v="672"/>
    <n v="569"/>
    <n v="327"/>
    <n v="274"/>
    <m/>
    <m/>
    <m/>
    <n v="244"/>
    <n v="389"/>
    <n v="398"/>
    <n v="135"/>
    <n v="146"/>
    <n v="277"/>
    <m/>
    <m/>
    <m/>
    <n v="67"/>
    <n v="77"/>
    <n v="165"/>
    <n v="241"/>
    <n v="224"/>
    <n v="371"/>
  </r>
  <r>
    <x v="9"/>
    <s v="Lenoir Community College "/>
    <n v="198817"/>
    <x v="6"/>
    <m/>
    <m/>
    <m/>
    <m/>
    <m/>
    <m/>
    <m/>
    <m/>
    <m/>
    <m/>
    <m/>
    <m/>
    <m/>
    <m/>
    <m/>
    <m/>
    <m/>
    <m/>
    <m/>
    <m/>
    <m/>
    <m/>
    <m/>
    <m/>
    <m/>
    <m/>
    <m/>
    <m/>
    <m/>
    <m/>
    <m/>
    <s v=" "/>
    <s v=" "/>
    <s v=" "/>
    <s v=" "/>
    <s v=" "/>
    <s v=" "/>
    <s v=" "/>
    <s v=" "/>
    <s v=" "/>
    <s v=" "/>
    <s v=" "/>
    <s v=" "/>
    <m/>
    <m/>
    <m/>
    <m/>
    <m/>
    <m/>
    <s v=" "/>
    <s v=" "/>
    <s v=" "/>
    <m/>
    <m/>
    <m/>
    <m/>
    <m/>
    <m/>
    <m/>
    <m/>
    <m/>
    <s v=""/>
    <s v=""/>
    <s v=""/>
    <m/>
    <m/>
    <m/>
    <n v="1152"/>
    <n v="365"/>
    <n v="400"/>
    <n v="1319"/>
    <n v="659"/>
    <n v="937"/>
    <n v="206"/>
    <n v="270"/>
    <n v="309"/>
    <n v="281"/>
    <n v="319"/>
    <n v="328"/>
    <n v="218"/>
    <n v="330"/>
    <m/>
    <m/>
    <m/>
    <m/>
    <m/>
    <m/>
    <n v="0"/>
    <n v="0"/>
    <n v="206"/>
    <n v="270"/>
    <n v="309"/>
    <n v="281"/>
    <n v="319"/>
    <n v="328"/>
    <n v="218"/>
    <n v="330"/>
    <n v="187"/>
    <n v="142"/>
    <n v="225"/>
    <m/>
    <m/>
    <m/>
    <n v="141"/>
    <n v="76"/>
    <n v="105"/>
    <n v="37"/>
    <n v="57"/>
    <n v="29"/>
    <m/>
    <m/>
    <m/>
    <m/>
    <m/>
    <m/>
    <n v="244"/>
    <n v="262"/>
    <n v="299"/>
  </r>
  <r>
    <x v="9"/>
    <s v="Mayland Community College"/>
    <n v="198914"/>
    <x v="6"/>
    <m/>
    <m/>
    <m/>
    <m/>
    <m/>
    <m/>
    <m/>
    <m/>
    <m/>
    <m/>
    <m/>
    <m/>
    <m/>
    <m/>
    <m/>
    <m/>
    <m/>
    <m/>
    <m/>
    <m/>
    <m/>
    <m/>
    <m/>
    <m/>
    <m/>
    <m/>
    <m/>
    <m/>
    <m/>
    <m/>
    <m/>
    <s v=" "/>
    <s v=" "/>
    <s v=" "/>
    <s v=" "/>
    <s v=" "/>
    <s v=" "/>
    <s v=" "/>
    <s v=" "/>
    <s v=" "/>
    <s v=" "/>
    <s v=" "/>
    <s v=" "/>
    <m/>
    <m/>
    <m/>
    <m/>
    <m/>
    <m/>
    <s v=" "/>
    <s v=" "/>
    <s v=" "/>
    <m/>
    <m/>
    <m/>
    <m/>
    <m/>
    <m/>
    <m/>
    <m/>
    <m/>
    <s v=""/>
    <s v=""/>
    <s v=""/>
    <m/>
    <m/>
    <m/>
    <n v="287"/>
    <n v="39"/>
    <n v="588"/>
    <n v="217"/>
    <n v="887"/>
    <n v="935"/>
    <n v="58"/>
    <n v="99"/>
    <n v="103"/>
    <n v="100"/>
    <n v="224"/>
    <n v="158"/>
    <n v="174"/>
    <n v="175"/>
    <m/>
    <m/>
    <m/>
    <m/>
    <m/>
    <m/>
    <n v="0"/>
    <n v="0"/>
    <n v="58"/>
    <n v="99"/>
    <n v="103"/>
    <n v="100"/>
    <n v="224"/>
    <n v="158"/>
    <n v="174"/>
    <n v="175"/>
    <n v="19"/>
    <n v="135"/>
    <n v="135"/>
    <m/>
    <m/>
    <m/>
    <n v="139"/>
    <n v="39"/>
    <n v="40"/>
    <n v="53"/>
    <n v="112"/>
    <n v="17"/>
    <m/>
    <m/>
    <m/>
    <m/>
    <m/>
    <m/>
    <n v="47"/>
    <n v="112"/>
    <n v="141"/>
  </r>
  <r>
    <x v="9"/>
    <s v="Mitchell Community College "/>
    <n v="198987"/>
    <x v="6"/>
    <m/>
    <m/>
    <m/>
    <m/>
    <m/>
    <m/>
    <m/>
    <m/>
    <m/>
    <m/>
    <m/>
    <m/>
    <m/>
    <m/>
    <m/>
    <m/>
    <m/>
    <m/>
    <m/>
    <m/>
    <m/>
    <m/>
    <m/>
    <m/>
    <m/>
    <m/>
    <m/>
    <m/>
    <m/>
    <m/>
    <m/>
    <s v=" "/>
    <s v=" "/>
    <s v=" "/>
    <s v=" "/>
    <s v=" "/>
    <s v=" "/>
    <s v=" "/>
    <s v=" "/>
    <s v=" "/>
    <s v=" "/>
    <s v=" "/>
    <s v=" "/>
    <m/>
    <m/>
    <m/>
    <m/>
    <m/>
    <m/>
    <s v=" "/>
    <s v=" "/>
    <s v=" "/>
    <m/>
    <m/>
    <m/>
    <m/>
    <m/>
    <m/>
    <m/>
    <m/>
    <m/>
    <s v=""/>
    <s v=""/>
    <s v=""/>
    <m/>
    <m/>
    <m/>
    <n v="1451"/>
    <n v="1362"/>
    <n v="836"/>
    <n v="602"/>
    <n v="600"/>
    <n v="1049"/>
    <n v="172"/>
    <n v="250"/>
    <n v="351"/>
    <n v="268"/>
    <n v="312"/>
    <n v="325"/>
    <n v="302"/>
    <n v="351"/>
    <m/>
    <m/>
    <m/>
    <m/>
    <m/>
    <m/>
    <n v="0"/>
    <n v="0"/>
    <n v="172"/>
    <n v="250"/>
    <n v="351"/>
    <n v="268"/>
    <n v="312"/>
    <n v="325"/>
    <n v="302"/>
    <n v="351"/>
    <n v="172"/>
    <n v="183"/>
    <n v="220"/>
    <m/>
    <m/>
    <m/>
    <n v="153"/>
    <n v="119"/>
    <n v="131"/>
    <n v="53"/>
    <n v="50"/>
    <n v="48"/>
    <m/>
    <m/>
    <m/>
    <n v="72"/>
    <n v="92"/>
    <n v="88"/>
    <n v="143"/>
    <n v="170"/>
    <n v="189"/>
  </r>
  <r>
    <x v="9"/>
    <s v="Nash Community College"/>
    <n v="199087"/>
    <x v="6"/>
    <m/>
    <m/>
    <m/>
    <m/>
    <m/>
    <m/>
    <m/>
    <m/>
    <m/>
    <m/>
    <m/>
    <m/>
    <m/>
    <m/>
    <m/>
    <m/>
    <m/>
    <m/>
    <m/>
    <m/>
    <m/>
    <m/>
    <m/>
    <m/>
    <m/>
    <m/>
    <m/>
    <m/>
    <m/>
    <m/>
    <m/>
    <s v=" "/>
    <s v=" "/>
    <s v=" "/>
    <s v=" "/>
    <s v=" "/>
    <s v=" "/>
    <s v=" "/>
    <s v=" "/>
    <s v=" "/>
    <s v=" "/>
    <s v=" "/>
    <s v=" "/>
    <m/>
    <m/>
    <m/>
    <m/>
    <m/>
    <m/>
    <s v=" "/>
    <s v=" "/>
    <s v=" "/>
    <m/>
    <m/>
    <m/>
    <m/>
    <m/>
    <m/>
    <m/>
    <m/>
    <m/>
    <s v=""/>
    <s v=""/>
    <s v=""/>
    <m/>
    <m/>
    <m/>
    <n v="360"/>
    <n v="509"/>
    <n v="312"/>
    <n v="607"/>
    <n v="1242"/>
    <n v="797"/>
    <n v="218"/>
    <n v="199"/>
    <n v="210"/>
    <n v="284"/>
    <n v="256"/>
    <n v="301"/>
    <n v="408"/>
    <n v="252"/>
    <m/>
    <m/>
    <m/>
    <m/>
    <m/>
    <m/>
    <n v="0"/>
    <n v="0"/>
    <n v="218"/>
    <n v="199"/>
    <n v="210"/>
    <n v="284"/>
    <n v="256"/>
    <n v="301"/>
    <n v="408"/>
    <n v="252"/>
    <n v="102"/>
    <n v="208"/>
    <n v="151"/>
    <m/>
    <m/>
    <m/>
    <n v="199"/>
    <n v="200"/>
    <n v="101"/>
    <n v="41"/>
    <n v="20"/>
    <n v="19"/>
    <m/>
    <m/>
    <m/>
    <m/>
    <m/>
    <m/>
    <n v="243"/>
    <n v="236"/>
    <n v="282"/>
  </r>
  <r>
    <x v="9"/>
    <s v="Piedmont Community College"/>
    <n v="199324"/>
    <x v="6"/>
    <m/>
    <m/>
    <m/>
    <m/>
    <m/>
    <m/>
    <m/>
    <m/>
    <m/>
    <m/>
    <m/>
    <m/>
    <m/>
    <m/>
    <m/>
    <m/>
    <m/>
    <m/>
    <m/>
    <m/>
    <m/>
    <m/>
    <m/>
    <m/>
    <m/>
    <m/>
    <m/>
    <m/>
    <m/>
    <m/>
    <m/>
    <s v=" "/>
    <s v=" "/>
    <s v=" "/>
    <s v=" "/>
    <s v=" "/>
    <s v=" "/>
    <s v=" "/>
    <s v=" "/>
    <s v=" "/>
    <s v=" "/>
    <s v=" "/>
    <s v=" "/>
    <m/>
    <m/>
    <m/>
    <m/>
    <m/>
    <m/>
    <s v=" "/>
    <s v=" "/>
    <s v=" "/>
    <m/>
    <m/>
    <m/>
    <m/>
    <m/>
    <m/>
    <m/>
    <m/>
    <m/>
    <s v=""/>
    <s v=""/>
    <s v=""/>
    <m/>
    <m/>
    <m/>
    <n v="791"/>
    <n v="792"/>
    <n v="1416"/>
    <n v="469"/>
    <n v="406"/>
    <n v="648"/>
    <n v="220"/>
    <n v="210"/>
    <n v="154"/>
    <n v="181"/>
    <n v="212"/>
    <n v="267"/>
    <n v="130"/>
    <n v="222"/>
    <m/>
    <m/>
    <m/>
    <m/>
    <m/>
    <m/>
    <n v="0"/>
    <n v="0"/>
    <n v="220"/>
    <n v="210"/>
    <n v="154"/>
    <n v="181"/>
    <n v="212"/>
    <n v="267"/>
    <n v="130"/>
    <n v="222"/>
    <n v="195"/>
    <n v="61"/>
    <n v="63"/>
    <m/>
    <m/>
    <m/>
    <n v="72"/>
    <n v="69"/>
    <n v="159"/>
    <n v="65"/>
    <n v="77"/>
    <n v="59"/>
    <m/>
    <m/>
    <m/>
    <n v="6"/>
    <n v="28"/>
    <n v="15"/>
    <n v="110"/>
    <n v="107"/>
    <n v="193"/>
  </r>
  <r>
    <x v="9"/>
    <s v="Randolph Community College"/>
    <n v="199421"/>
    <x v="6"/>
    <m/>
    <m/>
    <m/>
    <m/>
    <m/>
    <m/>
    <m/>
    <m/>
    <m/>
    <m/>
    <m/>
    <m/>
    <m/>
    <m/>
    <m/>
    <m/>
    <m/>
    <m/>
    <m/>
    <m/>
    <m/>
    <m/>
    <m/>
    <m/>
    <m/>
    <m/>
    <m/>
    <m/>
    <m/>
    <m/>
    <m/>
    <s v=" "/>
    <s v=" "/>
    <s v=" "/>
    <s v=" "/>
    <s v=" "/>
    <s v=" "/>
    <s v=" "/>
    <s v=" "/>
    <s v=" "/>
    <s v=" "/>
    <s v=" "/>
    <s v=" "/>
    <m/>
    <m/>
    <m/>
    <m/>
    <m/>
    <m/>
    <s v=" "/>
    <s v=" "/>
    <s v=" "/>
    <m/>
    <m/>
    <m/>
    <m/>
    <m/>
    <m/>
    <m/>
    <m/>
    <m/>
    <s v=""/>
    <s v=""/>
    <s v=""/>
    <m/>
    <m/>
    <m/>
    <n v="655"/>
    <n v="440"/>
    <n v="782"/>
    <n v="1167"/>
    <n v="697"/>
    <n v="1034"/>
    <n v="209"/>
    <n v="207"/>
    <n v="269"/>
    <n v="258"/>
    <n v="318"/>
    <n v="222"/>
    <n v="66"/>
    <n v="166"/>
    <m/>
    <m/>
    <m/>
    <m/>
    <m/>
    <m/>
    <n v="0"/>
    <n v="0"/>
    <n v="209"/>
    <n v="207"/>
    <n v="269"/>
    <n v="258"/>
    <n v="318"/>
    <n v="222"/>
    <n v="66"/>
    <n v="166"/>
    <n v="160"/>
    <n v="25"/>
    <n v="126"/>
    <m/>
    <m/>
    <m/>
    <n v="62"/>
    <n v="41"/>
    <n v="40"/>
    <n v="31"/>
    <n v="59"/>
    <n v="32"/>
    <m/>
    <m/>
    <m/>
    <n v="14"/>
    <m/>
    <n v="53"/>
    <n v="213"/>
    <n v="259"/>
    <n v="137"/>
  </r>
  <r>
    <x v="9"/>
    <s v="Richmond Community College"/>
    <n v="199449"/>
    <x v="6"/>
    <m/>
    <m/>
    <m/>
    <m/>
    <m/>
    <m/>
    <m/>
    <m/>
    <m/>
    <m/>
    <m/>
    <m/>
    <m/>
    <m/>
    <m/>
    <m/>
    <m/>
    <m/>
    <m/>
    <m/>
    <m/>
    <m/>
    <m/>
    <m/>
    <m/>
    <m/>
    <m/>
    <m/>
    <m/>
    <m/>
    <m/>
    <s v=" "/>
    <s v=" "/>
    <s v=" "/>
    <s v=" "/>
    <s v=" "/>
    <s v=" "/>
    <s v=" "/>
    <s v=" "/>
    <s v=" "/>
    <s v=" "/>
    <s v=" "/>
    <s v=" "/>
    <m/>
    <m/>
    <m/>
    <m/>
    <m/>
    <m/>
    <s v=" "/>
    <s v=" "/>
    <s v=" "/>
    <m/>
    <m/>
    <m/>
    <m/>
    <m/>
    <m/>
    <m/>
    <m/>
    <m/>
    <s v=""/>
    <s v=""/>
    <s v=""/>
    <m/>
    <m/>
    <m/>
    <n v="154"/>
    <n v="144"/>
    <n v="123"/>
    <n v="521"/>
    <n v="550"/>
    <n v="506"/>
    <n v="79"/>
    <n v="148"/>
    <n v="192"/>
    <n v="235"/>
    <n v="145"/>
    <n v="130"/>
    <n v="209"/>
    <n v="162"/>
    <m/>
    <m/>
    <m/>
    <m/>
    <m/>
    <m/>
    <n v="0"/>
    <n v="0"/>
    <n v="79"/>
    <n v="148"/>
    <n v="192"/>
    <n v="235"/>
    <n v="145"/>
    <n v="130"/>
    <n v="209"/>
    <n v="162"/>
    <n v="83"/>
    <n v="121"/>
    <n v="89"/>
    <m/>
    <m/>
    <m/>
    <n v="47"/>
    <n v="88"/>
    <n v="73"/>
    <n v="23"/>
    <n v="26"/>
    <n v="31"/>
    <m/>
    <m/>
    <m/>
    <n v="40"/>
    <n v="33"/>
    <n v="48"/>
    <n v="172"/>
    <n v="86"/>
    <n v="51"/>
  </r>
  <r>
    <x v="9"/>
    <s v="Robeson Community College"/>
    <n v="199476"/>
    <x v="6"/>
    <m/>
    <m/>
    <m/>
    <m/>
    <m/>
    <m/>
    <m/>
    <m/>
    <m/>
    <m/>
    <m/>
    <m/>
    <m/>
    <m/>
    <m/>
    <m/>
    <m/>
    <m/>
    <m/>
    <m/>
    <m/>
    <m/>
    <m/>
    <m/>
    <m/>
    <m/>
    <m/>
    <m/>
    <m/>
    <m/>
    <m/>
    <s v=" "/>
    <s v=" "/>
    <s v=" "/>
    <s v=" "/>
    <s v=" "/>
    <s v=" "/>
    <s v=" "/>
    <s v=" "/>
    <s v=" "/>
    <s v=" "/>
    <s v=" "/>
    <s v=" "/>
    <m/>
    <m/>
    <m/>
    <m/>
    <m/>
    <m/>
    <s v=" "/>
    <s v=" "/>
    <s v=" "/>
    <m/>
    <m/>
    <m/>
    <m/>
    <m/>
    <m/>
    <m/>
    <m/>
    <m/>
    <s v=""/>
    <s v=""/>
    <s v=""/>
    <m/>
    <m/>
    <m/>
    <n v="1426"/>
    <n v="1463"/>
    <n v="677"/>
    <n v="831"/>
    <n v="715"/>
    <n v="737"/>
    <n v="224"/>
    <n v="334"/>
    <n v="330"/>
    <n v="154"/>
    <n v="297"/>
    <n v="420"/>
    <n v="224"/>
    <n v="312"/>
    <m/>
    <m/>
    <m/>
    <m/>
    <m/>
    <m/>
    <n v="2"/>
    <n v="0"/>
    <n v="224"/>
    <n v="334"/>
    <n v="330"/>
    <n v="154"/>
    <n v="297"/>
    <n v="420"/>
    <n v="222"/>
    <n v="312"/>
    <n v="235"/>
    <n v="144"/>
    <n v="221"/>
    <m/>
    <m/>
    <m/>
    <n v="185"/>
    <n v="78"/>
    <n v="91"/>
    <n v="19"/>
    <n v="46"/>
    <n v="57"/>
    <m/>
    <m/>
    <m/>
    <n v="43"/>
    <n v="28"/>
    <m/>
    <n v="92"/>
    <n v="223"/>
    <n v="363"/>
  </r>
  <r>
    <x v="9"/>
    <s v="Rockingham Community College "/>
    <n v="199485"/>
    <x v="6"/>
    <m/>
    <m/>
    <m/>
    <m/>
    <m/>
    <m/>
    <m/>
    <m/>
    <m/>
    <m/>
    <m/>
    <m/>
    <m/>
    <m/>
    <m/>
    <m/>
    <m/>
    <m/>
    <m/>
    <m/>
    <m/>
    <m/>
    <m/>
    <m/>
    <m/>
    <m/>
    <m/>
    <m/>
    <m/>
    <m/>
    <m/>
    <s v=" "/>
    <s v=" "/>
    <s v=" "/>
    <s v=" "/>
    <s v=" "/>
    <s v=" "/>
    <s v=" "/>
    <s v=" "/>
    <s v=" "/>
    <s v=" "/>
    <s v=" "/>
    <s v=" "/>
    <m/>
    <m/>
    <m/>
    <m/>
    <m/>
    <m/>
    <s v=" "/>
    <s v=" "/>
    <s v=" "/>
    <m/>
    <m/>
    <m/>
    <m/>
    <m/>
    <m/>
    <m/>
    <m/>
    <m/>
    <s v=""/>
    <s v=""/>
    <s v=""/>
    <m/>
    <m/>
    <m/>
    <n v="505"/>
    <n v="616"/>
    <n v="875"/>
    <n v="759"/>
    <n v="529"/>
    <n v="845"/>
    <n v="178"/>
    <n v="223"/>
    <n v="299"/>
    <n v="244"/>
    <n v="178"/>
    <n v="263"/>
    <n v="282"/>
    <n v="281"/>
    <m/>
    <m/>
    <m/>
    <m/>
    <m/>
    <m/>
    <n v="0"/>
    <n v="0"/>
    <n v="178"/>
    <n v="223"/>
    <n v="299"/>
    <n v="244"/>
    <n v="178"/>
    <n v="263"/>
    <n v="282"/>
    <n v="281"/>
    <n v="129"/>
    <n v="188"/>
    <n v="194"/>
    <m/>
    <m/>
    <m/>
    <n v="134"/>
    <n v="94"/>
    <n v="87"/>
    <n v="67"/>
    <n v="30"/>
    <n v="50"/>
    <m/>
    <m/>
    <m/>
    <n v="16"/>
    <m/>
    <m/>
    <n v="161"/>
    <n v="148"/>
    <n v="213"/>
  </r>
  <r>
    <x v="9"/>
    <s v="Sandhills Community College "/>
    <n v="199634"/>
    <x v="6"/>
    <m/>
    <m/>
    <m/>
    <m/>
    <m/>
    <m/>
    <m/>
    <m/>
    <m/>
    <m/>
    <m/>
    <m/>
    <m/>
    <m/>
    <m/>
    <m/>
    <m/>
    <m/>
    <m/>
    <m/>
    <m/>
    <m/>
    <m/>
    <m/>
    <m/>
    <m/>
    <m/>
    <m/>
    <m/>
    <m/>
    <m/>
    <s v=" "/>
    <s v=" "/>
    <s v=" "/>
    <s v=" "/>
    <s v=" "/>
    <s v=" "/>
    <s v=" "/>
    <s v=" "/>
    <s v=" "/>
    <s v=" "/>
    <s v=" "/>
    <s v=" "/>
    <m/>
    <m/>
    <m/>
    <m/>
    <m/>
    <m/>
    <s v=" "/>
    <s v=" "/>
    <s v=" "/>
    <m/>
    <m/>
    <m/>
    <m/>
    <m/>
    <m/>
    <m/>
    <m/>
    <m/>
    <s v=""/>
    <s v=""/>
    <s v=""/>
    <m/>
    <m/>
    <m/>
    <n v="1361"/>
    <n v="1243"/>
    <n v="1563"/>
    <n v="1339"/>
    <n v="1653"/>
    <n v="1882"/>
    <n v="422"/>
    <n v="435"/>
    <n v="361"/>
    <n v="383"/>
    <n v="405"/>
    <n v="284"/>
    <n v="532"/>
    <n v="570"/>
    <m/>
    <m/>
    <m/>
    <m/>
    <m/>
    <m/>
    <n v="0"/>
    <n v="0"/>
    <n v="422"/>
    <n v="435"/>
    <n v="361"/>
    <n v="383"/>
    <n v="405"/>
    <n v="284"/>
    <n v="532"/>
    <n v="570"/>
    <n v="190"/>
    <n v="218"/>
    <n v="257"/>
    <m/>
    <m/>
    <m/>
    <n v="94"/>
    <n v="314"/>
    <n v="313"/>
    <n v="69"/>
    <n v="76"/>
    <n v="54"/>
    <m/>
    <m/>
    <m/>
    <m/>
    <m/>
    <m/>
    <n v="314"/>
    <n v="329"/>
    <n v="230"/>
  </r>
  <r>
    <x v="9"/>
    <s v="South Piedmont Community College"/>
    <n v="197850"/>
    <x v="6"/>
    <m/>
    <m/>
    <m/>
    <m/>
    <m/>
    <m/>
    <m/>
    <m/>
    <m/>
    <m/>
    <m/>
    <m/>
    <m/>
    <m/>
    <m/>
    <m/>
    <m/>
    <m/>
    <m/>
    <m/>
    <m/>
    <m/>
    <m/>
    <m/>
    <m/>
    <m/>
    <m/>
    <m/>
    <m/>
    <m/>
    <m/>
    <s v=" "/>
    <s v=" "/>
    <s v=" "/>
    <s v=" "/>
    <s v=" "/>
    <s v=" "/>
    <s v=" "/>
    <s v=" "/>
    <s v=" "/>
    <s v=" "/>
    <s v=" "/>
    <s v=" "/>
    <m/>
    <m/>
    <m/>
    <m/>
    <m/>
    <m/>
    <s v=" "/>
    <s v=" "/>
    <s v=" "/>
    <m/>
    <m/>
    <m/>
    <m/>
    <m/>
    <m/>
    <m/>
    <m/>
    <m/>
    <s v=""/>
    <s v=""/>
    <s v=""/>
    <m/>
    <m/>
    <m/>
    <n v="506"/>
    <n v="802"/>
    <n v="829"/>
    <n v="881"/>
    <n v="528"/>
    <n v="876"/>
    <n v="250"/>
    <n v="186"/>
    <n v="134"/>
    <n v="176"/>
    <n v="150"/>
    <n v="186"/>
    <n v="138"/>
    <n v="165"/>
    <m/>
    <m/>
    <m/>
    <m/>
    <m/>
    <m/>
    <n v="0"/>
    <n v="0"/>
    <n v="250"/>
    <n v="186"/>
    <n v="134"/>
    <n v="176"/>
    <n v="150"/>
    <n v="186"/>
    <n v="138"/>
    <n v="165"/>
    <n v="87"/>
    <n v="101"/>
    <n v="109"/>
    <m/>
    <m/>
    <m/>
    <n v="99"/>
    <n v="37"/>
    <n v="56"/>
    <n v="35"/>
    <n v="29"/>
    <n v="36"/>
    <m/>
    <m/>
    <m/>
    <n v="29"/>
    <n v="28"/>
    <n v="26"/>
    <n v="112"/>
    <n v="93"/>
    <n v="124"/>
  </r>
  <r>
    <x v="9"/>
    <s v="Southeastern Community College "/>
    <n v="199722"/>
    <x v="6"/>
    <m/>
    <m/>
    <m/>
    <m/>
    <m/>
    <m/>
    <m/>
    <m/>
    <m/>
    <m/>
    <m/>
    <m/>
    <m/>
    <m/>
    <m/>
    <m/>
    <m/>
    <m/>
    <m/>
    <m/>
    <m/>
    <m/>
    <m/>
    <m/>
    <m/>
    <m/>
    <m/>
    <m/>
    <m/>
    <m/>
    <m/>
    <s v=" "/>
    <s v=" "/>
    <s v=" "/>
    <s v=" "/>
    <s v=" "/>
    <s v=" "/>
    <s v=" "/>
    <s v=" "/>
    <s v=" "/>
    <s v=" "/>
    <s v=" "/>
    <s v=" "/>
    <m/>
    <m/>
    <m/>
    <m/>
    <m/>
    <m/>
    <s v=" "/>
    <s v=" "/>
    <s v=" "/>
    <m/>
    <m/>
    <m/>
    <m/>
    <m/>
    <m/>
    <m/>
    <m/>
    <m/>
    <s v=""/>
    <s v=""/>
    <s v=""/>
    <m/>
    <m/>
    <m/>
    <n v="350"/>
    <n v="514"/>
    <n v="342"/>
    <n v="464"/>
    <n v="651"/>
    <n v="641"/>
    <n v="227"/>
    <n v="190"/>
    <n v="160"/>
    <n v="198"/>
    <n v="178"/>
    <n v="238"/>
    <n v="260"/>
    <n v="241"/>
    <m/>
    <m/>
    <m/>
    <m/>
    <m/>
    <m/>
    <n v="0"/>
    <n v="0"/>
    <n v="227"/>
    <n v="190"/>
    <n v="160"/>
    <n v="198"/>
    <n v="178"/>
    <n v="238"/>
    <n v="260"/>
    <n v="241"/>
    <n v="124"/>
    <n v="66"/>
    <n v="124"/>
    <m/>
    <m/>
    <m/>
    <n v="114"/>
    <n v="194"/>
    <n v="117"/>
    <n v="54"/>
    <n v="77"/>
    <n v="108"/>
    <m/>
    <m/>
    <m/>
    <m/>
    <m/>
    <m/>
    <n v="144"/>
    <n v="101"/>
    <n v="130"/>
  </r>
  <r>
    <x v="9"/>
    <s v="Southwestern Community College "/>
    <n v="199731"/>
    <x v="6"/>
    <m/>
    <m/>
    <m/>
    <m/>
    <m/>
    <m/>
    <m/>
    <m/>
    <m/>
    <m/>
    <m/>
    <m/>
    <m/>
    <m/>
    <m/>
    <m/>
    <m/>
    <m/>
    <m/>
    <m/>
    <m/>
    <m/>
    <m/>
    <m/>
    <m/>
    <m/>
    <m/>
    <m/>
    <m/>
    <m/>
    <m/>
    <s v=" "/>
    <s v=" "/>
    <s v=" "/>
    <s v=" "/>
    <s v=" "/>
    <s v=" "/>
    <s v=" "/>
    <s v=" "/>
    <s v=" "/>
    <s v=" "/>
    <s v=" "/>
    <s v=" "/>
    <m/>
    <m/>
    <m/>
    <m/>
    <m/>
    <m/>
    <s v=" "/>
    <s v=" "/>
    <s v=" "/>
    <m/>
    <m/>
    <m/>
    <m/>
    <m/>
    <m/>
    <m/>
    <m/>
    <m/>
    <s v=""/>
    <s v=""/>
    <s v=""/>
    <m/>
    <m/>
    <m/>
    <n v="659"/>
    <n v="780"/>
    <n v="742"/>
    <n v="903"/>
    <n v="890"/>
    <n v="1237"/>
    <n v="143"/>
    <n v="118"/>
    <n v="174"/>
    <n v="157"/>
    <n v="175"/>
    <n v="167"/>
    <n v="176"/>
    <n v="229"/>
    <m/>
    <m/>
    <m/>
    <m/>
    <m/>
    <m/>
    <n v="0"/>
    <n v="0"/>
    <n v="143"/>
    <n v="118"/>
    <n v="174"/>
    <n v="157"/>
    <n v="175"/>
    <n v="167"/>
    <n v="176"/>
    <n v="229"/>
    <n v="82"/>
    <n v="64"/>
    <n v="80"/>
    <m/>
    <m/>
    <m/>
    <n v="85"/>
    <n v="112"/>
    <n v="149"/>
    <n v="43"/>
    <n v="21"/>
    <n v="23"/>
    <m/>
    <m/>
    <m/>
    <m/>
    <m/>
    <m/>
    <n v="114"/>
    <n v="154"/>
    <n v="144"/>
  </r>
  <r>
    <x v="9"/>
    <s v="Stanly Community College"/>
    <n v="199740"/>
    <x v="6"/>
    <m/>
    <m/>
    <m/>
    <m/>
    <m/>
    <m/>
    <m/>
    <m/>
    <m/>
    <m/>
    <m/>
    <m/>
    <m/>
    <m/>
    <m/>
    <m/>
    <m/>
    <m/>
    <m/>
    <m/>
    <m/>
    <m/>
    <m/>
    <m/>
    <m/>
    <m/>
    <m/>
    <m/>
    <m/>
    <m/>
    <m/>
    <s v=" "/>
    <s v=" "/>
    <s v=" "/>
    <s v=" "/>
    <s v=" "/>
    <s v=" "/>
    <s v=" "/>
    <s v=" "/>
    <s v=" "/>
    <s v=" "/>
    <s v=" "/>
    <s v=" "/>
    <m/>
    <m/>
    <m/>
    <m/>
    <m/>
    <m/>
    <s v=" "/>
    <s v=" "/>
    <s v=" "/>
    <m/>
    <m/>
    <m/>
    <m/>
    <m/>
    <m/>
    <m/>
    <m/>
    <m/>
    <s v=""/>
    <s v=""/>
    <s v=""/>
    <m/>
    <m/>
    <m/>
    <n v="630"/>
    <n v="350"/>
    <n v="791"/>
    <n v="1173"/>
    <n v="1196"/>
    <n v="1434"/>
    <n v="116"/>
    <n v="171"/>
    <n v="218"/>
    <n v="181"/>
    <n v="236"/>
    <n v="237"/>
    <n v="203"/>
    <n v="243"/>
    <m/>
    <m/>
    <m/>
    <m/>
    <m/>
    <m/>
    <n v="0"/>
    <n v="0"/>
    <n v="116"/>
    <n v="171"/>
    <n v="218"/>
    <n v="181"/>
    <n v="236"/>
    <n v="237"/>
    <n v="203"/>
    <n v="243"/>
    <n v="85"/>
    <n v="97"/>
    <n v="93"/>
    <m/>
    <m/>
    <m/>
    <n v="152"/>
    <n v="106"/>
    <n v="150"/>
    <n v="35"/>
    <n v="52"/>
    <n v="55"/>
    <m/>
    <m/>
    <m/>
    <m/>
    <m/>
    <m/>
    <n v="146"/>
    <n v="184"/>
    <n v="182"/>
  </r>
  <r>
    <x v="9"/>
    <s v="Surry Community College "/>
    <n v="199768"/>
    <x v="6"/>
    <m/>
    <m/>
    <m/>
    <m/>
    <m/>
    <m/>
    <m/>
    <m/>
    <m/>
    <m/>
    <m/>
    <m/>
    <m/>
    <m/>
    <m/>
    <m/>
    <m/>
    <m/>
    <m/>
    <m/>
    <m/>
    <m/>
    <m/>
    <m/>
    <m/>
    <m/>
    <m/>
    <m/>
    <m/>
    <m/>
    <m/>
    <s v=" "/>
    <s v=" "/>
    <s v=" "/>
    <s v=" "/>
    <s v=" "/>
    <s v=" "/>
    <s v=" "/>
    <s v=" "/>
    <s v=" "/>
    <s v=" "/>
    <s v=" "/>
    <s v=" "/>
    <m/>
    <m/>
    <m/>
    <m/>
    <m/>
    <m/>
    <s v=" "/>
    <s v=" "/>
    <s v=" "/>
    <m/>
    <m/>
    <m/>
    <m/>
    <m/>
    <m/>
    <m/>
    <m/>
    <m/>
    <s v=""/>
    <s v=""/>
    <s v=""/>
    <m/>
    <m/>
    <m/>
    <n v="1412"/>
    <n v="1348"/>
    <n v="1407"/>
    <n v="1268"/>
    <n v="1302"/>
    <n v="1001"/>
    <n v="476"/>
    <n v="451"/>
    <n v="329"/>
    <n v="319"/>
    <n v="316"/>
    <n v="365"/>
    <n v="413"/>
    <n v="360"/>
    <m/>
    <m/>
    <m/>
    <m/>
    <m/>
    <m/>
    <n v="0"/>
    <n v="0"/>
    <n v="476"/>
    <n v="451"/>
    <n v="329"/>
    <n v="319"/>
    <n v="316"/>
    <n v="365"/>
    <n v="413"/>
    <n v="360"/>
    <n v="252"/>
    <n v="301"/>
    <n v="241"/>
    <m/>
    <m/>
    <m/>
    <n v="113"/>
    <n v="112"/>
    <n v="119"/>
    <n v="78"/>
    <n v="79"/>
    <n v="91"/>
    <m/>
    <m/>
    <m/>
    <n v="62"/>
    <n v="81"/>
    <n v="73"/>
    <n v="179"/>
    <n v="156"/>
    <n v="201"/>
  </r>
  <r>
    <x v="9"/>
    <s v="Vance-Granville Community College "/>
    <n v="199838"/>
    <x v="6"/>
    <m/>
    <m/>
    <m/>
    <m/>
    <m/>
    <m/>
    <m/>
    <m/>
    <m/>
    <m/>
    <m/>
    <m/>
    <m/>
    <m/>
    <m/>
    <m/>
    <m/>
    <m/>
    <m/>
    <m/>
    <m/>
    <m/>
    <m/>
    <m/>
    <m/>
    <m/>
    <m/>
    <m/>
    <m/>
    <m/>
    <m/>
    <s v=" "/>
    <s v=" "/>
    <s v=" "/>
    <s v=" "/>
    <s v=" "/>
    <s v=" "/>
    <s v=" "/>
    <s v=" "/>
    <s v=" "/>
    <s v=" "/>
    <s v=" "/>
    <s v=" "/>
    <m/>
    <m/>
    <m/>
    <m/>
    <m/>
    <m/>
    <s v=" "/>
    <s v=" "/>
    <s v=" "/>
    <m/>
    <m/>
    <m/>
    <m/>
    <m/>
    <m/>
    <m/>
    <m/>
    <m/>
    <s v=""/>
    <s v=""/>
    <s v=""/>
    <m/>
    <m/>
    <m/>
    <n v="1517"/>
    <n v="513"/>
    <n v="738"/>
    <n v="766"/>
    <n v="2268"/>
    <n v="1183"/>
    <n v="189"/>
    <n v="279"/>
    <n v="320"/>
    <n v="268"/>
    <n v="293"/>
    <n v="301"/>
    <n v="287"/>
    <n v="229"/>
    <m/>
    <m/>
    <m/>
    <m/>
    <m/>
    <m/>
    <n v="10"/>
    <n v="0"/>
    <n v="189"/>
    <n v="279"/>
    <n v="320"/>
    <n v="268"/>
    <n v="293"/>
    <n v="301"/>
    <n v="277"/>
    <n v="229"/>
    <n v="172"/>
    <n v="173"/>
    <n v="123"/>
    <m/>
    <m/>
    <m/>
    <n v="129"/>
    <n v="104"/>
    <n v="106"/>
    <n v="61"/>
    <n v="87"/>
    <n v="48"/>
    <m/>
    <m/>
    <m/>
    <n v="55"/>
    <n v="74"/>
    <n v="74"/>
    <n v="152"/>
    <n v="132"/>
    <n v="179"/>
  </r>
  <r>
    <x v="9"/>
    <s v="Wayne Community College"/>
    <n v="199892"/>
    <x v="6"/>
    <m/>
    <m/>
    <m/>
    <m/>
    <m/>
    <m/>
    <m/>
    <m/>
    <m/>
    <m/>
    <m/>
    <m/>
    <m/>
    <m/>
    <m/>
    <m/>
    <m/>
    <m/>
    <m/>
    <m/>
    <m/>
    <m/>
    <m/>
    <m/>
    <m/>
    <m/>
    <m/>
    <m/>
    <m/>
    <m/>
    <m/>
    <s v=" "/>
    <s v=" "/>
    <s v=" "/>
    <s v=" "/>
    <s v=" "/>
    <s v=" "/>
    <s v=" "/>
    <s v=" "/>
    <s v=" "/>
    <s v=" "/>
    <s v=" "/>
    <s v=" "/>
    <m/>
    <m/>
    <m/>
    <m/>
    <m/>
    <m/>
    <s v=" "/>
    <s v=" "/>
    <s v=" "/>
    <m/>
    <m/>
    <m/>
    <m/>
    <m/>
    <m/>
    <m/>
    <m/>
    <m/>
    <s v=""/>
    <s v=""/>
    <s v=""/>
    <m/>
    <m/>
    <m/>
    <n v="1409"/>
    <n v="3181"/>
    <n v="935"/>
    <n v="1093"/>
    <n v="1158"/>
    <n v="1279"/>
    <n v="303"/>
    <n v="698"/>
    <n v="404"/>
    <n v="453"/>
    <n v="419"/>
    <n v="528"/>
    <n v="499"/>
    <n v="508"/>
    <m/>
    <m/>
    <m/>
    <m/>
    <m/>
    <m/>
    <n v="0"/>
    <n v="0"/>
    <n v="303"/>
    <n v="698"/>
    <n v="404"/>
    <n v="453"/>
    <n v="419"/>
    <n v="528"/>
    <n v="499"/>
    <n v="508"/>
    <n v="322"/>
    <n v="346"/>
    <n v="351"/>
    <m/>
    <m/>
    <m/>
    <n v="206"/>
    <n v="153"/>
    <n v="157"/>
    <n v="108"/>
    <n v="84"/>
    <n v="80"/>
    <m/>
    <m/>
    <m/>
    <n v="104"/>
    <n v="104"/>
    <n v="116"/>
    <n v="241"/>
    <n v="231"/>
    <n v="332"/>
  </r>
  <r>
    <x v="9"/>
    <s v="Western Piedmont Community College "/>
    <n v="199908"/>
    <x v="6"/>
    <m/>
    <m/>
    <m/>
    <m/>
    <m/>
    <m/>
    <m/>
    <m/>
    <m/>
    <m/>
    <m/>
    <m/>
    <m/>
    <m/>
    <m/>
    <m/>
    <m/>
    <m/>
    <m/>
    <m/>
    <m/>
    <m/>
    <m/>
    <m/>
    <m/>
    <m/>
    <m/>
    <m/>
    <m/>
    <m/>
    <m/>
    <s v=" "/>
    <s v=" "/>
    <s v=" "/>
    <s v=" "/>
    <s v=" "/>
    <s v=" "/>
    <s v=" "/>
    <s v=" "/>
    <s v=" "/>
    <s v=" "/>
    <s v=" "/>
    <s v=" "/>
    <m/>
    <m/>
    <m/>
    <m/>
    <m/>
    <m/>
    <s v=" "/>
    <s v=" "/>
    <s v=" "/>
    <m/>
    <m/>
    <m/>
    <m/>
    <m/>
    <m/>
    <m/>
    <m/>
    <m/>
    <s v=""/>
    <s v=""/>
    <s v=""/>
    <m/>
    <m/>
    <m/>
    <n v="441"/>
    <n v="423"/>
    <n v="433"/>
    <n v="986"/>
    <n v="792"/>
    <n v="1468"/>
    <n v="224"/>
    <n v="283"/>
    <n v="307"/>
    <n v="217"/>
    <n v="221"/>
    <n v="229"/>
    <n v="247"/>
    <n v="293"/>
    <m/>
    <m/>
    <m/>
    <m/>
    <m/>
    <m/>
    <n v="0"/>
    <n v="0"/>
    <n v="224"/>
    <n v="283"/>
    <n v="307"/>
    <n v="217"/>
    <n v="221"/>
    <n v="229"/>
    <n v="247"/>
    <n v="293"/>
    <n v="126"/>
    <n v="132"/>
    <n v="210"/>
    <m/>
    <m/>
    <m/>
    <n v="103"/>
    <n v="115"/>
    <n v="83"/>
    <n v="89"/>
    <n v="65"/>
    <n v="34"/>
    <m/>
    <m/>
    <m/>
    <m/>
    <m/>
    <m/>
    <n v="128"/>
    <n v="156"/>
    <n v="195"/>
  </r>
  <r>
    <x v="9"/>
    <s v="Wilkes Community College "/>
    <n v="199926"/>
    <x v="6"/>
    <m/>
    <m/>
    <m/>
    <m/>
    <m/>
    <m/>
    <m/>
    <m/>
    <m/>
    <m/>
    <m/>
    <m/>
    <m/>
    <m/>
    <m/>
    <m/>
    <m/>
    <m/>
    <m/>
    <m/>
    <m/>
    <m/>
    <m/>
    <m/>
    <m/>
    <m/>
    <m/>
    <m/>
    <m/>
    <m/>
    <m/>
    <s v=" "/>
    <s v=" "/>
    <s v=" "/>
    <s v=" "/>
    <s v=" "/>
    <s v=" "/>
    <s v=" "/>
    <s v=" "/>
    <s v=" "/>
    <s v=" "/>
    <s v=" "/>
    <s v=" "/>
    <m/>
    <m/>
    <m/>
    <m/>
    <m/>
    <m/>
    <s v=" "/>
    <s v=" "/>
    <s v=" "/>
    <m/>
    <m/>
    <m/>
    <m/>
    <m/>
    <m/>
    <m/>
    <m/>
    <m/>
    <s v=""/>
    <s v=""/>
    <s v=""/>
    <m/>
    <m/>
    <m/>
    <n v="975"/>
    <n v="916"/>
    <n v="967"/>
    <n v="891"/>
    <n v="754"/>
    <n v="1066"/>
    <n v="279"/>
    <n v="345"/>
    <n v="377"/>
    <n v="336"/>
    <n v="318"/>
    <n v="223"/>
    <n v="394"/>
    <n v="332"/>
    <m/>
    <m/>
    <m/>
    <m/>
    <m/>
    <m/>
    <n v="0"/>
    <n v="0"/>
    <n v="279"/>
    <n v="345"/>
    <n v="377"/>
    <n v="336"/>
    <n v="318"/>
    <n v="223"/>
    <n v="394"/>
    <n v="332"/>
    <n v="129"/>
    <n v="168"/>
    <n v="178"/>
    <m/>
    <m/>
    <m/>
    <n v="94"/>
    <n v="226"/>
    <n v="154"/>
    <n v="77"/>
    <n v="78"/>
    <n v="56"/>
    <m/>
    <m/>
    <m/>
    <m/>
    <n v="15"/>
    <n v="44"/>
    <n v="259"/>
    <n v="225"/>
    <n v="123"/>
  </r>
  <r>
    <x v="9"/>
    <s v="Wilson Technical Community College"/>
    <n v="199953"/>
    <x v="6"/>
    <m/>
    <m/>
    <m/>
    <m/>
    <m/>
    <m/>
    <m/>
    <m/>
    <m/>
    <m/>
    <m/>
    <m/>
    <m/>
    <m/>
    <m/>
    <m/>
    <m/>
    <m/>
    <m/>
    <m/>
    <m/>
    <m/>
    <m/>
    <m/>
    <m/>
    <m/>
    <m/>
    <m/>
    <m/>
    <m/>
    <m/>
    <s v=" "/>
    <s v=" "/>
    <s v=" "/>
    <s v=" "/>
    <s v=" "/>
    <s v=" "/>
    <s v=" "/>
    <s v=" "/>
    <s v=" "/>
    <s v=" "/>
    <s v=" "/>
    <s v=" "/>
    <m/>
    <m/>
    <m/>
    <m/>
    <m/>
    <m/>
    <s v=" "/>
    <s v=" "/>
    <s v=" "/>
    <m/>
    <m/>
    <m/>
    <m/>
    <m/>
    <m/>
    <m/>
    <m/>
    <m/>
    <s v=""/>
    <s v=""/>
    <s v=""/>
    <m/>
    <m/>
    <m/>
    <n v="1364"/>
    <n v="529"/>
    <n v="663"/>
    <n v="586"/>
    <n v="628"/>
    <n v="633"/>
    <n v="183"/>
    <n v="230"/>
    <n v="236"/>
    <n v="267"/>
    <n v="145"/>
    <n v="158"/>
    <n v="173"/>
    <n v="193"/>
    <m/>
    <m/>
    <m/>
    <m/>
    <m/>
    <m/>
    <n v="0"/>
    <n v="0"/>
    <n v="183"/>
    <n v="230"/>
    <n v="236"/>
    <n v="267"/>
    <n v="145"/>
    <n v="158"/>
    <n v="173"/>
    <n v="193"/>
    <n v="53"/>
    <n v="85"/>
    <n v="105"/>
    <m/>
    <m/>
    <m/>
    <n v="105"/>
    <n v="88"/>
    <n v="88"/>
    <n v="22"/>
    <n v="52"/>
    <n v="11"/>
    <m/>
    <m/>
    <m/>
    <m/>
    <m/>
    <m/>
    <n v="245"/>
    <n v="93"/>
    <n v="147"/>
  </r>
  <r>
    <x v="9"/>
    <s v="Beaufort County Community College "/>
    <n v="197966"/>
    <x v="7"/>
    <m/>
    <m/>
    <m/>
    <m/>
    <m/>
    <m/>
    <m/>
    <m/>
    <m/>
    <m/>
    <m/>
    <m/>
    <m/>
    <m/>
    <m/>
    <m/>
    <m/>
    <m/>
    <m/>
    <m/>
    <m/>
    <m/>
    <m/>
    <m/>
    <m/>
    <m/>
    <m/>
    <m/>
    <m/>
    <m/>
    <m/>
    <s v=" "/>
    <s v=" "/>
    <s v=" "/>
    <s v=" "/>
    <s v=" "/>
    <s v=" "/>
    <s v=" "/>
    <s v=" "/>
    <s v=" "/>
    <s v=" "/>
    <s v=" "/>
    <s v=" "/>
    <m/>
    <m/>
    <m/>
    <m/>
    <m/>
    <m/>
    <s v=" "/>
    <s v=" "/>
    <s v=" "/>
    <m/>
    <m/>
    <m/>
    <m/>
    <m/>
    <m/>
    <m/>
    <m/>
    <m/>
    <s v=""/>
    <s v=""/>
    <s v=""/>
    <m/>
    <m/>
    <m/>
    <n v="306"/>
    <n v="329"/>
    <n v="296"/>
    <n v="472"/>
    <n v="787"/>
    <n v="759"/>
    <n v="175"/>
    <n v="194"/>
    <n v="190"/>
    <n v="226"/>
    <n v="197"/>
    <n v="128"/>
    <n v="231"/>
    <n v="159"/>
    <m/>
    <m/>
    <m/>
    <m/>
    <m/>
    <m/>
    <n v="0"/>
    <n v="0"/>
    <n v="175"/>
    <n v="194"/>
    <n v="190"/>
    <n v="226"/>
    <n v="197"/>
    <n v="128"/>
    <n v="231"/>
    <n v="159"/>
    <n v="29"/>
    <n v="100"/>
    <n v="124"/>
    <m/>
    <m/>
    <m/>
    <n v="99"/>
    <n v="131"/>
    <n v="35"/>
    <n v="46"/>
    <n v="28"/>
    <n v="35"/>
    <m/>
    <m/>
    <m/>
    <m/>
    <m/>
    <m/>
    <n v="180"/>
    <n v="169"/>
    <n v="93"/>
  </r>
  <r>
    <x v="9"/>
    <s v="Bladen Community College"/>
    <n v="198011"/>
    <x v="7"/>
    <m/>
    <m/>
    <m/>
    <m/>
    <m/>
    <m/>
    <m/>
    <m/>
    <m/>
    <m/>
    <m/>
    <m/>
    <m/>
    <m/>
    <m/>
    <m/>
    <m/>
    <m/>
    <m/>
    <m/>
    <m/>
    <m/>
    <m/>
    <m/>
    <m/>
    <m/>
    <m/>
    <m/>
    <m/>
    <m/>
    <m/>
    <s v=" "/>
    <s v=" "/>
    <s v=" "/>
    <s v=" "/>
    <s v=" "/>
    <s v=" "/>
    <s v=" "/>
    <s v=" "/>
    <s v=" "/>
    <s v=" "/>
    <s v=" "/>
    <s v=" "/>
    <m/>
    <m/>
    <m/>
    <m/>
    <m/>
    <m/>
    <s v=" "/>
    <s v=" "/>
    <s v=" "/>
    <m/>
    <m/>
    <m/>
    <m/>
    <m/>
    <m/>
    <m/>
    <m/>
    <m/>
    <s v=""/>
    <s v=""/>
    <s v=""/>
    <m/>
    <m/>
    <m/>
    <n v="418"/>
    <n v="391"/>
    <n v="442"/>
    <n v="430"/>
    <n v="391"/>
    <n v="498"/>
    <n v="102"/>
    <n v="166"/>
    <n v="189"/>
    <n v="87"/>
    <n v="158"/>
    <n v="154"/>
    <n v="141"/>
    <n v="128"/>
    <m/>
    <m/>
    <m/>
    <m/>
    <m/>
    <m/>
    <n v="0"/>
    <n v="1"/>
    <n v="102"/>
    <n v="166"/>
    <n v="189"/>
    <n v="87"/>
    <n v="158"/>
    <n v="154"/>
    <n v="141"/>
    <n v="127"/>
    <n v="79"/>
    <n v="77"/>
    <n v="88"/>
    <m/>
    <m/>
    <m/>
    <n v="75"/>
    <n v="64"/>
    <n v="39"/>
    <n v="9"/>
    <n v="26"/>
    <n v="21"/>
    <m/>
    <m/>
    <m/>
    <n v="10"/>
    <n v="15"/>
    <n v="16"/>
    <n v="68"/>
    <n v="117"/>
    <n v="117"/>
  </r>
  <r>
    <x v="9"/>
    <s v="Brunswick Community College"/>
    <n v="198084"/>
    <x v="7"/>
    <m/>
    <m/>
    <m/>
    <m/>
    <m/>
    <m/>
    <m/>
    <m/>
    <m/>
    <m/>
    <m/>
    <m/>
    <m/>
    <m/>
    <m/>
    <m/>
    <m/>
    <m/>
    <m/>
    <m/>
    <m/>
    <m/>
    <m/>
    <m/>
    <m/>
    <m/>
    <m/>
    <m/>
    <m/>
    <m/>
    <m/>
    <s v=" "/>
    <s v=" "/>
    <s v=" "/>
    <s v=" "/>
    <s v=" "/>
    <s v=" "/>
    <s v=" "/>
    <s v=" "/>
    <s v=" "/>
    <s v=" "/>
    <s v=" "/>
    <s v=" "/>
    <m/>
    <m/>
    <m/>
    <m/>
    <m/>
    <m/>
    <s v=" "/>
    <s v=" "/>
    <s v=" "/>
    <m/>
    <m/>
    <m/>
    <m/>
    <m/>
    <m/>
    <m/>
    <m/>
    <m/>
    <s v=""/>
    <s v=""/>
    <s v=""/>
    <m/>
    <m/>
    <m/>
    <n v="723"/>
    <n v="602"/>
    <n v="635"/>
    <n v="357"/>
    <n v="1132"/>
    <n v="1099"/>
    <n v="133"/>
    <n v="160"/>
    <n v="150"/>
    <n v="146"/>
    <n v="125"/>
    <n v="99"/>
    <n v="172"/>
    <n v="182"/>
    <m/>
    <m/>
    <m/>
    <m/>
    <m/>
    <m/>
    <n v="0"/>
    <n v="0"/>
    <n v="133"/>
    <n v="160"/>
    <n v="150"/>
    <n v="146"/>
    <n v="125"/>
    <n v="99"/>
    <n v="172"/>
    <n v="182"/>
    <n v="47"/>
    <n v="95"/>
    <n v="85"/>
    <m/>
    <m/>
    <m/>
    <n v="52"/>
    <n v="77"/>
    <n v="97"/>
    <n v="32"/>
    <n v="32"/>
    <n v="36"/>
    <m/>
    <m/>
    <m/>
    <n v="16"/>
    <n v="4"/>
    <m/>
    <n v="98"/>
    <n v="89"/>
    <n v="63"/>
  </r>
  <r>
    <x v="9"/>
    <s v="Carteret Community College"/>
    <n v="198206"/>
    <x v="7"/>
    <m/>
    <m/>
    <m/>
    <m/>
    <m/>
    <m/>
    <m/>
    <m/>
    <m/>
    <m/>
    <m/>
    <m/>
    <m/>
    <m/>
    <m/>
    <m/>
    <m/>
    <m/>
    <m/>
    <m/>
    <m/>
    <m/>
    <m/>
    <m/>
    <m/>
    <m/>
    <m/>
    <m/>
    <m/>
    <m/>
    <m/>
    <s v=" "/>
    <s v=" "/>
    <s v=" "/>
    <s v=" "/>
    <s v=" "/>
    <s v=" "/>
    <s v=" "/>
    <s v=" "/>
    <s v=" "/>
    <s v=" "/>
    <s v=" "/>
    <s v=" "/>
    <m/>
    <m/>
    <m/>
    <m/>
    <m/>
    <m/>
    <s v=" "/>
    <s v=" "/>
    <s v=" "/>
    <m/>
    <m/>
    <m/>
    <m/>
    <m/>
    <m/>
    <m/>
    <m/>
    <m/>
    <s v=""/>
    <s v=""/>
    <s v=""/>
    <m/>
    <m/>
    <m/>
    <n v="565"/>
    <n v="590"/>
    <n v="288"/>
    <n v="431"/>
    <n v="447"/>
    <n v="412"/>
    <n v="114"/>
    <n v="159"/>
    <n v="155"/>
    <n v="145"/>
    <n v="149"/>
    <n v="145"/>
    <n v="147"/>
    <n v="139"/>
    <m/>
    <m/>
    <m/>
    <m/>
    <m/>
    <m/>
    <n v="0"/>
    <n v="0"/>
    <n v="114"/>
    <n v="159"/>
    <n v="155"/>
    <n v="145"/>
    <n v="149"/>
    <n v="145"/>
    <n v="147"/>
    <n v="139"/>
    <n v="82"/>
    <n v="84"/>
    <n v="86"/>
    <m/>
    <m/>
    <m/>
    <n v="63"/>
    <n v="63"/>
    <n v="53"/>
    <n v="19"/>
    <n v="27"/>
    <n v="12"/>
    <m/>
    <m/>
    <m/>
    <n v="36"/>
    <n v="34"/>
    <n v="37"/>
    <n v="90"/>
    <n v="88"/>
    <n v="96"/>
  </r>
  <r>
    <x v="9"/>
    <s v="Halifax Community College "/>
    <n v="198640"/>
    <x v="7"/>
    <m/>
    <m/>
    <m/>
    <m/>
    <m/>
    <m/>
    <m/>
    <m/>
    <m/>
    <m/>
    <m/>
    <m/>
    <m/>
    <m/>
    <m/>
    <m/>
    <m/>
    <m/>
    <m/>
    <m/>
    <m/>
    <m/>
    <m/>
    <m/>
    <m/>
    <m/>
    <m/>
    <m/>
    <m/>
    <m/>
    <m/>
    <s v=" "/>
    <s v=" "/>
    <s v=" "/>
    <s v=" "/>
    <s v=" "/>
    <s v=" "/>
    <s v=" "/>
    <s v=" "/>
    <s v=" "/>
    <s v=" "/>
    <s v=" "/>
    <s v=" "/>
    <m/>
    <m/>
    <m/>
    <m/>
    <m/>
    <m/>
    <s v=" "/>
    <s v=" "/>
    <s v=" "/>
    <m/>
    <m/>
    <m/>
    <m/>
    <m/>
    <m/>
    <m/>
    <m/>
    <m/>
    <s v=""/>
    <s v=""/>
    <s v=""/>
    <m/>
    <m/>
    <m/>
    <n v="741"/>
    <n v="703"/>
    <n v="559"/>
    <n v="319"/>
    <n v="349"/>
    <n v="450"/>
    <n v="145"/>
    <n v="201"/>
    <n v="208"/>
    <n v="203"/>
    <n v="169"/>
    <n v="171"/>
    <n v="123"/>
    <n v="189"/>
    <m/>
    <m/>
    <m/>
    <m/>
    <m/>
    <m/>
    <n v="0"/>
    <n v="0"/>
    <n v="145"/>
    <n v="201"/>
    <n v="208"/>
    <n v="203"/>
    <n v="169"/>
    <n v="171"/>
    <n v="123"/>
    <n v="189"/>
    <n v="99"/>
    <n v="86"/>
    <n v="118"/>
    <m/>
    <m/>
    <m/>
    <n v="72"/>
    <n v="37"/>
    <n v="71"/>
    <n v="40"/>
    <n v="34"/>
    <n v="47"/>
    <m/>
    <m/>
    <m/>
    <m/>
    <n v="25"/>
    <n v="28"/>
    <n v="163"/>
    <n v="110"/>
    <n v="96"/>
  </r>
  <r>
    <x v="9"/>
    <s v="James Sprunt Community College"/>
    <n v="198729"/>
    <x v="7"/>
    <m/>
    <m/>
    <m/>
    <m/>
    <m/>
    <m/>
    <m/>
    <m/>
    <m/>
    <m/>
    <m/>
    <m/>
    <m/>
    <m/>
    <m/>
    <m/>
    <m/>
    <m/>
    <m/>
    <m/>
    <m/>
    <m/>
    <m/>
    <m/>
    <m/>
    <m/>
    <m/>
    <m/>
    <m/>
    <m/>
    <m/>
    <s v=" "/>
    <s v=" "/>
    <s v=" "/>
    <s v=" "/>
    <s v=" "/>
    <s v=" "/>
    <s v=" "/>
    <s v=" "/>
    <s v=" "/>
    <s v=" "/>
    <s v=" "/>
    <s v=" "/>
    <m/>
    <m/>
    <m/>
    <m/>
    <m/>
    <m/>
    <s v=" "/>
    <s v=" "/>
    <s v=" "/>
    <m/>
    <m/>
    <m/>
    <m/>
    <m/>
    <m/>
    <m/>
    <m/>
    <m/>
    <s v=""/>
    <s v=""/>
    <s v=""/>
    <m/>
    <m/>
    <m/>
    <n v="769"/>
    <n v="757"/>
    <n v="689"/>
    <n v="988"/>
    <n v="581"/>
    <n v="556"/>
    <n v="74"/>
    <n v="117"/>
    <n v="136"/>
    <n v="99"/>
    <n v="112"/>
    <n v="156"/>
    <n v="163"/>
    <n v="114"/>
    <m/>
    <m/>
    <m/>
    <m/>
    <m/>
    <m/>
    <n v="0"/>
    <n v="0"/>
    <n v="74"/>
    <n v="117"/>
    <n v="136"/>
    <n v="99"/>
    <n v="112"/>
    <n v="156"/>
    <n v="163"/>
    <n v="114"/>
    <n v="74"/>
    <n v="99"/>
    <n v="65"/>
    <m/>
    <m/>
    <m/>
    <n v="82"/>
    <n v="64"/>
    <n v="49"/>
    <n v="29"/>
    <n v="47"/>
    <n v="35"/>
    <m/>
    <m/>
    <m/>
    <n v="20"/>
    <n v="24"/>
    <n v="26"/>
    <n v="50"/>
    <n v="41"/>
    <n v="95"/>
  </r>
  <r>
    <x v="9"/>
    <s v="Martin Community College "/>
    <n v="198905"/>
    <x v="7"/>
    <m/>
    <m/>
    <m/>
    <m/>
    <m/>
    <m/>
    <m/>
    <m/>
    <m/>
    <m/>
    <m/>
    <m/>
    <m/>
    <m/>
    <m/>
    <m/>
    <m/>
    <m/>
    <m/>
    <m/>
    <m/>
    <m/>
    <m/>
    <m/>
    <m/>
    <m/>
    <m/>
    <m/>
    <m/>
    <m/>
    <m/>
    <s v=" "/>
    <s v=" "/>
    <s v=" "/>
    <s v=" "/>
    <s v=" "/>
    <s v=" "/>
    <s v=" "/>
    <s v=" "/>
    <s v=" "/>
    <s v=" "/>
    <s v=" "/>
    <s v=" "/>
    <m/>
    <m/>
    <m/>
    <m/>
    <m/>
    <m/>
    <s v=" "/>
    <s v=" "/>
    <s v=" "/>
    <m/>
    <m/>
    <m/>
    <m/>
    <m/>
    <m/>
    <m/>
    <m/>
    <m/>
    <s v=""/>
    <s v=""/>
    <s v=""/>
    <m/>
    <m/>
    <m/>
    <n v="267"/>
    <n v="370"/>
    <n v="739"/>
    <n v="865"/>
    <n v="585"/>
    <n v="304"/>
    <n v="80"/>
    <n v="87"/>
    <n v="95"/>
    <n v="93"/>
    <n v="88"/>
    <n v="67"/>
    <n v="63"/>
    <n v="58"/>
    <m/>
    <m/>
    <m/>
    <m/>
    <m/>
    <m/>
    <n v="0"/>
    <n v="0"/>
    <n v="80"/>
    <n v="87"/>
    <n v="95"/>
    <n v="93"/>
    <n v="88"/>
    <n v="67"/>
    <n v="63"/>
    <n v="58"/>
    <n v="26"/>
    <n v="54"/>
    <n v="30"/>
    <m/>
    <m/>
    <m/>
    <n v="41"/>
    <n v="9"/>
    <n v="28"/>
    <n v="14"/>
    <n v="7"/>
    <n v="7"/>
    <m/>
    <m/>
    <m/>
    <m/>
    <m/>
    <m/>
    <n v="79"/>
    <n v="81"/>
    <n v="60"/>
  </r>
  <r>
    <x v="9"/>
    <s v="McDowell Technical Community College"/>
    <n v="198923"/>
    <x v="7"/>
    <m/>
    <m/>
    <m/>
    <m/>
    <m/>
    <m/>
    <m/>
    <m/>
    <m/>
    <m/>
    <m/>
    <m/>
    <m/>
    <m/>
    <m/>
    <m/>
    <m/>
    <m/>
    <m/>
    <m/>
    <m/>
    <m/>
    <m/>
    <m/>
    <m/>
    <m/>
    <m/>
    <m/>
    <m/>
    <m/>
    <m/>
    <s v=" "/>
    <s v=" "/>
    <s v=" "/>
    <s v=" "/>
    <s v=" "/>
    <s v=" "/>
    <s v=" "/>
    <s v=" "/>
    <s v=" "/>
    <s v=" "/>
    <s v=" "/>
    <s v=" "/>
    <m/>
    <m/>
    <m/>
    <m/>
    <m/>
    <m/>
    <s v=" "/>
    <s v=" "/>
    <s v=" "/>
    <m/>
    <m/>
    <m/>
    <m/>
    <m/>
    <m/>
    <m/>
    <m/>
    <m/>
    <s v=""/>
    <s v=""/>
    <s v=""/>
    <m/>
    <m/>
    <m/>
    <n v="375"/>
    <n v="412"/>
    <n v="395"/>
    <n v="405"/>
    <n v="437"/>
    <n v="503"/>
    <n v="111"/>
    <n v="120"/>
    <n v="108"/>
    <n v="114"/>
    <n v="104"/>
    <n v="117"/>
    <n v="127"/>
    <n v="103"/>
    <m/>
    <m/>
    <m/>
    <m/>
    <m/>
    <m/>
    <n v="0"/>
    <n v="0"/>
    <n v="111"/>
    <n v="120"/>
    <n v="108"/>
    <n v="114"/>
    <n v="104"/>
    <n v="117"/>
    <n v="127"/>
    <n v="103"/>
    <n v="68"/>
    <n v="87"/>
    <n v="63"/>
    <m/>
    <m/>
    <m/>
    <n v="49"/>
    <n v="40"/>
    <n v="40"/>
    <n v="27"/>
    <n v="22"/>
    <n v="22"/>
    <m/>
    <m/>
    <m/>
    <n v="14"/>
    <n v="14"/>
    <n v="15"/>
    <n v="73"/>
    <n v="68"/>
    <n v="80"/>
  </r>
  <r>
    <x v="9"/>
    <s v="Montgomery Community College"/>
    <n v="199023"/>
    <x v="7"/>
    <m/>
    <m/>
    <m/>
    <m/>
    <m/>
    <m/>
    <m/>
    <m/>
    <m/>
    <m/>
    <m/>
    <m/>
    <m/>
    <m/>
    <m/>
    <m/>
    <m/>
    <m/>
    <m/>
    <m/>
    <m/>
    <m/>
    <m/>
    <m/>
    <m/>
    <m/>
    <m/>
    <m/>
    <m/>
    <m/>
    <m/>
    <s v=" "/>
    <s v=" "/>
    <s v=" "/>
    <s v=" "/>
    <s v=" "/>
    <s v=" "/>
    <s v=" "/>
    <s v=" "/>
    <s v=" "/>
    <s v=" "/>
    <s v=" "/>
    <s v=" "/>
    <m/>
    <m/>
    <m/>
    <m/>
    <m/>
    <m/>
    <s v=" "/>
    <s v=" "/>
    <s v=" "/>
    <m/>
    <m/>
    <m/>
    <m/>
    <m/>
    <m/>
    <m/>
    <m/>
    <m/>
    <s v=""/>
    <s v=""/>
    <s v=""/>
    <m/>
    <m/>
    <m/>
    <n v="309"/>
    <n v="319"/>
    <n v="308"/>
    <n v="329"/>
    <n v="435"/>
    <n v="440"/>
    <n v="47"/>
    <n v="104"/>
    <n v="93"/>
    <n v="61"/>
    <n v="72"/>
    <n v="86"/>
    <n v="91"/>
    <n v="65"/>
    <m/>
    <m/>
    <m/>
    <m/>
    <m/>
    <m/>
    <n v="0"/>
    <n v="0"/>
    <n v="47"/>
    <n v="104"/>
    <n v="93"/>
    <n v="61"/>
    <n v="72"/>
    <n v="86"/>
    <n v="91"/>
    <n v="65"/>
    <n v="49"/>
    <n v="47"/>
    <n v="44"/>
    <m/>
    <m/>
    <m/>
    <n v="37"/>
    <n v="44"/>
    <n v="21"/>
    <n v="22"/>
    <n v="23"/>
    <n v="20"/>
    <m/>
    <m/>
    <m/>
    <m/>
    <m/>
    <m/>
    <n v="39"/>
    <n v="49"/>
    <n v="66"/>
  </r>
  <r>
    <x v="9"/>
    <s v="Pamlico Community College"/>
    <n v="199263"/>
    <x v="7"/>
    <m/>
    <m/>
    <m/>
    <m/>
    <m/>
    <m/>
    <m/>
    <m/>
    <m/>
    <m/>
    <m/>
    <m/>
    <m/>
    <m/>
    <m/>
    <m/>
    <m/>
    <m/>
    <m/>
    <m/>
    <m/>
    <m/>
    <m/>
    <m/>
    <m/>
    <m/>
    <m/>
    <m/>
    <m/>
    <m/>
    <m/>
    <s v=" "/>
    <s v=" "/>
    <s v=" "/>
    <s v=" "/>
    <s v=" "/>
    <s v=" "/>
    <s v=" "/>
    <s v=" "/>
    <s v=" "/>
    <s v=" "/>
    <s v=" "/>
    <s v=" "/>
    <m/>
    <m/>
    <m/>
    <m/>
    <m/>
    <m/>
    <s v=" "/>
    <s v=" "/>
    <s v=" "/>
    <m/>
    <m/>
    <m/>
    <m/>
    <m/>
    <m/>
    <m/>
    <m/>
    <m/>
    <s v=""/>
    <s v=""/>
    <s v=""/>
    <m/>
    <m/>
    <m/>
    <n v="99"/>
    <n v="106"/>
    <n v="117"/>
    <n v="147"/>
    <n v="101"/>
    <n v="57"/>
    <n v="44"/>
    <n v="47"/>
    <n v="53"/>
    <n v="101"/>
    <n v="69"/>
    <n v="73"/>
    <n v="41"/>
    <n v="31"/>
    <m/>
    <m/>
    <m/>
    <m/>
    <m/>
    <m/>
    <n v="0"/>
    <n v="0"/>
    <n v="44"/>
    <n v="47"/>
    <n v="53"/>
    <n v="101"/>
    <n v="69"/>
    <n v="73"/>
    <n v="41"/>
    <n v="31"/>
    <n v="6"/>
    <n v="12"/>
    <n v="10"/>
    <m/>
    <m/>
    <m/>
    <n v="67"/>
    <n v="29"/>
    <n v="21"/>
    <n v="49"/>
    <n v="57"/>
    <n v="44"/>
    <m/>
    <m/>
    <m/>
    <m/>
    <m/>
    <m/>
    <n v="52"/>
    <n v="12"/>
    <n v="29"/>
  </r>
  <r>
    <x v="9"/>
    <s v="Roanoke-Chowan Community College"/>
    <n v="199467"/>
    <x v="7"/>
    <m/>
    <m/>
    <m/>
    <m/>
    <m/>
    <m/>
    <m/>
    <m/>
    <m/>
    <m/>
    <m/>
    <m/>
    <m/>
    <m/>
    <m/>
    <m/>
    <m/>
    <m/>
    <m/>
    <m/>
    <m/>
    <m/>
    <m/>
    <m/>
    <m/>
    <m/>
    <m/>
    <m/>
    <m/>
    <m/>
    <m/>
    <s v=" "/>
    <s v=" "/>
    <s v=" "/>
    <s v=" "/>
    <s v=" "/>
    <s v=" "/>
    <s v=" "/>
    <s v=" "/>
    <s v=" "/>
    <s v=" "/>
    <s v=" "/>
    <s v=" "/>
    <m/>
    <m/>
    <m/>
    <m/>
    <m/>
    <m/>
    <s v=" "/>
    <s v=" "/>
    <s v=" "/>
    <m/>
    <m/>
    <m/>
    <m/>
    <m/>
    <m/>
    <m/>
    <m/>
    <m/>
    <s v=""/>
    <s v=""/>
    <s v=""/>
    <m/>
    <m/>
    <m/>
    <n v="296"/>
    <n v="291"/>
    <n v="259"/>
    <n v="289"/>
    <n v="312"/>
    <n v="685"/>
    <n v="126"/>
    <n v="147"/>
    <n v="115"/>
    <n v="99"/>
    <n v="113"/>
    <n v="146"/>
    <n v="133"/>
    <n v="105"/>
    <m/>
    <m/>
    <m/>
    <m/>
    <m/>
    <m/>
    <n v="0"/>
    <n v="0"/>
    <n v="126"/>
    <n v="147"/>
    <n v="115"/>
    <n v="99"/>
    <n v="113"/>
    <n v="146"/>
    <n v="133"/>
    <n v="105"/>
    <n v="76"/>
    <n v="48"/>
    <n v="47"/>
    <m/>
    <m/>
    <m/>
    <n v="70"/>
    <n v="85"/>
    <n v="58"/>
    <n v="27"/>
    <n v="11"/>
    <n v="5"/>
    <m/>
    <m/>
    <m/>
    <m/>
    <n v="18"/>
    <m/>
    <n v="72"/>
    <n v="84"/>
    <n v="141"/>
  </r>
  <r>
    <x v="9"/>
    <s v="Sampson Community College"/>
    <n v="199625"/>
    <x v="7"/>
    <m/>
    <m/>
    <m/>
    <m/>
    <m/>
    <m/>
    <m/>
    <m/>
    <m/>
    <m/>
    <m/>
    <m/>
    <m/>
    <m/>
    <m/>
    <m/>
    <m/>
    <m/>
    <m/>
    <m/>
    <m/>
    <m/>
    <m/>
    <m/>
    <m/>
    <m/>
    <m/>
    <m/>
    <m/>
    <m/>
    <m/>
    <s v=" "/>
    <s v=" "/>
    <s v=" "/>
    <s v=" "/>
    <s v=" "/>
    <s v=" "/>
    <s v=" "/>
    <s v=" "/>
    <s v=" "/>
    <s v=" "/>
    <s v=" "/>
    <s v=" "/>
    <m/>
    <m/>
    <m/>
    <m/>
    <m/>
    <m/>
    <s v=" "/>
    <s v=" "/>
    <s v=" "/>
    <m/>
    <m/>
    <m/>
    <m/>
    <m/>
    <m/>
    <m/>
    <m/>
    <m/>
    <s v=""/>
    <s v=""/>
    <s v=""/>
    <m/>
    <m/>
    <m/>
    <n v="447"/>
    <n v="393"/>
    <n v="463"/>
    <n v="1131"/>
    <n v="1102"/>
    <n v="837"/>
    <n v="117"/>
    <n v="145"/>
    <n v="150"/>
    <n v="152"/>
    <n v="140"/>
    <n v="163"/>
    <n v="176"/>
    <n v="175"/>
    <m/>
    <m/>
    <m/>
    <m/>
    <m/>
    <m/>
    <n v="0"/>
    <n v="0"/>
    <n v="117"/>
    <n v="145"/>
    <n v="150"/>
    <n v="152"/>
    <n v="140"/>
    <n v="163"/>
    <n v="176"/>
    <n v="175"/>
    <n v="112"/>
    <n v="70"/>
    <n v="75"/>
    <m/>
    <m/>
    <m/>
    <n v="51"/>
    <n v="106"/>
    <n v="100"/>
    <n v="16"/>
    <n v="26"/>
    <n v="24"/>
    <m/>
    <m/>
    <m/>
    <n v="39"/>
    <n v="22"/>
    <n v="24"/>
    <n v="97"/>
    <n v="92"/>
    <n v="115"/>
  </r>
  <r>
    <x v="9"/>
    <s v="Tri-County Community College "/>
    <n v="199795"/>
    <x v="7"/>
    <m/>
    <m/>
    <m/>
    <m/>
    <m/>
    <m/>
    <m/>
    <m/>
    <m/>
    <m/>
    <m/>
    <m/>
    <m/>
    <m/>
    <m/>
    <m/>
    <m/>
    <m/>
    <m/>
    <m/>
    <m/>
    <m/>
    <m/>
    <m/>
    <m/>
    <m/>
    <m/>
    <m/>
    <m/>
    <m/>
    <m/>
    <s v=" "/>
    <s v=" "/>
    <s v=" "/>
    <s v=" "/>
    <s v=" "/>
    <s v=" "/>
    <s v=" "/>
    <s v=" "/>
    <s v=" "/>
    <s v=" "/>
    <s v=" "/>
    <s v=" "/>
    <m/>
    <m/>
    <m/>
    <m/>
    <m/>
    <m/>
    <s v=" "/>
    <s v=" "/>
    <s v=" "/>
    <m/>
    <m/>
    <m/>
    <m/>
    <m/>
    <m/>
    <m/>
    <m/>
    <m/>
    <s v=""/>
    <s v=""/>
    <s v=""/>
    <m/>
    <m/>
    <m/>
    <m/>
    <m/>
    <m/>
    <m/>
    <m/>
    <m/>
    <n v="84"/>
    <n v="103"/>
    <m/>
    <m/>
    <m/>
    <m/>
    <m/>
    <m/>
    <m/>
    <m/>
    <m/>
    <m/>
    <m/>
    <m/>
    <m/>
    <m/>
    <n v="84"/>
    <n v="103"/>
    <s v=""/>
    <s v=""/>
    <s v=""/>
    <s v=""/>
    <s v=""/>
    <s v=""/>
    <m/>
    <m/>
    <m/>
    <m/>
    <m/>
    <m/>
    <s v=""/>
    <s v=""/>
    <s v=""/>
    <m/>
    <m/>
    <m/>
    <m/>
    <m/>
    <m/>
    <m/>
    <m/>
    <m/>
    <s v=""/>
    <s v=""/>
    <s v=""/>
  </r>
  <r>
    <x v="10"/>
    <s v="Oklahoma State University Main Campus"/>
    <n v="207388"/>
    <x v="0"/>
    <n v="4940"/>
    <n v="5175"/>
    <n v="4919"/>
    <n v="4974"/>
    <n v="4840"/>
    <n v="4751"/>
    <n v="4663"/>
    <n v="2278"/>
    <n v="2544"/>
    <n v="833"/>
    <n v="2863"/>
    <n v="2996"/>
    <n v="3088"/>
    <n v="3005"/>
    <n v="3032"/>
    <n v="3102"/>
    <n v="3042"/>
    <n v="3039"/>
    <n v="2841"/>
    <m/>
    <m/>
    <m/>
    <m/>
    <m/>
    <m/>
    <m/>
    <m/>
    <m/>
    <m/>
    <m/>
    <m/>
    <n v="2278"/>
    <n v="2544"/>
    <n v="833"/>
    <n v="2863"/>
    <n v="2996"/>
    <n v="3088"/>
    <n v="3005"/>
    <n v="3032"/>
    <n v="3102"/>
    <n v="3042"/>
    <n v="3039"/>
    <n v="2841"/>
    <n v="2433"/>
    <n v="2331"/>
    <n v="2224"/>
    <n v="388"/>
    <n v="467"/>
    <n v="422"/>
    <n v="221"/>
    <n v="241"/>
    <n v="195"/>
    <n v="1695"/>
    <n v="1830"/>
    <n v="1768"/>
    <n v="115"/>
    <n v="104"/>
    <n v="115"/>
    <n v="605"/>
    <n v="624"/>
    <n v="629"/>
    <n v="581"/>
    <n v="530"/>
    <n v="493"/>
    <n v="1403"/>
    <n v="1565"/>
    <n v="562"/>
    <m/>
    <m/>
    <m/>
    <m/>
    <m/>
    <m/>
    <m/>
    <m/>
    <m/>
    <m/>
    <m/>
    <m/>
    <m/>
    <m/>
    <m/>
    <m/>
    <m/>
    <m/>
    <m/>
    <m/>
    <m/>
    <m/>
    <s v=""/>
    <s v=""/>
    <s v=""/>
    <s v=""/>
    <s v=""/>
    <s v=""/>
    <s v=""/>
    <s v=""/>
    <m/>
    <m/>
    <m/>
    <m/>
    <m/>
    <m/>
    <s v=""/>
    <s v=""/>
    <s v=""/>
    <m/>
    <m/>
    <m/>
    <m/>
    <m/>
    <m/>
    <m/>
    <m/>
    <m/>
    <s v=""/>
    <s v=""/>
    <s v=""/>
  </r>
  <r>
    <x v="10"/>
    <s v="University of Oklahoma Norman Campus"/>
    <n v="207500"/>
    <x v="0"/>
    <n v="5670"/>
    <n v="5751"/>
    <n v="5648"/>
    <n v="5010"/>
    <n v="5204"/>
    <n v="5726"/>
    <n v="5668"/>
    <n v="2819"/>
    <n v="3102"/>
    <n v="3121"/>
    <n v="3245"/>
    <n v="3551"/>
    <n v="3701"/>
    <n v="3641"/>
    <n v="3463"/>
    <n v="3104"/>
    <n v="3227"/>
    <n v="3741"/>
    <n v="3631"/>
    <m/>
    <m/>
    <m/>
    <m/>
    <m/>
    <m/>
    <m/>
    <m/>
    <m/>
    <m/>
    <m/>
    <m/>
    <n v="2819"/>
    <n v="3102"/>
    <n v="3121"/>
    <n v="3245"/>
    <n v="3551"/>
    <n v="3701"/>
    <n v="3641"/>
    <n v="3463"/>
    <n v="3104"/>
    <n v="3227"/>
    <n v="3741"/>
    <n v="3631"/>
    <n v="2660"/>
    <n v="3075"/>
    <n v="2943"/>
    <n v="306"/>
    <n v="379"/>
    <n v="381"/>
    <n v="261"/>
    <n v="287"/>
    <n v="307"/>
    <n v="2002"/>
    <n v="2033"/>
    <n v="2131"/>
    <n v="123"/>
    <n v="125"/>
    <n v="139"/>
    <n v="818"/>
    <n v="910"/>
    <n v="765"/>
    <n v="608"/>
    <n v="633"/>
    <n v="606"/>
    <n v="1516"/>
    <n v="1799"/>
    <n v="1782"/>
    <m/>
    <m/>
    <m/>
    <m/>
    <m/>
    <m/>
    <m/>
    <m/>
    <m/>
    <m/>
    <m/>
    <m/>
    <m/>
    <m/>
    <m/>
    <m/>
    <m/>
    <m/>
    <m/>
    <m/>
    <m/>
    <m/>
    <s v=""/>
    <s v=""/>
    <s v=""/>
    <s v=""/>
    <s v=""/>
    <s v=""/>
    <s v=""/>
    <s v=""/>
    <m/>
    <m/>
    <m/>
    <m/>
    <m/>
    <m/>
    <s v=""/>
    <s v=""/>
    <s v=""/>
    <m/>
    <m/>
    <m/>
    <m/>
    <m/>
    <m/>
    <m/>
    <m/>
    <m/>
    <s v=""/>
    <s v=""/>
    <s v=""/>
  </r>
  <r>
    <x v="10"/>
    <s v="Northeastern State University"/>
    <n v="207263"/>
    <x v="2"/>
    <n v="3825"/>
    <n v="2419"/>
    <n v="2363"/>
    <n v="2434"/>
    <n v="2272"/>
    <n v="2166"/>
    <n v="2031"/>
    <n v="830"/>
    <n v="1016"/>
    <n v="885"/>
    <n v="985"/>
    <n v="1047"/>
    <n v="1185"/>
    <n v="1168"/>
    <n v="1145"/>
    <n v="1037"/>
    <n v="1019"/>
    <n v="924"/>
    <n v="911"/>
    <m/>
    <m/>
    <m/>
    <m/>
    <m/>
    <m/>
    <m/>
    <m/>
    <m/>
    <m/>
    <m/>
    <m/>
    <n v="830"/>
    <n v="1016"/>
    <n v="885"/>
    <n v="985"/>
    <n v="1047"/>
    <n v="1185"/>
    <n v="1168"/>
    <n v="1145"/>
    <n v="1037"/>
    <n v="1019"/>
    <n v="924"/>
    <n v="911"/>
    <n v="647"/>
    <n v="581"/>
    <n v="570"/>
    <n v="143"/>
    <n v="115"/>
    <n v="99"/>
    <n v="229"/>
    <n v="228"/>
    <n v="242"/>
    <n v="328"/>
    <n v="334"/>
    <n v="322"/>
    <n v="79"/>
    <n v="74"/>
    <n v="96"/>
    <n v="312"/>
    <n v="365"/>
    <n v="339"/>
    <n v="328"/>
    <n v="412"/>
    <n v="411"/>
    <n v="342"/>
    <n v="366"/>
    <n v="318"/>
    <m/>
    <m/>
    <m/>
    <m/>
    <m/>
    <m/>
    <m/>
    <m/>
    <m/>
    <m/>
    <m/>
    <m/>
    <m/>
    <m/>
    <m/>
    <m/>
    <m/>
    <m/>
    <m/>
    <m/>
    <m/>
    <m/>
    <s v=""/>
    <s v=""/>
    <s v=""/>
    <s v=""/>
    <s v=""/>
    <s v=""/>
    <s v=""/>
    <s v=""/>
    <m/>
    <m/>
    <m/>
    <m/>
    <m/>
    <m/>
    <s v=""/>
    <s v=""/>
    <s v=""/>
    <m/>
    <m/>
    <m/>
    <m/>
    <m/>
    <m/>
    <m/>
    <m/>
    <m/>
    <s v=""/>
    <s v=""/>
    <s v=""/>
  </r>
  <r>
    <x v="10"/>
    <s v="University of Central Oklahoma"/>
    <n v="206941"/>
    <x v="2"/>
    <n v="2377"/>
    <n v="3837"/>
    <n v="3832"/>
    <n v="3981"/>
    <n v="3795"/>
    <n v="3741"/>
    <n v="3598"/>
    <n v="1006"/>
    <n v="1167"/>
    <n v="1488"/>
    <n v="1437"/>
    <n v="1623"/>
    <n v="1672"/>
    <n v="1711"/>
    <n v="1722"/>
    <n v="1763"/>
    <n v="1741"/>
    <n v="1448"/>
    <n v="1547"/>
    <m/>
    <m/>
    <m/>
    <m/>
    <m/>
    <m/>
    <m/>
    <m/>
    <m/>
    <m/>
    <m/>
    <m/>
    <n v="1006"/>
    <n v="1167"/>
    <n v="1488"/>
    <n v="1437"/>
    <n v="1623"/>
    <n v="1672"/>
    <n v="1711"/>
    <n v="1722"/>
    <n v="1763"/>
    <n v="1741"/>
    <n v="1448"/>
    <n v="1547"/>
    <n v="975"/>
    <n v="907"/>
    <n v="999"/>
    <n v="389"/>
    <n v="285"/>
    <n v="249"/>
    <n v="377"/>
    <n v="256"/>
    <n v="299"/>
    <n v="514"/>
    <n v="542"/>
    <n v="616"/>
    <n v="109"/>
    <n v="113"/>
    <n v="122"/>
    <n v="515"/>
    <n v="578"/>
    <n v="573"/>
    <n v="485"/>
    <n v="439"/>
    <n v="400"/>
    <n v="339"/>
    <n v="446"/>
    <n v="544"/>
    <m/>
    <m/>
    <m/>
    <m/>
    <m/>
    <m/>
    <m/>
    <m/>
    <m/>
    <m/>
    <m/>
    <m/>
    <m/>
    <m/>
    <m/>
    <m/>
    <m/>
    <m/>
    <m/>
    <m/>
    <m/>
    <m/>
    <s v=""/>
    <s v=""/>
    <s v=""/>
    <s v=""/>
    <s v=""/>
    <s v=""/>
    <s v=""/>
    <s v=""/>
    <m/>
    <m/>
    <m/>
    <m/>
    <m/>
    <m/>
    <s v=""/>
    <s v=""/>
    <s v=""/>
    <m/>
    <m/>
    <m/>
    <m/>
    <m/>
    <m/>
    <m/>
    <m/>
    <m/>
    <s v=""/>
    <s v=""/>
    <s v=""/>
  </r>
  <r>
    <x v="10"/>
    <s v="Cameron University "/>
    <n v="206914"/>
    <x v="4"/>
    <n v="1151"/>
    <n v="1537"/>
    <n v="1683"/>
    <n v="1564"/>
    <n v="1525"/>
    <n v="1386"/>
    <n v="1423"/>
    <n v="413"/>
    <n v="440"/>
    <n v="481"/>
    <n v="469"/>
    <n v="444"/>
    <n v="411"/>
    <n v="521"/>
    <n v="583"/>
    <n v="579"/>
    <n v="574"/>
    <n v="571"/>
    <n v="602"/>
    <m/>
    <m/>
    <m/>
    <m/>
    <m/>
    <m/>
    <m/>
    <m/>
    <m/>
    <m/>
    <m/>
    <m/>
    <n v="413"/>
    <n v="440"/>
    <n v="481"/>
    <n v="469"/>
    <n v="444"/>
    <n v="411"/>
    <n v="521"/>
    <n v="583"/>
    <n v="579"/>
    <n v="574"/>
    <n v="571"/>
    <n v="602"/>
    <n v="290"/>
    <n v="297"/>
    <n v="343"/>
    <n v="34"/>
    <n v="32"/>
    <n v="39"/>
    <n v="250"/>
    <n v="242"/>
    <n v="220"/>
    <n v="113"/>
    <n v="94"/>
    <n v="105"/>
    <n v="40"/>
    <n v="23"/>
    <n v="36"/>
    <n v="64"/>
    <n v="71"/>
    <n v="87"/>
    <n v="227"/>
    <n v="223"/>
    <n v="293"/>
    <n v="121"/>
    <n v="109"/>
    <n v="138"/>
    <m/>
    <m/>
    <m/>
    <m/>
    <m/>
    <m/>
    <m/>
    <m/>
    <m/>
    <m/>
    <m/>
    <m/>
    <m/>
    <m/>
    <m/>
    <m/>
    <m/>
    <m/>
    <m/>
    <m/>
    <m/>
    <m/>
    <s v=""/>
    <s v=""/>
    <s v=""/>
    <s v=""/>
    <s v=""/>
    <s v=""/>
    <s v=""/>
    <s v=""/>
    <m/>
    <m/>
    <m/>
    <m/>
    <m/>
    <m/>
    <s v=""/>
    <s v=""/>
    <s v=""/>
    <m/>
    <m/>
    <m/>
    <m/>
    <m/>
    <m/>
    <m/>
    <m/>
    <m/>
    <s v=""/>
    <s v=""/>
    <s v=""/>
  </r>
  <r>
    <x v="10"/>
    <s v="East Central University "/>
    <n v="207041"/>
    <x v="4"/>
    <n v="1075"/>
    <n v="1095"/>
    <n v="1158"/>
    <n v="1028"/>
    <n v="1070"/>
    <n v="999"/>
    <n v="969"/>
    <n v="572"/>
    <n v="581"/>
    <n v="566"/>
    <n v="641"/>
    <n v="581"/>
    <n v="624"/>
    <n v="602"/>
    <n v="642"/>
    <n v="559"/>
    <n v="605"/>
    <n v="529"/>
    <n v="531"/>
    <m/>
    <m/>
    <m/>
    <m/>
    <m/>
    <m/>
    <m/>
    <m/>
    <m/>
    <m/>
    <m/>
    <m/>
    <n v="572"/>
    <n v="581"/>
    <n v="566"/>
    <n v="641"/>
    <n v="581"/>
    <n v="624"/>
    <n v="602"/>
    <n v="642"/>
    <n v="559"/>
    <n v="605"/>
    <n v="529"/>
    <n v="531"/>
    <n v="380"/>
    <n v="334"/>
    <n v="319"/>
    <n v="55"/>
    <n v="54"/>
    <n v="70"/>
    <n v="170"/>
    <n v="141"/>
    <n v="142"/>
    <n v="211"/>
    <n v="214"/>
    <n v="191"/>
    <n v="25"/>
    <n v="34"/>
    <n v="36"/>
    <n v="146"/>
    <n v="186"/>
    <n v="167"/>
    <n v="199"/>
    <n v="190"/>
    <n v="208"/>
    <n v="213"/>
    <n v="225"/>
    <n v="232"/>
    <m/>
    <m/>
    <m/>
    <m/>
    <m/>
    <m/>
    <m/>
    <m/>
    <m/>
    <m/>
    <m/>
    <m/>
    <m/>
    <m/>
    <m/>
    <m/>
    <m/>
    <m/>
    <m/>
    <m/>
    <m/>
    <m/>
    <s v=""/>
    <s v=""/>
    <s v=""/>
    <s v=""/>
    <s v=""/>
    <s v=""/>
    <s v=""/>
    <s v=""/>
    <m/>
    <m/>
    <m/>
    <m/>
    <m/>
    <m/>
    <s v=""/>
    <s v=""/>
    <s v=""/>
    <m/>
    <m/>
    <m/>
    <m/>
    <m/>
    <m/>
    <m/>
    <m/>
    <m/>
    <s v=""/>
    <s v=""/>
    <s v=""/>
  </r>
  <r>
    <x v="10"/>
    <s v="Langston University"/>
    <n v="207209"/>
    <x v="4"/>
    <n v="730"/>
    <n v="736"/>
    <n v="853"/>
    <n v="912"/>
    <n v="746"/>
    <n v="743"/>
    <n v="764"/>
    <n v="227"/>
    <n v="179"/>
    <n v="136"/>
    <n v="151"/>
    <n v="190"/>
    <n v="158"/>
    <n v="161"/>
    <n v="228"/>
    <n v="304"/>
    <n v="242"/>
    <n v="254"/>
    <n v="255"/>
    <m/>
    <m/>
    <m/>
    <m/>
    <m/>
    <m/>
    <m/>
    <m/>
    <m/>
    <m/>
    <m/>
    <m/>
    <n v="227"/>
    <n v="179"/>
    <n v="136"/>
    <n v="151"/>
    <n v="190"/>
    <n v="158"/>
    <n v="161"/>
    <n v="228"/>
    <n v="304"/>
    <n v="242"/>
    <n v="254"/>
    <n v="255"/>
    <n v="144"/>
    <n v="151"/>
    <n v="148"/>
    <n v="34"/>
    <n v="14"/>
    <n v="17"/>
    <n v="64"/>
    <n v="89"/>
    <n v="90"/>
    <n v="74"/>
    <n v="52"/>
    <n v="41"/>
    <n v="10"/>
    <n v="6"/>
    <n v="9"/>
    <n v="44"/>
    <n v="42"/>
    <n v="31"/>
    <n v="62"/>
    <n v="58"/>
    <n v="80"/>
    <n v="94"/>
    <n v="72"/>
    <n v="64"/>
    <m/>
    <m/>
    <m/>
    <m/>
    <m/>
    <m/>
    <m/>
    <m/>
    <m/>
    <m/>
    <m/>
    <m/>
    <m/>
    <m/>
    <m/>
    <m/>
    <m/>
    <m/>
    <m/>
    <m/>
    <m/>
    <m/>
    <s v=""/>
    <s v=""/>
    <s v=""/>
    <s v=""/>
    <s v=""/>
    <s v=""/>
    <s v=""/>
    <s v=""/>
    <m/>
    <m/>
    <m/>
    <m/>
    <m/>
    <m/>
    <s v=""/>
    <s v=""/>
    <s v=""/>
    <m/>
    <m/>
    <m/>
    <m/>
    <m/>
    <m/>
    <m/>
    <m/>
    <m/>
    <s v=""/>
    <s v=""/>
    <s v=""/>
  </r>
  <r>
    <x v="10"/>
    <s v="Northwestern Oklahoma State University "/>
    <n v="207306"/>
    <x v="4"/>
    <n v="584"/>
    <n v="606"/>
    <n v="606"/>
    <n v="598"/>
    <n v="543"/>
    <n v="635"/>
    <n v="594"/>
    <n v="285"/>
    <n v="0"/>
    <n v="310"/>
    <n v="325"/>
    <n v="308"/>
    <n v="288"/>
    <n v="293"/>
    <n v="278"/>
    <n v="262"/>
    <n v="228"/>
    <n v="304"/>
    <n v="293"/>
    <m/>
    <m/>
    <m/>
    <m/>
    <m/>
    <m/>
    <m/>
    <m/>
    <m/>
    <m/>
    <m/>
    <m/>
    <n v="285"/>
    <s v=" "/>
    <n v="310"/>
    <n v="325"/>
    <n v="308"/>
    <n v="288"/>
    <n v="293"/>
    <n v="278"/>
    <n v="262"/>
    <n v="228"/>
    <n v="304"/>
    <n v="293"/>
    <n v="138"/>
    <n v="190"/>
    <n v="165"/>
    <n v="18"/>
    <n v="34"/>
    <n v="36"/>
    <n v="72"/>
    <n v="80"/>
    <n v="92"/>
    <n v="112"/>
    <n v="97"/>
    <n v="90"/>
    <n v="8"/>
    <n v="2"/>
    <n v="10"/>
    <n v="100"/>
    <n v="84"/>
    <n v="69"/>
    <n v="88"/>
    <n v="105"/>
    <n v="124"/>
    <n v="99"/>
    <n v="0"/>
    <n v="107"/>
    <m/>
    <m/>
    <m/>
    <m/>
    <m/>
    <m/>
    <m/>
    <m/>
    <m/>
    <m/>
    <m/>
    <m/>
    <m/>
    <m/>
    <m/>
    <m/>
    <m/>
    <m/>
    <m/>
    <m/>
    <m/>
    <m/>
    <s v=""/>
    <s v=""/>
    <s v=""/>
    <s v=""/>
    <s v=""/>
    <s v=""/>
    <s v=""/>
    <s v=""/>
    <m/>
    <m/>
    <m/>
    <m/>
    <m/>
    <m/>
    <s v=""/>
    <s v=""/>
    <s v=""/>
    <m/>
    <m/>
    <m/>
    <m/>
    <m/>
    <m/>
    <m/>
    <m/>
    <m/>
    <s v=""/>
    <s v=""/>
    <s v=""/>
  </r>
  <r>
    <x v="10"/>
    <s v="Southeastern Oklahoma State University "/>
    <n v="207847"/>
    <x v="4"/>
    <n v="1042"/>
    <n v="1133"/>
    <n v="1060"/>
    <n v="1098"/>
    <n v="1118"/>
    <n v="1133"/>
    <n v="1109"/>
    <n v="542"/>
    <n v="457"/>
    <n v="541"/>
    <n v="473"/>
    <n v="577"/>
    <n v="533"/>
    <n v="600"/>
    <n v="550"/>
    <n v="541"/>
    <n v="545"/>
    <n v="552"/>
    <n v="513"/>
    <m/>
    <m/>
    <m/>
    <m/>
    <m/>
    <m/>
    <m/>
    <m/>
    <m/>
    <m/>
    <m/>
    <m/>
    <n v="542"/>
    <n v="457"/>
    <n v="541"/>
    <n v="473"/>
    <n v="577"/>
    <n v="533"/>
    <n v="600"/>
    <n v="550"/>
    <n v="541"/>
    <n v="545"/>
    <n v="552"/>
    <n v="513"/>
    <n v="317"/>
    <n v="311"/>
    <n v="290"/>
    <n v="42"/>
    <n v="49"/>
    <n v="40"/>
    <n v="186"/>
    <n v="192"/>
    <n v="183"/>
    <n v="168"/>
    <n v="151"/>
    <n v="172"/>
    <n v="26"/>
    <n v="27"/>
    <n v="37"/>
    <n v="121"/>
    <n v="93"/>
    <n v="110"/>
    <n v="262"/>
    <n v="262"/>
    <n v="281"/>
    <n v="214"/>
    <n v="156"/>
    <n v="169"/>
    <m/>
    <m/>
    <m/>
    <m/>
    <m/>
    <m/>
    <m/>
    <m/>
    <m/>
    <m/>
    <m/>
    <m/>
    <m/>
    <m/>
    <m/>
    <m/>
    <m/>
    <m/>
    <m/>
    <m/>
    <m/>
    <m/>
    <s v=""/>
    <s v=""/>
    <s v=""/>
    <s v=""/>
    <s v=""/>
    <s v=""/>
    <s v=""/>
    <s v=""/>
    <m/>
    <m/>
    <m/>
    <m/>
    <m/>
    <m/>
    <s v=""/>
    <s v=""/>
    <s v=""/>
    <m/>
    <m/>
    <m/>
    <m/>
    <m/>
    <m/>
    <m/>
    <m/>
    <m/>
    <s v=""/>
    <s v=""/>
    <s v=""/>
  </r>
  <r>
    <x v="10"/>
    <s v="Southwestern Oklahoma State University"/>
    <n v="207865"/>
    <x v="4"/>
    <n v="1395"/>
    <n v="1493"/>
    <n v="1511"/>
    <n v="1319"/>
    <n v="1333"/>
    <n v="1292"/>
    <n v="1312"/>
    <n v="692"/>
    <n v="819"/>
    <n v="730"/>
    <n v="757"/>
    <n v="796"/>
    <n v="847"/>
    <n v="910"/>
    <n v="869"/>
    <n v="721"/>
    <n v="710"/>
    <n v="736"/>
    <n v="762"/>
    <m/>
    <m/>
    <m/>
    <m/>
    <m/>
    <m/>
    <m/>
    <m/>
    <m/>
    <m/>
    <m/>
    <m/>
    <n v="692"/>
    <n v="819"/>
    <n v="730"/>
    <n v="757"/>
    <n v="796"/>
    <n v="847"/>
    <n v="910"/>
    <n v="869"/>
    <n v="721"/>
    <n v="710"/>
    <n v="736"/>
    <n v="762"/>
    <n v="440"/>
    <n v="449"/>
    <n v="500"/>
    <n v="88"/>
    <n v="96"/>
    <n v="93"/>
    <n v="182"/>
    <n v="191"/>
    <n v="169"/>
    <n v="237"/>
    <n v="278"/>
    <n v="243"/>
    <n v="51"/>
    <n v="49"/>
    <n v="42"/>
    <n v="250"/>
    <n v="250"/>
    <n v="301"/>
    <n v="258"/>
    <n v="270"/>
    <n v="324"/>
    <n v="263"/>
    <n v="281"/>
    <n v="249"/>
    <n v="1493"/>
    <n v="1511"/>
    <n v="1319"/>
    <n v="1333"/>
    <n v="1292"/>
    <n v="1312"/>
    <n v="97"/>
    <n v="95"/>
    <n v="100"/>
    <n v="106"/>
    <n v="95"/>
    <n v="68"/>
    <n v="69"/>
    <n v="73"/>
    <m/>
    <m/>
    <m/>
    <m/>
    <m/>
    <m/>
    <m/>
    <m/>
    <n v="97"/>
    <n v="95"/>
    <n v="100"/>
    <n v="106"/>
    <n v="95"/>
    <n v="68"/>
    <n v="69"/>
    <n v="73"/>
    <n v="32"/>
    <n v="37"/>
    <n v="45"/>
    <n v="2"/>
    <n v="3"/>
    <n v="4"/>
    <n v="34"/>
    <n v="29"/>
    <n v="24"/>
    <n v="17"/>
    <n v="16"/>
    <n v="10"/>
    <n v="22"/>
    <n v="12"/>
    <n v="13"/>
    <n v="6"/>
    <n v="8"/>
    <n v="4"/>
    <n v="61"/>
    <n v="59"/>
    <n v="41"/>
  </r>
  <r>
    <x v="10"/>
    <s v="Oklahoma Panhandle State University "/>
    <n v="207351"/>
    <x v="10"/>
    <n v="437"/>
    <n v="387"/>
    <n v="481"/>
    <n v="361"/>
    <n v="423"/>
    <n v="439"/>
    <n v="494"/>
    <n v="11"/>
    <n v="28"/>
    <n v="38"/>
    <n v="85"/>
    <n v="63"/>
    <n v="59"/>
    <n v="72"/>
    <n v="97"/>
    <n v="56"/>
    <n v="52"/>
    <n v="79"/>
    <n v="70"/>
    <m/>
    <m/>
    <m/>
    <m/>
    <m/>
    <m/>
    <m/>
    <m/>
    <m/>
    <m/>
    <m/>
    <m/>
    <n v="11"/>
    <n v="28"/>
    <n v="38"/>
    <n v="85"/>
    <n v="63"/>
    <n v="59"/>
    <n v="72"/>
    <n v="97"/>
    <n v="56"/>
    <n v="52"/>
    <n v="79"/>
    <n v="70"/>
    <n v="30"/>
    <n v="45"/>
    <n v="40"/>
    <n v="6"/>
    <n v="3"/>
    <n v="1"/>
    <n v="16"/>
    <n v="31"/>
    <n v="29"/>
    <n v="14"/>
    <n v="18"/>
    <n v="23"/>
    <n v="0"/>
    <n v="3"/>
    <n v="2"/>
    <n v="14"/>
    <n v="12"/>
    <n v="7"/>
    <n v="35"/>
    <n v="26"/>
    <n v="40"/>
    <n v="2"/>
    <n v="10"/>
    <n v="10"/>
    <m/>
    <m/>
    <m/>
    <m/>
    <m/>
    <m/>
    <m/>
    <m/>
    <m/>
    <m/>
    <m/>
    <m/>
    <m/>
    <m/>
    <m/>
    <m/>
    <m/>
    <m/>
    <m/>
    <m/>
    <m/>
    <m/>
    <s v=""/>
    <s v=""/>
    <s v=""/>
    <s v=""/>
    <s v=""/>
    <s v=""/>
    <s v=""/>
    <s v=""/>
    <m/>
    <m/>
    <m/>
    <m/>
    <m/>
    <m/>
    <s v=""/>
    <s v=""/>
    <s v=""/>
    <m/>
    <m/>
    <m/>
    <m/>
    <m/>
    <m/>
    <m/>
    <m/>
    <m/>
    <s v=""/>
    <s v=""/>
    <s v=""/>
  </r>
  <r>
    <x v="10"/>
    <s v="Rogers State University"/>
    <n v="207661"/>
    <x v="10"/>
    <n v="1290"/>
    <n v="1295"/>
    <n v="1287"/>
    <n v="1431"/>
    <n v="1425"/>
    <n v="1411"/>
    <n v="1329"/>
    <n v="0"/>
    <n v="10"/>
    <n v="0"/>
    <n v="35"/>
    <n v="33"/>
    <n v="49"/>
    <n v="67"/>
    <n v="132"/>
    <n v="148"/>
    <n v="181"/>
    <n v="243"/>
    <n v="154"/>
    <m/>
    <m/>
    <m/>
    <m/>
    <m/>
    <m/>
    <m/>
    <m/>
    <m/>
    <m/>
    <m/>
    <m/>
    <s v=" "/>
    <n v="10"/>
    <s v=" "/>
    <n v="35"/>
    <n v="33"/>
    <n v="49"/>
    <n v="67"/>
    <n v="132"/>
    <n v="148"/>
    <n v="181"/>
    <n v="243"/>
    <n v="154"/>
    <n v="106"/>
    <n v="116"/>
    <n v="84"/>
    <n v="19"/>
    <n v="31"/>
    <n v="21"/>
    <n v="56"/>
    <n v="96"/>
    <n v="49"/>
    <n v="4"/>
    <n v="11"/>
    <n v="8"/>
    <n v="2"/>
    <n v="7"/>
    <n v="4"/>
    <n v="11"/>
    <n v="17"/>
    <n v="19"/>
    <n v="16"/>
    <n v="14"/>
    <n v="36"/>
    <n v="0"/>
    <n v="0"/>
    <n v="0"/>
    <n v="1295"/>
    <n v="1287"/>
    <n v="1431"/>
    <n v="1425"/>
    <n v="1411"/>
    <n v="1329"/>
    <n v="438"/>
    <n v="499"/>
    <n v="485"/>
    <n v="463"/>
    <n v="515"/>
    <n v="390"/>
    <n v="385"/>
    <n v="416"/>
    <m/>
    <m/>
    <m/>
    <m/>
    <m/>
    <m/>
    <m/>
    <m/>
    <n v="438"/>
    <n v="499"/>
    <n v="485"/>
    <n v="463"/>
    <n v="515"/>
    <n v="390"/>
    <n v="385"/>
    <n v="416"/>
    <n v="187"/>
    <n v="163"/>
    <n v="181"/>
    <n v="42"/>
    <n v="38"/>
    <n v="62"/>
    <n v="161"/>
    <n v="184"/>
    <n v="173"/>
    <n v="28"/>
    <n v="23"/>
    <n v="23"/>
    <n v="89"/>
    <n v="99"/>
    <n v="76"/>
    <n v="101"/>
    <n v="99"/>
    <n v="89"/>
    <n v="245"/>
    <n v="294"/>
    <n v="202"/>
  </r>
  <r>
    <x v="10"/>
    <s v="University of Science and Arts of Oklahoma"/>
    <n v="207722"/>
    <x v="10"/>
    <n v="438"/>
    <n v="426"/>
    <n v="423"/>
    <n v="351"/>
    <n v="366"/>
    <n v="338"/>
    <n v="347"/>
    <n v="218"/>
    <n v="275"/>
    <n v="261"/>
    <n v="207"/>
    <n v="223"/>
    <n v="275"/>
    <n v="283"/>
    <n v="246"/>
    <n v="179"/>
    <n v="217"/>
    <n v="197"/>
    <n v="216"/>
    <m/>
    <m/>
    <m/>
    <m/>
    <m/>
    <m/>
    <m/>
    <m/>
    <m/>
    <m/>
    <m/>
    <m/>
    <n v="218"/>
    <n v="275"/>
    <n v="261"/>
    <n v="207"/>
    <n v="223"/>
    <n v="275"/>
    <n v="283"/>
    <n v="246"/>
    <n v="179"/>
    <n v="217"/>
    <n v="197"/>
    <n v="216"/>
    <n v="135"/>
    <n v="123"/>
    <n v="141"/>
    <n v="20"/>
    <n v="27"/>
    <n v="28"/>
    <n v="62"/>
    <n v="47"/>
    <n v="47"/>
    <n v="51"/>
    <n v="82"/>
    <n v="82"/>
    <n v="9"/>
    <n v="10"/>
    <n v="9"/>
    <n v="83"/>
    <n v="81"/>
    <n v="95"/>
    <n v="80"/>
    <n v="102"/>
    <n v="97"/>
    <n v="76"/>
    <n v="100"/>
    <n v="86"/>
    <m/>
    <m/>
    <m/>
    <m/>
    <m/>
    <m/>
    <m/>
    <m/>
    <m/>
    <m/>
    <m/>
    <m/>
    <m/>
    <m/>
    <m/>
    <m/>
    <m/>
    <m/>
    <m/>
    <m/>
    <m/>
    <m/>
    <s v=""/>
    <s v=""/>
    <s v=""/>
    <s v=""/>
    <s v=""/>
    <s v=""/>
    <s v=""/>
    <s v=""/>
    <m/>
    <m/>
    <m/>
    <m/>
    <m/>
    <m/>
    <s v=""/>
    <s v=""/>
    <s v=""/>
    <m/>
    <m/>
    <m/>
    <m/>
    <m/>
    <m/>
    <m/>
    <m/>
    <m/>
    <s v=""/>
    <s v=""/>
    <s v=""/>
  </r>
  <r>
    <x v="10"/>
    <s v="Oklahoma State University Technical Branch-Okmulgee "/>
    <n v="207564"/>
    <x v="11"/>
    <n v="1523"/>
    <n v="1444"/>
    <n v="1303"/>
    <n v="1369"/>
    <n v="1750"/>
    <n v="1766"/>
    <n v="1904"/>
    <n v="0"/>
    <n v="93"/>
    <n v="116"/>
    <n v="119"/>
    <n v="112"/>
    <n v="90"/>
    <n v="134"/>
    <n v="106"/>
    <n v="104"/>
    <n v="91"/>
    <n v="127"/>
    <n v="118"/>
    <m/>
    <m/>
    <m/>
    <m/>
    <m/>
    <m/>
    <m/>
    <m/>
    <m/>
    <m/>
    <m/>
    <m/>
    <s v=" "/>
    <n v="93"/>
    <n v="116"/>
    <n v="119"/>
    <n v="112"/>
    <n v="90"/>
    <n v="134"/>
    <n v="106"/>
    <n v="104"/>
    <n v="91"/>
    <n v="127"/>
    <n v="118"/>
    <n v="39"/>
    <n v="46"/>
    <n v="56"/>
    <n v="9"/>
    <n v="9"/>
    <n v="8"/>
    <n v="43"/>
    <n v="72"/>
    <n v="54"/>
    <m/>
    <m/>
    <m/>
    <n v="4"/>
    <n v="0"/>
    <n v="5"/>
    <n v="35"/>
    <n v="34"/>
    <n v="32"/>
    <n v="73"/>
    <n v="56"/>
    <n v="97"/>
    <n v="0"/>
    <n v="0"/>
    <n v="1"/>
    <n v="1444"/>
    <n v="1303"/>
    <n v="1369"/>
    <n v="1750"/>
    <n v="1766"/>
    <n v="1904"/>
    <n v="570"/>
    <n v="618"/>
    <n v="622"/>
    <n v="591"/>
    <n v="597"/>
    <n v="538"/>
    <n v="522"/>
    <n v="530"/>
    <m/>
    <m/>
    <m/>
    <m/>
    <m/>
    <m/>
    <m/>
    <m/>
    <n v="570"/>
    <n v="618"/>
    <n v="622"/>
    <n v="591"/>
    <n v="597"/>
    <n v="538"/>
    <n v="522"/>
    <n v="530"/>
    <n v="316"/>
    <n v="286"/>
    <n v="331"/>
    <n v="30"/>
    <n v="23"/>
    <n v="26"/>
    <n v="192"/>
    <n v="213"/>
    <n v="173"/>
    <n v="198"/>
    <n v="198"/>
    <n v="197"/>
    <n v="13"/>
    <n v="25"/>
    <n v="31"/>
    <n v="62"/>
    <n v="64"/>
    <n v="67"/>
    <n v="318"/>
    <n v="310"/>
    <n v="243"/>
  </r>
  <r>
    <x v="10"/>
    <s v="Oklahoma City Community College "/>
    <n v="207449"/>
    <x v="5"/>
    <m/>
    <m/>
    <m/>
    <m/>
    <m/>
    <m/>
    <m/>
    <m/>
    <m/>
    <m/>
    <m/>
    <m/>
    <m/>
    <m/>
    <m/>
    <m/>
    <m/>
    <m/>
    <m/>
    <m/>
    <m/>
    <m/>
    <m/>
    <m/>
    <m/>
    <m/>
    <m/>
    <m/>
    <m/>
    <m/>
    <m/>
    <s v=" "/>
    <s v=" "/>
    <s v=" "/>
    <s v=" "/>
    <s v=" "/>
    <s v=" "/>
    <s v=" "/>
    <s v=" "/>
    <s v=" "/>
    <s v=" "/>
    <s v=" "/>
    <s v=" "/>
    <m/>
    <m/>
    <m/>
    <m/>
    <m/>
    <m/>
    <s v=" "/>
    <s v=" "/>
    <s v=" "/>
    <m/>
    <m/>
    <m/>
    <m/>
    <m/>
    <m/>
    <m/>
    <m/>
    <m/>
    <s v=""/>
    <s v=""/>
    <s v=""/>
    <m/>
    <m/>
    <m/>
    <n v="4527"/>
    <n v="4836"/>
    <n v="4909"/>
    <n v="4587"/>
    <n v="4273"/>
    <n v="3768"/>
    <n v="1258"/>
    <n v="1282"/>
    <n v="1472"/>
    <n v="1674"/>
    <n v="1542"/>
    <n v="1425"/>
    <n v="1145"/>
    <n v="1185"/>
    <m/>
    <m/>
    <m/>
    <m/>
    <m/>
    <m/>
    <m/>
    <m/>
    <n v="1258"/>
    <n v="1282"/>
    <n v="1472"/>
    <n v="1674"/>
    <n v="1542"/>
    <n v="1425"/>
    <n v="1145"/>
    <n v="1185"/>
    <n v="671"/>
    <n v="546"/>
    <n v="609"/>
    <n v="112"/>
    <n v="92"/>
    <n v="120"/>
    <n v="642"/>
    <n v="507"/>
    <n v="456"/>
    <n v="154"/>
    <n v="111"/>
    <n v="109"/>
    <n v="272"/>
    <n v="240"/>
    <n v="236"/>
    <n v="293"/>
    <n v="312"/>
    <n v="241"/>
    <n v="955"/>
    <n v="879"/>
    <n v="839"/>
  </r>
  <r>
    <x v="10"/>
    <s v="Tulsa Community College "/>
    <n v="207935"/>
    <x v="5"/>
    <m/>
    <m/>
    <m/>
    <m/>
    <m/>
    <m/>
    <m/>
    <m/>
    <m/>
    <m/>
    <m/>
    <m/>
    <m/>
    <m/>
    <m/>
    <m/>
    <m/>
    <m/>
    <m/>
    <m/>
    <m/>
    <m/>
    <m/>
    <m/>
    <m/>
    <m/>
    <m/>
    <m/>
    <m/>
    <m/>
    <m/>
    <s v=" "/>
    <s v=" "/>
    <s v=" "/>
    <s v=" "/>
    <s v=" "/>
    <s v=" "/>
    <s v=" "/>
    <s v=" "/>
    <s v=" "/>
    <s v=" "/>
    <s v=" "/>
    <s v=" "/>
    <m/>
    <m/>
    <m/>
    <m/>
    <m/>
    <m/>
    <s v=" "/>
    <s v=" "/>
    <s v=" "/>
    <m/>
    <m/>
    <m/>
    <m/>
    <m/>
    <m/>
    <m/>
    <m/>
    <m/>
    <s v=""/>
    <s v=""/>
    <s v=""/>
    <m/>
    <m/>
    <m/>
    <n v="4323"/>
    <n v="4371"/>
    <n v="3999"/>
    <n v="3965"/>
    <n v="4352"/>
    <n v="4896"/>
    <n v="1691"/>
    <n v="1703"/>
    <n v="1229"/>
    <n v="1289"/>
    <n v="1139"/>
    <n v="1084"/>
    <n v="1428"/>
    <n v="1527"/>
    <m/>
    <m/>
    <m/>
    <m/>
    <m/>
    <m/>
    <m/>
    <m/>
    <n v="1691"/>
    <n v="1703"/>
    <n v="1229"/>
    <n v="1289"/>
    <n v="1139"/>
    <n v="1084"/>
    <n v="1428"/>
    <n v="1527"/>
    <n v="557"/>
    <n v="807"/>
    <n v="915"/>
    <n v="92"/>
    <n v="91"/>
    <n v="102"/>
    <n v="435"/>
    <n v="530"/>
    <n v="510"/>
    <n v="217"/>
    <n v="199"/>
    <n v="142"/>
    <n v="221"/>
    <n v="238"/>
    <n v="213"/>
    <n v="230"/>
    <n v="159"/>
    <n v="165"/>
    <n v="621"/>
    <n v="543"/>
    <n v="564"/>
  </r>
  <r>
    <x v="10"/>
    <s v="Northern Oklahoma College "/>
    <n v="207281"/>
    <x v="6"/>
    <m/>
    <m/>
    <m/>
    <m/>
    <m/>
    <m/>
    <m/>
    <m/>
    <m/>
    <m/>
    <m/>
    <m/>
    <m/>
    <m/>
    <m/>
    <m/>
    <m/>
    <m/>
    <m/>
    <m/>
    <m/>
    <m/>
    <m/>
    <m/>
    <m/>
    <m/>
    <m/>
    <m/>
    <m/>
    <m/>
    <m/>
    <s v=" "/>
    <s v=" "/>
    <s v=" "/>
    <s v=" "/>
    <s v=" "/>
    <s v=" "/>
    <s v=" "/>
    <s v=" "/>
    <s v=" "/>
    <s v=" "/>
    <s v=" "/>
    <s v=" "/>
    <m/>
    <m/>
    <m/>
    <m/>
    <m/>
    <m/>
    <s v=" "/>
    <s v=" "/>
    <s v=" "/>
    <m/>
    <m/>
    <m/>
    <m/>
    <m/>
    <m/>
    <m/>
    <m/>
    <m/>
    <s v=""/>
    <s v=""/>
    <s v=""/>
    <m/>
    <m/>
    <m/>
    <n v="1714"/>
    <n v="1952"/>
    <n v="2246"/>
    <n v="2309"/>
    <n v="2282"/>
    <n v="2106"/>
    <n v="658"/>
    <n v="661"/>
    <n v="666"/>
    <n v="838"/>
    <n v="997"/>
    <n v="842"/>
    <n v="826"/>
    <n v="676"/>
    <m/>
    <m/>
    <m/>
    <m/>
    <m/>
    <m/>
    <m/>
    <m/>
    <n v="658"/>
    <n v="661"/>
    <n v="666"/>
    <n v="838"/>
    <n v="997"/>
    <n v="842"/>
    <n v="826"/>
    <n v="676"/>
    <n v="452"/>
    <n v="424"/>
    <n v="383"/>
    <n v="144"/>
    <n v="141"/>
    <n v="87"/>
    <n v="246"/>
    <n v="261"/>
    <n v="206"/>
    <n v="135"/>
    <n v="171"/>
    <n v="128"/>
    <n v="88"/>
    <n v="83"/>
    <n v="78"/>
    <n v="203"/>
    <n v="295"/>
    <n v="264"/>
    <n v="412"/>
    <n v="448"/>
    <n v="372"/>
  </r>
  <r>
    <x v="10"/>
    <s v="Oklahoma State University-Oklahoma City "/>
    <n v="207397"/>
    <x v="6"/>
    <n v="1860"/>
    <n v="1894"/>
    <n v="1978"/>
    <n v="1032"/>
    <n v="2004"/>
    <n v="1896"/>
    <n v="1174"/>
    <n v="0"/>
    <n v="0"/>
    <n v="0"/>
    <n v="0"/>
    <n v="0"/>
    <n v="0"/>
    <n v="57"/>
    <n v="53"/>
    <n v="14"/>
    <n v="28"/>
    <n v="0"/>
    <n v="0"/>
    <m/>
    <m/>
    <m/>
    <m/>
    <m/>
    <m/>
    <m/>
    <m/>
    <m/>
    <m/>
    <m/>
    <m/>
    <s v=" "/>
    <s v=" "/>
    <s v=" "/>
    <s v=" "/>
    <s v=" "/>
    <s v=" "/>
    <n v="57"/>
    <n v="53"/>
    <n v="14"/>
    <n v="28"/>
    <s v=" "/>
    <s v=" "/>
    <m/>
    <m/>
    <m/>
    <m/>
    <m/>
    <m/>
    <n v="28"/>
    <s v=" "/>
    <s v=" "/>
    <m/>
    <m/>
    <n v="0"/>
    <n v="0"/>
    <n v="0"/>
    <n v="2"/>
    <n v="0"/>
    <n v="0"/>
    <n v="30"/>
    <s v=""/>
    <s v=""/>
    <n v="25"/>
    <n v="0"/>
    <n v="0"/>
    <n v="0"/>
    <n v="1894"/>
    <n v="1978"/>
    <n v="1032"/>
    <n v="2004"/>
    <n v="1896"/>
    <n v="1174"/>
    <n v="207"/>
    <n v="297"/>
    <n v="506"/>
    <n v="417"/>
    <n v="386"/>
    <n v="408"/>
    <n v="510"/>
    <n v="504"/>
    <m/>
    <m/>
    <m/>
    <m/>
    <m/>
    <m/>
    <m/>
    <m/>
    <n v="207"/>
    <n v="297"/>
    <n v="506"/>
    <n v="417"/>
    <n v="386"/>
    <n v="408"/>
    <n v="510"/>
    <n v="504"/>
    <n v="189"/>
    <n v="247"/>
    <n v="266"/>
    <n v="43"/>
    <n v="56"/>
    <n v="55"/>
    <n v="176"/>
    <n v="207"/>
    <n v="183"/>
    <n v="20"/>
    <n v="25"/>
    <n v="30"/>
    <n v="66"/>
    <n v="56"/>
    <n v="80"/>
    <n v="113"/>
    <n v="101"/>
    <n v="99"/>
    <n v="218"/>
    <n v="204"/>
    <n v="199"/>
  </r>
  <r>
    <x v="10"/>
    <s v="Rose State College "/>
    <n v="207670"/>
    <x v="6"/>
    <m/>
    <m/>
    <m/>
    <m/>
    <m/>
    <m/>
    <m/>
    <m/>
    <m/>
    <m/>
    <m/>
    <m/>
    <m/>
    <m/>
    <m/>
    <m/>
    <m/>
    <m/>
    <m/>
    <m/>
    <m/>
    <m/>
    <m/>
    <m/>
    <m/>
    <m/>
    <m/>
    <m/>
    <m/>
    <m/>
    <m/>
    <s v=" "/>
    <s v=" "/>
    <s v=" "/>
    <s v=" "/>
    <s v=" "/>
    <s v=" "/>
    <s v=" "/>
    <s v=" "/>
    <s v=" "/>
    <s v=" "/>
    <s v=" "/>
    <s v=" "/>
    <m/>
    <m/>
    <m/>
    <m/>
    <m/>
    <m/>
    <s v=" "/>
    <s v=" "/>
    <s v=" "/>
    <m/>
    <m/>
    <m/>
    <m/>
    <m/>
    <m/>
    <m/>
    <m/>
    <m/>
    <s v=""/>
    <s v=""/>
    <s v=""/>
    <m/>
    <m/>
    <m/>
    <n v="3021"/>
    <n v="2910"/>
    <n v="2756"/>
    <n v="2908"/>
    <n v="3239"/>
    <n v="3242"/>
    <n v="783"/>
    <n v="766"/>
    <n v="840"/>
    <n v="670"/>
    <n v="657"/>
    <n v="495"/>
    <n v="760"/>
    <n v="756"/>
    <m/>
    <m/>
    <m/>
    <m/>
    <m/>
    <m/>
    <m/>
    <m/>
    <n v="783"/>
    <n v="766"/>
    <n v="840"/>
    <n v="670"/>
    <n v="657"/>
    <n v="495"/>
    <n v="760"/>
    <n v="756"/>
    <n v="226"/>
    <n v="325"/>
    <n v="366"/>
    <n v="37"/>
    <n v="55"/>
    <n v="69"/>
    <n v="232"/>
    <n v="380"/>
    <n v="321"/>
    <n v="68"/>
    <n v="66"/>
    <n v="45"/>
    <n v="106"/>
    <n v="82"/>
    <n v="63"/>
    <n v="128"/>
    <n v="106"/>
    <n v="97"/>
    <n v="368"/>
    <n v="403"/>
    <n v="290"/>
  </r>
  <r>
    <x v="10"/>
    <s v="Carl Albert State College"/>
    <n v="206923"/>
    <x v="7"/>
    <m/>
    <m/>
    <m/>
    <m/>
    <m/>
    <m/>
    <m/>
    <m/>
    <m/>
    <m/>
    <m/>
    <m/>
    <m/>
    <m/>
    <m/>
    <m/>
    <m/>
    <m/>
    <m/>
    <m/>
    <m/>
    <m/>
    <m/>
    <m/>
    <m/>
    <m/>
    <m/>
    <m/>
    <m/>
    <m/>
    <m/>
    <s v=" "/>
    <s v=" "/>
    <s v=" "/>
    <s v=" "/>
    <s v=" "/>
    <s v=" "/>
    <s v=" "/>
    <s v=" "/>
    <s v=" "/>
    <s v=" "/>
    <s v=" "/>
    <s v=" "/>
    <m/>
    <m/>
    <m/>
    <m/>
    <m/>
    <m/>
    <s v=" "/>
    <s v=" "/>
    <s v=" "/>
    <m/>
    <m/>
    <m/>
    <m/>
    <m/>
    <m/>
    <m/>
    <m/>
    <m/>
    <s v=""/>
    <s v=""/>
    <s v=""/>
    <m/>
    <m/>
    <m/>
    <n v="895"/>
    <n v="833"/>
    <n v="718"/>
    <n v="741"/>
    <n v="751"/>
    <n v="826"/>
    <n v="412"/>
    <n v="435"/>
    <n v="419"/>
    <n v="583"/>
    <n v="491"/>
    <n v="415"/>
    <n v="385"/>
    <n v="395"/>
    <m/>
    <m/>
    <m/>
    <m/>
    <m/>
    <m/>
    <m/>
    <m/>
    <n v="412"/>
    <n v="435"/>
    <n v="419"/>
    <n v="583"/>
    <n v="491"/>
    <n v="415"/>
    <n v="385"/>
    <n v="395"/>
    <n v="242"/>
    <n v="211"/>
    <n v="231"/>
    <n v="18"/>
    <n v="26"/>
    <n v="22"/>
    <n v="155"/>
    <n v="148"/>
    <n v="142"/>
    <n v="170"/>
    <n v="145"/>
    <n v="125"/>
    <n v="48"/>
    <n v="48"/>
    <n v="33"/>
    <n v="67"/>
    <n v="65"/>
    <n v="37"/>
    <n v="298"/>
    <n v="233"/>
    <n v="220"/>
  </r>
  <r>
    <x v="10"/>
    <s v="Connors State College "/>
    <n v="206996"/>
    <x v="7"/>
    <m/>
    <m/>
    <m/>
    <m/>
    <m/>
    <m/>
    <m/>
    <m/>
    <m/>
    <m/>
    <m/>
    <m/>
    <m/>
    <m/>
    <m/>
    <m/>
    <m/>
    <m/>
    <m/>
    <m/>
    <m/>
    <m/>
    <m/>
    <m/>
    <m/>
    <m/>
    <m/>
    <m/>
    <m/>
    <m/>
    <s v=" "/>
    <s v=" "/>
    <s v=" "/>
    <s v=" "/>
    <s v=" "/>
    <s v=" "/>
    <s v=" "/>
    <s v=" "/>
    <s v=" "/>
    <s v=" "/>
    <s v=" "/>
    <s v=" "/>
    <s v=" "/>
    <m/>
    <m/>
    <m/>
    <m/>
    <m/>
    <m/>
    <s v=" "/>
    <s v=" "/>
    <s v=" "/>
    <m/>
    <m/>
    <m/>
    <m/>
    <m/>
    <m/>
    <m/>
    <s v="   "/>
    <m/>
    <s v=""/>
    <s v=""/>
    <s v=""/>
    <m/>
    <m/>
    <m/>
    <n v="937"/>
    <n v="756"/>
    <n v="759"/>
    <n v="774"/>
    <n v="905"/>
    <n v="882"/>
    <n v="412"/>
    <n v="469"/>
    <n v="424"/>
    <n v="395"/>
    <n v="403"/>
    <n v="392"/>
    <n v="412"/>
    <n v="368"/>
    <m/>
    <m/>
    <m/>
    <m/>
    <m/>
    <m/>
    <m/>
    <m/>
    <n v="412"/>
    <n v="469"/>
    <n v="424"/>
    <n v="395"/>
    <n v="403"/>
    <n v="392"/>
    <n v="412"/>
    <n v="368"/>
    <n v="169"/>
    <n v="214"/>
    <n v="164"/>
    <n v="34"/>
    <n v="28"/>
    <n v="37"/>
    <n v="189"/>
    <n v="170"/>
    <n v="167"/>
    <n v="73"/>
    <n v="71"/>
    <n v="53"/>
    <n v="24"/>
    <n v="25"/>
    <n v="38"/>
    <n v="71"/>
    <n v="57"/>
    <n v="73"/>
    <n v="227"/>
    <n v="250"/>
    <n v="228"/>
  </r>
  <r>
    <x v="10"/>
    <s v="Eastern Oklahoma State College "/>
    <n v="207050"/>
    <x v="7"/>
    <m/>
    <m/>
    <m/>
    <m/>
    <m/>
    <m/>
    <m/>
    <m/>
    <m/>
    <m/>
    <m/>
    <m/>
    <m/>
    <m/>
    <m/>
    <m/>
    <m/>
    <m/>
    <m/>
    <m/>
    <m/>
    <m/>
    <m/>
    <m/>
    <m/>
    <m/>
    <m/>
    <m/>
    <m/>
    <m/>
    <m/>
    <s v=" "/>
    <s v=" "/>
    <s v=" "/>
    <s v=" "/>
    <s v=" "/>
    <s v=" "/>
    <s v=" "/>
    <s v=" "/>
    <s v=" "/>
    <s v=" "/>
    <s v=" "/>
    <s v=" "/>
    <m/>
    <m/>
    <m/>
    <m/>
    <m/>
    <m/>
    <s v=" "/>
    <s v=" "/>
    <s v=" "/>
    <m/>
    <m/>
    <m/>
    <m/>
    <m/>
    <m/>
    <m/>
    <m/>
    <m/>
    <s v=""/>
    <s v=""/>
    <s v=""/>
    <m/>
    <m/>
    <m/>
    <n v="737"/>
    <n v="744"/>
    <n v="628"/>
    <n v="693"/>
    <n v="652"/>
    <n v="720"/>
    <n v="399"/>
    <n v="403"/>
    <n v="341"/>
    <n v="336"/>
    <n v="367"/>
    <n v="358"/>
    <n v="280"/>
    <n v="225"/>
    <m/>
    <m/>
    <m/>
    <m/>
    <m/>
    <m/>
    <m/>
    <m/>
    <n v="399"/>
    <n v="403"/>
    <n v="341"/>
    <n v="336"/>
    <n v="367"/>
    <n v="358"/>
    <n v="280"/>
    <n v="225"/>
    <n v="153"/>
    <n v="129"/>
    <n v="104"/>
    <n v="35"/>
    <n v="27"/>
    <n v="20"/>
    <n v="170"/>
    <n v="124"/>
    <n v="101"/>
    <n v="95"/>
    <n v="103"/>
    <n v="80"/>
    <n v="20"/>
    <n v="21"/>
    <n v="25"/>
    <n v="57"/>
    <n v="55"/>
    <n v="67"/>
    <n v="164"/>
    <n v="188"/>
    <n v="186"/>
  </r>
  <r>
    <x v="10"/>
    <s v="Murray State College "/>
    <n v="207236"/>
    <x v="7"/>
    <m/>
    <m/>
    <m/>
    <m/>
    <m/>
    <m/>
    <m/>
    <m/>
    <m/>
    <m/>
    <m/>
    <m/>
    <m/>
    <m/>
    <m/>
    <m/>
    <m/>
    <m/>
    <m/>
    <m/>
    <m/>
    <m/>
    <m/>
    <m/>
    <m/>
    <m/>
    <m/>
    <m/>
    <m/>
    <m/>
    <m/>
    <s v=" "/>
    <s v=" "/>
    <s v=" "/>
    <s v=" "/>
    <s v=" "/>
    <s v=" "/>
    <s v=" "/>
    <s v=" "/>
    <s v=" "/>
    <s v=" "/>
    <s v=" "/>
    <s v=" "/>
    <m/>
    <m/>
    <m/>
    <m/>
    <m/>
    <m/>
    <s v=" "/>
    <s v=" "/>
    <s v=" "/>
    <m/>
    <m/>
    <m/>
    <m/>
    <m/>
    <m/>
    <s v=" "/>
    <m/>
    <m/>
    <s v=""/>
    <s v=""/>
    <s v=""/>
    <m/>
    <m/>
    <m/>
    <n v="863"/>
    <n v="848"/>
    <n v="768"/>
    <n v="908"/>
    <n v="925"/>
    <n v="913"/>
    <n v="477"/>
    <n v="446"/>
    <n v="399"/>
    <n v="429"/>
    <n v="375"/>
    <n v="381"/>
    <n v="370"/>
    <n v="328"/>
    <m/>
    <m/>
    <m/>
    <m/>
    <m/>
    <m/>
    <m/>
    <m/>
    <n v="477"/>
    <n v="446"/>
    <n v="399"/>
    <n v="429"/>
    <n v="375"/>
    <n v="381"/>
    <n v="370"/>
    <n v="328"/>
    <n v="189"/>
    <n v="178"/>
    <n v="119"/>
    <n v="32"/>
    <n v="30"/>
    <n v="33"/>
    <n v="160"/>
    <n v="162"/>
    <n v="176"/>
    <n v="88"/>
    <n v="53"/>
    <n v="63"/>
    <n v="29"/>
    <n v="30"/>
    <n v="50"/>
    <n v="71"/>
    <n v="73"/>
    <n v="59"/>
    <n v="241"/>
    <n v="219"/>
    <n v="209"/>
  </r>
  <r>
    <x v="10"/>
    <s v="Northeastern Oklahoma A &amp; M College "/>
    <n v="207290"/>
    <x v="7"/>
    <m/>
    <m/>
    <m/>
    <m/>
    <m/>
    <m/>
    <m/>
    <m/>
    <m/>
    <m/>
    <m/>
    <m/>
    <m/>
    <m/>
    <m/>
    <m/>
    <m/>
    <m/>
    <m/>
    <m/>
    <m/>
    <m/>
    <m/>
    <m/>
    <m/>
    <m/>
    <m/>
    <m/>
    <m/>
    <m/>
    <m/>
    <s v=" "/>
    <s v=" "/>
    <s v=" "/>
    <s v=" "/>
    <s v=" "/>
    <s v=" "/>
    <s v=" "/>
    <s v=" "/>
    <s v=" "/>
    <s v=" "/>
    <s v=" "/>
    <s v=" "/>
    <m/>
    <m/>
    <m/>
    <m/>
    <m/>
    <m/>
    <s v=" "/>
    <s v=" "/>
    <s v=" "/>
    <m/>
    <m/>
    <m/>
    <m/>
    <m/>
    <m/>
    <m/>
    <m/>
    <m/>
    <s v=""/>
    <s v=""/>
    <s v=""/>
    <m/>
    <m/>
    <m/>
    <n v="782"/>
    <n v="775"/>
    <n v="805"/>
    <n v="743"/>
    <n v="732"/>
    <n v="750"/>
    <n v="564"/>
    <n v="513"/>
    <n v="557"/>
    <n v="574"/>
    <n v="548"/>
    <n v="552"/>
    <n v="537"/>
    <n v="543"/>
    <m/>
    <m/>
    <m/>
    <m/>
    <m/>
    <m/>
    <m/>
    <m/>
    <n v="564"/>
    <n v="513"/>
    <n v="557"/>
    <n v="574"/>
    <n v="548"/>
    <n v="552"/>
    <n v="537"/>
    <n v="543"/>
    <n v="316"/>
    <n v="249"/>
    <n v="282"/>
    <n v="43"/>
    <n v="73"/>
    <n v="49"/>
    <n v="193"/>
    <n v="215"/>
    <n v="212"/>
    <n v="114"/>
    <n v="106"/>
    <n v="134"/>
    <n v="41"/>
    <n v="27"/>
    <n v="43"/>
    <n v="104"/>
    <n v="115"/>
    <n v="95"/>
    <n v="315"/>
    <n v="300"/>
    <n v="280"/>
  </r>
  <r>
    <x v="10"/>
    <s v="Redlands Community College"/>
    <n v="207069"/>
    <x v="7"/>
    <m/>
    <m/>
    <m/>
    <m/>
    <m/>
    <m/>
    <m/>
    <m/>
    <m/>
    <m/>
    <m/>
    <m/>
    <m/>
    <m/>
    <m/>
    <m/>
    <m/>
    <m/>
    <m/>
    <m/>
    <m/>
    <m/>
    <m/>
    <m/>
    <m/>
    <m/>
    <m/>
    <m/>
    <m/>
    <m/>
    <m/>
    <s v=" "/>
    <s v=" "/>
    <s v=" "/>
    <s v=" "/>
    <s v=" "/>
    <s v=" "/>
    <s v=" "/>
    <s v=" "/>
    <s v=" "/>
    <s v=" "/>
    <s v=" "/>
    <s v=" "/>
    <m/>
    <m/>
    <m/>
    <m/>
    <m/>
    <m/>
    <s v=" "/>
    <s v=" "/>
    <s v=" "/>
    <m/>
    <m/>
    <m/>
    <m/>
    <m/>
    <m/>
    <m/>
    <m/>
    <m/>
    <s v=""/>
    <s v=""/>
    <s v=""/>
    <m/>
    <m/>
    <m/>
    <n v="1048"/>
    <n v="963"/>
    <n v="1006"/>
    <n v="1046"/>
    <n v="1308"/>
    <n v="1178"/>
    <n v="272"/>
    <n v="296"/>
    <n v="259"/>
    <n v="282"/>
    <n v="284"/>
    <n v="279"/>
    <n v="232"/>
    <n v="206"/>
    <m/>
    <m/>
    <m/>
    <m/>
    <m/>
    <m/>
    <m/>
    <m/>
    <n v="272"/>
    <n v="296"/>
    <n v="259"/>
    <n v="282"/>
    <n v="284"/>
    <n v="279"/>
    <n v="232"/>
    <n v="206"/>
    <n v="114"/>
    <n v="106"/>
    <n v="107"/>
    <n v="33"/>
    <n v="19"/>
    <n v="26"/>
    <n v="132"/>
    <n v="107"/>
    <n v="73"/>
    <n v="61"/>
    <n v="49"/>
    <n v="46"/>
    <n v="21"/>
    <n v="22"/>
    <n v="23"/>
    <n v="45"/>
    <n v="52"/>
    <n v="49"/>
    <n v="155"/>
    <n v="161"/>
    <n v="161"/>
  </r>
  <r>
    <x v="10"/>
    <s v="Seminole State College "/>
    <n v="207740"/>
    <x v="7"/>
    <m/>
    <m/>
    <m/>
    <m/>
    <m/>
    <m/>
    <m/>
    <m/>
    <m/>
    <m/>
    <m/>
    <m/>
    <m/>
    <m/>
    <m/>
    <m/>
    <m/>
    <m/>
    <m/>
    <m/>
    <m/>
    <m/>
    <m/>
    <m/>
    <m/>
    <m/>
    <m/>
    <m/>
    <m/>
    <m/>
    <m/>
    <s v=" "/>
    <s v=" "/>
    <s v=" "/>
    <s v=" "/>
    <s v=" "/>
    <s v=" "/>
    <s v=" "/>
    <s v=" "/>
    <s v=" "/>
    <s v=" "/>
    <s v=" "/>
    <s v=" "/>
    <m/>
    <m/>
    <m/>
    <m/>
    <m/>
    <m/>
    <s v=" "/>
    <s v=" "/>
    <s v=" "/>
    <m/>
    <m/>
    <m/>
    <m/>
    <m/>
    <m/>
    <m/>
    <m/>
    <m/>
    <s v=""/>
    <s v=""/>
    <s v=""/>
    <m/>
    <m/>
    <m/>
    <n v="910"/>
    <n v="813"/>
    <n v="835"/>
    <n v="731"/>
    <n v="841"/>
    <n v="784"/>
    <n v="401"/>
    <n v="428"/>
    <n v="444"/>
    <n v="424"/>
    <n v="403"/>
    <n v="333"/>
    <n v="400"/>
    <n v="392"/>
    <m/>
    <m/>
    <m/>
    <m/>
    <m/>
    <m/>
    <m/>
    <m/>
    <n v="401"/>
    <n v="428"/>
    <n v="444"/>
    <n v="424"/>
    <n v="403"/>
    <n v="333"/>
    <n v="400"/>
    <n v="392"/>
    <n v="143"/>
    <n v="185"/>
    <n v="192"/>
    <n v="38"/>
    <n v="26"/>
    <n v="39"/>
    <n v="152"/>
    <n v="189"/>
    <n v="161"/>
    <n v="80"/>
    <n v="79"/>
    <n v="64"/>
    <n v="32"/>
    <n v="29"/>
    <n v="33"/>
    <n v="69"/>
    <n v="75"/>
    <n v="60"/>
    <n v="243"/>
    <n v="220"/>
    <n v="176"/>
  </r>
  <r>
    <x v="10"/>
    <s v="Western Oklahoma State College "/>
    <n v="208035"/>
    <x v="7"/>
    <m/>
    <m/>
    <m/>
    <m/>
    <m/>
    <m/>
    <m/>
    <m/>
    <m/>
    <m/>
    <m/>
    <m/>
    <m/>
    <m/>
    <m/>
    <m/>
    <m/>
    <m/>
    <m/>
    <m/>
    <m/>
    <m/>
    <m/>
    <m/>
    <m/>
    <m/>
    <m/>
    <m/>
    <m/>
    <m/>
    <m/>
    <s v=" "/>
    <s v=" "/>
    <s v=" "/>
    <s v=" "/>
    <s v=" "/>
    <s v=" "/>
    <s v=" "/>
    <s v=" "/>
    <s v=" "/>
    <s v=" "/>
    <s v=" "/>
    <s v=" "/>
    <m/>
    <m/>
    <m/>
    <m/>
    <m/>
    <m/>
    <s v=" "/>
    <s v=" "/>
    <s v=" "/>
    <m/>
    <m/>
    <m/>
    <m/>
    <m/>
    <m/>
    <m/>
    <m/>
    <m/>
    <s v=""/>
    <s v=""/>
    <s v=""/>
    <m/>
    <m/>
    <m/>
    <n v="835"/>
    <n v="733"/>
    <n v="814"/>
    <n v="878"/>
    <n v="728"/>
    <n v="789"/>
    <n v="320"/>
    <n v="331"/>
    <n v="341"/>
    <n v="285"/>
    <n v="317"/>
    <n v="258"/>
    <n v="217"/>
    <n v="234"/>
    <m/>
    <m/>
    <m/>
    <m/>
    <m/>
    <m/>
    <m/>
    <m/>
    <n v="320"/>
    <n v="331"/>
    <n v="341"/>
    <n v="285"/>
    <n v="317"/>
    <n v="258"/>
    <n v="217"/>
    <n v="234"/>
    <n v="132"/>
    <n v="98"/>
    <n v="116"/>
    <n v="19"/>
    <n v="14"/>
    <n v="17"/>
    <n v="107"/>
    <n v="105"/>
    <n v="101"/>
    <n v="48"/>
    <n v="46"/>
    <n v="46"/>
    <n v="26"/>
    <n v="32"/>
    <n v="25"/>
    <n v="37"/>
    <n v="38"/>
    <n v="40"/>
    <n v="174"/>
    <n v="201"/>
    <n v="147"/>
  </r>
  <r>
    <x v="11"/>
    <s v="Clemson University"/>
    <n v="217882"/>
    <x v="0"/>
    <n v="3175"/>
    <n v="3558"/>
    <n v="3709"/>
    <n v="3592"/>
    <n v="3600"/>
    <n v="3590"/>
    <n v="3883"/>
    <n v="2581"/>
    <n v="2706"/>
    <n v="2889"/>
    <n v="3028"/>
    <n v="2534"/>
    <n v="2464"/>
    <n v="2749"/>
    <n v="2998"/>
    <n v="2893"/>
    <n v="2758"/>
    <n v="2707"/>
    <n v="2868"/>
    <n v="3"/>
    <m/>
    <n v="3"/>
    <m/>
    <m/>
    <m/>
    <m/>
    <m/>
    <m/>
    <m/>
    <m/>
    <m/>
    <n v="2578"/>
    <n v="2706"/>
    <n v="2886"/>
    <n v="3028"/>
    <n v="2534"/>
    <n v="2464"/>
    <n v="2749"/>
    <n v="2998"/>
    <n v="2893"/>
    <n v="2758"/>
    <n v="2707"/>
    <n v="2868"/>
    <n v="2484"/>
    <n v="2475"/>
    <n v="2593"/>
    <n v="91"/>
    <n v="83"/>
    <n v="80"/>
    <n v="183"/>
    <n v="149"/>
    <n v="195"/>
    <n v="1983"/>
    <n v="1956"/>
    <n v="2128"/>
    <n v="47"/>
    <n v="40"/>
    <n v="34"/>
    <n v="161"/>
    <n v="155"/>
    <n v="226"/>
    <n v="343"/>
    <n v="313"/>
    <n v="361"/>
    <n v="1929"/>
    <n v="2024"/>
    <n v="2228"/>
    <m/>
    <m/>
    <m/>
    <m/>
    <m/>
    <m/>
    <m/>
    <m/>
    <m/>
    <m/>
    <m/>
    <m/>
    <m/>
    <m/>
    <m/>
    <m/>
    <m/>
    <m/>
    <m/>
    <m/>
    <m/>
    <m/>
    <s v=""/>
    <s v=""/>
    <s v=""/>
    <s v=""/>
    <s v=""/>
    <s v=""/>
    <s v=""/>
    <s v=""/>
    <m/>
    <m/>
    <m/>
    <m/>
    <m/>
    <m/>
    <s v=""/>
    <s v=""/>
    <s v=""/>
    <m/>
    <m/>
    <m/>
    <m/>
    <m/>
    <m/>
    <m/>
    <m/>
    <m/>
    <s v=""/>
    <s v=""/>
    <s v=""/>
  </r>
  <r>
    <x v="11"/>
    <s v="University of South Carolina-Columbia"/>
    <n v="218663"/>
    <x v="0"/>
    <n v="4694"/>
    <n v="4623"/>
    <n v="4599"/>
    <n v="4989"/>
    <n v="4944"/>
    <n v="4949"/>
    <n v="5431"/>
    <n v="2925"/>
    <n v="2760"/>
    <n v="2598"/>
    <n v="2477"/>
    <n v="3229"/>
    <n v="3503"/>
    <n v="3443"/>
    <n v="3337"/>
    <n v="3677"/>
    <n v="3646"/>
    <n v="3690"/>
    <n v="3826"/>
    <n v="6"/>
    <n v="5"/>
    <n v="2"/>
    <n v="2"/>
    <m/>
    <m/>
    <m/>
    <m/>
    <m/>
    <m/>
    <m/>
    <m/>
    <n v="2919"/>
    <n v="2755"/>
    <n v="2596"/>
    <n v="2475"/>
    <n v="3229"/>
    <n v="3503"/>
    <n v="3443"/>
    <n v="3337"/>
    <n v="3677"/>
    <n v="3646"/>
    <n v="3690"/>
    <n v="3826"/>
    <n v="3173"/>
    <n v="3215"/>
    <n v="3321"/>
    <n v="153"/>
    <n v="141"/>
    <n v="141"/>
    <n v="320"/>
    <n v="334"/>
    <n v="364"/>
    <n v="2027"/>
    <n v="2307"/>
    <n v="2377"/>
    <n v="41"/>
    <n v="53"/>
    <n v="35"/>
    <n v="426"/>
    <n v="471"/>
    <n v="459"/>
    <n v="735"/>
    <n v="672"/>
    <n v="572"/>
    <n v="1868"/>
    <n v="1833"/>
    <n v="1750"/>
    <m/>
    <m/>
    <m/>
    <m/>
    <m/>
    <m/>
    <m/>
    <m/>
    <m/>
    <m/>
    <m/>
    <m/>
    <m/>
    <m/>
    <m/>
    <m/>
    <m/>
    <m/>
    <m/>
    <m/>
    <m/>
    <m/>
    <s v=""/>
    <s v=""/>
    <s v=""/>
    <s v=""/>
    <s v=""/>
    <s v=""/>
    <s v=""/>
    <s v=""/>
    <m/>
    <m/>
    <m/>
    <m/>
    <m/>
    <m/>
    <s v=""/>
    <s v=""/>
    <s v=""/>
    <m/>
    <m/>
    <m/>
    <m/>
    <m/>
    <m/>
    <m/>
    <m/>
    <m/>
    <s v=""/>
    <s v=""/>
    <s v=""/>
  </r>
  <r>
    <x v="11"/>
    <s v="College of Charleston"/>
    <n v="217819"/>
    <x v="2"/>
    <n v="2520"/>
    <n v="2503"/>
    <n v="2639"/>
    <n v="2682"/>
    <n v="2603"/>
    <n v="2749"/>
    <n v="2663"/>
    <n v="1567"/>
    <n v="1936"/>
    <n v="2067"/>
    <n v="1990"/>
    <n v="1970"/>
    <n v="1999"/>
    <n v="1870"/>
    <n v="1944"/>
    <n v="1988"/>
    <n v="1968"/>
    <n v="2062"/>
    <n v="1955"/>
    <n v="2"/>
    <n v="1"/>
    <m/>
    <m/>
    <m/>
    <n v="4"/>
    <n v="1"/>
    <m/>
    <m/>
    <m/>
    <m/>
    <m/>
    <n v="1565"/>
    <n v="1935"/>
    <n v="2067"/>
    <n v="1990"/>
    <n v="1970"/>
    <n v="1995"/>
    <n v="1869"/>
    <n v="1944"/>
    <n v="1988"/>
    <n v="1968"/>
    <n v="2062"/>
    <n v="1955"/>
    <n v="1620"/>
    <n v="1635"/>
    <n v="1607"/>
    <n v="94"/>
    <n v="141"/>
    <n v="116"/>
    <n v="254"/>
    <n v="286"/>
    <n v="232"/>
    <n v="1171"/>
    <n v="1275"/>
    <n v="1195"/>
    <n v="23"/>
    <n v="20"/>
    <n v="26"/>
    <n v="252"/>
    <n v="236"/>
    <n v="235"/>
    <n v="524"/>
    <n v="464"/>
    <n v="413"/>
    <n v="907"/>
    <n v="1157"/>
    <n v="1223"/>
    <m/>
    <m/>
    <m/>
    <m/>
    <m/>
    <m/>
    <m/>
    <m/>
    <m/>
    <m/>
    <m/>
    <m/>
    <m/>
    <m/>
    <m/>
    <m/>
    <m/>
    <m/>
    <m/>
    <m/>
    <m/>
    <m/>
    <s v=""/>
    <s v=""/>
    <s v=""/>
    <s v=""/>
    <s v=""/>
    <s v=""/>
    <s v=""/>
    <s v=""/>
    <m/>
    <m/>
    <m/>
    <m/>
    <m/>
    <m/>
    <s v=""/>
    <s v=""/>
    <s v=""/>
    <m/>
    <m/>
    <m/>
    <m/>
    <m/>
    <m/>
    <m/>
    <m/>
    <m/>
    <s v=""/>
    <s v=""/>
    <s v=""/>
  </r>
  <r>
    <x v="11"/>
    <s v="Winthrop University "/>
    <n v="218964"/>
    <x v="2"/>
    <n v="1426"/>
    <n v="1382"/>
    <n v="1365"/>
    <n v="1376"/>
    <n v="1491"/>
    <n v="1367"/>
    <n v="1406"/>
    <n v="909"/>
    <n v="826"/>
    <n v="966"/>
    <n v="902"/>
    <n v="940"/>
    <n v="1086"/>
    <n v="1070"/>
    <n v="999"/>
    <n v="1015"/>
    <n v="1180"/>
    <n v="1074"/>
    <n v="1075"/>
    <m/>
    <m/>
    <m/>
    <m/>
    <m/>
    <m/>
    <m/>
    <m/>
    <m/>
    <m/>
    <m/>
    <m/>
    <n v="909"/>
    <n v="826"/>
    <n v="966"/>
    <n v="902"/>
    <n v="940"/>
    <n v="1086"/>
    <n v="1070"/>
    <n v="999"/>
    <n v="1015"/>
    <n v="1180"/>
    <n v="1074"/>
    <n v="1075"/>
    <n v="845"/>
    <n v="768"/>
    <n v="724"/>
    <n v="156"/>
    <n v="149"/>
    <n v="159"/>
    <n v="179"/>
    <n v="157"/>
    <n v="192"/>
    <n v="549"/>
    <n v="636"/>
    <n v="639"/>
    <n v="9"/>
    <n v="17"/>
    <n v="12"/>
    <n v="192"/>
    <n v="240"/>
    <n v="238"/>
    <n v="190"/>
    <n v="193"/>
    <n v="181"/>
    <n v="529"/>
    <n v="481"/>
    <n v="602"/>
    <m/>
    <m/>
    <m/>
    <m/>
    <m/>
    <m/>
    <m/>
    <m/>
    <m/>
    <m/>
    <m/>
    <m/>
    <m/>
    <m/>
    <m/>
    <m/>
    <m/>
    <m/>
    <m/>
    <m/>
    <m/>
    <m/>
    <m/>
    <m/>
    <s v=""/>
    <s v=""/>
    <s v=""/>
    <s v=""/>
    <s v=""/>
    <s v=""/>
    <m/>
    <m/>
    <m/>
    <m/>
    <m/>
    <m/>
    <s v=""/>
    <s v=""/>
    <s v=""/>
    <m/>
    <m/>
    <m/>
    <m/>
    <m/>
    <m/>
    <m/>
    <m/>
    <m/>
    <s v=""/>
    <s v=""/>
    <s v=""/>
  </r>
  <r>
    <x v="11"/>
    <s v="The Citadel, the Military College of South Carolina "/>
    <n v="217864"/>
    <x v="3"/>
    <n v="575"/>
    <n v="636"/>
    <n v="663"/>
    <n v="657"/>
    <n v="614"/>
    <n v="684"/>
    <n v="680"/>
    <n v="441"/>
    <n v="484"/>
    <n v="517"/>
    <n v="553"/>
    <n v="570"/>
    <n v="520"/>
    <n v="553"/>
    <n v="569"/>
    <n v="585"/>
    <n v="538"/>
    <n v="621"/>
    <n v="607"/>
    <n v="3"/>
    <n v="1"/>
    <n v="2"/>
    <n v="2"/>
    <m/>
    <m/>
    <m/>
    <m/>
    <m/>
    <m/>
    <m/>
    <m/>
    <n v="438"/>
    <n v="483"/>
    <n v="515"/>
    <n v="551"/>
    <n v="570"/>
    <n v="520"/>
    <n v="553"/>
    <n v="569"/>
    <n v="585"/>
    <n v="538"/>
    <n v="621"/>
    <n v="607"/>
    <n v="431"/>
    <n v="517"/>
    <n v="502"/>
    <n v="18"/>
    <n v="10"/>
    <n v="18"/>
    <n v="89"/>
    <n v="94"/>
    <n v="87"/>
    <n v="368"/>
    <n v="349"/>
    <n v="417"/>
    <n v="7"/>
    <n v="7"/>
    <n v="4"/>
    <n v="35"/>
    <n v="32"/>
    <n v="35"/>
    <n v="160"/>
    <n v="132"/>
    <n v="97"/>
    <n v="323"/>
    <n v="326"/>
    <n v="341"/>
    <m/>
    <m/>
    <m/>
    <m/>
    <m/>
    <m/>
    <m/>
    <m/>
    <m/>
    <m/>
    <m/>
    <m/>
    <m/>
    <m/>
    <m/>
    <m/>
    <m/>
    <m/>
    <m/>
    <m/>
    <m/>
    <m/>
    <m/>
    <m/>
    <s v=""/>
    <s v=""/>
    <s v=""/>
    <s v=""/>
    <s v=""/>
    <s v=""/>
    <m/>
    <m/>
    <m/>
    <m/>
    <m/>
    <m/>
    <s v=""/>
    <s v=""/>
    <s v=""/>
    <m/>
    <m/>
    <m/>
    <m/>
    <m/>
    <m/>
    <m/>
    <m/>
    <m/>
    <s v=""/>
    <s v=""/>
    <s v=""/>
  </r>
  <r>
    <x v="11"/>
    <s v="Coastal Carolina University"/>
    <n v="218724"/>
    <x v="4"/>
    <n v="1623"/>
    <n v="1898"/>
    <n v="1910"/>
    <n v="2087"/>
    <n v="2089"/>
    <n v="2310"/>
    <n v="2376"/>
    <n v="830"/>
    <n v="859"/>
    <n v="758"/>
    <n v="786"/>
    <n v="934"/>
    <n v="1072"/>
    <n v="1268"/>
    <n v="1322"/>
    <n v="1495"/>
    <n v="1468"/>
    <n v="1649"/>
    <n v="1643"/>
    <n v="4"/>
    <n v="4"/>
    <n v="1"/>
    <n v="2"/>
    <m/>
    <m/>
    <m/>
    <m/>
    <m/>
    <m/>
    <m/>
    <m/>
    <n v="826"/>
    <n v="855"/>
    <n v="757"/>
    <n v="784"/>
    <n v="934"/>
    <n v="1072"/>
    <n v="1268"/>
    <n v="1322"/>
    <n v="1495"/>
    <n v="1468"/>
    <n v="1649"/>
    <n v="1643"/>
    <n v="1044"/>
    <n v="1178"/>
    <n v="1083"/>
    <n v="99"/>
    <n v="119"/>
    <n v="139"/>
    <n v="325"/>
    <n v="352"/>
    <n v="421"/>
    <n v="409"/>
    <n v="499"/>
    <n v="588"/>
    <n v="21"/>
    <n v="29"/>
    <n v="31"/>
    <n v="144"/>
    <n v="174"/>
    <n v="223"/>
    <n v="360"/>
    <n v="370"/>
    <n v="426"/>
    <n v="325"/>
    <n v="373"/>
    <n v="351"/>
    <m/>
    <m/>
    <m/>
    <m/>
    <m/>
    <m/>
    <m/>
    <m/>
    <m/>
    <m/>
    <m/>
    <m/>
    <m/>
    <m/>
    <m/>
    <m/>
    <m/>
    <m/>
    <m/>
    <m/>
    <m/>
    <m/>
    <m/>
    <m/>
    <s v=""/>
    <s v=""/>
    <s v=""/>
    <s v=""/>
    <s v=""/>
    <s v=""/>
    <m/>
    <m/>
    <m/>
    <m/>
    <m/>
    <m/>
    <s v=""/>
    <s v=""/>
    <s v=""/>
    <m/>
    <m/>
    <m/>
    <m/>
    <m/>
    <m/>
    <m/>
    <m/>
    <m/>
    <s v=""/>
    <s v=""/>
    <s v=""/>
  </r>
  <r>
    <x v="11"/>
    <s v="Francis Marion University "/>
    <n v="218061"/>
    <x v="4"/>
    <n v="982"/>
    <n v="963"/>
    <n v="962"/>
    <n v="1006"/>
    <n v="1008"/>
    <n v="980"/>
    <n v="960"/>
    <n v="582"/>
    <n v="646"/>
    <n v="570"/>
    <n v="603"/>
    <n v="634"/>
    <n v="734"/>
    <n v="766"/>
    <n v="745"/>
    <n v="801"/>
    <n v="797"/>
    <n v="778"/>
    <n v="677"/>
    <m/>
    <m/>
    <m/>
    <m/>
    <m/>
    <m/>
    <m/>
    <m/>
    <m/>
    <m/>
    <m/>
    <m/>
    <n v="582"/>
    <n v="646"/>
    <n v="570"/>
    <n v="603"/>
    <n v="634"/>
    <n v="734"/>
    <n v="766"/>
    <n v="745"/>
    <n v="801"/>
    <n v="797"/>
    <n v="778"/>
    <n v="677"/>
    <n v="543"/>
    <n v="519"/>
    <n v="460"/>
    <n v="104"/>
    <n v="111"/>
    <n v="99"/>
    <n v="150"/>
    <n v="148"/>
    <n v="118"/>
    <n v="268"/>
    <n v="288"/>
    <n v="299"/>
    <n v="10"/>
    <n v="15"/>
    <n v="23"/>
    <n v="188"/>
    <n v="247"/>
    <n v="242"/>
    <n v="168"/>
    <n v="184"/>
    <n v="202"/>
    <n v="245"/>
    <n v="300"/>
    <n v="229"/>
    <m/>
    <m/>
    <m/>
    <m/>
    <m/>
    <m/>
    <m/>
    <m/>
    <m/>
    <m/>
    <m/>
    <m/>
    <m/>
    <m/>
    <m/>
    <m/>
    <m/>
    <m/>
    <m/>
    <m/>
    <m/>
    <m/>
    <m/>
    <m/>
    <s v=""/>
    <s v=""/>
    <s v=""/>
    <s v=""/>
    <s v=""/>
    <s v=""/>
    <m/>
    <m/>
    <m/>
    <m/>
    <m/>
    <m/>
    <s v=""/>
    <s v=""/>
    <s v=""/>
    <m/>
    <m/>
    <m/>
    <m/>
    <m/>
    <m/>
    <m/>
    <m/>
    <m/>
    <s v=""/>
    <s v=""/>
    <s v=""/>
  </r>
  <r>
    <x v="11"/>
    <s v="Lander University"/>
    <n v="218229"/>
    <x v="10"/>
    <n v="771"/>
    <n v="767"/>
    <n v="879"/>
    <n v="801"/>
    <n v="781"/>
    <n v="613"/>
    <n v="770"/>
    <n v="433"/>
    <n v="487"/>
    <n v="494"/>
    <n v="509"/>
    <n v="487"/>
    <n v="526"/>
    <n v="541"/>
    <n v="647"/>
    <n v="555"/>
    <n v="578"/>
    <n v="433"/>
    <n v="554"/>
    <m/>
    <m/>
    <m/>
    <m/>
    <m/>
    <m/>
    <m/>
    <m/>
    <m/>
    <m/>
    <m/>
    <m/>
    <n v="433"/>
    <n v="487"/>
    <n v="494"/>
    <n v="509"/>
    <n v="487"/>
    <n v="526"/>
    <n v="541"/>
    <n v="647"/>
    <n v="555"/>
    <n v="578"/>
    <n v="433"/>
    <n v="554"/>
    <n v="343"/>
    <n v="294"/>
    <n v="388"/>
    <n v="111"/>
    <n v="75"/>
    <n v="75"/>
    <n v="124"/>
    <n v="64"/>
    <n v="91"/>
    <n v="226"/>
    <n v="229"/>
    <n v="225"/>
    <n v="2"/>
    <n v="9"/>
    <n v="12"/>
    <n v="153"/>
    <n v="168"/>
    <n v="191"/>
    <n v="106"/>
    <n v="120"/>
    <n v="113"/>
    <n v="207"/>
    <n v="223"/>
    <n v="251"/>
    <m/>
    <m/>
    <m/>
    <m/>
    <m/>
    <m/>
    <m/>
    <m/>
    <m/>
    <m/>
    <m/>
    <m/>
    <m/>
    <m/>
    <m/>
    <m/>
    <m/>
    <m/>
    <m/>
    <m/>
    <m/>
    <m/>
    <m/>
    <m/>
    <s v=""/>
    <s v=""/>
    <s v=""/>
    <s v=""/>
    <s v=""/>
    <s v=""/>
    <m/>
    <m/>
    <m/>
    <m/>
    <m/>
    <m/>
    <s v=""/>
    <s v=""/>
    <s v=""/>
    <m/>
    <m/>
    <m/>
    <m/>
    <m/>
    <m/>
    <m/>
    <m/>
    <m/>
    <s v=""/>
    <s v=""/>
    <s v=""/>
  </r>
  <r>
    <x v="11"/>
    <s v="South Carolina State University "/>
    <n v="218733"/>
    <x v="4"/>
    <n v="950"/>
    <n v="991"/>
    <n v="1202"/>
    <n v="1246"/>
    <n v="1104"/>
    <n v="1519"/>
    <n v="1175"/>
    <n v="601"/>
    <n v="739"/>
    <n v="680"/>
    <n v="569"/>
    <n v="615"/>
    <n v="716"/>
    <n v="794"/>
    <n v="945"/>
    <n v="1002"/>
    <n v="870"/>
    <n v="1292"/>
    <n v="923"/>
    <m/>
    <m/>
    <m/>
    <m/>
    <m/>
    <m/>
    <m/>
    <m/>
    <m/>
    <m/>
    <m/>
    <m/>
    <n v="601"/>
    <n v="739"/>
    <n v="680"/>
    <n v="569"/>
    <n v="615"/>
    <n v="716"/>
    <n v="794"/>
    <n v="945"/>
    <n v="1002"/>
    <n v="870"/>
    <n v="1292"/>
    <n v="923"/>
    <n v="569"/>
    <n v="830"/>
    <n v="618"/>
    <n v="61"/>
    <n v="104"/>
    <n v="63"/>
    <n v="240"/>
    <n v="358"/>
    <n v="242"/>
    <n v="278"/>
    <n v="323"/>
    <n v="284"/>
    <n v="23"/>
    <n v="29"/>
    <n v="46"/>
    <n v="88"/>
    <n v="106"/>
    <n v="152"/>
    <n v="226"/>
    <n v="258"/>
    <n v="312"/>
    <n v="319"/>
    <n v="421"/>
    <n v="364"/>
    <m/>
    <m/>
    <m/>
    <m/>
    <m/>
    <m/>
    <m/>
    <m/>
    <m/>
    <m/>
    <m/>
    <m/>
    <m/>
    <m/>
    <m/>
    <m/>
    <m/>
    <m/>
    <m/>
    <m/>
    <m/>
    <m/>
    <m/>
    <m/>
    <s v=""/>
    <s v=""/>
    <s v=""/>
    <s v=""/>
    <s v=""/>
    <s v=""/>
    <m/>
    <m/>
    <m/>
    <m/>
    <m/>
    <m/>
    <s v=""/>
    <s v=""/>
    <s v=""/>
    <m/>
    <m/>
    <m/>
    <m/>
    <m/>
    <m/>
    <m/>
    <m/>
    <m/>
    <s v=""/>
    <s v=""/>
    <s v=""/>
  </r>
  <r>
    <x v="11"/>
    <s v="University of South Carolina-Aiken"/>
    <n v="218645"/>
    <x v="10"/>
    <n v="845"/>
    <n v="876"/>
    <n v="913"/>
    <n v="867"/>
    <n v="920"/>
    <n v="871"/>
    <n v="861"/>
    <n v="305"/>
    <n v="403"/>
    <n v="393"/>
    <n v="473"/>
    <n v="417"/>
    <n v="471"/>
    <n v="537"/>
    <n v="581"/>
    <n v="562"/>
    <n v="622"/>
    <n v="584"/>
    <n v="559"/>
    <n v="1"/>
    <m/>
    <n v="1"/>
    <m/>
    <m/>
    <m/>
    <m/>
    <m/>
    <m/>
    <m/>
    <m/>
    <m/>
    <n v="304"/>
    <n v="403"/>
    <n v="392"/>
    <n v="473"/>
    <n v="417"/>
    <n v="471"/>
    <n v="537"/>
    <n v="581"/>
    <n v="562"/>
    <n v="622"/>
    <n v="584"/>
    <n v="559"/>
    <n v="426"/>
    <n v="404"/>
    <n v="386"/>
    <n v="101"/>
    <n v="86"/>
    <n v="84"/>
    <n v="95"/>
    <n v="94"/>
    <n v="89"/>
    <n v="169"/>
    <n v="182"/>
    <n v="185"/>
    <n v="9"/>
    <n v="13"/>
    <n v="8"/>
    <n v="108"/>
    <n v="141"/>
    <n v="191"/>
    <n v="131"/>
    <n v="135"/>
    <n v="153"/>
    <n v="142"/>
    <n v="184"/>
    <n v="187"/>
    <m/>
    <m/>
    <m/>
    <m/>
    <m/>
    <m/>
    <m/>
    <m/>
    <m/>
    <m/>
    <m/>
    <m/>
    <m/>
    <m/>
    <m/>
    <m/>
    <m/>
    <m/>
    <m/>
    <m/>
    <m/>
    <m/>
    <m/>
    <m/>
    <s v=""/>
    <s v=""/>
    <s v=""/>
    <s v=""/>
    <s v=""/>
    <s v=""/>
    <m/>
    <m/>
    <m/>
    <m/>
    <m/>
    <m/>
    <s v=""/>
    <s v=""/>
    <s v=""/>
    <m/>
    <m/>
    <m/>
    <m/>
    <m/>
    <m/>
    <m/>
    <m/>
    <m/>
    <s v=""/>
    <s v=""/>
    <s v=""/>
  </r>
  <r>
    <x v="11"/>
    <s v="University of South Carolina-Upstate"/>
    <n v="218742"/>
    <x v="10"/>
    <n v="1213"/>
    <n v="1273"/>
    <n v="1160"/>
    <n v="1347"/>
    <n v="1403"/>
    <n v="1476"/>
    <n v="1508"/>
    <n v="531"/>
    <n v="535"/>
    <n v="537"/>
    <n v="531"/>
    <n v="570"/>
    <n v="632"/>
    <n v="682"/>
    <n v="643"/>
    <n v="718"/>
    <n v="781"/>
    <n v="805"/>
    <n v="708"/>
    <m/>
    <m/>
    <m/>
    <m/>
    <m/>
    <m/>
    <m/>
    <m/>
    <m/>
    <m/>
    <m/>
    <m/>
    <n v="531"/>
    <n v="535"/>
    <n v="537"/>
    <n v="531"/>
    <n v="570"/>
    <n v="632"/>
    <n v="682"/>
    <n v="643"/>
    <n v="718"/>
    <n v="781"/>
    <n v="805"/>
    <n v="708"/>
    <n v="496"/>
    <n v="525"/>
    <n v="457"/>
    <n v="156"/>
    <n v="153"/>
    <n v="129"/>
    <n v="129"/>
    <n v="127"/>
    <n v="122"/>
    <n v="219"/>
    <n v="232"/>
    <n v="275"/>
    <n v="9"/>
    <n v="14"/>
    <n v="14"/>
    <n v="159"/>
    <n v="196"/>
    <n v="194"/>
    <n v="183"/>
    <n v="190"/>
    <n v="199"/>
    <n v="211"/>
    <n v="247"/>
    <n v="245"/>
    <m/>
    <m/>
    <m/>
    <m/>
    <m/>
    <m/>
    <m/>
    <m/>
    <m/>
    <m/>
    <m/>
    <m/>
    <m/>
    <m/>
    <m/>
    <m/>
    <m/>
    <m/>
    <m/>
    <m/>
    <m/>
    <m/>
    <m/>
    <m/>
    <s v=""/>
    <s v=""/>
    <s v=""/>
    <s v=""/>
    <s v=""/>
    <s v=""/>
    <m/>
    <m/>
    <m/>
    <m/>
    <m/>
    <m/>
    <s v=""/>
    <s v=""/>
    <s v=""/>
    <m/>
    <m/>
    <m/>
    <m/>
    <m/>
    <m/>
    <m/>
    <m/>
    <m/>
    <s v=""/>
    <s v=""/>
    <s v=""/>
  </r>
  <r>
    <x v="11"/>
    <s v="University of South Carolina-Beaufort"/>
    <n v="218654"/>
    <x v="10"/>
    <m/>
    <m/>
    <m/>
    <m/>
    <m/>
    <m/>
    <m/>
    <m/>
    <m/>
    <m/>
    <m/>
    <m/>
    <m/>
    <m/>
    <m/>
    <m/>
    <m/>
    <m/>
    <m/>
    <m/>
    <m/>
    <m/>
    <m/>
    <m/>
    <m/>
    <m/>
    <m/>
    <m/>
    <m/>
    <m/>
    <m/>
    <s v=" "/>
    <s v=" "/>
    <s v=" "/>
    <s v=" "/>
    <s v=" "/>
    <s v=" "/>
    <s v=" "/>
    <s v=" "/>
    <s v=" "/>
    <s v=" "/>
    <s v=" "/>
    <s v=" "/>
    <m/>
    <m/>
    <m/>
    <m/>
    <m/>
    <m/>
    <s v=" "/>
    <s v=" "/>
    <s v=" "/>
    <m/>
    <m/>
    <m/>
    <m/>
    <m/>
    <m/>
    <m/>
    <m/>
    <m/>
    <s v=""/>
    <s v=""/>
    <s v=""/>
    <m/>
    <m/>
    <m/>
    <n v="285"/>
    <n v="337"/>
    <n v="387"/>
    <n v="363"/>
    <n v="478"/>
    <n v="508"/>
    <n v="109"/>
    <n v="131"/>
    <n v="126"/>
    <n v="122"/>
    <n v="195"/>
    <n v="204"/>
    <n v="265"/>
    <m/>
    <m/>
    <m/>
    <m/>
    <m/>
    <m/>
    <m/>
    <m/>
    <m/>
    <n v="109"/>
    <n v="131"/>
    <n v="126"/>
    <n v="122"/>
    <n v="195"/>
    <n v="204"/>
    <n v="265"/>
    <s v=""/>
    <n v="111"/>
    <n v="152"/>
    <n v="169"/>
    <n v="43"/>
    <n v="44"/>
    <n v="45"/>
    <n v="50"/>
    <n v="69"/>
    <s v=""/>
    <n v="0"/>
    <n v="0"/>
    <n v="0"/>
    <n v="39"/>
    <n v="52"/>
    <n v="56"/>
    <n v="32"/>
    <n v="72"/>
    <n v="71"/>
    <n v="51"/>
    <n v="71"/>
    <n v="77"/>
  </r>
  <r>
    <x v="11"/>
    <s v="Greenville Technical College "/>
    <n v="218113"/>
    <x v="5"/>
    <m/>
    <m/>
    <m/>
    <m/>
    <m/>
    <m/>
    <m/>
    <m/>
    <m/>
    <m/>
    <m/>
    <m/>
    <m/>
    <m/>
    <m/>
    <m/>
    <m/>
    <m/>
    <m/>
    <m/>
    <m/>
    <m/>
    <m/>
    <m/>
    <m/>
    <m/>
    <m/>
    <m/>
    <m/>
    <m/>
    <m/>
    <s v=" "/>
    <s v=" "/>
    <s v=" "/>
    <s v=" "/>
    <s v=" "/>
    <s v=" "/>
    <s v=" "/>
    <s v=" "/>
    <s v=" "/>
    <s v=" "/>
    <s v=" "/>
    <s v=" "/>
    <m/>
    <m/>
    <m/>
    <m/>
    <m/>
    <m/>
    <s v=" "/>
    <s v=" "/>
    <s v=" "/>
    <m/>
    <m/>
    <m/>
    <m/>
    <m/>
    <m/>
    <m/>
    <m/>
    <m/>
    <s v=""/>
    <s v=""/>
    <s v=""/>
    <m/>
    <m/>
    <m/>
    <n v="3457"/>
    <n v="4383"/>
    <n v="3616"/>
    <n v="3906"/>
    <n v="4648"/>
    <n v="3967"/>
    <n v="1470"/>
    <n v="1179"/>
    <n v="1381"/>
    <n v="1589"/>
    <n v="1616"/>
    <n v="1774"/>
    <n v="1979"/>
    <n v="1886"/>
    <m/>
    <m/>
    <m/>
    <m/>
    <m/>
    <m/>
    <m/>
    <m/>
    <n v="1470"/>
    <n v="1179"/>
    <n v="1381"/>
    <n v="1589"/>
    <n v="1616"/>
    <n v="1774"/>
    <n v="1979"/>
    <n v="1886"/>
    <n v="939"/>
    <n v="1048"/>
    <n v="959"/>
    <n v="80"/>
    <n v="127"/>
    <n v="120"/>
    <n v="755"/>
    <n v="804"/>
    <n v="807"/>
    <n v="179"/>
    <n v="165"/>
    <n v="185"/>
    <n v="342"/>
    <n v="346"/>
    <n v="331"/>
    <n v="160"/>
    <n v="154"/>
    <n v="175"/>
    <n v="908"/>
    <n v="951"/>
    <n v="1083"/>
  </r>
  <r>
    <x v="11"/>
    <s v="Midlands Technical College "/>
    <n v="218353"/>
    <x v="5"/>
    <m/>
    <m/>
    <m/>
    <m/>
    <m/>
    <m/>
    <m/>
    <m/>
    <m/>
    <m/>
    <m/>
    <m/>
    <m/>
    <m/>
    <m/>
    <m/>
    <m/>
    <m/>
    <m/>
    <m/>
    <m/>
    <m/>
    <m/>
    <m/>
    <m/>
    <m/>
    <m/>
    <m/>
    <m/>
    <m/>
    <m/>
    <s v=" "/>
    <s v=" "/>
    <s v=" "/>
    <s v=" "/>
    <s v=" "/>
    <s v=" "/>
    <s v=" "/>
    <s v=" "/>
    <s v=" "/>
    <s v=" "/>
    <s v=" "/>
    <s v=" "/>
    <m/>
    <m/>
    <m/>
    <m/>
    <m/>
    <m/>
    <s v=" "/>
    <s v=" "/>
    <s v=" "/>
    <m/>
    <m/>
    <m/>
    <m/>
    <m/>
    <m/>
    <m/>
    <m/>
    <m/>
    <s v=""/>
    <s v=""/>
    <s v=""/>
    <m/>
    <m/>
    <m/>
    <n v="2893"/>
    <n v="3157"/>
    <n v="3132"/>
    <n v="3498"/>
    <n v="3402"/>
    <n v="3583"/>
    <n v="1121"/>
    <n v="1293"/>
    <n v="1405"/>
    <n v="1490"/>
    <n v="1479"/>
    <n v="1511"/>
    <n v="1528"/>
    <n v="1558"/>
    <m/>
    <m/>
    <m/>
    <m/>
    <m/>
    <m/>
    <m/>
    <m/>
    <n v="1121"/>
    <n v="1293"/>
    <n v="1405"/>
    <n v="1490"/>
    <n v="1479"/>
    <n v="1511"/>
    <n v="1528"/>
    <n v="1558"/>
    <n v="798"/>
    <n v="782"/>
    <n v="833"/>
    <n v="102"/>
    <n v="141"/>
    <n v="107"/>
    <n v="611"/>
    <n v="605"/>
    <n v="618"/>
    <n v="112"/>
    <n v="128"/>
    <n v="111"/>
    <n v="279"/>
    <n v="258"/>
    <n v="306"/>
    <n v="188"/>
    <n v="172"/>
    <n v="226"/>
    <n v="911"/>
    <n v="921"/>
    <n v="868"/>
  </r>
  <r>
    <x v="11"/>
    <s v="Trident Technical College "/>
    <n v="218894"/>
    <x v="5"/>
    <m/>
    <m/>
    <m/>
    <m/>
    <m/>
    <m/>
    <m/>
    <m/>
    <m/>
    <m/>
    <m/>
    <m/>
    <m/>
    <m/>
    <m/>
    <m/>
    <m/>
    <m/>
    <m/>
    <m/>
    <m/>
    <m/>
    <m/>
    <m/>
    <m/>
    <m/>
    <m/>
    <m/>
    <m/>
    <m/>
    <m/>
    <s v=" "/>
    <s v=" "/>
    <s v=" "/>
    <s v=" "/>
    <s v=" "/>
    <s v=" "/>
    <s v=" "/>
    <s v=" "/>
    <s v=" "/>
    <s v=" "/>
    <s v=" "/>
    <s v=" "/>
    <m/>
    <m/>
    <m/>
    <m/>
    <m/>
    <m/>
    <s v=" "/>
    <s v=" "/>
    <s v=" "/>
    <m/>
    <m/>
    <m/>
    <m/>
    <m/>
    <m/>
    <m/>
    <m/>
    <m/>
    <s v=""/>
    <s v=""/>
    <s v=""/>
    <m/>
    <m/>
    <m/>
    <n v="2941"/>
    <n v="2944"/>
    <n v="2721"/>
    <n v="3056"/>
    <n v="3023"/>
    <n v="3165"/>
    <n v="873"/>
    <n v="1235"/>
    <n v="1477"/>
    <n v="1535"/>
    <n v="1390"/>
    <n v="1594"/>
    <n v="1564"/>
    <n v="1595"/>
    <m/>
    <m/>
    <m/>
    <m/>
    <m/>
    <m/>
    <m/>
    <m/>
    <n v="873"/>
    <n v="1235"/>
    <n v="1477"/>
    <n v="1535"/>
    <n v="1390"/>
    <n v="1594"/>
    <n v="1564"/>
    <n v="1595"/>
    <n v="819"/>
    <n v="840"/>
    <n v="951"/>
    <n v="90"/>
    <n v="89"/>
    <n v="92"/>
    <n v="685"/>
    <n v="635"/>
    <n v="552"/>
    <n v="126"/>
    <n v="97"/>
    <n v="125"/>
    <n v="307"/>
    <n v="284"/>
    <n v="344"/>
    <n v="149"/>
    <n v="142"/>
    <n v="169"/>
    <n v="953"/>
    <n v="867"/>
    <n v="956"/>
  </r>
  <r>
    <x v="11"/>
    <s v="Aiken Technical College "/>
    <n v="217615"/>
    <x v="6"/>
    <m/>
    <m/>
    <m/>
    <m/>
    <m/>
    <m/>
    <m/>
    <m/>
    <m/>
    <m/>
    <m/>
    <m/>
    <m/>
    <m/>
    <m/>
    <m/>
    <m/>
    <m/>
    <m/>
    <m/>
    <m/>
    <m/>
    <m/>
    <m/>
    <m/>
    <m/>
    <m/>
    <m/>
    <m/>
    <m/>
    <m/>
    <s v=" "/>
    <s v=" "/>
    <s v=" "/>
    <s v=" "/>
    <s v=" "/>
    <s v=" "/>
    <s v=" "/>
    <s v=" "/>
    <s v=" "/>
    <s v=" "/>
    <s v=" "/>
    <s v=" "/>
    <m/>
    <m/>
    <m/>
    <m/>
    <m/>
    <m/>
    <s v=" "/>
    <s v=" "/>
    <s v=" "/>
    <m/>
    <m/>
    <m/>
    <m/>
    <m/>
    <m/>
    <m/>
    <m/>
    <m/>
    <s v=""/>
    <s v=""/>
    <s v=""/>
    <m/>
    <m/>
    <m/>
    <n v="760"/>
    <n v="727"/>
    <n v="732"/>
    <n v="845"/>
    <n v="799"/>
    <n v="834"/>
    <n v="277"/>
    <n v="399"/>
    <n v="384"/>
    <n v="346"/>
    <n v="286"/>
    <n v="392"/>
    <n v="352"/>
    <n v="395"/>
    <m/>
    <m/>
    <m/>
    <m/>
    <m/>
    <m/>
    <m/>
    <m/>
    <n v="277"/>
    <n v="399"/>
    <n v="384"/>
    <n v="346"/>
    <n v="286"/>
    <n v="392"/>
    <n v="352"/>
    <n v="395"/>
    <n v="203"/>
    <n v="193"/>
    <n v="224"/>
    <n v="21"/>
    <n v="16"/>
    <n v="16"/>
    <n v="168"/>
    <n v="143"/>
    <n v="155"/>
    <n v="61"/>
    <n v="31"/>
    <n v="38"/>
    <n v="68"/>
    <n v="53"/>
    <n v="84"/>
    <n v="31"/>
    <n v="26"/>
    <n v="36"/>
    <n v="186"/>
    <n v="176"/>
    <n v="234"/>
  </r>
  <r>
    <x v="11"/>
    <s v="Central Carolina Technical College "/>
    <n v="218858"/>
    <x v="6"/>
    <m/>
    <m/>
    <m/>
    <m/>
    <m/>
    <m/>
    <m/>
    <m/>
    <m/>
    <m/>
    <m/>
    <m/>
    <m/>
    <m/>
    <m/>
    <m/>
    <m/>
    <m/>
    <m/>
    <m/>
    <m/>
    <m/>
    <m/>
    <m/>
    <m/>
    <m/>
    <m/>
    <m/>
    <m/>
    <m/>
    <m/>
    <s v=" "/>
    <s v=" "/>
    <s v=" "/>
    <s v=" "/>
    <s v=" "/>
    <s v=" "/>
    <s v=" "/>
    <s v=" "/>
    <s v=" "/>
    <s v=" "/>
    <s v=" "/>
    <s v=" "/>
    <m/>
    <m/>
    <m/>
    <m/>
    <m/>
    <m/>
    <s v=" "/>
    <s v=" "/>
    <s v=" "/>
    <m/>
    <m/>
    <m/>
    <m/>
    <m/>
    <m/>
    <m/>
    <m/>
    <m/>
    <s v=""/>
    <s v=""/>
    <s v=""/>
    <m/>
    <m/>
    <m/>
    <n v="949"/>
    <n v="1056"/>
    <n v="916"/>
    <n v="716"/>
    <n v="862"/>
    <n v="889"/>
    <n v="287"/>
    <n v="337"/>
    <n v="311"/>
    <n v="330"/>
    <n v="307"/>
    <n v="262"/>
    <n v="338"/>
    <n v="303"/>
    <m/>
    <m/>
    <m/>
    <n v="1"/>
    <m/>
    <m/>
    <m/>
    <m/>
    <n v="287"/>
    <n v="337"/>
    <n v="311"/>
    <n v="329"/>
    <n v="307"/>
    <n v="262"/>
    <n v="338"/>
    <n v="303"/>
    <n v="142"/>
    <n v="169"/>
    <n v="186"/>
    <n v="14"/>
    <n v="19"/>
    <n v="13"/>
    <n v="106"/>
    <n v="150"/>
    <n v="104"/>
    <n v="20"/>
    <n v="24"/>
    <n v="25"/>
    <n v="67"/>
    <n v="84"/>
    <n v="71"/>
    <n v="23"/>
    <n v="17"/>
    <n v="22"/>
    <n v="219"/>
    <n v="182"/>
    <n v="144"/>
  </r>
  <r>
    <x v="11"/>
    <s v="Florence-Darlington Technical College "/>
    <n v="218025"/>
    <x v="6"/>
    <m/>
    <m/>
    <m/>
    <m/>
    <m/>
    <m/>
    <m/>
    <m/>
    <m/>
    <m/>
    <m/>
    <m/>
    <m/>
    <m/>
    <m/>
    <m/>
    <m/>
    <m/>
    <m/>
    <m/>
    <m/>
    <m/>
    <m/>
    <m/>
    <m/>
    <m/>
    <m/>
    <m/>
    <m/>
    <m/>
    <m/>
    <s v=" "/>
    <s v=" "/>
    <s v=" "/>
    <s v=" "/>
    <s v=" "/>
    <s v=" "/>
    <s v=" "/>
    <s v=" "/>
    <s v=" "/>
    <s v=" "/>
    <s v=" "/>
    <s v=" "/>
    <m/>
    <m/>
    <m/>
    <m/>
    <m/>
    <m/>
    <s v=" "/>
    <s v=" "/>
    <s v=" "/>
    <m/>
    <m/>
    <m/>
    <m/>
    <m/>
    <m/>
    <m/>
    <m/>
    <m/>
    <s v=""/>
    <s v=""/>
    <s v=""/>
    <m/>
    <m/>
    <m/>
    <n v="990"/>
    <n v="1178"/>
    <n v="1109"/>
    <n v="1351"/>
    <n v="1449"/>
    <n v="1585"/>
    <n v="549"/>
    <n v="587"/>
    <n v="601"/>
    <n v="701"/>
    <n v="724"/>
    <n v="733"/>
    <n v="789"/>
    <n v="805"/>
    <m/>
    <m/>
    <m/>
    <m/>
    <m/>
    <m/>
    <m/>
    <m/>
    <n v="549"/>
    <n v="587"/>
    <n v="601"/>
    <n v="701"/>
    <n v="724"/>
    <n v="733"/>
    <n v="789"/>
    <n v="805"/>
    <n v="390"/>
    <n v="434"/>
    <n v="453"/>
    <n v="28"/>
    <n v="42"/>
    <n v="36"/>
    <n v="315"/>
    <n v="313"/>
    <n v="316"/>
    <n v="73"/>
    <n v="87"/>
    <n v="79"/>
    <n v="127"/>
    <n v="152"/>
    <n v="155"/>
    <n v="64"/>
    <n v="72"/>
    <n v="64"/>
    <n v="437"/>
    <n v="413"/>
    <n v="435"/>
  </r>
  <r>
    <x v="11"/>
    <s v="Horry-Georgetown Technical College "/>
    <n v="218140"/>
    <x v="6"/>
    <m/>
    <m/>
    <m/>
    <m/>
    <m/>
    <m/>
    <m/>
    <m/>
    <m/>
    <m/>
    <m/>
    <m/>
    <m/>
    <m/>
    <m/>
    <m/>
    <m/>
    <m/>
    <m/>
    <m/>
    <m/>
    <m/>
    <m/>
    <m/>
    <m/>
    <m/>
    <m/>
    <m/>
    <m/>
    <m/>
    <m/>
    <s v=" "/>
    <s v=" "/>
    <s v=" "/>
    <s v=" "/>
    <s v=" "/>
    <s v=" "/>
    <s v=" "/>
    <s v=" "/>
    <s v=" "/>
    <s v=" "/>
    <s v=" "/>
    <s v=" "/>
    <m/>
    <m/>
    <m/>
    <m/>
    <m/>
    <m/>
    <s v=" "/>
    <s v=" "/>
    <s v=" "/>
    <m/>
    <m/>
    <m/>
    <m/>
    <m/>
    <m/>
    <m/>
    <m/>
    <m/>
    <s v=""/>
    <s v=""/>
    <s v=""/>
    <m/>
    <m/>
    <m/>
    <n v="1594"/>
    <n v="1514"/>
    <n v="1583"/>
    <n v="1554"/>
    <n v="1509"/>
    <n v="1448"/>
    <n v="534"/>
    <n v="525"/>
    <n v="712"/>
    <n v="731"/>
    <n v="740"/>
    <n v="748"/>
    <n v="750"/>
    <n v="674"/>
    <m/>
    <m/>
    <m/>
    <m/>
    <m/>
    <m/>
    <m/>
    <m/>
    <n v="534"/>
    <n v="525"/>
    <n v="712"/>
    <n v="731"/>
    <n v="740"/>
    <n v="748"/>
    <n v="750"/>
    <n v="674"/>
    <n v="433"/>
    <n v="428"/>
    <n v="415"/>
    <n v="30"/>
    <n v="36"/>
    <n v="32"/>
    <n v="285"/>
    <n v="286"/>
    <n v="227"/>
    <n v="60"/>
    <n v="63"/>
    <n v="95"/>
    <n v="140"/>
    <n v="169"/>
    <n v="166"/>
    <n v="66"/>
    <n v="61"/>
    <n v="69"/>
    <n v="465"/>
    <n v="447"/>
    <n v="418"/>
  </r>
  <r>
    <x v="11"/>
    <s v="Orangeburg-Calhoun Technical College "/>
    <n v="218487"/>
    <x v="6"/>
    <m/>
    <m/>
    <m/>
    <m/>
    <m/>
    <m/>
    <m/>
    <m/>
    <m/>
    <m/>
    <m/>
    <m/>
    <m/>
    <m/>
    <m/>
    <m/>
    <m/>
    <m/>
    <m/>
    <m/>
    <m/>
    <m/>
    <m/>
    <m/>
    <m/>
    <m/>
    <m/>
    <m/>
    <m/>
    <m/>
    <m/>
    <s v=" "/>
    <s v=" "/>
    <s v=" "/>
    <s v=" "/>
    <s v=" "/>
    <s v=" "/>
    <s v=" "/>
    <s v=" "/>
    <s v=" "/>
    <s v=" "/>
    <s v=" "/>
    <s v=" "/>
    <m/>
    <m/>
    <m/>
    <m/>
    <m/>
    <m/>
    <s v=" "/>
    <s v=" "/>
    <s v=" "/>
    <m/>
    <m/>
    <m/>
    <m/>
    <m/>
    <m/>
    <m/>
    <m/>
    <m/>
    <s v=""/>
    <s v=""/>
    <s v=""/>
    <m/>
    <m/>
    <m/>
    <n v="723"/>
    <n v="638"/>
    <n v="708"/>
    <n v="692"/>
    <n v="749"/>
    <n v="841"/>
    <n v="366"/>
    <n v="426"/>
    <n v="484"/>
    <n v="424"/>
    <n v="459"/>
    <n v="315"/>
    <n v="365"/>
    <n v="413"/>
    <m/>
    <m/>
    <m/>
    <m/>
    <m/>
    <m/>
    <m/>
    <m/>
    <n v="366"/>
    <n v="426"/>
    <n v="484"/>
    <n v="424"/>
    <n v="459"/>
    <n v="315"/>
    <n v="365"/>
    <n v="413"/>
    <n v="164"/>
    <n v="194"/>
    <n v="224"/>
    <n v="14"/>
    <n v="11"/>
    <n v="13"/>
    <n v="137"/>
    <n v="160"/>
    <n v="176"/>
    <n v="71"/>
    <n v="82"/>
    <n v="36"/>
    <n v="75"/>
    <n v="79"/>
    <n v="67"/>
    <n v="26"/>
    <n v="39"/>
    <n v="26"/>
    <n v="252"/>
    <n v="259"/>
    <n v="186"/>
  </r>
  <r>
    <x v="11"/>
    <s v="Piedmont Technical College "/>
    <n v="218520"/>
    <x v="6"/>
    <m/>
    <m/>
    <m/>
    <m/>
    <m/>
    <m/>
    <m/>
    <m/>
    <m/>
    <m/>
    <m/>
    <m/>
    <m/>
    <m/>
    <m/>
    <m/>
    <m/>
    <m/>
    <m/>
    <m/>
    <m/>
    <m/>
    <m/>
    <m/>
    <m/>
    <m/>
    <m/>
    <m/>
    <m/>
    <m/>
    <m/>
    <s v=" "/>
    <s v=" "/>
    <s v=" "/>
    <s v=" "/>
    <s v=" "/>
    <s v=" "/>
    <s v=" "/>
    <s v=" "/>
    <s v=" "/>
    <s v=" "/>
    <s v=" "/>
    <s v=" "/>
    <m/>
    <m/>
    <m/>
    <m/>
    <m/>
    <m/>
    <s v=" "/>
    <s v=" "/>
    <s v=" "/>
    <m/>
    <m/>
    <m/>
    <m/>
    <m/>
    <m/>
    <m/>
    <m/>
    <m/>
    <s v=""/>
    <s v=""/>
    <s v=""/>
    <m/>
    <m/>
    <m/>
    <n v="1818"/>
    <n v="1130"/>
    <n v="1234"/>
    <n v="1055"/>
    <n v="1268"/>
    <n v="1275"/>
    <n v="663"/>
    <n v="697"/>
    <n v="647"/>
    <n v="544"/>
    <n v="547"/>
    <n v="491"/>
    <n v="685"/>
    <n v="685"/>
    <m/>
    <m/>
    <m/>
    <m/>
    <m/>
    <m/>
    <m/>
    <m/>
    <n v="663"/>
    <n v="697"/>
    <n v="647"/>
    <n v="544"/>
    <n v="547"/>
    <n v="491"/>
    <n v="685"/>
    <n v="685"/>
    <n v="291"/>
    <n v="398"/>
    <n v="406"/>
    <n v="11"/>
    <n v="38"/>
    <n v="28"/>
    <n v="189"/>
    <n v="249"/>
    <n v="251"/>
    <n v="86"/>
    <n v="76"/>
    <n v="80"/>
    <n v="104"/>
    <n v="112"/>
    <n v="89"/>
    <n v="39"/>
    <n v="32"/>
    <n v="33"/>
    <n v="315"/>
    <n v="327"/>
    <n v="289"/>
  </r>
  <r>
    <x v="11"/>
    <s v="Spartanburg Community College "/>
    <n v="218830"/>
    <x v="6"/>
    <m/>
    <m/>
    <m/>
    <m/>
    <m/>
    <m/>
    <m/>
    <m/>
    <m/>
    <m/>
    <m/>
    <m/>
    <m/>
    <m/>
    <m/>
    <m/>
    <m/>
    <m/>
    <m/>
    <m/>
    <m/>
    <m/>
    <m/>
    <m/>
    <m/>
    <m/>
    <m/>
    <m/>
    <m/>
    <m/>
    <m/>
    <s v=" "/>
    <s v=" "/>
    <s v=" "/>
    <s v=" "/>
    <s v=" "/>
    <s v=" "/>
    <s v=" "/>
    <s v=" "/>
    <s v=" "/>
    <s v=" "/>
    <s v=" "/>
    <s v=" "/>
    <m/>
    <m/>
    <m/>
    <m/>
    <m/>
    <m/>
    <s v=" "/>
    <s v=" "/>
    <s v=" "/>
    <m/>
    <m/>
    <m/>
    <m/>
    <m/>
    <m/>
    <m/>
    <m/>
    <m/>
    <s v=""/>
    <s v=""/>
    <s v=""/>
    <m/>
    <m/>
    <m/>
    <n v="1215"/>
    <n v="1245"/>
    <n v="1619"/>
    <n v="1388"/>
    <n v="1507"/>
    <n v="1554"/>
    <n v="490"/>
    <n v="646"/>
    <n v="625"/>
    <n v="643"/>
    <n v="848"/>
    <n v="656"/>
    <n v="775"/>
    <n v="733"/>
    <m/>
    <m/>
    <m/>
    <m/>
    <m/>
    <m/>
    <m/>
    <m/>
    <n v="490"/>
    <n v="646"/>
    <n v="625"/>
    <n v="643"/>
    <n v="848"/>
    <n v="656"/>
    <n v="775"/>
    <n v="733"/>
    <n v="375"/>
    <n v="403"/>
    <n v="417"/>
    <n v="23"/>
    <n v="24"/>
    <n v="29"/>
    <n v="258"/>
    <n v="348"/>
    <n v="287"/>
    <n v="85"/>
    <n v="102"/>
    <n v="91"/>
    <n v="137"/>
    <n v="180"/>
    <n v="149"/>
    <n v="42"/>
    <n v="66"/>
    <n v="59"/>
    <n v="379"/>
    <n v="500"/>
    <n v="357"/>
  </r>
  <r>
    <x v="11"/>
    <s v="Tri-County Technical College "/>
    <n v="218885"/>
    <x v="6"/>
    <m/>
    <m/>
    <m/>
    <m/>
    <m/>
    <m/>
    <m/>
    <m/>
    <m/>
    <m/>
    <m/>
    <m/>
    <m/>
    <m/>
    <m/>
    <m/>
    <m/>
    <m/>
    <m/>
    <m/>
    <m/>
    <m/>
    <m/>
    <m/>
    <m/>
    <m/>
    <m/>
    <m/>
    <m/>
    <m/>
    <m/>
    <s v=" "/>
    <s v=" "/>
    <s v=" "/>
    <s v=" "/>
    <s v=" "/>
    <s v=" "/>
    <s v=" "/>
    <s v=" "/>
    <s v=" "/>
    <s v=" "/>
    <s v=" "/>
    <s v=" "/>
    <m/>
    <m/>
    <m/>
    <m/>
    <m/>
    <m/>
    <s v=" "/>
    <s v=" "/>
    <s v=" "/>
    <m/>
    <m/>
    <m/>
    <m/>
    <m/>
    <m/>
    <m/>
    <m/>
    <m/>
    <s v=""/>
    <s v=""/>
    <s v=""/>
    <m/>
    <m/>
    <m/>
    <n v="1368"/>
    <n v="1408"/>
    <n v="1447"/>
    <n v="1675"/>
    <n v="1647"/>
    <n v="1927"/>
    <n v="628"/>
    <n v="811"/>
    <n v="847"/>
    <n v="875"/>
    <n v="1000"/>
    <n v="1091"/>
    <n v="1079"/>
    <n v="1251"/>
    <m/>
    <m/>
    <m/>
    <m/>
    <m/>
    <m/>
    <m/>
    <m/>
    <n v="628"/>
    <n v="811"/>
    <n v="847"/>
    <n v="875"/>
    <n v="1000"/>
    <n v="1091"/>
    <n v="1079"/>
    <n v="1251"/>
    <n v="504"/>
    <n v="490"/>
    <n v="571"/>
    <n v="240"/>
    <n v="255"/>
    <n v="331"/>
    <n v="347"/>
    <n v="334"/>
    <n v="349"/>
    <n v="94"/>
    <n v="135"/>
    <n v="121"/>
    <n v="145"/>
    <n v="160"/>
    <n v="190"/>
    <n v="124"/>
    <n v="166"/>
    <n v="324"/>
    <n v="512"/>
    <n v="539"/>
    <n v="456"/>
  </r>
  <r>
    <x v="11"/>
    <s v="York Technical College "/>
    <n v="218991"/>
    <x v="6"/>
    <m/>
    <m/>
    <m/>
    <m/>
    <m/>
    <m/>
    <m/>
    <m/>
    <m/>
    <m/>
    <m/>
    <m/>
    <m/>
    <m/>
    <m/>
    <m/>
    <m/>
    <m/>
    <m/>
    <m/>
    <m/>
    <m/>
    <m/>
    <m/>
    <m/>
    <m/>
    <m/>
    <m/>
    <m/>
    <m/>
    <m/>
    <s v=" "/>
    <s v=" "/>
    <s v=" "/>
    <s v=" "/>
    <s v=" "/>
    <s v=" "/>
    <s v=" "/>
    <s v=" "/>
    <s v=" "/>
    <s v=" "/>
    <s v=" "/>
    <s v=" "/>
    <m/>
    <m/>
    <m/>
    <m/>
    <m/>
    <m/>
    <s v=" "/>
    <s v=" "/>
    <s v=" "/>
    <m/>
    <m/>
    <m/>
    <m/>
    <m/>
    <m/>
    <m/>
    <m/>
    <m/>
    <s v=""/>
    <s v=""/>
    <s v=""/>
    <m/>
    <m/>
    <m/>
    <n v="1112"/>
    <n v="984"/>
    <n v="1034"/>
    <n v="1564"/>
    <n v="1461"/>
    <n v="1560"/>
    <n v="445"/>
    <n v="575"/>
    <n v="618"/>
    <n v="585"/>
    <n v="626"/>
    <n v="736"/>
    <n v="743"/>
    <n v="754"/>
    <m/>
    <m/>
    <m/>
    <m/>
    <m/>
    <m/>
    <m/>
    <m/>
    <n v="445"/>
    <n v="575"/>
    <n v="618"/>
    <n v="585"/>
    <n v="626"/>
    <n v="736"/>
    <n v="743"/>
    <n v="754"/>
    <n v="377"/>
    <n v="387"/>
    <n v="436"/>
    <n v="27"/>
    <n v="46"/>
    <n v="25"/>
    <n v="332"/>
    <n v="310"/>
    <n v="293"/>
    <n v="63"/>
    <n v="69"/>
    <n v="86"/>
    <n v="103"/>
    <n v="107"/>
    <n v="142"/>
    <n v="59"/>
    <n v="62"/>
    <n v="64"/>
    <n v="360"/>
    <n v="388"/>
    <n v="444"/>
  </r>
  <r>
    <x v="11"/>
    <s v="Denmark Technical College "/>
    <n v="217989"/>
    <x v="7"/>
    <m/>
    <m/>
    <m/>
    <m/>
    <m/>
    <m/>
    <m/>
    <m/>
    <m/>
    <m/>
    <m/>
    <m/>
    <m/>
    <m/>
    <m/>
    <m/>
    <m/>
    <m/>
    <m/>
    <m/>
    <m/>
    <m/>
    <m/>
    <m/>
    <m/>
    <m/>
    <m/>
    <m/>
    <m/>
    <m/>
    <m/>
    <s v=" "/>
    <s v=" "/>
    <s v=" "/>
    <s v=" "/>
    <s v=" "/>
    <s v=" "/>
    <s v=" "/>
    <s v=" "/>
    <s v=" "/>
    <s v=" "/>
    <s v=" "/>
    <s v=" "/>
    <m/>
    <m/>
    <m/>
    <m/>
    <m/>
    <m/>
    <s v=" "/>
    <s v=" "/>
    <s v=" "/>
    <m/>
    <m/>
    <m/>
    <m/>
    <m/>
    <m/>
    <m/>
    <m/>
    <m/>
    <s v=""/>
    <s v=""/>
    <s v=""/>
    <m/>
    <m/>
    <m/>
    <n v="529"/>
    <n v="424"/>
    <n v="633"/>
    <n v="685"/>
    <n v="863"/>
    <n v="780"/>
    <n v="431"/>
    <n v="374"/>
    <n v="324"/>
    <n v="330"/>
    <n v="389"/>
    <n v="442"/>
    <n v="414"/>
    <n v="450"/>
    <m/>
    <m/>
    <m/>
    <m/>
    <m/>
    <m/>
    <m/>
    <m/>
    <n v="431"/>
    <n v="374"/>
    <n v="324"/>
    <n v="330"/>
    <n v="389"/>
    <n v="442"/>
    <n v="414"/>
    <n v="450"/>
    <n v="150"/>
    <n v="129"/>
    <n v="153"/>
    <n v="22"/>
    <n v="25"/>
    <n v="26"/>
    <n v="270"/>
    <n v="260"/>
    <n v="271"/>
    <n v="48"/>
    <n v="51"/>
    <n v="60"/>
    <n v="29"/>
    <n v="19"/>
    <n v="39"/>
    <n v="30"/>
    <n v="43"/>
    <n v="35"/>
    <n v="223"/>
    <n v="276"/>
    <n v="308"/>
  </r>
  <r>
    <x v="11"/>
    <s v="Northeastern Technical College "/>
    <n v="217837"/>
    <x v="7"/>
    <m/>
    <m/>
    <m/>
    <m/>
    <m/>
    <m/>
    <m/>
    <m/>
    <m/>
    <m/>
    <m/>
    <m/>
    <m/>
    <m/>
    <m/>
    <m/>
    <m/>
    <m/>
    <m/>
    <m/>
    <m/>
    <m/>
    <m/>
    <m/>
    <m/>
    <m/>
    <m/>
    <m/>
    <m/>
    <m/>
    <m/>
    <s v=" "/>
    <s v=" "/>
    <s v=" "/>
    <s v=" "/>
    <s v=" "/>
    <s v=" "/>
    <s v=" "/>
    <s v=" "/>
    <s v=" "/>
    <s v=" "/>
    <s v=" "/>
    <s v=" "/>
    <m/>
    <m/>
    <m/>
    <m/>
    <m/>
    <m/>
    <s v=" "/>
    <s v=" "/>
    <s v=" "/>
    <m/>
    <m/>
    <m/>
    <m/>
    <m/>
    <m/>
    <m/>
    <m/>
    <m/>
    <s v=""/>
    <s v=""/>
    <s v=""/>
    <m/>
    <m/>
    <m/>
    <n v="342"/>
    <n v="316"/>
    <n v="343"/>
    <n v="296"/>
    <n v="319"/>
    <n v="335"/>
    <n v="117"/>
    <n v="185"/>
    <n v="225"/>
    <n v="189"/>
    <n v="198"/>
    <n v="164"/>
    <n v="160"/>
    <n v="177"/>
    <m/>
    <m/>
    <m/>
    <m/>
    <m/>
    <m/>
    <m/>
    <m/>
    <n v="117"/>
    <n v="185"/>
    <n v="225"/>
    <n v="189"/>
    <n v="198"/>
    <n v="164"/>
    <n v="160"/>
    <n v="177"/>
    <n v="88"/>
    <n v="80"/>
    <n v="89"/>
    <n v="7"/>
    <n v="8"/>
    <n v="5"/>
    <n v="69"/>
    <n v="72"/>
    <n v="83"/>
    <n v="23"/>
    <n v="38"/>
    <n v="34"/>
    <n v="29"/>
    <n v="31"/>
    <n v="27"/>
    <n v="11"/>
    <n v="13"/>
    <n v="10"/>
    <n v="126"/>
    <n v="116"/>
    <n v="93"/>
  </r>
  <r>
    <x v="11"/>
    <s v="Technical College of the Lowcountry"/>
    <n v="217712"/>
    <x v="7"/>
    <m/>
    <m/>
    <m/>
    <m/>
    <m/>
    <m/>
    <m/>
    <m/>
    <m/>
    <m/>
    <m/>
    <m/>
    <m/>
    <m/>
    <m/>
    <m/>
    <m/>
    <m/>
    <m/>
    <m/>
    <m/>
    <m/>
    <m/>
    <m/>
    <m/>
    <m/>
    <m/>
    <m/>
    <m/>
    <m/>
    <m/>
    <s v=" "/>
    <s v=" "/>
    <s v=" "/>
    <s v=" "/>
    <s v=" "/>
    <s v=" "/>
    <s v=" "/>
    <s v=" "/>
    <s v=" "/>
    <s v=" "/>
    <s v=" "/>
    <s v=" "/>
    <m/>
    <m/>
    <m/>
    <m/>
    <m/>
    <m/>
    <s v=" "/>
    <s v=" "/>
    <s v=" "/>
    <m/>
    <m/>
    <m/>
    <m/>
    <m/>
    <m/>
    <m/>
    <m/>
    <m/>
    <s v=""/>
    <s v=""/>
    <s v=""/>
    <m/>
    <m/>
    <m/>
    <n v="497"/>
    <n v="416"/>
    <n v="491"/>
    <n v="670"/>
    <n v="704"/>
    <n v="756"/>
    <n v="108"/>
    <n v="176"/>
    <n v="188"/>
    <n v="157"/>
    <n v="138"/>
    <n v="179"/>
    <n v="165"/>
    <n v="186"/>
    <m/>
    <m/>
    <m/>
    <m/>
    <m/>
    <m/>
    <m/>
    <m/>
    <n v="108"/>
    <n v="176"/>
    <n v="188"/>
    <n v="157"/>
    <n v="138"/>
    <n v="179"/>
    <n v="165"/>
    <n v="186"/>
    <n v="93"/>
    <n v="83"/>
    <n v="105"/>
    <n v="2"/>
    <n v="7"/>
    <n v="12"/>
    <n v="84"/>
    <n v="75"/>
    <n v="69"/>
    <n v="14"/>
    <n v="10"/>
    <n v="14"/>
    <n v="18"/>
    <n v="26"/>
    <n v="39"/>
    <n v="11"/>
    <n v="8"/>
    <n v="5"/>
    <n v="114"/>
    <n v="94"/>
    <n v="121"/>
  </r>
  <r>
    <x v="11"/>
    <s v="University of South Carolina-Lancaster"/>
    <n v="218672"/>
    <x v="7"/>
    <m/>
    <m/>
    <m/>
    <m/>
    <m/>
    <m/>
    <m/>
    <m/>
    <m/>
    <m/>
    <m/>
    <m/>
    <m/>
    <m/>
    <m/>
    <m/>
    <m/>
    <m/>
    <m/>
    <m/>
    <m/>
    <m/>
    <m/>
    <m/>
    <m/>
    <m/>
    <m/>
    <m/>
    <m/>
    <m/>
    <m/>
    <s v=" "/>
    <s v=" "/>
    <s v=" "/>
    <s v=" "/>
    <s v=" "/>
    <s v=" "/>
    <s v=" "/>
    <s v=" "/>
    <s v=" "/>
    <s v=" "/>
    <s v=" "/>
    <s v=" "/>
    <m/>
    <m/>
    <m/>
    <m/>
    <m/>
    <m/>
    <s v=" "/>
    <s v=" "/>
    <s v=" "/>
    <m/>
    <m/>
    <m/>
    <m/>
    <m/>
    <m/>
    <m/>
    <m/>
    <m/>
    <s v=""/>
    <s v=""/>
    <s v=""/>
    <m/>
    <m/>
    <m/>
    <n v="254"/>
    <n v="312"/>
    <n v="327"/>
    <n v="357"/>
    <n v="445"/>
    <n v="448"/>
    <n v="202"/>
    <n v="214"/>
    <n v="197"/>
    <n v="234"/>
    <n v="234"/>
    <n v="259"/>
    <n v="330"/>
    <n v="329"/>
    <m/>
    <m/>
    <m/>
    <m/>
    <m/>
    <m/>
    <m/>
    <m/>
    <n v="202"/>
    <n v="214"/>
    <n v="197"/>
    <n v="234"/>
    <n v="234"/>
    <n v="259"/>
    <n v="330"/>
    <n v="329"/>
    <n v="155"/>
    <n v="196"/>
    <n v="180"/>
    <n v="45"/>
    <n v="47"/>
    <n v="58"/>
    <n v="59"/>
    <n v="87"/>
    <n v="91"/>
    <n v="61"/>
    <n v="78"/>
    <n v="64"/>
    <n v="19"/>
    <n v="13"/>
    <n v="30"/>
    <n v="70"/>
    <n v="70"/>
    <n v="85"/>
    <n v="84"/>
    <n v="73"/>
    <n v="80"/>
  </r>
  <r>
    <x v="11"/>
    <s v="University of South Carolina-Salkehatchie"/>
    <n v="218681"/>
    <x v="7"/>
    <m/>
    <m/>
    <m/>
    <m/>
    <m/>
    <m/>
    <m/>
    <m/>
    <m/>
    <m/>
    <m/>
    <m/>
    <m/>
    <m/>
    <m/>
    <m/>
    <m/>
    <m/>
    <m/>
    <m/>
    <m/>
    <m/>
    <m/>
    <m/>
    <m/>
    <m/>
    <m/>
    <m/>
    <m/>
    <m/>
    <m/>
    <s v=" "/>
    <s v=" "/>
    <s v=" "/>
    <s v=" "/>
    <s v=" "/>
    <s v=" "/>
    <s v=" "/>
    <s v=" "/>
    <s v=" "/>
    <s v=" "/>
    <s v=" "/>
    <s v=" "/>
    <m/>
    <m/>
    <m/>
    <m/>
    <m/>
    <m/>
    <s v=" "/>
    <s v=" "/>
    <s v=" "/>
    <m/>
    <m/>
    <m/>
    <m/>
    <m/>
    <m/>
    <m/>
    <m/>
    <m/>
    <s v=""/>
    <s v=""/>
    <s v=""/>
    <m/>
    <m/>
    <m/>
    <n v="224"/>
    <n v="196"/>
    <n v="236"/>
    <n v="288"/>
    <n v="336"/>
    <n v="358"/>
    <n v="117"/>
    <n v="140"/>
    <n v="144"/>
    <n v="121"/>
    <n v="148"/>
    <n v="186"/>
    <n v="220"/>
    <n v="217"/>
    <m/>
    <m/>
    <m/>
    <m/>
    <m/>
    <m/>
    <m/>
    <m/>
    <n v="117"/>
    <n v="140"/>
    <n v="144"/>
    <n v="121"/>
    <n v="148"/>
    <n v="186"/>
    <n v="220"/>
    <n v="217"/>
    <n v="106"/>
    <n v="99"/>
    <n v="110"/>
    <n v="33"/>
    <n v="35"/>
    <n v="27"/>
    <n v="47"/>
    <n v="86"/>
    <n v="80"/>
    <n v="30"/>
    <n v="34"/>
    <n v="28"/>
    <n v="7"/>
    <n v="9"/>
    <n v="14"/>
    <n v="28"/>
    <n v="39"/>
    <n v="106"/>
    <n v="56"/>
    <n v="66"/>
    <n v="38"/>
  </r>
  <r>
    <x v="11"/>
    <s v="University of South Carolina-Sumter"/>
    <n v="218690"/>
    <x v="7"/>
    <m/>
    <m/>
    <m/>
    <m/>
    <m/>
    <m/>
    <m/>
    <m/>
    <m/>
    <m/>
    <m/>
    <m/>
    <m/>
    <m/>
    <m/>
    <m/>
    <m/>
    <m/>
    <m/>
    <m/>
    <m/>
    <m/>
    <m/>
    <m/>
    <m/>
    <m/>
    <m/>
    <m/>
    <m/>
    <m/>
    <m/>
    <s v=" "/>
    <s v=" "/>
    <s v=" "/>
    <s v=" "/>
    <s v=" "/>
    <s v=" "/>
    <s v=" "/>
    <s v=" "/>
    <s v=" "/>
    <s v=" "/>
    <s v=" "/>
    <s v=" "/>
    <m/>
    <m/>
    <m/>
    <m/>
    <m/>
    <m/>
    <s v=" "/>
    <s v=" "/>
    <s v=" "/>
    <m/>
    <m/>
    <m/>
    <m/>
    <m/>
    <m/>
    <m/>
    <m/>
    <m/>
    <s v=""/>
    <s v=""/>
    <s v=""/>
    <m/>
    <m/>
    <m/>
    <n v="290"/>
    <n v="336"/>
    <n v="309"/>
    <n v="339"/>
    <n v="384"/>
    <n v="357"/>
    <n v="175"/>
    <n v="198"/>
    <n v="178"/>
    <n v="208"/>
    <n v="191"/>
    <n v="225"/>
    <n v="261"/>
    <n v="223"/>
    <m/>
    <m/>
    <m/>
    <m/>
    <m/>
    <m/>
    <m/>
    <m/>
    <n v="175"/>
    <n v="198"/>
    <n v="178"/>
    <n v="208"/>
    <n v="191"/>
    <n v="225"/>
    <n v="261"/>
    <n v="223"/>
    <n v="135"/>
    <n v="148"/>
    <n v="119"/>
    <n v="40"/>
    <n v="60"/>
    <n v="45"/>
    <n v="50"/>
    <n v="53"/>
    <n v="59"/>
    <n v="6"/>
    <n v="10"/>
    <n v="4"/>
    <n v="17"/>
    <n v="19"/>
    <n v="29"/>
    <n v="107"/>
    <n v="76"/>
    <n v="122"/>
    <n v="78"/>
    <n v="86"/>
    <n v="70"/>
  </r>
  <r>
    <x v="11"/>
    <s v="University of South Carolina-Union"/>
    <n v="218706"/>
    <x v="7"/>
    <m/>
    <m/>
    <m/>
    <m/>
    <m/>
    <m/>
    <m/>
    <m/>
    <m/>
    <m/>
    <m/>
    <m/>
    <m/>
    <m/>
    <m/>
    <m/>
    <m/>
    <m/>
    <m/>
    <m/>
    <m/>
    <m/>
    <m/>
    <m/>
    <m/>
    <m/>
    <m/>
    <m/>
    <m/>
    <m/>
    <m/>
    <s v=" "/>
    <s v=" "/>
    <s v=" "/>
    <s v=" "/>
    <s v=" "/>
    <s v=" "/>
    <s v=" "/>
    <s v=" "/>
    <s v=" "/>
    <s v=" "/>
    <s v=" "/>
    <s v=" "/>
    <m/>
    <m/>
    <m/>
    <m/>
    <m/>
    <m/>
    <s v=" "/>
    <s v=" "/>
    <s v=" "/>
    <m/>
    <m/>
    <m/>
    <m/>
    <m/>
    <m/>
    <m/>
    <m/>
    <m/>
    <s v=""/>
    <s v=""/>
    <s v=""/>
    <m/>
    <m/>
    <m/>
    <n v="81"/>
    <n v="103"/>
    <n v="86"/>
    <n v="108"/>
    <n v="101"/>
    <n v="110"/>
    <n v="55"/>
    <n v="56"/>
    <n v="52"/>
    <n v="79"/>
    <n v="63"/>
    <n v="67"/>
    <n v="78"/>
    <n v="76"/>
    <m/>
    <m/>
    <m/>
    <m/>
    <m/>
    <m/>
    <m/>
    <m/>
    <n v="55"/>
    <n v="56"/>
    <n v="52"/>
    <n v="79"/>
    <n v="63"/>
    <n v="67"/>
    <n v="78"/>
    <n v="76"/>
    <n v="43"/>
    <n v="42"/>
    <n v="45"/>
    <n v="8"/>
    <n v="11"/>
    <n v="8"/>
    <n v="16"/>
    <n v="25"/>
    <n v="23"/>
    <n v="16"/>
    <n v="23"/>
    <n v="22"/>
    <n v="5"/>
    <n v="0"/>
    <n v="4"/>
    <n v="34"/>
    <n v="21"/>
    <n v="20"/>
    <n v="24"/>
    <n v="19"/>
    <n v="21"/>
  </r>
  <r>
    <x v="11"/>
    <s v="Willamsburg Technical College "/>
    <n v="218955"/>
    <x v="7"/>
    <m/>
    <m/>
    <m/>
    <m/>
    <m/>
    <m/>
    <m/>
    <m/>
    <m/>
    <m/>
    <m/>
    <m/>
    <m/>
    <m/>
    <m/>
    <m/>
    <m/>
    <m/>
    <m/>
    <m/>
    <m/>
    <m/>
    <m/>
    <m/>
    <m/>
    <m/>
    <m/>
    <m/>
    <m/>
    <m/>
    <m/>
    <s v=" "/>
    <s v=" "/>
    <s v=" "/>
    <s v=" "/>
    <s v=" "/>
    <s v=" "/>
    <s v=" "/>
    <s v=" "/>
    <s v=" "/>
    <s v=" "/>
    <s v=" "/>
    <s v=" "/>
    <m/>
    <m/>
    <m/>
    <m/>
    <m/>
    <m/>
    <s v=" "/>
    <s v=" "/>
    <s v=" "/>
    <m/>
    <m/>
    <m/>
    <m/>
    <m/>
    <m/>
    <m/>
    <m/>
    <m/>
    <s v=""/>
    <s v=""/>
    <s v=""/>
    <m/>
    <m/>
    <m/>
    <n v="159"/>
    <n v="157"/>
    <n v="169"/>
    <n v="228"/>
    <n v="270"/>
    <n v="236"/>
    <n v="49"/>
    <n v="76"/>
    <n v="80"/>
    <n v="77"/>
    <n v="95"/>
    <n v="85"/>
    <n v="82"/>
    <n v="105"/>
    <m/>
    <m/>
    <m/>
    <m/>
    <m/>
    <m/>
    <m/>
    <m/>
    <n v="49"/>
    <n v="76"/>
    <n v="80"/>
    <n v="77"/>
    <n v="95"/>
    <n v="85"/>
    <n v="82"/>
    <n v="105"/>
    <n v="44"/>
    <n v="51"/>
    <n v="51"/>
    <n v="1"/>
    <n v="4"/>
    <n v="5"/>
    <n v="40"/>
    <n v="27"/>
    <n v="49"/>
    <n v="15"/>
    <n v="18"/>
    <n v="20"/>
    <n v="8"/>
    <n v="13"/>
    <n v="8"/>
    <n v="10"/>
    <n v="11"/>
    <n v="9"/>
    <n v="44"/>
    <n v="53"/>
    <n v="48"/>
  </r>
  <r>
    <x v="12"/>
    <s v="University of Memphis"/>
    <n v="220862"/>
    <x v="0"/>
    <m/>
    <m/>
    <n v="2144"/>
    <n v="2136"/>
    <n v="2184"/>
    <n v="2093"/>
    <n v="1989"/>
    <n v="1649"/>
    <n v="1668"/>
    <n v="1794"/>
    <n v="1740"/>
    <n v="1877"/>
    <n v="1704"/>
    <n v="1857"/>
    <n v="1975"/>
    <n v="2004"/>
    <n v="2014"/>
    <n v="1978"/>
    <n v="1945"/>
    <m/>
    <m/>
    <m/>
    <m/>
    <m/>
    <m/>
    <m/>
    <m/>
    <m/>
    <m/>
    <m/>
    <m/>
    <n v="1649"/>
    <n v="1668"/>
    <n v="1794"/>
    <n v="1740"/>
    <n v="1877"/>
    <n v="1704"/>
    <n v="1857"/>
    <n v="1975"/>
    <n v="2004"/>
    <n v="2014"/>
    <n v="1978"/>
    <n v="1945"/>
    <n v="1474"/>
    <n v="1479"/>
    <n v="1476"/>
    <n v="137"/>
    <n v="142"/>
    <n v="130"/>
    <n v="403"/>
    <n v="357"/>
    <n v="339"/>
    <n v="661"/>
    <n v="679"/>
    <n v="767"/>
    <n v="288"/>
    <n v="239"/>
    <n v="281"/>
    <n v="185"/>
    <n v="142"/>
    <n v="158"/>
    <n v="743"/>
    <n v="644"/>
    <n v="651"/>
    <n v="746"/>
    <n v="804"/>
    <n v="870"/>
    <m/>
    <m/>
    <m/>
    <m/>
    <m/>
    <m/>
    <m/>
    <m/>
    <m/>
    <m/>
    <m/>
    <m/>
    <m/>
    <m/>
    <m/>
    <m/>
    <m/>
    <m/>
    <m/>
    <m/>
    <m/>
    <m/>
    <m/>
    <m/>
    <s v=""/>
    <s v=""/>
    <s v=""/>
    <s v=""/>
    <s v=""/>
    <s v=""/>
    <m/>
    <m/>
    <m/>
    <m/>
    <m/>
    <m/>
    <s v=""/>
    <s v=""/>
    <s v=""/>
    <m/>
    <m/>
    <m/>
    <m/>
    <m/>
    <m/>
    <m/>
    <m/>
    <m/>
    <s v=""/>
    <s v=""/>
    <s v=""/>
  </r>
  <r>
    <x v="12"/>
    <s v="University of Tennessee, Knoxville"/>
    <n v="221759"/>
    <x v="0"/>
    <m/>
    <m/>
    <n v="4432"/>
    <n v="4272"/>
    <n v="4251"/>
    <n v="4355"/>
    <n v="4214"/>
    <n v="3864"/>
    <n v="3664"/>
    <n v="4017"/>
    <n v="3705"/>
    <n v="3931"/>
    <n v="3560"/>
    <n v="3466"/>
    <n v="4312"/>
    <n v="4164"/>
    <n v="4132"/>
    <n v="4247"/>
    <n v="4200"/>
    <m/>
    <m/>
    <m/>
    <m/>
    <m/>
    <m/>
    <m/>
    <m/>
    <m/>
    <m/>
    <m/>
    <m/>
    <n v="3864"/>
    <n v="3664"/>
    <n v="4017"/>
    <n v="3705"/>
    <n v="3931"/>
    <n v="3560"/>
    <n v="3466"/>
    <n v="4312"/>
    <n v="4164"/>
    <n v="4132"/>
    <n v="4247"/>
    <n v="4200"/>
    <n v="3473"/>
    <n v="3547"/>
    <n v="3508"/>
    <n v="362"/>
    <n v="386"/>
    <n v="423"/>
    <n v="297"/>
    <n v="314"/>
    <n v="269"/>
    <n v="2350"/>
    <n v="2200"/>
    <n v="2267"/>
    <n v="280"/>
    <n v="253"/>
    <n v="264"/>
    <n v="477"/>
    <n v="386"/>
    <n v="392"/>
    <n v="824"/>
    <n v="721"/>
    <n v="543"/>
    <n v="2558"/>
    <n v="2474"/>
    <n v="2796"/>
    <m/>
    <m/>
    <m/>
    <m/>
    <m/>
    <m/>
    <m/>
    <m/>
    <m/>
    <m/>
    <m/>
    <m/>
    <m/>
    <m/>
    <m/>
    <m/>
    <m/>
    <m/>
    <m/>
    <m/>
    <m/>
    <m/>
    <m/>
    <m/>
    <s v=""/>
    <s v=""/>
    <s v=""/>
    <s v=""/>
    <s v=""/>
    <s v=""/>
    <m/>
    <m/>
    <m/>
    <m/>
    <m/>
    <m/>
    <s v=""/>
    <s v=""/>
    <s v=""/>
    <m/>
    <m/>
    <m/>
    <m/>
    <m/>
    <m/>
    <m/>
    <m/>
    <m/>
    <s v=""/>
    <s v=""/>
    <s v=""/>
  </r>
  <r>
    <x v="12"/>
    <s v="East Tennessee State University "/>
    <n v="220075"/>
    <x v="2"/>
    <m/>
    <m/>
    <n v="1538"/>
    <n v="1604"/>
    <n v="1752"/>
    <n v="1956"/>
    <n v="1895"/>
    <n v="1489"/>
    <n v="1448"/>
    <n v="1409"/>
    <n v="1454"/>
    <n v="1490"/>
    <n v="1433"/>
    <n v="1512"/>
    <n v="1447"/>
    <n v="1514"/>
    <n v="1663"/>
    <n v="1849"/>
    <n v="1871"/>
    <m/>
    <m/>
    <m/>
    <m/>
    <m/>
    <m/>
    <m/>
    <m/>
    <m/>
    <m/>
    <m/>
    <m/>
    <n v="1489"/>
    <n v="1448"/>
    <n v="1409"/>
    <n v="1454"/>
    <n v="1490"/>
    <n v="1433"/>
    <n v="1512"/>
    <n v="1447"/>
    <n v="1514"/>
    <n v="1663"/>
    <n v="1849"/>
    <n v="1871"/>
    <n v="1133"/>
    <n v="1247"/>
    <n v="1295"/>
    <n v="191"/>
    <n v="197"/>
    <n v="191"/>
    <n v="339"/>
    <n v="405"/>
    <n v="385"/>
    <n v="567"/>
    <n v="629"/>
    <n v="709"/>
    <n v="166"/>
    <n v="149"/>
    <n v="188"/>
    <n v="163"/>
    <n v="197"/>
    <n v="177"/>
    <n v="594"/>
    <n v="458"/>
    <n v="438"/>
    <n v="685"/>
    <n v="676"/>
    <n v="710"/>
    <m/>
    <m/>
    <m/>
    <m/>
    <m/>
    <m/>
    <m/>
    <m/>
    <m/>
    <m/>
    <m/>
    <m/>
    <m/>
    <m/>
    <m/>
    <m/>
    <m/>
    <m/>
    <m/>
    <m/>
    <m/>
    <m/>
    <m/>
    <m/>
    <s v=""/>
    <s v=""/>
    <s v=""/>
    <s v=""/>
    <s v=""/>
    <s v=""/>
    <m/>
    <m/>
    <m/>
    <m/>
    <m/>
    <m/>
    <s v=""/>
    <s v=""/>
    <s v=""/>
    <m/>
    <m/>
    <m/>
    <m/>
    <m/>
    <m/>
    <m/>
    <m/>
    <m/>
    <s v=""/>
    <s v=""/>
    <s v=""/>
  </r>
  <r>
    <x v="12"/>
    <s v="Middle Tennessee State University "/>
    <n v="220978"/>
    <x v="2"/>
    <m/>
    <m/>
    <n v="3222"/>
    <n v="3276"/>
    <n v="3436"/>
    <n v="3674"/>
    <n v="3454"/>
    <n v="2520"/>
    <n v="2471"/>
    <n v="2510"/>
    <n v="2712"/>
    <n v="2839"/>
    <n v="3039"/>
    <n v="2932"/>
    <n v="3076"/>
    <n v="3122"/>
    <n v="3294"/>
    <n v="3509"/>
    <n v="3385"/>
    <m/>
    <m/>
    <m/>
    <m/>
    <m/>
    <m/>
    <m/>
    <m/>
    <m/>
    <m/>
    <m/>
    <m/>
    <n v="2520"/>
    <n v="2471"/>
    <n v="2510"/>
    <n v="2712"/>
    <n v="2839"/>
    <n v="3039"/>
    <n v="2932"/>
    <n v="3076"/>
    <n v="3122"/>
    <n v="3294"/>
    <n v="3509"/>
    <n v="3385"/>
    <n v="2310"/>
    <n v="2485"/>
    <n v="2454"/>
    <n v="289"/>
    <n v="332"/>
    <n v="333"/>
    <n v="695"/>
    <n v="692"/>
    <n v="598"/>
    <n v="1280"/>
    <n v="1441"/>
    <n v="1511"/>
    <n v="267"/>
    <n v="270"/>
    <n v="331"/>
    <n v="295"/>
    <n v="332"/>
    <n v="272"/>
    <n v="997"/>
    <n v="996"/>
    <n v="818"/>
    <n v="1300"/>
    <n v="1267"/>
    <n v="1329"/>
    <m/>
    <m/>
    <m/>
    <m/>
    <m/>
    <m/>
    <m/>
    <m/>
    <m/>
    <m/>
    <m/>
    <m/>
    <m/>
    <m/>
    <m/>
    <m/>
    <m/>
    <m/>
    <m/>
    <m/>
    <m/>
    <m/>
    <m/>
    <m/>
    <s v=""/>
    <s v=""/>
    <s v=""/>
    <s v=""/>
    <s v=""/>
    <s v=""/>
    <m/>
    <m/>
    <m/>
    <m/>
    <m/>
    <m/>
    <s v=""/>
    <s v=""/>
    <s v=""/>
    <m/>
    <m/>
    <m/>
    <m/>
    <m/>
    <m/>
    <m/>
    <m/>
    <m/>
    <s v=""/>
    <s v=""/>
    <s v=""/>
  </r>
  <r>
    <x v="12"/>
    <s v="Tennessee State University "/>
    <n v="221838"/>
    <x v="2"/>
    <m/>
    <m/>
    <n v="1241"/>
    <n v="1217"/>
    <n v="1193"/>
    <n v="1243"/>
    <n v="1040"/>
    <n v="1140"/>
    <n v="1231"/>
    <n v="1355"/>
    <n v="1242"/>
    <n v="1262"/>
    <n v="1288"/>
    <n v="1157"/>
    <n v="1190"/>
    <n v="1181"/>
    <n v="1143"/>
    <n v="1208"/>
    <n v="1018"/>
    <m/>
    <m/>
    <m/>
    <m/>
    <m/>
    <m/>
    <m/>
    <m/>
    <m/>
    <m/>
    <m/>
    <m/>
    <n v="1140"/>
    <n v="1231"/>
    <n v="1355"/>
    <n v="1242"/>
    <n v="1262"/>
    <n v="1288"/>
    <n v="1157"/>
    <n v="1190"/>
    <n v="1181"/>
    <n v="1143"/>
    <n v="1208"/>
    <n v="1018"/>
    <n v="820"/>
    <n v="749"/>
    <n v="683"/>
    <n v="61"/>
    <n v="82"/>
    <n v="68"/>
    <n v="262"/>
    <n v="377"/>
    <n v="267"/>
    <n v="503"/>
    <n v="485"/>
    <n v="483"/>
    <n v="130"/>
    <n v="122"/>
    <n v="152"/>
    <n v="171"/>
    <n v="182"/>
    <n v="167"/>
    <n v="458"/>
    <n v="499"/>
    <n v="355"/>
    <n v="635"/>
    <n v="662"/>
    <n v="713"/>
    <m/>
    <m/>
    <m/>
    <m/>
    <m/>
    <m/>
    <m/>
    <m/>
    <m/>
    <m/>
    <m/>
    <m/>
    <m/>
    <m/>
    <m/>
    <m/>
    <m/>
    <m/>
    <m/>
    <m/>
    <m/>
    <m/>
    <m/>
    <m/>
    <s v=""/>
    <s v=""/>
    <s v=""/>
    <s v=""/>
    <s v=""/>
    <s v=""/>
    <m/>
    <m/>
    <m/>
    <m/>
    <m/>
    <m/>
    <s v=""/>
    <s v=""/>
    <s v=""/>
    <m/>
    <m/>
    <m/>
    <m/>
    <m/>
    <m/>
    <m/>
    <m/>
    <m/>
    <s v=""/>
    <s v=""/>
    <s v=""/>
  </r>
  <r>
    <x v="12"/>
    <s v="Tennessee Technological University "/>
    <n v="221847"/>
    <x v="2"/>
    <m/>
    <m/>
    <n v="1259"/>
    <n v="1193"/>
    <n v="1256"/>
    <n v="1627"/>
    <n v="1623"/>
    <n v="1109"/>
    <n v="1017"/>
    <n v="1149"/>
    <n v="1102"/>
    <n v="1102"/>
    <n v="1163"/>
    <n v="1132"/>
    <n v="1232"/>
    <n v="1169"/>
    <n v="1231"/>
    <n v="1597"/>
    <n v="1609"/>
    <m/>
    <m/>
    <m/>
    <m/>
    <m/>
    <m/>
    <m/>
    <m/>
    <m/>
    <m/>
    <m/>
    <m/>
    <n v="1109"/>
    <n v="1017"/>
    <n v="1149"/>
    <n v="1102"/>
    <n v="1102"/>
    <n v="1163"/>
    <n v="1132"/>
    <n v="1232"/>
    <n v="1169"/>
    <n v="1231"/>
    <n v="1597"/>
    <n v="1609"/>
    <n v="863"/>
    <n v="1124"/>
    <n v="1147"/>
    <n v="156"/>
    <n v="195"/>
    <n v="228"/>
    <n v="212"/>
    <n v="278"/>
    <n v="234"/>
    <n v="474"/>
    <n v="537"/>
    <n v="633"/>
    <n v="95"/>
    <n v="105"/>
    <n v="107"/>
    <n v="236"/>
    <n v="195"/>
    <n v="191"/>
    <n v="297"/>
    <n v="326"/>
    <n v="201"/>
    <n v="570"/>
    <n v="591"/>
    <n v="659"/>
    <m/>
    <m/>
    <m/>
    <m/>
    <m/>
    <m/>
    <m/>
    <m/>
    <m/>
    <m/>
    <m/>
    <m/>
    <m/>
    <m/>
    <m/>
    <m/>
    <m/>
    <m/>
    <m/>
    <m/>
    <m/>
    <m/>
    <m/>
    <m/>
    <s v=""/>
    <s v=""/>
    <s v=""/>
    <s v=""/>
    <s v=""/>
    <s v=""/>
    <m/>
    <m/>
    <m/>
    <m/>
    <m/>
    <m/>
    <s v=""/>
    <s v=""/>
    <s v=""/>
    <m/>
    <m/>
    <m/>
    <m/>
    <m/>
    <m/>
    <m/>
    <m/>
    <m/>
    <s v=""/>
    <s v=""/>
    <s v=""/>
  </r>
  <r>
    <x v="12"/>
    <s v="University of Tennessee at Chattanooga"/>
    <n v="221740"/>
    <x v="2"/>
    <m/>
    <m/>
    <n v="1504"/>
    <n v="1457"/>
    <n v="1785"/>
    <n v="1948"/>
    <n v="2083"/>
    <n v="1145"/>
    <n v="1231"/>
    <n v="1075"/>
    <n v="1080"/>
    <n v="1067"/>
    <n v="1176"/>
    <n v="1382"/>
    <n v="1488"/>
    <n v="1437"/>
    <n v="1763"/>
    <n v="1928"/>
    <n v="2070"/>
    <m/>
    <m/>
    <m/>
    <m/>
    <m/>
    <m/>
    <m/>
    <m/>
    <m/>
    <m/>
    <m/>
    <m/>
    <n v="1145"/>
    <n v="1231"/>
    <n v="1075"/>
    <n v="1080"/>
    <n v="1067"/>
    <n v="1176"/>
    <n v="1382"/>
    <n v="1488"/>
    <n v="1437"/>
    <n v="1763"/>
    <n v="1928"/>
    <n v="2070"/>
    <n v="1138"/>
    <n v="1175"/>
    <n v="1388"/>
    <n v="333"/>
    <n v="393"/>
    <n v="383"/>
    <n v="292"/>
    <n v="360"/>
    <n v="299"/>
    <n v="485"/>
    <n v="508"/>
    <n v="657"/>
    <n v="80"/>
    <n v="101"/>
    <n v="115"/>
    <n v="192"/>
    <n v="393"/>
    <n v="245"/>
    <n v="310"/>
    <n v="174"/>
    <n v="365"/>
    <n v="610"/>
    <n v="730"/>
    <n v="623"/>
    <m/>
    <m/>
    <m/>
    <m/>
    <m/>
    <m/>
    <m/>
    <m/>
    <m/>
    <m/>
    <m/>
    <m/>
    <m/>
    <m/>
    <m/>
    <m/>
    <m/>
    <m/>
    <m/>
    <m/>
    <m/>
    <m/>
    <m/>
    <m/>
    <s v=""/>
    <s v=""/>
    <s v=""/>
    <s v=""/>
    <s v=""/>
    <s v=""/>
    <m/>
    <m/>
    <m/>
    <m/>
    <m/>
    <m/>
    <s v=""/>
    <s v=""/>
    <s v=""/>
    <m/>
    <m/>
    <m/>
    <m/>
    <m/>
    <m/>
    <m/>
    <m/>
    <m/>
    <s v=""/>
    <s v=""/>
    <s v=""/>
  </r>
  <r>
    <x v="12"/>
    <s v="Austin Peay State University "/>
    <n v="219602"/>
    <x v="3"/>
    <m/>
    <m/>
    <n v="1828"/>
    <n v="1450"/>
    <n v="1438"/>
    <n v="1419"/>
    <n v="1422"/>
    <n v="798"/>
    <n v="812"/>
    <n v="690"/>
    <n v="843"/>
    <n v="903"/>
    <n v="944"/>
    <n v="929"/>
    <n v="1122"/>
    <n v="1180"/>
    <n v="1116"/>
    <n v="1139"/>
    <n v="1289"/>
    <m/>
    <m/>
    <m/>
    <m/>
    <m/>
    <m/>
    <m/>
    <m/>
    <m/>
    <m/>
    <m/>
    <m/>
    <n v="798"/>
    <n v="812"/>
    <n v="690"/>
    <n v="843"/>
    <n v="903"/>
    <n v="944"/>
    <n v="929"/>
    <n v="1122"/>
    <n v="1180"/>
    <n v="1116"/>
    <n v="1139"/>
    <n v="1289"/>
    <n v="729"/>
    <n v="754"/>
    <n v="871"/>
    <n v="89"/>
    <n v="71"/>
    <n v="104"/>
    <n v="298"/>
    <n v="314"/>
    <n v="314"/>
    <n v="262"/>
    <n v="327"/>
    <n v="348"/>
    <n v="89"/>
    <n v="98"/>
    <n v="102"/>
    <n v="167"/>
    <n v="171"/>
    <n v="153"/>
    <n v="385"/>
    <n v="348"/>
    <n v="326"/>
    <n v="333"/>
    <n v="333"/>
    <n v="300"/>
    <m/>
    <m/>
    <m/>
    <m/>
    <m/>
    <m/>
    <m/>
    <m/>
    <m/>
    <m/>
    <m/>
    <m/>
    <m/>
    <m/>
    <m/>
    <m/>
    <m/>
    <m/>
    <m/>
    <m/>
    <m/>
    <m/>
    <m/>
    <m/>
    <s v=""/>
    <s v=""/>
    <s v=""/>
    <s v=""/>
    <s v=""/>
    <s v=""/>
    <m/>
    <m/>
    <m/>
    <m/>
    <m/>
    <m/>
    <s v=""/>
    <s v=""/>
    <s v=""/>
    <m/>
    <m/>
    <m/>
    <m/>
    <m/>
    <m/>
    <m/>
    <m/>
    <m/>
    <s v=""/>
    <s v=""/>
    <s v=""/>
  </r>
  <r>
    <x v="12"/>
    <s v="University of Tennessee at Martin"/>
    <n v="221768"/>
    <x v="4"/>
    <m/>
    <m/>
    <n v="1208"/>
    <n v="1262"/>
    <n v="1241"/>
    <n v="1312"/>
    <n v="1342"/>
    <n v="1157"/>
    <n v="1126"/>
    <n v="932"/>
    <n v="1073"/>
    <n v="1089"/>
    <n v="1072"/>
    <n v="951"/>
    <n v="1132"/>
    <n v="1203"/>
    <n v="1175"/>
    <n v="1250"/>
    <n v="1318"/>
    <m/>
    <m/>
    <m/>
    <m/>
    <m/>
    <m/>
    <m/>
    <m/>
    <m/>
    <m/>
    <m/>
    <m/>
    <n v="1157"/>
    <n v="1126"/>
    <n v="932"/>
    <n v="1073"/>
    <n v="1089"/>
    <n v="1072"/>
    <n v="951"/>
    <n v="1132"/>
    <n v="1203"/>
    <n v="1175"/>
    <n v="1250"/>
    <n v="1318"/>
    <n v="834"/>
    <n v="877"/>
    <n v="942"/>
    <n v="131"/>
    <n v="133"/>
    <n v="158"/>
    <n v="210"/>
    <n v="240"/>
    <n v="218"/>
    <n v="485"/>
    <n v="545"/>
    <n v="513"/>
    <n v="77"/>
    <n v="56"/>
    <n v="64"/>
    <n v="172"/>
    <n v="133"/>
    <n v="129"/>
    <n v="355"/>
    <n v="338"/>
    <n v="245"/>
    <n v="568"/>
    <n v="563"/>
    <n v="477"/>
    <m/>
    <m/>
    <m/>
    <m/>
    <m/>
    <m/>
    <m/>
    <m/>
    <m/>
    <m/>
    <m/>
    <m/>
    <m/>
    <m/>
    <m/>
    <m/>
    <m/>
    <m/>
    <m/>
    <m/>
    <m/>
    <m/>
    <m/>
    <m/>
    <s v=""/>
    <s v=""/>
    <s v=""/>
    <s v=""/>
    <s v=""/>
    <s v=""/>
    <m/>
    <m/>
    <m/>
    <m/>
    <m/>
    <m/>
    <s v=""/>
    <s v=""/>
    <s v=""/>
    <m/>
    <m/>
    <m/>
    <m/>
    <m/>
    <m/>
    <m/>
    <m/>
    <m/>
    <s v=""/>
    <s v=""/>
    <s v=""/>
  </r>
  <r>
    <x v="12"/>
    <s v="Chattanooga State Technical Community College "/>
    <n v="219824"/>
    <x v="5"/>
    <m/>
    <m/>
    <m/>
    <m/>
    <m/>
    <m/>
    <m/>
    <m/>
    <m/>
    <m/>
    <m/>
    <m/>
    <m/>
    <m/>
    <m/>
    <m/>
    <m/>
    <m/>
    <m/>
    <m/>
    <m/>
    <m/>
    <m/>
    <m/>
    <m/>
    <m/>
    <m/>
    <m/>
    <m/>
    <m/>
    <m/>
    <s v=" "/>
    <s v=" "/>
    <s v=" "/>
    <s v=" "/>
    <s v=" "/>
    <s v=" "/>
    <s v=" "/>
    <s v=" "/>
    <s v=" "/>
    <s v=" "/>
    <s v=" "/>
    <s v=" "/>
    <m/>
    <m/>
    <m/>
    <m/>
    <m/>
    <m/>
    <s v=" "/>
    <s v=" "/>
    <s v=" "/>
    <m/>
    <m/>
    <m/>
    <m/>
    <m/>
    <m/>
    <m/>
    <m/>
    <m/>
    <s v=""/>
    <s v=""/>
    <s v=""/>
    <m/>
    <m/>
    <m/>
    <m/>
    <n v="1457"/>
    <n v="1369"/>
    <n v="1378"/>
    <n v="1398"/>
    <n v="1343"/>
    <n v="1068"/>
    <n v="956"/>
    <n v="1057"/>
    <n v="1063"/>
    <n v="1031"/>
    <n v="984"/>
    <n v="974"/>
    <n v="1024"/>
    <m/>
    <m/>
    <m/>
    <m/>
    <m/>
    <m/>
    <m/>
    <m/>
    <n v="1068"/>
    <n v="956"/>
    <n v="1057"/>
    <n v="1063"/>
    <n v="1031"/>
    <n v="984"/>
    <n v="974"/>
    <n v="1024"/>
    <n v="536"/>
    <n v="517"/>
    <n v="564"/>
    <n v="56"/>
    <n v="41"/>
    <n v="46"/>
    <n v="392"/>
    <n v="416"/>
    <n v="414"/>
    <n v="108"/>
    <n v="79"/>
    <n v="74"/>
    <n v="205"/>
    <n v="170"/>
    <n v="162"/>
    <n v="109"/>
    <n v="110"/>
    <n v="103"/>
    <n v="641"/>
    <n v="672"/>
    <n v="645"/>
  </r>
  <r>
    <x v="12"/>
    <s v="Pellissippi State Technical Community College"/>
    <n v="221643"/>
    <x v="5"/>
    <m/>
    <m/>
    <m/>
    <m/>
    <m/>
    <m/>
    <m/>
    <m/>
    <m/>
    <m/>
    <m/>
    <m/>
    <m/>
    <m/>
    <m/>
    <m/>
    <m/>
    <m/>
    <m/>
    <m/>
    <m/>
    <m/>
    <m/>
    <m/>
    <m/>
    <m/>
    <m/>
    <m/>
    <m/>
    <m/>
    <m/>
    <s v=" "/>
    <s v=" "/>
    <s v=" "/>
    <s v=" "/>
    <s v=" "/>
    <s v=" "/>
    <s v=" "/>
    <s v=" "/>
    <s v=" "/>
    <s v=" "/>
    <s v=" "/>
    <s v=" "/>
    <m/>
    <m/>
    <m/>
    <m/>
    <m/>
    <m/>
    <s v=" "/>
    <s v=" "/>
    <s v=" "/>
    <m/>
    <m/>
    <m/>
    <m/>
    <m/>
    <m/>
    <m/>
    <m/>
    <m/>
    <s v=""/>
    <s v=""/>
    <s v=""/>
    <m/>
    <m/>
    <m/>
    <m/>
    <n v="1384"/>
    <n v="1517"/>
    <n v="1489"/>
    <n v="1666"/>
    <n v="1540"/>
    <n v="923"/>
    <n v="937"/>
    <n v="859"/>
    <n v="985"/>
    <n v="1067"/>
    <n v="1053"/>
    <n v="1184"/>
    <n v="1215"/>
    <m/>
    <m/>
    <m/>
    <m/>
    <m/>
    <m/>
    <m/>
    <m/>
    <n v="923"/>
    <n v="937"/>
    <n v="859"/>
    <n v="985"/>
    <n v="1067"/>
    <n v="1053"/>
    <n v="1184"/>
    <n v="1215"/>
    <n v="633"/>
    <n v="672"/>
    <n v="736"/>
    <n v="57"/>
    <n v="93"/>
    <n v="88"/>
    <n v="363"/>
    <n v="419"/>
    <n v="391"/>
    <n v="111"/>
    <n v="115"/>
    <n v="101"/>
    <n v="216"/>
    <n v="193"/>
    <n v="255"/>
    <n v="183"/>
    <n v="237"/>
    <n v="245"/>
    <n v="475"/>
    <n v="522"/>
    <n v="452"/>
  </r>
  <r>
    <x v="12"/>
    <s v="Southwest Tennessee Community College"/>
    <n v="221485"/>
    <x v="5"/>
    <m/>
    <m/>
    <m/>
    <m/>
    <m/>
    <m/>
    <m/>
    <m/>
    <m/>
    <m/>
    <m/>
    <m/>
    <m/>
    <m/>
    <m/>
    <m/>
    <m/>
    <m/>
    <m/>
    <m/>
    <m/>
    <m/>
    <m/>
    <m/>
    <m/>
    <m/>
    <m/>
    <m/>
    <m/>
    <m/>
    <m/>
    <s v=" "/>
    <s v=" "/>
    <s v=" "/>
    <s v=" "/>
    <s v=" "/>
    <s v=" "/>
    <s v=" "/>
    <s v=" "/>
    <s v=" "/>
    <s v=" "/>
    <s v=" "/>
    <s v=" "/>
    <m/>
    <m/>
    <m/>
    <m/>
    <m/>
    <m/>
    <s v=" "/>
    <s v=" "/>
    <s v=" "/>
    <m/>
    <m/>
    <m/>
    <m/>
    <m/>
    <m/>
    <m/>
    <m/>
    <m/>
    <s v=""/>
    <s v=""/>
    <s v=""/>
    <m/>
    <m/>
    <m/>
    <m/>
    <n v="2308"/>
    <n v="2263"/>
    <n v="2335"/>
    <n v="2133"/>
    <n v="2183"/>
    <n v="1379"/>
    <n v="1174"/>
    <n v="1314"/>
    <n v="1461"/>
    <n v="1478"/>
    <n v="1547"/>
    <n v="1330"/>
    <n v="1520"/>
    <m/>
    <m/>
    <m/>
    <m/>
    <m/>
    <m/>
    <m/>
    <m/>
    <n v="1379"/>
    <n v="1174"/>
    <n v="1314"/>
    <n v="1461"/>
    <n v="1478"/>
    <n v="1547"/>
    <n v="1330"/>
    <n v="1520"/>
    <n v="692"/>
    <n v="646"/>
    <n v="727"/>
    <n v="78"/>
    <n v="88"/>
    <n v="85"/>
    <n v="777"/>
    <n v="596"/>
    <n v="708"/>
    <n v="95"/>
    <n v="70"/>
    <n v="59"/>
    <n v="244"/>
    <n v="216"/>
    <n v="267"/>
    <n v="140"/>
    <n v="128"/>
    <n v="148"/>
    <n v="982"/>
    <n v="1064"/>
    <n v="1073"/>
  </r>
  <r>
    <x v="12"/>
    <s v="Cleveland State Community College "/>
    <n v="219879"/>
    <x v="6"/>
    <m/>
    <m/>
    <m/>
    <m/>
    <m/>
    <m/>
    <m/>
    <m/>
    <m/>
    <m/>
    <m/>
    <m/>
    <m/>
    <m/>
    <m/>
    <m/>
    <m/>
    <m/>
    <m/>
    <m/>
    <m/>
    <m/>
    <m/>
    <m/>
    <m/>
    <m/>
    <m/>
    <m/>
    <m/>
    <m/>
    <m/>
    <s v=" "/>
    <s v=" "/>
    <s v=" "/>
    <s v=" "/>
    <s v=" "/>
    <s v=" "/>
    <s v=" "/>
    <s v=" "/>
    <s v=" "/>
    <s v=" "/>
    <s v=" "/>
    <s v=" "/>
    <m/>
    <m/>
    <m/>
    <m/>
    <m/>
    <m/>
    <s v=" "/>
    <s v=" "/>
    <s v=" "/>
    <m/>
    <m/>
    <m/>
    <m/>
    <m/>
    <m/>
    <m/>
    <m/>
    <m/>
    <s v=""/>
    <s v=""/>
    <s v=""/>
    <m/>
    <m/>
    <m/>
    <m/>
    <n v="615"/>
    <n v="604"/>
    <n v="609"/>
    <n v="588"/>
    <n v="639"/>
    <n v="553"/>
    <n v="482"/>
    <n v="536"/>
    <n v="509"/>
    <n v="503"/>
    <n v="501"/>
    <n v="476"/>
    <n v="525"/>
    <m/>
    <m/>
    <m/>
    <m/>
    <m/>
    <m/>
    <m/>
    <m/>
    <n v="553"/>
    <n v="482"/>
    <n v="536"/>
    <n v="509"/>
    <n v="503"/>
    <n v="501"/>
    <n v="476"/>
    <n v="525"/>
    <n v="290"/>
    <n v="267"/>
    <n v="263"/>
    <n v="23"/>
    <n v="23"/>
    <n v="24"/>
    <n v="188"/>
    <n v="186"/>
    <n v="238"/>
    <n v="72"/>
    <n v="67"/>
    <n v="64"/>
    <n v="81"/>
    <n v="68"/>
    <n v="91"/>
    <n v="94"/>
    <n v="82"/>
    <n v="97"/>
    <n v="262"/>
    <n v="286"/>
    <n v="249"/>
  </r>
  <r>
    <x v="12"/>
    <s v="Columbia State Community College "/>
    <n v="219888"/>
    <x v="6"/>
    <m/>
    <m/>
    <m/>
    <m/>
    <m/>
    <m/>
    <m/>
    <m/>
    <m/>
    <m/>
    <m/>
    <m/>
    <m/>
    <m/>
    <m/>
    <m/>
    <m/>
    <m/>
    <m/>
    <m/>
    <m/>
    <m/>
    <m/>
    <m/>
    <m/>
    <m/>
    <m/>
    <m/>
    <m/>
    <m/>
    <m/>
    <s v=" "/>
    <s v=" "/>
    <s v=" "/>
    <s v=" "/>
    <s v=" "/>
    <s v=" "/>
    <s v=" "/>
    <s v=" "/>
    <s v=" "/>
    <s v=" "/>
    <s v=" "/>
    <s v=" "/>
    <m/>
    <m/>
    <m/>
    <m/>
    <m/>
    <m/>
    <s v=" "/>
    <s v=" "/>
    <s v=" "/>
    <m/>
    <m/>
    <m/>
    <m/>
    <m/>
    <m/>
    <m/>
    <m/>
    <m/>
    <s v=""/>
    <s v=""/>
    <s v=""/>
    <m/>
    <m/>
    <m/>
    <m/>
    <n v="1002"/>
    <n v="882"/>
    <n v="989"/>
    <n v="1091"/>
    <n v="944"/>
    <n v="780"/>
    <n v="651"/>
    <n v="661"/>
    <n v="729"/>
    <n v="684"/>
    <n v="779"/>
    <n v="793"/>
    <n v="657"/>
    <m/>
    <m/>
    <m/>
    <m/>
    <m/>
    <m/>
    <m/>
    <m/>
    <n v="780"/>
    <n v="651"/>
    <n v="661"/>
    <n v="729"/>
    <n v="684"/>
    <n v="779"/>
    <n v="793"/>
    <n v="657"/>
    <n v="448"/>
    <n v="427"/>
    <n v="405"/>
    <n v="60"/>
    <n v="74"/>
    <n v="51"/>
    <n v="271"/>
    <n v="292"/>
    <n v="201"/>
    <n v="133"/>
    <n v="103"/>
    <n v="110"/>
    <n v="128"/>
    <n v="122"/>
    <n v="136"/>
    <n v="164"/>
    <n v="154"/>
    <n v="151"/>
    <n v="304"/>
    <n v="305"/>
    <n v="382"/>
  </r>
  <r>
    <x v="12"/>
    <s v="Jackson State Community College "/>
    <n v="220400"/>
    <x v="6"/>
    <m/>
    <m/>
    <m/>
    <m/>
    <m/>
    <m/>
    <m/>
    <m/>
    <m/>
    <m/>
    <m/>
    <m/>
    <m/>
    <m/>
    <m/>
    <m/>
    <m/>
    <m/>
    <m/>
    <m/>
    <m/>
    <m/>
    <m/>
    <m/>
    <m/>
    <m/>
    <m/>
    <m/>
    <m/>
    <m/>
    <m/>
    <s v=" "/>
    <s v=" "/>
    <s v=" "/>
    <s v=" "/>
    <s v=" "/>
    <s v=" "/>
    <s v=" "/>
    <s v=" "/>
    <s v=" "/>
    <s v=" "/>
    <s v=" "/>
    <s v=" "/>
    <m/>
    <m/>
    <m/>
    <m/>
    <m/>
    <m/>
    <s v=" "/>
    <s v=" "/>
    <s v=" "/>
    <m/>
    <m/>
    <m/>
    <m/>
    <m/>
    <m/>
    <m/>
    <m/>
    <m/>
    <s v=""/>
    <s v=""/>
    <s v=""/>
    <m/>
    <m/>
    <m/>
    <m/>
    <n v="876"/>
    <n v="808"/>
    <n v="953"/>
    <n v="1045"/>
    <n v="892"/>
    <n v="681"/>
    <n v="646"/>
    <n v="641"/>
    <n v="685"/>
    <n v="623"/>
    <n v="759"/>
    <n v="835"/>
    <n v="748"/>
    <m/>
    <m/>
    <m/>
    <m/>
    <m/>
    <m/>
    <m/>
    <m/>
    <n v="681"/>
    <n v="646"/>
    <n v="641"/>
    <n v="685"/>
    <n v="623"/>
    <n v="759"/>
    <n v="835"/>
    <n v="748"/>
    <n v="383"/>
    <n v="407"/>
    <n v="406"/>
    <n v="33"/>
    <n v="50"/>
    <n v="50"/>
    <n v="343"/>
    <n v="378"/>
    <n v="292"/>
    <n v="72"/>
    <n v="51"/>
    <n v="59"/>
    <n v="119"/>
    <n v="115"/>
    <n v="133"/>
    <n v="105"/>
    <n v="87"/>
    <n v="99"/>
    <n v="389"/>
    <n v="370"/>
    <n v="468"/>
  </r>
  <r>
    <x v="12"/>
    <s v="Motlow State Community College "/>
    <n v="221096"/>
    <x v="6"/>
    <m/>
    <m/>
    <m/>
    <m/>
    <m/>
    <m/>
    <m/>
    <m/>
    <m/>
    <m/>
    <m/>
    <m/>
    <m/>
    <m/>
    <m/>
    <m/>
    <m/>
    <m/>
    <m/>
    <m/>
    <m/>
    <m/>
    <m/>
    <m/>
    <m/>
    <m/>
    <m/>
    <m/>
    <m/>
    <m/>
    <m/>
    <s v=" "/>
    <s v=" "/>
    <s v=" "/>
    <s v=" "/>
    <s v=" "/>
    <s v=" "/>
    <s v=" "/>
    <s v=" "/>
    <s v=" "/>
    <s v=" "/>
    <s v=" "/>
    <s v=" "/>
    <m/>
    <m/>
    <m/>
    <m/>
    <m/>
    <m/>
    <s v=" "/>
    <s v=" "/>
    <s v=" "/>
    <m/>
    <m/>
    <m/>
    <m/>
    <m/>
    <m/>
    <m/>
    <m/>
    <m/>
    <s v=""/>
    <s v=""/>
    <s v=""/>
    <m/>
    <m/>
    <m/>
    <m/>
    <n v="1012"/>
    <n v="982"/>
    <n v="1028"/>
    <n v="1101"/>
    <n v="1088"/>
    <n v="740"/>
    <n v="750"/>
    <n v="721"/>
    <n v="790"/>
    <n v="802"/>
    <n v="832"/>
    <n v="883"/>
    <n v="924"/>
    <m/>
    <m/>
    <m/>
    <m/>
    <m/>
    <m/>
    <m/>
    <m/>
    <n v="740"/>
    <n v="750"/>
    <n v="721"/>
    <n v="790"/>
    <n v="802"/>
    <n v="832"/>
    <n v="883"/>
    <n v="924"/>
    <n v="443"/>
    <n v="455"/>
    <n v="525"/>
    <n v="59"/>
    <n v="78"/>
    <n v="68"/>
    <n v="330"/>
    <n v="350"/>
    <n v="331"/>
    <n v="134"/>
    <n v="138"/>
    <n v="138"/>
    <n v="88"/>
    <n v="64"/>
    <n v="100"/>
    <n v="187"/>
    <n v="172"/>
    <n v="198"/>
    <n v="381"/>
    <n v="428"/>
    <n v="396"/>
  </r>
  <r>
    <x v="12"/>
    <s v="Nashville State Technical Community College"/>
    <n v="221184"/>
    <x v="6"/>
    <m/>
    <m/>
    <m/>
    <m/>
    <m/>
    <m/>
    <m/>
    <m/>
    <m/>
    <m/>
    <m/>
    <m/>
    <m/>
    <m/>
    <m/>
    <m/>
    <m/>
    <m/>
    <m/>
    <m/>
    <m/>
    <m/>
    <m/>
    <m/>
    <m/>
    <m/>
    <m/>
    <m/>
    <m/>
    <m/>
    <m/>
    <s v=" "/>
    <s v=" "/>
    <s v=" "/>
    <s v=" "/>
    <s v=" "/>
    <s v=" "/>
    <s v=" "/>
    <s v=" "/>
    <s v=" "/>
    <s v=" "/>
    <s v=" "/>
    <s v=" "/>
    <m/>
    <m/>
    <m/>
    <m/>
    <m/>
    <m/>
    <s v=" "/>
    <s v=" "/>
    <s v=" "/>
    <m/>
    <m/>
    <m/>
    <m/>
    <m/>
    <m/>
    <m/>
    <m/>
    <m/>
    <s v=""/>
    <s v=""/>
    <s v=""/>
    <m/>
    <m/>
    <m/>
    <m/>
    <n v="1064"/>
    <n v="1072"/>
    <n v="1034"/>
    <n v="1110"/>
    <n v="1096"/>
    <n v="393"/>
    <n v="432"/>
    <n v="472"/>
    <n v="581"/>
    <n v="584"/>
    <n v="585"/>
    <n v="566"/>
    <n v="683"/>
    <m/>
    <m/>
    <m/>
    <m/>
    <m/>
    <m/>
    <m/>
    <m/>
    <n v="393"/>
    <n v="432"/>
    <n v="472"/>
    <n v="581"/>
    <n v="584"/>
    <n v="585"/>
    <n v="566"/>
    <n v="683"/>
    <n v="285"/>
    <n v="278"/>
    <n v="337"/>
    <n v="35"/>
    <n v="61"/>
    <n v="65"/>
    <n v="265"/>
    <n v="227"/>
    <n v="281"/>
    <n v="69"/>
    <n v="41"/>
    <n v="46"/>
    <n v="97"/>
    <n v="80"/>
    <n v="93"/>
    <n v="86"/>
    <n v="69"/>
    <n v="81"/>
    <n v="329"/>
    <n v="394"/>
    <n v="365"/>
  </r>
  <r>
    <x v="12"/>
    <s v="Northeast State Technical Community College"/>
    <n v="221908"/>
    <x v="6"/>
    <m/>
    <m/>
    <m/>
    <m/>
    <m/>
    <m/>
    <m/>
    <m/>
    <m/>
    <m/>
    <m/>
    <m/>
    <m/>
    <m/>
    <m/>
    <m/>
    <m/>
    <m/>
    <m/>
    <m/>
    <m/>
    <m/>
    <m/>
    <m/>
    <m/>
    <m/>
    <m/>
    <m/>
    <m/>
    <m/>
    <m/>
    <s v=" "/>
    <s v=" "/>
    <s v=" "/>
    <s v=" "/>
    <s v=" "/>
    <s v=" "/>
    <s v=" "/>
    <s v=" "/>
    <s v=" "/>
    <s v=" "/>
    <s v=" "/>
    <s v=" "/>
    <m/>
    <m/>
    <m/>
    <m/>
    <m/>
    <m/>
    <s v=" "/>
    <s v=" "/>
    <s v=" "/>
    <m/>
    <m/>
    <m/>
    <m/>
    <m/>
    <m/>
    <m/>
    <m/>
    <m/>
    <s v=""/>
    <s v=""/>
    <s v=""/>
    <m/>
    <m/>
    <m/>
    <m/>
    <n v="1029"/>
    <n v="987"/>
    <n v="1023"/>
    <n v="1080"/>
    <n v="1068"/>
    <n v="678"/>
    <n v="641"/>
    <n v="734"/>
    <n v="789"/>
    <n v="775"/>
    <n v="814"/>
    <n v="772"/>
    <n v="907"/>
    <m/>
    <m/>
    <m/>
    <m/>
    <m/>
    <m/>
    <m/>
    <m/>
    <n v="678"/>
    <n v="641"/>
    <n v="734"/>
    <n v="789"/>
    <n v="775"/>
    <n v="814"/>
    <n v="772"/>
    <n v="907"/>
    <n v="501"/>
    <n v="435"/>
    <n v="552"/>
    <n v="12"/>
    <n v="23"/>
    <n v="16"/>
    <n v="301"/>
    <n v="314"/>
    <n v="339"/>
    <n v="176"/>
    <n v="123"/>
    <n v="129"/>
    <n v="158"/>
    <n v="133"/>
    <n v="147"/>
    <n v="96"/>
    <n v="118"/>
    <n v="103"/>
    <n v="359"/>
    <n v="401"/>
    <n v="435"/>
  </r>
  <r>
    <x v="12"/>
    <s v="Roane State Community College "/>
    <n v="221397"/>
    <x v="6"/>
    <m/>
    <m/>
    <m/>
    <m/>
    <m/>
    <m/>
    <m/>
    <m/>
    <m/>
    <m/>
    <m/>
    <m/>
    <m/>
    <m/>
    <m/>
    <m/>
    <m/>
    <m/>
    <m/>
    <m/>
    <m/>
    <m/>
    <m/>
    <m/>
    <m/>
    <m/>
    <m/>
    <m/>
    <m/>
    <m/>
    <m/>
    <s v=" "/>
    <s v=" "/>
    <s v=" "/>
    <s v=" "/>
    <s v=" "/>
    <s v=" "/>
    <s v=" "/>
    <s v=" "/>
    <s v=" "/>
    <s v=" "/>
    <s v=" "/>
    <s v=" "/>
    <m/>
    <m/>
    <m/>
    <m/>
    <m/>
    <m/>
    <s v=" "/>
    <s v=" "/>
    <s v=" "/>
    <m/>
    <m/>
    <m/>
    <m/>
    <m/>
    <m/>
    <m/>
    <m/>
    <m/>
    <s v=""/>
    <s v=""/>
    <s v=""/>
    <m/>
    <m/>
    <m/>
    <m/>
    <n v="1185"/>
    <n v="1044"/>
    <n v="1166"/>
    <n v="1173"/>
    <n v="1071"/>
    <n v="837"/>
    <n v="870"/>
    <n v="878"/>
    <n v="907"/>
    <n v="850"/>
    <n v="956"/>
    <n v="949"/>
    <n v="904"/>
    <m/>
    <m/>
    <m/>
    <m/>
    <m/>
    <m/>
    <m/>
    <m/>
    <n v="837"/>
    <n v="870"/>
    <n v="878"/>
    <n v="907"/>
    <n v="850"/>
    <n v="956"/>
    <n v="949"/>
    <n v="904"/>
    <n v="538"/>
    <n v="562"/>
    <n v="559"/>
    <n v="62"/>
    <n v="46"/>
    <n v="47"/>
    <n v="356"/>
    <n v="341"/>
    <n v="298"/>
    <n v="161"/>
    <n v="112"/>
    <n v="133"/>
    <n v="140"/>
    <n v="145"/>
    <n v="143"/>
    <n v="183"/>
    <n v="161"/>
    <n v="168"/>
    <n v="423"/>
    <n v="432"/>
    <n v="512"/>
  </r>
  <r>
    <x v="12"/>
    <s v="Volunteer State Community College "/>
    <n v="222053"/>
    <x v="6"/>
    <m/>
    <m/>
    <m/>
    <m/>
    <m/>
    <m/>
    <m/>
    <m/>
    <m/>
    <m/>
    <m/>
    <m/>
    <m/>
    <m/>
    <m/>
    <m/>
    <m/>
    <m/>
    <m/>
    <m/>
    <m/>
    <m/>
    <m/>
    <m/>
    <m/>
    <m/>
    <m/>
    <m/>
    <m/>
    <m/>
    <m/>
    <s v=" "/>
    <s v=" "/>
    <s v=" "/>
    <s v=" "/>
    <s v=" "/>
    <s v=" "/>
    <s v=" "/>
    <s v=" "/>
    <s v=" "/>
    <s v=" "/>
    <s v=" "/>
    <s v=" "/>
    <m/>
    <m/>
    <m/>
    <m/>
    <m/>
    <m/>
    <s v=" "/>
    <s v=" "/>
    <s v=" "/>
    <m/>
    <m/>
    <m/>
    <m/>
    <m/>
    <m/>
    <m/>
    <m/>
    <m/>
    <s v=""/>
    <s v=""/>
    <s v=""/>
    <m/>
    <m/>
    <m/>
    <m/>
    <n v="1391"/>
    <n v="1360"/>
    <n v="1432"/>
    <n v="1379"/>
    <n v="1429"/>
    <n v="958"/>
    <n v="863"/>
    <n v="933"/>
    <n v="986"/>
    <n v="1019"/>
    <n v="1082"/>
    <n v="1050"/>
    <n v="1193"/>
    <m/>
    <m/>
    <m/>
    <m/>
    <m/>
    <m/>
    <m/>
    <m/>
    <n v="958"/>
    <n v="863"/>
    <n v="933"/>
    <n v="986"/>
    <n v="1019"/>
    <n v="1082"/>
    <n v="1050"/>
    <n v="1193"/>
    <n v="566"/>
    <n v="549"/>
    <n v="661"/>
    <n v="68"/>
    <n v="69"/>
    <n v="66"/>
    <n v="448"/>
    <n v="432"/>
    <n v="466"/>
    <n v="128"/>
    <n v="102"/>
    <n v="126"/>
    <n v="156"/>
    <n v="159"/>
    <n v="181"/>
    <n v="136"/>
    <n v="182"/>
    <n v="157"/>
    <n v="566"/>
    <n v="576"/>
    <n v="618"/>
  </r>
  <r>
    <x v="12"/>
    <s v="Walters State Community College "/>
    <n v="222062"/>
    <x v="6"/>
    <m/>
    <m/>
    <m/>
    <m/>
    <m/>
    <m/>
    <m/>
    <m/>
    <m/>
    <m/>
    <m/>
    <m/>
    <m/>
    <m/>
    <m/>
    <m/>
    <m/>
    <m/>
    <m/>
    <m/>
    <m/>
    <m/>
    <m/>
    <m/>
    <m/>
    <m/>
    <m/>
    <m/>
    <m/>
    <m/>
    <m/>
    <s v=" "/>
    <s v=" "/>
    <s v=" "/>
    <s v=" "/>
    <s v=" "/>
    <s v=" "/>
    <s v=" "/>
    <s v=" "/>
    <s v=" "/>
    <s v=" "/>
    <s v=" "/>
    <s v=" "/>
    <m/>
    <m/>
    <m/>
    <m/>
    <m/>
    <m/>
    <s v=" "/>
    <s v=" "/>
    <s v=" "/>
    <m/>
    <m/>
    <m/>
    <m/>
    <m/>
    <m/>
    <m/>
    <m/>
    <m/>
    <s v=""/>
    <s v=""/>
    <s v=""/>
    <m/>
    <m/>
    <m/>
    <m/>
    <n v="1146"/>
    <n v="1250"/>
    <n v="1254"/>
    <n v="1237"/>
    <n v="1219"/>
    <n v="1006"/>
    <n v="871"/>
    <n v="1080"/>
    <n v="894"/>
    <n v="1018"/>
    <n v="1005"/>
    <n v="1004"/>
    <n v="1080"/>
    <m/>
    <m/>
    <m/>
    <m/>
    <m/>
    <m/>
    <m/>
    <m/>
    <n v="1006"/>
    <n v="871"/>
    <n v="1080"/>
    <n v="894"/>
    <n v="1018"/>
    <n v="1005"/>
    <n v="1004"/>
    <n v="1080"/>
    <n v="584"/>
    <n v="583"/>
    <n v="694"/>
    <n v="45"/>
    <n v="42"/>
    <n v="49"/>
    <n v="376"/>
    <n v="379"/>
    <n v="337"/>
    <n v="161"/>
    <n v="154"/>
    <n v="154"/>
    <n v="112"/>
    <n v="140"/>
    <n v="174"/>
    <n v="149"/>
    <n v="184"/>
    <n v="167"/>
    <n v="472"/>
    <n v="540"/>
    <n v="510"/>
  </r>
  <r>
    <x v="12"/>
    <s v="Dyersburg State Community College "/>
    <n v="220057"/>
    <x v="7"/>
    <m/>
    <m/>
    <m/>
    <m/>
    <m/>
    <m/>
    <m/>
    <m/>
    <m/>
    <m/>
    <m/>
    <m/>
    <m/>
    <m/>
    <m/>
    <m/>
    <m/>
    <m/>
    <m/>
    <m/>
    <m/>
    <m/>
    <m/>
    <m/>
    <m/>
    <m/>
    <m/>
    <m/>
    <m/>
    <m/>
    <m/>
    <s v=" "/>
    <s v=" "/>
    <s v=" "/>
    <s v=" "/>
    <s v=" "/>
    <s v=" "/>
    <s v=" "/>
    <s v=" "/>
    <s v=" "/>
    <s v=" "/>
    <s v=" "/>
    <s v=" "/>
    <m/>
    <m/>
    <m/>
    <m/>
    <m/>
    <m/>
    <s v=" "/>
    <s v=" "/>
    <s v=" "/>
    <m/>
    <m/>
    <m/>
    <m/>
    <m/>
    <m/>
    <m/>
    <m/>
    <m/>
    <s v=""/>
    <s v=""/>
    <s v=""/>
    <m/>
    <m/>
    <m/>
    <m/>
    <n v="641"/>
    <n v="625"/>
    <n v="583"/>
    <n v="636"/>
    <n v="631"/>
    <n v="498"/>
    <n v="457"/>
    <n v="599"/>
    <n v="491"/>
    <n v="476"/>
    <n v="464"/>
    <n v="503"/>
    <n v="523"/>
    <m/>
    <m/>
    <m/>
    <m/>
    <m/>
    <m/>
    <m/>
    <m/>
    <n v="498"/>
    <n v="457"/>
    <n v="599"/>
    <n v="491"/>
    <n v="476"/>
    <n v="464"/>
    <n v="503"/>
    <n v="523"/>
    <n v="220"/>
    <n v="242"/>
    <n v="281"/>
    <n v="33"/>
    <n v="38"/>
    <n v="38"/>
    <n v="211"/>
    <n v="223"/>
    <n v="204"/>
    <n v="54"/>
    <n v="41"/>
    <n v="32"/>
    <n v="63"/>
    <n v="66"/>
    <n v="75"/>
    <n v="66"/>
    <n v="89"/>
    <n v="77"/>
    <n v="308"/>
    <n v="280"/>
    <n v="280"/>
  </r>
  <r>
    <x v="12"/>
    <s v="Tennessee Technology Center at Athens"/>
    <n v="21959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Chattanooga"/>
    <s v="219824B"/>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Covington"/>
    <n v="21992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Crossville"/>
    <n v="22159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Crump"/>
    <n v="22143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Dickson"/>
    <n v="2199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Elizabethton"/>
    <n v="220127"/>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Harriman"/>
    <n v="22025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Hartsville"/>
    <n v="220279"/>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Hohenwald"/>
    <n v="22032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Jacksboro"/>
    <n v="2203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Jackson"/>
    <n v="22161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Knoxville"/>
    <n v="221625"/>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Livingston"/>
    <n v="22064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McKenzie"/>
    <n v="22075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McMinnville"/>
    <n v="221607"/>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Memphis"/>
    <n v="220853"/>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Morristown"/>
    <n v="221050"/>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Murfreesboro"/>
    <n v="221102"/>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Nashville"/>
    <n v="248925"/>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Newbern"/>
    <n v="221236"/>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Oneida"/>
    <n v="221582"/>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Paris"/>
    <n v="221281"/>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Pulaski"/>
    <n v="221333"/>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Ripley"/>
    <n v="221388"/>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Shelbyville"/>
    <n v="22149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2"/>
    <s v="Tennessee Technology Center at Whiteville"/>
    <n v="221634"/>
    <x v="9"/>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3"/>
    <s v="Texas A &amp; M University "/>
    <n v="228723"/>
    <x v="0"/>
    <n v="6949"/>
    <n v="6726"/>
    <n v="7068"/>
    <n v="7104"/>
    <n v="7804"/>
    <n v="8094"/>
    <n v="8093"/>
    <n v="5559"/>
    <n v="6627"/>
    <n v="6660"/>
    <n v="6652"/>
    <n v="6313"/>
    <n v="6589"/>
    <n v="6389"/>
    <n v="6677"/>
    <n v="6734"/>
    <n v="7472"/>
    <n v="7587"/>
    <n v="7465"/>
    <m/>
    <m/>
    <m/>
    <m/>
    <m/>
    <n v="24"/>
    <n v="29"/>
    <m/>
    <m/>
    <m/>
    <m/>
    <m/>
    <n v="5559"/>
    <n v="6627"/>
    <n v="6660"/>
    <n v="6652"/>
    <n v="6313"/>
    <n v="6565"/>
    <n v="6360"/>
    <n v="6677"/>
    <n v="6734"/>
    <n v="7472"/>
    <n v="7587"/>
    <n v="7465"/>
    <n v="6828"/>
    <n v="7010"/>
    <n v="6896"/>
    <n v="427"/>
    <n v="385"/>
    <n v="379"/>
    <n v="217"/>
    <n v="192"/>
    <n v="190"/>
    <n v="4887"/>
    <n v="5146"/>
    <n v="5067"/>
    <n v="140"/>
    <n v="120"/>
    <n v="86"/>
    <n v="908"/>
    <n v="943"/>
    <n v="860"/>
    <n v="378"/>
    <n v="356"/>
    <n v="347"/>
    <n v="4326"/>
    <n v="5202"/>
    <n v="5327"/>
    <m/>
    <m/>
    <m/>
    <m/>
    <m/>
    <m/>
    <m/>
    <m/>
    <m/>
    <m/>
    <m/>
    <m/>
    <m/>
    <m/>
    <m/>
    <m/>
    <m/>
    <m/>
    <m/>
    <m/>
    <m/>
    <m/>
    <m/>
    <m/>
    <s v=""/>
    <s v=""/>
    <s v=""/>
    <s v=""/>
    <s v=""/>
    <s v=""/>
    <m/>
    <m/>
    <m/>
    <m/>
    <m/>
    <m/>
    <s v=""/>
    <s v=""/>
    <s v=""/>
    <m/>
    <m/>
    <m/>
    <m/>
    <m/>
    <m/>
    <m/>
    <m/>
    <m/>
    <s v=""/>
    <s v=""/>
    <s v=""/>
  </r>
  <r>
    <x v="13"/>
    <s v="Texas Tech University "/>
    <n v="229115"/>
    <x v="0"/>
    <n v="4533"/>
    <n v="4445"/>
    <n v="3951"/>
    <n v="3802"/>
    <n v="3922"/>
    <n v="4518"/>
    <n v="4408"/>
    <n v="3227"/>
    <n v="3136"/>
    <n v="3410"/>
    <n v="3971"/>
    <n v="4057"/>
    <n v="4285"/>
    <n v="4326"/>
    <n v="3833"/>
    <n v="3743"/>
    <n v="3862"/>
    <n v="4442"/>
    <n v="4339"/>
    <m/>
    <m/>
    <m/>
    <m/>
    <m/>
    <n v="20"/>
    <n v="35"/>
    <m/>
    <m/>
    <m/>
    <m/>
    <m/>
    <n v="3227"/>
    <n v="3136"/>
    <n v="3410"/>
    <n v="3971"/>
    <n v="4057"/>
    <n v="4265"/>
    <n v="4291"/>
    <n v="3833"/>
    <n v="3743"/>
    <n v="3862"/>
    <n v="4442"/>
    <n v="4339"/>
    <n v="3189"/>
    <n v="3560"/>
    <n v="3509"/>
    <n v="431"/>
    <n v="544"/>
    <n v="488"/>
    <n v="242"/>
    <n v="338"/>
    <n v="342"/>
    <n v="2272"/>
    <n v="2450"/>
    <n v="2584"/>
    <n v="158"/>
    <n v="172"/>
    <n v="162"/>
    <n v="1174"/>
    <n v="1202"/>
    <n v="1105"/>
    <n v="453"/>
    <n v="441"/>
    <n v="440"/>
    <n v="1871"/>
    <n v="1814"/>
    <n v="2025"/>
    <m/>
    <m/>
    <m/>
    <m/>
    <m/>
    <m/>
    <m/>
    <m/>
    <m/>
    <m/>
    <m/>
    <m/>
    <m/>
    <m/>
    <m/>
    <m/>
    <m/>
    <m/>
    <m/>
    <m/>
    <m/>
    <m/>
    <m/>
    <m/>
    <s v=""/>
    <s v=""/>
    <s v=""/>
    <s v=""/>
    <s v=""/>
    <s v=""/>
    <m/>
    <m/>
    <m/>
    <m/>
    <m/>
    <m/>
    <s v=""/>
    <s v=""/>
    <s v=""/>
    <m/>
    <m/>
    <m/>
    <m/>
    <m/>
    <m/>
    <m/>
    <m/>
    <m/>
    <s v=""/>
    <s v=""/>
    <s v=""/>
  </r>
  <r>
    <x v="13"/>
    <s v="University of Houston"/>
    <n v="225511"/>
    <x v="0"/>
    <n v="3457"/>
    <n v="3325"/>
    <n v="3389"/>
    <n v="3461"/>
    <n v="3472"/>
    <n v="3609"/>
    <n v="3874"/>
    <n v="2576"/>
    <n v="2952"/>
    <n v="2941"/>
    <n v="2847"/>
    <n v="3213"/>
    <n v="3142"/>
    <n v="3092"/>
    <n v="3044"/>
    <n v="3218"/>
    <n v="3250"/>
    <n v="3292"/>
    <n v="3507"/>
    <m/>
    <m/>
    <m/>
    <m/>
    <m/>
    <n v="17"/>
    <n v="19"/>
    <m/>
    <m/>
    <m/>
    <m/>
    <m/>
    <n v="2576"/>
    <n v="2952"/>
    <n v="2941"/>
    <n v="2847"/>
    <n v="3213"/>
    <n v="3125"/>
    <n v="3073"/>
    <n v="3044"/>
    <n v="3218"/>
    <n v="3250"/>
    <n v="3292"/>
    <n v="3507"/>
    <n v="2517"/>
    <n v="2584"/>
    <n v="2754"/>
    <n v="378"/>
    <n v="371"/>
    <n v="394"/>
    <n v="355"/>
    <n v="337"/>
    <n v="359"/>
    <n v="1375"/>
    <n v="1307"/>
    <n v="1258"/>
    <n v="315"/>
    <n v="272"/>
    <n v="268"/>
    <n v="1005"/>
    <n v="1049"/>
    <n v="1055"/>
    <n v="518"/>
    <n v="497"/>
    <n v="492"/>
    <n v="1243"/>
    <n v="1374"/>
    <n v="1420"/>
    <m/>
    <m/>
    <m/>
    <m/>
    <m/>
    <m/>
    <m/>
    <m/>
    <m/>
    <m/>
    <m/>
    <m/>
    <m/>
    <m/>
    <m/>
    <m/>
    <m/>
    <m/>
    <m/>
    <m/>
    <m/>
    <m/>
    <m/>
    <m/>
    <s v=""/>
    <s v=""/>
    <s v=""/>
    <s v=""/>
    <s v=""/>
    <s v=""/>
    <m/>
    <m/>
    <m/>
    <m/>
    <m/>
    <m/>
    <s v=""/>
    <s v=""/>
    <s v=""/>
    <m/>
    <m/>
    <m/>
    <m/>
    <m/>
    <m/>
    <m/>
    <m/>
    <m/>
    <s v=""/>
    <s v=""/>
    <s v=""/>
  </r>
  <r>
    <x v="13"/>
    <s v="University of North Texas"/>
    <n v="227216"/>
    <x v="0"/>
    <n v="3029"/>
    <n v="3440"/>
    <n v="3356"/>
    <n v="3643"/>
    <n v="3696"/>
    <n v="3570"/>
    <n v="3544"/>
    <n v="2292"/>
    <n v="2449"/>
    <n v="2691"/>
    <n v="2844"/>
    <n v="2816"/>
    <n v="2882"/>
    <n v="3308"/>
    <n v="3212"/>
    <n v="3498"/>
    <n v="3535"/>
    <n v="3473"/>
    <n v="3423"/>
    <m/>
    <m/>
    <m/>
    <m/>
    <m/>
    <n v="20"/>
    <n v="35"/>
    <m/>
    <m/>
    <m/>
    <m/>
    <m/>
    <n v="2292"/>
    <n v="2449"/>
    <n v="2691"/>
    <n v="2844"/>
    <n v="2816"/>
    <n v="2862"/>
    <n v="3273"/>
    <n v="3212"/>
    <n v="3498"/>
    <n v="3535"/>
    <n v="3473"/>
    <n v="3423"/>
    <n v="2596"/>
    <n v="2549"/>
    <n v="2545"/>
    <n v="543"/>
    <n v="496"/>
    <n v="502"/>
    <n v="396"/>
    <n v="428"/>
    <n v="376"/>
    <n v="1251"/>
    <n v="1304"/>
    <n v="1558"/>
    <n v="180"/>
    <n v="204"/>
    <n v="191"/>
    <n v="924"/>
    <n v="875"/>
    <n v="1008"/>
    <n v="461"/>
    <n v="479"/>
    <n v="516"/>
    <n v="1017"/>
    <n v="1146"/>
    <n v="1339"/>
    <m/>
    <m/>
    <m/>
    <m/>
    <m/>
    <m/>
    <m/>
    <m/>
    <m/>
    <m/>
    <m/>
    <m/>
    <m/>
    <m/>
    <m/>
    <m/>
    <m/>
    <m/>
    <m/>
    <m/>
    <m/>
    <m/>
    <m/>
    <m/>
    <s v=""/>
    <s v=""/>
    <s v=""/>
    <s v=""/>
    <s v=""/>
    <s v=""/>
    <m/>
    <m/>
    <m/>
    <m/>
    <m/>
    <m/>
    <s v=""/>
    <s v=""/>
    <s v=""/>
    <m/>
    <m/>
    <m/>
    <m/>
    <m/>
    <m/>
    <m/>
    <m/>
    <m/>
    <s v=""/>
    <s v=""/>
    <s v=""/>
  </r>
  <r>
    <x v="13"/>
    <s v="University of Texas at Arlington"/>
    <n v="228769"/>
    <x v="0"/>
    <n v="2208"/>
    <n v="2498"/>
    <n v="2072"/>
    <n v="2104"/>
    <n v="2120"/>
    <n v="2159"/>
    <n v="2340"/>
    <n v="1263"/>
    <n v="1216"/>
    <n v="1389"/>
    <n v="1586"/>
    <n v="1833"/>
    <n v="2114"/>
    <n v="2414"/>
    <n v="1714"/>
    <n v="1781"/>
    <n v="2028"/>
    <n v="2096"/>
    <n v="2254"/>
    <m/>
    <m/>
    <m/>
    <m/>
    <m/>
    <n v="10"/>
    <n v="21"/>
    <m/>
    <m/>
    <m/>
    <m/>
    <m/>
    <n v="1263"/>
    <n v="1216"/>
    <n v="1389"/>
    <n v="1586"/>
    <n v="1833"/>
    <n v="2104"/>
    <n v="2393"/>
    <n v="1714"/>
    <n v="1781"/>
    <n v="2028"/>
    <n v="2096"/>
    <n v="2254"/>
    <n v="1241"/>
    <n v="1220"/>
    <n v="1458"/>
    <n v="487"/>
    <n v="468"/>
    <n v="447"/>
    <n v="300"/>
    <n v="408"/>
    <n v="349"/>
    <n v="678"/>
    <n v="779"/>
    <n v="890"/>
    <n v="133"/>
    <n v="143"/>
    <n v="134"/>
    <n v="699"/>
    <n v="835"/>
    <n v="1033"/>
    <n v="323"/>
    <n v="347"/>
    <n v="336"/>
    <n v="545"/>
    <n v="526"/>
    <n v="634"/>
    <m/>
    <m/>
    <m/>
    <m/>
    <m/>
    <m/>
    <m/>
    <m/>
    <m/>
    <m/>
    <m/>
    <m/>
    <m/>
    <m/>
    <m/>
    <m/>
    <m/>
    <m/>
    <m/>
    <m/>
    <m/>
    <m/>
    <m/>
    <m/>
    <s v=""/>
    <s v=""/>
    <s v=""/>
    <s v=""/>
    <s v=""/>
    <s v=""/>
    <m/>
    <m/>
    <m/>
    <m/>
    <m/>
    <m/>
    <s v=""/>
    <s v=""/>
    <s v=""/>
    <m/>
    <m/>
    <m/>
    <m/>
    <m/>
    <m/>
    <m/>
    <m/>
    <m/>
    <s v=""/>
    <s v=""/>
    <s v=""/>
  </r>
  <r>
    <x v="13"/>
    <s v="University of Texas at Austin"/>
    <n v="228778"/>
    <x v="0"/>
    <n v="7918"/>
    <n v="6536"/>
    <n v="6782"/>
    <n v="6833"/>
    <n v="7410"/>
    <n v="7435"/>
    <n v="6698"/>
    <n v="6630"/>
    <n v="6596"/>
    <n v="6921"/>
    <n v="7558"/>
    <n v="7197"/>
    <n v="7832"/>
    <n v="6480"/>
    <n v="6741"/>
    <n v="6789"/>
    <n v="7364"/>
    <n v="7378"/>
    <n v="6663"/>
    <m/>
    <m/>
    <m/>
    <m/>
    <m/>
    <n v="17"/>
    <n v="13"/>
    <m/>
    <m/>
    <m/>
    <m/>
    <m/>
    <n v="6630"/>
    <n v="6596"/>
    <n v="6921"/>
    <n v="7558"/>
    <n v="7197"/>
    <n v="7815"/>
    <n v="6467"/>
    <n v="6741"/>
    <n v="6789"/>
    <n v="7364"/>
    <n v="7378"/>
    <n v="6663"/>
    <n v="6732"/>
    <n v="6672"/>
    <n v="6132"/>
    <n v="354"/>
    <n v="379"/>
    <n v="285"/>
    <n v="278"/>
    <n v="327"/>
    <n v="246"/>
    <n v="5537"/>
    <n v="6054"/>
    <n v="5177"/>
    <n v="175"/>
    <n v="231"/>
    <n v="147"/>
    <n v="828"/>
    <n v="878"/>
    <n v="625"/>
    <n v="657"/>
    <n v="652"/>
    <n v="518"/>
    <n v="4964"/>
    <n v="5158"/>
    <n v="5454"/>
    <m/>
    <m/>
    <m/>
    <m/>
    <m/>
    <m/>
    <m/>
    <m/>
    <m/>
    <m/>
    <m/>
    <m/>
    <m/>
    <m/>
    <m/>
    <m/>
    <m/>
    <m/>
    <m/>
    <m/>
    <m/>
    <m/>
    <m/>
    <m/>
    <s v=""/>
    <s v=""/>
    <s v=""/>
    <s v=""/>
    <s v=""/>
    <s v=""/>
    <m/>
    <m/>
    <m/>
    <m/>
    <m/>
    <m/>
    <s v=""/>
    <s v=""/>
    <s v=""/>
    <m/>
    <m/>
    <m/>
    <m/>
    <m/>
    <m/>
    <m/>
    <m/>
    <m/>
    <s v=""/>
    <s v=""/>
    <s v=""/>
  </r>
  <r>
    <x v="13"/>
    <s v="University of Texas at Dallas"/>
    <n v="228787"/>
    <x v="0"/>
    <n v="945"/>
    <n v="1091"/>
    <n v="1167"/>
    <n v="1099"/>
    <n v="1085"/>
    <n v="1057"/>
    <n v="1117"/>
    <n v="445"/>
    <n v="491"/>
    <n v="601"/>
    <n v="801"/>
    <n v="984"/>
    <n v="905"/>
    <n v="1048"/>
    <n v="1134"/>
    <n v="1064"/>
    <n v="1053"/>
    <n v="1030"/>
    <n v="1090"/>
    <m/>
    <m/>
    <m/>
    <m/>
    <m/>
    <n v="3"/>
    <n v="5"/>
    <m/>
    <m/>
    <m/>
    <m/>
    <m/>
    <n v="445"/>
    <n v="491"/>
    <n v="601"/>
    <n v="801"/>
    <n v="984"/>
    <n v="902"/>
    <n v="1043"/>
    <n v="1134"/>
    <n v="1064"/>
    <n v="1053"/>
    <n v="1030"/>
    <n v="1090"/>
    <n v="852"/>
    <n v="849"/>
    <n v="908"/>
    <n v="117"/>
    <n v="88"/>
    <n v="83"/>
    <n v="84"/>
    <n v="93"/>
    <n v="99"/>
    <n v="546"/>
    <n v="532"/>
    <n v="658"/>
    <n v="50"/>
    <n v="43"/>
    <n v="28"/>
    <n v="278"/>
    <n v="204"/>
    <n v="234"/>
    <n v="110"/>
    <n v="123"/>
    <n v="123"/>
    <n v="270"/>
    <n v="292"/>
    <n v="371"/>
    <m/>
    <m/>
    <m/>
    <m/>
    <m/>
    <m/>
    <m/>
    <m/>
    <m/>
    <m/>
    <m/>
    <m/>
    <m/>
    <m/>
    <m/>
    <m/>
    <m/>
    <m/>
    <m/>
    <m/>
    <m/>
    <m/>
    <m/>
    <m/>
    <s v=""/>
    <s v=""/>
    <s v=""/>
    <s v=""/>
    <s v=""/>
    <s v=""/>
    <m/>
    <m/>
    <m/>
    <m/>
    <m/>
    <m/>
    <s v=""/>
    <s v=""/>
    <s v=""/>
    <m/>
    <m/>
    <m/>
    <m/>
    <m/>
    <m/>
    <m/>
    <m/>
    <m/>
    <s v=""/>
    <s v=""/>
    <s v=""/>
  </r>
  <r>
    <x v="13"/>
    <s v="Texas Woman's University"/>
    <n v="229179"/>
    <x v="1"/>
    <n v="658"/>
    <n v="638"/>
    <n v="665"/>
    <n v="688"/>
    <n v="751"/>
    <n v="740"/>
    <n v="769"/>
    <n v="395"/>
    <n v="402"/>
    <n v="336"/>
    <n v="391"/>
    <n v="546"/>
    <n v="593"/>
    <n v="605"/>
    <n v="649"/>
    <n v="677"/>
    <n v="734"/>
    <n v="726"/>
    <n v="751"/>
    <m/>
    <m/>
    <m/>
    <m/>
    <m/>
    <n v="1"/>
    <n v="1"/>
    <m/>
    <m/>
    <m/>
    <m/>
    <m/>
    <n v="395"/>
    <n v="402"/>
    <n v="336"/>
    <n v="391"/>
    <n v="546"/>
    <n v="592"/>
    <n v="604"/>
    <n v="649"/>
    <n v="677"/>
    <n v="734"/>
    <n v="726"/>
    <n v="751"/>
    <n v="504"/>
    <n v="520"/>
    <n v="564"/>
    <n v="125"/>
    <n v="110"/>
    <n v="103"/>
    <n v="105"/>
    <n v="96"/>
    <n v="84"/>
    <n v="224"/>
    <n v="270"/>
    <n v="263"/>
    <n v="32"/>
    <n v="24"/>
    <n v="29"/>
    <n v="217"/>
    <n v="216"/>
    <n v="216"/>
    <n v="73"/>
    <n v="82"/>
    <n v="96"/>
    <n v="155"/>
    <n v="189"/>
    <n v="134"/>
    <m/>
    <m/>
    <m/>
    <m/>
    <m/>
    <m/>
    <m/>
    <m/>
    <m/>
    <m/>
    <m/>
    <m/>
    <m/>
    <m/>
    <m/>
    <m/>
    <m/>
    <m/>
    <m/>
    <m/>
    <m/>
    <m/>
    <m/>
    <m/>
    <s v=""/>
    <s v=""/>
    <s v=""/>
    <s v=""/>
    <s v=""/>
    <s v=""/>
    <m/>
    <m/>
    <m/>
    <m/>
    <m/>
    <m/>
    <s v=""/>
    <s v=""/>
    <s v=""/>
    <m/>
    <m/>
    <m/>
    <m/>
    <m/>
    <m/>
    <m/>
    <m/>
    <m/>
    <s v=""/>
    <s v=""/>
    <s v=""/>
  </r>
  <r>
    <x v="13"/>
    <s v="University of Texas at El Paso"/>
    <n v="228796"/>
    <x v="1"/>
    <n v="2473"/>
    <n v="2587"/>
    <n v="2573"/>
    <n v="2604"/>
    <n v="2706"/>
    <n v="2346"/>
    <n v="2597"/>
    <n v="1508"/>
    <n v="1639"/>
    <n v="1662"/>
    <n v="2018"/>
    <n v="2156"/>
    <n v="2310"/>
    <n v="2421"/>
    <n v="2321"/>
    <n v="2181"/>
    <n v="2446"/>
    <n v="2017"/>
    <n v="2060"/>
    <m/>
    <m/>
    <m/>
    <m/>
    <m/>
    <n v="31"/>
    <n v="35"/>
    <m/>
    <m/>
    <m/>
    <m/>
    <m/>
    <n v="1508"/>
    <n v="1639"/>
    <n v="1662"/>
    <n v="2018"/>
    <n v="2156"/>
    <n v="2279"/>
    <n v="2386"/>
    <n v="2321"/>
    <n v="2181"/>
    <n v="2446"/>
    <n v="2017"/>
    <n v="2060"/>
    <n v="1661"/>
    <n v="1419"/>
    <n v="1469"/>
    <n v="313"/>
    <n v="264"/>
    <n v="234"/>
    <n v="472"/>
    <n v="334"/>
    <n v="357"/>
    <n v="622"/>
    <n v="714"/>
    <n v="763"/>
    <n v="345"/>
    <n v="389"/>
    <n v="400"/>
    <n v="581"/>
    <n v="585"/>
    <n v="680"/>
    <n v="608"/>
    <n v="591"/>
    <n v="543"/>
    <n v="497"/>
    <n v="614"/>
    <n v="657"/>
    <m/>
    <m/>
    <m/>
    <m/>
    <m/>
    <m/>
    <m/>
    <m/>
    <m/>
    <m/>
    <m/>
    <m/>
    <m/>
    <m/>
    <m/>
    <m/>
    <m/>
    <m/>
    <m/>
    <m/>
    <m/>
    <m/>
    <m/>
    <m/>
    <s v=""/>
    <s v=""/>
    <s v=""/>
    <s v=""/>
    <s v=""/>
    <s v=""/>
    <m/>
    <m/>
    <m/>
    <m/>
    <m/>
    <m/>
    <s v=""/>
    <s v=""/>
    <s v=""/>
    <m/>
    <m/>
    <m/>
    <m/>
    <m/>
    <m/>
    <m/>
    <m/>
    <m/>
    <s v=""/>
    <s v=""/>
    <s v=""/>
  </r>
  <r>
    <x v="13"/>
    <s v="Angelo State University"/>
    <n v="222831"/>
    <x v="2"/>
    <n v="1302"/>
    <n v="1152"/>
    <n v="1246"/>
    <n v="1308"/>
    <n v="1450"/>
    <n v="1475"/>
    <n v="1467"/>
    <n v="1168"/>
    <n v="1193"/>
    <n v="1180"/>
    <n v="1236"/>
    <n v="1240"/>
    <n v="1250"/>
    <n v="1096"/>
    <n v="763"/>
    <n v="816"/>
    <n v="1406"/>
    <n v="1429"/>
    <n v="1418"/>
    <m/>
    <m/>
    <m/>
    <m/>
    <m/>
    <n v="9"/>
    <n v="23"/>
    <m/>
    <m/>
    <m/>
    <m/>
    <m/>
    <n v="1168"/>
    <n v="1193"/>
    <n v="1180"/>
    <n v="1236"/>
    <n v="1240"/>
    <n v="1241"/>
    <n v="1073"/>
    <n v="763"/>
    <n v="816"/>
    <n v="1406"/>
    <n v="1429"/>
    <n v="1418"/>
    <n v="831"/>
    <n v="795"/>
    <n v="825"/>
    <n v="268"/>
    <n v="273"/>
    <n v="283"/>
    <n v="307"/>
    <n v="361"/>
    <n v="310"/>
    <n v="404"/>
    <n v="396"/>
    <n v="308"/>
    <n v="68"/>
    <n v="62"/>
    <n v="71"/>
    <n v="472"/>
    <n v="467"/>
    <n v="410"/>
    <n v="296"/>
    <n v="316"/>
    <n v="284"/>
    <n v="457"/>
    <n v="441"/>
    <n v="461"/>
    <m/>
    <m/>
    <m/>
    <m/>
    <m/>
    <m/>
    <m/>
    <m/>
    <m/>
    <m/>
    <m/>
    <m/>
    <m/>
    <m/>
    <m/>
    <m/>
    <m/>
    <m/>
    <m/>
    <m/>
    <m/>
    <m/>
    <m/>
    <m/>
    <s v=""/>
    <s v=""/>
    <s v=""/>
    <s v=""/>
    <s v=""/>
    <s v=""/>
    <m/>
    <m/>
    <m/>
    <m/>
    <m/>
    <m/>
    <s v=""/>
    <s v=""/>
    <s v=""/>
    <m/>
    <m/>
    <m/>
    <m/>
    <m/>
    <m/>
    <m/>
    <m/>
    <m/>
    <s v=""/>
    <s v=""/>
    <s v=""/>
  </r>
  <r>
    <x v="13"/>
    <s v="Lamar University"/>
    <n v="226091"/>
    <x v="2"/>
    <n v="1373"/>
    <n v="1510"/>
    <n v="1735"/>
    <n v="1735"/>
    <n v="1543"/>
    <n v="1511"/>
    <n v="1522"/>
    <n v="560"/>
    <n v="847"/>
    <n v="987"/>
    <n v="1021"/>
    <n v="1036"/>
    <n v="1254"/>
    <n v="1384"/>
    <n v="1047"/>
    <n v="1629"/>
    <n v="1445"/>
    <n v="1418"/>
    <n v="1435"/>
    <m/>
    <m/>
    <m/>
    <m/>
    <m/>
    <n v="14"/>
    <n v="22"/>
    <m/>
    <m/>
    <m/>
    <m/>
    <m/>
    <n v="560"/>
    <n v="847"/>
    <n v="987"/>
    <n v="1021"/>
    <n v="1036"/>
    <n v="1240"/>
    <n v="1362"/>
    <n v="1047"/>
    <n v="1629"/>
    <n v="1445"/>
    <n v="1418"/>
    <n v="1435"/>
    <n v="928"/>
    <n v="925"/>
    <n v="948"/>
    <n v="189"/>
    <n v="201"/>
    <n v="166"/>
    <n v="328"/>
    <n v="292"/>
    <n v="321"/>
    <n v="371"/>
    <n v="400"/>
    <n v="402"/>
    <n v="100"/>
    <n v="119"/>
    <n v="110"/>
    <n v="289"/>
    <n v="378"/>
    <n v="465"/>
    <n v="276"/>
    <n v="343"/>
    <n v="385"/>
    <n v="200"/>
    <n v="323"/>
    <n v="385"/>
    <m/>
    <m/>
    <m/>
    <m/>
    <m/>
    <m/>
    <m/>
    <m/>
    <m/>
    <m/>
    <m/>
    <m/>
    <m/>
    <m/>
    <m/>
    <m/>
    <m/>
    <m/>
    <m/>
    <m/>
    <m/>
    <m/>
    <m/>
    <m/>
    <s v=""/>
    <s v=""/>
    <s v=""/>
    <s v=""/>
    <s v=""/>
    <s v=""/>
    <m/>
    <m/>
    <m/>
    <m/>
    <m/>
    <m/>
    <s v=""/>
    <s v=""/>
    <s v=""/>
    <m/>
    <m/>
    <m/>
    <m/>
    <m/>
    <m/>
    <m/>
    <m/>
    <m/>
    <s v=""/>
    <s v=""/>
    <s v=""/>
  </r>
  <r>
    <x v="13"/>
    <s v="Midwestern State University  "/>
    <n v="226833"/>
    <x v="2"/>
    <n v="822"/>
    <n v="852"/>
    <n v="838"/>
    <n v="859"/>
    <n v="680"/>
    <n v="744"/>
    <n v="686"/>
    <n v="478"/>
    <n v="463"/>
    <n v="290"/>
    <n v="618"/>
    <n v="594"/>
    <n v="584"/>
    <n v="805"/>
    <n v="808"/>
    <n v="827"/>
    <n v="656"/>
    <n v="716"/>
    <n v="671"/>
    <m/>
    <m/>
    <m/>
    <m/>
    <m/>
    <n v="5"/>
    <n v="13"/>
    <m/>
    <m/>
    <m/>
    <m/>
    <m/>
    <n v="478"/>
    <n v="463"/>
    <n v="290"/>
    <n v="618"/>
    <n v="594"/>
    <n v="579"/>
    <n v="792"/>
    <n v="808"/>
    <n v="827"/>
    <n v="656"/>
    <n v="716"/>
    <n v="671"/>
    <n v="467"/>
    <n v="498"/>
    <n v="492"/>
    <n v="89"/>
    <n v="98"/>
    <n v="78"/>
    <n v="100"/>
    <n v="120"/>
    <n v="101"/>
    <n v="201"/>
    <n v="216"/>
    <n v="268"/>
    <n v="36"/>
    <n v="37"/>
    <n v="50"/>
    <n v="198"/>
    <n v="180"/>
    <n v="258"/>
    <n v="159"/>
    <n v="146"/>
    <n v="216"/>
    <n v="161"/>
    <n v="171"/>
    <n v="106"/>
    <m/>
    <m/>
    <m/>
    <m/>
    <m/>
    <m/>
    <m/>
    <m/>
    <m/>
    <m/>
    <m/>
    <m/>
    <m/>
    <m/>
    <m/>
    <m/>
    <m/>
    <m/>
    <m/>
    <m/>
    <m/>
    <m/>
    <m/>
    <m/>
    <s v=""/>
    <s v=""/>
    <s v=""/>
    <s v=""/>
    <s v=""/>
    <s v=""/>
    <m/>
    <m/>
    <m/>
    <m/>
    <m/>
    <m/>
    <s v=""/>
    <s v=""/>
    <s v=""/>
    <m/>
    <m/>
    <m/>
    <m/>
    <m/>
    <m/>
    <m/>
    <m/>
    <m/>
    <s v=""/>
    <s v=""/>
    <s v=""/>
  </r>
  <r>
    <x v="13"/>
    <s v="Prairie View A &amp; M University"/>
    <n v="227526"/>
    <x v="2"/>
    <n v="1461"/>
    <n v="1586"/>
    <n v="1613"/>
    <n v="1183"/>
    <n v="1292"/>
    <n v="1402"/>
    <n v="1364"/>
    <n v="1183"/>
    <n v="1197"/>
    <n v="968"/>
    <n v="1337"/>
    <n v="1383"/>
    <n v="1458"/>
    <n v="1580"/>
    <n v="1600"/>
    <n v="1170"/>
    <n v="1285"/>
    <n v="1396"/>
    <n v="1359"/>
    <m/>
    <m/>
    <m/>
    <m/>
    <m/>
    <n v="15"/>
    <n v="27"/>
    <m/>
    <m/>
    <m/>
    <m/>
    <m/>
    <n v="1183"/>
    <n v="1197"/>
    <n v="968"/>
    <n v="1337"/>
    <n v="1383"/>
    <n v="1443"/>
    <n v="1553"/>
    <n v="1600"/>
    <n v="1170"/>
    <n v="1285"/>
    <n v="1396"/>
    <n v="1359"/>
    <n v="958"/>
    <n v="1044"/>
    <n v="976"/>
    <n v="124"/>
    <n v="126"/>
    <n v="148"/>
    <n v="203"/>
    <n v="226"/>
    <n v="235"/>
    <n v="519"/>
    <n v="527"/>
    <n v="500"/>
    <n v="58"/>
    <n v="68"/>
    <n v="103"/>
    <n v="461"/>
    <n v="519"/>
    <n v="547"/>
    <n v="345"/>
    <n v="329"/>
    <n v="403"/>
    <n v="488"/>
    <n v="472"/>
    <n v="341"/>
    <m/>
    <m/>
    <m/>
    <m/>
    <m/>
    <m/>
    <m/>
    <m/>
    <m/>
    <m/>
    <m/>
    <m/>
    <m/>
    <m/>
    <m/>
    <m/>
    <m/>
    <m/>
    <m/>
    <m/>
    <m/>
    <m/>
    <m/>
    <m/>
    <s v=""/>
    <s v=""/>
    <s v=""/>
    <s v=""/>
    <s v=""/>
    <s v=""/>
    <m/>
    <m/>
    <m/>
    <m/>
    <m/>
    <m/>
    <s v=""/>
    <s v=""/>
    <s v=""/>
    <m/>
    <m/>
    <m/>
    <m/>
    <m/>
    <m/>
    <m/>
    <m/>
    <m/>
    <s v=""/>
    <s v=""/>
    <s v=""/>
  </r>
  <r>
    <x v="13"/>
    <s v="Sam Houston State University "/>
    <n v="227881"/>
    <x v="2"/>
    <n v="1673"/>
    <n v="1829"/>
    <n v="2144"/>
    <n v="2236"/>
    <n v="2224"/>
    <n v="2266"/>
    <n v="2143"/>
    <n v="1703"/>
    <n v="1533"/>
    <n v="1557"/>
    <n v="1648"/>
    <n v="1717"/>
    <n v="1603"/>
    <n v="1772"/>
    <n v="2082"/>
    <n v="2179"/>
    <n v="2166"/>
    <n v="2213"/>
    <n v="2090"/>
    <m/>
    <m/>
    <m/>
    <m/>
    <m/>
    <n v="21"/>
    <n v="14"/>
    <m/>
    <m/>
    <m/>
    <m/>
    <m/>
    <n v="1703"/>
    <n v="1533"/>
    <n v="1557"/>
    <n v="1648"/>
    <n v="1717"/>
    <n v="1582"/>
    <n v="1758"/>
    <n v="2082"/>
    <n v="2179"/>
    <n v="2166"/>
    <n v="2213"/>
    <n v="2090"/>
    <n v="1525"/>
    <n v="1595"/>
    <n v="1566"/>
    <n v="376"/>
    <n v="351"/>
    <n v="284"/>
    <n v="265"/>
    <n v="267"/>
    <n v="240"/>
    <n v="699"/>
    <n v="697"/>
    <n v="799"/>
    <n v="72"/>
    <n v="54"/>
    <n v="70"/>
    <n v="677"/>
    <n v="605"/>
    <n v="635"/>
    <n v="269"/>
    <n v="226"/>
    <n v="254"/>
    <n v="648"/>
    <n v="669"/>
    <n v="664"/>
    <m/>
    <m/>
    <m/>
    <m/>
    <m/>
    <m/>
    <m/>
    <m/>
    <m/>
    <m/>
    <m/>
    <m/>
    <m/>
    <m/>
    <m/>
    <m/>
    <m/>
    <m/>
    <m/>
    <m/>
    <m/>
    <m/>
    <m/>
    <m/>
    <s v=""/>
    <s v=""/>
    <s v=""/>
    <s v=""/>
    <s v=""/>
    <s v=""/>
    <m/>
    <m/>
    <m/>
    <m/>
    <m/>
    <m/>
    <s v=""/>
    <s v=""/>
    <s v=""/>
    <m/>
    <m/>
    <m/>
    <m/>
    <m/>
    <m/>
    <m/>
    <m/>
    <m/>
    <s v=""/>
    <s v=""/>
    <s v=""/>
  </r>
  <r>
    <x v="13"/>
    <s v="Stephen F. Austin State University"/>
    <n v="228431"/>
    <x v="2"/>
    <n v="2050"/>
    <n v="1873"/>
    <n v="1771"/>
    <n v="2020"/>
    <n v="2369"/>
    <n v="2288"/>
    <n v="2528"/>
    <n v="2324"/>
    <n v="2341"/>
    <n v="2266"/>
    <n v="2227"/>
    <n v="2191"/>
    <n v="2024"/>
    <n v="1852"/>
    <n v="1748"/>
    <n v="1994"/>
    <n v="2318"/>
    <n v="2263"/>
    <n v="2480"/>
    <m/>
    <m/>
    <m/>
    <m/>
    <m/>
    <n v="18"/>
    <n v="13"/>
    <m/>
    <m/>
    <m/>
    <m/>
    <m/>
    <n v="2324"/>
    <n v="2341"/>
    <n v="2266"/>
    <n v="2227"/>
    <n v="2191"/>
    <n v="2006"/>
    <n v="1839"/>
    <n v="1748"/>
    <n v="1994"/>
    <n v="2318"/>
    <n v="2263"/>
    <n v="2480"/>
    <n v="1477"/>
    <n v="1419"/>
    <n v="1618"/>
    <n v="476"/>
    <n v="476"/>
    <n v="508"/>
    <n v="365"/>
    <n v="368"/>
    <n v="354"/>
    <n v="849"/>
    <n v="780"/>
    <n v="808"/>
    <n v="75"/>
    <n v="68"/>
    <n v="66"/>
    <n v="980"/>
    <n v="850"/>
    <n v="709"/>
    <n v="287"/>
    <n v="308"/>
    <n v="256"/>
    <n v="913"/>
    <n v="883"/>
    <n v="858"/>
    <m/>
    <m/>
    <m/>
    <m/>
    <m/>
    <m/>
    <m/>
    <m/>
    <m/>
    <m/>
    <m/>
    <m/>
    <m/>
    <m/>
    <m/>
    <m/>
    <m/>
    <m/>
    <m/>
    <m/>
    <m/>
    <m/>
    <m/>
    <m/>
    <s v=""/>
    <s v=""/>
    <s v=""/>
    <s v=""/>
    <s v=""/>
    <s v=""/>
    <m/>
    <m/>
    <m/>
    <m/>
    <m/>
    <m/>
    <s v=""/>
    <s v=""/>
    <s v=""/>
    <m/>
    <m/>
    <m/>
    <m/>
    <m/>
    <m/>
    <m/>
    <m/>
    <m/>
    <s v=""/>
    <s v=""/>
    <s v=""/>
  </r>
  <r>
    <x v="13"/>
    <s v="Sul Ross State University "/>
    <n v="228501"/>
    <x v="2"/>
    <n v="336"/>
    <n v="369"/>
    <n v="299"/>
    <n v="341"/>
    <n v="272"/>
    <n v="265"/>
    <n v="333"/>
    <n v="277"/>
    <n v="315"/>
    <n v="227"/>
    <n v="252"/>
    <n v="333"/>
    <n v="324"/>
    <n v="361"/>
    <n v="200"/>
    <n v="260"/>
    <n v="190"/>
    <n v="253"/>
    <n v="314"/>
    <m/>
    <m/>
    <m/>
    <m/>
    <m/>
    <n v="6"/>
    <n v="4"/>
    <m/>
    <m/>
    <m/>
    <m/>
    <m/>
    <n v="277"/>
    <n v="315"/>
    <n v="227"/>
    <n v="252"/>
    <n v="333"/>
    <n v="318"/>
    <n v="357"/>
    <n v="200"/>
    <n v="260"/>
    <n v="190"/>
    <n v="253"/>
    <n v="314"/>
    <n v="94"/>
    <n v="126"/>
    <n v="150"/>
    <n v="38"/>
    <n v="44"/>
    <n v="56"/>
    <n v="58"/>
    <n v="83"/>
    <n v="108"/>
    <n v="63"/>
    <n v="57"/>
    <n v="82"/>
    <n v="19"/>
    <n v="11"/>
    <n v="18"/>
    <n v="132"/>
    <n v="131"/>
    <n v="128"/>
    <n v="119"/>
    <n v="119"/>
    <n v="129"/>
    <n v="54"/>
    <n v="69"/>
    <n v="59"/>
    <m/>
    <m/>
    <m/>
    <m/>
    <m/>
    <m/>
    <m/>
    <m/>
    <m/>
    <m/>
    <m/>
    <m/>
    <m/>
    <m/>
    <m/>
    <m/>
    <m/>
    <m/>
    <m/>
    <m/>
    <m/>
    <m/>
    <m/>
    <m/>
    <s v=""/>
    <s v=""/>
    <s v=""/>
    <s v=""/>
    <s v=""/>
    <s v=""/>
    <m/>
    <m/>
    <m/>
    <m/>
    <m/>
    <m/>
    <s v=""/>
    <s v=""/>
    <s v=""/>
    <m/>
    <m/>
    <m/>
    <m/>
    <m/>
    <m/>
    <m/>
    <m/>
    <m/>
    <s v=""/>
    <s v=""/>
    <s v=""/>
  </r>
  <r>
    <x v="13"/>
    <s v="Tarleton State University  "/>
    <n v="228529"/>
    <x v="2"/>
    <n v="1162"/>
    <n v="1312"/>
    <n v="1220"/>
    <n v="1233"/>
    <n v="1278"/>
    <n v="1216"/>
    <n v="1295"/>
    <n v="595"/>
    <n v="605"/>
    <n v="590"/>
    <n v="453"/>
    <n v="751"/>
    <n v="952"/>
    <n v="1285"/>
    <n v="1196"/>
    <n v="1204"/>
    <n v="1256"/>
    <n v="1190"/>
    <n v="1274"/>
    <m/>
    <m/>
    <m/>
    <m/>
    <m/>
    <n v="10"/>
    <n v="9"/>
    <m/>
    <m/>
    <m/>
    <m/>
    <m/>
    <n v="595"/>
    <n v="605"/>
    <n v="590"/>
    <n v="453"/>
    <n v="751"/>
    <n v="942"/>
    <n v="1276"/>
    <n v="1196"/>
    <n v="1204"/>
    <n v="1256"/>
    <n v="1190"/>
    <n v="1274"/>
    <n v="785"/>
    <n v="782"/>
    <n v="845"/>
    <n v="245"/>
    <n v="213"/>
    <n v="232"/>
    <n v="226"/>
    <n v="195"/>
    <n v="197"/>
    <n v="272"/>
    <n v="370"/>
    <n v="498"/>
    <n v="29"/>
    <n v="39"/>
    <n v="50"/>
    <n v="303"/>
    <n v="353"/>
    <n v="446"/>
    <n v="147"/>
    <n v="180"/>
    <n v="282"/>
    <n v="277"/>
    <n v="280"/>
    <n v="291"/>
    <m/>
    <m/>
    <m/>
    <m/>
    <m/>
    <m/>
    <m/>
    <m/>
    <m/>
    <m/>
    <m/>
    <m/>
    <m/>
    <m/>
    <m/>
    <m/>
    <m/>
    <m/>
    <m/>
    <m/>
    <m/>
    <m/>
    <m/>
    <m/>
    <s v=""/>
    <s v=""/>
    <s v=""/>
    <s v=""/>
    <s v=""/>
    <s v=""/>
    <m/>
    <m/>
    <m/>
    <m/>
    <m/>
    <m/>
    <s v=""/>
    <s v=""/>
    <s v=""/>
    <m/>
    <m/>
    <m/>
    <m/>
    <m/>
    <m/>
    <m/>
    <m/>
    <m/>
    <s v=""/>
    <s v=""/>
    <s v=""/>
  </r>
  <r>
    <x v="13"/>
    <s v="Texas A &amp; M University-Corpus Christi "/>
    <n v="224147"/>
    <x v="2"/>
    <n v="1048"/>
    <n v="1173"/>
    <n v="1186"/>
    <n v="1275"/>
    <n v="1317"/>
    <n v="1767"/>
    <n v="1274"/>
    <n v="458"/>
    <n v="561"/>
    <n v="743"/>
    <n v="813"/>
    <n v="1034"/>
    <n v="1026"/>
    <n v="1111"/>
    <n v="1164"/>
    <n v="1244"/>
    <n v="1256"/>
    <n v="1512"/>
    <n v="1249"/>
    <m/>
    <m/>
    <m/>
    <m/>
    <m/>
    <n v="7"/>
    <n v="10"/>
    <m/>
    <m/>
    <m/>
    <m/>
    <m/>
    <n v="458"/>
    <n v="561"/>
    <n v="743"/>
    <n v="813"/>
    <n v="1034"/>
    <n v="1019"/>
    <n v="1101"/>
    <n v="1164"/>
    <n v="1244"/>
    <n v="1256"/>
    <n v="1512"/>
    <n v="1249"/>
    <n v="762"/>
    <n v="943"/>
    <n v="766"/>
    <n v="253"/>
    <n v="296"/>
    <n v="251"/>
    <n v="241"/>
    <n v="273"/>
    <n v="232"/>
    <n v="363"/>
    <n v="408"/>
    <n v="442"/>
    <n v="44"/>
    <n v="48"/>
    <n v="55"/>
    <n v="464"/>
    <n v="410"/>
    <n v="450"/>
    <n v="163"/>
    <n v="153"/>
    <n v="154"/>
    <n v="194"/>
    <n v="268"/>
    <n v="307"/>
    <m/>
    <m/>
    <m/>
    <m/>
    <m/>
    <m/>
    <m/>
    <m/>
    <m/>
    <m/>
    <m/>
    <m/>
    <m/>
    <m/>
    <m/>
    <m/>
    <m/>
    <m/>
    <m/>
    <m/>
    <m/>
    <m/>
    <m/>
    <m/>
    <s v=""/>
    <s v=""/>
    <s v=""/>
    <s v=""/>
    <s v=""/>
    <s v=""/>
    <m/>
    <m/>
    <m/>
    <m/>
    <m/>
    <m/>
    <s v=""/>
    <s v=""/>
    <s v=""/>
    <m/>
    <m/>
    <m/>
    <m/>
    <m/>
    <m/>
    <m/>
    <m/>
    <m/>
    <s v=""/>
    <s v=""/>
    <s v=""/>
  </r>
  <r>
    <x v="13"/>
    <s v="Texas A &amp; M University-Kingsville"/>
    <n v="228705"/>
    <x v="2"/>
    <n v="988"/>
    <n v="916"/>
    <n v="950"/>
    <n v="760"/>
    <n v="847"/>
    <n v="803"/>
    <n v="986"/>
    <n v="884"/>
    <n v="817"/>
    <n v="730"/>
    <n v="928"/>
    <n v="889"/>
    <n v="938"/>
    <n v="881"/>
    <n v="763"/>
    <n v="618"/>
    <n v="733"/>
    <n v="651"/>
    <n v="739"/>
    <m/>
    <m/>
    <m/>
    <m/>
    <m/>
    <n v="21"/>
    <n v="12"/>
    <m/>
    <m/>
    <m/>
    <m/>
    <m/>
    <n v="884"/>
    <n v="817"/>
    <n v="730"/>
    <n v="928"/>
    <n v="889"/>
    <n v="917"/>
    <n v="869"/>
    <n v="763"/>
    <n v="618"/>
    <n v="733"/>
    <n v="651"/>
    <n v="739"/>
    <n v="442"/>
    <n v="388"/>
    <n v="433"/>
    <n v="113"/>
    <n v="107"/>
    <n v="135"/>
    <n v="178"/>
    <n v="156"/>
    <n v="171"/>
    <n v="259"/>
    <n v="258"/>
    <n v="221"/>
    <n v="59"/>
    <n v="60"/>
    <n v="58"/>
    <n v="309"/>
    <n v="355"/>
    <n v="350"/>
    <n v="262"/>
    <n v="244"/>
    <n v="240"/>
    <n v="250"/>
    <n v="273"/>
    <n v="261"/>
    <m/>
    <m/>
    <m/>
    <m/>
    <m/>
    <m/>
    <m/>
    <m/>
    <m/>
    <m/>
    <m/>
    <m/>
    <m/>
    <m/>
    <m/>
    <m/>
    <m/>
    <m/>
    <m/>
    <m/>
    <m/>
    <m/>
    <m/>
    <m/>
    <s v=""/>
    <s v=""/>
    <s v=""/>
    <s v=""/>
    <s v=""/>
    <s v=""/>
    <m/>
    <m/>
    <m/>
    <m/>
    <m/>
    <m/>
    <s v=""/>
    <s v=""/>
    <s v=""/>
    <m/>
    <m/>
    <m/>
    <m/>
    <m/>
    <m/>
    <m/>
    <m/>
    <m/>
    <s v=""/>
    <s v=""/>
    <s v=""/>
  </r>
  <r>
    <x v="13"/>
    <s v="Texas A&amp;M University-Commerce"/>
    <n v="224554"/>
    <x v="2"/>
    <n v="681"/>
    <n v="653"/>
    <n v="589"/>
    <n v="532"/>
    <n v="750"/>
    <n v="693"/>
    <n v="715"/>
    <n v="456"/>
    <n v="441"/>
    <n v="537"/>
    <n v="518"/>
    <n v="547"/>
    <n v="604"/>
    <n v="586"/>
    <n v="504"/>
    <n v="441"/>
    <n v="579"/>
    <n v="602"/>
    <n v="603"/>
    <m/>
    <m/>
    <m/>
    <m/>
    <m/>
    <n v="9"/>
    <n v="8"/>
    <m/>
    <m/>
    <m/>
    <m/>
    <m/>
    <n v="456"/>
    <n v="441"/>
    <n v="537"/>
    <n v="518"/>
    <n v="547"/>
    <n v="595"/>
    <n v="578"/>
    <n v="504"/>
    <n v="441"/>
    <n v="579"/>
    <n v="602"/>
    <n v="603"/>
    <n v="343"/>
    <n v="397"/>
    <n v="411"/>
    <n v="110"/>
    <n v="90"/>
    <n v="80"/>
    <n v="126"/>
    <n v="115"/>
    <n v="112"/>
    <n v="207"/>
    <n v="217"/>
    <n v="244"/>
    <n v="21"/>
    <n v="24"/>
    <n v="22"/>
    <n v="218"/>
    <n v="214"/>
    <n v="208"/>
    <n v="101"/>
    <n v="140"/>
    <n v="104"/>
    <n v="175"/>
    <n v="190"/>
    <n v="215"/>
    <m/>
    <m/>
    <m/>
    <m/>
    <m/>
    <m/>
    <m/>
    <m/>
    <m/>
    <m/>
    <m/>
    <m/>
    <m/>
    <m/>
    <m/>
    <m/>
    <m/>
    <m/>
    <m/>
    <m/>
    <m/>
    <m/>
    <m/>
    <m/>
    <s v=""/>
    <s v=""/>
    <s v=""/>
    <s v=""/>
    <s v=""/>
    <s v=""/>
    <m/>
    <m/>
    <m/>
    <m/>
    <m/>
    <m/>
    <s v=""/>
    <s v=""/>
    <s v=""/>
    <m/>
    <m/>
    <m/>
    <m/>
    <m/>
    <m/>
    <m/>
    <m/>
    <m/>
    <s v=""/>
    <s v=""/>
    <s v=""/>
  </r>
  <r>
    <x v="13"/>
    <s v="Texas Southern University "/>
    <n v="229063"/>
    <x v="2"/>
    <n v="1851"/>
    <n v="2446"/>
    <n v="2149"/>
    <n v="2004"/>
    <n v="1762"/>
    <n v="1307"/>
    <n v="1395"/>
    <n v="1312"/>
    <n v="703"/>
    <n v="771"/>
    <n v="1047"/>
    <n v="1499"/>
    <n v="1814"/>
    <n v="2358"/>
    <n v="2039"/>
    <n v="1806"/>
    <n v="1648"/>
    <n v="1177"/>
    <n v="1316"/>
    <m/>
    <m/>
    <m/>
    <m/>
    <m/>
    <n v="24"/>
    <n v="42"/>
    <m/>
    <m/>
    <m/>
    <m/>
    <m/>
    <n v="1312"/>
    <n v="703"/>
    <n v="771"/>
    <n v="1047"/>
    <n v="1499"/>
    <n v="1790"/>
    <n v="2316"/>
    <n v="2039"/>
    <n v="1806"/>
    <n v="1648"/>
    <n v="1177"/>
    <n v="1316"/>
    <n v="816"/>
    <n v="662"/>
    <n v="881"/>
    <n v="163"/>
    <n v="81"/>
    <n v="82"/>
    <n v="669"/>
    <n v="434"/>
    <n v="353"/>
    <n v="168"/>
    <n v="235"/>
    <n v="245"/>
    <n v="124"/>
    <n v="151"/>
    <n v="174"/>
    <n v="414"/>
    <n v="473"/>
    <n v="613"/>
    <n v="793"/>
    <n v="931"/>
    <n v="1284"/>
    <n v="351"/>
    <n v="158"/>
    <n v="165"/>
    <m/>
    <m/>
    <m/>
    <m/>
    <m/>
    <m/>
    <m/>
    <m/>
    <m/>
    <m/>
    <m/>
    <m/>
    <m/>
    <m/>
    <m/>
    <m/>
    <m/>
    <m/>
    <m/>
    <m/>
    <m/>
    <m/>
    <m/>
    <m/>
    <s v=""/>
    <s v=""/>
    <s v=""/>
    <s v=""/>
    <s v=""/>
    <s v=""/>
    <m/>
    <m/>
    <m/>
    <m/>
    <m/>
    <m/>
    <s v=""/>
    <s v=""/>
    <s v=""/>
    <m/>
    <m/>
    <m/>
    <m/>
    <m/>
    <m/>
    <m/>
    <m/>
    <m/>
    <s v=""/>
    <s v=""/>
    <s v=""/>
  </r>
  <r>
    <x v="13"/>
    <s v="Texas State University - San Marcos "/>
    <n v="228459"/>
    <x v="2"/>
    <n v="2748"/>
    <n v="2897"/>
    <n v="2833"/>
    <n v="3125"/>
    <n v="3050"/>
    <n v="3298"/>
    <n v="3523"/>
    <n v="2314"/>
    <n v="2581"/>
    <n v="2427"/>
    <n v="2520"/>
    <n v="2462"/>
    <n v="2659"/>
    <n v="2807"/>
    <n v="2753"/>
    <n v="3040"/>
    <n v="2976"/>
    <n v="3238"/>
    <n v="3443"/>
    <m/>
    <m/>
    <m/>
    <m/>
    <m/>
    <n v="16"/>
    <n v="25"/>
    <m/>
    <m/>
    <m/>
    <m/>
    <m/>
    <n v="2314"/>
    <n v="2581"/>
    <n v="2427"/>
    <n v="2520"/>
    <n v="2462"/>
    <n v="2643"/>
    <n v="2782"/>
    <n v="2753"/>
    <n v="3040"/>
    <n v="2976"/>
    <n v="3238"/>
    <n v="3443"/>
    <n v="2212"/>
    <n v="2499"/>
    <n v="2706"/>
    <n v="464"/>
    <n v="443"/>
    <n v="462"/>
    <n v="300"/>
    <n v="296"/>
    <n v="275"/>
    <n v="1335"/>
    <n v="1428"/>
    <n v="1544"/>
    <n v="129"/>
    <n v="162"/>
    <n v="147"/>
    <n v="657"/>
    <n v="718"/>
    <n v="738"/>
    <n v="341"/>
    <n v="335"/>
    <n v="353"/>
    <n v="1175"/>
    <n v="1368"/>
    <n v="1379"/>
    <m/>
    <m/>
    <m/>
    <m/>
    <m/>
    <m/>
    <m/>
    <m/>
    <m/>
    <m/>
    <m/>
    <m/>
    <m/>
    <m/>
    <m/>
    <m/>
    <m/>
    <m/>
    <m/>
    <m/>
    <m/>
    <m/>
    <m/>
    <m/>
    <s v=""/>
    <s v=""/>
    <s v=""/>
    <s v=""/>
    <s v=""/>
    <s v=""/>
    <m/>
    <m/>
    <m/>
    <m/>
    <m/>
    <m/>
    <s v=""/>
    <s v=""/>
    <s v=""/>
    <m/>
    <m/>
    <m/>
    <m/>
    <m/>
    <m/>
    <m/>
    <m/>
    <m/>
    <s v=""/>
    <s v=""/>
    <s v=""/>
  </r>
  <r>
    <x v="13"/>
    <s v="University of Houston-Clear Lake "/>
    <n v="225414"/>
    <x v="2"/>
    <m/>
    <m/>
    <n v="3"/>
    <m/>
    <m/>
    <m/>
    <n v="25"/>
    <m/>
    <m/>
    <m/>
    <m/>
    <m/>
    <m/>
    <m/>
    <n v="2"/>
    <m/>
    <m/>
    <m/>
    <n v="9"/>
    <m/>
    <m/>
    <m/>
    <m/>
    <m/>
    <m/>
    <m/>
    <m/>
    <m/>
    <m/>
    <m/>
    <m/>
    <s v=" "/>
    <s v=" "/>
    <s v=" "/>
    <s v=" "/>
    <s v=" "/>
    <s v=" "/>
    <s v=" "/>
    <n v="2"/>
    <s v=" "/>
    <s v=" "/>
    <s v=" "/>
    <n v="9"/>
    <m/>
    <m/>
    <n v="7"/>
    <m/>
    <m/>
    <n v="0"/>
    <s v=" "/>
    <s v=" "/>
    <n v="2"/>
    <m/>
    <m/>
    <m/>
    <m/>
    <m/>
    <m/>
    <m/>
    <m/>
    <m/>
    <s v=""/>
    <s v=""/>
    <s v=""/>
    <m/>
    <m/>
    <m/>
    <m/>
    <m/>
    <m/>
    <m/>
    <m/>
    <m/>
    <m/>
    <m/>
    <m/>
    <m/>
    <m/>
    <m/>
    <m/>
    <m/>
    <m/>
    <m/>
    <m/>
    <m/>
    <m/>
    <m/>
    <m/>
    <m/>
    <m/>
    <m/>
    <s v=""/>
    <s v=""/>
    <s v=""/>
    <s v=""/>
    <s v=""/>
    <s v=""/>
    <m/>
    <m/>
    <m/>
    <m/>
    <m/>
    <m/>
    <s v=""/>
    <s v=""/>
    <s v=""/>
    <m/>
    <m/>
    <m/>
    <m/>
    <m/>
    <m/>
    <m/>
    <m/>
    <m/>
    <s v=""/>
    <s v=""/>
    <s v=""/>
  </r>
  <r>
    <x v="13"/>
    <s v="University of Texas at San Antonio"/>
    <n v="229027"/>
    <x v="1"/>
    <n v="3141"/>
    <n v="4270"/>
    <n v="4421"/>
    <n v="4482"/>
    <n v="4783"/>
    <n v="4928"/>
    <n v="4842"/>
    <n v="1751"/>
    <n v="1896"/>
    <n v="1670"/>
    <n v="1729"/>
    <n v="1911"/>
    <n v="3002"/>
    <n v="4132"/>
    <n v="4246"/>
    <n v="3455"/>
    <n v="3600"/>
    <n v="4809"/>
    <n v="4762"/>
    <m/>
    <m/>
    <m/>
    <m/>
    <m/>
    <n v="25"/>
    <n v="40"/>
    <m/>
    <m/>
    <m/>
    <m/>
    <m/>
    <n v="1751"/>
    <n v="1896"/>
    <n v="1670"/>
    <n v="1729"/>
    <n v="1911"/>
    <n v="2977"/>
    <n v="4092"/>
    <n v="4246"/>
    <n v="3455"/>
    <n v="3600"/>
    <n v="4809"/>
    <n v="4762"/>
    <n v="2374"/>
    <n v="2805"/>
    <n v="2667"/>
    <n v="713"/>
    <n v="1354"/>
    <n v="1507"/>
    <n v="513"/>
    <n v="650"/>
    <n v="588"/>
    <n v="557"/>
    <n v="852"/>
    <n v="1035"/>
    <n v="150"/>
    <n v="206"/>
    <n v="288"/>
    <n v="853"/>
    <n v="1410"/>
    <n v="2166"/>
    <n v="351"/>
    <n v="509"/>
    <n v="603"/>
    <n v="640"/>
    <n v="685"/>
    <n v="633"/>
    <m/>
    <m/>
    <m/>
    <m/>
    <m/>
    <m/>
    <m/>
    <m/>
    <m/>
    <m/>
    <m/>
    <m/>
    <m/>
    <m/>
    <m/>
    <m/>
    <m/>
    <m/>
    <m/>
    <m/>
    <m/>
    <m/>
    <m/>
    <m/>
    <s v=""/>
    <s v=""/>
    <s v=""/>
    <s v=""/>
    <s v=""/>
    <s v=""/>
    <m/>
    <m/>
    <m/>
    <m/>
    <m/>
    <m/>
    <s v=""/>
    <s v=""/>
    <s v=""/>
    <m/>
    <m/>
    <m/>
    <m/>
    <m/>
    <m/>
    <m/>
    <m/>
    <m/>
    <s v=""/>
    <s v=""/>
    <s v=""/>
  </r>
  <r>
    <x v="13"/>
    <s v="University of Texas at Tyler"/>
    <n v="228802"/>
    <x v="2"/>
    <n v="319"/>
    <n v="437"/>
    <n v="521"/>
    <n v="583"/>
    <n v="636"/>
    <n v="626"/>
    <n v="587"/>
    <m/>
    <n v="99"/>
    <n v="191"/>
    <n v="175"/>
    <n v="243"/>
    <n v="293"/>
    <n v="425"/>
    <n v="508"/>
    <n v="576"/>
    <n v="585"/>
    <n v="612"/>
    <n v="584"/>
    <m/>
    <m/>
    <m/>
    <m/>
    <m/>
    <n v="1"/>
    <n v="6"/>
    <m/>
    <m/>
    <m/>
    <m/>
    <m/>
    <s v=" "/>
    <n v="99"/>
    <n v="191"/>
    <n v="175"/>
    <n v="243"/>
    <n v="292"/>
    <n v="419"/>
    <n v="508"/>
    <n v="576"/>
    <n v="585"/>
    <n v="612"/>
    <n v="584"/>
    <n v="395"/>
    <n v="400"/>
    <n v="375"/>
    <n v="119"/>
    <n v="133"/>
    <n v="129"/>
    <n v="71"/>
    <n v="79"/>
    <n v="80"/>
    <n v="91"/>
    <n v="92"/>
    <n v="148"/>
    <n v="17"/>
    <n v="7"/>
    <n v="15"/>
    <n v="98"/>
    <n v="145"/>
    <n v="193"/>
    <n v="37"/>
    <n v="48"/>
    <n v="63"/>
    <m/>
    <n v="45"/>
    <n v="124"/>
    <m/>
    <m/>
    <m/>
    <m/>
    <m/>
    <m/>
    <m/>
    <m/>
    <m/>
    <m/>
    <m/>
    <m/>
    <m/>
    <m/>
    <m/>
    <m/>
    <m/>
    <m/>
    <m/>
    <m/>
    <m/>
    <m/>
    <m/>
    <m/>
    <s v=""/>
    <s v=""/>
    <s v=""/>
    <s v=""/>
    <s v=""/>
    <s v=""/>
    <m/>
    <m/>
    <m/>
    <m/>
    <m/>
    <m/>
    <s v=""/>
    <s v=""/>
    <s v=""/>
    <m/>
    <m/>
    <m/>
    <m/>
    <m/>
    <m/>
    <m/>
    <m/>
    <m/>
    <s v=""/>
    <s v=""/>
    <s v=""/>
  </r>
  <r>
    <x v="13"/>
    <s v="University of Texas-Pan American"/>
    <n v="227368"/>
    <x v="2"/>
    <n v="2262"/>
    <n v="2675"/>
    <n v="2823"/>
    <n v="2425"/>
    <n v="2803"/>
    <n v="2623"/>
    <n v="2659"/>
    <n v="1715"/>
    <n v="1686"/>
    <n v="1692"/>
    <n v="1771"/>
    <n v="1945"/>
    <n v="2082"/>
    <n v="2485"/>
    <n v="2620"/>
    <n v="2279"/>
    <n v="2691"/>
    <n v="2524"/>
    <n v="2520"/>
    <m/>
    <m/>
    <m/>
    <m/>
    <m/>
    <n v="11"/>
    <n v="19"/>
    <m/>
    <m/>
    <m/>
    <m/>
    <m/>
    <n v="1715"/>
    <n v="1686"/>
    <n v="1692"/>
    <n v="1771"/>
    <n v="1945"/>
    <n v="2071"/>
    <n v="2466"/>
    <n v="2620"/>
    <n v="2279"/>
    <n v="2691"/>
    <n v="2524"/>
    <n v="2520"/>
    <n v="1816"/>
    <n v="1789"/>
    <n v="1873"/>
    <n v="335"/>
    <n v="290"/>
    <n v="260"/>
    <n v="540"/>
    <n v="445"/>
    <n v="387"/>
    <n v="627"/>
    <n v="743"/>
    <n v="867"/>
    <n v="231"/>
    <n v="227"/>
    <n v="256"/>
    <n v="639"/>
    <n v="675"/>
    <n v="795"/>
    <n v="448"/>
    <n v="426"/>
    <n v="548"/>
    <n v="639"/>
    <n v="638"/>
    <n v="684"/>
    <m/>
    <m/>
    <m/>
    <m/>
    <m/>
    <m/>
    <m/>
    <m/>
    <m/>
    <m/>
    <m/>
    <m/>
    <m/>
    <m/>
    <m/>
    <m/>
    <m/>
    <m/>
    <m/>
    <m/>
    <m/>
    <m/>
    <m/>
    <m/>
    <s v=""/>
    <s v=""/>
    <s v=""/>
    <s v=""/>
    <s v=""/>
    <s v=""/>
    <m/>
    <m/>
    <m/>
    <m/>
    <m/>
    <m/>
    <s v=""/>
    <s v=""/>
    <s v=""/>
    <m/>
    <m/>
    <m/>
    <m/>
    <m/>
    <m/>
    <m/>
    <m/>
    <m/>
    <s v=""/>
    <s v=""/>
    <s v=""/>
  </r>
  <r>
    <x v="13"/>
    <s v="West Texas A &amp; M University"/>
    <n v="229814"/>
    <x v="2"/>
    <n v="859"/>
    <n v="837"/>
    <n v="838"/>
    <n v="799"/>
    <n v="949"/>
    <n v="960"/>
    <n v="1175"/>
    <n v="883"/>
    <n v="873"/>
    <n v="981"/>
    <n v="866"/>
    <n v="776"/>
    <n v="831"/>
    <n v="802"/>
    <n v="813"/>
    <n v="768"/>
    <n v="920"/>
    <n v="923"/>
    <n v="1149"/>
    <m/>
    <m/>
    <m/>
    <m/>
    <m/>
    <n v="10"/>
    <n v="12"/>
    <m/>
    <m/>
    <m/>
    <m/>
    <m/>
    <n v="883"/>
    <n v="873"/>
    <n v="981"/>
    <n v="866"/>
    <n v="776"/>
    <n v="821"/>
    <n v="790"/>
    <n v="813"/>
    <n v="768"/>
    <n v="920"/>
    <n v="923"/>
    <n v="1149"/>
    <n v="607"/>
    <n v="591"/>
    <n v="732"/>
    <n v="113"/>
    <n v="160"/>
    <n v="191"/>
    <n v="200"/>
    <n v="172"/>
    <n v="226"/>
    <n v="294"/>
    <n v="329"/>
    <n v="303"/>
    <n v="53"/>
    <n v="40"/>
    <n v="54"/>
    <n v="240"/>
    <n v="249"/>
    <n v="256"/>
    <n v="189"/>
    <n v="203"/>
    <n v="177"/>
    <n v="368"/>
    <n v="365"/>
    <n v="390"/>
    <m/>
    <m/>
    <m/>
    <m/>
    <m/>
    <m/>
    <m/>
    <m/>
    <m/>
    <m/>
    <m/>
    <m/>
    <m/>
    <m/>
    <m/>
    <m/>
    <m/>
    <m/>
    <m/>
    <m/>
    <m/>
    <m/>
    <m/>
    <m/>
    <s v=""/>
    <s v=""/>
    <s v=""/>
    <s v=""/>
    <s v=""/>
    <s v=""/>
    <m/>
    <m/>
    <m/>
    <m/>
    <m/>
    <m/>
    <s v=""/>
    <s v=""/>
    <s v=""/>
    <m/>
    <m/>
    <m/>
    <m/>
    <m/>
    <m/>
    <m/>
    <m/>
    <m/>
    <s v=""/>
    <s v=""/>
    <s v=""/>
  </r>
  <r>
    <x v="13"/>
    <s v="Texas A &amp; M -Texarkana"/>
    <n v="224545"/>
    <x v="3"/>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3"/>
    <s v="Texas A&amp;M International University"/>
    <n v="226152"/>
    <x v="2"/>
    <n v="416"/>
    <n v="481"/>
    <n v="525"/>
    <n v="434"/>
    <n v="650"/>
    <n v="703"/>
    <n v="713"/>
    <n v="163"/>
    <n v="223"/>
    <n v="264"/>
    <n v="263"/>
    <n v="320"/>
    <n v="346"/>
    <n v="440"/>
    <n v="446"/>
    <n v="394"/>
    <n v="602"/>
    <n v="674"/>
    <n v="685"/>
    <m/>
    <m/>
    <m/>
    <m/>
    <m/>
    <n v="2"/>
    <n v="3"/>
    <m/>
    <m/>
    <m/>
    <m/>
    <m/>
    <n v="163"/>
    <n v="223"/>
    <n v="264"/>
    <n v="263"/>
    <n v="320"/>
    <n v="344"/>
    <n v="437"/>
    <n v="446"/>
    <n v="394"/>
    <n v="602"/>
    <n v="674"/>
    <n v="685"/>
    <n v="335"/>
    <n v="470"/>
    <n v="434"/>
    <n v="122"/>
    <n v="113"/>
    <n v="141"/>
    <n v="145"/>
    <n v="91"/>
    <n v="110"/>
    <n v="119"/>
    <n v="127"/>
    <n v="155"/>
    <n v="28"/>
    <n v="32"/>
    <n v="32"/>
    <n v="129"/>
    <n v="127"/>
    <n v="174"/>
    <n v="44"/>
    <n v="58"/>
    <n v="76"/>
    <n v="55"/>
    <n v="89"/>
    <n v="108"/>
    <m/>
    <m/>
    <m/>
    <m/>
    <m/>
    <m/>
    <m/>
    <m/>
    <m/>
    <m/>
    <m/>
    <m/>
    <m/>
    <m/>
    <m/>
    <m/>
    <m/>
    <m/>
    <m/>
    <m/>
    <m/>
    <m/>
    <m/>
    <m/>
    <s v=""/>
    <s v=""/>
    <s v=""/>
    <s v=""/>
    <s v=""/>
    <s v=""/>
    <m/>
    <m/>
    <m/>
    <m/>
    <m/>
    <m/>
    <s v=""/>
    <s v=""/>
    <s v=""/>
    <m/>
    <m/>
    <m/>
    <m/>
    <m/>
    <m/>
    <m/>
    <m/>
    <m/>
    <s v=""/>
    <s v=""/>
    <s v=""/>
  </r>
  <r>
    <x v="13"/>
    <s v="University of Texas at Brownsville"/>
    <n v="227377"/>
    <x v="3"/>
    <n v="100"/>
    <n v="27"/>
    <n v="32"/>
    <n v="18"/>
    <n v="16"/>
    <n v="297"/>
    <n v="433"/>
    <n v="2"/>
    <n v="0"/>
    <n v="0"/>
    <n v="22"/>
    <n v="120"/>
    <n v="86"/>
    <n v="0"/>
    <n v="1"/>
    <n v="2"/>
    <n v="0"/>
    <n v="297"/>
    <n v="418"/>
    <m/>
    <m/>
    <m/>
    <m/>
    <m/>
    <n v="3"/>
    <m/>
    <m/>
    <m/>
    <m/>
    <m/>
    <m/>
    <n v="2"/>
    <s v=" "/>
    <s v=" "/>
    <n v="22"/>
    <n v="120"/>
    <n v="83"/>
    <s v=" "/>
    <n v="1"/>
    <n v="2"/>
    <s v=" "/>
    <n v="297"/>
    <n v="418"/>
    <n v="0"/>
    <n v="195"/>
    <n v="233"/>
    <n v="0"/>
    <n v="35"/>
    <n v="87"/>
    <s v=" "/>
    <n v="67"/>
    <n v="98"/>
    <n v="26"/>
    <n v="21"/>
    <m/>
    <n v="17"/>
    <n v="11"/>
    <m/>
    <n v="55"/>
    <n v="35"/>
    <m/>
    <n v="22"/>
    <n v="16"/>
    <s v=""/>
    <n v="2"/>
    <m/>
    <m/>
    <m/>
    <m/>
    <m/>
    <m/>
    <m/>
    <m/>
    <m/>
    <m/>
    <m/>
    <m/>
    <m/>
    <m/>
    <m/>
    <m/>
    <m/>
    <m/>
    <m/>
    <m/>
    <m/>
    <m/>
    <m/>
    <m/>
    <m/>
    <m/>
    <s v=""/>
    <s v=""/>
    <s v=""/>
    <s v=""/>
    <s v=""/>
    <s v=""/>
    <m/>
    <m/>
    <m/>
    <m/>
    <m/>
    <m/>
    <s v=""/>
    <s v=""/>
    <s v=""/>
    <m/>
    <m/>
    <m/>
    <m/>
    <m/>
    <m/>
    <m/>
    <m/>
    <m/>
    <s v=""/>
    <s v=""/>
    <s v=""/>
  </r>
  <r>
    <x v="13"/>
    <s v="University of Texas of the Permian Basin"/>
    <n v="229018"/>
    <x v="3"/>
    <n v="226"/>
    <n v="304"/>
    <n v="265"/>
    <n v="313"/>
    <n v="339"/>
    <n v="383"/>
    <n v="342"/>
    <n v="112"/>
    <n v="112"/>
    <n v="97"/>
    <n v="144"/>
    <n v="165"/>
    <n v="218"/>
    <n v="295"/>
    <n v="260"/>
    <n v="302"/>
    <n v="315"/>
    <n v="372"/>
    <n v="332"/>
    <m/>
    <m/>
    <m/>
    <m/>
    <m/>
    <n v="2"/>
    <n v="3"/>
    <m/>
    <m/>
    <m/>
    <m/>
    <m/>
    <n v="112"/>
    <n v="112"/>
    <n v="97"/>
    <n v="144"/>
    <n v="165"/>
    <n v="216"/>
    <n v="292"/>
    <n v="260"/>
    <n v="302"/>
    <n v="315"/>
    <n v="372"/>
    <n v="332"/>
    <n v="195"/>
    <n v="201"/>
    <n v="204"/>
    <n v="58"/>
    <n v="78"/>
    <n v="68"/>
    <n v="62"/>
    <n v="93"/>
    <n v="60"/>
    <n v="56"/>
    <n v="67"/>
    <n v="92"/>
    <n v="17"/>
    <n v="15"/>
    <n v="16"/>
    <n v="54"/>
    <n v="90"/>
    <n v="120"/>
    <n v="38"/>
    <n v="44"/>
    <n v="64"/>
    <n v="43"/>
    <n v="48"/>
    <n v="38"/>
    <m/>
    <m/>
    <m/>
    <m/>
    <m/>
    <m/>
    <m/>
    <m/>
    <m/>
    <m/>
    <m/>
    <m/>
    <m/>
    <m/>
    <m/>
    <m/>
    <m/>
    <m/>
    <m/>
    <m/>
    <m/>
    <m/>
    <m/>
    <m/>
    <s v=""/>
    <s v=""/>
    <s v=""/>
    <s v=""/>
    <s v=""/>
    <s v=""/>
    <m/>
    <m/>
    <m/>
    <m/>
    <m/>
    <m/>
    <s v=""/>
    <s v=""/>
    <s v=""/>
    <m/>
    <m/>
    <m/>
    <m/>
    <m/>
    <m/>
    <m/>
    <m/>
    <m/>
    <s v=""/>
    <s v=""/>
    <s v=""/>
  </r>
  <r>
    <x v="13"/>
    <s v="Sul Ross State University-Rio Grande College"/>
    <s v="228501B"/>
    <x v="4"/>
    <m/>
    <m/>
    <m/>
    <m/>
    <m/>
    <m/>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3"/>
    <s v="University of Houston-Downtown"/>
    <n v="225432"/>
    <x v="4"/>
    <n v="1146"/>
    <n v="1232"/>
    <n v="1139"/>
    <n v="1051"/>
    <n v="1013"/>
    <n v="1014"/>
    <n v="990"/>
    <n v="679"/>
    <n v="695"/>
    <n v="728"/>
    <n v="794"/>
    <n v="869"/>
    <n v="911"/>
    <n v="1012"/>
    <n v="664"/>
    <n v="624"/>
    <n v="671"/>
    <n v="737"/>
    <n v="621"/>
    <m/>
    <m/>
    <m/>
    <m/>
    <m/>
    <n v="5"/>
    <n v="10"/>
    <m/>
    <m/>
    <m/>
    <m/>
    <m/>
    <n v="679"/>
    <n v="695"/>
    <n v="728"/>
    <n v="794"/>
    <n v="869"/>
    <n v="906"/>
    <n v="1002"/>
    <n v="664"/>
    <n v="624"/>
    <n v="671"/>
    <n v="737"/>
    <n v="621"/>
    <n v="376"/>
    <n v="421"/>
    <n v="387"/>
    <n v="106"/>
    <n v="123"/>
    <n v="73"/>
    <n v="189"/>
    <n v="193"/>
    <n v="161"/>
    <n v="132"/>
    <n v="119"/>
    <n v="114"/>
    <n v="90"/>
    <n v="122"/>
    <n v="128"/>
    <n v="382"/>
    <n v="373"/>
    <n v="454"/>
    <n v="265"/>
    <n v="292"/>
    <n v="306"/>
    <n v="134"/>
    <n v="132"/>
    <n v="136"/>
    <m/>
    <m/>
    <m/>
    <m/>
    <m/>
    <m/>
    <m/>
    <m/>
    <m/>
    <m/>
    <m/>
    <m/>
    <m/>
    <m/>
    <m/>
    <m/>
    <m/>
    <m/>
    <m/>
    <m/>
    <m/>
    <m/>
    <m/>
    <m/>
    <s v=""/>
    <s v=""/>
    <s v=""/>
    <s v=""/>
    <s v=""/>
    <s v=""/>
    <m/>
    <m/>
    <m/>
    <m/>
    <m/>
    <m/>
    <s v=""/>
    <s v=""/>
    <s v=""/>
    <m/>
    <m/>
    <m/>
    <m/>
    <m/>
    <m/>
    <m/>
    <m/>
    <m/>
    <s v=""/>
    <s v=""/>
    <s v=""/>
  </r>
  <r>
    <x v="13"/>
    <s v="University of Houston-Victoria"/>
    <n v="225502"/>
    <x v="3"/>
    <m/>
    <m/>
    <m/>
    <m/>
    <m/>
    <n v="1"/>
    <m/>
    <m/>
    <m/>
    <m/>
    <m/>
    <m/>
    <m/>
    <m/>
    <m/>
    <m/>
    <m/>
    <m/>
    <m/>
    <m/>
    <m/>
    <m/>
    <m/>
    <m/>
    <m/>
    <m/>
    <m/>
    <m/>
    <m/>
    <m/>
    <m/>
    <s v=" "/>
    <s v=" "/>
    <s v=" "/>
    <s v=" "/>
    <s v=" "/>
    <s v=" "/>
    <s v=" "/>
    <s v=" "/>
    <s v=" "/>
    <s v=" "/>
    <s v=" "/>
    <s v=" "/>
    <m/>
    <m/>
    <m/>
    <m/>
    <m/>
    <m/>
    <s v=" "/>
    <s v=" "/>
    <s v=" "/>
    <m/>
    <m/>
    <m/>
    <m/>
    <m/>
    <m/>
    <m/>
    <m/>
    <m/>
    <s v=""/>
    <s v=""/>
    <s v=""/>
    <m/>
    <m/>
    <m/>
    <m/>
    <m/>
    <m/>
    <m/>
    <m/>
    <m/>
    <m/>
    <m/>
    <m/>
    <m/>
    <m/>
    <m/>
    <m/>
    <m/>
    <m/>
    <m/>
    <m/>
    <m/>
    <m/>
    <m/>
    <m/>
    <m/>
    <m/>
    <m/>
    <s v=""/>
    <s v=""/>
    <s v=""/>
    <s v=""/>
    <s v=""/>
    <s v=""/>
    <m/>
    <m/>
    <m/>
    <m/>
    <m/>
    <m/>
    <s v=""/>
    <s v=""/>
    <s v=""/>
    <m/>
    <m/>
    <m/>
    <m/>
    <m/>
    <m/>
    <m/>
    <m/>
    <m/>
    <s v=""/>
    <s v=""/>
    <s v=""/>
  </r>
  <r>
    <x v="13"/>
    <s v="Texas A &amp; M University at Galveston"/>
    <n v="228714"/>
    <x v="10"/>
    <n v="415"/>
    <n v="412"/>
    <n v="380"/>
    <n v="466"/>
    <n v="416"/>
    <n v="444"/>
    <n v="518"/>
    <n v="179"/>
    <n v="296"/>
    <n v="395"/>
    <n v="423"/>
    <n v="347"/>
    <n v="409"/>
    <n v="406"/>
    <n v="377"/>
    <n v="461"/>
    <n v="412"/>
    <n v="438"/>
    <n v="491"/>
    <m/>
    <m/>
    <m/>
    <m/>
    <m/>
    <n v="3"/>
    <n v="5"/>
    <m/>
    <m/>
    <m/>
    <m/>
    <m/>
    <n v="179"/>
    <n v="296"/>
    <n v="395"/>
    <n v="423"/>
    <n v="347"/>
    <n v="406"/>
    <n v="401"/>
    <n v="377"/>
    <n v="461"/>
    <n v="412"/>
    <n v="438"/>
    <n v="491"/>
    <n v="234"/>
    <n v="234"/>
    <n v="265"/>
    <n v="131"/>
    <n v="128"/>
    <n v="182"/>
    <n v="47"/>
    <n v="76"/>
    <n v="44"/>
    <n v="125"/>
    <n v="133"/>
    <n v="127"/>
    <n v="5"/>
    <n v="12"/>
    <n v="4"/>
    <n v="176"/>
    <n v="219"/>
    <n v="232"/>
    <n v="41"/>
    <n v="42"/>
    <n v="38"/>
    <n v="72"/>
    <n v="107"/>
    <n v="110"/>
    <m/>
    <m/>
    <m/>
    <m/>
    <m/>
    <m/>
    <m/>
    <m/>
    <m/>
    <m/>
    <m/>
    <m/>
    <m/>
    <m/>
    <m/>
    <m/>
    <m/>
    <m/>
    <m/>
    <m/>
    <m/>
    <m/>
    <m/>
    <m/>
    <s v=""/>
    <s v=""/>
    <s v=""/>
    <s v=""/>
    <s v=""/>
    <s v=""/>
    <m/>
    <m/>
    <m/>
    <m/>
    <m/>
    <m/>
    <s v=""/>
    <s v=""/>
    <s v=""/>
    <m/>
    <m/>
    <m/>
    <m/>
    <m/>
    <m/>
    <m/>
    <m/>
    <m/>
    <s v=""/>
    <s v=""/>
    <s v=""/>
  </r>
  <r>
    <x v="13"/>
    <s v="Amarillo College "/>
    <n v="222576"/>
    <x v="5"/>
    <m/>
    <m/>
    <m/>
    <m/>
    <m/>
    <m/>
    <m/>
    <m/>
    <m/>
    <m/>
    <m/>
    <m/>
    <m/>
    <m/>
    <m/>
    <m/>
    <m/>
    <m/>
    <m/>
    <m/>
    <m/>
    <m/>
    <m/>
    <m/>
    <m/>
    <m/>
    <m/>
    <m/>
    <m/>
    <m/>
    <m/>
    <s v=" "/>
    <s v=" "/>
    <s v=" "/>
    <s v=" "/>
    <s v=" "/>
    <s v=" "/>
    <s v=" "/>
    <s v=" "/>
    <s v=" "/>
    <s v=" "/>
    <s v=" "/>
    <s v=" "/>
    <m/>
    <m/>
    <m/>
    <m/>
    <m/>
    <m/>
    <s v=" "/>
    <s v=" "/>
    <s v=" "/>
    <m/>
    <m/>
    <m/>
    <m/>
    <m/>
    <m/>
    <m/>
    <m/>
    <m/>
    <s v=""/>
    <s v=""/>
    <s v=""/>
    <m/>
    <m/>
    <m/>
    <n v="1943"/>
    <n v="2027"/>
    <n v="1750"/>
    <n v="3562"/>
    <n v="1540"/>
    <n v="1597"/>
    <n v="856"/>
    <n v="899"/>
    <n v="828"/>
    <n v="947"/>
    <n v="742"/>
    <n v="899"/>
    <n v="655"/>
    <n v="736"/>
    <m/>
    <m/>
    <m/>
    <m/>
    <n v="2"/>
    <n v="2"/>
    <m/>
    <m/>
    <n v="856"/>
    <n v="899"/>
    <n v="828"/>
    <n v="947"/>
    <n v="740"/>
    <n v="897"/>
    <n v="655"/>
    <n v="736"/>
    <n v="505"/>
    <n v="345"/>
    <n v="418"/>
    <n v="73"/>
    <n v="28"/>
    <n v="36"/>
    <n v="319"/>
    <n v="282"/>
    <n v="282"/>
    <n v="94"/>
    <n v="92"/>
    <n v="98"/>
    <n v="181"/>
    <n v="140"/>
    <n v="199"/>
    <n v="111"/>
    <n v="89"/>
    <n v="173"/>
    <n v="561"/>
    <n v="419"/>
    <n v="427"/>
  </r>
  <r>
    <x v="13"/>
    <s v="Austin Community College "/>
    <n v="222992"/>
    <x v="5"/>
    <m/>
    <m/>
    <m/>
    <m/>
    <m/>
    <m/>
    <m/>
    <m/>
    <m/>
    <m/>
    <m/>
    <m/>
    <m/>
    <m/>
    <m/>
    <m/>
    <m/>
    <m/>
    <m/>
    <m/>
    <m/>
    <m/>
    <m/>
    <m/>
    <m/>
    <m/>
    <m/>
    <m/>
    <m/>
    <m/>
    <m/>
    <s v=" "/>
    <s v=" "/>
    <s v=" "/>
    <s v=" "/>
    <s v=" "/>
    <s v=" "/>
    <s v=" "/>
    <s v=" "/>
    <s v=" "/>
    <s v=" "/>
    <s v=" "/>
    <s v=" "/>
    <m/>
    <m/>
    <m/>
    <m/>
    <m/>
    <m/>
    <s v=" "/>
    <s v=" "/>
    <s v=" "/>
    <m/>
    <m/>
    <m/>
    <m/>
    <m/>
    <m/>
    <m/>
    <m/>
    <m/>
    <s v=""/>
    <s v=""/>
    <s v=""/>
    <m/>
    <m/>
    <m/>
    <n v="5867"/>
    <n v="8002"/>
    <n v="8605"/>
    <n v="8868"/>
    <n v="8405"/>
    <n v="4609"/>
    <n v="998"/>
    <n v="1922"/>
    <n v="1860"/>
    <n v="2449"/>
    <n v="2676"/>
    <n v="2977"/>
    <n v="2718"/>
    <n v="1500"/>
    <m/>
    <m/>
    <m/>
    <m/>
    <n v="16"/>
    <n v="10"/>
    <m/>
    <m/>
    <n v="998"/>
    <n v="1922"/>
    <n v="1860"/>
    <n v="2449"/>
    <n v="2660"/>
    <n v="2967"/>
    <n v="2718"/>
    <n v="1500"/>
    <n v="1405"/>
    <n v="1267"/>
    <n v="821"/>
    <n v="603"/>
    <n v="567"/>
    <n v="158"/>
    <n v="959"/>
    <n v="884"/>
    <n v="521"/>
    <n v="77"/>
    <n v="79"/>
    <n v="86"/>
    <n v="363"/>
    <n v="420"/>
    <n v="455"/>
    <n v="845"/>
    <n v="1053"/>
    <n v="1170"/>
    <n v="1164"/>
    <n v="1108"/>
    <n v="1256"/>
  </r>
  <r>
    <x v="13"/>
    <s v="Blinn College "/>
    <n v="223427"/>
    <x v="5"/>
    <m/>
    <m/>
    <m/>
    <m/>
    <m/>
    <m/>
    <m/>
    <m/>
    <m/>
    <m/>
    <m/>
    <m/>
    <m/>
    <m/>
    <m/>
    <m/>
    <m/>
    <m/>
    <m/>
    <m/>
    <m/>
    <m/>
    <m/>
    <m/>
    <m/>
    <m/>
    <m/>
    <m/>
    <m/>
    <m/>
    <m/>
    <s v=" "/>
    <s v=" "/>
    <s v=" "/>
    <s v=" "/>
    <s v=" "/>
    <s v=" "/>
    <s v=" "/>
    <s v=" "/>
    <s v=" "/>
    <s v=" "/>
    <s v=" "/>
    <s v=" "/>
    <m/>
    <m/>
    <m/>
    <m/>
    <m/>
    <m/>
    <s v=" "/>
    <s v=" "/>
    <s v=" "/>
    <m/>
    <m/>
    <m/>
    <m/>
    <m/>
    <m/>
    <m/>
    <m/>
    <m/>
    <s v=""/>
    <s v=""/>
    <s v=""/>
    <m/>
    <m/>
    <m/>
    <n v="7254"/>
    <n v="4427"/>
    <n v="4060"/>
    <n v="3749"/>
    <n v="3658"/>
    <n v="3648"/>
    <n v="4468"/>
    <n v="2862"/>
    <n v="4342"/>
    <n v="2812"/>
    <n v="2518"/>
    <n v="2389"/>
    <n v="2713"/>
    <n v="2741"/>
    <m/>
    <m/>
    <m/>
    <m/>
    <n v="25"/>
    <n v="24"/>
    <m/>
    <m/>
    <n v="4468"/>
    <n v="2862"/>
    <n v="4342"/>
    <n v="2812"/>
    <n v="2493"/>
    <n v="2365"/>
    <n v="2713"/>
    <n v="2741"/>
    <n v="1229"/>
    <n v="1348"/>
    <n v="1400"/>
    <n v="460"/>
    <n v="541"/>
    <n v="548"/>
    <n v="676"/>
    <n v="824"/>
    <n v="793"/>
    <n v="185"/>
    <n v="146"/>
    <n v="167"/>
    <n v="234"/>
    <n v="227"/>
    <n v="232"/>
    <n v="1348"/>
    <n v="1194"/>
    <n v="1188"/>
    <n v="1045"/>
    <n v="926"/>
    <n v="778"/>
  </r>
  <r>
    <x v="13"/>
    <s v="Brookhaven College  (DCCCD)"/>
    <n v="223524"/>
    <x v="5"/>
    <m/>
    <m/>
    <m/>
    <m/>
    <m/>
    <m/>
    <m/>
    <m/>
    <m/>
    <m/>
    <m/>
    <m/>
    <m/>
    <m/>
    <m/>
    <m/>
    <m/>
    <m/>
    <m/>
    <m/>
    <m/>
    <m/>
    <m/>
    <m/>
    <m/>
    <m/>
    <m/>
    <m/>
    <m/>
    <m/>
    <m/>
    <s v=" "/>
    <s v=" "/>
    <s v=" "/>
    <s v=" "/>
    <s v=" "/>
    <s v=" "/>
    <s v=" "/>
    <s v=" "/>
    <s v=" "/>
    <s v=" "/>
    <s v=" "/>
    <s v=" "/>
    <m/>
    <m/>
    <m/>
    <m/>
    <m/>
    <m/>
    <s v=" "/>
    <s v=" "/>
    <s v=" "/>
    <m/>
    <m/>
    <m/>
    <m/>
    <m/>
    <m/>
    <m/>
    <m/>
    <m/>
    <s v=""/>
    <s v=""/>
    <s v=""/>
    <m/>
    <m/>
    <m/>
    <n v="2411"/>
    <n v="2417"/>
    <n v="2135"/>
    <n v="2318"/>
    <n v="1898"/>
    <n v="2186"/>
    <n v="747"/>
    <n v="681"/>
    <n v="620"/>
    <n v="798"/>
    <n v="623"/>
    <n v="628"/>
    <n v="530"/>
    <n v="524"/>
    <m/>
    <m/>
    <m/>
    <m/>
    <n v="5"/>
    <n v="2"/>
    <m/>
    <m/>
    <n v="747"/>
    <n v="681"/>
    <n v="620"/>
    <n v="798"/>
    <n v="618"/>
    <n v="626"/>
    <n v="530"/>
    <n v="524"/>
    <n v="340"/>
    <n v="249"/>
    <n v="267"/>
    <n v="77"/>
    <n v="83"/>
    <n v="66"/>
    <n v="209"/>
    <n v="198"/>
    <n v="191"/>
    <n v="49"/>
    <n v="35"/>
    <n v="51"/>
    <n v="112"/>
    <n v="101"/>
    <n v="107"/>
    <n v="174"/>
    <n v="220"/>
    <n v="231"/>
    <n v="463"/>
    <n v="262"/>
    <n v="237"/>
  </r>
  <r>
    <x v="13"/>
    <s v="Central Texas College "/>
    <n v="223816"/>
    <x v="5"/>
    <m/>
    <m/>
    <m/>
    <m/>
    <m/>
    <m/>
    <m/>
    <m/>
    <m/>
    <m/>
    <m/>
    <m/>
    <m/>
    <m/>
    <m/>
    <m/>
    <m/>
    <m/>
    <m/>
    <m/>
    <m/>
    <m/>
    <m/>
    <m/>
    <m/>
    <m/>
    <m/>
    <m/>
    <m/>
    <m/>
    <m/>
    <s v=" "/>
    <s v=" "/>
    <s v=" "/>
    <s v=" "/>
    <s v=" "/>
    <s v=" "/>
    <s v=" "/>
    <s v=" "/>
    <s v=" "/>
    <s v=" "/>
    <s v=" "/>
    <s v=" "/>
    <m/>
    <m/>
    <m/>
    <m/>
    <m/>
    <m/>
    <s v=" "/>
    <s v=" "/>
    <s v=" "/>
    <m/>
    <m/>
    <m/>
    <m/>
    <m/>
    <m/>
    <m/>
    <m/>
    <m/>
    <s v=""/>
    <s v=""/>
    <s v=""/>
    <m/>
    <m/>
    <m/>
    <n v="1154"/>
    <n v="1185"/>
    <n v="1888"/>
    <n v="1560"/>
    <n v="1548"/>
    <n v="1195"/>
    <n v="601"/>
    <n v="518"/>
    <n v="486"/>
    <n v="469"/>
    <n v="585"/>
    <n v="665"/>
    <n v="498"/>
    <n v="441"/>
    <m/>
    <m/>
    <m/>
    <m/>
    <n v="11"/>
    <n v="15"/>
    <m/>
    <m/>
    <n v="601"/>
    <n v="518"/>
    <n v="486"/>
    <n v="469"/>
    <n v="574"/>
    <n v="650"/>
    <n v="498"/>
    <n v="441"/>
    <n v="306"/>
    <n v="259"/>
    <n v="228"/>
    <n v="66"/>
    <n v="33"/>
    <n v="35"/>
    <n v="278"/>
    <n v="206"/>
    <n v="178"/>
    <n v="29"/>
    <n v="50"/>
    <n v="37"/>
    <n v="90"/>
    <n v="84"/>
    <n v="91"/>
    <n v="59"/>
    <n v="86"/>
    <n v="156"/>
    <n v="291"/>
    <n v="354"/>
    <n v="366"/>
  </r>
  <r>
    <x v="13"/>
    <s v="Collin County Community College District"/>
    <n v="247834"/>
    <x v="5"/>
    <m/>
    <m/>
    <m/>
    <m/>
    <m/>
    <m/>
    <m/>
    <m/>
    <m/>
    <m/>
    <m/>
    <m/>
    <m/>
    <m/>
    <m/>
    <m/>
    <m/>
    <m/>
    <m/>
    <m/>
    <m/>
    <m/>
    <m/>
    <m/>
    <m/>
    <m/>
    <m/>
    <m/>
    <m/>
    <m/>
    <m/>
    <s v=" "/>
    <s v=" "/>
    <s v=" "/>
    <s v=" "/>
    <s v=" "/>
    <s v=" "/>
    <s v=" "/>
    <s v=" "/>
    <s v=" "/>
    <s v=" "/>
    <s v=" "/>
    <s v=" "/>
    <m/>
    <m/>
    <m/>
    <m/>
    <m/>
    <m/>
    <s v=" "/>
    <s v=" "/>
    <s v=" "/>
    <m/>
    <m/>
    <m/>
    <m/>
    <m/>
    <m/>
    <m/>
    <m/>
    <m/>
    <s v=""/>
    <s v=""/>
    <s v=""/>
    <m/>
    <m/>
    <m/>
    <n v="3265"/>
    <n v="3387"/>
    <n v="3664"/>
    <n v="3782"/>
    <n v="4088"/>
    <n v="4233"/>
    <n v="1661"/>
    <n v="1954"/>
    <n v="1971"/>
    <n v="1934"/>
    <n v="2234"/>
    <n v="2371"/>
    <n v="2560"/>
    <n v="2613"/>
    <m/>
    <m/>
    <m/>
    <m/>
    <n v="19"/>
    <n v="20"/>
    <m/>
    <m/>
    <n v="1661"/>
    <n v="1954"/>
    <n v="1971"/>
    <n v="1934"/>
    <n v="2215"/>
    <n v="2351"/>
    <n v="2560"/>
    <n v="2613"/>
    <n v="1382"/>
    <n v="1517"/>
    <n v="1672"/>
    <n v="278"/>
    <n v="289"/>
    <n v="276"/>
    <n v="691"/>
    <n v="754"/>
    <n v="665"/>
    <n v="213"/>
    <n v="228"/>
    <n v="236"/>
    <n v="350"/>
    <n v="373"/>
    <n v="507"/>
    <n v="483"/>
    <n v="652"/>
    <n v="741"/>
    <n v="888"/>
    <n v="962"/>
    <n v="867"/>
  </r>
  <r>
    <x v="13"/>
    <s v="Del Mar College "/>
    <n v="224350"/>
    <x v="5"/>
    <m/>
    <m/>
    <m/>
    <m/>
    <m/>
    <m/>
    <m/>
    <m/>
    <m/>
    <m/>
    <m/>
    <m/>
    <m/>
    <m/>
    <m/>
    <m/>
    <m/>
    <m/>
    <m/>
    <m/>
    <m/>
    <m/>
    <m/>
    <m/>
    <m/>
    <m/>
    <m/>
    <m/>
    <m/>
    <m/>
    <m/>
    <s v=" "/>
    <s v=" "/>
    <s v=" "/>
    <s v=" "/>
    <s v=" "/>
    <s v=" "/>
    <s v=" "/>
    <s v=" "/>
    <s v=" "/>
    <s v=" "/>
    <s v=" "/>
    <s v=" "/>
    <m/>
    <m/>
    <m/>
    <m/>
    <m/>
    <m/>
    <s v=" "/>
    <s v=" "/>
    <s v=" "/>
    <m/>
    <m/>
    <m/>
    <m/>
    <m/>
    <m/>
    <m/>
    <m/>
    <m/>
    <s v=""/>
    <s v=""/>
    <s v=""/>
    <m/>
    <m/>
    <m/>
    <n v="1944"/>
    <n v="2190"/>
    <n v="1943"/>
    <n v="1763"/>
    <n v="1315"/>
    <n v="1846"/>
    <n v="1010"/>
    <n v="1049"/>
    <n v="984"/>
    <n v="776"/>
    <n v="598"/>
    <n v="461"/>
    <n v="577"/>
    <n v="793"/>
    <m/>
    <m/>
    <m/>
    <m/>
    <n v="2"/>
    <n v="2"/>
    <m/>
    <m/>
    <n v="1010"/>
    <n v="1049"/>
    <n v="984"/>
    <n v="776"/>
    <n v="596"/>
    <n v="459"/>
    <n v="577"/>
    <n v="793"/>
    <n v="250"/>
    <n v="340"/>
    <n v="453"/>
    <n v="28"/>
    <n v="38"/>
    <n v="41"/>
    <n v="181"/>
    <n v="199"/>
    <n v="299"/>
    <n v="55"/>
    <n v="62"/>
    <n v="59"/>
    <n v="206"/>
    <n v="134"/>
    <n v="91"/>
    <n v="84"/>
    <n v="86"/>
    <n v="55"/>
    <n v="431"/>
    <n v="314"/>
    <n v="254"/>
  </r>
  <r>
    <x v="13"/>
    <s v="Eastfield College  (DCCCD)"/>
    <n v="224572"/>
    <x v="5"/>
    <m/>
    <m/>
    <m/>
    <m/>
    <m/>
    <m/>
    <m/>
    <m/>
    <m/>
    <m/>
    <m/>
    <m/>
    <m/>
    <m/>
    <m/>
    <m/>
    <m/>
    <m/>
    <m/>
    <m/>
    <m/>
    <m/>
    <m/>
    <m/>
    <m/>
    <m/>
    <m/>
    <m/>
    <m/>
    <m/>
    <m/>
    <s v=" "/>
    <s v=" "/>
    <s v=" "/>
    <s v=" "/>
    <s v=" "/>
    <s v=" "/>
    <s v=" "/>
    <s v=" "/>
    <s v=" "/>
    <s v=" "/>
    <s v=" "/>
    <s v=" "/>
    <m/>
    <m/>
    <m/>
    <m/>
    <m/>
    <m/>
    <s v=" "/>
    <s v=" "/>
    <s v=" "/>
    <m/>
    <m/>
    <m/>
    <m/>
    <m/>
    <m/>
    <m/>
    <m/>
    <m/>
    <s v=""/>
    <s v=""/>
    <s v=""/>
    <m/>
    <m/>
    <m/>
    <n v="2494"/>
    <n v="2397"/>
    <n v="2208"/>
    <n v="2112"/>
    <n v="2069"/>
    <n v="2110"/>
    <n v="790"/>
    <n v="961"/>
    <n v="938"/>
    <n v="871"/>
    <n v="835"/>
    <n v="748"/>
    <n v="786"/>
    <n v="679"/>
    <m/>
    <m/>
    <m/>
    <m/>
    <n v="9"/>
    <n v="5"/>
    <m/>
    <m/>
    <n v="790"/>
    <n v="961"/>
    <n v="938"/>
    <n v="871"/>
    <n v="826"/>
    <n v="743"/>
    <n v="786"/>
    <n v="679"/>
    <n v="400"/>
    <n v="395"/>
    <n v="388"/>
    <n v="104"/>
    <n v="100"/>
    <n v="71"/>
    <n v="239"/>
    <n v="291"/>
    <n v="220"/>
    <n v="53"/>
    <n v="36"/>
    <n v="54"/>
    <n v="130"/>
    <n v="148"/>
    <n v="109"/>
    <n v="151"/>
    <n v="250"/>
    <n v="289"/>
    <n v="537"/>
    <n v="392"/>
    <n v="291"/>
  </r>
  <r>
    <x v="13"/>
    <s v="El Paso County Community College District"/>
    <n v="224642"/>
    <x v="5"/>
    <m/>
    <m/>
    <m/>
    <m/>
    <m/>
    <m/>
    <m/>
    <m/>
    <m/>
    <m/>
    <m/>
    <m/>
    <m/>
    <m/>
    <m/>
    <m/>
    <m/>
    <m/>
    <m/>
    <m/>
    <m/>
    <m/>
    <m/>
    <m/>
    <m/>
    <m/>
    <m/>
    <m/>
    <m/>
    <m/>
    <m/>
    <s v=" "/>
    <s v=" "/>
    <s v=" "/>
    <s v=" "/>
    <s v=" "/>
    <s v=" "/>
    <s v=" "/>
    <s v=" "/>
    <s v=" "/>
    <s v=" "/>
    <s v=" "/>
    <s v=" "/>
    <m/>
    <m/>
    <m/>
    <m/>
    <m/>
    <m/>
    <s v=" "/>
    <s v=" "/>
    <s v=" "/>
    <m/>
    <m/>
    <m/>
    <m/>
    <m/>
    <m/>
    <m/>
    <m/>
    <m/>
    <s v=""/>
    <s v=""/>
    <s v=""/>
    <m/>
    <m/>
    <m/>
    <n v="8346"/>
    <n v="4933"/>
    <n v="4742"/>
    <n v="3946"/>
    <n v="4353"/>
    <n v="4608"/>
    <n v="2007"/>
    <n v="2373"/>
    <n v="4990"/>
    <n v="2508"/>
    <n v="2494"/>
    <n v="2039"/>
    <n v="2326"/>
    <n v="2506"/>
    <m/>
    <m/>
    <m/>
    <m/>
    <n v="26"/>
    <n v="21"/>
    <m/>
    <m/>
    <n v="2007"/>
    <n v="2373"/>
    <n v="4990"/>
    <n v="2508"/>
    <n v="2468"/>
    <n v="2018"/>
    <n v="2326"/>
    <n v="2506"/>
    <n v="1327"/>
    <n v="1560"/>
    <n v="1719"/>
    <n v="43"/>
    <n v="52"/>
    <n v="61"/>
    <n v="648"/>
    <n v="714"/>
    <n v="726"/>
    <n v="158"/>
    <n v="180"/>
    <n v="168"/>
    <n v="670"/>
    <n v="657"/>
    <n v="562"/>
    <n v="156"/>
    <n v="212"/>
    <n v="194"/>
    <n v="1524"/>
    <n v="1419"/>
    <n v="1094"/>
  </r>
  <r>
    <x v="13"/>
    <s v="Houston Community College"/>
    <n v="225423"/>
    <x v="5"/>
    <m/>
    <m/>
    <m/>
    <m/>
    <m/>
    <m/>
    <m/>
    <m/>
    <m/>
    <m/>
    <m/>
    <m/>
    <m/>
    <m/>
    <m/>
    <m/>
    <m/>
    <m/>
    <m/>
    <m/>
    <m/>
    <m/>
    <m/>
    <m/>
    <m/>
    <m/>
    <m/>
    <m/>
    <m/>
    <m/>
    <m/>
    <s v=" "/>
    <s v=" "/>
    <s v=" "/>
    <s v=" "/>
    <s v=" "/>
    <s v=" "/>
    <s v=" "/>
    <s v=" "/>
    <s v=" "/>
    <s v=" "/>
    <s v=" "/>
    <s v=" "/>
    <m/>
    <m/>
    <m/>
    <m/>
    <m/>
    <m/>
    <s v=" "/>
    <s v=" "/>
    <s v=" "/>
    <m/>
    <m/>
    <m/>
    <m/>
    <m/>
    <m/>
    <m/>
    <m/>
    <m/>
    <s v=""/>
    <s v=""/>
    <s v=""/>
    <m/>
    <m/>
    <m/>
    <n v="4895"/>
    <n v="5537"/>
    <n v="3580"/>
    <n v="3926"/>
    <n v="3562"/>
    <n v="5631"/>
    <n v="1334"/>
    <n v="1268"/>
    <n v="1431"/>
    <n v="1468"/>
    <n v="1393"/>
    <n v="1120"/>
    <n v="1366"/>
    <n v="1679"/>
    <m/>
    <m/>
    <m/>
    <m/>
    <n v="10"/>
    <n v="8"/>
    <m/>
    <m/>
    <n v="1334"/>
    <n v="1268"/>
    <n v="1431"/>
    <n v="1468"/>
    <n v="1383"/>
    <n v="1112"/>
    <n v="1366"/>
    <n v="1679"/>
    <n v="697"/>
    <n v="838"/>
    <n v="1052"/>
    <n v="83"/>
    <n v="104"/>
    <n v="115"/>
    <n v="332"/>
    <n v="424"/>
    <n v="512"/>
    <n v="143"/>
    <n v="144"/>
    <n v="143"/>
    <n v="267"/>
    <n v="308"/>
    <n v="234"/>
    <n v="279"/>
    <n v="278"/>
    <n v="281"/>
    <n v="779"/>
    <n v="653"/>
    <n v="454"/>
  </r>
  <r>
    <x v="13"/>
    <s v="Laredo Community College "/>
    <n v="226134"/>
    <x v="5"/>
    <m/>
    <m/>
    <m/>
    <m/>
    <m/>
    <m/>
    <m/>
    <m/>
    <m/>
    <m/>
    <m/>
    <m/>
    <m/>
    <m/>
    <m/>
    <m/>
    <m/>
    <m/>
    <m/>
    <m/>
    <m/>
    <m/>
    <m/>
    <m/>
    <m/>
    <m/>
    <m/>
    <m/>
    <m/>
    <m/>
    <m/>
    <s v=" "/>
    <s v=" "/>
    <s v=" "/>
    <s v=" "/>
    <s v=" "/>
    <s v=" "/>
    <s v=" "/>
    <s v=" "/>
    <s v=" "/>
    <s v=" "/>
    <s v=" "/>
    <s v=" "/>
    <m/>
    <m/>
    <m/>
    <m/>
    <m/>
    <m/>
    <s v=" "/>
    <s v=" "/>
    <s v=" "/>
    <m/>
    <m/>
    <m/>
    <m/>
    <m/>
    <m/>
    <m/>
    <m/>
    <m/>
    <s v=""/>
    <s v=""/>
    <s v=""/>
    <m/>
    <m/>
    <m/>
    <n v="1136"/>
    <n v="1602"/>
    <n v="1394"/>
    <n v="1051"/>
    <n v="1289"/>
    <n v="1734"/>
    <n v="614"/>
    <n v="805"/>
    <n v="632"/>
    <n v="936"/>
    <n v="860"/>
    <n v="638"/>
    <n v="750"/>
    <n v="887"/>
    <m/>
    <m/>
    <m/>
    <m/>
    <n v="1"/>
    <n v="3"/>
    <m/>
    <m/>
    <n v="614"/>
    <n v="805"/>
    <n v="632"/>
    <n v="936"/>
    <n v="859"/>
    <n v="635"/>
    <n v="750"/>
    <n v="887"/>
    <n v="435"/>
    <n v="528"/>
    <n v="624"/>
    <n v="30"/>
    <n v="28"/>
    <n v="23"/>
    <n v="170"/>
    <n v="194"/>
    <n v="240"/>
    <n v="141"/>
    <n v="153"/>
    <n v="79"/>
    <n v="268"/>
    <n v="223"/>
    <n v="191"/>
    <n v="106"/>
    <n v="106"/>
    <n v="93"/>
    <n v="421"/>
    <n v="377"/>
    <n v="272"/>
  </r>
  <r>
    <x v="13"/>
    <s v="McLennan Community College "/>
    <n v="226578"/>
    <x v="5"/>
    <m/>
    <m/>
    <m/>
    <m/>
    <m/>
    <m/>
    <m/>
    <m/>
    <m/>
    <m/>
    <m/>
    <m/>
    <m/>
    <m/>
    <m/>
    <m/>
    <m/>
    <m/>
    <m/>
    <m/>
    <m/>
    <m/>
    <m/>
    <m/>
    <m/>
    <m/>
    <m/>
    <m/>
    <m/>
    <m/>
    <m/>
    <s v=" "/>
    <s v=" "/>
    <s v=" "/>
    <s v=" "/>
    <s v=" "/>
    <s v=" "/>
    <s v=" "/>
    <s v=" "/>
    <s v=" "/>
    <s v=" "/>
    <s v=" "/>
    <s v=" "/>
    <m/>
    <m/>
    <m/>
    <m/>
    <m/>
    <m/>
    <s v=" "/>
    <s v=" "/>
    <s v=" "/>
    <m/>
    <m/>
    <m/>
    <m/>
    <m/>
    <m/>
    <m/>
    <m/>
    <m/>
    <s v=""/>
    <s v=""/>
    <s v=""/>
    <m/>
    <m/>
    <m/>
    <n v="1379"/>
    <n v="1358"/>
    <n v="1324"/>
    <n v="1375"/>
    <n v="1391"/>
    <n v="1218"/>
    <n v="902"/>
    <n v="809"/>
    <n v="865"/>
    <n v="869"/>
    <n v="923"/>
    <n v="975"/>
    <n v="1012"/>
    <n v="908"/>
    <m/>
    <m/>
    <m/>
    <m/>
    <n v="3"/>
    <n v="10"/>
    <m/>
    <m/>
    <n v="902"/>
    <n v="809"/>
    <n v="865"/>
    <n v="869"/>
    <n v="920"/>
    <n v="965"/>
    <n v="1012"/>
    <n v="908"/>
    <n v="580"/>
    <n v="546"/>
    <n v="570"/>
    <n v="111"/>
    <n v="101"/>
    <n v="99"/>
    <n v="274"/>
    <n v="365"/>
    <n v="239"/>
    <n v="104"/>
    <n v="95"/>
    <n v="101"/>
    <n v="160"/>
    <n v="166"/>
    <n v="194"/>
    <n v="171"/>
    <n v="236"/>
    <n v="266"/>
    <n v="434"/>
    <n v="423"/>
    <n v="404"/>
  </r>
  <r>
    <x v="13"/>
    <s v="Navarro College "/>
    <n v="227146"/>
    <x v="5"/>
    <m/>
    <m/>
    <m/>
    <m/>
    <m/>
    <m/>
    <m/>
    <m/>
    <m/>
    <m/>
    <m/>
    <m/>
    <m/>
    <m/>
    <m/>
    <m/>
    <m/>
    <m/>
    <m/>
    <m/>
    <m/>
    <m/>
    <m/>
    <m/>
    <m/>
    <m/>
    <m/>
    <m/>
    <m/>
    <m/>
    <m/>
    <s v=" "/>
    <s v=" "/>
    <s v=" "/>
    <s v=" "/>
    <s v=" "/>
    <s v=" "/>
    <s v=" "/>
    <s v=" "/>
    <s v=" "/>
    <s v=" "/>
    <s v=" "/>
    <s v=" "/>
    <m/>
    <m/>
    <m/>
    <m/>
    <m/>
    <m/>
    <s v=" "/>
    <s v=" "/>
    <s v=" "/>
    <m/>
    <m/>
    <m/>
    <m/>
    <m/>
    <m/>
    <m/>
    <m/>
    <m/>
    <s v=""/>
    <s v=""/>
    <s v=""/>
    <m/>
    <m/>
    <m/>
    <n v="1450"/>
    <n v="1412"/>
    <n v="1461"/>
    <n v="1641"/>
    <n v="1577"/>
    <n v="1749"/>
    <n v="1064"/>
    <n v="1073"/>
    <n v="1106"/>
    <n v="1103"/>
    <n v="1068"/>
    <n v="1224"/>
    <n v="1040"/>
    <n v="1350"/>
    <m/>
    <m/>
    <m/>
    <m/>
    <n v="9"/>
    <n v="10"/>
    <m/>
    <m/>
    <n v="1064"/>
    <n v="1073"/>
    <n v="1106"/>
    <n v="1103"/>
    <n v="1059"/>
    <n v="1214"/>
    <n v="1040"/>
    <n v="1350"/>
    <n v="634"/>
    <n v="526"/>
    <n v="762"/>
    <n v="176"/>
    <n v="145"/>
    <n v="176"/>
    <n v="404"/>
    <n v="369"/>
    <n v="412"/>
    <n v="139"/>
    <n v="138"/>
    <n v="182"/>
    <n v="113"/>
    <n v="116"/>
    <n v="152"/>
    <n v="301"/>
    <n v="333"/>
    <n v="379"/>
    <n v="550"/>
    <n v="472"/>
    <n v="501"/>
  </r>
  <r>
    <x v="13"/>
    <s v="Lone Star College System District"/>
    <n v="227182"/>
    <x v="5"/>
    <m/>
    <m/>
    <m/>
    <m/>
    <m/>
    <m/>
    <m/>
    <m/>
    <m/>
    <m/>
    <m/>
    <m/>
    <m/>
    <m/>
    <m/>
    <m/>
    <m/>
    <m/>
    <m/>
    <m/>
    <m/>
    <m/>
    <m/>
    <m/>
    <m/>
    <m/>
    <m/>
    <m/>
    <m/>
    <m/>
    <m/>
    <s v=" "/>
    <s v=" "/>
    <s v=" "/>
    <s v=" "/>
    <s v=" "/>
    <s v=" "/>
    <s v=" "/>
    <s v=" "/>
    <s v=" "/>
    <s v=" "/>
    <s v=" "/>
    <s v=" "/>
    <m/>
    <m/>
    <m/>
    <m/>
    <m/>
    <m/>
    <s v=" "/>
    <s v=" "/>
    <s v=" "/>
    <m/>
    <m/>
    <m/>
    <m/>
    <m/>
    <m/>
    <m/>
    <m/>
    <m/>
    <s v=""/>
    <s v=""/>
    <s v=""/>
    <m/>
    <m/>
    <m/>
    <n v="7506"/>
    <n v="7649"/>
    <n v="8238"/>
    <n v="7863"/>
    <n v="8173"/>
    <n v="10774"/>
    <n v="2752"/>
    <n v="2855"/>
    <n v="2775"/>
    <n v="2239"/>
    <n v="2566"/>
    <n v="2301"/>
    <n v="2696"/>
    <n v="2945"/>
    <m/>
    <m/>
    <m/>
    <m/>
    <n v="21"/>
    <n v="16"/>
    <m/>
    <m/>
    <n v="2752"/>
    <n v="2855"/>
    <n v="2775"/>
    <n v="2239"/>
    <n v="2545"/>
    <n v="2285"/>
    <n v="2696"/>
    <n v="2945"/>
    <n v="1374"/>
    <n v="1607"/>
    <n v="1776"/>
    <n v="248"/>
    <n v="360"/>
    <n v="374"/>
    <n v="663"/>
    <n v="729"/>
    <n v="795"/>
    <n v="136"/>
    <n v="183"/>
    <n v="184"/>
    <n v="402"/>
    <n v="450"/>
    <n v="461"/>
    <n v="555"/>
    <n v="907"/>
    <n v="886"/>
    <n v="1146"/>
    <n v="1005"/>
    <n v="754"/>
  </r>
  <r>
    <x v="13"/>
    <s v="North Lake College  (DCCCD)"/>
    <n v="227191"/>
    <x v="5"/>
    <m/>
    <m/>
    <m/>
    <m/>
    <m/>
    <m/>
    <m/>
    <m/>
    <m/>
    <m/>
    <m/>
    <m/>
    <m/>
    <m/>
    <m/>
    <m/>
    <m/>
    <m/>
    <m/>
    <m/>
    <m/>
    <m/>
    <m/>
    <m/>
    <m/>
    <m/>
    <m/>
    <m/>
    <m/>
    <m/>
    <m/>
    <s v=" "/>
    <s v=" "/>
    <s v=" "/>
    <s v=" "/>
    <s v=" "/>
    <s v=" "/>
    <s v=" "/>
    <s v=" "/>
    <s v=" "/>
    <s v=" "/>
    <s v=" "/>
    <s v=" "/>
    <m/>
    <m/>
    <m/>
    <m/>
    <m/>
    <m/>
    <s v=" "/>
    <s v=" "/>
    <s v=" "/>
    <m/>
    <m/>
    <m/>
    <m/>
    <m/>
    <m/>
    <m/>
    <m/>
    <m/>
    <s v=""/>
    <s v=""/>
    <s v=""/>
    <m/>
    <m/>
    <m/>
    <n v="2059"/>
    <n v="2029"/>
    <n v="2008"/>
    <n v="1989"/>
    <n v="2031"/>
    <n v="2241"/>
    <n v="788"/>
    <n v="810"/>
    <n v="772"/>
    <n v="788"/>
    <n v="743"/>
    <n v="768"/>
    <n v="842"/>
    <n v="851"/>
    <m/>
    <m/>
    <m/>
    <m/>
    <n v="3"/>
    <n v="7"/>
    <m/>
    <m/>
    <n v="788"/>
    <n v="810"/>
    <n v="772"/>
    <n v="788"/>
    <n v="740"/>
    <n v="761"/>
    <n v="842"/>
    <n v="851"/>
    <n v="443"/>
    <n v="431"/>
    <n v="503"/>
    <n v="89"/>
    <n v="120"/>
    <n v="87"/>
    <n v="229"/>
    <n v="291"/>
    <n v="261"/>
    <n v="58"/>
    <n v="58"/>
    <n v="71"/>
    <n v="127"/>
    <n v="120"/>
    <n v="149"/>
    <n v="165"/>
    <n v="231"/>
    <n v="271"/>
    <n v="438"/>
    <n v="331"/>
    <n v="270"/>
  </r>
  <r>
    <x v="13"/>
    <s v="Northwest Vista College (ACCD)"/>
    <n v="420398"/>
    <x v="5"/>
    <m/>
    <m/>
    <m/>
    <m/>
    <m/>
    <m/>
    <m/>
    <m/>
    <m/>
    <m/>
    <m/>
    <m/>
    <m/>
    <m/>
    <m/>
    <m/>
    <m/>
    <m/>
    <m/>
    <m/>
    <m/>
    <m/>
    <m/>
    <m/>
    <m/>
    <m/>
    <m/>
    <m/>
    <m/>
    <m/>
    <m/>
    <s v=" "/>
    <s v=" "/>
    <s v=" "/>
    <s v=" "/>
    <s v=" "/>
    <s v=" "/>
    <s v=" "/>
    <s v=" "/>
    <s v=" "/>
    <s v=" "/>
    <s v=" "/>
    <s v=" "/>
    <m/>
    <m/>
    <m/>
    <m/>
    <m/>
    <m/>
    <s v=" "/>
    <s v=" "/>
    <s v=" "/>
    <m/>
    <m/>
    <m/>
    <m/>
    <m/>
    <m/>
    <m/>
    <m/>
    <m/>
    <s v=""/>
    <s v=""/>
    <s v=""/>
    <m/>
    <m/>
    <m/>
    <n v="1371"/>
    <n v="1345"/>
    <n v="1491"/>
    <n v="1645"/>
    <n v="1520"/>
    <n v="1901"/>
    <n v="555"/>
    <n v="683"/>
    <n v="733"/>
    <n v="640"/>
    <n v="676"/>
    <n v="577"/>
    <n v="563"/>
    <n v="636"/>
    <m/>
    <m/>
    <m/>
    <m/>
    <n v="6"/>
    <n v="8"/>
    <m/>
    <m/>
    <n v="555"/>
    <n v="683"/>
    <n v="733"/>
    <n v="640"/>
    <n v="670"/>
    <n v="569"/>
    <n v="563"/>
    <n v="636"/>
    <n v="400"/>
    <n v="380"/>
    <n v="459"/>
    <n v="44"/>
    <n v="41"/>
    <n v="37"/>
    <n v="125"/>
    <n v="142"/>
    <n v="140"/>
    <n v="66"/>
    <n v="64"/>
    <n v="65"/>
    <n v="143"/>
    <n v="130"/>
    <n v="133"/>
    <n v="96"/>
    <n v="158"/>
    <n v="158"/>
    <n v="335"/>
    <n v="318"/>
    <n v="213"/>
  </r>
  <r>
    <x v="13"/>
    <s v="Palo Alto College (ACCD)"/>
    <n v="246354"/>
    <x v="5"/>
    <m/>
    <m/>
    <m/>
    <m/>
    <m/>
    <m/>
    <m/>
    <m/>
    <m/>
    <m/>
    <m/>
    <m/>
    <m/>
    <m/>
    <m/>
    <m/>
    <m/>
    <m/>
    <m/>
    <m/>
    <m/>
    <m/>
    <m/>
    <m/>
    <m/>
    <m/>
    <m/>
    <m/>
    <m/>
    <m/>
    <m/>
    <s v=" "/>
    <s v=" "/>
    <s v=" "/>
    <s v=" "/>
    <s v=" "/>
    <s v=" "/>
    <s v=" "/>
    <s v=" "/>
    <s v=" "/>
    <s v=" "/>
    <s v=" "/>
    <s v=" "/>
    <m/>
    <m/>
    <m/>
    <m/>
    <m/>
    <m/>
    <s v=" "/>
    <s v=" "/>
    <s v=" "/>
    <m/>
    <m/>
    <m/>
    <m/>
    <m/>
    <m/>
    <m/>
    <m/>
    <m/>
    <s v=""/>
    <s v=""/>
    <s v=""/>
    <m/>
    <m/>
    <m/>
    <n v="1392"/>
    <n v="1320"/>
    <n v="1276"/>
    <n v="1175"/>
    <n v="1286"/>
    <n v="1346"/>
    <n v="826"/>
    <n v="858"/>
    <n v="798"/>
    <n v="819"/>
    <n v="759"/>
    <n v="726"/>
    <n v="809"/>
    <n v="812"/>
    <m/>
    <m/>
    <m/>
    <m/>
    <n v="6"/>
    <n v="2"/>
    <m/>
    <m/>
    <n v="826"/>
    <n v="858"/>
    <n v="798"/>
    <n v="819"/>
    <n v="753"/>
    <n v="724"/>
    <n v="809"/>
    <n v="812"/>
    <n v="442"/>
    <n v="447"/>
    <n v="471"/>
    <n v="43"/>
    <n v="57"/>
    <n v="54"/>
    <n v="239"/>
    <n v="305"/>
    <n v="287"/>
    <n v="49"/>
    <n v="43"/>
    <n v="59"/>
    <n v="191"/>
    <n v="146"/>
    <n v="156"/>
    <n v="53"/>
    <n v="129"/>
    <n v="128"/>
    <n v="526"/>
    <n v="435"/>
    <n v="381"/>
  </r>
  <r>
    <x v="13"/>
    <s v="Richland College  (DCCCD)"/>
    <n v="227766"/>
    <x v="5"/>
    <m/>
    <m/>
    <m/>
    <m/>
    <m/>
    <m/>
    <m/>
    <m/>
    <m/>
    <m/>
    <m/>
    <m/>
    <m/>
    <m/>
    <m/>
    <m/>
    <m/>
    <m/>
    <m/>
    <m/>
    <m/>
    <m/>
    <m/>
    <m/>
    <m/>
    <m/>
    <m/>
    <m/>
    <m/>
    <m/>
    <m/>
    <s v=" "/>
    <s v=" "/>
    <s v=" "/>
    <s v=" "/>
    <s v=" "/>
    <s v=" "/>
    <s v=" "/>
    <s v=" "/>
    <s v=" "/>
    <s v=" "/>
    <s v=" "/>
    <s v=" "/>
    <m/>
    <m/>
    <m/>
    <m/>
    <m/>
    <m/>
    <s v=" "/>
    <s v=" "/>
    <s v=" "/>
    <m/>
    <m/>
    <m/>
    <m/>
    <m/>
    <m/>
    <m/>
    <m/>
    <m/>
    <s v=""/>
    <s v=""/>
    <s v=""/>
    <m/>
    <m/>
    <m/>
    <n v="3110"/>
    <n v="3248"/>
    <n v="2686"/>
    <n v="2713"/>
    <n v="2710"/>
    <n v="2869"/>
    <n v="1369"/>
    <n v="1365"/>
    <n v="1001"/>
    <n v="1150"/>
    <n v="887"/>
    <n v="888"/>
    <n v="970"/>
    <n v="874"/>
    <m/>
    <m/>
    <m/>
    <m/>
    <n v="6"/>
    <n v="6"/>
    <m/>
    <m/>
    <n v="1369"/>
    <n v="1365"/>
    <n v="1001"/>
    <n v="1150"/>
    <n v="881"/>
    <n v="882"/>
    <n v="970"/>
    <n v="874"/>
    <n v="525"/>
    <n v="503"/>
    <n v="525"/>
    <n v="118"/>
    <n v="147"/>
    <n v="105"/>
    <n v="239"/>
    <n v="320"/>
    <n v="244"/>
    <n v="121"/>
    <n v="87"/>
    <n v="105"/>
    <n v="190"/>
    <n v="140"/>
    <n v="168"/>
    <n v="260"/>
    <n v="298"/>
    <n v="320"/>
    <n v="579"/>
    <n v="356"/>
    <n v="289"/>
  </r>
  <r>
    <x v="13"/>
    <s v="San Antonio College (ACCD)"/>
    <n v="227924"/>
    <x v="5"/>
    <m/>
    <m/>
    <m/>
    <m/>
    <m/>
    <m/>
    <m/>
    <m/>
    <m/>
    <m/>
    <m/>
    <m/>
    <m/>
    <m/>
    <m/>
    <m/>
    <m/>
    <m/>
    <m/>
    <m/>
    <m/>
    <m/>
    <m/>
    <m/>
    <m/>
    <m/>
    <m/>
    <m/>
    <m/>
    <m/>
    <m/>
    <s v=" "/>
    <s v=" "/>
    <s v=" "/>
    <s v=" "/>
    <s v=" "/>
    <s v=" "/>
    <s v=" "/>
    <s v=" "/>
    <s v=" "/>
    <s v=" "/>
    <s v=" "/>
    <s v=" "/>
    <m/>
    <m/>
    <m/>
    <m/>
    <m/>
    <m/>
    <s v=" "/>
    <s v=" "/>
    <s v=" "/>
    <m/>
    <m/>
    <m/>
    <m/>
    <m/>
    <m/>
    <m/>
    <m/>
    <m/>
    <s v=""/>
    <s v=""/>
    <s v=""/>
    <m/>
    <m/>
    <m/>
    <n v="3638"/>
    <n v="3529"/>
    <n v="3284"/>
    <n v="3401"/>
    <n v="3303"/>
    <n v="3289"/>
    <n v="2060"/>
    <n v="1928"/>
    <n v="1973"/>
    <n v="1853"/>
    <n v="1858"/>
    <n v="1997"/>
    <n v="1976"/>
    <n v="1912"/>
    <m/>
    <m/>
    <m/>
    <m/>
    <n v="18"/>
    <n v="18"/>
    <m/>
    <m/>
    <n v="2060"/>
    <n v="1928"/>
    <n v="1973"/>
    <n v="1853"/>
    <n v="1840"/>
    <n v="1979"/>
    <n v="1976"/>
    <n v="1912"/>
    <n v="1094"/>
    <n v="1132"/>
    <n v="1114"/>
    <n v="154"/>
    <n v="114"/>
    <n v="106"/>
    <n v="731"/>
    <n v="730"/>
    <n v="692"/>
    <n v="45"/>
    <n v="39"/>
    <n v="60"/>
    <n v="393"/>
    <n v="415"/>
    <n v="470"/>
    <n v="176"/>
    <n v="337"/>
    <n v="353"/>
    <n v="1239"/>
    <n v="1049"/>
    <n v="1096"/>
  </r>
  <r>
    <x v="13"/>
    <s v="San Jacinto College"/>
    <n v="227979"/>
    <x v="5"/>
    <m/>
    <m/>
    <m/>
    <m/>
    <m/>
    <m/>
    <m/>
    <m/>
    <m/>
    <m/>
    <m/>
    <m/>
    <m/>
    <m/>
    <m/>
    <m/>
    <m/>
    <m/>
    <m/>
    <m/>
    <m/>
    <m/>
    <m/>
    <m/>
    <m/>
    <m/>
    <m/>
    <m/>
    <m/>
    <m/>
    <m/>
    <s v=" "/>
    <s v=" "/>
    <s v=" "/>
    <s v=" "/>
    <s v=" "/>
    <s v=" "/>
    <s v=" "/>
    <s v=" "/>
    <s v=" "/>
    <s v=" "/>
    <s v=" "/>
    <s v=" "/>
    <m/>
    <m/>
    <m/>
    <m/>
    <m/>
    <m/>
    <s v=" "/>
    <s v=" "/>
    <s v=" "/>
    <m/>
    <m/>
    <m/>
    <m/>
    <m/>
    <m/>
    <m/>
    <m/>
    <m/>
    <s v=""/>
    <s v=""/>
    <s v=""/>
    <m/>
    <m/>
    <m/>
    <n v="4263"/>
    <n v="5026"/>
    <n v="5334"/>
    <n v="5165"/>
    <n v="4854"/>
    <n v="5241"/>
    <n v="2677"/>
    <n v="2594"/>
    <n v="2152"/>
    <n v="2708"/>
    <n v="2688"/>
    <n v="2735"/>
    <n v="2523"/>
    <n v="2744"/>
    <m/>
    <m/>
    <m/>
    <m/>
    <n v="15"/>
    <n v="11"/>
    <m/>
    <m/>
    <n v="2677"/>
    <n v="2594"/>
    <n v="2152"/>
    <n v="2708"/>
    <n v="2673"/>
    <n v="2724"/>
    <n v="2523"/>
    <n v="2744"/>
    <n v="1625"/>
    <n v="1499"/>
    <n v="1682"/>
    <n v="252"/>
    <n v="247"/>
    <n v="269"/>
    <n v="847"/>
    <n v="777"/>
    <n v="793"/>
    <n v="311"/>
    <n v="310"/>
    <n v="256"/>
    <n v="517"/>
    <n v="513"/>
    <n v="565"/>
    <n v="494"/>
    <n v="680"/>
    <n v="1023"/>
    <n v="1386"/>
    <n v="1170"/>
    <n v="880"/>
  </r>
  <r>
    <x v="13"/>
    <s v="South Plains College "/>
    <n v="228158"/>
    <x v="5"/>
    <m/>
    <m/>
    <m/>
    <m/>
    <m/>
    <m/>
    <m/>
    <m/>
    <m/>
    <m/>
    <m/>
    <m/>
    <m/>
    <m/>
    <m/>
    <m/>
    <m/>
    <m/>
    <m/>
    <m/>
    <m/>
    <m/>
    <m/>
    <m/>
    <m/>
    <m/>
    <m/>
    <m/>
    <m/>
    <m/>
    <m/>
    <s v=" "/>
    <s v=" "/>
    <s v=" "/>
    <s v=" "/>
    <s v=" "/>
    <s v=" "/>
    <s v=" "/>
    <s v=" "/>
    <s v=" "/>
    <s v=" "/>
    <s v=" "/>
    <s v=" "/>
    <m/>
    <m/>
    <m/>
    <m/>
    <m/>
    <m/>
    <s v=" "/>
    <s v=" "/>
    <s v=" "/>
    <m/>
    <m/>
    <m/>
    <m/>
    <m/>
    <m/>
    <m/>
    <m/>
    <m/>
    <s v=""/>
    <s v=""/>
    <s v=""/>
    <m/>
    <m/>
    <m/>
    <n v="2826"/>
    <n v="2673"/>
    <n v="2441"/>
    <n v="2490"/>
    <n v="1946"/>
    <n v="1831"/>
    <n v="1391"/>
    <n v="1465"/>
    <n v="1455"/>
    <n v="1339"/>
    <n v="1128"/>
    <n v="1108"/>
    <n v="1457"/>
    <n v="1420"/>
    <m/>
    <m/>
    <m/>
    <m/>
    <n v="11"/>
    <n v="13"/>
    <m/>
    <m/>
    <n v="1391"/>
    <n v="1465"/>
    <n v="1455"/>
    <n v="1339"/>
    <n v="1117"/>
    <n v="1095"/>
    <n v="1457"/>
    <n v="1420"/>
    <n v="551"/>
    <n v="718"/>
    <n v="737"/>
    <n v="112"/>
    <n v="125"/>
    <n v="115"/>
    <n v="432"/>
    <n v="614"/>
    <n v="568"/>
    <n v="152"/>
    <n v="158"/>
    <n v="114"/>
    <n v="167"/>
    <n v="153"/>
    <n v="149"/>
    <n v="355"/>
    <n v="257"/>
    <n v="257"/>
    <n v="665"/>
    <n v="549"/>
    <n v="575"/>
  </r>
  <r>
    <x v="13"/>
    <s v="South Texas College"/>
    <n v="409315"/>
    <x v="11"/>
    <m/>
    <m/>
    <m/>
    <m/>
    <m/>
    <m/>
    <m/>
    <m/>
    <m/>
    <m/>
    <m/>
    <m/>
    <m/>
    <m/>
    <m/>
    <m/>
    <m/>
    <m/>
    <m/>
    <m/>
    <m/>
    <m/>
    <m/>
    <m/>
    <m/>
    <m/>
    <m/>
    <m/>
    <m/>
    <m/>
    <m/>
    <s v=" "/>
    <s v=" "/>
    <s v=" "/>
    <s v=" "/>
    <s v=" "/>
    <s v=" "/>
    <s v=" "/>
    <s v=" "/>
    <s v=" "/>
    <s v=" "/>
    <s v=" "/>
    <s v=" "/>
    <m/>
    <m/>
    <m/>
    <m/>
    <m/>
    <m/>
    <s v=" "/>
    <s v=" "/>
    <s v=" "/>
    <m/>
    <m/>
    <m/>
    <m/>
    <m/>
    <m/>
    <m/>
    <m/>
    <m/>
    <s v=""/>
    <s v=""/>
    <s v=""/>
    <m/>
    <m/>
    <m/>
    <n v="4234"/>
    <n v="2629"/>
    <n v="2341"/>
    <n v="3248"/>
    <n v="3102"/>
    <n v="3038"/>
    <n v="1464"/>
    <n v="1633"/>
    <n v="1492"/>
    <n v="1857"/>
    <n v="1593"/>
    <n v="1945"/>
    <n v="1913"/>
    <n v="1918"/>
    <m/>
    <m/>
    <m/>
    <m/>
    <n v="9"/>
    <n v="5"/>
    <m/>
    <m/>
    <n v="1464"/>
    <n v="1633"/>
    <n v="1492"/>
    <n v="1857"/>
    <n v="1584"/>
    <n v="1940"/>
    <n v="1913"/>
    <n v="1918"/>
    <n v="1119"/>
    <n v="1141"/>
    <n v="1227"/>
    <n v="62"/>
    <n v="66"/>
    <n v="67"/>
    <n v="759"/>
    <n v="706"/>
    <n v="624"/>
    <n v="212"/>
    <n v="201"/>
    <n v="252"/>
    <n v="408"/>
    <n v="382"/>
    <n v="483"/>
    <n v="104"/>
    <n v="139"/>
    <n v="155"/>
    <n v="1133"/>
    <n v="862"/>
    <n v="1050"/>
  </r>
  <r>
    <x v="13"/>
    <s v="St. Philip's College  (ACCD)"/>
    <n v="227854"/>
    <x v="5"/>
    <m/>
    <m/>
    <m/>
    <m/>
    <m/>
    <m/>
    <m/>
    <m/>
    <m/>
    <m/>
    <m/>
    <m/>
    <m/>
    <m/>
    <m/>
    <m/>
    <m/>
    <m/>
    <m/>
    <m/>
    <m/>
    <m/>
    <m/>
    <m/>
    <m/>
    <m/>
    <m/>
    <m/>
    <m/>
    <m/>
    <m/>
    <s v=" "/>
    <s v=" "/>
    <s v=" "/>
    <s v=" "/>
    <s v=" "/>
    <s v=" "/>
    <s v=" "/>
    <s v=" "/>
    <s v=" "/>
    <s v=" "/>
    <s v=" "/>
    <s v=" "/>
    <m/>
    <m/>
    <m/>
    <m/>
    <m/>
    <m/>
    <s v=" "/>
    <s v=" "/>
    <s v=" "/>
    <m/>
    <m/>
    <m/>
    <m/>
    <m/>
    <m/>
    <m/>
    <m/>
    <m/>
    <s v=""/>
    <s v=""/>
    <s v=""/>
    <m/>
    <m/>
    <m/>
    <n v="1894"/>
    <n v="1857"/>
    <n v="1647"/>
    <n v="1627"/>
    <n v="1443"/>
    <n v="1583"/>
    <n v="853"/>
    <n v="856"/>
    <n v="965"/>
    <n v="986"/>
    <n v="904"/>
    <n v="1009"/>
    <n v="889"/>
    <n v="851"/>
    <m/>
    <m/>
    <m/>
    <m/>
    <n v="9"/>
    <n v="5"/>
    <m/>
    <m/>
    <n v="853"/>
    <n v="856"/>
    <n v="965"/>
    <n v="986"/>
    <n v="895"/>
    <n v="1004"/>
    <n v="889"/>
    <n v="851"/>
    <n v="554"/>
    <n v="473"/>
    <n v="433"/>
    <n v="55"/>
    <n v="57"/>
    <n v="52"/>
    <n v="395"/>
    <n v="359"/>
    <n v="366"/>
    <n v="84"/>
    <n v="52"/>
    <n v="57"/>
    <n v="154"/>
    <n v="139"/>
    <n v="184"/>
    <n v="51"/>
    <n v="153"/>
    <n v="176"/>
    <n v="697"/>
    <n v="551"/>
    <n v="587"/>
  </r>
  <r>
    <x v="13"/>
    <s v="Tarrant County College"/>
    <n v="228547"/>
    <x v="5"/>
    <m/>
    <m/>
    <m/>
    <m/>
    <m/>
    <m/>
    <m/>
    <m/>
    <m/>
    <m/>
    <m/>
    <m/>
    <m/>
    <m/>
    <m/>
    <m/>
    <m/>
    <m/>
    <m/>
    <m/>
    <m/>
    <m/>
    <m/>
    <m/>
    <m/>
    <m/>
    <m/>
    <m/>
    <m/>
    <m/>
    <m/>
    <s v=" "/>
    <s v=" "/>
    <s v=" "/>
    <s v=" "/>
    <s v=" "/>
    <s v=" "/>
    <s v=" "/>
    <s v=" "/>
    <s v=" "/>
    <s v=" "/>
    <s v=" "/>
    <s v=" "/>
    <m/>
    <m/>
    <m/>
    <m/>
    <m/>
    <m/>
    <s v=" "/>
    <s v=" "/>
    <s v=" "/>
    <m/>
    <m/>
    <m/>
    <m/>
    <m/>
    <m/>
    <m/>
    <m/>
    <m/>
    <s v=""/>
    <s v=""/>
    <s v=""/>
    <m/>
    <m/>
    <m/>
    <n v="6359"/>
    <n v="7497"/>
    <n v="7231"/>
    <n v="7343"/>
    <n v="7495"/>
    <n v="7684"/>
    <n v="1625"/>
    <n v="3050"/>
    <n v="3101"/>
    <n v="3198"/>
    <n v="3165"/>
    <n v="3261"/>
    <n v="3121"/>
    <n v="3039"/>
    <m/>
    <m/>
    <m/>
    <m/>
    <n v="27"/>
    <n v="14"/>
    <m/>
    <m/>
    <n v="1625"/>
    <n v="3050"/>
    <n v="3101"/>
    <n v="3198"/>
    <n v="3138"/>
    <n v="3247"/>
    <n v="3121"/>
    <n v="3039"/>
    <n v="1765"/>
    <n v="1669"/>
    <n v="1630"/>
    <n v="355"/>
    <n v="356"/>
    <n v="377"/>
    <n v="1127"/>
    <n v="1096"/>
    <n v="1032"/>
    <n v="248"/>
    <n v="218"/>
    <n v="229"/>
    <n v="539"/>
    <n v="530"/>
    <n v="636"/>
    <n v="507"/>
    <n v="1003"/>
    <n v="1370"/>
    <n v="1904"/>
    <n v="1387"/>
    <n v="1012"/>
  </r>
  <r>
    <x v="13"/>
    <s v="Texas Southmost College "/>
    <n v="229072"/>
    <x v="5"/>
    <m/>
    <m/>
    <m/>
    <m/>
    <m/>
    <m/>
    <m/>
    <m/>
    <m/>
    <m/>
    <m/>
    <m/>
    <m/>
    <m/>
    <m/>
    <m/>
    <m/>
    <m/>
    <m/>
    <m/>
    <m/>
    <m/>
    <m/>
    <m/>
    <m/>
    <m/>
    <m/>
    <m/>
    <m/>
    <m/>
    <m/>
    <s v=" "/>
    <s v=" "/>
    <s v=" "/>
    <s v=" "/>
    <s v=" "/>
    <s v=" "/>
    <s v=" "/>
    <s v=" "/>
    <s v=" "/>
    <s v=" "/>
    <s v=" "/>
    <s v=" "/>
    <m/>
    <m/>
    <m/>
    <m/>
    <m/>
    <m/>
    <s v=" "/>
    <s v=" "/>
    <s v=" "/>
    <m/>
    <m/>
    <m/>
    <m/>
    <m/>
    <m/>
    <m/>
    <m/>
    <m/>
    <s v=""/>
    <s v=""/>
    <s v=""/>
    <m/>
    <m/>
    <m/>
    <n v="2039"/>
    <n v="1916"/>
    <n v="1608"/>
    <n v="1451"/>
    <n v="1463"/>
    <n v="1542"/>
    <n v="814"/>
    <n v="1039"/>
    <n v="1240"/>
    <n v="1355"/>
    <n v="1168"/>
    <n v="1031"/>
    <n v="997"/>
    <n v="1049"/>
    <m/>
    <m/>
    <m/>
    <m/>
    <n v="3"/>
    <n v="8"/>
    <m/>
    <m/>
    <n v="814"/>
    <n v="1039"/>
    <n v="1240"/>
    <n v="1355"/>
    <n v="1165"/>
    <n v="1023"/>
    <n v="997"/>
    <n v="1049"/>
    <n v="660"/>
    <n v="531"/>
    <n v="589"/>
    <n v="53"/>
    <n v="58"/>
    <n v="75"/>
    <n v="310"/>
    <n v="408"/>
    <n v="385"/>
    <n v="124"/>
    <n v="85"/>
    <n v="72"/>
    <n v="403"/>
    <n v="255"/>
    <n v="259"/>
    <n v="165"/>
    <n v="193"/>
    <n v="331"/>
    <n v="663"/>
    <n v="632"/>
    <n v="361"/>
  </r>
  <r>
    <x v="13"/>
    <s v="Tyler Junior College "/>
    <n v="229355"/>
    <x v="5"/>
    <m/>
    <m/>
    <m/>
    <m/>
    <m/>
    <m/>
    <m/>
    <m/>
    <m/>
    <m/>
    <m/>
    <m/>
    <m/>
    <m/>
    <m/>
    <m/>
    <m/>
    <m/>
    <m/>
    <m/>
    <m/>
    <m/>
    <m/>
    <m/>
    <m/>
    <m/>
    <m/>
    <m/>
    <m/>
    <m/>
    <m/>
    <s v=" "/>
    <s v=" "/>
    <s v=" "/>
    <s v=" "/>
    <s v=" "/>
    <s v=" "/>
    <s v=" "/>
    <s v=" "/>
    <s v=" "/>
    <s v=" "/>
    <s v=" "/>
    <s v=" "/>
    <m/>
    <m/>
    <m/>
    <m/>
    <m/>
    <m/>
    <s v=" "/>
    <s v=" "/>
    <s v=" "/>
    <m/>
    <m/>
    <m/>
    <m/>
    <m/>
    <m/>
    <m/>
    <m/>
    <m/>
    <s v=""/>
    <s v=""/>
    <s v=""/>
    <m/>
    <m/>
    <m/>
    <n v="2755"/>
    <n v="2487"/>
    <n v="2557"/>
    <n v="2714"/>
    <n v="2168"/>
    <n v="2587"/>
    <n v="1480"/>
    <n v="1411"/>
    <n v="1643"/>
    <n v="1574"/>
    <n v="1544"/>
    <n v="1664"/>
    <n v="1766"/>
    <n v="2115"/>
    <m/>
    <m/>
    <m/>
    <m/>
    <n v="10"/>
    <n v="12"/>
    <m/>
    <m/>
    <n v="1480"/>
    <n v="1411"/>
    <n v="1643"/>
    <n v="1574"/>
    <n v="1534"/>
    <n v="1652"/>
    <n v="1766"/>
    <n v="2115"/>
    <n v="843"/>
    <n v="886"/>
    <n v="1071"/>
    <n v="207"/>
    <n v="224"/>
    <n v="239"/>
    <n v="602"/>
    <n v="656"/>
    <n v="805"/>
    <n v="168"/>
    <n v="159"/>
    <n v="145"/>
    <n v="202"/>
    <n v="212"/>
    <n v="243"/>
    <n v="388"/>
    <n v="381"/>
    <n v="455"/>
    <n v="816"/>
    <n v="782"/>
    <n v="809"/>
  </r>
  <r>
    <x v="13"/>
    <s v="Alvin Community College "/>
    <n v="222567"/>
    <x v="6"/>
    <m/>
    <m/>
    <m/>
    <m/>
    <m/>
    <m/>
    <m/>
    <m/>
    <m/>
    <m/>
    <m/>
    <m/>
    <m/>
    <m/>
    <m/>
    <m/>
    <m/>
    <m/>
    <m/>
    <m/>
    <m/>
    <m/>
    <m/>
    <m/>
    <m/>
    <m/>
    <m/>
    <m/>
    <m/>
    <m/>
    <m/>
    <s v=" "/>
    <s v=" "/>
    <s v=" "/>
    <s v=" "/>
    <s v=" "/>
    <s v=" "/>
    <s v=" "/>
    <s v=" "/>
    <s v=" "/>
    <s v=" "/>
    <s v=" "/>
    <s v=" "/>
    <m/>
    <m/>
    <m/>
    <m/>
    <m/>
    <m/>
    <s v=" "/>
    <s v=" "/>
    <s v=" "/>
    <m/>
    <m/>
    <m/>
    <m/>
    <m/>
    <m/>
    <m/>
    <m/>
    <m/>
    <s v=""/>
    <s v=""/>
    <s v=""/>
    <m/>
    <m/>
    <m/>
    <n v="728"/>
    <n v="680"/>
    <n v="676"/>
    <n v="637"/>
    <n v="666"/>
    <n v="675"/>
    <n v="438"/>
    <n v="210"/>
    <n v="450"/>
    <n v="402"/>
    <n v="411"/>
    <n v="369"/>
    <n v="379"/>
    <n v="371"/>
    <m/>
    <m/>
    <m/>
    <m/>
    <n v="2"/>
    <n v="4"/>
    <m/>
    <m/>
    <n v="438"/>
    <n v="210"/>
    <n v="450"/>
    <n v="402"/>
    <n v="409"/>
    <n v="365"/>
    <n v="379"/>
    <n v="371"/>
    <n v="202"/>
    <n v="208"/>
    <n v="197"/>
    <n v="39"/>
    <n v="40"/>
    <n v="43"/>
    <n v="124"/>
    <n v="131"/>
    <n v="131"/>
    <n v="49"/>
    <n v="54"/>
    <n v="41"/>
    <n v="53"/>
    <n v="63"/>
    <n v="61"/>
    <n v="116"/>
    <n v="111"/>
    <n v="92"/>
    <n v="184"/>
    <n v="181"/>
    <n v="171"/>
  </r>
  <r>
    <x v="13"/>
    <s v="Angelina College "/>
    <n v="222822"/>
    <x v="6"/>
    <m/>
    <m/>
    <m/>
    <m/>
    <m/>
    <m/>
    <m/>
    <m/>
    <m/>
    <m/>
    <m/>
    <m/>
    <m/>
    <m/>
    <m/>
    <m/>
    <m/>
    <m/>
    <m/>
    <m/>
    <m/>
    <m/>
    <m/>
    <m/>
    <m/>
    <m/>
    <m/>
    <m/>
    <m/>
    <m/>
    <m/>
    <s v=" "/>
    <s v=" "/>
    <s v=" "/>
    <s v=" "/>
    <s v=" "/>
    <s v=" "/>
    <s v=" "/>
    <s v=" "/>
    <s v=" "/>
    <s v=" "/>
    <s v=" "/>
    <s v=" "/>
    <m/>
    <m/>
    <m/>
    <m/>
    <m/>
    <m/>
    <s v=" "/>
    <s v=" "/>
    <s v=" "/>
    <m/>
    <m/>
    <m/>
    <m/>
    <m/>
    <m/>
    <m/>
    <m/>
    <m/>
    <s v=""/>
    <s v=""/>
    <s v=""/>
    <m/>
    <m/>
    <m/>
    <n v="996"/>
    <n v="947"/>
    <n v="881"/>
    <n v="635"/>
    <n v="1234"/>
    <n v="1097"/>
    <n v="641"/>
    <n v="622"/>
    <n v="565"/>
    <n v="717"/>
    <n v="579"/>
    <n v="264"/>
    <n v="571"/>
    <n v="519"/>
    <m/>
    <m/>
    <m/>
    <m/>
    <n v="3"/>
    <n v="2"/>
    <m/>
    <m/>
    <n v="641"/>
    <n v="622"/>
    <n v="565"/>
    <n v="717"/>
    <n v="576"/>
    <n v="262"/>
    <n v="571"/>
    <n v="519"/>
    <n v="121"/>
    <n v="252"/>
    <n v="239"/>
    <n v="35"/>
    <n v="43"/>
    <n v="34"/>
    <n v="106"/>
    <n v="276"/>
    <n v="246"/>
    <n v="74"/>
    <n v="71"/>
    <n v="25"/>
    <n v="101"/>
    <n v="76"/>
    <n v="26"/>
    <n v="93"/>
    <n v="88"/>
    <n v="75"/>
    <n v="449"/>
    <n v="341"/>
    <n v="136"/>
  </r>
  <r>
    <x v="13"/>
    <s v="Brazosport College "/>
    <n v="223506"/>
    <x v="11"/>
    <m/>
    <m/>
    <m/>
    <m/>
    <m/>
    <m/>
    <m/>
    <m/>
    <m/>
    <m/>
    <m/>
    <m/>
    <m/>
    <m/>
    <m/>
    <m/>
    <m/>
    <m/>
    <m/>
    <m/>
    <m/>
    <m/>
    <m/>
    <m/>
    <m/>
    <m/>
    <m/>
    <m/>
    <m/>
    <m/>
    <m/>
    <s v=" "/>
    <s v=" "/>
    <s v=" "/>
    <s v=" "/>
    <s v=" "/>
    <s v=" "/>
    <s v=" "/>
    <s v=" "/>
    <s v=" "/>
    <s v=" "/>
    <s v=" "/>
    <s v=" "/>
    <m/>
    <m/>
    <m/>
    <m/>
    <m/>
    <m/>
    <s v=" "/>
    <s v=" "/>
    <s v=" "/>
    <m/>
    <m/>
    <m/>
    <m/>
    <m/>
    <m/>
    <m/>
    <m/>
    <m/>
    <s v=""/>
    <s v=""/>
    <s v=""/>
    <m/>
    <m/>
    <m/>
    <n v="778"/>
    <n v="157"/>
    <n v="376"/>
    <n v="793"/>
    <n v="659"/>
    <n v="742"/>
    <n v="390"/>
    <n v="419"/>
    <n v="389"/>
    <n v="48"/>
    <n v="119"/>
    <n v="366"/>
    <n v="366"/>
    <n v="349"/>
    <m/>
    <m/>
    <m/>
    <m/>
    <n v="1"/>
    <n v="2"/>
    <m/>
    <m/>
    <n v="390"/>
    <n v="419"/>
    <n v="389"/>
    <n v="48"/>
    <n v="118"/>
    <n v="364"/>
    <n v="366"/>
    <n v="349"/>
    <n v="206"/>
    <n v="198"/>
    <n v="205"/>
    <n v="55"/>
    <n v="68"/>
    <n v="48"/>
    <n v="103"/>
    <n v="100"/>
    <n v="96"/>
    <n v="6"/>
    <n v="15"/>
    <n v="48"/>
    <n v="9"/>
    <n v="23"/>
    <n v="57"/>
    <n v="13"/>
    <n v="33"/>
    <n v="111"/>
    <n v="20"/>
    <n v="47"/>
    <n v="148"/>
  </r>
  <r>
    <x v="13"/>
    <s v="Cedar Valley College (DCCCD)"/>
    <n v="223773"/>
    <x v="6"/>
    <m/>
    <m/>
    <m/>
    <m/>
    <m/>
    <m/>
    <m/>
    <m/>
    <m/>
    <m/>
    <m/>
    <m/>
    <m/>
    <m/>
    <m/>
    <m/>
    <m/>
    <m/>
    <m/>
    <m/>
    <m/>
    <m/>
    <m/>
    <m/>
    <m/>
    <m/>
    <m/>
    <m/>
    <m/>
    <m/>
    <m/>
    <s v=" "/>
    <s v=" "/>
    <s v=" "/>
    <s v=" "/>
    <s v=" "/>
    <s v=" "/>
    <s v=" "/>
    <s v=" "/>
    <s v=" "/>
    <s v=" "/>
    <s v=" "/>
    <s v=" "/>
    <m/>
    <m/>
    <m/>
    <m/>
    <m/>
    <m/>
    <s v=" "/>
    <s v=" "/>
    <s v=" "/>
    <m/>
    <m/>
    <m/>
    <m/>
    <m/>
    <m/>
    <m/>
    <m/>
    <m/>
    <s v=""/>
    <s v=""/>
    <s v=""/>
    <m/>
    <m/>
    <m/>
    <n v="1058"/>
    <n v="931"/>
    <n v="1007"/>
    <n v="705"/>
    <n v="830"/>
    <n v="1092"/>
    <n v="380"/>
    <n v="422"/>
    <n v="385"/>
    <n v="312"/>
    <n v="409"/>
    <n v="304"/>
    <n v="342"/>
    <n v="352"/>
    <m/>
    <m/>
    <m/>
    <m/>
    <n v="3"/>
    <n v="0"/>
    <m/>
    <m/>
    <n v="380"/>
    <n v="422"/>
    <n v="385"/>
    <n v="312"/>
    <n v="406"/>
    <n v="304"/>
    <n v="342"/>
    <n v="352"/>
    <n v="125"/>
    <n v="171"/>
    <n v="147"/>
    <n v="44"/>
    <n v="44"/>
    <n v="41"/>
    <n v="135"/>
    <n v="127"/>
    <n v="164"/>
    <n v="42"/>
    <n v="45"/>
    <n v="24"/>
    <n v="22"/>
    <n v="28"/>
    <n v="37"/>
    <n v="51"/>
    <n v="139"/>
    <n v="89"/>
    <n v="197"/>
    <n v="194"/>
    <n v="154"/>
  </r>
  <r>
    <x v="13"/>
    <s v="Cisco Junior College "/>
    <n v="223898"/>
    <x v="6"/>
    <m/>
    <m/>
    <m/>
    <m/>
    <m/>
    <m/>
    <m/>
    <m/>
    <m/>
    <m/>
    <m/>
    <m/>
    <m/>
    <m/>
    <m/>
    <m/>
    <m/>
    <m/>
    <m/>
    <m/>
    <m/>
    <m/>
    <m/>
    <m/>
    <m/>
    <m/>
    <m/>
    <m/>
    <m/>
    <m/>
    <m/>
    <s v=" "/>
    <s v=" "/>
    <s v=" "/>
    <s v=" "/>
    <s v=" "/>
    <s v=" "/>
    <s v=" "/>
    <s v=" "/>
    <s v=" "/>
    <s v=" "/>
    <s v=" "/>
    <s v=" "/>
    <m/>
    <m/>
    <m/>
    <m/>
    <m/>
    <m/>
    <s v=" "/>
    <s v=" "/>
    <s v=" "/>
    <m/>
    <m/>
    <m/>
    <m/>
    <m/>
    <m/>
    <m/>
    <m/>
    <m/>
    <s v=""/>
    <s v=""/>
    <s v=""/>
    <m/>
    <m/>
    <m/>
    <n v="1145"/>
    <n v="1315"/>
    <n v="1206"/>
    <n v="1000"/>
    <n v="919"/>
    <n v="1079"/>
    <n v="542"/>
    <n v="484"/>
    <n v="705"/>
    <n v="782"/>
    <n v="678"/>
    <n v="687"/>
    <n v="636"/>
    <n v="758"/>
    <m/>
    <m/>
    <m/>
    <m/>
    <n v="7"/>
    <n v="3"/>
    <m/>
    <m/>
    <n v="542"/>
    <n v="484"/>
    <n v="705"/>
    <n v="782"/>
    <n v="671"/>
    <n v="684"/>
    <n v="636"/>
    <n v="758"/>
    <n v="299"/>
    <n v="266"/>
    <n v="331"/>
    <n v="96"/>
    <n v="90"/>
    <n v="120"/>
    <n v="289"/>
    <n v="280"/>
    <n v="307"/>
    <n v="75"/>
    <n v="88"/>
    <n v="74"/>
    <n v="44"/>
    <n v="37"/>
    <n v="44"/>
    <n v="212"/>
    <n v="193"/>
    <n v="210"/>
    <n v="451"/>
    <n v="353"/>
    <n v="356"/>
  </r>
  <r>
    <x v="13"/>
    <s v="Coastal Bend College"/>
    <n v="223320"/>
    <x v="6"/>
    <m/>
    <m/>
    <m/>
    <m/>
    <m/>
    <m/>
    <m/>
    <m/>
    <m/>
    <m/>
    <m/>
    <m/>
    <m/>
    <m/>
    <m/>
    <m/>
    <m/>
    <m/>
    <m/>
    <m/>
    <m/>
    <m/>
    <m/>
    <m/>
    <m/>
    <m/>
    <m/>
    <m/>
    <m/>
    <m/>
    <m/>
    <s v=" "/>
    <s v=" "/>
    <s v=" "/>
    <s v=" "/>
    <s v=" "/>
    <s v=" "/>
    <s v=" "/>
    <s v=" "/>
    <s v=" "/>
    <s v=" "/>
    <s v=" "/>
    <s v=" "/>
    <m/>
    <m/>
    <m/>
    <m/>
    <m/>
    <m/>
    <s v=" "/>
    <s v=" "/>
    <s v=" "/>
    <m/>
    <m/>
    <m/>
    <m/>
    <m/>
    <m/>
    <m/>
    <m/>
    <m/>
    <s v=""/>
    <s v=""/>
    <s v=""/>
    <m/>
    <m/>
    <m/>
    <n v="1146"/>
    <n v="1363"/>
    <n v="1342"/>
    <n v="827"/>
    <n v="769"/>
    <n v="850"/>
    <n v="466"/>
    <n v="548"/>
    <n v="519"/>
    <n v="533"/>
    <n v="343"/>
    <n v="410"/>
    <n v="530"/>
    <n v="595"/>
    <m/>
    <m/>
    <m/>
    <m/>
    <n v="3"/>
    <n v="4"/>
    <m/>
    <m/>
    <n v="466"/>
    <n v="548"/>
    <n v="519"/>
    <n v="533"/>
    <n v="340"/>
    <n v="406"/>
    <n v="530"/>
    <n v="595"/>
    <n v="167"/>
    <n v="246"/>
    <n v="305"/>
    <n v="36"/>
    <n v="52"/>
    <n v="40"/>
    <n v="203"/>
    <n v="232"/>
    <n v="250"/>
    <n v="94"/>
    <n v="83"/>
    <n v="94"/>
    <n v="48"/>
    <n v="24"/>
    <n v="41"/>
    <n v="60"/>
    <n v="60"/>
    <n v="70"/>
    <n v="331"/>
    <n v="173"/>
    <n v="201"/>
  </r>
  <r>
    <x v="13"/>
    <s v="College of the Mainland"/>
    <n v="226408"/>
    <x v="6"/>
    <m/>
    <m/>
    <m/>
    <m/>
    <m/>
    <m/>
    <m/>
    <m/>
    <m/>
    <m/>
    <m/>
    <m/>
    <m/>
    <m/>
    <m/>
    <m/>
    <m/>
    <m/>
    <m/>
    <m/>
    <m/>
    <m/>
    <m/>
    <m/>
    <m/>
    <m/>
    <m/>
    <m/>
    <m/>
    <m/>
    <m/>
    <s v=" "/>
    <s v=" "/>
    <s v=" "/>
    <s v=" "/>
    <s v=" "/>
    <s v=" "/>
    <s v=" "/>
    <s v=" "/>
    <s v=" "/>
    <s v=" "/>
    <s v=" "/>
    <s v=" "/>
    <m/>
    <m/>
    <m/>
    <m/>
    <m/>
    <m/>
    <s v=" "/>
    <s v=" "/>
    <s v=" "/>
    <m/>
    <m/>
    <m/>
    <m/>
    <m/>
    <m/>
    <m/>
    <m/>
    <m/>
    <s v=""/>
    <s v=""/>
    <s v=""/>
    <m/>
    <m/>
    <m/>
    <n v="639"/>
    <n v="598"/>
    <n v="543"/>
    <n v="812"/>
    <n v="467"/>
    <n v="496"/>
    <n v="317"/>
    <n v="293"/>
    <n v="371"/>
    <n v="346"/>
    <n v="291"/>
    <n v="401"/>
    <n v="209"/>
    <n v="221"/>
    <m/>
    <m/>
    <m/>
    <m/>
    <n v="5"/>
    <n v="1"/>
    <m/>
    <m/>
    <n v="317"/>
    <n v="293"/>
    <n v="371"/>
    <n v="346"/>
    <n v="286"/>
    <n v="400"/>
    <n v="209"/>
    <n v="221"/>
    <n v="205"/>
    <n v="107"/>
    <n v="125"/>
    <n v="42"/>
    <n v="18"/>
    <n v="17"/>
    <n v="153"/>
    <n v="84"/>
    <n v="79"/>
    <n v="26"/>
    <n v="24"/>
    <n v="44"/>
    <n v="55"/>
    <n v="48"/>
    <n v="71"/>
    <n v="65"/>
    <n v="54"/>
    <n v="85"/>
    <n v="200"/>
    <n v="160"/>
    <n v="200"/>
  </r>
  <r>
    <x v="13"/>
    <s v="El Centro College  (DCCCD)"/>
    <n v="224615"/>
    <x v="6"/>
    <m/>
    <m/>
    <m/>
    <m/>
    <m/>
    <m/>
    <m/>
    <m/>
    <m/>
    <m/>
    <m/>
    <m/>
    <m/>
    <m/>
    <m/>
    <m/>
    <m/>
    <m/>
    <m/>
    <m/>
    <m/>
    <m/>
    <m/>
    <m/>
    <m/>
    <m/>
    <m/>
    <m/>
    <m/>
    <m/>
    <m/>
    <s v=" "/>
    <s v=" "/>
    <s v=" "/>
    <s v=" "/>
    <s v=" "/>
    <s v=" "/>
    <s v=" "/>
    <s v=" "/>
    <s v=" "/>
    <s v=" "/>
    <s v=" "/>
    <s v=" "/>
    <m/>
    <m/>
    <m/>
    <m/>
    <m/>
    <m/>
    <s v=" "/>
    <s v=" "/>
    <s v=" "/>
    <m/>
    <m/>
    <m/>
    <m/>
    <m/>
    <m/>
    <m/>
    <m/>
    <m/>
    <s v=""/>
    <s v=""/>
    <s v=""/>
    <m/>
    <m/>
    <m/>
    <n v="1326"/>
    <n v="1278"/>
    <n v="1413"/>
    <n v="1132"/>
    <n v="1223"/>
    <n v="1823"/>
    <n v="187"/>
    <n v="347"/>
    <n v="353"/>
    <n v="350"/>
    <n v="376"/>
    <n v="396"/>
    <n v="428"/>
    <n v="475"/>
    <m/>
    <m/>
    <m/>
    <m/>
    <n v="1"/>
    <n v="4"/>
    <m/>
    <m/>
    <n v="187"/>
    <n v="347"/>
    <n v="353"/>
    <n v="350"/>
    <n v="375"/>
    <n v="392"/>
    <n v="428"/>
    <n v="475"/>
    <n v="165"/>
    <n v="171"/>
    <n v="221"/>
    <n v="43"/>
    <n v="50"/>
    <n v="64"/>
    <n v="184"/>
    <n v="207"/>
    <n v="190"/>
    <n v="40"/>
    <n v="39"/>
    <n v="20"/>
    <n v="42"/>
    <n v="44"/>
    <n v="48"/>
    <n v="24"/>
    <n v="110"/>
    <n v="119"/>
    <n v="244"/>
    <n v="182"/>
    <n v="205"/>
  </r>
  <r>
    <x v="13"/>
    <s v="Grayson County College "/>
    <n v="225070"/>
    <x v="6"/>
    <m/>
    <m/>
    <m/>
    <m/>
    <m/>
    <m/>
    <m/>
    <m/>
    <m/>
    <m/>
    <m/>
    <m/>
    <m/>
    <m/>
    <m/>
    <m/>
    <m/>
    <m/>
    <m/>
    <m/>
    <m/>
    <m/>
    <m/>
    <m/>
    <m/>
    <m/>
    <m/>
    <m/>
    <m/>
    <m/>
    <m/>
    <s v=" "/>
    <s v=" "/>
    <s v=" "/>
    <s v=" "/>
    <s v=" "/>
    <s v=" "/>
    <s v=" "/>
    <s v=" "/>
    <s v=" "/>
    <s v=" "/>
    <s v=" "/>
    <s v=" "/>
    <m/>
    <m/>
    <m/>
    <m/>
    <m/>
    <m/>
    <s v=" "/>
    <s v=" "/>
    <s v=" "/>
    <m/>
    <m/>
    <m/>
    <m/>
    <m/>
    <m/>
    <m/>
    <m/>
    <m/>
    <s v=""/>
    <s v=""/>
    <s v=""/>
    <m/>
    <m/>
    <m/>
    <n v="1113"/>
    <n v="1014"/>
    <n v="634"/>
    <n v="758"/>
    <n v="734"/>
    <n v="748"/>
    <n v="482"/>
    <n v="489"/>
    <n v="516"/>
    <n v="491"/>
    <n v="439"/>
    <n v="572"/>
    <n v="532"/>
    <n v="566"/>
    <m/>
    <m/>
    <m/>
    <m/>
    <n v="4"/>
    <n v="8"/>
    <m/>
    <m/>
    <n v="482"/>
    <n v="489"/>
    <n v="516"/>
    <n v="491"/>
    <n v="435"/>
    <n v="564"/>
    <n v="532"/>
    <n v="566"/>
    <n v="311"/>
    <n v="321"/>
    <n v="315"/>
    <n v="45"/>
    <n v="37"/>
    <n v="44"/>
    <n v="208"/>
    <n v="174"/>
    <n v="207"/>
    <n v="72"/>
    <n v="69"/>
    <n v="97"/>
    <n v="69"/>
    <n v="43"/>
    <n v="74"/>
    <n v="74"/>
    <n v="79"/>
    <n v="80"/>
    <n v="276"/>
    <n v="244"/>
    <n v="313"/>
  </r>
  <r>
    <x v="13"/>
    <s v="Hill College"/>
    <n v="225371"/>
    <x v="6"/>
    <m/>
    <m/>
    <m/>
    <m/>
    <m/>
    <m/>
    <m/>
    <m/>
    <m/>
    <m/>
    <m/>
    <m/>
    <m/>
    <m/>
    <m/>
    <m/>
    <m/>
    <m/>
    <m/>
    <m/>
    <m/>
    <m/>
    <m/>
    <m/>
    <m/>
    <m/>
    <m/>
    <m/>
    <m/>
    <m/>
    <m/>
    <s v=" "/>
    <s v=" "/>
    <s v=" "/>
    <s v=" "/>
    <s v=" "/>
    <s v=" "/>
    <s v=" "/>
    <s v=" "/>
    <s v=" "/>
    <s v=" "/>
    <s v=" "/>
    <s v=" "/>
    <m/>
    <m/>
    <m/>
    <m/>
    <m/>
    <m/>
    <s v=" "/>
    <s v=" "/>
    <s v=" "/>
    <m/>
    <m/>
    <m/>
    <m/>
    <m/>
    <m/>
    <m/>
    <m/>
    <m/>
    <s v=""/>
    <s v=""/>
    <s v=""/>
    <m/>
    <m/>
    <m/>
    <n v="1231"/>
    <n v="1263"/>
    <n v="1063"/>
    <n v="769"/>
    <n v="705"/>
    <n v="833"/>
    <n v="413"/>
    <n v="400"/>
    <n v="525"/>
    <n v="477"/>
    <n v="336"/>
    <n v="522"/>
    <n v="464"/>
    <n v="573"/>
    <m/>
    <m/>
    <m/>
    <m/>
    <n v="1"/>
    <n v="2"/>
    <m/>
    <m/>
    <n v="413"/>
    <n v="400"/>
    <n v="525"/>
    <n v="477"/>
    <n v="335"/>
    <n v="520"/>
    <n v="464"/>
    <n v="573"/>
    <n v="257"/>
    <n v="224"/>
    <n v="264"/>
    <n v="63"/>
    <n v="50"/>
    <n v="62"/>
    <n v="200"/>
    <n v="190"/>
    <n v="247"/>
    <n v="89"/>
    <n v="63"/>
    <n v="82"/>
    <n v="23"/>
    <n v="28"/>
    <n v="55"/>
    <n v="130"/>
    <n v="97"/>
    <n v="144"/>
    <n v="235"/>
    <n v="147"/>
    <n v="239"/>
  </r>
  <r>
    <x v="13"/>
    <s v="Howard College (HCJCD)"/>
    <n v="225520"/>
    <x v="6"/>
    <m/>
    <m/>
    <m/>
    <m/>
    <m/>
    <m/>
    <m/>
    <m/>
    <m/>
    <m/>
    <m/>
    <m/>
    <m/>
    <m/>
    <m/>
    <m/>
    <m/>
    <m/>
    <m/>
    <m/>
    <m/>
    <m/>
    <m/>
    <m/>
    <m/>
    <m/>
    <m/>
    <m/>
    <m/>
    <m/>
    <m/>
    <s v=" "/>
    <s v=" "/>
    <s v=" "/>
    <s v=" "/>
    <s v=" "/>
    <s v=" "/>
    <s v=" "/>
    <s v=" "/>
    <s v=" "/>
    <s v=" "/>
    <s v=" "/>
    <s v=" "/>
    <m/>
    <m/>
    <m/>
    <m/>
    <m/>
    <m/>
    <s v=" "/>
    <s v=" "/>
    <s v=" "/>
    <m/>
    <m/>
    <m/>
    <m/>
    <m/>
    <m/>
    <m/>
    <m/>
    <m/>
    <s v=""/>
    <s v=""/>
    <s v=""/>
    <m/>
    <m/>
    <m/>
    <n v="920"/>
    <n v="926"/>
    <n v="831"/>
    <n v="470"/>
    <n v="544"/>
    <n v="470"/>
    <n v="408"/>
    <n v="387"/>
    <n v="330"/>
    <n v="351"/>
    <n v="303"/>
    <n v="277"/>
    <n v="283"/>
    <n v="268"/>
    <m/>
    <m/>
    <m/>
    <m/>
    <n v="2"/>
    <n v="5"/>
    <m/>
    <m/>
    <n v="408"/>
    <n v="387"/>
    <n v="330"/>
    <n v="351"/>
    <n v="301"/>
    <n v="272"/>
    <n v="283"/>
    <n v="268"/>
    <n v="123"/>
    <n v="121"/>
    <n v="114"/>
    <n v="21"/>
    <n v="37"/>
    <n v="19"/>
    <n v="128"/>
    <n v="125"/>
    <n v="135"/>
    <n v="70"/>
    <n v="58"/>
    <n v="52"/>
    <n v="24"/>
    <n v="18"/>
    <n v="20"/>
    <n v="78"/>
    <n v="85"/>
    <n v="58"/>
    <n v="179"/>
    <n v="140"/>
    <n v="142"/>
  </r>
  <r>
    <x v="13"/>
    <s v="Kilgore College "/>
    <n v="226019"/>
    <x v="6"/>
    <m/>
    <m/>
    <m/>
    <m/>
    <m/>
    <m/>
    <m/>
    <m/>
    <m/>
    <m/>
    <m/>
    <m/>
    <m/>
    <m/>
    <m/>
    <m/>
    <m/>
    <m/>
    <m/>
    <m/>
    <m/>
    <m/>
    <m/>
    <m/>
    <m/>
    <m/>
    <m/>
    <m/>
    <m/>
    <m/>
    <m/>
    <s v=" "/>
    <s v=" "/>
    <s v=" "/>
    <s v=" "/>
    <s v=" "/>
    <s v=" "/>
    <s v=" "/>
    <s v=" "/>
    <s v=" "/>
    <s v=" "/>
    <s v=" "/>
    <s v=" "/>
    <m/>
    <m/>
    <m/>
    <m/>
    <m/>
    <m/>
    <s v=" "/>
    <s v=" "/>
    <s v=" "/>
    <m/>
    <m/>
    <m/>
    <m/>
    <m/>
    <m/>
    <m/>
    <m/>
    <m/>
    <s v=""/>
    <s v=""/>
    <s v=""/>
    <m/>
    <m/>
    <m/>
    <n v="1352"/>
    <n v="1180"/>
    <n v="1367"/>
    <n v="1068"/>
    <n v="1267"/>
    <n v="1264"/>
    <n v="773"/>
    <n v="859"/>
    <n v="826"/>
    <n v="697"/>
    <n v="868"/>
    <n v="769"/>
    <n v="983"/>
    <n v="933"/>
    <m/>
    <m/>
    <m/>
    <m/>
    <n v="5"/>
    <n v="4"/>
    <m/>
    <m/>
    <n v="773"/>
    <n v="859"/>
    <n v="826"/>
    <n v="697"/>
    <n v="863"/>
    <n v="765"/>
    <n v="983"/>
    <n v="933"/>
    <n v="427"/>
    <n v="518"/>
    <n v="502"/>
    <n v="62"/>
    <n v="110"/>
    <n v="121"/>
    <n v="276"/>
    <n v="355"/>
    <n v="310"/>
    <n v="96"/>
    <n v="122"/>
    <n v="117"/>
    <n v="84"/>
    <n v="113"/>
    <n v="107"/>
    <n v="123"/>
    <n v="200"/>
    <n v="183"/>
    <n v="394"/>
    <n v="428"/>
    <n v="358"/>
  </r>
  <r>
    <x v="13"/>
    <s v="Lamar Institute of Technology"/>
    <n v="229337"/>
    <x v="6"/>
    <m/>
    <m/>
    <m/>
    <m/>
    <m/>
    <m/>
    <m/>
    <m/>
    <m/>
    <m/>
    <m/>
    <m/>
    <m/>
    <m/>
    <m/>
    <m/>
    <m/>
    <m/>
    <m/>
    <m/>
    <m/>
    <m/>
    <m/>
    <m/>
    <m/>
    <m/>
    <m/>
    <m/>
    <m/>
    <m/>
    <m/>
    <s v=" "/>
    <s v=" "/>
    <s v=" "/>
    <s v=" "/>
    <s v=" "/>
    <s v=" "/>
    <s v=" "/>
    <s v=" "/>
    <s v=" "/>
    <s v=" "/>
    <s v=" "/>
    <s v=" "/>
    <m/>
    <m/>
    <m/>
    <m/>
    <m/>
    <m/>
    <s v=" "/>
    <s v=" "/>
    <s v=" "/>
    <m/>
    <m/>
    <m/>
    <m/>
    <m/>
    <m/>
    <m/>
    <m/>
    <m/>
    <s v=""/>
    <s v=""/>
    <s v=""/>
    <m/>
    <m/>
    <m/>
    <n v="672"/>
    <n v="616"/>
    <n v="702"/>
    <n v="590"/>
    <n v="630"/>
    <n v="692"/>
    <n v="323"/>
    <n v="378"/>
    <n v="417"/>
    <n v="390"/>
    <n v="423"/>
    <n v="402"/>
    <n v="404"/>
    <n v="502"/>
    <m/>
    <m/>
    <m/>
    <m/>
    <n v="2"/>
    <n v="5"/>
    <m/>
    <m/>
    <n v="323"/>
    <n v="378"/>
    <n v="417"/>
    <n v="390"/>
    <n v="421"/>
    <n v="397"/>
    <n v="404"/>
    <n v="502"/>
    <n v="181"/>
    <n v="184"/>
    <n v="236"/>
    <n v="26"/>
    <n v="35"/>
    <n v="38"/>
    <n v="190"/>
    <n v="185"/>
    <n v="228"/>
    <n v="70"/>
    <n v="55"/>
    <n v="85"/>
    <n v="28"/>
    <n v="42"/>
    <n v="66"/>
    <n v="56"/>
    <n v="73"/>
    <n v="67"/>
    <n v="236"/>
    <n v="251"/>
    <n v="179"/>
  </r>
  <r>
    <x v="13"/>
    <s v="Lee College "/>
    <n v="226204"/>
    <x v="6"/>
    <m/>
    <m/>
    <m/>
    <m/>
    <m/>
    <m/>
    <m/>
    <m/>
    <m/>
    <m/>
    <m/>
    <m/>
    <m/>
    <m/>
    <m/>
    <m/>
    <m/>
    <m/>
    <m/>
    <m/>
    <m/>
    <m/>
    <m/>
    <m/>
    <m/>
    <m/>
    <m/>
    <m/>
    <m/>
    <m/>
    <m/>
    <s v=" "/>
    <s v=" "/>
    <s v=" "/>
    <s v=" "/>
    <s v=" "/>
    <s v=" "/>
    <s v=" "/>
    <s v=" "/>
    <s v=" "/>
    <s v=" "/>
    <s v=" "/>
    <s v=" "/>
    <m/>
    <m/>
    <m/>
    <m/>
    <m/>
    <m/>
    <s v=" "/>
    <s v=" "/>
    <s v=" "/>
    <m/>
    <m/>
    <m/>
    <m/>
    <m/>
    <m/>
    <m/>
    <m/>
    <m/>
    <s v=""/>
    <s v=""/>
    <s v=""/>
    <m/>
    <m/>
    <m/>
    <n v="1122"/>
    <n v="682"/>
    <n v="667"/>
    <n v="828"/>
    <n v="763"/>
    <n v="967"/>
    <n v="94"/>
    <n v="259"/>
    <n v="614"/>
    <n v="378"/>
    <n v="422"/>
    <n v="405"/>
    <n v="331"/>
    <n v="459"/>
    <m/>
    <m/>
    <m/>
    <m/>
    <n v="2"/>
    <n v="2"/>
    <m/>
    <m/>
    <n v="94"/>
    <n v="259"/>
    <n v="614"/>
    <n v="378"/>
    <n v="420"/>
    <n v="403"/>
    <n v="331"/>
    <n v="459"/>
    <n v="236"/>
    <n v="186"/>
    <n v="303"/>
    <n v="39"/>
    <n v="26"/>
    <n v="32"/>
    <n v="128"/>
    <n v="119"/>
    <n v="124"/>
    <n v="57"/>
    <n v="73"/>
    <n v="58"/>
    <n v="79"/>
    <n v="91"/>
    <n v="85"/>
    <n v="51"/>
    <n v="84"/>
    <n v="73"/>
    <n v="191"/>
    <n v="172"/>
    <n v="187"/>
  </r>
  <r>
    <x v="13"/>
    <s v="Midland College "/>
    <n v="226806"/>
    <x v="11"/>
    <m/>
    <m/>
    <m/>
    <m/>
    <m/>
    <m/>
    <m/>
    <m/>
    <m/>
    <m/>
    <m/>
    <m/>
    <m/>
    <m/>
    <m/>
    <m/>
    <m/>
    <m/>
    <m/>
    <m/>
    <m/>
    <m/>
    <m/>
    <m/>
    <m/>
    <m/>
    <m/>
    <m/>
    <m/>
    <m/>
    <m/>
    <s v=" "/>
    <s v=" "/>
    <s v=" "/>
    <s v=" "/>
    <s v=" "/>
    <s v=" "/>
    <s v=" "/>
    <s v=" "/>
    <s v=" "/>
    <s v=" "/>
    <s v=" "/>
    <s v=" "/>
    <m/>
    <m/>
    <m/>
    <m/>
    <m/>
    <m/>
    <s v=" "/>
    <s v=" "/>
    <s v=" "/>
    <m/>
    <m/>
    <m/>
    <m/>
    <m/>
    <m/>
    <m/>
    <m/>
    <m/>
    <s v=""/>
    <s v=""/>
    <s v=""/>
    <m/>
    <m/>
    <m/>
    <n v="1539"/>
    <n v="1426"/>
    <n v="1312"/>
    <n v="817"/>
    <n v="788"/>
    <n v="927"/>
    <n v="469"/>
    <n v="403"/>
    <n v="502"/>
    <n v="505"/>
    <n v="423"/>
    <n v="520"/>
    <n v="487"/>
    <n v="648"/>
    <m/>
    <m/>
    <m/>
    <m/>
    <n v="4"/>
    <n v="4"/>
    <m/>
    <m/>
    <n v="469"/>
    <n v="403"/>
    <n v="502"/>
    <n v="505"/>
    <n v="419"/>
    <n v="516"/>
    <n v="487"/>
    <n v="648"/>
    <n v="245"/>
    <n v="248"/>
    <n v="353"/>
    <n v="52"/>
    <n v="42"/>
    <n v="80"/>
    <n v="219"/>
    <n v="197"/>
    <n v="215"/>
    <n v="67"/>
    <n v="50"/>
    <n v="61"/>
    <n v="67"/>
    <n v="49"/>
    <n v="75"/>
    <n v="101"/>
    <n v="111"/>
    <n v="112"/>
    <n v="270"/>
    <n v="209"/>
    <n v="268"/>
  </r>
  <r>
    <x v="13"/>
    <s v="Mountain View College (DCCCD)"/>
    <n v="226930"/>
    <x v="6"/>
    <m/>
    <m/>
    <m/>
    <m/>
    <m/>
    <m/>
    <m/>
    <m/>
    <m/>
    <m/>
    <m/>
    <m/>
    <m/>
    <m/>
    <m/>
    <m/>
    <m/>
    <m/>
    <m/>
    <m/>
    <m/>
    <m/>
    <m/>
    <m/>
    <m/>
    <m/>
    <m/>
    <m/>
    <m/>
    <m/>
    <m/>
    <s v=" "/>
    <s v=" "/>
    <s v=" "/>
    <s v=" "/>
    <s v=" "/>
    <s v=" "/>
    <s v=" "/>
    <s v=" "/>
    <s v=" "/>
    <s v=" "/>
    <s v=" "/>
    <s v=" "/>
    <m/>
    <m/>
    <m/>
    <m/>
    <m/>
    <m/>
    <s v=" "/>
    <s v=" "/>
    <s v=" "/>
    <m/>
    <m/>
    <m/>
    <m/>
    <m/>
    <m/>
    <m/>
    <m/>
    <m/>
    <s v=""/>
    <s v=""/>
    <s v=""/>
    <m/>
    <m/>
    <m/>
    <n v="1391"/>
    <n v="1420"/>
    <n v="1450"/>
    <n v="1310"/>
    <n v="1217"/>
    <n v="1532"/>
    <n v="451"/>
    <n v="515"/>
    <n v="430"/>
    <n v="496"/>
    <n v="466"/>
    <n v="477"/>
    <n v="486"/>
    <n v="486"/>
    <m/>
    <m/>
    <m/>
    <m/>
    <n v="4"/>
    <n v="2"/>
    <m/>
    <m/>
    <n v="451"/>
    <n v="515"/>
    <n v="430"/>
    <n v="496"/>
    <n v="462"/>
    <n v="475"/>
    <n v="486"/>
    <n v="486"/>
    <n v="265"/>
    <n v="254"/>
    <n v="293"/>
    <n v="45"/>
    <n v="53"/>
    <n v="45"/>
    <n v="165"/>
    <n v="179"/>
    <n v="148"/>
    <n v="45"/>
    <n v="37"/>
    <n v="42"/>
    <n v="67"/>
    <n v="79"/>
    <n v="81"/>
    <n v="59"/>
    <n v="115"/>
    <n v="132"/>
    <n v="325"/>
    <n v="231"/>
    <n v="220"/>
  </r>
  <r>
    <x v="13"/>
    <s v="North Central Texas Community College"/>
    <n v="224110"/>
    <x v="6"/>
    <m/>
    <m/>
    <m/>
    <m/>
    <m/>
    <m/>
    <m/>
    <m/>
    <m/>
    <m/>
    <m/>
    <m/>
    <m/>
    <m/>
    <m/>
    <m/>
    <m/>
    <m/>
    <m/>
    <m/>
    <m/>
    <m/>
    <m/>
    <m/>
    <m/>
    <m/>
    <m/>
    <m/>
    <m/>
    <m/>
    <m/>
    <s v=" "/>
    <s v=" "/>
    <s v=" "/>
    <s v=" "/>
    <s v=" "/>
    <s v=" "/>
    <s v=" "/>
    <s v=" "/>
    <s v=" "/>
    <s v=" "/>
    <s v=" "/>
    <s v=" "/>
    <m/>
    <m/>
    <m/>
    <m/>
    <m/>
    <m/>
    <s v=" "/>
    <s v=" "/>
    <s v=" "/>
    <m/>
    <m/>
    <m/>
    <m/>
    <m/>
    <m/>
    <m/>
    <m/>
    <m/>
    <s v=""/>
    <s v=""/>
    <s v=""/>
    <m/>
    <m/>
    <m/>
    <n v="1909"/>
    <n v="1987"/>
    <n v="2147"/>
    <n v="2416"/>
    <n v="1958"/>
    <n v="1395"/>
    <n v="653"/>
    <n v="707"/>
    <n v="902"/>
    <n v="933"/>
    <n v="919"/>
    <n v="1000"/>
    <n v="911"/>
    <n v="992"/>
    <m/>
    <m/>
    <m/>
    <m/>
    <n v="5"/>
    <n v="12"/>
    <m/>
    <m/>
    <n v="653"/>
    <n v="707"/>
    <n v="902"/>
    <n v="933"/>
    <n v="914"/>
    <n v="988"/>
    <n v="911"/>
    <n v="992"/>
    <n v="490"/>
    <n v="427"/>
    <n v="492"/>
    <n v="142"/>
    <n v="118"/>
    <n v="128"/>
    <n v="356"/>
    <n v="366"/>
    <n v="372"/>
    <n v="82"/>
    <n v="70"/>
    <n v="78"/>
    <n v="148"/>
    <n v="134"/>
    <n v="149"/>
    <n v="255"/>
    <n v="310"/>
    <n v="321"/>
    <n v="448"/>
    <n v="400"/>
    <n v="440"/>
  </r>
  <r>
    <x v="13"/>
    <s v="Odessa College "/>
    <n v="227304"/>
    <x v="6"/>
    <m/>
    <m/>
    <m/>
    <m/>
    <m/>
    <m/>
    <m/>
    <m/>
    <m/>
    <m/>
    <m/>
    <m/>
    <m/>
    <m/>
    <m/>
    <m/>
    <m/>
    <m/>
    <m/>
    <m/>
    <m/>
    <m/>
    <m/>
    <m/>
    <m/>
    <m/>
    <m/>
    <m/>
    <m/>
    <m/>
    <m/>
    <s v=" "/>
    <s v=" "/>
    <s v=" "/>
    <s v=" "/>
    <s v=" "/>
    <s v=" "/>
    <s v=" "/>
    <s v=" "/>
    <s v=" "/>
    <s v=" "/>
    <s v=" "/>
    <s v=" "/>
    <m/>
    <m/>
    <m/>
    <m/>
    <m/>
    <m/>
    <s v=" "/>
    <s v=" "/>
    <s v=" "/>
    <m/>
    <m/>
    <m/>
    <m/>
    <m/>
    <m/>
    <m/>
    <m/>
    <m/>
    <s v=""/>
    <s v=""/>
    <s v=""/>
    <m/>
    <m/>
    <m/>
    <n v="1236"/>
    <n v="1169"/>
    <n v="1205"/>
    <n v="1172"/>
    <n v="761"/>
    <n v="717"/>
    <n v="419"/>
    <n v="442"/>
    <n v="436"/>
    <n v="501"/>
    <n v="513"/>
    <n v="416"/>
    <n v="399"/>
    <n v="416"/>
    <m/>
    <m/>
    <m/>
    <m/>
    <n v="2"/>
    <n v="3"/>
    <m/>
    <m/>
    <n v="419"/>
    <n v="442"/>
    <n v="436"/>
    <n v="501"/>
    <n v="511"/>
    <n v="413"/>
    <n v="399"/>
    <n v="416"/>
    <n v="221"/>
    <n v="194"/>
    <n v="215"/>
    <n v="23"/>
    <n v="24"/>
    <n v="24"/>
    <n v="169"/>
    <n v="181"/>
    <n v="177"/>
    <n v="54"/>
    <n v="46"/>
    <n v="37"/>
    <n v="86"/>
    <n v="81"/>
    <n v="62"/>
    <n v="73"/>
    <n v="83"/>
    <n v="68"/>
    <n v="288"/>
    <n v="301"/>
    <n v="246"/>
  </r>
  <r>
    <x v="13"/>
    <s v="Paris Junior College"/>
    <n v="227401"/>
    <x v="6"/>
    <m/>
    <m/>
    <m/>
    <m/>
    <m/>
    <m/>
    <m/>
    <m/>
    <m/>
    <m/>
    <m/>
    <m/>
    <m/>
    <m/>
    <m/>
    <m/>
    <m/>
    <m/>
    <m/>
    <m/>
    <m/>
    <m/>
    <m/>
    <m/>
    <m/>
    <m/>
    <m/>
    <m/>
    <m/>
    <m/>
    <m/>
    <s v=" "/>
    <s v=" "/>
    <s v=" "/>
    <s v=" "/>
    <s v=" "/>
    <s v=" "/>
    <s v=" "/>
    <s v=" "/>
    <s v=" "/>
    <s v=" "/>
    <s v=" "/>
    <s v=" "/>
    <m/>
    <m/>
    <m/>
    <m/>
    <m/>
    <m/>
    <s v=" "/>
    <s v=" "/>
    <s v=" "/>
    <m/>
    <m/>
    <m/>
    <m/>
    <m/>
    <m/>
    <m/>
    <m/>
    <m/>
    <s v=""/>
    <s v=""/>
    <s v=""/>
    <m/>
    <m/>
    <m/>
    <n v="1542"/>
    <n v="1555"/>
    <n v="1590"/>
    <n v="1213"/>
    <n v="1035"/>
    <n v="1081"/>
    <n v="417"/>
    <n v="309"/>
    <n v="386"/>
    <n v="278"/>
    <n v="279"/>
    <n v="526"/>
    <n v="670"/>
    <n v="722"/>
    <m/>
    <m/>
    <m/>
    <m/>
    <n v="1"/>
    <n v="4"/>
    <m/>
    <m/>
    <n v="417"/>
    <n v="309"/>
    <n v="386"/>
    <n v="278"/>
    <n v="278"/>
    <n v="522"/>
    <n v="670"/>
    <n v="722"/>
    <n v="244"/>
    <n v="332"/>
    <n v="369"/>
    <n v="36"/>
    <n v="54"/>
    <n v="67"/>
    <n v="242"/>
    <n v="284"/>
    <n v="286"/>
    <n v="38"/>
    <n v="43"/>
    <n v="93"/>
    <n v="32"/>
    <n v="31"/>
    <n v="53"/>
    <n v="32"/>
    <n v="40"/>
    <n v="86"/>
    <n v="176"/>
    <n v="164"/>
    <n v="290"/>
  </r>
  <r>
    <x v="13"/>
    <s v="Southwest Texas Junior College "/>
    <n v="228316"/>
    <x v="6"/>
    <m/>
    <m/>
    <m/>
    <m/>
    <m/>
    <m/>
    <m/>
    <m/>
    <m/>
    <m/>
    <m/>
    <m/>
    <m/>
    <m/>
    <m/>
    <m/>
    <m/>
    <m/>
    <m/>
    <m/>
    <m/>
    <m/>
    <m/>
    <m/>
    <m/>
    <m/>
    <m/>
    <m/>
    <m/>
    <m/>
    <m/>
    <s v=" "/>
    <s v=" "/>
    <s v=" "/>
    <s v=" "/>
    <s v=" "/>
    <s v=" "/>
    <s v=" "/>
    <s v=" "/>
    <s v=" "/>
    <s v=" "/>
    <s v=" "/>
    <s v=" "/>
    <m/>
    <m/>
    <m/>
    <m/>
    <m/>
    <m/>
    <s v=" "/>
    <s v=" "/>
    <s v=" "/>
    <m/>
    <m/>
    <m/>
    <m/>
    <m/>
    <m/>
    <m/>
    <m/>
    <m/>
    <s v=""/>
    <s v=""/>
    <s v=""/>
    <m/>
    <m/>
    <m/>
    <n v="981"/>
    <n v="1082"/>
    <n v="895"/>
    <n v="880"/>
    <n v="832"/>
    <n v="816"/>
    <n v="518"/>
    <n v="560"/>
    <n v="527"/>
    <n v="495"/>
    <n v="587"/>
    <n v="542"/>
    <n v="514"/>
    <n v="491"/>
    <m/>
    <m/>
    <m/>
    <m/>
    <n v="1"/>
    <n v="7"/>
    <m/>
    <m/>
    <n v="518"/>
    <n v="560"/>
    <n v="527"/>
    <n v="495"/>
    <n v="586"/>
    <n v="535"/>
    <n v="514"/>
    <n v="491"/>
    <n v="287"/>
    <n v="262"/>
    <n v="273"/>
    <n v="28"/>
    <n v="30"/>
    <n v="22"/>
    <n v="220"/>
    <n v="222"/>
    <n v="196"/>
    <n v="83"/>
    <n v="114"/>
    <n v="102"/>
    <n v="56"/>
    <n v="77"/>
    <n v="72"/>
    <n v="65"/>
    <n v="82"/>
    <n v="70"/>
    <n v="291"/>
    <n v="313"/>
    <n v="291"/>
  </r>
  <r>
    <x v="13"/>
    <s v="Temple College "/>
    <n v="228608"/>
    <x v="6"/>
    <m/>
    <m/>
    <m/>
    <m/>
    <m/>
    <m/>
    <m/>
    <m/>
    <m/>
    <m/>
    <m/>
    <m/>
    <m/>
    <m/>
    <m/>
    <m/>
    <m/>
    <m/>
    <m/>
    <m/>
    <m/>
    <m/>
    <m/>
    <m/>
    <m/>
    <m/>
    <m/>
    <m/>
    <m/>
    <m/>
    <m/>
    <s v=" "/>
    <s v=" "/>
    <s v=" "/>
    <s v=" "/>
    <s v=" "/>
    <s v=" "/>
    <s v=" "/>
    <s v=" "/>
    <s v=" "/>
    <s v=" "/>
    <s v=" "/>
    <s v=" "/>
    <m/>
    <m/>
    <m/>
    <m/>
    <m/>
    <m/>
    <s v=" "/>
    <s v=" "/>
    <s v=" "/>
    <m/>
    <m/>
    <m/>
    <m/>
    <m/>
    <m/>
    <m/>
    <m/>
    <m/>
    <s v=""/>
    <s v=""/>
    <s v=""/>
    <m/>
    <m/>
    <m/>
    <n v="784"/>
    <n v="831"/>
    <n v="752"/>
    <n v="886"/>
    <n v="860"/>
    <n v="733"/>
    <n v="391"/>
    <n v="442"/>
    <n v="481"/>
    <n v="482"/>
    <n v="425"/>
    <n v="535"/>
    <n v="540"/>
    <n v="458"/>
    <m/>
    <m/>
    <m/>
    <m/>
    <n v="4"/>
    <n v="2"/>
    <m/>
    <m/>
    <n v="391"/>
    <n v="442"/>
    <n v="481"/>
    <n v="482"/>
    <n v="421"/>
    <n v="533"/>
    <n v="540"/>
    <n v="458"/>
    <n v="279"/>
    <n v="277"/>
    <n v="233"/>
    <n v="61"/>
    <n v="79"/>
    <n v="45"/>
    <n v="193"/>
    <n v="184"/>
    <n v="180"/>
    <n v="43"/>
    <n v="45"/>
    <n v="51"/>
    <n v="62"/>
    <n v="52"/>
    <n v="76"/>
    <n v="135"/>
    <n v="134"/>
    <n v="156"/>
    <n v="242"/>
    <n v="190"/>
    <n v="250"/>
  </r>
  <r>
    <x v="13"/>
    <s v="Texarkana College "/>
    <n v="228699"/>
    <x v="6"/>
    <m/>
    <m/>
    <m/>
    <m/>
    <m/>
    <m/>
    <m/>
    <m/>
    <m/>
    <m/>
    <m/>
    <m/>
    <m/>
    <m/>
    <m/>
    <m/>
    <m/>
    <m/>
    <m/>
    <m/>
    <m/>
    <m/>
    <m/>
    <m/>
    <m/>
    <m/>
    <m/>
    <m/>
    <m/>
    <m/>
    <m/>
    <s v=" "/>
    <s v=" "/>
    <s v=" "/>
    <s v=" "/>
    <s v=" "/>
    <s v=" "/>
    <s v=" "/>
    <s v=" "/>
    <s v=" "/>
    <s v=" "/>
    <s v=" "/>
    <s v=" "/>
    <m/>
    <m/>
    <m/>
    <m/>
    <m/>
    <m/>
    <s v=" "/>
    <s v=" "/>
    <s v=" "/>
    <m/>
    <m/>
    <m/>
    <m/>
    <m/>
    <m/>
    <m/>
    <m/>
    <m/>
    <s v=""/>
    <s v=""/>
    <s v=""/>
    <m/>
    <m/>
    <m/>
    <n v="1318"/>
    <n v="1146"/>
    <n v="1093"/>
    <n v="915"/>
    <n v="770"/>
    <n v="577"/>
    <n v="298"/>
    <n v="289"/>
    <n v="660"/>
    <n v="548"/>
    <n v="521"/>
    <n v="413"/>
    <n v="612"/>
    <n v="457"/>
    <m/>
    <m/>
    <m/>
    <m/>
    <n v="5"/>
    <n v="1"/>
    <m/>
    <m/>
    <n v="298"/>
    <n v="289"/>
    <n v="660"/>
    <n v="548"/>
    <n v="516"/>
    <n v="412"/>
    <n v="612"/>
    <n v="457"/>
    <n v="204"/>
    <n v="305"/>
    <n v="203"/>
    <n v="23"/>
    <n v="30"/>
    <n v="10"/>
    <n v="185"/>
    <n v="277"/>
    <n v="244"/>
    <n v="65"/>
    <n v="55"/>
    <n v="40"/>
    <n v="85"/>
    <n v="70"/>
    <n v="67"/>
    <n v="49"/>
    <n v="44"/>
    <n v="47"/>
    <n v="349"/>
    <n v="347"/>
    <n v="258"/>
  </r>
  <r>
    <x v="13"/>
    <s v="Texas State Technical College-Harlingen "/>
    <n v="229319"/>
    <x v="6"/>
    <m/>
    <m/>
    <m/>
    <m/>
    <m/>
    <m/>
    <m/>
    <m/>
    <m/>
    <m/>
    <m/>
    <m/>
    <m/>
    <m/>
    <m/>
    <m/>
    <m/>
    <m/>
    <m/>
    <m/>
    <m/>
    <m/>
    <m/>
    <m/>
    <m/>
    <m/>
    <m/>
    <m/>
    <m/>
    <m/>
    <m/>
    <s v=" "/>
    <s v=" "/>
    <s v=" "/>
    <s v=" "/>
    <s v=" "/>
    <s v=" "/>
    <s v=" "/>
    <s v=" "/>
    <s v=" "/>
    <s v=" "/>
    <s v=" "/>
    <s v=" "/>
    <m/>
    <m/>
    <m/>
    <m/>
    <m/>
    <m/>
    <s v=" "/>
    <s v=" "/>
    <s v=" "/>
    <m/>
    <m/>
    <m/>
    <m/>
    <m/>
    <m/>
    <m/>
    <m/>
    <m/>
    <s v=""/>
    <s v=""/>
    <s v=""/>
    <m/>
    <m/>
    <m/>
    <n v="1459"/>
    <n v="1707"/>
    <n v="1463"/>
    <n v="1020"/>
    <n v="965"/>
    <n v="834"/>
    <n v="980"/>
    <n v="943"/>
    <n v="742"/>
    <n v="895"/>
    <n v="802"/>
    <n v="735"/>
    <n v="651"/>
    <n v="568"/>
    <m/>
    <m/>
    <m/>
    <m/>
    <n v="5"/>
    <n v="5"/>
    <m/>
    <m/>
    <n v="980"/>
    <n v="943"/>
    <n v="742"/>
    <n v="895"/>
    <n v="797"/>
    <n v="730"/>
    <n v="651"/>
    <n v="568"/>
    <n v="342"/>
    <n v="293"/>
    <n v="266"/>
    <n v="43"/>
    <n v="21"/>
    <n v="26"/>
    <n v="345"/>
    <n v="337"/>
    <n v="276"/>
    <n v="184"/>
    <n v="144"/>
    <n v="136"/>
    <n v="88"/>
    <n v="82"/>
    <n v="66"/>
    <n v="136"/>
    <n v="117"/>
    <n v="109"/>
    <n v="487"/>
    <n v="454"/>
    <n v="419"/>
  </r>
  <r>
    <x v="13"/>
    <s v="Texas State Technical College-Waco"/>
    <n v="228680"/>
    <x v="6"/>
    <m/>
    <m/>
    <m/>
    <m/>
    <m/>
    <m/>
    <m/>
    <m/>
    <m/>
    <m/>
    <m/>
    <m/>
    <m/>
    <m/>
    <m/>
    <m/>
    <m/>
    <m/>
    <m/>
    <m/>
    <m/>
    <m/>
    <m/>
    <m/>
    <m/>
    <m/>
    <m/>
    <m/>
    <m/>
    <m/>
    <m/>
    <s v=" "/>
    <s v=" "/>
    <s v=" "/>
    <s v=" "/>
    <s v=" "/>
    <s v=" "/>
    <s v=" "/>
    <s v=" "/>
    <s v=" "/>
    <s v=" "/>
    <s v=" "/>
    <s v=" "/>
    <m/>
    <m/>
    <m/>
    <m/>
    <m/>
    <m/>
    <s v=" "/>
    <s v=" "/>
    <s v=" "/>
    <m/>
    <m/>
    <m/>
    <m/>
    <m/>
    <m/>
    <m/>
    <m/>
    <m/>
    <s v=""/>
    <s v=""/>
    <s v=""/>
    <m/>
    <m/>
    <m/>
    <n v="1464"/>
    <n v="1636"/>
    <n v="1478"/>
    <n v="1272"/>
    <n v="1240"/>
    <n v="1233"/>
    <n v="1028"/>
    <n v="1184"/>
    <n v="1234"/>
    <n v="1366"/>
    <n v="1213"/>
    <n v="1087"/>
    <n v="1049"/>
    <n v="989"/>
    <m/>
    <m/>
    <m/>
    <m/>
    <n v="11"/>
    <n v="11"/>
    <m/>
    <m/>
    <n v="1028"/>
    <n v="1184"/>
    <n v="1234"/>
    <n v="1366"/>
    <n v="1202"/>
    <n v="1076"/>
    <n v="1049"/>
    <n v="989"/>
    <n v="536"/>
    <n v="499"/>
    <n v="509"/>
    <n v="74"/>
    <n v="73"/>
    <n v="55"/>
    <n v="466"/>
    <n v="477"/>
    <n v="425"/>
    <n v="355"/>
    <n v="323"/>
    <n v="249"/>
    <n v="78"/>
    <n v="85"/>
    <n v="88"/>
    <n v="174"/>
    <n v="149"/>
    <n v="174"/>
    <n v="759"/>
    <n v="645"/>
    <n v="565"/>
  </r>
  <r>
    <x v="13"/>
    <s v="Trinity Valley Community College"/>
    <n v="225308"/>
    <x v="6"/>
    <m/>
    <m/>
    <m/>
    <m/>
    <m/>
    <m/>
    <m/>
    <m/>
    <m/>
    <m/>
    <m/>
    <m/>
    <m/>
    <m/>
    <m/>
    <m/>
    <m/>
    <m/>
    <m/>
    <m/>
    <m/>
    <m/>
    <m/>
    <m/>
    <m/>
    <m/>
    <m/>
    <m/>
    <m/>
    <m/>
    <m/>
    <s v=" "/>
    <s v=" "/>
    <s v=" "/>
    <s v=" "/>
    <s v=" "/>
    <s v=" "/>
    <s v=" "/>
    <s v=" "/>
    <s v=" "/>
    <s v=" "/>
    <s v=" "/>
    <s v=" "/>
    <m/>
    <m/>
    <m/>
    <m/>
    <m/>
    <m/>
    <s v=" "/>
    <s v=" "/>
    <s v=" "/>
    <m/>
    <m/>
    <m/>
    <m/>
    <m/>
    <m/>
    <m/>
    <m/>
    <m/>
    <s v=""/>
    <s v=""/>
    <s v=""/>
    <m/>
    <m/>
    <m/>
    <n v="1428"/>
    <n v="1379"/>
    <n v="1484"/>
    <n v="1469"/>
    <n v="1031"/>
    <n v="892"/>
    <n v="557"/>
    <n v="646"/>
    <n v="651"/>
    <n v="661"/>
    <n v="664"/>
    <n v="611"/>
    <n v="594"/>
    <n v="567"/>
    <m/>
    <m/>
    <m/>
    <m/>
    <n v="8"/>
    <n v="4"/>
    <m/>
    <m/>
    <n v="557"/>
    <n v="646"/>
    <n v="651"/>
    <n v="661"/>
    <n v="656"/>
    <n v="607"/>
    <n v="594"/>
    <n v="567"/>
    <n v="289"/>
    <n v="283"/>
    <n v="313"/>
    <n v="66"/>
    <n v="55"/>
    <n v="41"/>
    <n v="252"/>
    <n v="256"/>
    <n v="213"/>
    <n v="135"/>
    <n v="115"/>
    <n v="119"/>
    <n v="45"/>
    <n v="60"/>
    <n v="66"/>
    <n v="134"/>
    <n v="155"/>
    <n v="125"/>
    <n v="347"/>
    <n v="326"/>
    <n v="297"/>
  </r>
  <r>
    <x v="13"/>
    <s v="Vernon College "/>
    <n v="229504"/>
    <x v="6"/>
    <m/>
    <m/>
    <m/>
    <m/>
    <m/>
    <m/>
    <m/>
    <m/>
    <m/>
    <m/>
    <m/>
    <m/>
    <m/>
    <m/>
    <m/>
    <m/>
    <m/>
    <m/>
    <m/>
    <m/>
    <m/>
    <m/>
    <m/>
    <m/>
    <m/>
    <m/>
    <m/>
    <m/>
    <m/>
    <m/>
    <m/>
    <s v=" "/>
    <s v=" "/>
    <s v=" "/>
    <s v=" "/>
    <s v=" "/>
    <s v=" "/>
    <s v=" "/>
    <s v=" "/>
    <s v=" "/>
    <s v=" "/>
    <s v=" "/>
    <s v=" "/>
    <m/>
    <m/>
    <m/>
    <m/>
    <m/>
    <m/>
    <s v=" "/>
    <s v=" "/>
    <s v=" "/>
    <m/>
    <m/>
    <m/>
    <m/>
    <m/>
    <m/>
    <m/>
    <m/>
    <m/>
    <s v=""/>
    <s v=""/>
    <s v=""/>
    <m/>
    <m/>
    <m/>
    <n v="797"/>
    <n v="718"/>
    <n v="790"/>
    <n v="814"/>
    <n v="489"/>
    <n v="527"/>
    <n v="3"/>
    <n v="2"/>
    <n v="313"/>
    <n v="278"/>
    <n v="305"/>
    <n v="323"/>
    <n v="311"/>
    <n v="231"/>
    <m/>
    <m/>
    <m/>
    <m/>
    <n v="2"/>
    <n v="1"/>
    <m/>
    <m/>
    <n v="3"/>
    <n v="2"/>
    <n v="313"/>
    <n v="278"/>
    <n v="303"/>
    <n v="322"/>
    <n v="311"/>
    <n v="231"/>
    <n v="161"/>
    <n v="152"/>
    <n v="125"/>
    <n v="21"/>
    <n v="15"/>
    <n v="18"/>
    <n v="140"/>
    <n v="144"/>
    <n v="88"/>
    <n v="70"/>
    <n v="58"/>
    <n v="60"/>
    <n v="23"/>
    <n v="27"/>
    <n v="26"/>
    <n v="39"/>
    <n v="45"/>
    <n v="62"/>
    <n v="146"/>
    <n v="173"/>
    <n v="174"/>
  </r>
  <r>
    <x v="13"/>
    <s v="Victoria College "/>
    <n v="229540"/>
    <x v="6"/>
    <m/>
    <m/>
    <m/>
    <m/>
    <m/>
    <m/>
    <m/>
    <m/>
    <m/>
    <m/>
    <m/>
    <m/>
    <m/>
    <m/>
    <m/>
    <m/>
    <m/>
    <m/>
    <m/>
    <m/>
    <m/>
    <m/>
    <m/>
    <m/>
    <m/>
    <m/>
    <m/>
    <m/>
    <m/>
    <m/>
    <m/>
    <s v=" "/>
    <s v=" "/>
    <s v=" "/>
    <s v=" "/>
    <s v=" "/>
    <s v=" "/>
    <s v=" "/>
    <s v=" "/>
    <s v=" "/>
    <s v=" "/>
    <s v=" "/>
    <s v=" "/>
    <m/>
    <m/>
    <m/>
    <m/>
    <m/>
    <m/>
    <s v=" "/>
    <s v=" "/>
    <s v=" "/>
    <m/>
    <m/>
    <m/>
    <m/>
    <m/>
    <m/>
    <m/>
    <m/>
    <m/>
    <s v=""/>
    <s v=""/>
    <s v=""/>
    <m/>
    <m/>
    <m/>
    <n v="847"/>
    <n v="804"/>
    <n v="699"/>
    <n v="722"/>
    <n v="748"/>
    <n v="540"/>
    <n v="433"/>
    <n v="424"/>
    <n v="59"/>
    <n v="89"/>
    <n v="66"/>
    <n v="78"/>
    <n v="82"/>
    <n v="53"/>
    <m/>
    <m/>
    <m/>
    <m/>
    <n v="0"/>
    <n v="0"/>
    <m/>
    <m/>
    <n v="433"/>
    <n v="424"/>
    <n v="59"/>
    <n v="89"/>
    <n v="66"/>
    <n v="78"/>
    <n v="82"/>
    <n v="53"/>
    <n v="34"/>
    <n v="26"/>
    <n v="17"/>
    <n v="4"/>
    <n v="7"/>
    <n v="4"/>
    <n v="40"/>
    <n v="49"/>
    <n v="32"/>
    <n v="22"/>
    <n v="17"/>
    <n v="18"/>
    <n v="15"/>
    <n v="12"/>
    <n v="12"/>
    <n v="11"/>
    <n v="7"/>
    <n v="10"/>
    <n v="41"/>
    <n v="30"/>
    <n v="38"/>
  </r>
  <r>
    <x v="13"/>
    <s v="Weatherford College "/>
    <n v="229799"/>
    <x v="6"/>
    <m/>
    <m/>
    <m/>
    <m/>
    <m/>
    <m/>
    <m/>
    <m/>
    <m/>
    <m/>
    <m/>
    <m/>
    <m/>
    <m/>
    <m/>
    <m/>
    <m/>
    <m/>
    <m/>
    <m/>
    <m/>
    <m/>
    <m/>
    <m/>
    <m/>
    <m/>
    <m/>
    <m/>
    <m/>
    <m/>
    <m/>
    <s v=" "/>
    <s v=" "/>
    <s v=" "/>
    <s v=" "/>
    <s v=" "/>
    <s v=" "/>
    <s v=" "/>
    <s v=" "/>
    <s v=" "/>
    <s v=" "/>
    <s v=" "/>
    <s v=" "/>
    <m/>
    <m/>
    <m/>
    <m/>
    <m/>
    <m/>
    <s v=" "/>
    <s v=" "/>
    <s v=" "/>
    <m/>
    <m/>
    <m/>
    <m/>
    <m/>
    <m/>
    <m/>
    <m/>
    <m/>
    <s v=""/>
    <s v=""/>
    <s v=""/>
    <m/>
    <m/>
    <m/>
    <n v="959"/>
    <n v="982"/>
    <n v="945"/>
    <n v="960"/>
    <n v="1190"/>
    <n v="1249"/>
    <n v="630"/>
    <n v="671"/>
    <n v="664"/>
    <n v="725"/>
    <n v="662"/>
    <n v="695"/>
    <n v="841"/>
    <n v="933"/>
    <m/>
    <m/>
    <m/>
    <m/>
    <n v="5"/>
    <n v="8"/>
    <m/>
    <m/>
    <n v="630"/>
    <n v="671"/>
    <n v="664"/>
    <n v="725"/>
    <n v="657"/>
    <n v="687"/>
    <n v="841"/>
    <n v="933"/>
    <n v="313"/>
    <n v="360"/>
    <n v="482"/>
    <n v="85"/>
    <n v="106"/>
    <n v="109"/>
    <n v="289"/>
    <n v="375"/>
    <n v="342"/>
    <n v="85"/>
    <n v="54"/>
    <n v="76"/>
    <n v="82"/>
    <n v="64"/>
    <n v="66"/>
    <n v="144"/>
    <n v="179"/>
    <n v="191"/>
    <n v="414"/>
    <n v="360"/>
    <n v="354"/>
  </r>
  <r>
    <x v="13"/>
    <s v="Wharton County Junior College "/>
    <n v="229841"/>
    <x v="6"/>
    <m/>
    <m/>
    <m/>
    <m/>
    <m/>
    <m/>
    <m/>
    <m/>
    <m/>
    <m/>
    <m/>
    <m/>
    <m/>
    <m/>
    <m/>
    <m/>
    <m/>
    <m/>
    <m/>
    <m/>
    <m/>
    <m/>
    <m/>
    <m/>
    <m/>
    <m/>
    <m/>
    <m/>
    <m/>
    <m/>
    <m/>
    <s v=" "/>
    <s v=" "/>
    <s v=" "/>
    <s v=" "/>
    <s v=" "/>
    <s v=" "/>
    <s v=" "/>
    <s v=" "/>
    <s v=" "/>
    <s v=" "/>
    <s v=" "/>
    <s v=" "/>
    <m/>
    <m/>
    <m/>
    <m/>
    <m/>
    <m/>
    <s v=" "/>
    <s v=" "/>
    <s v=" "/>
    <m/>
    <m/>
    <m/>
    <m/>
    <m/>
    <m/>
    <m/>
    <m/>
    <m/>
    <s v=""/>
    <s v=""/>
    <s v=""/>
    <m/>
    <m/>
    <m/>
    <n v="1875"/>
    <n v="1602"/>
    <n v="1496"/>
    <n v="1570"/>
    <n v="1416"/>
    <n v="1471"/>
    <n v="326"/>
    <n v="311"/>
    <n v="1106"/>
    <n v="1094"/>
    <n v="1013"/>
    <n v="1090"/>
    <n v="1006"/>
    <n v="1035"/>
    <m/>
    <m/>
    <m/>
    <m/>
    <n v="5"/>
    <n v="8"/>
    <m/>
    <m/>
    <n v="326"/>
    <n v="311"/>
    <n v="1106"/>
    <n v="1094"/>
    <n v="1008"/>
    <n v="1082"/>
    <n v="1006"/>
    <n v="1035"/>
    <n v="589"/>
    <n v="550"/>
    <n v="624"/>
    <n v="166"/>
    <n v="141"/>
    <n v="116"/>
    <n v="327"/>
    <n v="315"/>
    <n v="295"/>
    <n v="163"/>
    <n v="152"/>
    <n v="148"/>
    <n v="146"/>
    <n v="124"/>
    <n v="179"/>
    <n v="355"/>
    <n v="364"/>
    <n v="380"/>
    <n v="430"/>
    <n v="368"/>
    <n v="375"/>
  </r>
  <r>
    <x v="13"/>
    <s v="Clarendon College "/>
    <n v="223922"/>
    <x v="7"/>
    <m/>
    <m/>
    <m/>
    <m/>
    <m/>
    <m/>
    <m/>
    <m/>
    <m/>
    <m/>
    <m/>
    <m/>
    <m/>
    <m/>
    <m/>
    <m/>
    <m/>
    <m/>
    <m/>
    <m/>
    <m/>
    <m/>
    <m/>
    <m/>
    <m/>
    <m/>
    <m/>
    <m/>
    <m/>
    <m/>
    <m/>
    <s v=" "/>
    <s v=" "/>
    <s v=" "/>
    <s v=" "/>
    <s v=" "/>
    <s v=" "/>
    <s v=" "/>
    <s v=" "/>
    <s v=" "/>
    <s v=" "/>
    <s v=" "/>
    <s v=" "/>
    <m/>
    <m/>
    <m/>
    <m/>
    <m/>
    <m/>
    <s v=" "/>
    <s v=" "/>
    <s v=" "/>
    <m/>
    <m/>
    <m/>
    <m/>
    <m/>
    <m/>
    <m/>
    <m/>
    <m/>
    <s v=""/>
    <s v=""/>
    <s v=""/>
    <m/>
    <m/>
    <m/>
    <n v="390"/>
    <n v="421"/>
    <n v="493"/>
    <n v="261"/>
    <n v="279"/>
    <n v="302"/>
    <n v="105"/>
    <n v="159"/>
    <n v="168"/>
    <n v="208"/>
    <n v="226"/>
    <n v="185"/>
    <n v="225"/>
    <n v="250"/>
    <m/>
    <m/>
    <m/>
    <m/>
    <n v="0"/>
    <n v="1"/>
    <m/>
    <m/>
    <n v="105"/>
    <n v="159"/>
    <n v="168"/>
    <n v="208"/>
    <n v="226"/>
    <n v="184"/>
    <n v="225"/>
    <n v="250"/>
    <n v="80"/>
    <n v="97"/>
    <n v="113"/>
    <n v="22"/>
    <n v="42"/>
    <n v="46"/>
    <n v="82"/>
    <n v="86"/>
    <n v="91"/>
    <n v="62"/>
    <n v="80"/>
    <n v="64"/>
    <n v="7"/>
    <n v="3"/>
    <n v="5"/>
    <n v="56"/>
    <n v="54"/>
    <n v="51"/>
    <n v="83"/>
    <n v="89"/>
    <n v="64"/>
  </r>
  <r>
    <x v="13"/>
    <s v="Frank Phillips College "/>
    <n v="224891"/>
    <x v="7"/>
    <m/>
    <m/>
    <m/>
    <m/>
    <m/>
    <m/>
    <m/>
    <m/>
    <m/>
    <m/>
    <m/>
    <m/>
    <m/>
    <m/>
    <m/>
    <m/>
    <m/>
    <m/>
    <m/>
    <m/>
    <m/>
    <m/>
    <m/>
    <m/>
    <m/>
    <m/>
    <m/>
    <m/>
    <m/>
    <m/>
    <m/>
    <s v=" "/>
    <s v=" "/>
    <s v=" "/>
    <s v=" "/>
    <s v=" "/>
    <s v=" "/>
    <s v=" "/>
    <s v=" "/>
    <s v=" "/>
    <s v=" "/>
    <s v=" "/>
    <s v=" "/>
    <m/>
    <m/>
    <m/>
    <m/>
    <m/>
    <m/>
    <s v=" "/>
    <s v=" "/>
    <s v=" "/>
    <m/>
    <m/>
    <m/>
    <m/>
    <m/>
    <m/>
    <m/>
    <m/>
    <m/>
    <s v=""/>
    <s v=""/>
    <s v=""/>
    <m/>
    <m/>
    <m/>
    <n v="295"/>
    <n v="302"/>
    <n v="241"/>
    <n v="331"/>
    <n v="271"/>
    <n v="297"/>
    <n v="251"/>
    <n v="231"/>
    <n v="230"/>
    <n v="231"/>
    <n v="172"/>
    <n v="266"/>
    <n v="210"/>
    <n v="234"/>
    <m/>
    <m/>
    <m/>
    <m/>
    <n v="0"/>
    <n v="1"/>
    <m/>
    <m/>
    <n v="251"/>
    <n v="231"/>
    <n v="230"/>
    <n v="231"/>
    <n v="172"/>
    <n v="265"/>
    <n v="210"/>
    <n v="234"/>
    <n v="104"/>
    <n v="94"/>
    <n v="104"/>
    <n v="32"/>
    <n v="23"/>
    <n v="31"/>
    <n v="129"/>
    <n v="93"/>
    <n v="99"/>
    <n v="57"/>
    <n v="38"/>
    <n v="40"/>
    <n v="12"/>
    <n v="11"/>
    <n v="12"/>
    <n v="39"/>
    <n v="46"/>
    <n v="70"/>
    <n v="123"/>
    <n v="77"/>
    <n v="143"/>
  </r>
  <r>
    <x v="13"/>
    <s v="Galveston College "/>
    <n v="224961"/>
    <x v="7"/>
    <m/>
    <m/>
    <m/>
    <m/>
    <m/>
    <m/>
    <m/>
    <m/>
    <m/>
    <m/>
    <m/>
    <m/>
    <m/>
    <m/>
    <m/>
    <m/>
    <m/>
    <m/>
    <m/>
    <m/>
    <m/>
    <m/>
    <m/>
    <m/>
    <m/>
    <m/>
    <m/>
    <m/>
    <m/>
    <m/>
    <m/>
    <s v=" "/>
    <s v=" "/>
    <s v=" "/>
    <s v=" "/>
    <s v=" "/>
    <s v=" "/>
    <s v=" "/>
    <s v=" "/>
    <s v=" "/>
    <s v=" "/>
    <s v=" "/>
    <s v=" "/>
    <m/>
    <m/>
    <m/>
    <m/>
    <m/>
    <m/>
    <s v=" "/>
    <s v=" "/>
    <s v=" "/>
    <m/>
    <m/>
    <m/>
    <m/>
    <m/>
    <m/>
    <m/>
    <m/>
    <m/>
    <s v=""/>
    <s v=""/>
    <s v=""/>
    <m/>
    <m/>
    <m/>
    <n v="453"/>
    <n v="624"/>
    <n v="344"/>
    <n v="385"/>
    <n v="314"/>
    <n v="352"/>
    <n v="190"/>
    <n v="148"/>
    <n v="268"/>
    <n v="368"/>
    <n v="203"/>
    <n v="220"/>
    <n v="183"/>
    <n v="197"/>
    <m/>
    <m/>
    <m/>
    <m/>
    <n v="0"/>
    <n v="1"/>
    <m/>
    <m/>
    <n v="190"/>
    <n v="148"/>
    <n v="268"/>
    <n v="368"/>
    <n v="203"/>
    <n v="219"/>
    <n v="183"/>
    <n v="197"/>
    <n v="115"/>
    <n v="103"/>
    <n v="95"/>
    <n v="21"/>
    <n v="19"/>
    <n v="28"/>
    <n v="83"/>
    <n v="61"/>
    <n v="74"/>
    <n v="44"/>
    <n v="19"/>
    <n v="31"/>
    <n v="52"/>
    <n v="36"/>
    <n v="39"/>
    <n v="96"/>
    <n v="50"/>
    <n v="53"/>
    <n v="176"/>
    <n v="98"/>
    <n v="96"/>
  </r>
  <r>
    <x v="13"/>
    <s v="Lamar State College-Orange"/>
    <n v="226107"/>
    <x v="7"/>
    <m/>
    <m/>
    <m/>
    <m/>
    <m/>
    <m/>
    <m/>
    <m/>
    <m/>
    <m/>
    <m/>
    <m/>
    <m/>
    <m/>
    <m/>
    <m/>
    <m/>
    <m/>
    <m/>
    <m/>
    <m/>
    <m/>
    <m/>
    <m/>
    <m/>
    <m/>
    <m/>
    <m/>
    <m/>
    <m/>
    <m/>
    <s v=" "/>
    <s v=" "/>
    <s v=" "/>
    <s v=" "/>
    <s v=" "/>
    <s v=" "/>
    <s v=" "/>
    <s v=" "/>
    <s v=" "/>
    <s v=" "/>
    <s v=" "/>
    <s v=" "/>
    <m/>
    <m/>
    <m/>
    <m/>
    <m/>
    <m/>
    <s v=" "/>
    <s v=" "/>
    <s v=" "/>
    <m/>
    <m/>
    <m/>
    <m/>
    <m/>
    <m/>
    <m/>
    <m/>
    <m/>
    <s v=""/>
    <s v=""/>
    <s v=""/>
    <m/>
    <m/>
    <m/>
    <n v="362"/>
    <n v="364"/>
    <n v="313"/>
    <n v="307"/>
    <n v="405"/>
    <n v="396"/>
    <n v="254"/>
    <n v="238"/>
    <n v="262"/>
    <n v="256"/>
    <n v="218"/>
    <n v="223"/>
    <n v="309"/>
    <n v="307"/>
    <m/>
    <m/>
    <m/>
    <m/>
    <n v="4"/>
    <n v="1"/>
    <m/>
    <m/>
    <n v="254"/>
    <n v="238"/>
    <n v="262"/>
    <n v="256"/>
    <n v="214"/>
    <n v="222"/>
    <n v="309"/>
    <n v="307"/>
    <n v="112"/>
    <n v="144"/>
    <n v="135"/>
    <n v="16"/>
    <n v="35"/>
    <n v="22"/>
    <n v="94"/>
    <n v="130"/>
    <n v="150"/>
    <n v="38"/>
    <n v="41"/>
    <n v="40"/>
    <n v="33"/>
    <n v="27"/>
    <n v="29"/>
    <n v="49"/>
    <n v="42"/>
    <n v="42"/>
    <n v="136"/>
    <n v="104"/>
    <n v="111"/>
  </r>
  <r>
    <x v="13"/>
    <s v="Lamar State College-Port Arthur"/>
    <n v="226116"/>
    <x v="7"/>
    <m/>
    <m/>
    <m/>
    <m/>
    <m/>
    <m/>
    <m/>
    <m/>
    <m/>
    <m/>
    <m/>
    <m/>
    <m/>
    <m/>
    <m/>
    <m/>
    <m/>
    <m/>
    <m/>
    <m/>
    <m/>
    <m/>
    <m/>
    <m/>
    <m/>
    <m/>
    <m/>
    <m/>
    <m/>
    <m/>
    <m/>
    <s v=" "/>
    <s v=" "/>
    <s v=" "/>
    <s v=" "/>
    <s v=" "/>
    <s v=" "/>
    <s v=" "/>
    <s v=" "/>
    <s v=" "/>
    <s v=" "/>
    <s v=" "/>
    <s v=" "/>
    <m/>
    <m/>
    <m/>
    <m/>
    <m/>
    <m/>
    <s v=" "/>
    <s v=" "/>
    <s v=" "/>
    <m/>
    <m/>
    <m/>
    <m/>
    <m/>
    <m/>
    <m/>
    <m/>
    <m/>
    <s v=""/>
    <s v=""/>
    <s v=""/>
    <m/>
    <m/>
    <m/>
    <n v="530"/>
    <n v="494"/>
    <n v="450"/>
    <n v="453"/>
    <n v="406"/>
    <n v="358"/>
    <n v="334"/>
    <n v="304"/>
    <n v="293"/>
    <n v="284"/>
    <n v="257"/>
    <n v="323"/>
    <n v="286"/>
    <n v="254"/>
    <m/>
    <m/>
    <m/>
    <m/>
    <n v="3"/>
    <n v="2"/>
    <m/>
    <m/>
    <n v="334"/>
    <n v="304"/>
    <n v="293"/>
    <n v="284"/>
    <n v="254"/>
    <n v="321"/>
    <n v="286"/>
    <n v="254"/>
    <n v="183"/>
    <n v="149"/>
    <n v="136"/>
    <n v="32"/>
    <n v="35"/>
    <n v="24"/>
    <n v="106"/>
    <n v="102"/>
    <n v="94"/>
    <n v="39"/>
    <n v="38"/>
    <n v="40"/>
    <n v="46"/>
    <n v="34"/>
    <n v="45"/>
    <n v="60"/>
    <n v="66"/>
    <n v="87"/>
    <n v="139"/>
    <n v="116"/>
    <n v="149"/>
  </r>
  <r>
    <x v="13"/>
    <s v="Northeast Lakeview College (ACCD)"/>
    <m/>
    <x v="7"/>
    <m/>
    <m/>
    <m/>
    <m/>
    <m/>
    <m/>
    <m/>
    <m/>
    <m/>
    <m/>
    <m/>
    <m/>
    <m/>
    <m/>
    <m/>
    <m/>
    <m/>
    <m/>
    <m/>
    <m/>
    <m/>
    <m/>
    <m/>
    <m/>
    <m/>
    <m/>
    <m/>
    <m/>
    <m/>
    <m/>
    <m/>
    <s v=" "/>
    <s v=" "/>
    <s v=" "/>
    <s v=" "/>
    <s v=" "/>
    <s v=" "/>
    <s v=" "/>
    <s v=" "/>
    <s v=" "/>
    <s v=" "/>
    <s v=" "/>
    <s v=" "/>
    <m/>
    <m/>
    <m/>
    <m/>
    <m/>
    <m/>
    <s v=" "/>
    <s v=" "/>
    <s v=" "/>
    <m/>
    <m/>
    <m/>
    <m/>
    <m/>
    <m/>
    <m/>
    <m/>
    <m/>
    <s v=""/>
    <s v=""/>
    <s v=""/>
    <m/>
    <m/>
    <m/>
    <m/>
    <m/>
    <m/>
    <m/>
    <n v="59"/>
    <n v="228"/>
    <m/>
    <m/>
    <m/>
    <m/>
    <m/>
    <m/>
    <n v="25"/>
    <n v="112"/>
    <m/>
    <m/>
    <m/>
    <m/>
    <m/>
    <m/>
    <m/>
    <m/>
    <s v=""/>
    <s v=""/>
    <s v=""/>
    <s v=""/>
    <s v=""/>
    <s v=""/>
    <n v="25"/>
    <n v="112"/>
    <m/>
    <n v="9"/>
    <n v="40"/>
    <m/>
    <n v="10"/>
    <n v="47"/>
    <s v=""/>
    <n v="6"/>
    <n v="25"/>
    <m/>
    <m/>
    <m/>
    <m/>
    <m/>
    <m/>
    <m/>
    <m/>
    <m/>
    <s v=""/>
    <s v=""/>
    <s v=""/>
  </r>
  <r>
    <x v="13"/>
    <s v="Northeast Texas Community College "/>
    <n v="227225"/>
    <x v="7"/>
    <m/>
    <m/>
    <m/>
    <m/>
    <m/>
    <m/>
    <m/>
    <m/>
    <m/>
    <m/>
    <m/>
    <m/>
    <m/>
    <m/>
    <m/>
    <m/>
    <m/>
    <m/>
    <m/>
    <m/>
    <m/>
    <m/>
    <m/>
    <m/>
    <m/>
    <m/>
    <m/>
    <m/>
    <m/>
    <m/>
    <m/>
    <s v=" "/>
    <s v=" "/>
    <s v=" "/>
    <s v=" "/>
    <s v=" "/>
    <s v=" "/>
    <s v=" "/>
    <s v=" "/>
    <s v=" "/>
    <s v=" "/>
    <s v=" "/>
    <s v=" "/>
    <m/>
    <m/>
    <m/>
    <m/>
    <m/>
    <m/>
    <s v=" "/>
    <s v=" "/>
    <s v=" "/>
    <m/>
    <m/>
    <m/>
    <m/>
    <m/>
    <m/>
    <m/>
    <m/>
    <m/>
    <s v=""/>
    <s v=""/>
    <s v=""/>
    <m/>
    <m/>
    <m/>
    <n v="746"/>
    <n v="738"/>
    <n v="659"/>
    <n v="577"/>
    <n v="599"/>
    <n v="789"/>
    <n v="301"/>
    <n v="286"/>
    <n v="410"/>
    <n v="336"/>
    <n v="296"/>
    <n v="312"/>
    <n v="362"/>
    <n v="452"/>
    <m/>
    <m/>
    <m/>
    <m/>
    <n v="4"/>
    <n v="1"/>
    <m/>
    <m/>
    <n v="301"/>
    <n v="286"/>
    <n v="410"/>
    <n v="336"/>
    <n v="292"/>
    <n v="311"/>
    <n v="362"/>
    <n v="452"/>
    <n v="156"/>
    <n v="202"/>
    <n v="251"/>
    <n v="24"/>
    <n v="23"/>
    <n v="42"/>
    <n v="131"/>
    <n v="137"/>
    <n v="159"/>
    <n v="63"/>
    <n v="38"/>
    <n v="68"/>
    <n v="45"/>
    <n v="36"/>
    <n v="55"/>
    <n v="48"/>
    <n v="57"/>
    <n v="55"/>
    <n v="180"/>
    <n v="161"/>
    <n v="133"/>
  </r>
  <r>
    <x v="13"/>
    <s v="Panola College"/>
    <n v="227386"/>
    <x v="7"/>
    <m/>
    <m/>
    <m/>
    <m/>
    <m/>
    <m/>
    <m/>
    <m/>
    <m/>
    <m/>
    <m/>
    <m/>
    <m/>
    <m/>
    <m/>
    <m/>
    <m/>
    <m/>
    <m/>
    <m/>
    <m/>
    <m/>
    <m/>
    <m/>
    <m/>
    <m/>
    <m/>
    <m/>
    <m/>
    <m/>
    <m/>
    <s v=" "/>
    <s v=" "/>
    <s v=" "/>
    <s v=" "/>
    <s v=" "/>
    <s v=" "/>
    <s v=" "/>
    <s v=" "/>
    <s v=" "/>
    <s v=" "/>
    <s v=" "/>
    <s v=" "/>
    <m/>
    <m/>
    <m/>
    <m/>
    <m/>
    <m/>
    <s v=" "/>
    <s v=" "/>
    <s v=" "/>
    <m/>
    <m/>
    <m/>
    <m/>
    <m/>
    <m/>
    <m/>
    <m/>
    <m/>
    <s v=""/>
    <s v=""/>
    <s v=""/>
    <m/>
    <m/>
    <m/>
    <n v="531"/>
    <n v="508"/>
    <n v="418"/>
    <n v="372"/>
    <n v="378"/>
    <n v="408"/>
    <n v="335"/>
    <n v="380"/>
    <n v="298"/>
    <n v="297"/>
    <n v="321"/>
    <n v="325"/>
    <n v="332"/>
    <n v="337"/>
    <m/>
    <m/>
    <m/>
    <m/>
    <n v="2"/>
    <n v="2"/>
    <m/>
    <m/>
    <n v="335"/>
    <n v="380"/>
    <n v="298"/>
    <n v="297"/>
    <n v="319"/>
    <n v="323"/>
    <n v="332"/>
    <n v="337"/>
    <n v="162"/>
    <n v="172"/>
    <n v="151"/>
    <n v="25"/>
    <n v="36"/>
    <n v="36"/>
    <n v="136"/>
    <n v="124"/>
    <n v="150"/>
    <n v="64"/>
    <n v="55"/>
    <n v="82"/>
    <n v="33"/>
    <n v="41"/>
    <n v="29"/>
    <n v="49"/>
    <n v="54"/>
    <n v="65"/>
    <n v="151"/>
    <n v="169"/>
    <n v="147"/>
  </r>
  <r>
    <x v="13"/>
    <s v="Ranger College "/>
    <n v="227687"/>
    <x v="7"/>
    <m/>
    <m/>
    <m/>
    <m/>
    <m/>
    <m/>
    <m/>
    <m/>
    <m/>
    <m/>
    <m/>
    <m/>
    <m/>
    <m/>
    <m/>
    <m/>
    <m/>
    <m/>
    <m/>
    <m/>
    <m/>
    <m/>
    <m/>
    <m/>
    <m/>
    <m/>
    <m/>
    <m/>
    <m/>
    <m/>
    <m/>
    <s v=" "/>
    <s v=" "/>
    <s v=" "/>
    <s v=" "/>
    <s v=" "/>
    <s v=" "/>
    <s v=" "/>
    <s v=" "/>
    <s v=" "/>
    <s v=" "/>
    <s v=" "/>
    <s v=" "/>
    <m/>
    <m/>
    <m/>
    <m/>
    <m/>
    <m/>
    <s v=" "/>
    <s v=" "/>
    <s v=" "/>
    <m/>
    <m/>
    <m/>
    <m/>
    <m/>
    <m/>
    <m/>
    <m/>
    <m/>
    <s v=""/>
    <s v=""/>
    <s v=""/>
    <m/>
    <m/>
    <m/>
    <n v="320"/>
    <n v="272"/>
    <n v="319"/>
    <n v="308"/>
    <n v="320"/>
    <n v="317"/>
    <n v="239"/>
    <n v="277"/>
    <n v="258"/>
    <n v="242"/>
    <n v="303"/>
    <n v="300"/>
    <n v="298"/>
    <n v="299"/>
    <m/>
    <m/>
    <m/>
    <m/>
    <n v="2"/>
    <n v="3"/>
    <m/>
    <m/>
    <n v="239"/>
    <n v="277"/>
    <n v="258"/>
    <n v="242"/>
    <n v="301"/>
    <n v="297"/>
    <n v="298"/>
    <n v="299"/>
    <n v="58"/>
    <n v="89"/>
    <n v="73"/>
    <n v="74"/>
    <n v="68"/>
    <n v="88"/>
    <n v="165"/>
    <n v="141"/>
    <n v="138"/>
    <n v="53"/>
    <n v="62"/>
    <n v="81"/>
    <n v="4"/>
    <n v="0"/>
    <n v="2"/>
    <n v="72"/>
    <n v="125"/>
    <n v="102"/>
    <n v="113"/>
    <n v="114"/>
    <n v="112"/>
  </r>
  <r>
    <x v="13"/>
    <s v="Southwest Collegiate Institute for the Deaf (HCJCD)"/>
    <n v="382911"/>
    <x v="7"/>
    <m/>
    <m/>
    <m/>
    <m/>
    <m/>
    <m/>
    <m/>
    <m/>
    <m/>
    <m/>
    <m/>
    <m/>
    <m/>
    <m/>
    <m/>
    <m/>
    <m/>
    <m/>
    <m/>
    <m/>
    <m/>
    <m/>
    <m/>
    <m/>
    <m/>
    <m/>
    <m/>
    <m/>
    <m/>
    <m/>
    <m/>
    <s v=" "/>
    <s v=" "/>
    <s v=" "/>
    <s v=" "/>
    <s v=" "/>
    <s v=" "/>
    <s v=" "/>
    <s v=" "/>
    <s v=" "/>
    <s v=" "/>
    <s v=" "/>
    <s v=" "/>
    <m/>
    <m/>
    <m/>
    <m/>
    <m/>
    <m/>
    <s v=" "/>
    <s v=" "/>
    <s v=" "/>
    <m/>
    <m/>
    <m/>
    <m/>
    <m/>
    <m/>
    <m/>
    <m/>
    <m/>
    <s v=""/>
    <s v=""/>
    <s v=""/>
    <m/>
    <m/>
    <m/>
    <n v="46"/>
    <n v="63"/>
    <n v="42"/>
    <n v="37"/>
    <n v="54"/>
    <n v="32"/>
    <n v="35"/>
    <n v="38"/>
    <n v="26"/>
    <n v="27"/>
    <n v="32"/>
    <n v="19"/>
    <n v="34"/>
    <n v="21"/>
    <m/>
    <m/>
    <m/>
    <m/>
    <n v="0"/>
    <n v="0"/>
    <m/>
    <m/>
    <n v="35"/>
    <n v="38"/>
    <n v="26"/>
    <n v="27"/>
    <n v="32"/>
    <n v="19"/>
    <n v="34"/>
    <n v="21"/>
    <n v="10"/>
    <n v="17"/>
    <n v="12"/>
    <n v="1"/>
    <n v="1"/>
    <n v="1"/>
    <n v="8"/>
    <n v="16"/>
    <n v="8"/>
    <n v="6"/>
    <n v="6"/>
    <n v="2"/>
    <n v="4"/>
    <n v="3"/>
    <n v="4"/>
    <n v="4"/>
    <n v="5"/>
    <n v="11"/>
    <n v="13"/>
    <n v="18"/>
    <n v="2"/>
  </r>
  <r>
    <x v="13"/>
    <s v="Texas State Technical College-Marshall"/>
    <n v="408394"/>
    <x v="7"/>
    <m/>
    <m/>
    <m/>
    <m/>
    <m/>
    <m/>
    <m/>
    <m/>
    <m/>
    <m/>
    <m/>
    <m/>
    <m/>
    <m/>
    <m/>
    <m/>
    <m/>
    <m/>
    <m/>
    <m/>
    <m/>
    <m/>
    <m/>
    <m/>
    <m/>
    <m/>
    <m/>
    <m/>
    <m/>
    <m/>
    <m/>
    <s v=" "/>
    <s v=" "/>
    <s v=" "/>
    <s v=" "/>
    <s v=" "/>
    <s v=" "/>
    <s v=" "/>
    <s v=" "/>
    <s v=" "/>
    <s v=" "/>
    <s v=" "/>
    <s v=" "/>
    <m/>
    <m/>
    <m/>
    <m/>
    <m/>
    <m/>
    <s v=" "/>
    <s v=" "/>
    <s v=" "/>
    <m/>
    <m/>
    <m/>
    <m/>
    <m/>
    <m/>
    <m/>
    <m/>
    <m/>
    <s v=""/>
    <s v=""/>
    <s v=""/>
    <m/>
    <m/>
    <m/>
    <n v="217"/>
    <n v="288"/>
    <n v="178"/>
    <n v="143"/>
    <n v="159"/>
    <n v="148"/>
    <n v="134"/>
    <n v="152"/>
    <n v="120"/>
    <n v="154"/>
    <n v="100"/>
    <n v="90"/>
    <n v="106"/>
    <n v="107"/>
    <m/>
    <m/>
    <m/>
    <m/>
    <n v="0"/>
    <n v="0"/>
    <m/>
    <m/>
    <n v="134"/>
    <n v="152"/>
    <n v="120"/>
    <n v="154"/>
    <n v="100"/>
    <n v="90"/>
    <n v="106"/>
    <n v="107"/>
    <n v="42"/>
    <n v="60"/>
    <n v="68"/>
    <n v="4"/>
    <n v="7"/>
    <n v="9"/>
    <n v="44"/>
    <n v="39"/>
    <n v="30"/>
    <n v="26"/>
    <n v="31"/>
    <n v="21"/>
    <n v="7"/>
    <n v="4"/>
    <n v="5"/>
    <n v="21"/>
    <n v="22"/>
    <n v="9"/>
    <n v="100"/>
    <n v="43"/>
    <n v="55"/>
  </r>
  <r>
    <x v="13"/>
    <s v="Texas State Technical College-West Texas"/>
    <n v="229328"/>
    <x v="7"/>
    <m/>
    <m/>
    <m/>
    <m/>
    <m/>
    <m/>
    <m/>
    <m/>
    <m/>
    <m/>
    <m/>
    <m/>
    <m/>
    <m/>
    <m/>
    <m/>
    <m/>
    <m/>
    <m/>
    <m/>
    <m/>
    <m/>
    <m/>
    <m/>
    <m/>
    <m/>
    <m/>
    <m/>
    <m/>
    <m/>
    <m/>
    <s v=" "/>
    <s v=" "/>
    <s v=" "/>
    <s v=" "/>
    <s v=" "/>
    <s v=" "/>
    <s v=" "/>
    <s v=" "/>
    <s v=" "/>
    <s v=" "/>
    <s v=" "/>
    <s v=" "/>
    <m/>
    <m/>
    <m/>
    <m/>
    <m/>
    <m/>
    <s v=" "/>
    <s v=" "/>
    <s v=" "/>
    <m/>
    <m/>
    <m/>
    <m/>
    <m/>
    <m/>
    <m/>
    <m/>
    <m/>
    <s v=""/>
    <s v=""/>
    <s v=""/>
    <m/>
    <m/>
    <m/>
    <n v="633"/>
    <n v="749"/>
    <n v="663"/>
    <n v="426"/>
    <n v="358"/>
    <n v="339"/>
    <n v="441"/>
    <n v="455"/>
    <n v="376"/>
    <n v="472"/>
    <n v="276"/>
    <n v="268"/>
    <n v="107"/>
    <n v="115"/>
    <m/>
    <m/>
    <m/>
    <m/>
    <n v="3"/>
    <n v="2"/>
    <m/>
    <m/>
    <n v="441"/>
    <n v="455"/>
    <n v="376"/>
    <n v="472"/>
    <n v="273"/>
    <n v="266"/>
    <n v="107"/>
    <n v="115"/>
    <n v="92"/>
    <n v="40"/>
    <n v="37"/>
    <n v="9"/>
    <n v="5"/>
    <n v="10"/>
    <n v="165"/>
    <n v="62"/>
    <n v="68"/>
    <n v="125"/>
    <n v="64"/>
    <n v="85"/>
    <n v="13"/>
    <n v="9"/>
    <n v="13"/>
    <n v="39"/>
    <n v="33"/>
    <n v="26"/>
    <n v="295"/>
    <n v="167"/>
    <n v="142"/>
  </r>
  <r>
    <x v="13"/>
    <s v="Western Texas College "/>
    <n v="229832"/>
    <x v="7"/>
    <m/>
    <m/>
    <m/>
    <m/>
    <m/>
    <m/>
    <m/>
    <m/>
    <m/>
    <m/>
    <m/>
    <m/>
    <m/>
    <m/>
    <m/>
    <m/>
    <m/>
    <m/>
    <m/>
    <m/>
    <m/>
    <m/>
    <m/>
    <m/>
    <m/>
    <m/>
    <m/>
    <m/>
    <m/>
    <m/>
    <m/>
    <s v=" "/>
    <s v=" "/>
    <s v=" "/>
    <s v=" "/>
    <s v=" "/>
    <s v=" "/>
    <s v=" "/>
    <s v=" "/>
    <s v=" "/>
    <s v=" "/>
    <s v=" "/>
    <s v=" "/>
    <m/>
    <m/>
    <m/>
    <m/>
    <m/>
    <m/>
    <s v=" "/>
    <s v=" "/>
    <s v=" "/>
    <m/>
    <m/>
    <m/>
    <m/>
    <m/>
    <m/>
    <m/>
    <m/>
    <m/>
    <s v=""/>
    <s v=""/>
    <s v=""/>
    <m/>
    <m/>
    <m/>
    <n v="681"/>
    <n v="701"/>
    <n v="854"/>
    <n v="1091"/>
    <n v="1153"/>
    <n v="582"/>
    <n v="127"/>
    <n v="175"/>
    <n v="138"/>
    <n v="161"/>
    <n v="172"/>
    <n v="268"/>
    <n v="250"/>
    <n v="248"/>
    <m/>
    <m/>
    <m/>
    <m/>
    <n v="1"/>
    <n v="2"/>
    <m/>
    <m/>
    <n v="127"/>
    <n v="175"/>
    <n v="138"/>
    <n v="161"/>
    <n v="171"/>
    <n v="266"/>
    <n v="250"/>
    <n v="248"/>
    <n v="111"/>
    <n v="104"/>
    <n v="123"/>
    <n v="65"/>
    <n v="39"/>
    <n v="38"/>
    <n v="90"/>
    <n v="107"/>
    <n v="87"/>
    <n v="44"/>
    <n v="39"/>
    <n v="65"/>
    <n v="3"/>
    <n v="9"/>
    <n v="6"/>
    <n v="39"/>
    <n v="54"/>
    <n v="96"/>
    <n v="75"/>
    <n v="69"/>
    <n v="99"/>
  </r>
  <r>
    <x v="14"/>
    <s v="George Mason University "/>
    <n v="232186"/>
    <x v="0"/>
    <n v="2225"/>
    <n v="2251"/>
    <n v="2261"/>
    <n v="2529"/>
    <n v="2458"/>
    <n v="2229"/>
    <n v="2552"/>
    <n v="1935"/>
    <n v="2024"/>
    <n v="2035"/>
    <n v="2100"/>
    <n v="2074"/>
    <n v="2163"/>
    <n v="2192"/>
    <n v="2210"/>
    <n v="2458"/>
    <n v="2414"/>
    <n v="2190"/>
    <n v="2497"/>
    <n v="5"/>
    <n v="2"/>
    <n v="4"/>
    <n v="2"/>
    <n v="3"/>
    <n v="2"/>
    <n v="1"/>
    <m/>
    <m/>
    <m/>
    <m/>
    <m/>
    <n v="1930"/>
    <n v="2022"/>
    <n v="2031"/>
    <n v="2098"/>
    <n v="2071"/>
    <n v="2161"/>
    <n v="2191"/>
    <n v="2210"/>
    <n v="2458"/>
    <n v="2414"/>
    <n v="2190"/>
    <n v="2497"/>
    <n v="1959"/>
    <n v="1733"/>
    <n v="2097"/>
    <n v="148"/>
    <n v="130"/>
    <n v="85"/>
    <n v="307"/>
    <n v="327"/>
    <n v="315"/>
    <n v="1206"/>
    <n v="1317"/>
    <n v="1297"/>
    <n v="128"/>
    <n v="111"/>
    <n v="127"/>
    <n v="314"/>
    <n v="320"/>
    <n v="154"/>
    <n v="423"/>
    <n v="413"/>
    <n v="613"/>
    <n v="1024"/>
    <n v="1148"/>
    <n v="1151"/>
    <m/>
    <m/>
    <m/>
    <m/>
    <m/>
    <m/>
    <m/>
    <m/>
    <m/>
    <m/>
    <m/>
    <m/>
    <m/>
    <m/>
    <m/>
    <m/>
    <m/>
    <m/>
    <m/>
    <m/>
    <m/>
    <m/>
    <m/>
    <m/>
    <s v=""/>
    <s v=""/>
    <s v=""/>
    <s v=""/>
    <s v=""/>
    <s v=""/>
    <m/>
    <m/>
    <m/>
    <m/>
    <m/>
    <m/>
    <s v=""/>
    <s v=""/>
    <s v=""/>
    <m/>
    <m/>
    <m/>
    <m/>
    <m/>
    <m/>
    <m/>
    <m/>
    <m/>
    <s v=""/>
    <s v=""/>
    <s v=""/>
  </r>
  <r>
    <x v="14"/>
    <s v="Old Dominion University "/>
    <n v="232982"/>
    <x v="0"/>
    <n v="1754"/>
    <n v="2051"/>
    <n v="1953"/>
    <n v="2094"/>
    <n v="2094"/>
    <n v="2562"/>
    <n v="2800"/>
    <n v="1468"/>
    <n v="1562"/>
    <n v="1504"/>
    <n v="1407"/>
    <n v="1504"/>
    <n v="1701"/>
    <n v="2001"/>
    <n v="1918"/>
    <n v="2055"/>
    <n v="2058"/>
    <n v="2507"/>
    <n v="2757"/>
    <n v="4"/>
    <n v="1"/>
    <n v="4"/>
    <n v="1"/>
    <n v="2"/>
    <n v="0"/>
    <n v="1"/>
    <m/>
    <m/>
    <m/>
    <m/>
    <m/>
    <n v="1464"/>
    <n v="1561"/>
    <n v="1500"/>
    <n v="1406"/>
    <n v="1502"/>
    <n v="1701"/>
    <n v="2000"/>
    <n v="1918"/>
    <n v="2055"/>
    <n v="2058"/>
    <n v="2507"/>
    <n v="2757"/>
    <n v="1483"/>
    <n v="1998"/>
    <n v="2205"/>
    <n v="237"/>
    <n v="239"/>
    <n v="75"/>
    <n v="338"/>
    <n v="270"/>
    <n v="477"/>
    <n v="729"/>
    <n v="825"/>
    <n v="958"/>
    <n v="91"/>
    <n v="114"/>
    <n v="151"/>
    <n v="327"/>
    <n v="359"/>
    <n v="131"/>
    <n v="355"/>
    <n v="403"/>
    <n v="760"/>
    <n v="639"/>
    <n v="776"/>
    <n v="776"/>
    <m/>
    <m/>
    <m/>
    <m/>
    <m/>
    <m/>
    <m/>
    <m/>
    <m/>
    <m/>
    <m/>
    <m/>
    <m/>
    <m/>
    <m/>
    <m/>
    <m/>
    <m/>
    <m/>
    <m/>
    <m/>
    <m/>
    <m/>
    <m/>
    <s v=""/>
    <s v=""/>
    <s v=""/>
    <s v=""/>
    <s v=""/>
    <s v=""/>
    <m/>
    <m/>
    <m/>
    <m/>
    <m/>
    <m/>
    <s v=""/>
    <s v=""/>
    <s v=""/>
    <m/>
    <m/>
    <m/>
    <m/>
    <m/>
    <m/>
    <m/>
    <m/>
    <m/>
    <s v=""/>
    <s v=""/>
    <s v=""/>
  </r>
  <r>
    <x v="14"/>
    <s v="University of Virginia"/>
    <n v="234076"/>
    <x v="0"/>
    <n v="2999"/>
    <n v="3101"/>
    <n v="3096"/>
    <n v="3112"/>
    <n v="3091"/>
    <n v="3248"/>
    <n v="3255"/>
    <n v="2903"/>
    <n v="2903"/>
    <n v="2922"/>
    <n v="2924"/>
    <n v="2975"/>
    <n v="2987"/>
    <n v="3088"/>
    <n v="3091"/>
    <n v="3105"/>
    <n v="3075"/>
    <n v="3246"/>
    <n v="3253"/>
    <n v="2"/>
    <n v="2"/>
    <n v="2"/>
    <n v="4"/>
    <n v="1"/>
    <n v="2"/>
    <n v="3"/>
    <m/>
    <m/>
    <m/>
    <m/>
    <m/>
    <n v="2901"/>
    <n v="2901"/>
    <n v="2920"/>
    <n v="2920"/>
    <n v="2974"/>
    <n v="2985"/>
    <n v="3085"/>
    <n v="3091"/>
    <n v="3105"/>
    <n v="3075"/>
    <n v="3246"/>
    <n v="3253"/>
    <n v="2947"/>
    <n v="3128"/>
    <n v="3163"/>
    <n v="28"/>
    <n v="19"/>
    <n v="11"/>
    <n v="100"/>
    <n v="99"/>
    <n v="79"/>
    <n v="2772"/>
    <n v="2779"/>
    <n v="2865"/>
    <n v="13"/>
    <n v="8"/>
    <n v="22"/>
    <n v="62"/>
    <n v="74"/>
    <n v="53"/>
    <n v="127"/>
    <n v="124"/>
    <n v="145"/>
    <n v="2680"/>
    <n v="2686"/>
    <n v="2711"/>
    <m/>
    <m/>
    <m/>
    <m/>
    <m/>
    <m/>
    <m/>
    <m/>
    <m/>
    <m/>
    <m/>
    <m/>
    <m/>
    <m/>
    <m/>
    <m/>
    <m/>
    <m/>
    <m/>
    <m/>
    <m/>
    <m/>
    <m/>
    <m/>
    <s v=""/>
    <s v=""/>
    <s v=""/>
    <s v=""/>
    <s v=""/>
    <s v=""/>
    <m/>
    <m/>
    <m/>
    <m/>
    <m/>
    <m/>
    <s v=""/>
    <s v=""/>
    <s v=""/>
    <m/>
    <m/>
    <m/>
    <m/>
    <m/>
    <m/>
    <m/>
    <m/>
    <m/>
    <s v=""/>
    <s v=""/>
    <s v=""/>
  </r>
  <r>
    <x v="14"/>
    <s v="Virginia Tech "/>
    <n v="233921"/>
    <x v="0"/>
    <n v="4735"/>
    <n v="4948"/>
    <n v="4943"/>
    <n v="5049"/>
    <n v="5085"/>
    <n v="5122"/>
    <n v="5460"/>
    <n v="4460"/>
    <n v="4574"/>
    <n v="4608"/>
    <n v="4525"/>
    <n v="4960"/>
    <n v="4663"/>
    <n v="4860"/>
    <n v="4878"/>
    <n v="4976"/>
    <n v="5030"/>
    <n v="5119"/>
    <n v="5457"/>
    <n v="0"/>
    <m/>
    <m/>
    <n v="0"/>
    <n v="0"/>
    <n v="0"/>
    <n v="5"/>
    <m/>
    <m/>
    <m/>
    <m/>
    <m/>
    <n v="4460"/>
    <n v="4574"/>
    <n v="4608"/>
    <n v="4525"/>
    <n v="4960"/>
    <n v="4663"/>
    <n v="4855"/>
    <n v="4878"/>
    <n v="4976"/>
    <n v="5030"/>
    <n v="5119"/>
    <n v="5457"/>
    <n v="4648"/>
    <n v="4571"/>
    <n v="4947"/>
    <n v="119"/>
    <n v="148"/>
    <n v="88"/>
    <n v="263"/>
    <n v="400"/>
    <n v="422"/>
    <n v="3844"/>
    <n v="3661"/>
    <n v="3894"/>
    <n v="95"/>
    <n v="93"/>
    <n v="94"/>
    <n v="369"/>
    <n v="316"/>
    <n v="216"/>
    <n v="652"/>
    <n v="593"/>
    <n v="651"/>
    <n v="3380"/>
    <n v="3503"/>
    <n v="3512"/>
    <m/>
    <m/>
    <m/>
    <m/>
    <m/>
    <m/>
    <m/>
    <m/>
    <m/>
    <m/>
    <m/>
    <m/>
    <m/>
    <m/>
    <m/>
    <m/>
    <m/>
    <m/>
    <m/>
    <m/>
    <m/>
    <m/>
    <m/>
    <m/>
    <s v=""/>
    <s v=""/>
    <s v=""/>
    <s v=""/>
    <s v=""/>
    <s v=""/>
    <m/>
    <m/>
    <m/>
    <m/>
    <m/>
    <m/>
    <s v=""/>
    <s v=""/>
    <s v=""/>
    <m/>
    <m/>
    <m/>
    <m/>
    <m/>
    <m/>
    <m/>
    <m/>
    <m/>
    <s v=""/>
    <s v=""/>
    <s v=""/>
  </r>
  <r>
    <x v="14"/>
    <s v="College of William &amp; Mary"/>
    <n v="231624"/>
    <x v="1"/>
    <n v="1320"/>
    <n v="1326"/>
    <n v="1341"/>
    <n v="1344"/>
    <n v="1349"/>
    <n v="1346"/>
    <n v="1387"/>
    <n v="1328"/>
    <n v="1291"/>
    <n v="1299"/>
    <n v="1348"/>
    <n v="1359"/>
    <n v="1317"/>
    <n v="1325"/>
    <n v="1339"/>
    <n v="1340"/>
    <n v="1344"/>
    <n v="1345"/>
    <n v="1386"/>
    <n v="2"/>
    <n v="1"/>
    <m/>
    <n v="1"/>
    <n v="1"/>
    <n v="3"/>
    <n v="6"/>
    <m/>
    <m/>
    <m/>
    <m/>
    <m/>
    <n v="1326"/>
    <n v="1290"/>
    <n v="1299"/>
    <n v="1347"/>
    <n v="1358"/>
    <n v="1314"/>
    <n v="1319"/>
    <n v="1339"/>
    <n v="1340"/>
    <n v="1344"/>
    <n v="1345"/>
    <n v="1386"/>
    <n v="1242"/>
    <n v="1224"/>
    <n v="1293"/>
    <n v="24"/>
    <n v="23"/>
    <n v="16"/>
    <n v="78"/>
    <n v="98"/>
    <n v="77"/>
    <n v="1243"/>
    <n v="1197"/>
    <n v="1179"/>
    <n v="4"/>
    <n v="2"/>
    <n v="4"/>
    <n v="76"/>
    <n v="62"/>
    <n v="26"/>
    <n v="35"/>
    <n v="53"/>
    <n v="110"/>
    <n v="1201"/>
    <n v="1164"/>
    <n v="1181"/>
    <m/>
    <m/>
    <m/>
    <m/>
    <m/>
    <m/>
    <m/>
    <m/>
    <m/>
    <m/>
    <m/>
    <m/>
    <m/>
    <m/>
    <m/>
    <m/>
    <m/>
    <m/>
    <m/>
    <m/>
    <m/>
    <m/>
    <m/>
    <m/>
    <s v=""/>
    <s v=""/>
    <s v=""/>
    <s v=""/>
    <s v=""/>
    <s v=""/>
    <m/>
    <m/>
    <m/>
    <m/>
    <m/>
    <m/>
    <s v=""/>
    <s v=""/>
    <s v=""/>
    <m/>
    <m/>
    <m/>
    <m/>
    <m/>
    <m/>
    <m/>
    <m/>
    <m/>
    <s v=""/>
    <s v=""/>
    <s v=""/>
  </r>
  <r>
    <x v="14"/>
    <s v="Virginia Commonwealth University"/>
    <n v="234030"/>
    <x v="1"/>
    <n v="3048"/>
    <n v="3326"/>
    <n v="3364"/>
    <n v="3540"/>
    <n v="3540"/>
    <n v="3885"/>
    <n v="3716"/>
    <n v="2179"/>
    <n v="2141"/>
    <n v="2410"/>
    <n v="2673"/>
    <n v="2675"/>
    <n v="3017"/>
    <n v="3276"/>
    <n v="3321"/>
    <n v="3481"/>
    <n v="3499"/>
    <n v="3859"/>
    <n v="3691"/>
    <n v="4"/>
    <m/>
    <n v="2"/>
    <n v="3"/>
    <n v="0"/>
    <n v="3"/>
    <n v="6"/>
    <m/>
    <m/>
    <m/>
    <m/>
    <m/>
    <n v="2175"/>
    <n v="2141"/>
    <n v="2408"/>
    <n v="2670"/>
    <n v="2675"/>
    <n v="3014"/>
    <n v="3270"/>
    <n v="3321"/>
    <n v="3481"/>
    <n v="3499"/>
    <n v="3859"/>
    <n v="3691"/>
    <n v="2886"/>
    <n v="3120"/>
    <n v="3076"/>
    <n v="215"/>
    <n v="267"/>
    <n v="95"/>
    <n v="398"/>
    <n v="472"/>
    <n v="520"/>
    <n v="1260"/>
    <n v="1496"/>
    <n v="1620"/>
    <n v="154"/>
    <n v="152"/>
    <n v="183"/>
    <n v="634"/>
    <n v="907"/>
    <n v="227"/>
    <n v="627"/>
    <n v="459"/>
    <n v="1240"/>
    <n v="1014"/>
    <n v="970"/>
    <n v="1158"/>
    <m/>
    <m/>
    <m/>
    <m/>
    <m/>
    <m/>
    <m/>
    <m/>
    <m/>
    <m/>
    <m/>
    <m/>
    <m/>
    <m/>
    <m/>
    <m/>
    <m/>
    <m/>
    <m/>
    <m/>
    <m/>
    <m/>
    <m/>
    <m/>
    <s v=""/>
    <s v=""/>
    <s v=""/>
    <s v=""/>
    <s v=""/>
    <s v=""/>
    <m/>
    <m/>
    <m/>
    <m/>
    <m/>
    <m/>
    <s v=""/>
    <s v=""/>
    <s v=""/>
    <m/>
    <m/>
    <m/>
    <m/>
    <m/>
    <m/>
    <m/>
    <m/>
    <m/>
    <s v=""/>
    <s v=""/>
    <s v=""/>
  </r>
  <r>
    <x v="14"/>
    <s v="James Madison University  "/>
    <n v="232423"/>
    <x v="2"/>
    <n v="3283"/>
    <n v="3388"/>
    <n v="3285"/>
    <n v="3798"/>
    <n v="3748"/>
    <n v="3867"/>
    <n v="3957"/>
    <n v="3059"/>
    <n v="2971"/>
    <n v="3039"/>
    <n v="3223"/>
    <n v="3244"/>
    <n v="3283"/>
    <n v="3386"/>
    <n v="3281"/>
    <n v="3796"/>
    <n v="3745"/>
    <n v="3864"/>
    <n v="3956"/>
    <n v="0"/>
    <m/>
    <m/>
    <n v="0"/>
    <n v="0"/>
    <n v="0"/>
    <n v="0"/>
    <m/>
    <m/>
    <m/>
    <m/>
    <m/>
    <n v="3059"/>
    <n v="2971"/>
    <n v="3039"/>
    <n v="3223"/>
    <n v="3244"/>
    <n v="3283"/>
    <n v="3386"/>
    <n v="3281"/>
    <n v="3796"/>
    <n v="3745"/>
    <n v="3864"/>
    <n v="3956"/>
    <n v="3384"/>
    <n v="3522"/>
    <n v="3629"/>
    <n v="144"/>
    <n v="113"/>
    <n v="68"/>
    <n v="217"/>
    <n v="229"/>
    <n v="259"/>
    <n v="2635"/>
    <n v="2704"/>
    <n v="2729"/>
    <n v="38"/>
    <n v="31"/>
    <n v="22"/>
    <n v="246"/>
    <n v="237"/>
    <n v="195"/>
    <n v="325"/>
    <n v="311"/>
    <n v="440"/>
    <n v="2479"/>
    <n v="2414"/>
    <n v="2451"/>
    <m/>
    <m/>
    <m/>
    <m/>
    <m/>
    <m/>
    <m/>
    <m/>
    <m/>
    <m/>
    <m/>
    <m/>
    <m/>
    <m/>
    <m/>
    <m/>
    <m/>
    <m/>
    <m/>
    <m/>
    <m/>
    <m/>
    <m/>
    <m/>
    <s v=""/>
    <s v=""/>
    <s v=""/>
    <s v=""/>
    <s v=""/>
    <s v=""/>
    <m/>
    <m/>
    <m/>
    <m/>
    <m/>
    <m/>
    <s v=""/>
    <s v=""/>
    <s v=""/>
    <m/>
    <m/>
    <m/>
    <m/>
    <m/>
    <m/>
    <m/>
    <m/>
    <m/>
    <s v=""/>
    <s v=""/>
    <s v=""/>
  </r>
  <r>
    <x v="14"/>
    <s v="Norfolk State University "/>
    <n v="232937"/>
    <x v="2"/>
    <n v="1178"/>
    <n v="1158"/>
    <n v="1015"/>
    <n v="1003"/>
    <n v="1057"/>
    <n v="995"/>
    <n v="1191"/>
    <n v="1045"/>
    <n v="1009"/>
    <n v="1029"/>
    <n v="1171"/>
    <n v="997"/>
    <n v="1026"/>
    <n v="987"/>
    <n v="901"/>
    <n v="874"/>
    <n v="916"/>
    <n v="938"/>
    <n v="1145"/>
    <n v="4"/>
    <n v="6"/>
    <n v="7"/>
    <n v="4"/>
    <n v="8"/>
    <n v="8"/>
    <n v="5"/>
    <m/>
    <m/>
    <m/>
    <m/>
    <m/>
    <n v="1041"/>
    <n v="1003"/>
    <n v="1022"/>
    <n v="1167"/>
    <n v="989"/>
    <n v="1018"/>
    <n v="982"/>
    <n v="901"/>
    <n v="874"/>
    <n v="916"/>
    <n v="938"/>
    <n v="1145"/>
    <n v="642"/>
    <n v="611"/>
    <n v="802"/>
    <n v="75"/>
    <n v="52"/>
    <n v="29"/>
    <n v="199"/>
    <n v="275"/>
    <n v="314"/>
    <n v="306"/>
    <n v="327"/>
    <n v="326"/>
    <n v="56"/>
    <n v="58"/>
    <n v="77"/>
    <n v="137"/>
    <n v="175"/>
    <n v="66"/>
    <n v="490"/>
    <n v="458"/>
    <n v="513"/>
    <n v="345"/>
    <n v="347"/>
    <n v="354"/>
    <m/>
    <m/>
    <m/>
    <m/>
    <m/>
    <m/>
    <m/>
    <m/>
    <m/>
    <m/>
    <m/>
    <m/>
    <m/>
    <m/>
    <m/>
    <m/>
    <m/>
    <m/>
    <m/>
    <m/>
    <m/>
    <m/>
    <m/>
    <m/>
    <s v=""/>
    <s v=""/>
    <s v=""/>
    <s v=""/>
    <s v=""/>
    <s v=""/>
    <m/>
    <m/>
    <m/>
    <m/>
    <m/>
    <m/>
    <s v=""/>
    <s v=""/>
    <s v=""/>
    <m/>
    <m/>
    <m/>
    <m/>
    <m/>
    <m/>
    <m/>
    <m/>
    <m/>
    <s v=""/>
    <s v=""/>
    <s v=""/>
  </r>
  <r>
    <x v="14"/>
    <s v="Radford University"/>
    <n v="233277"/>
    <x v="3"/>
    <n v="1817"/>
    <n v="1802"/>
    <n v="1830"/>
    <n v="1896"/>
    <n v="1729"/>
    <n v="1839"/>
    <n v="1875"/>
    <n v="1619"/>
    <n v="1518"/>
    <n v="1655"/>
    <n v="1753"/>
    <n v="1875"/>
    <n v="1813"/>
    <n v="1800"/>
    <n v="1828"/>
    <n v="1894"/>
    <n v="1731"/>
    <n v="1839"/>
    <n v="1873"/>
    <n v="1"/>
    <n v="1"/>
    <m/>
    <n v="0"/>
    <n v="0"/>
    <n v="0"/>
    <n v="0"/>
    <m/>
    <m/>
    <m/>
    <m/>
    <m/>
    <n v="1618"/>
    <n v="1517"/>
    <n v="1655"/>
    <n v="1753"/>
    <n v="1875"/>
    <n v="1813"/>
    <n v="1800"/>
    <n v="1828"/>
    <n v="1894"/>
    <n v="1731"/>
    <n v="1839"/>
    <n v="1873"/>
    <n v="1325"/>
    <n v="1428"/>
    <n v="1464"/>
    <n v="254"/>
    <n v="245"/>
    <n v="105"/>
    <n v="152"/>
    <n v="166"/>
    <n v="304"/>
    <n v="1055"/>
    <n v="1083"/>
    <n v="1020"/>
    <n v="16"/>
    <n v="14"/>
    <n v="14"/>
    <n v="514"/>
    <n v="484"/>
    <n v="259"/>
    <n v="290"/>
    <n v="232"/>
    <n v="507"/>
    <n v="893"/>
    <n v="873"/>
    <n v="890"/>
    <m/>
    <m/>
    <m/>
    <m/>
    <m/>
    <m/>
    <m/>
    <m/>
    <m/>
    <m/>
    <m/>
    <m/>
    <m/>
    <m/>
    <m/>
    <m/>
    <m/>
    <m/>
    <m/>
    <m/>
    <m/>
    <m/>
    <m/>
    <m/>
    <s v=""/>
    <s v=""/>
    <s v=""/>
    <s v=""/>
    <s v=""/>
    <s v=""/>
    <m/>
    <m/>
    <m/>
    <m/>
    <m/>
    <m/>
    <s v=""/>
    <s v=""/>
    <s v=""/>
    <m/>
    <m/>
    <m/>
    <m/>
    <m/>
    <m/>
    <m/>
    <m/>
    <m/>
    <s v=""/>
    <s v=""/>
    <s v=""/>
  </r>
  <r>
    <x v="14"/>
    <s v="Virginia State University "/>
    <n v="234155"/>
    <x v="3"/>
    <n v="1133"/>
    <n v="964"/>
    <n v="1028"/>
    <n v="1112"/>
    <n v="827"/>
    <n v="1040"/>
    <n v="1324"/>
    <n v="865"/>
    <n v="871"/>
    <n v="937"/>
    <n v="885"/>
    <n v="1085"/>
    <n v="1129"/>
    <n v="959"/>
    <n v="1025"/>
    <n v="1112"/>
    <n v="825"/>
    <n v="1037"/>
    <n v="1286"/>
    <n v="0"/>
    <m/>
    <m/>
    <n v="0"/>
    <n v="0"/>
    <n v="0"/>
    <n v="0"/>
    <m/>
    <m/>
    <m/>
    <m/>
    <m/>
    <n v="865"/>
    <n v="871"/>
    <n v="937"/>
    <n v="885"/>
    <n v="1085"/>
    <n v="1129"/>
    <n v="959"/>
    <n v="1025"/>
    <n v="1112"/>
    <n v="825"/>
    <n v="1037"/>
    <n v="1286"/>
    <n v="606"/>
    <n v="709"/>
    <n v="872"/>
    <n v="48"/>
    <n v="74"/>
    <n v="46"/>
    <n v="171"/>
    <n v="254"/>
    <n v="368"/>
    <n v="458"/>
    <n v="444"/>
    <n v="420"/>
    <n v="26"/>
    <n v="19"/>
    <n v="27"/>
    <n v="142"/>
    <n v="165"/>
    <n v="62"/>
    <n v="459"/>
    <n v="501"/>
    <n v="450"/>
    <n v="357"/>
    <n v="385"/>
    <n v="407"/>
    <m/>
    <m/>
    <m/>
    <m/>
    <m/>
    <m/>
    <m/>
    <m/>
    <m/>
    <m/>
    <m/>
    <m/>
    <m/>
    <m/>
    <m/>
    <m/>
    <m/>
    <m/>
    <m/>
    <m/>
    <m/>
    <m/>
    <m/>
    <m/>
    <s v=""/>
    <s v=""/>
    <s v=""/>
    <s v=""/>
    <s v=""/>
    <s v=""/>
    <m/>
    <m/>
    <m/>
    <m/>
    <m/>
    <m/>
    <s v=""/>
    <s v=""/>
    <s v=""/>
    <m/>
    <m/>
    <m/>
    <m/>
    <m/>
    <m/>
    <m/>
    <m/>
    <m/>
    <s v=""/>
    <s v=""/>
    <s v=""/>
  </r>
  <r>
    <x v="14"/>
    <s v="Christopher Newport University"/>
    <n v="231712"/>
    <x v="4"/>
    <n v="1180"/>
    <n v="1210"/>
    <n v="1176"/>
    <n v="1250"/>
    <n v="1174"/>
    <n v="1242"/>
    <n v="1137"/>
    <n v="665"/>
    <n v="693"/>
    <n v="811"/>
    <n v="1002"/>
    <n v="1043"/>
    <n v="1176"/>
    <n v="1207"/>
    <n v="1175"/>
    <n v="1248"/>
    <n v="1173"/>
    <n v="1242"/>
    <n v="1139"/>
    <n v="0"/>
    <m/>
    <n v="3"/>
    <n v="3"/>
    <n v="1"/>
    <n v="0"/>
    <n v="2"/>
    <m/>
    <m/>
    <m/>
    <m/>
    <m/>
    <n v="665"/>
    <n v="693"/>
    <n v="808"/>
    <n v="999"/>
    <n v="1042"/>
    <n v="1176"/>
    <n v="1205"/>
    <n v="1175"/>
    <n v="1248"/>
    <n v="1173"/>
    <n v="1242"/>
    <n v="1139"/>
    <n v="960"/>
    <n v="991"/>
    <n v="907"/>
    <n v="114"/>
    <n v="151"/>
    <n v="92"/>
    <n v="99"/>
    <n v="100"/>
    <n v="140"/>
    <n v="537"/>
    <n v="575"/>
    <n v="695"/>
    <n v="11"/>
    <n v="16"/>
    <n v="19"/>
    <n v="305"/>
    <n v="422"/>
    <n v="240"/>
    <n v="189"/>
    <n v="163"/>
    <n v="251"/>
    <n v="263"/>
    <n v="305"/>
    <n v="376"/>
    <m/>
    <m/>
    <m/>
    <m/>
    <m/>
    <m/>
    <m/>
    <m/>
    <m/>
    <m/>
    <m/>
    <m/>
    <m/>
    <m/>
    <m/>
    <m/>
    <m/>
    <m/>
    <m/>
    <m/>
    <m/>
    <m/>
    <m/>
    <m/>
    <s v=""/>
    <s v=""/>
    <s v=""/>
    <s v=""/>
    <s v=""/>
    <s v=""/>
    <m/>
    <m/>
    <m/>
    <m/>
    <m/>
    <m/>
    <s v=""/>
    <s v=""/>
    <s v=""/>
    <m/>
    <m/>
    <m/>
    <m/>
    <m/>
    <m/>
    <m/>
    <m/>
    <m/>
    <s v=""/>
    <s v=""/>
    <s v=""/>
  </r>
  <r>
    <x v="14"/>
    <s v="Longwood University "/>
    <n v="232566"/>
    <x v="4"/>
    <n v="880"/>
    <n v="880"/>
    <n v="980"/>
    <n v="958"/>
    <n v="987"/>
    <n v="988"/>
    <n v="1049"/>
    <n v="730"/>
    <n v="814"/>
    <n v="815"/>
    <n v="895"/>
    <n v="893"/>
    <n v="879"/>
    <n v="880"/>
    <n v="980"/>
    <n v="956"/>
    <n v="989"/>
    <n v="988"/>
    <n v="1048"/>
    <n v="2"/>
    <m/>
    <m/>
    <n v="0"/>
    <n v="2"/>
    <n v="0"/>
    <n v="0"/>
    <m/>
    <m/>
    <m/>
    <m/>
    <m/>
    <n v="728"/>
    <n v="814"/>
    <n v="815"/>
    <n v="895"/>
    <n v="891"/>
    <n v="879"/>
    <n v="880"/>
    <n v="980"/>
    <n v="956"/>
    <n v="989"/>
    <n v="988"/>
    <n v="1048"/>
    <n v="775"/>
    <n v="778"/>
    <n v="819"/>
    <n v="130"/>
    <n v="138"/>
    <n v="56"/>
    <n v="84"/>
    <n v="72"/>
    <n v="173"/>
    <n v="568"/>
    <n v="565"/>
    <n v="503"/>
    <n v="11"/>
    <n v="7"/>
    <n v="5"/>
    <n v="222"/>
    <n v="223"/>
    <n v="168"/>
    <n v="90"/>
    <n v="84"/>
    <n v="204"/>
    <n v="450"/>
    <n v="523"/>
    <n v="537"/>
    <m/>
    <m/>
    <m/>
    <m/>
    <m/>
    <m/>
    <m/>
    <m/>
    <m/>
    <m/>
    <m/>
    <m/>
    <m/>
    <m/>
    <m/>
    <m/>
    <m/>
    <m/>
    <m/>
    <m/>
    <m/>
    <m/>
    <m/>
    <m/>
    <s v=""/>
    <s v=""/>
    <s v=""/>
    <s v=""/>
    <s v=""/>
    <s v=""/>
    <m/>
    <m/>
    <m/>
    <m/>
    <m/>
    <m/>
    <s v=""/>
    <s v=""/>
    <s v=""/>
    <m/>
    <m/>
    <m/>
    <m/>
    <m/>
    <m/>
    <m/>
    <m/>
    <m/>
    <s v=""/>
    <s v=""/>
    <s v=""/>
  </r>
  <r>
    <x v="14"/>
    <s v="University of Mary Washington "/>
    <n v="232681"/>
    <x v="4"/>
    <n v="885"/>
    <n v="882"/>
    <n v="871"/>
    <n v="904"/>
    <n v="930"/>
    <n v="964"/>
    <n v="867"/>
    <n v="808"/>
    <n v="812"/>
    <n v="834"/>
    <n v="873"/>
    <n v="840"/>
    <n v="882"/>
    <n v="879"/>
    <n v="869"/>
    <n v="877"/>
    <n v="909"/>
    <n v="949"/>
    <n v="848"/>
    <n v="0"/>
    <m/>
    <m/>
    <n v="0"/>
    <n v="0"/>
    <n v="0"/>
    <n v="0"/>
    <m/>
    <m/>
    <m/>
    <m/>
    <m/>
    <n v="808"/>
    <n v="812"/>
    <n v="834"/>
    <n v="873"/>
    <n v="840"/>
    <n v="882"/>
    <n v="879"/>
    <n v="869"/>
    <n v="877"/>
    <n v="909"/>
    <n v="949"/>
    <n v="848"/>
    <n v="790"/>
    <n v="790"/>
    <n v="707"/>
    <n v="60"/>
    <n v="74"/>
    <n v="32"/>
    <n v="59"/>
    <n v="85"/>
    <n v="109"/>
    <n v="637"/>
    <n v="668"/>
    <n v="661"/>
    <n v="6"/>
    <n v="3"/>
    <n v="6"/>
    <n v="89"/>
    <n v="85"/>
    <n v="69"/>
    <n v="108"/>
    <n v="126"/>
    <n v="143"/>
    <n v="584"/>
    <n v="612"/>
    <n v="639"/>
    <m/>
    <m/>
    <m/>
    <m/>
    <m/>
    <m/>
    <m/>
    <m/>
    <m/>
    <m/>
    <m/>
    <m/>
    <m/>
    <m/>
    <m/>
    <m/>
    <m/>
    <m/>
    <m/>
    <m/>
    <m/>
    <m/>
    <m/>
    <m/>
    <s v=""/>
    <s v=""/>
    <s v=""/>
    <s v=""/>
    <s v=""/>
    <s v=""/>
    <m/>
    <m/>
    <m/>
    <m/>
    <m/>
    <m/>
    <s v=""/>
    <s v=""/>
    <s v=""/>
    <m/>
    <m/>
    <m/>
    <m/>
    <m/>
    <m/>
    <m/>
    <m/>
    <m/>
    <s v=""/>
    <s v=""/>
    <s v=""/>
  </r>
  <r>
    <x v="14"/>
    <s v="University of Virginia's College at Wise "/>
    <n v="233897"/>
    <x v="10"/>
    <n v="346"/>
    <n v="349"/>
    <n v="374"/>
    <n v="366"/>
    <n v="401"/>
    <n v="401"/>
    <n v="427"/>
    <n v="303"/>
    <n v="297"/>
    <n v="299"/>
    <n v="277"/>
    <n v="325"/>
    <n v="345"/>
    <n v="348"/>
    <n v="373"/>
    <n v="366"/>
    <n v="400"/>
    <n v="400"/>
    <n v="427"/>
    <n v="0"/>
    <m/>
    <m/>
    <n v="0"/>
    <n v="0"/>
    <n v="0"/>
    <n v="0"/>
    <m/>
    <m/>
    <m/>
    <m/>
    <m/>
    <n v="303"/>
    <n v="297"/>
    <n v="299"/>
    <n v="277"/>
    <n v="325"/>
    <n v="345"/>
    <n v="348"/>
    <n v="373"/>
    <n v="366"/>
    <n v="400"/>
    <n v="400"/>
    <n v="427"/>
    <n v="280"/>
    <n v="261"/>
    <n v="288"/>
    <n v="57"/>
    <n v="81"/>
    <n v="22"/>
    <n v="63"/>
    <n v="58"/>
    <n v="117"/>
    <n v="134"/>
    <n v="162"/>
    <n v="160"/>
    <n v="11"/>
    <n v="9"/>
    <n v="5"/>
    <n v="111"/>
    <n v="117"/>
    <n v="50"/>
    <n v="69"/>
    <n v="57"/>
    <n v="133"/>
    <n v="133"/>
    <n v="132"/>
    <n v="141"/>
    <m/>
    <m/>
    <m/>
    <m/>
    <m/>
    <m/>
    <m/>
    <m/>
    <m/>
    <m/>
    <m/>
    <m/>
    <m/>
    <m/>
    <m/>
    <m/>
    <m/>
    <m/>
    <m/>
    <m/>
    <m/>
    <m/>
    <m/>
    <m/>
    <s v=""/>
    <s v=""/>
    <s v=""/>
    <s v=""/>
    <s v=""/>
    <s v=""/>
    <m/>
    <m/>
    <m/>
    <m/>
    <m/>
    <m/>
    <s v=""/>
    <s v=""/>
    <s v=""/>
    <m/>
    <m/>
    <m/>
    <m/>
    <m/>
    <m/>
    <m/>
    <m/>
    <m/>
    <s v=""/>
    <s v=""/>
    <s v=""/>
  </r>
  <r>
    <x v="14"/>
    <s v="J.S. Reynolds Community College"/>
    <n v="232414"/>
    <x v="5"/>
    <m/>
    <m/>
    <m/>
    <m/>
    <m/>
    <m/>
    <m/>
    <m/>
    <m/>
    <m/>
    <m/>
    <m/>
    <m/>
    <m/>
    <m/>
    <m/>
    <m/>
    <m/>
    <m/>
    <m/>
    <m/>
    <m/>
    <m/>
    <m/>
    <m/>
    <m/>
    <m/>
    <m/>
    <m/>
    <m/>
    <m/>
    <s v=" "/>
    <s v=" "/>
    <s v=" "/>
    <s v=" "/>
    <s v=" "/>
    <s v=" "/>
    <s v=" "/>
    <s v=" "/>
    <s v=" "/>
    <s v=" "/>
    <s v=" "/>
    <s v=" "/>
    <m/>
    <m/>
    <m/>
    <m/>
    <m/>
    <m/>
    <s v=" "/>
    <s v=" "/>
    <s v=" "/>
    <m/>
    <m/>
    <m/>
    <m/>
    <m/>
    <m/>
    <m/>
    <m/>
    <m/>
    <s v=""/>
    <s v=""/>
    <s v=""/>
    <m/>
    <m/>
    <m/>
    <n v="1319"/>
    <n v="1254"/>
    <n v="1098"/>
    <n v="1269"/>
    <n v="1579"/>
    <n v="1805"/>
    <n v="625"/>
    <n v="544"/>
    <n v="644"/>
    <n v="615"/>
    <n v="510"/>
    <n v="595"/>
    <n v="821"/>
    <n v="930"/>
    <m/>
    <m/>
    <m/>
    <m/>
    <m/>
    <m/>
    <m/>
    <m/>
    <n v="625"/>
    <n v="544"/>
    <n v="644"/>
    <n v="615"/>
    <n v="510"/>
    <n v="595"/>
    <n v="821"/>
    <n v="930"/>
    <n v="350"/>
    <n v="473"/>
    <n v="524"/>
    <n v="32"/>
    <n v="56"/>
    <n v="76"/>
    <n v="213"/>
    <n v="292"/>
    <n v="330"/>
    <n v="58"/>
    <n v="58"/>
    <n v="76"/>
    <n v="119"/>
    <n v="85"/>
    <n v="127"/>
    <n v="90"/>
    <n v="81"/>
    <n v="85"/>
    <n v="348"/>
    <n v="286"/>
    <n v="307"/>
  </r>
  <r>
    <x v="14"/>
    <s v="Northern Virginia Community College "/>
    <n v="232946"/>
    <x v="5"/>
    <m/>
    <m/>
    <m/>
    <m/>
    <m/>
    <m/>
    <m/>
    <m/>
    <m/>
    <m/>
    <m/>
    <m/>
    <m/>
    <m/>
    <m/>
    <m/>
    <m/>
    <m/>
    <m/>
    <m/>
    <m/>
    <m/>
    <m/>
    <m/>
    <m/>
    <m/>
    <m/>
    <m/>
    <m/>
    <m/>
    <m/>
    <s v=" "/>
    <s v=" "/>
    <s v=" "/>
    <s v=" "/>
    <s v=" "/>
    <s v=" "/>
    <s v=" "/>
    <s v=" "/>
    <s v=" "/>
    <s v=" "/>
    <s v=" "/>
    <s v=" "/>
    <m/>
    <m/>
    <m/>
    <m/>
    <m/>
    <m/>
    <s v=" "/>
    <s v=" "/>
    <s v=" "/>
    <m/>
    <m/>
    <m/>
    <m/>
    <m/>
    <m/>
    <m/>
    <m/>
    <m/>
    <s v=""/>
    <s v=""/>
    <s v=""/>
    <m/>
    <m/>
    <m/>
    <n v="2626"/>
    <n v="5451"/>
    <n v="5245"/>
    <n v="7060"/>
    <n v="7721"/>
    <n v="6821"/>
    <n v="1592"/>
    <n v="1634"/>
    <n v="1650"/>
    <n v="3015"/>
    <n v="3071"/>
    <n v="3959"/>
    <n v="4586"/>
    <n v="4107"/>
    <m/>
    <m/>
    <m/>
    <m/>
    <m/>
    <m/>
    <m/>
    <m/>
    <n v="1592"/>
    <n v="1634"/>
    <n v="1650"/>
    <n v="3015"/>
    <n v="3071"/>
    <n v="3959"/>
    <n v="4586"/>
    <n v="4107"/>
    <n v="2650"/>
    <n v="2993"/>
    <n v="2522"/>
    <n v="244"/>
    <n v="269"/>
    <n v="191"/>
    <n v="1065"/>
    <n v="1324"/>
    <n v="1394"/>
    <n v="384"/>
    <n v="391"/>
    <n v="559"/>
    <n v="730"/>
    <n v="791"/>
    <n v="939"/>
    <n v="425"/>
    <n v="377"/>
    <n v="760"/>
    <n v="1476"/>
    <n v="1512"/>
    <n v="1701"/>
  </r>
  <r>
    <x v="14"/>
    <s v="Thomas Nelson Community College "/>
    <n v="233754"/>
    <x v="5"/>
    <m/>
    <m/>
    <m/>
    <m/>
    <m/>
    <m/>
    <m/>
    <m/>
    <m/>
    <m/>
    <m/>
    <m/>
    <m/>
    <m/>
    <m/>
    <m/>
    <m/>
    <m/>
    <m/>
    <m/>
    <m/>
    <m/>
    <m/>
    <m/>
    <m/>
    <m/>
    <m/>
    <m/>
    <m/>
    <m/>
    <m/>
    <s v=" "/>
    <s v=" "/>
    <s v=" "/>
    <s v=" "/>
    <s v=" "/>
    <s v=" "/>
    <s v=" "/>
    <s v=" "/>
    <s v=" "/>
    <s v=" "/>
    <s v=" "/>
    <s v=" "/>
    <m/>
    <m/>
    <m/>
    <m/>
    <m/>
    <m/>
    <s v=" "/>
    <s v=" "/>
    <s v=" "/>
    <m/>
    <m/>
    <m/>
    <m/>
    <m/>
    <m/>
    <m/>
    <m/>
    <m/>
    <s v=""/>
    <s v=""/>
    <s v=""/>
    <m/>
    <m/>
    <m/>
    <n v="1315"/>
    <n v="1298"/>
    <n v="1211"/>
    <n v="1629"/>
    <n v="1579"/>
    <n v="1789"/>
    <n v="710"/>
    <n v="669"/>
    <n v="770"/>
    <n v="780"/>
    <n v="674"/>
    <n v="862"/>
    <n v="842"/>
    <n v="951"/>
    <m/>
    <m/>
    <m/>
    <m/>
    <m/>
    <m/>
    <m/>
    <m/>
    <n v="710"/>
    <n v="669"/>
    <n v="770"/>
    <n v="780"/>
    <n v="674"/>
    <n v="862"/>
    <n v="842"/>
    <n v="951"/>
    <n v="459"/>
    <n v="444"/>
    <n v="491"/>
    <n v="39"/>
    <n v="51"/>
    <n v="45"/>
    <n v="364"/>
    <n v="347"/>
    <n v="415"/>
    <n v="81"/>
    <n v="74"/>
    <n v="110"/>
    <n v="143"/>
    <n v="134"/>
    <n v="143"/>
    <n v="84"/>
    <n v="80"/>
    <n v="114"/>
    <n v="472"/>
    <n v="386"/>
    <n v="495"/>
  </r>
  <r>
    <x v="14"/>
    <s v="Tidewater Community College "/>
    <n v="233772"/>
    <x v="5"/>
    <m/>
    <m/>
    <m/>
    <m/>
    <m/>
    <m/>
    <m/>
    <m/>
    <m/>
    <m/>
    <m/>
    <m/>
    <m/>
    <m/>
    <m/>
    <m/>
    <m/>
    <m/>
    <m/>
    <m/>
    <m/>
    <m/>
    <m/>
    <m/>
    <m/>
    <m/>
    <m/>
    <m/>
    <m/>
    <m/>
    <m/>
    <s v=" "/>
    <s v=" "/>
    <s v=" "/>
    <s v=" "/>
    <s v=" "/>
    <s v=" "/>
    <s v=" "/>
    <s v=" "/>
    <s v=" "/>
    <s v=" "/>
    <s v=" "/>
    <s v=" "/>
    <m/>
    <m/>
    <m/>
    <m/>
    <m/>
    <m/>
    <s v=" "/>
    <s v=" "/>
    <s v=" "/>
    <m/>
    <m/>
    <m/>
    <m/>
    <m/>
    <m/>
    <m/>
    <m/>
    <m/>
    <s v=""/>
    <s v=""/>
    <s v=""/>
    <m/>
    <m/>
    <m/>
    <n v="3230"/>
    <n v="3351"/>
    <n v="3564"/>
    <n v="4433"/>
    <n v="4840"/>
    <n v="5106"/>
    <n v="1895"/>
    <n v="1843"/>
    <n v="1923"/>
    <n v="2014"/>
    <n v="2072"/>
    <n v="2595"/>
    <n v="3029"/>
    <n v="3220"/>
    <m/>
    <m/>
    <m/>
    <m/>
    <m/>
    <m/>
    <m/>
    <m/>
    <n v="1895"/>
    <n v="1843"/>
    <n v="1923"/>
    <n v="2014"/>
    <n v="2072"/>
    <n v="2595"/>
    <n v="3029"/>
    <n v="3220"/>
    <n v="1594"/>
    <n v="1884"/>
    <n v="1912"/>
    <n v="100"/>
    <n v="126"/>
    <n v="126"/>
    <n v="901"/>
    <n v="1019"/>
    <n v="1182"/>
    <n v="216"/>
    <n v="247"/>
    <n v="285"/>
    <n v="470"/>
    <n v="493"/>
    <n v="618"/>
    <n v="190"/>
    <n v="167"/>
    <n v="325"/>
    <n v="1138"/>
    <n v="1165"/>
    <n v="1367"/>
  </r>
  <r>
    <x v="14"/>
    <s v="Blue Ridge Community College "/>
    <n v="231536"/>
    <x v="6"/>
    <m/>
    <m/>
    <m/>
    <m/>
    <m/>
    <m/>
    <m/>
    <m/>
    <m/>
    <m/>
    <m/>
    <m/>
    <m/>
    <m/>
    <m/>
    <m/>
    <m/>
    <m/>
    <m/>
    <m/>
    <m/>
    <m/>
    <m/>
    <m/>
    <m/>
    <m/>
    <m/>
    <m/>
    <m/>
    <m/>
    <m/>
    <s v=" "/>
    <s v=" "/>
    <s v=" "/>
    <s v=" "/>
    <s v=" "/>
    <s v=" "/>
    <s v=" "/>
    <s v=" "/>
    <s v=" "/>
    <s v=" "/>
    <s v=" "/>
    <s v=" "/>
    <m/>
    <m/>
    <m/>
    <m/>
    <m/>
    <m/>
    <s v=" "/>
    <s v=" "/>
    <s v=" "/>
    <m/>
    <m/>
    <m/>
    <m/>
    <m/>
    <m/>
    <m/>
    <m/>
    <m/>
    <s v=""/>
    <s v=""/>
    <s v=""/>
    <m/>
    <m/>
    <m/>
    <n v="615"/>
    <n v="624"/>
    <n v="619"/>
    <n v="765"/>
    <n v="900"/>
    <n v="887"/>
    <n v="248"/>
    <n v="282"/>
    <n v="390"/>
    <n v="401"/>
    <n v="398"/>
    <n v="509"/>
    <n v="595"/>
    <n v="616"/>
    <m/>
    <m/>
    <m/>
    <m/>
    <m/>
    <m/>
    <m/>
    <m/>
    <n v="248"/>
    <n v="282"/>
    <n v="390"/>
    <n v="401"/>
    <n v="398"/>
    <n v="509"/>
    <n v="595"/>
    <n v="616"/>
    <n v="309"/>
    <n v="346"/>
    <n v="346"/>
    <n v="38"/>
    <n v="37"/>
    <n v="39"/>
    <n v="162"/>
    <n v="212"/>
    <n v="231"/>
    <n v="77"/>
    <n v="85"/>
    <n v="104"/>
    <n v="78"/>
    <n v="62"/>
    <n v="74"/>
    <n v="44"/>
    <n v="53"/>
    <n v="90"/>
    <n v="202"/>
    <n v="198"/>
    <n v="241"/>
  </r>
  <r>
    <x v="14"/>
    <s v="Central Virginia Community College "/>
    <n v="231697"/>
    <x v="6"/>
    <m/>
    <m/>
    <m/>
    <m/>
    <m/>
    <m/>
    <m/>
    <m/>
    <m/>
    <m/>
    <m/>
    <m/>
    <m/>
    <m/>
    <m/>
    <m/>
    <m/>
    <m/>
    <m/>
    <m/>
    <m/>
    <m/>
    <m/>
    <m/>
    <m/>
    <m/>
    <m/>
    <m/>
    <m/>
    <m/>
    <m/>
    <s v=" "/>
    <s v=" "/>
    <s v=" "/>
    <s v=" "/>
    <s v=" "/>
    <s v=" "/>
    <s v=" "/>
    <s v=" "/>
    <s v=" "/>
    <s v=" "/>
    <s v=" "/>
    <s v=" "/>
    <m/>
    <m/>
    <m/>
    <m/>
    <m/>
    <m/>
    <s v=" "/>
    <s v=" "/>
    <s v=" "/>
    <m/>
    <m/>
    <m/>
    <m/>
    <m/>
    <m/>
    <m/>
    <m/>
    <m/>
    <s v=""/>
    <s v=""/>
    <s v=""/>
    <m/>
    <m/>
    <m/>
    <n v="603"/>
    <n v="556"/>
    <n v="493"/>
    <n v="716"/>
    <n v="767"/>
    <n v="900"/>
    <n v="275"/>
    <n v="237"/>
    <n v="346"/>
    <n v="311"/>
    <n v="210"/>
    <n v="400"/>
    <n v="435"/>
    <n v="518"/>
    <m/>
    <m/>
    <m/>
    <m/>
    <m/>
    <m/>
    <m/>
    <m/>
    <n v="275"/>
    <n v="237"/>
    <n v="346"/>
    <n v="311"/>
    <n v="210"/>
    <n v="400"/>
    <n v="435"/>
    <n v="518"/>
    <n v="222"/>
    <n v="247"/>
    <n v="291"/>
    <n v="31"/>
    <n v="30"/>
    <n v="42"/>
    <n v="147"/>
    <n v="158"/>
    <n v="185"/>
    <n v="36"/>
    <n v="38"/>
    <n v="91"/>
    <n v="54"/>
    <n v="30"/>
    <n v="59"/>
    <n v="46"/>
    <n v="24"/>
    <n v="94"/>
    <n v="175"/>
    <n v="118"/>
    <n v="156"/>
  </r>
  <r>
    <x v="14"/>
    <s v="Danville Community College "/>
    <n v="231882"/>
    <x v="6"/>
    <m/>
    <m/>
    <m/>
    <m/>
    <m/>
    <m/>
    <m/>
    <m/>
    <m/>
    <m/>
    <m/>
    <m/>
    <m/>
    <m/>
    <m/>
    <m/>
    <m/>
    <m/>
    <m/>
    <m/>
    <m/>
    <m/>
    <m/>
    <m/>
    <m/>
    <m/>
    <m/>
    <m/>
    <m/>
    <m/>
    <m/>
    <s v=" "/>
    <s v=" "/>
    <s v=" "/>
    <s v=" "/>
    <s v=" "/>
    <s v=" "/>
    <s v=" "/>
    <s v=" "/>
    <s v=" "/>
    <s v=" "/>
    <s v=" "/>
    <s v=" "/>
    <m/>
    <m/>
    <m/>
    <m/>
    <m/>
    <m/>
    <s v=" "/>
    <s v=" "/>
    <s v=" "/>
    <m/>
    <m/>
    <m/>
    <m/>
    <m/>
    <m/>
    <m/>
    <m/>
    <m/>
    <s v=""/>
    <s v=""/>
    <s v=""/>
    <m/>
    <m/>
    <m/>
    <n v="404"/>
    <n v="400"/>
    <n v="397"/>
    <n v="563"/>
    <n v="523"/>
    <n v="566"/>
    <n v="232"/>
    <n v="224"/>
    <n v="298"/>
    <n v="292"/>
    <n v="276"/>
    <n v="426"/>
    <n v="360"/>
    <n v="409"/>
    <m/>
    <m/>
    <m/>
    <m/>
    <m/>
    <m/>
    <m/>
    <m/>
    <n v="232"/>
    <n v="224"/>
    <n v="298"/>
    <n v="292"/>
    <n v="276"/>
    <n v="426"/>
    <n v="360"/>
    <n v="409"/>
    <n v="282"/>
    <n v="207"/>
    <n v="246"/>
    <n v="24"/>
    <n v="17"/>
    <n v="21"/>
    <n v="120"/>
    <n v="136"/>
    <n v="142"/>
    <n v="66"/>
    <n v="54"/>
    <n v="136"/>
    <n v="30"/>
    <n v="36"/>
    <n v="52"/>
    <n v="29"/>
    <n v="37"/>
    <n v="54"/>
    <n v="167"/>
    <n v="149"/>
    <n v="184"/>
  </r>
  <r>
    <x v="14"/>
    <s v="Germanna Community College"/>
    <n v="232195"/>
    <x v="6"/>
    <m/>
    <m/>
    <m/>
    <m/>
    <m/>
    <m/>
    <m/>
    <m/>
    <m/>
    <m/>
    <m/>
    <m/>
    <m/>
    <m/>
    <m/>
    <m/>
    <m/>
    <m/>
    <m/>
    <m/>
    <m/>
    <m/>
    <m/>
    <m/>
    <m/>
    <m/>
    <m/>
    <m/>
    <m/>
    <m/>
    <m/>
    <s v=" "/>
    <s v=" "/>
    <s v=" "/>
    <s v=" "/>
    <s v=" "/>
    <s v=" "/>
    <s v=" "/>
    <s v=" "/>
    <s v=" "/>
    <s v=" "/>
    <s v=" "/>
    <s v=" "/>
    <m/>
    <m/>
    <m/>
    <m/>
    <m/>
    <m/>
    <s v=" "/>
    <s v=" "/>
    <s v=" "/>
    <m/>
    <m/>
    <m/>
    <m/>
    <m/>
    <m/>
    <m/>
    <m/>
    <m/>
    <s v=""/>
    <s v=""/>
    <s v=""/>
    <m/>
    <m/>
    <m/>
    <n v="767"/>
    <n v="838"/>
    <n v="809"/>
    <n v="1040"/>
    <n v="1084"/>
    <n v="1221"/>
    <n v="248"/>
    <n v="263"/>
    <n v="391"/>
    <n v="393"/>
    <n v="407"/>
    <n v="593"/>
    <n v="599"/>
    <n v="691"/>
    <m/>
    <m/>
    <m/>
    <m/>
    <m/>
    <m/>
    <m/>
    <m/>
    <n v="248"/>
    <n v="263"/>
    <n v="391"/>
    <n v="393"/>
    <n v="407"/>
    <n v="593"/>
    <n v="599"/>
    <n v="691"/>
    <n v="367"/>
    <n v="358"/>
    <n v="390"/>
    <n v="43"/>
    <n v="51"/>
    <n v="46"/>
    <n v="183"/>
    <n v="190"/>
    <n v="255"/>
    <n v="66"/>
    <n v="78"/>
    <n v="126"/>
    <n v="60"/>
    <n v="73"/>
    <n v="99"/>
    <n v="55"/>
    <n v="61"/>
    <n v="126"/>
    <n v="212"/>
    <n v="195"/>
    <n v="242"/>
  </r>
  <r>
    <x v="14"/>
    <s v="John Tyler Community College"/>
    <n v="232450"/>
    <x v="6"/>
    <m/>
    <m/>
    <m/>
    <m/>
    <m/>
    <m/>
    <m/>
    <m/>
    <m/>
    <m/>
    <m/>
    <m/>
    <m/>
    <m/>
    <m/>
    <m/>
    <m/>
    <m/>
    <m/>
    <m/>
    <m/>
    <m/>
    <m/>
    <m/>
    <m/>
    <m/>
    <m/>
    <m/>
    <m/>
    <m/>
    <m/>
    <s v=" "/>
    <s v=" "/>
    <s v=" "/>
    <s v=" "/>
    <s v=" "/>
    <s v=" "/>
    <s v=" "/>
    <s v=" "/>
    <s v=" "/>
    <s v=" "/>
    <s v=" "/>
    <s v=" "/>
    <m/>
    <m/>
    <m/>
    <m/>
    <m/>
    <m/>
    <s v=" "/>
    <s v=" "/>
    <s v=" "/>
    <m/>
    <m/>
    <m/>
    <m/>
    <m/>
    <m/>
    <m/>
    <m/>
    <m/>
    <s v=""/>
    <s v=""/>
    <s v=""/>
    <m/>
    <m/>
    <m/>
    <n v="378"/>
    <n v="532"/>
    <n v="604"/>
    <n v="922"/>
    <n v="1018"/>
    <n v="1175"/>
    <n v="192"/>
    <n v="211"/>
    <n v="196"/>
    <n v="315"/>
    <n v="358"/>
    <n v="562"/>
    <n v="620"/>
    <n v="733"/>
    <m/>
    <m/>
    <m/>
    <m/>
    <m/>
    <m/>
    <m/>
    <m/>
    <n v="192"/>
    <n v="211"/>
    <n v="196"/>
    <n v="315"/>
    <n v="358"/>
    <n v="562"/>
    <n v="620"/>
    <n v="733"/>
    <n v="349"/>
    <n v="365"/>
    <n v="412"/>
    <n v="44"/>
    <n v="48"/>
    <n v="39"/>
    <n v="169"/>
    <n v="207"/>
    <n v="282"/>
    <n v="40"/>
    <n v="30"/>
    <n v="81"/>
    <n v="61"/>
    <n v="85"/>
    <n v="109"/>
    <n v="48"/>
    <n v="44"/>
    <n v="117"/>
    <n v="166"/>
    <n v="199"/>
    <n v="255"/>
  </r>
  <r>
    <x v="14"/>
    <s v="Lord Fairfax Community College  "/>
    <n v="232575"/>
    <x v="6"/>
    <m/>
    <m/>
    <m/>
    <m/>
    <m/>
    <m/>
    <m/>
    <m/>
    <m/>
    <m/>
    <m/>
    <m/>
    <m/>
    <m/>
    <m/>
    <m/>
    <m/>
    <m/>
    <m/>
    <m/>
    <m/>
    <m/>
    <m/>
    <m/>
    <m/>
    <m/>
    <m/>
    <m/>
    <m/>
    <m/>
    <m/>
    <s v=" "/>
    <s v=" "/>
    <s v=" "/>
    <s v=" "/>
    <s v=" "/>
    <s v=" "/>
    <s v=" "/>
    <s v=" "/>
    <s v=" "/>
    <s v=" "/>
    <s v=" "/>
    <s v=" "/>
    <m/>
    <m/>
    <m/>
    <m/>
    <m/>
    <m/>
    <s v=" "/>
    <s v=" "/>
    <s v=" "/>
    <m/>
    <m/>
    <m/>
    <m/>
    <m/>
    <m/>
    <m/>
    <m/>
    <m/>
    <s v=""/>
    <s v=""/>
    <s v=""/>
    <m/>
    <m/>
    <m/>
    <n v="658"/>
    <n v="714"/>
    <n v="687"/>
    <n v="970"/>
    <n v="934"/>
    <n v="1141"/>
    <n v="323"/>
    <n v="351"/>
    <n v="381"/>
    <n v="351"/>
    <n v="342"/>
    <n v="523"/>
    <n v="511"/>
    <n v="623"/>
    <m/>
    <m/>
    <m/>
    <m/>
    <m/>
    <m/>
    <m/>
    <m/>
    <n v="323"/>
    <n v="351"/>
    <n v="381"/>
    <n v="351"/>
    <n v="342"/>
    <n v="523"/>
    <n v="511"/>
    <n v="623"/>
    <n v="311"/>
    <n v="323"/>
    <n v="349"/>
    <n v="40"/>
    <n v="34"/>
    <n v="41"/>
    <n v="172"/>
    <n v="154"/>
    <n v="233"/>
    <n v="83"/>
    <n v="89"/>
    <n v="119"/>
    <n v="47"/>
    <n v="60"/>
    <n v="67"/>
    <n v="40"/>
    <n v="41"/>
    <n v="108"/>
    <n v="181"/>
    <n v="152"/>
    <n v="229"/>
  </r>
  <r>
    <x v="14"/>
    <s v="New River Community College "/>
    <n v="232867"/>
    <x v="6"/>
    <m/>
    <m/>
    <m/>
    <m/>
    <m/>
    <m/>
    <m/>
    <m/>
    <m/>
    <m/>
    <m/>
    <m/>
    <m/>
    <m/>
    <m/>
    <m/>
    <m/>
    <m/>
    <m/>
    <m/>
    <m/>
    <m/>
    <m/>
    <m/>
    <m/>
    <m/>
    <m/>
    <m/>
    <m/>
    <m/>
    <m/>
    <s v=" "/>
    <s v=" "/>
    <s v=" "/>
    <s v=" "/>
    <s v=" "/>
    <s v=" "/>
    <s v=" "/>
    <s v=" "/>
    <s v=" "/>
    <s v=" "/>
    <s v=" "/>
    <s v=" "/>
    <m/>
    <m/>
    <m/>
    <m/>
    <m/>
    <m/>
    <s v=" "/>
    <s v=" "/>
    <s v=" "/>
    <m/>
    <m/>
    <m/>
    <m/>
    <m/>
    <m/>
    <m/>
    <m/>
    <m/>
    <s v=""/>
    <s v=""/>
    <s v=""/>
    <m/>
    <m/>
    <m/>
    <n v="593"/>
    <n v="440"/>
    <n v="411"/>
    <n v="566"/>
    <n v="636"/>
    <n v="648"/>
    <n v="301"/>
    <n v="253"/>
    <n v="427"/>
    <n v="313"/>
    <n v="287"/>
    <n v="374"/>
    <n v="454"/>
    <n v="458"/>
    <m/>
    <m/>
    <m/>
    <m/>
    <m/>
    <m/>
    <m/>
    <m/>
    <n v="301"/>
    <n v="253"/>
    <n v="427"/>
    <n v="313"/>
    <n v="287"/>
    <n v="374"/>
    <n v="454"/>
    <n v="458"/>
    <n v="219"/>
    <n v="259"/>
    <n v="246"/>
    <n v="37"/>
    <n v="38"/>
    <n v="49"/>
    <n v="118"/>
    <n v="157"/>
    <n v="163"/>
    <n v="41"/>
    <n v="44"/>
    <n v="61"/>
    <n v="37"/>
    <n v="46"/>
    <n v="55"/>
    <n v="59"/>
    <n v="36"/>
    <n v="68"/>
    <n v="176"/>
    <n v="161"/>
    <n v="190"/>
  </r>
  <r>
    <x v="14"/>
    <s v="Piedmont Virginia Community College "/>
    <n v="233116"/>
    <x v="6"/>
    <m/>
    <m/>
    <m/>
    <m/>
    <m/>
    <m/>
    <m/>
    <m/>
    <m/>
    <m/>
    <m/>
    <m/>
    <m/>
    <m/>
    <m/>
    <m/>
    <m/>
    <m/>
    <m/>
    <m/>
    <m/>
    <m/>
    <m/>
    <m/>
    <m/>
    <m/>
    <m/>
    <m/>
    <m/>
    <m/>
    <m/>
    <s v=" "/>
    <s v=" "/>
    <s v=" "/>
    <s v=" "/>
    <s v=" "/>
    <s v=" "/>
    <s v=" "/>
    <s v=" "/>
    <s v=" "/>
    <s v=" "/>
    <s v=" "/>
    <s v=" "/>
    <m/>
    <m/>
    <m/>
    <m/>
    <m/>
    <m/>
    <s v=" "/>
    <s v=" "/>
    <s v=" "/>
    <m/>
    <m/>
    <m/>
    <m/>
    <m/>
    <m/>
    <m/>
    <m/>
    <m/>
    <s v=""/>
    <s v=""/>
    <s v=""/>
    <m/>
    <m/>
    <m/>
    <n v="413"/>
    <n v="422"/>
    <n v="384"/>
    <n v="489"/>
    <n v="493"/>
    <n v="548"/>
    <n v="199"/>
    <n v="222"/>
    <n v="230"/>
    <n v="263"/>
    <n v="239"/>
    <n v="386"/>
    <n v="314"/>
    <n v="361"/>
    <m/>
    <m/>
    <m/>
    <m/>
    <m/>
    <m/>
    <m/>
    <m/>
    <n v="199"/>
    <n v="222"/>
    <n v="230"/>
    <n v="263"/>
    <n v="239"/>
    <n v="386"/>
    <n v="314"/>
    <n v="361"/>
    <n v="231"/>
    <n v="172"/>
    <n v="218"/>
    <n v="39"/>
    <n v="25"/>
    <n v="21"/>
    <n v="116"/>
    <n v="117"/>
    <n v="122"/>
    <n v="34"/>
    <n v="19"/>
    <n v="67"/>
    <n v="46"/>
    <n v="32"/>
    <n v="61"/>
    <n v="46"/>
    <n v="16"/>
    <n v="55"/>
    <n v="137"/>
    <n v="172"/>
    <n v="203"/>
  </r>
  <r>
    <x v="14"/>
    <s v="Southside Virginia Community College  "/>
    <n v="233639"/>
    <x v="6"/>
    <m/>
    <m/>
    <m/>
    <m/>
    <m/>
    <m/>
    <m/>
    <m/>
    <m/>
    <m/>
    <m/>
    <m/>
    <m/>
    <m/>
    <m/>
    <m/>
    <m/>
    <m/>
    <m/>
    <m/>
    <m/>
    <m/>
    <m/>
    <m/>
    <m/>
    <m/>
    <m/>
    <m/>
    <m/>
    <m/>
    <m/>
    <s v=" "/>
    <s v=" "/>
    <s v=" "/>
    <s v=" "/>
    <s v=" "/>
    <s v=" "/>
    <s v=" "/>
    <s v=" "/>
    <s v=" "/>
    <s v=" "/>
    <s v=" "/>
    <s v=" "/>
    <m/>
    <m/>
    <m/>
    <m/>
    <m/>
    <m/>
    <s v=" "/>
    <s v=" "/>
    <s v=" "/>
    <m/>
    <m/>
    <m/>
    <m/>
    <m/>
    <m/>
    <m/>
    <m/>
    <m/>
    <s v=""/>
    <s v=""/>
    <s v=""/>
    <m/>
    <m/>
    <m/>
    <n v="357"/>
    <n v="467"/>
    <n v="442"/>
    <n v="721"/>
    <n v="717"/>
    <n v="731"/>
    <n v="160"/>
    <n v="220"/>
    <n v="219"/>
    <n v="224"/>
    <n v="233"/>
    <n v="374"/>
    <n v="360"/>
    <n v="401"/>
    <m/>
    <m/>
    <m/>
    <m/>
    <m/>
    <m/>
    <m/>
    <m/>
    <n v="160"/>
    <n v="220"/>
    <n v="219"/>
    <n v="224"/>
    <n v="233"/>
    <n v="374"/>
    <n v="360"/>
    <n v="401"/>
    <n v="201"/>
    <n v="234"/>
    <n v="239"/>
    <n v="16"/>
    <n v="23"/>
    <n v="31"/>
    <n v="157"/>
    <n v="103"/>
    <n v="131"/>
    <n v="51"/>
    <n v="26"/>
    <n v="53"/>
    <n v="25"/>
    <n v="36"/>
    <n v="62"/>
    <n v="15"/>
    <n v="39"/>
    <n v="79"/>
    <n v="133"/>
    <n v="132"/>
    <n v="180"/>
  </r>
  <r>
    <x v="14"/>
    <s v="Southwest Virginia Community College "/>
    <n v="233648"/>
    <x v="6"/>
    <m/>
    <m/>
    <m/>
    <m/>
    <m/>
    <m/>
    <m/>
    <m/>
    <m/>
    <m/>
    <m/>
    <m/>
    <m/>
    <m/>
    <m/>
    <m/>
    <m/>
    <m/>
    <m/>
    <m/>
    <m/>
    <m/>
    <m/>
    <m/>
    <m/>
    <m/>
    <m/>
    <m/>
    <m/>
    <m/>
    <m/>
    <s v=" "/>
    <s v=" "/>
    <s v=" "/>
    <s v=" "/>
    <s v=" "/>
    <s v=" "/>
    <s v=" "/>
    <s v=" "/>
    <s v=" "/>
    <s v=" "/>
    <s v=" "/>
    <s v=" "/>
    <m/>
    <m/>
    <m/>
    <m/>
    <m/>
    <m/>
    <s v=" "/>
    <s v=" "/>
    <s v=" "/>
    <m/>
    <m/>
    <m/>
    <m/>
    <m/>
    <m/>
    <m/>
    <m/>
    <m/>
    <s v=""/>
    <s v=""/>
    <s v=""/>
    <m/>
    <m/>
    <m/>
    <n v="393"/>
    <n v="382"/>
    <n v="376"/>
    <n v="595"/>
    <n v="700"/>
    <n v="796"/>
    <n v="400"/>
    <n v="329"/>
    <n v="307"/>
    <n v="303"/>
    <n v="275"/>
    <n v="372"/>
    <n v="446"/>
    <n v="518"/>
    <m/>
    <m/>
    <m/>
    <m/>
    <m/>
    <m/>
    <m/>
    <m/>
    <n v="400"/>
    <n v="329"/>
    <n v="307"/>
    <n v="303"/>
    <n v="275"/>
    <n v="372"/>
    <n v="446"/>
    <n v="518"/>
    <n v="206"/>
    <n v="219"/>
    <n v="266"/>
    <n v="10"/>
    <n v="32"/>
    <n v="25"/>
    <n v="156"/>
    <n v="195"/>
    <n v="227"/>
    <n v="67"/>
    <n v="47"/>
    <n v="114"/>
    <n v="32"/>
    <n v="36"/>
    <n v="66"/>
    <n v="21"/>
    <n v="16"/>
    <n v="52"/>
    <n v="183"/>
    <n v="176"/>
    <n v="140"/>
  </r>
  <r>
    <x v="14"/>
    <s v="Virginia Western Community College "/>
    <n v="233949"/>
    <x v="6"/>
    <m/>
    <m/>
    <m/>
    <m/>
    <m/>
    <m/>
    <m/>
    <m/>
    <m/>
    <m/>
    <m/>
    <m/>
    <m/>
    <m/>
    <m/>
    <m/>
    <m/>
    <m/>
    <m/>
    <m/>
    <m/>
    <m/>
    <m/>
    <m/>
    <m/>
    <m/>
    <m/>
    <m/>
    <m/>
    <m/>
    <m/>
    <s v=" "/>
    <s v=" "/>
    <s v=" "/>
    <s v=" "/>
    <s v=" "/>
    <s v=" "/>
    <s v=" "/>
    <s v=" "/>
    <s v=" "/>
    <s v=" "/>
    <s v=" "/>
    <s v=" "/>
    <m/>
    <m/>
    <m/>
    <m/>
    <m/>
    <m/>
    <s v=" "/>
    <s v=" "/>
    <s v=" "/>
    <m/>
    <m/>
    <m/>
    <m/>
    <m/>
    <m/>
    <m/>
    <m/>
    <m/>
    <s v=""/>
    <s v=""/>
    <s v=""/>
    <m/>
    <m/>
    <m/>
    <n v="452"/>
    <n v="460"/>
    <n v="418"/>
    <n v="541"/>
    <n v="540"/>
    <n v="658"/>
    <n v="377"/>
    <n v="421"/>
    <n v="433"/>
    <n v="422"/>
    <n v="414"/>
    <n v="619"/>
    <n v="410"/>
    <n v="453"/>
    <m/>
    <m/>
    <m/>
    <m/>
    <m/>
    <m/>
    <m/>
    <m/>
    <n v="377"/>
    <n v="421"/>
    <n v="433"/>
    <n v="422"/>
    <n v="414"/>
    <n v="619"/>
    <n v="410"/>
    <n v="453"/>
    <n v="345"/>
    <n v="208"/>
    <n v="273"/>
    <n v="48"/>
    <n v="20"/>
    <n v="19"/>
    <n v="226"/>
    <n v="182"/>
    <n v="161"/>
    <n v="55"/>
    <n v="40"/>
    <n v="84"/>
    <n v="70"/>
    <n v="37"/>
    <n v="73"/>
    <n v="49"/>
    <n v="21"/>
    <n v="33"/>
    <n v="248"/>
    <n v="316"/>
    <n v="429"/>
  </r>
  <r>
    <x v="14"/>
    <s v="D.S. Lancaster Community College "/>
    <n v="231873"/>
    <x v="7"/>
    <m/>
    <m/>
    <m/>
    <m/>
    <m/>
    <m/>
    <m/>
    <m/>
    <m/>
    <m/>
    <m/>
    <m/>
    <m/>
    <m/>
    <m/>
    <m/>
    <m/>
    <m/>
    <m/>
    <m/>
    <m/>
    <m/>
    <m/>
    <m/>
    <m/>
    <m/>
    <m/>
    <m/>
    <m/>
    <m/>
    <m/>
    <s v=" "/>
    <s v=" "/>
    <s v=" "/>
    <s v=" "/>
    <s v=" "/>
    <s v=" "/>
    <s v=" "/>
    <s v=" "/>
    <s v=" "/>
    <s v=" "/>
    <s v=" "/>
    <s v=" "/>
    <m/>
    <m/>
    <m/>
    <m/>
    <m/>
    <m/>
    <s v=" "/>
    <s v=" "/>
    <s v=" "/>
    <m/>
    <m/>
    <m/>
    <m/>
    <m/>
    <m/>
    <m/>
    <m/>
    <m/>
    <s v=""/>
    <s v=""/>
    <s v=""/>
    <m/>
    <m/>
    <m/>
    <n v="729"/>
    <n v="701"/>
    <n v="713"/>
    <n v="958"/>
    <n v="1076"/>
    <n v="1283"/>
    <n v="79"/>
    <n v="94"/>
    <n v="139"/>
    <n v="111"/>
    <n v="86"/>
    <n v="167"/>
    <n v="690"/>
    <n v="871"/>
    <m/>
    <m/>
    <m/>
    <m/>
    <m/>
    <m/>
    <m/>
    <m/>
    <n v="79"/>
    <n v="94"/>
    <n v="139"/>
    <n v="111"/>
    <n v="86"/>
    <n v="167"/>
    <n v="690"/>
    <n v="871"/>
    <n v="76"/>
    <n v="415"/>
    <n v="491"/>
    <n v="21"/>
    <n v="51"/>
    <n v="62"/>
    <n v="70"/>
    <n v="224"/>
    <n v="318"/>
    <n v="27"/>
    <n v="49"/>
    <n v="81"/>
    <n v="16"/>
    <n v="82"/>
    <n v="109"/>
    <n v="10"/>
    <n v="49"/>
    <n v="11"/>
    <n v="58"/>
    <n v="-94"/>
    <n v="-34"/>
  </r>
  <r>
    <x v="14"/>
    <s v="Eastern Shore Community College  "/>
    <n v="232052"/>
    <x v="7"/>
    <m/>
    <m/>
    <m/>
    <m/>
    <m/>
    <m/>
    <m/>
    <m/>
    <m/>
    <m/>
    <m/>
    <m/>
    <m/>
    <m/>
    <m/>
    <m/>
    <m/>
    <m/>
    <m/>
    <m/>
    <m/>
    <m/>
    <m/>
    <m/>
    <m/>
    <m/>
    <m/>
    <m/>
    <m/>
    <m/>
    <m/>
    <s v=" "/>
    <s v=" "/>
    <s v=" "/>
    <s v=" "/>
    <s v=" "/>
    <s v=" "/>
    <s v=" "/>
    <s v=" "/>
    <s v=" "/>
    <s v=" "/>
    <s v=" "/>
    <s v=" "/>
    <m/>
    <m/>
    <m/>
    <m/>
    <m/>
    <m/>
    <s v=" "/>
    <s v=" "/>
    <s v=" "/>
    <m/>
    <m/>
    <m/>
    <m/>
    <m/>
    <m/>
    <m/>
    <m/>
    <m/>
    <s v=""/>
    <s v=""/>
    <s v=""/>
    <m/>
    <m/>
    <m/>
    <n v="200"/>
    <n v="169"/>
    <n v="131"/>
    <n v="226"/>
    <n v="221"/>
    <n v="262"/>
    <n v="46"/>
    <n v="77"/>
    <n v="65"/>
    <n v="73"/>
    <n v="69"/>
    <n v="94"/>
    <n v="175"/>
    <n v="192"/>
    <m/>
    <m/>
    <m/>
    <m/>
    <m/>
    <m/>
    <m/>
    <m/>
    <n v="46"/>
    <n v="77"/>
    <n v="65"/>
    <n v="73"/>
    <n v="69"/>
    <n v="94"/>
    <n v="175"/>
    <n v="192"/>
    <n v="47"/>
    <n v="99"/>
    <n v="110"/>
    <n v="4"/>
    <n v="17"/>
    <n v="17"/>
    <n v="43"/>
    <n v="59"/>
    <n v="65"/>
    <n v="9"/>
    <n v="22"/>
    <n v="33"/>
    <n v="12"/>
    <n v="9"/>
    <n v="21"/>
    <n v="6"/>
    <n v="7"/>
    <n v="24"/>
    <n v="46"/>
    <n v="31"/>
    <n v="16"/>
  </r>
  <r>
    <x v="14"/>
    <s v="Mountain Empire Community College"/>
    <n v="232788"/>
    <x v="7"/>
    <m/>
    <m/>
    <m/>
    <m/>
    <m/>
    <m/>
    <m/>
    <m/>
    <m/>
    <m/>
    <m/>
    <m/>
    <m/>
    <m/>
    <m/>
    <m/>
    <m/>
    <m/>
    <m/>
    <m/>
    <m/>
    <m/>
    <m/>
    <m/>
    <m/>
    <m/>
    <m/>
    <m/>
    <m/>
    <m/>
    <m/>
    <s v=" "/>
    <s v=" "/>
    <s v=" "/>
    <s v=" "/>
    <s v=" "/>
    <s v=" "/>
    <s v=" "/>
    <s v=" "/>
    <s v=" "/>
    <s v=" "/>
    <s v=" "/>
    <s v=" "/>
    <m/>
    <m/>
    <m/>
    <m/>
    <m/>
    <m/>
    <s v=" "/>
    <s v=" "/>
    <s v=" "/>
    <m/>
    <m/>
    <m/>
    <m/>
    <m/>
    <m/>
    <m/>
    <m/>
    <m/>
    <s v=""/>
    <s v=""/>
    <s v=""/>
    <m/>
    <m/>
    <m/>
    <n v="130"/>
    <n v="139"/>
    <n v="124"/>
    <n v="181"/>
    <n v="160"/>
    <n v="180"/>
    <n v="279"/>
    <n v="290"/>
    <n v="290"/>
    <n v="261"/>
    <n v="224"/>
    <n v="411"/>
    <n v="85"/>
    <n v="105"/>
    <m/>
    <m/>
    <m/>
    <m/>
    <m/>
    <m/>
    <m/>
    <m/>
    <n v="279"/>
    <n v="290"/>
    <n v="290"/>
    <n v="261"/>
    <n v="224"/>
    <n v="411"/>
    <n v="85"/>
    <n v="105"/>
    <n v="210"/>
    <n v="49"/>
    <n v="63"/>
    <n v="5"/>
    <n v="6"/>
    <n v="5"/>
    <n v="196"/>
    <n v="30"/>
    <n v="37"/>
    <n v="34"/>
    <n v="14"/>
    <n v="25"/>
    <n v="44"/>
    <n v="17"/>
    <n v="8"/>
    <n v="8"/>
    <n v="2"/>
    <n v="14"/>
    <n v="175"/>
    <n v="191"/>
    <n v="364"/>
  </r>
  <r>
    <x v="14"/>
    <s v="Patrick Henry Community College "/>
    <n v="233019"/>
    <x v="7"/>
    <m/>
    <m/>
    <m/>
    <m/>
    <m/>
    <m/>
    <m/>
    <m/>
    <m/>
    <m/>
    <m/>
    <m/>
    <m/>
    <m/>
    <m/>
    <m/>
    <m/>
    <m/>
    <m/>
    <m/>
    <m/>
    <m/>
    <m/>
    <m/>
    <m/>
    <m/>
    <m/>
    <m/>
    <m/>
    <m/>
    <m/>
    <s v=" "/>
    <s v=" "/>
    <s v=" "/>
    <s v=" "/>
    <s v=" "/>
    <s v=" "/>
    <s v=" "/>
    <s v=" "/>
    <s v=" "/>
    <s v=" "/>
    <s v=" "/>
    <s v=" "/>
    <m/>
    <m/>
    <m/>
    <m/>
    <m/>
    <m/>
    <s v=" "/>
    <s v=" "/>
    <s v=" "/>
    <m/>
    <m/>
    <m/>
    <m/>
    <m/>
    <m/>
    <m/>
    <m/>
    <m/>
    <s v=""/>
    <s v=""/>
    <s v=""/>
    <m/>
    <m/>
    <m/>
    <n v="403"/>
    <n v="363"/>
    <n v="338"/>
    <n v="524"/>
    <n v="512"/>
    <n v="590"/>
    <n v="152"/>
    <n v="176"/>
    <n v="229"/>
    <n v="234"/>
    <n v="191"/>
    <n v="305"/>
    <n v="380"/>
    <n v="454"/>
    <m/>
    <m/>
    <m/>
    <m/>
    <m/>
    <m/>
    <m/>
    <m/>
    <n v="152"/>
    <n v="176"/>
    <n v="229"/>
    <n v="234"/>
    <n v="191"/>
    <n v="305"/>
    <n v="380"/>
    <n v="454"/>
    <n v="160"/>
    <n v="207"/>
    <n v="243"/>
    <n v="25"/>
    <n v="9"/>
    <n v="20"/>
    <n v="120"/>
    <n v="164"/>
    <n v="191"/>
    <n v="48"/>
    <n v="34"/>
    <n v="63"/>
    <n v="23"/>
    <n v="28"/>
    <n v="85"/>
    <n v="20"/>
    <n v="6"/>
    <n v="32"/>
    <n v="143"/>
    <n v="123"/>
    <n v="125"/>
  </r>
  <r>
    <x v="14"/>
    <s v="Paul D. Camp Community College  "/>
    <n v="233037"/>
    <x v="7"/>
    <m/>
    <m/>
    <m/>
    <m/>
    <m/>
    <m/>
    <m/>
    <m/>
    <m/>
    <m/>
    <m/>
    <m/>
    <m/>
    <m/>
    <m/>
    <m/>
    <m/>
    <m/>
    <m/>
    <m/>
    <m/>
    <m/>
    <m/>
    <m/>
    <m/>
    <m/>
    <m/>
    <m/>
    <m/>
    <m/>
    <m/>
    <s v=" "/>
    <s v=" "/>
    <s v=" "/>
    <s v=" "/>
    <s v=" "/>
    <s v=" "/>
    <s v=" "/>
    <s v=" "/>
    <s v=" "/>
    <s v=" "/>
    <s v=" "/>
    <s v=" "/>
    <m/>
    <m/>
    <m/>
    <m/>
    <m/>
    <m/>
    <s v=" "/>
    <s v=" "/>
    <s v=" "/>
    <m/>
    <m/>
    <m/>
    <m/>
    <m/>
    <m/>
    <m/>
    <m/>
    <m/>
    <s v=""/>
    <s v=""/>
    <s v=""/>
    <m/>
    <m/>
    <m/>
    <n v="287"/>
    <n v="202"/>
    <n v="214"/>
    <n v="265"/>
    <n v="298"/>
    <n v="275"/>
    <n v="98"/>
    <n v="85"/>
    <n v="148"/>
    <n v="102"/>
    <n v="98"/>
    <n v="136"/>
    <n v="167"/>
    <n v="148"/>
    <m/>
    <m/>
    <m/>
    <m/>
    <m/>
    <m/>
    <m/>
    <m/>
    <n v="98"/>
    <n v="85"/>
    <n v="148"/>
    <n v="102"/>
    <n v="98"/>
    <n v="136"/>
    <n v="167"/>
    <n v="148"/>
    <n v="64"/>
    <n v="97"/>
    <n v="71"/>
    <n v="11"/>
    <n v="12"/>
    <n v="11"/>
    <n v="61"/>
    <n v="58"/>
    <n v="66"/>
    <n v="11"/>
    <n v="14"/>
    <n v="32"/>
    <n v="13"/>
    <n v="11"/>
    <n v="20"/>
    <n v="13"/>
    <n v="13"/>
    <n v="20"/>
    <n v="65"/>
    <n v="60"/>
    <n v="64"/>
  </r>
  <r>
    <x v="14"/>
    <s v="Rappahannock Community College  "/>
    <n v="233310"/>
    <x v="7"/>
    <m/>
    <m/>
    <m/>
    <m/>
    <m/>
    <m/>
    <m/>
    <m/>
    <m/>
    <m/>
    <m/>
    <m/>
    <m/>
    <m/>
    <m/>
    <m/>
    <m/>
    <m/>
    <m/>
    <m/>
    <m/>
    <m/>
    <m/>
    <m/>
    <m/>
    <m/>
    <m/>
    <m/>
    <m/>
    <m/>
    <m/>
    <s v=" "/>
    <s v=" "/>
    <s v=" "/>
    <s v=" "/>
    <s v=" "/>
    <s v=" "/>
    <s v=" "/>
    <s v=" "/>
    <s v=" "/>
    <s v=" "/>
    <s v=" "/>
    <s v=" "/>
    <m/>
    <m/>
    <m/>
    <m/>
    <m/>
    <m/>
    <s v=" "/>
    <s v=" "/>
    <s v=" "/>
    <m/>
    <m/>
    <m/>
    <m/>
    <m/>
    <m/>
    <m/>
    <m/>
    <m/>
    <s v=""/>
    <s v=""/>
    <s v=""/>
    <m/>
    <m/>
    <m/>
    <n v="276"/>
    <n v="260"/>
    <n v="331"/>
    <n v="366"/>
    <n v="439"/>
    <n v="500"/>
    <n v="88"/>
    <n v="151"/>
    <n v="123"/>
    <n v="115"/>
    <n v="158"/>
    <n v="214"/>
    <n v="238"/>
    <n v="262"/>
    <m/>
    <m/>
    <m/>
    <m/>
    <m/>
    <m/>
    <m/>
    <m/>
    <n v="88"/>
    <n v="151"/>
    <n v="123"/>
    <n v="115"/>
    <n v="158"/>
    <n v="214"/>
    <n v="238"/>
    <n v="262"/>
    <n v="129"/>
    <n v="143"/>
    <n v="145"/>
    <n v="13"/>
    <n v="23"/>
    <n v="21"/>
    <n v="72"/>
    <n v="72"/>
    <n v="96"/>
    <n v="15"/>
    <n v="28"/>
    <n v="44"/>
    <n v="13"/>
    <n v="25"/>
    <n v="36"/>
    <n v="19"/>
    <n v="23"/>
    <n v="46"/>
    <n v="68"/>
    <n v="82"/>
    <n v="88"/>
  </r>
  <r>
    <x v="14"/>
    <s v="Richard Bland College "/>
    <n v="233338"/>
    <x v="7"/>
    <m/>
    <m/>
    <m/>
    <m/>
    <m/>
    <m/>
    <m/>
    <m/>
    <m/>
    <m/>
    <m/>
    <m/>
    <m/>
    <m/>
    <m/>
    <m/>
    <m/>
    <m/>
    <m/>
    <m/>
    <m/>
    <m/>
    <m/>
    <m/>
    <m/>
    <m/>
    <m/>
    <m/>
    <m/>
    <m/>
    <m/>
    <s v=" "/>
    <s v=" "/>
    <s v=" "/>
    <s v=" "/>
    <s v=" "/>
    <s v=" "/>
    <s v=" "/>
    <s v=" "/>
    <s v=" "/>
    <s v=" "/>
    <s v=" "/>
    <s v=" "/>
    <m/>
    <m/>
    <m/>
    <m/>
    <m/>
    <m/>
    <s v=" "/>
    <s v=" "/>
    <s v=" "/>
    <m/>
    <m/>
    <m/>
    <m/>
    <m/>
    <m/>
    <m/>
    <m/>
    <m/>
    <s v=""/>
    <s v=""/>
    <s v=""/>
    <m/>
    <m/>
    <m/>
    <n v="439"/>
    <n v="469"/>
    <n v="406"/>
    <n v="398"/>
    <n v="415"/>
    <n v="597"/>
    <n v="337"/>
    <n v="270"/>
    <n v="393"/>
    <n v="367"/>
    <n v="357"/>
    <n v="371"/>
    <n v="375"/>
    <n v="567"/>
    <m/>
    <m/>
    <m/>
    <m/>
    <m/>
    <m/>
    <m/>
    <m/>
    <n v="337"/>
    <n v="270"/>
    <n v="393"/>
    <n v="367"/>
    <n v="357"/>
    <n v="371"/>
    <n v="375"/>
    <n v="567"/>
    <n v="229"/>
    <n v="238"/>
    <n v="287"/>
    <n v="32"/>
    <n v="27"/>
    <n v="97"/>
    <n v="110"/>
    <n v="110"/>
    <n v="183"/>
    <n v="129"/>
    <n v="99"/>
    <n v="91"/>
    <n v="24"/>
    <n v="30"/>
    <n v="35"/>
    <n v="72"/>
    <n v="80"/>
    <n v="79"/>
    <n v="142"/>
    <n v="148"/>
    <n v="166"/>
  </r>
  <r>
    <x v="14"/>
    <s v="Virginia Highlands Community College "/>
    <n v="233903"/>
    <x v="7"/>
    <m/>
    <m/>
    <m/>
    <m/>
    <m/>
    <m/>
    <m/>
    <m/>
    <m/>
    <m/>
    <m/>
    <m/>
    <m/>
    <m/>
    <m/>
    <m/>
    <m/>
    <m/>
    <m/>
    <m/>
    <m/>
    <m/>
    <m/>
    <m/>
    <m/>
    <m/>
    <m/>
    <m/>
    <m/>
    <m/>
    <m/>
    <s v=" "/>
    <s v=" "/>
    <s v=" "/>
    <s v=" "/>
    <s v=" "/>
    <s v=" "/>
    <s v=" "/>
    <s v=" "/>
    <s v=" "/>
    <s v=" "/>
    <s v=" "/>
    <s v=" "/>
    <m/>
    <m/>
    <m/>
    <m/>
    <m/>
    <m/>
    <s v=" "/>
    <s v=" "/>
    <s v=" "/>
    <m/>
    <m/>
    <m/>
    <m/>
    <m/>
    <m/>
    <m/>
    <m/>
    <m/>
    <s v=""/>
    <s v=""/>
    <s v=""/>
    <m/>
    <m/>
    <m/>
    <n v="275"/>
    <n v="266"/>
    <n v="329"/>
    <n v="398"/>
    <n v="409"/>
    <n v="477"/>
    <n v="243"/>
    <n v="242"/>
    <n v="198"/>
    <n v="181"/>
    <n v="237"/>
    <n v="309"/>
    <n v="321"/>
    <n v="356"/>
    <m/>
    <m/>
    <m/>
    <m/>
    <m/>
    <m/>
    <m/>
    <m/>
    <n v="243"/>
    <n v="242"/>
    <n v="198"/>
    <n v="181"/>
    <n v="237"/>
    <n v="309"/>
    <n v="321"/>
    <n v="356"/>
    <n v="169"/>
    <n v="195"/>
    <n v="192"/>
    <n v="8"/>
    <n v="11"/>
    <n v="10"/>
    <n v="132"/>
    <n v="115"/>
    <n v="154"/>
    <n v="36"/>
    <n v="50"/>
    <n v="47"/>
    <n v="26"/>
    <n v="43"/>
    <n v="63"/>
    <n v="14"/>
    <n v="30"/>
    <n v="30"/>
    <n v="105"/>
    <n v="114"/>
    <n v="169"/>
  </r>
  <r>
    <x v="14"/>
    <s v="Wytheville Community College "/>
    <n v="234377"/>
    <x v="7"/>
    <m/>
    <m/>
    <m/>
    <m/>
    <m/>
    <m/>
    <m/>
    <m/>
    <m/>
    <m/>
    <m/>
    <m/>
    <m/>
    <m/>
    <m/>
    <m/>
    <m/>
    <m/>
    <m/>
    <m/>
    <m/>
    <m/>
    <m/>
    <m/>
    <m/>
    <m/>
    <m/>
    <m/>
    <m/>
    <m/>
    <m/>
    <s v=" "/>
    <s v=" "/>
    <s v=" "/>
    <s v=" "/>
    <s v=" "/>
    <s v=" "/>
    <s v=" "/>
    <s v=" "/>
    <s v=" "/>
    <s v=" "/>
    <s v=" "/>
    <s v=" "/>
    <m/>
    <m/>
    <m/>
    <m/>
    <m/>
    <m/>
    <s v=" "/>
    <s v=" "/>
    <s v=" "/>
    <m/>
    <m/>
    <m/>
    <m/>
    <m/>
    <m/>
    <m/>
    <m/>
    <m/>
    <s v=""/>
    <s v=""/>
    <s v=""/>
    <m/>
    <m/>
    <m/>
    <n v="191"/>
    <n v="202"/>
    <n v="135"/>
    <n v="384"/>
    <n v="463"/>
    <n v="610"/>
    <n v="102"/>
    <n v="107"/>
    <n v="148"/>
    <n v="140"/>
    <n v="86"/>
    <n v="277"/>
    <n v="359"/>
    <n v="475"/>
    <m/>
    <m/>
    <m/>
    <m/>
    <m/>
    <m/>
    <m/>
    <m/>
    <n v="102"/>
    <n v="107"/>
    <n v="148"/>
    <n v="140"/>
    <n v="86"/>
    <n v="277"/>
    <n v="359"/>
    <n v="475"/>
    <n v="155"/>
    <n v="221"/>
    <n v="296"/>
    <n v="17"/>
    <n v="18"/>
    <n v="23"/>
    <n v="105"/>
    <n v="120"/>
    <n v="156"/>
    <n v="31"/>
    <n v="18"/>
    <n v="97"/>
    <n v="14"/>
    <n v="10"/>
    <n v="44"/>
    <n v="13"/>
    <n v="9"/>
    <n v="32"/>
    <n v="82"/>
    <n v="49"/>
    <n v="104"/>
  </r>
  <r>
    <x v="15"/>
    <s v="West Virginia University"/>
    <n v="238032"/>
    <x v="0"/>
    <n v="3978"/>
    <n v="4415"/>
    <n v="4359"/>
    <n v="4574"/>
    <n v="4828"/>
    <n v="4731"/>
    <n v="5135"/>
    <n v="3079"/>
    <n v="3335"/>
    <n v="3482"/>
    <n v="3469"/>
    <n v="3584"/>
    <n v="3899"/>
    <n v="4390"/>
    <n v="4330"/>
    <n v="4539"/>
    <n v="4787"/>
    <n v="4678"/>
    <n v="5099"/>
    <n v="0"/>
    <n v="0"/>
    <n v="0"/>
    <n v="25"/>
    <n v="24"/>
    <n v="20"/>
    <n v="28"/>
    <n v="0"/>
    <n v="0"/>
    <n v="0"/>
    <n v="7"/>
    <n v="14"/>
    <n v="3079"/>
    <n v="3335"/>
    <n v="3482"/>
    <n v="3444"/>
    <n v="3560"/>
    <n v="3879"/>
    <n v="4362"/>
    <n v="4330"/>
    <n v="4539"/>
    <n v="4787"/>
    <n v="4671"/>
    <n v="5085"/>
    <n v="3753"/>
    <n v="3744"/>
    <n v="4054"/>
    <n v="153"/>
    <n v="151"/>
    <n v="163"/>
    <n v="881"/>
    <n v="776"/>
    <n v="868"/>
    <n v="1947"/>
    <n v="2169"/>
    <n v="2511"/>
    <n v="151"/>
    <n v="156"/>
    <n v="173"/>
    <n v="325"/>
    <n v="426"/>
    <n v="447"/>
    <n v="1137"/>
    <n v="1128"/>
    <n v="1231"/>
    <n v="1850"/>
    <n v="1951"/>
    <n v="1993"/>
    <m/>
    <m/>
    <m/>
    <m/>
    <m/>
    <m/>
    <m/>
    <m/>
    <m/>
    <m/>
    <m/>
    <m/>
    <m/>
    <m/>
    <m/>
    <m/>
    <m/>
    <m/>
    <m/>
    <m/>
    <m/>
    <m/>
    <m/>
    <m/>
    <s v=""/>
    <s v=""/>
    <s v=""/>
    <s v=""/>
    <s v=""/>
    <s v=""/>
    <m/>
    <m/>
    <m/>
    <m/>
    <m/>
    <m/>
    <s v=""/>
    <s v=""/>
    <s v=""/>
    <m/>
    <m/>
    <m/>
    <m/>
    <m/>
    <m/>
    <m/>
    <m/>
    <m/>
    <s v=""/>
    <s v=""/>
    <s v=""/>
  </r>
  <r>
    <x v="15"/>
    <s v="Marshall University "/>
    <n v="237525"/>
    <x v="2"/>
    <n v="1890"/>
    <n v="1934"/>
    <n v="1803"/>
    <n v="1724"/>
    <n v="1549"/>
    <n v="1686"/>
    <n v="1690"/>
    <n v="1818"/>
    <n v="2068"/>
    <n v="1783"/>
    <n v="1779"/>
    <n v="1754"/>
    <n v="1864"/>
    <n v="1912"/>
    <n v="1764"/>
    <n v="1689"/>
    <n v="1523"/>
    <n v="1492"/>
    <n v="1664"/>
    <n v="0"/>
    <n v="9"/>
    <n v="7"/>
    <m/>
    <n v="5"/>
    <n v="5"/>
    <n v="4"/>
    <n v="2"/>
    <n v="3"/>
    <m/>
    <m/>
    <n v="0"/>
    <n v="1818"/>
    <n v="2059"/>
    <n v="1776"/>
    <n v="1779"/>
    <n v="1749"/>
    <n v="1859"/>
    <n v="1908"/>
    <n v="1762"/>
    <n v="1686"/>
    <n v="1523"/>
    <n v="1492"/>
    <n v="1664"/>
    <n v="1082"/>
    <n v="1053"/>
    <n v="1175"/>
    <n v="111"/>
    <n v="123"/>
    <n v="103"/>
    <n v="330"/>
    <n v="316"/>
    <n v="386"/>
    <n v="692"/>
    <n v="815"/>
    <n v="855"/>
    <n v="148"/>
    <n v="125"/>
    <n v="118"/>
    <n v="384"/>
    <n v="329"/>
    <n v="358"/>
    <n v="525"/>
    <n v="590"/>
    <n v="577"/>
    <n v="853"/>
    <n v="906"/>
    <n v="871"/>
    <m/>
    <m/>
    <m/>
    <m/>
    <m/>
    <m/>
    <m/>
    <m/>
    <m/>
    <m/>
    <m/>
    <m/>
    <m/>
    <m/>
    <m/>
    <m/>
    <m/>
    <m/>
    <m/>
    <m/>
    <m/>
    <m/>
    <m/>
    <m/>
    <s v=""/>
    <s v=""/>
    <s v=""/>
    <s v=""/>
    <s v=""/>
    <s v=""/>
    <m/>
    <m/>
    <m/>
    <m/>
    <m/>
    <m/>
    <s v=""/>
    <s v=""/>
    <s v=""/>
    <m/>
    <m/>
    <m/>
    <m/>
    <m/>
    <m/>
    <m/>
    <m/>
    <m/>
    <s v=""/>
    <s v=""/>
    <s v=""/>
  </r>
  <r>
    <x v="15"/>
    <s v="Fairmont State University"/>
    <n v="237367"/>
    <x v="4"/>
    <n v="681"/>
    <n v="637"/>
    <n v="615"/>
    <n v="672"/>
    <n v="649"/>
    <n v="618"/>
    <n v="771"/>
    <n v="540"/>
    <n v="555"/>
    <n v="534"/>
    <n v="592"/>
    <n v="553"/>
    <n v="659"/>
    <n v="610"/>
    <n v="581"/>
    <n v="639"/>
    <n v="622"/>
    <n v="581"/>
    <n v="728"/>
    <n v="0"/>
    <n v="0"/>
    <n v="0"/>
    <m/>
    <n v="0"/>
    <n v="0"/>
    <n v="0"/>
    <n v="0"/>
    <n v="0"/>
    <n v="0"/>
    <n v="0"/>
    <n v="0"/>
    <n v="540"/>
    <n v="555"/>
    <n v="534"/>
    <n v="592"/>
    <n v="553"/>
    <n v="659"/>
    <n v="610"/>
    <n v="581"/>
    <n v="639"/>
    <n v="622"/>
    <n v="581"/>
    <n v="728"/>
    <n v="397"/>
    <n v="374"/>
    <n v="429"/>
    <n v="87"/>
    <n v="68"/>
    <n v="85"/>
    <n v="138"/>
    <n v="139"/>
    <n v="214"/>
    <n v="235"/>
    <n v="310"/>
    <n v="225"/>
    <n v="44"/>
    <n v="46"/>
    <n v="44"/>
    <n v="55"/>
    <n v="69"/>
    <n v="131"/>
    <n v="219"/>
    <n v="234"/>
    <n v="210"/>
    <n v="250"/>
    <n v="270"/>
    <n v="257"/>
    <m/>
    <m/>
    <m/>
    <m/>
    <m/>
    <m/>
    <m/>
    <m/>
    <m/>
    <m/>
    <m/>
    <m/>
    <m/>
    <m/>
    <m/>
    <m/>
    <m/>
    <m/>
    <m/>
    <m/>
    <m/>
    <m/>
    <m/>
    <m/>
    <s v=""/>
    <s v=""/>
    <s v=""/>
    <s v=""/>
    <s v=""/>
    <s v=""/>
    <m/>
    <m/>
    <m/>
    <m/>
    <m/>
    <m/>
    <s v=""/>
    <s v=""/>
    <s v=""/>
    <m/>
    <m/>
    <m/>
    <m/>
    <m/>
    <m/>
    <m/>
    <m/>
    <m/>
    <s v=""/>
    <s v=""/>
    <s v=""/>
  </r>
  <r>
    <x v="15"/>
    <s v="Bluefield State College "/>
    <n v="237215"/>
    <x v="10"/>
    <n v="33"/>
    <n v="297"/>
    <n v="282"/>
    <n v="251"/>
    <n v="261"/>
    <n v="307"/>
    <n v="283"/>
    <n v="24"/>
    <n v="38"/>
    <n v="33"/>
    <n v="14"/>
    <n v="38"/>
    <n v="29"/>
    <n v="81"/>
    <n v="246"/>
    <n v="238"/>
    <n v="246"/>
    <n v="288"/>
    <n v="259"/>
    <n v="0"/>
    <n v="0"/>
    <n v="0"/>
    <m/>
    <n v="0"/>
    <n v="0"/>
    <n v="0"/>
    <n v="0"/>
    <n v="0"/>
    <n v="0"/>
    <n v="0"/>
    <m/>
    <n v="24"/>
    <n v="38"/>
    <n v="33"/>
    <n v="14"/>
    <n v="38"/>
    <n v="29"/>
    <n v="81"/>
    <n v="246"/>
    <n v="238"/>
    <n v="246"/>
    <n v="288"/>
    <n v="259"/>
    <n v="147"/>
    <n v="167"/>
    <n v="152"/>
    <n v="11"/>
    <n v="14"/>
    <n v="15"/>
    <n v="88"/>
    <n v="107"/>
    <n v="92"/>
    <n v="8"/>
    <n v="7"/>
    <n v="18"/>
    <n v="0"/>
    <m/>
    <n v="4"/>
    <n v="4"/>
    <m/>
    <n v="8"/>
    <n v="26"/>
    <n v="22"/>
    <n v="51"/>
    <n v="12"/>
    <n v="9"/>
    <n v="14"/>
    <m/>
    <m/>
    <m/>
    <m/>
    <m/>
    <m/>
    <m/>
    <m/>
    <m/>
    <m/>
    <m/>
    <m/>
    <m/>
    <m/>
    <m/>
    <m/>
    <m/>
    <m/>
    <m/>
    <m/>
    <m/>
    <m/>
    <m/>
    <m/>
    <s v=""/>
    <s v=""/>
    <s v=""/>
    <s v=""/>
    <s v=""/>
    <s v=""/>
    <m/>
    <m/>
    <m/>
    <m/>
    <m/>
    <m/>
    <s v=""/>
    <s v=""/>
    <s v=""/>
    <m/>
    <m/>
    <m/>
    <m/>
    <m/>
    <m/>
    <m/>
    <m/>
    <m/>
    <s v=""/>
    <s v=""/>
    <s v=""/>
  </r>
  <r>
    <x v="15"/>
    <s v="Concord University "/>
    <n v="237330"/>
    <x v="10"/>
    <n v="599"/>
    <n v="620"/>
    <n v="578"/>
    <n v="653"/>
    <n v="603"/>
    <n v="627"/>
    <n v="719"/>
    <n v="517"/>
    <n v="545"/>
    <n v="611"/>
    <n v="695"/>
    <n v="480"/>
    <n v="498"/>
    <n v="606"/>
    <n v="566"/>
    <n v="642"/>
    <n v="593"/>
    <n v="618"/>
    <n v="710"/>
    <m/>
    <n v="0"/>
    <n v="0"/>
    <n v="3"/>
    <m/>
    <n v="0"/>
    <n v="0"/>
    <n v="0"/>
    <n v="0"/>
    <n v="0"/>
    <n v="0"/>
    <n v="0"/>
    <n v="517"/>
    <n v="545"/>
    <n v="611"/>
    <n v="692"/>
    <n v="480"/>
    <n v="498"/>
    <n v="606"/>
    <n v="566"/>
    <n v="642"/>
    <n v="593"/>
    <n v="618"/>
    <n v="710"/>
    <n v="358"/>
    <n v="394"/>
    <n v="430"/>
    <n v="61"/>
    <n v="68"/>
    <n v="71"/>
    <n v="174"/>
    <n v="156"/>
    <n v="209"/>
    <n v="243"/>
    <n v="190"/>
    <n v="196"/>
    <n v="27"/>
    <n v="29"/>
    <n v="31"/>
    <n v="157"/>
    <n v="136"/>
    <n v="146"/>
    <n v="53"/>
    <n v="143"/>
    <n v="233"/>
    <n v="206"/>
    <n v="215"/>
    <n v="227"/>
    <m/>
    <m/>
    <m/>
    <m/>
    <m/>
    <m/>
    <m/>
    <m/>
    <m/>
    <m/>
    <m/>
    <m/>
    <m/>
    <m/>
    <m/>
    <m/>
    <m/>
    <m/>
    <m/>
    <m/>
    <m/>
    <m/>
    <m/>
    <m/>
    <s v=""/>
    <s v=""/>
    <s v=""/>
    <s v=""/>
    <s v=""/>
    <s v=""/>
    <m/>
    <m/>
    <m/>
    <m/>
    <m/>
    <m/>
    <s v=""/>
    <s v=""/>
    <s v=""/>
    <m/>
    <m/>
    <m/>
    <m/>
    <m/>
    <m/>
    <m/>
    <m/>
    <m/>
    <s v=""/>
    <s v=""/>
    <s v=""/>
  </r>
  <r>
    <x v="15"/>
    <s v="Glenville State College "/>
    <n v="237385"/>
    <x v="10"/>
    <n v="518"/>
    <n v="315"/>
    <n v="292"/>
    <n v="304"/>
    <n v="268"/>
    <n v="291"/>
    <n v="303"/>
    <n v="184"/>
    <n v="229"/>
    <n v="250"/>
    <n v="226"/>
    <n v="291"/>
    <n v="266"/>
    <n v="248"/>
    <n v="262"/>
    <n v="275"/>
    <n v="248"/>
    <n v="269"/>
    <n v="278"/>
    <n v="0"/>
    <n v="0"/>
    <n v="0"/>
    <m/>
    <n v="3"/>
    <n v="4"/>
    <m/>
    <n v="0"/>
    <n v="0"/>
    <m/>
    <n v="0"/>
    <m/>
    <n v="184"/>
    <n v="229"/>
    <n v="250"/>
    <n v="226"/>
    <n v="288"/>
    <n v="262"/>
    <n v="248"/>
    <n v="262"/>
    <n v="275"/>
    <n v="248"/>
    <n v="269"/>
    <n v="278"/>
    <n v="138"/>
    <n v="151"/>
    <n v="157"/>
    <n v="22"/>
    <n v="17"/>
    <n v="16"/>
    <n v="88"/>
    <n v="101"/>
    <n v="105"/>
    <n v="124"/>
    <n v="86"/>
    <n v="85"/>
    <n v="9"/>
    <n v="7"/>
    <n v="9"/>
    <n v="108"/>
    <n v="83"/>
    <n v="58"/>
    <n v="47"/>
    <n v="86"/>
    <n v="96"/>
    <n v="147"/>
    <n v="157"/>
    <n v="131"/>
    <m/>
    <m/>
    <m/>
    <m/>
    <m/>
    <m/>
    <m/>
    <m/>
    <m/>
    <m/>
    <m/>
    <m/>
    <m/>
    <m/>
    <m/>
    <m/>
    <m/>
    <m/>
    <m/>
    <m/>
    <m/>
    <m/>
    <m/>
    <m/>
    <s v=""/>
    <s v=""/>
    <s v=""/>
    <s v=""/>
    <s v=""/>
    <s v=""/>
    <m/>
    <m/>
    <m/>
    <m/>
    <m/>
    <m/>
    <s v=""/>
    <s v=""/>
    <s v=""/>
    <m/>
    <m/>
    <m/>
    <m/>
    <m/>
    <m/>
    <m/>
    <m/>
    <m/>
    <s v=""/>
    <s v=""/>
    <s v=""/>
  </r>
  <r>
    <x v="15"/>
    <s v="Shepherd University "/>
    <n v="237792"/>
    <x v="10"/>
    <n v="647"/>
    <n v="650"/>
    <n v="688"/>
    <n v="675"/>
    <n v="699"/>
    <n v="706"/>
    <n v="707"/>
    <n v="558"/>
    <n v="522"/>
    <n v="565"/>
    <n v="537"/>
    <n v="526"/>
    <n v="617"/>
    <n v="629"/>
    <n v="642"/>
    <n v="657"/>
    <n v="688"/>
    <n v="691"/>
    <n v="698"/>
    <n v="0"/>
    <n v="0"/>
    <n v="0"/>
    <m/>
    <n v="0"/>
    <n v="0"/>
    <n v="0"/>
    <n v="0"/>
    <n v="0"/>
    <n v="0"/>
    <n v="0"/>
    <n v="0"/>
    <n v="558"/>
    <n v="522"/>
    <n v="565"/>
    <n v="537"/>
    <n v="526"/>
    <n v="617"/>
    <n v="629"/>
    <n v="642"/>
    <n v="657"/>
    <n v="688"/>
    <n v="691"/>
    <n v="698"/>
    <n v="458"/>
    <n v="453"/>
    <n v="463"/>
    <n v="36"/>
    <n v="34"/>
    <n v="28"/>
    <n v="194"/>
    <n v="204"/>
    <n v="207"/>
    <n v="186"/>
    <n v="246"/>
    <n v="281"/>
    <n v="35"/>
    <n v="39"/>
    <n v="35"/>
    <n v="53"/>
    <n v="48"/>
    <n v="56"/>
    <n v="252"/>
    <n v="284"/>
    <n v="257"/>
    <n v="263"/>
    <n v="241"/>
    <n v="244"/>
    <m/>
    <m/>
    <m/>
    <m/>
    <m/>
    <m/>
    <m/>
    <m/>
    <m/>
    <m/>
    <m/>
    <m/>
    <m/>
    <m/>
    <m/>
    <m/>
    <m/>
    <m/>
    <m/>
    <m/>
    <m/>
    <m/>
    <m/>
    <m/>
    <s v=""/>
    <s v=""/>
    <s v=""/>
    <s v=""/>
    <s v=""/>
    <s v=""/>
    <m/>
    <m/>
    <m/>
    <m/>
    <m/>
    <m/>
    <s v=""/>
    <s v=""/>
    <s v=""/>
    <m/>
    <m/>
    <m/>
    <m/>
    <m/>
    <m/>
    <m/>
    <m/>
    <m/>
    <s v=""/>
    <s v=""/>
    <s v=""/>
  </r>
  <r>
    <x v="15"/>
    <s v="West Liberty University"/>
    <n v="237932"/>
    <x v="10"/>
    <n v="487"/>
    <n v="463"/>
    <n v="462"/>
    <n v="402"/>
    <n v="473"/>
    <n v="475"/>
    <n v="507"/>
    <n v="483"/>
    <n v="484"/>
    <n v="492"/>
    <n v="519"/>
    <n v="510"/>
    <n v="460"/>
    <n v="449"/>
    <n v="445"/>
    <n v="303"/>
    <n v="368"/>
    <n v="393"/>
    <n v="441"/>
    <n v="0"/>
    <n v="0"/>
    <n v="3"/>
    <m/>
    <n v="0"/>
    <n v="4"/>
    <m/>
    <n v="0"/>
    <n v="0"/>
    <m/>
    <m/>
    <m/>
    <n v="483"/>
    <n v="484"/>
    <n v="489"/>
    <n v="519"/>
    <n v="510"/>
    <n v="456"/>
    <n v="449"/>
    <n v="445"/>
    <n v="303"/>
    <n v="368"/>
    <n v="393"/>
    <n v="441"/>
    <n v="239"/>
    <n v="266"/>
    <n v="288"/>
    <n v="28"/>
    <n v="29"/>
    <n v="29"/>
    <n v="101"/>
    <n v="98"/>
    <n v="124"/>
    <n v="225"/>
    <n v="203"/>
    <n v="154"/>
    <n v="11"/>
    <n v="13"/>
    <n v="19"/>
    <n v="80"/>
    <n v="73"/>
    <n v="113"/>
    <n v="194"/>
    <n v="167"/>
    <n v="163"/>
    <n v="226"/>
    <n v="215"/>
    <n v="222"/>
    <m/>
    <m/>
    <m/>
    <m/>
    <m/>
    <m/>
    <m/>
    <m/>
    <m/>
    <m/>
    <m/>
    <m/>
    <m/>
    <m/>
    <m/>
    <m/>
    <m/>
    <m/>
    <m/>
    <m/>
    <m/>
    <m/>
    <m/>
    <m/>
    <s v=""/>
    <s v=""/>
    <s v=""/>
    <s v=""/>
    <s v=""/>
    <s v=""/>
    <m/>
    <m/>
    <m/>
    <m/>
    <m/>
    <m/>
    <s v=""/>
    <s v=""/>
    <s v=""/>
    <m/>
    <m/>
    <m/>
    <m/>
    <m/>
    <m/>
    <m/>
    <m/>
    <m/>
    <s v=""/>
    <s v=""/>
    <s v=""/>
  </r>
  <r>
    <x v="15"/>
    <s v="West Virginia State University "/>
    <n v="237899"/>
    <x v="10"/>
    <n v="433"/>
    <n v="428"/>
    <n v="398"/>
    <n v="381"/>
    <n v="415"/>
    <n v="391"/>
    <n v="372"/>
    <n v="410"/>
    <n v="412"/>
    <n v="400"/>
    <n v="393"/>
    <n v="379"/>
    <n v="351"/>
    <n v="333"/>
    <n v="367"/>
    <n v="351"/>
    <n v="392"/>
    <n v="372"/>
    <n v="341"/>
    <n v="0"/>
    <n v="0"/>
    <n v="0"/>
    <m/>
    <n v="0"/>
    <n v="0"/>
    <n v="0"/>
    <n v="0"/>
    <n v="0"/>
    <n v="0"/>
    <n v="0"/>
    <n v="0"/>
    <n v="410"/>
    <n v="412"/>
    <n v="400"/>
    <n v="393"/>
    <n v="379"/>
    <n v="351"/>
    <n v="333"/>
    <n v="367"/>
    <n v="351"/>
    <n v="392"/>
    <n v="372"/>
    <n v="341"/>
    <n v="182"/>
    <n v="181"/>
    <n v="192"/>
    <n v="35"/>
    <n v="31"/>
    <n v="33"/>
    <n v="175"/>
    <n v="160"/>
    <n v="116"/>
    <n v="114"/>
    <n v="102"/>
    <n v="93"/>
    <n v="56"/>
    <n v="25"/>
    <n v="28"/>
    <n v="68"/>
    <n v="71"/>
    <n v="69"/>
    <n v="141"/>
    <n v="153"/>
    <n v="143"/>
    <n v="126"/>
    <n v="143"/>
    <n v="114"/>
    <m/>
    <m/>
    <m/>
    <m/>
    <m/>
    <m/>
    <m/>
    <m/>
    <m/>
    <m/>
    <m/>
    <m/>
    <m/>
    <m/>
    <m/>
    <m/>
    <m/>
    <m/>
    <m/>
    <m/>
    <m/>
    <m/>
    <m/>
    <m/>
    <s v=""/>
    <s v=""/>
    <s v=""/>
    <s v=""/>
    <s v=""/>
    <s v=""/>
    <m/>
    <m/>
    <m/>
    <m/>
    <m/>
    <m/>
    <s v=""/>
    <s v=""/>
    <s v=""/>
    <m/>
    <m/>
    <m/>
    <m/>
    <m/>
    <m/>
    <m/>
    <m/>
    <m/>
    <s v=""/>
    <s v=""/>
    <s v=""/>
  </r>
  <r>
    <x v="15"/>
    <s v="West Virginia University Institute of Technology"/>
    <n v="237950"/>
    <x v="10"/>
    <n v="274"/>
    <n v="261"/>
    <n v="254"/>
    <n v="182"/>
    <n v="212"/>
    <n v="253"/>
    <n v="232"/>
    <n v="438"/>
    <n v="257"/>
    <n v="256"/>
    <n v="257"/>
    <n v="441"/>
    <n v="242"/>
    <n v="239"/>
    <n v="253"/>
    <n v="178"/>
    <n v="209"/>
    <n v="249"/>
    <n v="229"/>
    <n v="0"/>
    <n v="0"/>
    <n v="0"/>
    <m/>
    <m/>
    <n v="0"/>
    <n v="0"/>
    <n v="0"/>
    <n v="0"/>
    <n v="0"/>
    <n v="0"/>
    <n v="0"/>
    <n v="438"/>
    <n v="257"/>
    <n v="256"/>
    <n v="257"/>
    <n v="441"/>
    <n v="242"/>
    <n v="239"/>
    <n v="253"/>
    <n v="178"/>
    <n v="209"/>
    <n v="249"/>
    <n v="229"/>
    <n v="118"/>
    <n v="116"/>
    <n v="115"/>
    <n v="35"/>
    <n v="39"/>
    <n v="26"/>
    <n v="56"/>
    <n v="94"/>
    <n v="88"/>
    <n v="159"/>
    <n v="89"/>
    <n v="55"/>
    <n v="5"/>
    <n v="3"/>
    <n v="4"/>
    <n v="117"/>
    <n v="86"/>
    <n v="94"/>
    <n v="160"/>
    <n v="64"/>
    <n v="86"/>
    <n v="131"/>
    <n v="109"/>
    <n v="89"/>
    <m/>
    <m/>
    <m/>
    <m/>
    <m/>
    <m/>
    <m/>
    <m/>
    <m/>
    <m/>
    <m/>
    <m/>
    <m/>
    <m/>
    <m/>
    <m/>
    <m/>
    <m/>
    <m/>
    <m/>
    <m/>
    <m/>
    <m/>
    <m/>
    <s v=""/>
    <s v=""/>
    <s v=""/>
    <s v=""/>
    <s v=""/>
    <s v=""/>
    <m/>
    <m/>
    <m/>
    <m/>
    <m/>
    <m/>
    <s v=""/>
    <s v=""/>
    <s v=""/>
    <m/>
    <m/>
    <m/>
    <m/>
    <m/>
    <m/>
    <m/>
    <m/>
    <m/>
    <s v=""/>
    <s v=""/>
    <s v=""/>
  </r>
  <r>
    <x v="15"/>
    <s v="Potomac State College of West Virginia University"/>
    <n v="237701"/>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r>
  <r>
    <x v="15"/>
    <s v="West Virginia University at Parkersburg"/>
    <n v="237686"/>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r>
  <r>
    <x v="15"/>
    <s v="Blue Ridge Community &amp; Technical College"/>
    <n v="446774"/>
    <x v="7"/>
    <m/>
    <m/>
    <m/>
    <m/>
    <m/>
    <m/>
    <m/>
    <m/>
    <m/>
    <m/>
    <m/>
    <m/>
    <m/>
    <m/>
    <m/>
    <m/>
    <m/>
    <m/>
    <m/>
    <m/>
    <m/>
    <m/>
    <m/>
    <m/>
    <m/>
    <m/>
    <m/>
    <m/>
    <m/>
    <m/>
    <m/>
    <s v=" "/>
    <s v=" "/>
    <s v=" "/>
    <s v=" "/>
    <s v=" "/>
    <s v=" "/>
    <s v=" "/>
    <s v=" "/>
    <s v=" "/>
    <s v=" "/>
    <s v=" "/>
    <s v=" "/>
    <m/>
    <m/>
    <m/>
    <m/>
    <m/>
    <m/>
    <s v=" "/>
    <s v=" "/>
    <s v=" "/>
    <m/>
    <m/>
    <m/>
    <m/>
    <m/>
    <m/>
    <m/>
    <m/>
    <m/>
    <s v=""/>
    <s v=""/>
    <s v=""/>
    <m/>
    <m/>
    <m/>
    <m/>
    <m/>
    <n v="205"/>
    <n v="276"/>
    <n v="304"/>
    <n v="327"/>
    <m/>
    <m/>
    <m/>
    <m/>
    <n v="138"/>
    <n v="206"/>
    <n v="224"/>
    <n v="240"/>
    <m/>
    <m/>
    <m/>
    <m/>
    <m/>
    <n v="0"/>
    <n v="0"/>
    <n v="0"/>
    <s v=""/>
    <s v=""/>
    <s v=""/>
    <s v=""/>
    <n v="138"/>
    <n v="206"/>
    <n v="224"/>
    <n v="240"/>
    <n v="98"/>
    <n v="120"/>
    <n v="134"/>
    <n v="9"/>
    <n v="4"/>
    <n v="13"/>
    <n v="99"/>
    <n v="100"/>
    <n v="93"/>
    <m/>
    <n v="29"/>
    <n v="26"/>
    <m/>
    <n v="16"/>
    <n v="25"/>
    <m/>
    <n v="16"/>
    <n v="23"/>
    <s v=""/>
    <n v="77"/>
    <n v="132"/>
  </r>
  <r>
    <x v="15"/>
    <s v="Bridgemont Community &amp; Technical College"/>
    <n v="445674"/>
    <x v="7"/>
    <m/>
    <m/>
    <m/>
    <m/>
    <m/>
    <m/>
    <m/>
    <m/>
    <m/>
    <m/>
    <m/>
    <m/>
    <m/>
    <m/>
    <m/>
    <m/>
    <m/>
    <m/>
    <m/>
    <m/>
    <m/>
    <m/>
    <m/>
    <m/>
    <m/>
    <m/>
    <m/>
    <m/>
    <m/>
    <m/>
    <m/>
    <s v=" "/>
    <s v=" "/>
    <s v=" "/>
    <s v=" "/>
    <s v=" "/>
    <s v=" "/>
    <s v=" "/>
    <s v=" "/>
    <s v=" "/>
    <s v=" "/>
    <s v=" "/>
    <s v=" "/>
    <m/>
    <m/>
    <m/>
    <m/>
    <m/>
    <m/>
    <s v=" "/>
    <s v=" "/>
    <s v=" "/>
    <m/>
    <m/>
    <m/>
    <m/>
    <m/>
    <m/>
    <m/>
    <m/>
    <m/>
    <s v=""/>
    <s v=""/>
    <s v=""/>
    <m/>
    <m/>
    <m/>
    <n v="165"/>
    <n v="122"/>
    <n v="164"/>
    <n v="192"/>
    <n v="203"/>
    <n v="172"/>
    <n v="122"/>
    <n v="120"/>
    <n v="154"/>
    <n v="111"/>
    <n v="132"/>
    <n v="163"/>
    <n v="182"/>
    <n v="138"/>
    <m/>
    <m/>
    <n v="0"/>
    <n v="0"/>
    <n v="0"/>
    <n v="0"/>
    <n v="0"/>
    <n v="0"/>
    <n v="122"/>
    <n v="120"/>
    <n v="154"/>
    <n v="111"/>
    <n v="132"/>
    <n v="163"/>
    <n v="182"/>
    <n v="138"/>
    <n v="69"/>
    <n v="72"/>
    <n v="74"/>
    <n v="27"/>
    <n v="19"/>
    <n v="16"/>
    <n v="67"/>
    <n v="91"/>
    <n v="48"/>
    <n v="31"/>
    <n v="30"/>
    <n v="33"/>
    <n v="8"/>
    <n v="17"/>
    <n v="11"/>
    <n v="27"/>
    <n v="31"/>
    <n v="43"/>
    <n v="45"/>
    <n v="54"/>
    <n v="76"/>
  </r>
  <r>
    <x v="15"/>
    <s v="Eastern West Virginia Community &amp; Technical College"/>
    <n v="438708"/>
    <x v="7"/>
    <m/>
    <m/>
    <m/>
    <m/>
    <m/>
    <m/>
    <m/>
    <m/>
    <m/>
    <m/>
    <m/>
    <m/>
    <m/>
    <m/>
    <m/>
    <m/>
    <m/>
    <m/>
    <m/>
    <m/>
    <m/>
    <m/>
    <m/>
    <m/>
    <m/>
    <m/>
    <m/>
    <m/>
    <m/>
    <m/>
    <m/>
    <s v=" "/>
    <s v=" "/>
    <s v=" "/>
    <s v=" "/>
    <s v=" "/>
    <s v=" "/>
    <s v=" "/>
    <s v=" "/>
    <s v=" "/>
    <s v=" "/>
    <s v=" "/>
    <s v=" "/>
    <m/>
    <m/>
    <m/>
    <m/>
    <m/>
    <m/>
    <s v=" "/>
    <s v=" "/>
    <s v=" "/>
    <m/>
    <m/>
    <m/>
    <m/>
    <m/>
    <m/>
    <m/>
    <m/>
    <m/>
    <s v=""/>
    <s v=""/>
    <s v=""/>
    <m/>
    <m/>
    <m/>
    <n v="50"/>
    <n v="64"/>
    <n v="77"/>
    <n v="70"/>
    <n v="52"/>
    <n v="84"/>
    <m/>
    <n v="9"/>
    <n v="10"/>
    <n v="20"/>
    <n v="14"/>
    <n v="20"/>
    <n v="17"/>
    <n v="42"/>
    <m/>
    <m/>
    <n v="0"/>
    <n v="0"/>
    <n v="0"/>
    <n v="0"/>
    <n v="0"/>
    <n v="0"/>
    <s v=""/>
    <n v="9"/>
    <n v="10"/>
    <n v="20"/>
    <n v="14"/>
    <n v="20"/>
    <n v="17"/>
    <n v="42"/>
    <n v="11"/>
    <n v="9"/>
    <n v="27"/>
    <m/>
    <m/>
    <m/>
    <n v="9"/>
    <n v="8"/>
    <n v="15"/>
    <m/>
    <m/>
    <n v="5"/>
    <n v="0"/>
    <m/>
    <n v="0"/>
    <m/>
    <m/>
    <n v="3"/>
    <n v="20"/>
    <n v="14"/>
    <n v="12"/>
  </r>
  <r>
    <x v="15"/>
    <s v="Kanawha Valley Community &amp; Technical College"/>
    <n v="445018"/>
    <x v="7"/>
    <m/>
    <m/>
    <m/>
    <m/>
    <m/>
    <m/>
    <m/>
    <m/>
    <m/>
    <m/>
    <m/>
    <m/>
    <m/>
    <m/>
    <m/>
    <m/>
    <m/>
    <m/>
    <m/>
    <m/>
    <m/>
    <m/>
    <m/>
    <m/>
    <m/>
    <m/>
    <m/>
    <m/>
    <m/>
    <m/>
    <m/>
    <s v=" "/>
    <s v=" "/>
    <s v=" "/>
    <s v=" "/>
    <s v=" "/>
    <s v=" "/>
    <s v=" "/>
    <s v=" "/>
    <s v=" "/>
    <s v=" "/>
    <s v=" "/>
    <s v=" "/>
    <m/>
    <m/>
    <m/>
    <m/>
    <m/>
    <m/>
    <s v=" "/>
    <s v=" "/>
    <s v=" "/>
    <m/>
    <m/>
    <m/>
    <m/>
    <m/>
    <m/>
    <m/>
    <m/>
    <m/>
    <s v=""/>
    <s v=""/>
    <s v=""/>
    <m/>
    <m/>
    <m/>
    <n v="404"/>
    <n v="332"/>
    <n v="323"/>
    <n v="348"/>
    <n v="336"/>
    <n v="356"/>
    <n v="199"/>
    <n v="274"/>
    <n v="361"/>
    <n v="223"/>
    <n v="213"/>
    <n v="272"/>
    <n v="284"/>
    <n v="303"/>
    <m/>
    <m/>
    <n v="0"/>
    <n v="0"/>
    <n v="0"/>
    <n v="0"/>
    <n v="0"/>
    <n v="0"/>
    <n v="199"/>
    <n v="274"/>
    <n v="361"/>
    <n v="223"/>
    <n v="213"/>
    <n v="272"/>
    <n v="284"/>
    <n v="303"/>
    <n v="110"/>
    <n v="133"/>
    <n v="125"/>
    <n v="36"/>
    <n v="23"/>
    <n v="42"/>
    <n v="126"/>
    <n v="128"/>
    <n v="136"/>
    <n v="18"/>
    <n v="33"/>
    <n v="14"/>
    <n v="32"/>
    <n v="33"/>
    <n v="26"/>
    <n v="40"/>
    <n v="35"/>
    <n v="27"/>
    <n v="133"/>
    <n v="112"/>
    <n v="205"/>
  </r>
  <r>
    <x v="15"/>
    <s v="Marshall Community &amp; Technical College"/>
    <n v="444954"/>
    <x v="7"/>
    <m/>
    <m/>
    <m/>
    <m/>
    <m/>
    <m/>
    <m/>
    <m/>
    <m/>
    <m/>
    <m/>
    <m/>
    <m/>
    <m/>
    <m/>
    <m/>
    <m/>
    <m/>
    <m/>
    <m/>
    <m/>
    <m/>
    <m/>
    <m/>
    <m/>
    <m/>
    <m/>
    <m/>
    <m/>
    <m/>
    <m/>
    <s v=" "/>
    <s v=" "/>
    <s v=" "/>
    <s v=" "/>
    <s v=" "/>
    <s v=" "/>
    <s v=" "/>
    <s v=" "/>
    <s v=" "/>
    <s v=" "/>
    <s v=" "/>
    <s v=" "/>
    <m/>
    <m/>
    <m/>
    <m/>
    <m/>
    <m/>
    <s v=" "/>
    <s v=" "/>
    <s v=" "/>
    <m/>
    <m/>
    <m/>
    <m/>
    <m/>
    <m/>
    <m/>
    <m/>
    <m/>
    <s v=""/>
    <s v=""/>
    <s v=""/>
    <m/>
    <m/>
    <m/>
    <n v="466"/>
    <n v="450"/>
    <n v="438"/>
    <n v="464"/>
    <n v="461"/>
    <n v="455"/>
    <n v="329"/>
    <n v="310"/>
    <n v="371"/>
    <n v="382"/>
    <n v="355"/>
    <n v="381"/>
    <n v="409"/>
    <n v="397"/>
    <m/>
    <m/>
    <n v="0"/>
    <n v="0"/>
    <n v="0"/>
    <n v="0"/>
    <m/>
    <n v="0"/>
    <n v="329"/>
    <n v="310"/>
    <n v="371"/>
    <n v="382"/>
    <n v="355"/>
    <n v="381"/>
    <n v="409"/>
    <n v="397"/>
    <n v="160"/>
    <n v="181"/>
    <n v="169"/>
    <n v="43"/>
    <n v="56"/>
    <n v="59"/>
    <n v="178"/>
    <n v="172"/>
    <n v="169"/>
    <n v="36"/>
    <n v="47"/>
    <n v="37"/>
    <n v="48"/>
    <n v="53"/>
    <n v="49"/>
    <n v="89"/>
    <n v="91"/>
    <n v="80"/>
    <n v="209"/>
    <n v="164"/>
    <n v="215"/>
  </r>
  <r>
    <x v="15"/>
    <s v="New River Community &amp; Technical College"/>
    <n v="447582"/>
    <x v="7"/>
    <m/>
    <m/>
    <m/>
    <m/>
    <m/>
    <m/>
    <m/>
    <m/>
    <m/>
    <m/>
    <m/>
    <m/>
    <m/>
    <m/>
    <m/>
    <m/>
    <m/>
    <m/>
    <m/>
    <m/>
    <m/>
    <m/>
    <m/>
    <m/>
    <m/>
    <m/>
    <m/>
    <m/>
    <m/>
    <m/>
    <m/>
    <s v=" "/>
    <s v=" "/>
    <s v=" "/>
    <s v=" "/>
    <s v=" "/>
    <s v=" "/>
    <s v=" "/>
    <s v=" "/>
    <s v=" "/>
    <s v=" "/>
    <s v=" "/>
    <s v=" "/>
    <m/>
    <m/>
    <m/>
    <m/>
    <m/>
    <m/>
    <s v=" "/>
    <s v=" "/>
    <s v=" "/>
    <m/>
    <m/>
    <m/>
    <m/>
    <m/>
    <m/>
    <m/>
    <m/>
    <m/>
    <s v=""/>
    <s v=""/>
    <s v=""/>
    <m/>
    <m/>
    <m/>
    <m/>
    <m/>
    <n v="341"/>
    <n v="351"/>
    <n v="386"/>
    <n v="438"/>
    <m/>
    <m/>
    <m/>
    <m/>
    <n v="293"/>
    <n v="241"/>
    <n v="310"/>
    <n v="376"/>
    <m/>
    <m/>
    <m/>
    <m/>
    <n v="0"/>
    <m/>
    <n v="0"/>
    <n v="0"/>
    <s v=""/>
    <s v=""/>
    <s v=""/>
    <s v=""/>
    <n v="293"/>
    <n v="241"/>
    <n v="310"/>
    <n v="376"/>
    <n v="132"/>
    <n v="169"/>
    <n v="203"/>
    <n v="16"/>
    <n v="19"/>
    <n v="29"/>
    <n v="93"/>
    <n v="122"/>
    <n v="144"/>
    <m/>
    <n v="41"/>
    <n v="34"/>
    <m/>
    <n v="47"/>
    <n v="51"/>
    <m/>
    <n v="60"/>
    <n v="34"/>
    <s v=""/>
    <n v="145"/>
    <n v="122"/>
  </r>
  <r>
    <x v="15"/>
    <s v="Pierpont Community &amp; Technical College"/>
    <n v="443492"/>
    <x v="7"/>
    <m/>
    <m/>
    <m/>
    <m/>
    <m/>
    <m/>
    <m/>
    <m/>
    <m/>
    <m/>
    <m/>
    <m/>
    <m/>
    <m/>
    <m/>
    <m/>
    <m/>
    <m/>
    <m/>
    <m/>
    <m/>
    <m/>
    <m/>
    <m/>
    <m/>
    <m/>
    <m/>
    <m/>
    <m/>
    <m/>
    <m/>
    <s v=" "/>
    <s v=" "/>
    <s v=" "/>
    <s v=" "/>
    <s v=" "/>
    <s v=" "/>
    <s v=" "/>
    <s v=" "/>
    <s v=" "/>
    <s v=" "/>
    <s v=" "/>
    <s v=" "/>
    <m/>
    <m/>
    <m/>
    <m/>
    <m/>
    <m/>
    <s v=" "/>
    <s v=" "/>
    <s v=" "/>
    <m/>
    <m/>
    <m/>
    <m/>
    <m/>
    <m/>
    <m/>
    <m/>
    <m/>
    <s v=""/>
    <s v=""/>
    <s v=""/>
    <m/>
    <m/>
    <m/>
    <n v="539"/>
    <n v="643"/>
    <n v="543"/>
    <n v="634"/>
    <n v="556"/>
    <n v="526"/>
    <n v="491"/>
    <n v="467"/>
    <n v="437"/>
    <n v="544"/>
    <n v="435"/>
    <n v="542"/>
    <n v="478"/>
    <n v="458"/>
    <m/>
    <m/>
    <n v="0"/>
    <n v="0"/>
    <n v="0"/>
    <n v="0"/>
    <n v="0"/>
    <n v="0"/>
    <n v="491"/>
    <n v="467"/>
    <n v="437"/>
    <n v="544"/>
    <n v="435"/>
    <n v="542"/>
    <n v="478"/>
    <n v="458"/>
    <n v="301"/>
    <n v="230"/>
    <n v="239"/>
    <n v="36"/>
    <n v="49"/>
    <n v="39"/>
    <n v="205"/>
    <n v="199"/>
    <n v="180"/>
    <n v="75"/>
    <n v="45"/>
    <n v="43"/>
    <n v="77"/>
    <n v="51"/>
    <n v="60"/>
    <n v="24"/>
    <n v="30"/>
    <n v="106"/>
    <n v="368"/>
    <n v="309"/>
    <n v="333"/>
  </r>
  <r>
    <x v="15"/>
    <s v="Southern West Virginia Community &amp; Technical College "/>
    <n v="237817"/>
    <x v="7"/>
    <m/>
    <m/>
    <m/>
    <m/>
    <m/>
    <m/>
    <m/>
    <m/>
    <m/>
    <m/>
    <m/>
    <m/>
    <m/>
    <m/>
    <m/>
    <m/>
    <m/>
    <m/>
    <m/>
    <m/>
    <m/>
    <m/>
    <m/>
    <m/>
    <m/>
    <m/>
    <m/>
    <m/>
    <m/>
    <m/>
    <m/>
    <s v=" "/>
    <s v=" "/>
    <s v=" "/>
    <s v=" "/>
    <s v=" "/>
    <s v=" "/>
    <s v=" "/>
    <s v=" "/>
    <s v=" "/>
    <s v=" "/>
    <s v=" "/>
    <s v=" "/>
    <m/>
    <m/>
    <m/>
    <m/>
    <m/>
    <m/>
    <s v=" "/>
    <s v=" "/>
    <s v=" "/>
    <m/>
    <m/>
    <m/>
    <m/>
    <m/>
    <m/>
    <m/>
    <m/>
    <m/>
    <s v=""/>
    <s v=""/>
    <s v=""/>
    <m/>
    <m/>
    <m/>
    <n v="628"/>
    <n v="545"/>
    <n v="517"/>
    <n v="540"/>
    <n v="551"/>
    <n v="547"/>
    <n v="428"/>
    <n v="460"/>
    <n v="467"/>
    <n v="445"/>
    <n v="388"/>
    <n v="403"/>
    <n v="428"/>
    <n v="445"/>
    <m/>
    <m/>
    <n v="0"/>
    <n v="1"/>
    <n v="0"/>
    <n v="0"/>
    <n v="0"/>
    <n v="0"/>
    <n v="428"/>
    <n v="460"/>
    <n v="467"/>
    <n v="444"/>
    <n v="388"/>
    <n v="403"/>
    <n v="428"/>
    <n v="445"/>
    <n v="234"/>
    <n v="230"/>
    <n v="255"/>
    <n v="21"/>
    <n v="24"/>
    <n v="27"/>
    <n v="148"/>
    <n v="174"/>
    <n v="163"/>
    <n v="33"/>
    <n v="34"/>
    <n v="57"/>
    <n v="69"/>
    <n v="89"/>
    <n v="68"/>
    <n v="47"/>
    <n v="41"/>
    <n v="50"/>
    <n v="295"/>
    <n v="224"/>
    <n v="228"/>
  </r>
  <r>
    <x v="15"/>
    <s v="West Virginia Northern Community College"/>
    <n v="238014"/>
    <x v="7"/>
    <m/>
    <m/>
    <m/>
    <m/>
    <m/>
    <m/>
    <m/>
    <m/>
    <m/>
    <m/>
    <m/>
    <m/>
    <m/>
    <m/>
    <m/>
    <m/>
    <m/>
    <m/>
    <m/>
    <m/>
    <m/>
    <m/>
    <m/>
    <m/>
    <m/>
    <m/>
    <m/>
    <m/>
    <m/>
    <m/>
    <m/>
    <s v=" "/>
    <s v=" "/>
    <s v=" "/>
    <s v=" "/>
    <s v=" "/>
    <s v=" "/>
    <s v=" "/>
    <s v=" "/>
    <s v=" "/>
    <s v=" "/>
    <s v=" "/>
    <s v=" "/>
    <m/>
    <m/>
    <m/>
    <m/>
    <m/>
    <m/>
    <s v=" "/>
    <s v=" "/>
    <s v=" "/>
    <m/>
    <m/>
    <m/>
    <m/>
    <m/>
    <m/>
    <m/>
    <m/>
    <m/>
    <s v=""/>
    <s v=""/>
    <s v=""/>
    <m/>
    <m/>
    <m/>
    <n v="381"/>
    <n v="430"/>
    <n v="415"/>
    <n v="420"/>
    <n v="435"/>
    <n v="409"/>
    <n v="245"/>
    <n v="271"/>
    <n v="327"/>
    <n v="346"/>
    <n v="333"/>
    <n v="352"/>
    <n v="363"/>
    <n v="325"/>
    <m/>
    <m/>
    <n v="0"/>
    <n v="0"/>
    <n v="0"/>
    <m/>
    <n v="0"/>
    <m/>
    <n v="245"/>
    <n v="271"/>
    <n v="327"/>
    <n v="346"/>
    <n v="333"/>
    <n v="352"/>
    <n v="363"/>
    <n v="325"/>
    <n v="190"/>
    <n v="194"/>
    <n v="185"/>
    <n v="18"/>
    <n v="19"/>
    <n v="9"/>
    <n v="144"/>
    <n v="150"/>
    <n v="131"/>
    <n v="50"/>
    <n v="45"/>
    <n v="52"/>
    <n v="57"/>
    <n v="44"/>
    <n v="67"/>
    <n v="30"/>
    <n v="29"/>
    <n v="40"/>
    <n v="209"/>
    <n v="215"/>
    <n v="1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grandTotalCaption="uuu" updatedVersion="3" minRefreshableVersion="3" showMemberPropertyTips="0" useAutoFormatting="1" colGrandTotals="0" itemPrintTitles="1" createdVersion="3" indent="0" compact="0" compactData="0" gridDropZones="1">
  <location ref="A2:I735" firstHeaderRow="1" firstDataRow="3" firstDataCol="2"/>
  <pivotFields count="123">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5">
        <item x="0"/>
        <item x="1"/>
        <item x="2"/>
        <item x="3"/>
        <item x="4"/>
        <item x="10"/>
        <item h="1" x="11"/>
        <item h="1" x="5"/>
        <item h="1" x="6"/>
        <item h="1" x="7"/>
        <item h="1" x="8"/>
        <item h="1" x="9"/>
        <item h="1" x="13"/>
        <item h="1" x="12"/>
        <item t="default"/>
      </items>
    </pivotField>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axis="axisCol" compact="0" outline="0" subtotalTop="0" showAll="0" includeNewItemsInFilter="1">
      <items count="5">
        <item n="Four-Year" x="0"/>
        <item n="Two-Year" x="1"/>
        <item x="3"/>
        <item h="1" x="2"/>
        <item t="default"/>
      </items>
    </pivotField>
  </pivotFields>
  <rowFields count="2">
    <field x="0"/>
    <field x="-2"/>
  </rowFields>
  <rowItems count="731">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rowItems>
  <colFields count="2">
    <field x="122"/>
    <field x="3"/>
  </colFields>
  <colItems count="7">
    <i>
      <x/>
      <x/>
    </i>
    <i r="1">
      <x v="1"/>
    </i>
    <i r="1">
      <x v="2"/>
    </i>
    <i r="1">
      <x v="3"/>
    </i>
    <i r="1">
      <x v="4"/>
    </i>
    <i r="1">
      <x v="5"/>
    </i>
    <i t="default">
      <x/>
    </i>
  </colItems>
  <dataFields count="43">
    <dataField name=" 4y-Freshm 02" fld="4" baseField="0" baseItem="0" numFmtId="164"/>
    <dataField name=" 4y-Freshm 03" fld="5" baseField="0" baseItem="0" numFmtId="164"/>
    <dataField name=" 4y-Freshm 04" fld="6" baseField="0" baseItem="0" numFmtId="164"/>
    <dataField name=" 4y-Freshm 05" fld="7" baseField="0" baseItem="0" numFmtId="164"/>
    <dataField name=" 4y-Freshm 06" fld="8" baseField="0" baseItem="0" numFmtId="164"/>
    <dataField name=" 4y-Freshm 07" fld="9" baseField="0" baseItem="0" numFmtId="164"/>
    <dataField name=" 4y-Freshm 08" fld="10" baseField="0" baseItem="0" numFmtId="164"/>
    <dataField name=" 4y-Adjcohort 97" fld="35" baseField="0" baseItem="0" numFmtId="164"/>
    <dataField name=" 4y-Adjcohort 98" fld="36" baseField="0" baseItem="0" numFmtId="164"/>
    <dataField name=" 4y-Adjcohort 99" fld="37" baseField="0" baseItem="0" numFmtId="164"/>
    <dataField name=" 4y-Adjcohort 00" fld="38" baseField="0" baseItem="0" numFmtId="164"/>
    <dataField name=" 4y-Adjcohort 01" fld="39" baseField="0" baseItem="0" numFmtId="164"/>
    <dataField name=" 4y-Adjcohort 02" fld="40" baseField="0" baseItem="0" numFmtId="164"/>
    <dataField name=" 4y-Adjcohort 03" fld="41" baseField="0" baseItem="0" numFmtId="164"/>
    <dataField name=" 4y-Adjcohort 04" fld="42" baseField="0" baseItem="0" numFmtId="164"/>
    <dataField name=" 4y-Adjcohort 05" fld="43" baseField="0" baseItem="0" numFmtId="164"/>
    <dataField name=" 4y-Adjcohort 06" fld="44" baseField="0" baseItem="0" numFmtId="164"/>
    <dataField name=" 4y-Adjcohort 07" fld="45" baseField="0" baseItem="0" numFmtId="164"/>
    <dataField name=" 4y-Adjcohort 08" fld="46" baseField="0" baseItem="0" numFmtId="164"/>
    <dataField name=" 4y-EnrlY2 06" fld="47" baseField="0" baseItem="0" numFmtId="164"/>
    <dataField name=" 4y-EnrlY2 07" fld="48" baseField="0" baseItem="0" numFmtId="164"/>
    <dataField name=" 4y-EnrlY2 08" fld="49" baseField="0" baseItem="0" numFmtId="164"/>
    <dataField name=" 4y-TransfY2 06" fld="50" baseField="0" baseItem="0" numFmtId="164"/>
    <dataField name=" 4y-TransfY2 07" fld="51" baseField="0" baseItem="0" numFmtId="164"/>
    <dataField name=" 4y-TransfY2 08" fld="52" baseField="0" baseItem="0" numFmtId="164"/>
    <dataField name=" 4y-OtherY2 06" fld="53" baseField="0" baseItem="0" numFmtId="164"/>
    <dataField name=" 4y-OtherY2 07" fld="54" baseField="0" baseItem="0" numFmtId="164"/>
    <dataField name=" 4y-OtherY2 08" fld="55" baseField="0" baseItem="0" numFmtId="164"/>
    <dataField name=" 4y-CompY6 01" fld="56" baseField="0" baseItem="0" numFmtId="164"/>
    <dataField name=" 4y-CompY6 02" fld="57" baseField="0" baseItem="0" numFmtId="164"/>
    <dataField name=" 4y-CompY6 03" fld="58" baseField="0" baseItem="0" numFmtId="164"/>
    <dataField name=" 4y-EnrlY6 01" fld="59" baseField="0" baseItem="0" numFmtId="164"/>
    <dataField name=" 4y-EnrlY6 02" fld="60" baseField="0" baseItem="0" numFmtId="164"/>
    <dataField name=" 4y-EnrlY6 03" fld="61" baseField="0" baseItem="0" numFmtId="164"/>
    <dataField name=" 4y-TransfY6 01" fld="62" baseField="0" baseItem="0" numFmtId="164"/>
    <dataField name=" 4y-TransfY6 02" fld="63" baseField="0" baseItem="0" numFmtId="164"/>
    <dataField name=" 4y-TransfY6 03" fld="64" baseField="0" baseItem="0" numFmtId="164"/>
    <dataField name=" 4y-OtherY6 01" fld="65" baseField="0" baseItem="0" numFmtId="164"/>
    <dataField name=" 4y-OtherY6 02" fld="66" baseField="0" baseItem="0" numFmtId="164"/>
    <dataField name=" 4y-OtherY6 03" fld="67" baseField="0" baseItem="0" numFmtId="164"/>
    <dataField name=" 4y-CompY10 97" fld="68" baseField="0" baseItem="0" numFmtId="164"/>
    <dataField name=" 4y-CompY10 98" fld="69" baseField="0" baseItem="0" numFmtId="164"/>
    <dataField name=" 4y-CompY10 99" fld="70" baseField="0" baseItem="0" numFmtId="164"/>
  </dataFields>
  <formats count="275">
    <format dxfId="712">
      <pivotArea outline="0" fieldPosition="0">
        <references count="2">
          <reference field="3" count="5" selected="0">
            <x v="1"/>
            <x v="2"/>
            <x v="3"/>
            <x v="4"/>
            <x v="5"/>
          </reference>
          <reference field="122" count="1" selected="0">
            <x v="0"/>
          </reference>
        </references>
      </pivotArea>
    </format>
    <format dxfId="711">
      <pivotArea outline="0" fieldPosition="0">
        <references count="1">
          <reference field="122" count="1" selected="0" defaultSubtotal="1">
            <x v="0"/>
          </reference>
        </references>
      </pivotArea>
    </format>
    <format dxfId="710">
      <pivotArea outline="0" fieldPosition="0">
        <references count="1">
          <reference field="122" count="1" selected="0" defaultSubtotal="1">
            <x v="1"/>
          </reference>
        </references>
      </pivotArea>
    </format>
    <format dxfId="709">
      <pivotArea outline="0" fieldPosition="0"/>
    </format>
    <format dxfId="708">
      <pivotArea dataOnly="0" labelOnly="1" outline="0" fieldPosition="0">
        <references count="1">
          <reference field="122" count="1" defaultSubtotal="1">
            <x v="0"/>
          </reference>
        </references>
      </pivotArea>
    </format>
    <format dxfId="707">
      <pivotArea field="0" type="button" dataOnly="0" labelOnly="1" outline="0" axis="axisRow" fieldPosition="0"/>
    </format>
    <format dxfId="706">
      <pivotArea field="-2" type="button" dataOnly="0" labelOnly="1" outline="0" axis="axisRow" fieldPosition="1"/>
    </format>
    <format dxfId="705">
      <pivotArea dataOnly="0" labelOnly="1" outline="0" offset="IV256" fieldPosition="0">
        <references count="1">
          <reference field="122" count="1" defaultSubtotal="1">
            <x v="0"/>
          </reference>
        </references>
      </pivotArea>
    </format>
    <format dxfId="704">
      <pivotArea dataOnly="0" labelOnly="1" outline="0" fieldPosition="0">
        <references count="2">
          <reference field="3" count="0"/>
          <reference field="122" count="1" selected="0">
            <x v="0"/>
          </reference>
        </references>
      </pivotArea>
    </format>
    <format dxfId="703">
      <pivotArea dataOnly="0" labelOnly="1" outline="0" offset="IV1" fieldPosition="0">
        <references count="1">
          <reference field="0" count="1">
            <x v="1"/>
          </reference>
        </references>
      </pivotArea>
    </format>
    <format dxfId="702">
      <pivotArea field="0" grandRow="1" outline="0" axis="axisRow" fieldPosition="0">
        <references count="1">
          <reference field="4294967294" count="1" selected="0">
            <x v="10"/>
          </reference>
        </references>
      </pivotArea>
    </format>
    <format dxfId="701">
      <pivotArea dataOnly="0" labelOnly="1" outline="0" fieldPosition="0">
        <references count="1">
          <reference field="122" count="1">
            <x v="0"/>
          </reference>
        </references>
      </pivotArea>
    </format>
    <format dxfId="700">
      <pivotArea dataOnly="0" outline="0" fieldPosition="0">
        <references count="1">
          <reference field="3" count="1">
            <x v="3"/>
          </reference>
        </references>
      </pivotArea>
    </format>
    <format dxfId="699">
      <pivotArea outline="0" fieldPosition="0">
        <references count="2">
          <reference field="3" count="1" selected="0">
            <x v="3"/>
          </reference>
          <reference field="122" count="1" selected="0">
            <x v="0"/>
          </reference>
        </references>
      </pivotArea>
    </format>
    <format dxfId="698">
      <pivotArea type="topRight" dataOnly="0" labelOnly="1" outline="0" offset="B1" fieldPosition="0"/>
    </format>
    <format dxfId="697">
      <pivotArea dataOnly="0" labelOnly="1" outline="0" offset="D256" fieldPosition="0">
        <references count="1">
          <reference field="122" count="1">
            <x v="0"/>
          </reference>
        </references>
      </pivotArea>
    </format>
    <format dxfId="696">
      <pivotArea dataOnly="0" labelOnly="1" outline="0" fieldPosition="0">
        <references count="2">
          <reference field="3" count="1">
            <x v="3"/>
          </reference>
          <reference field="122" count="1" selected="0">
            <x v="0"/>
          </reference>
        </references>
      </pivotArea>
    </format>
    <format dxfId="695">
      <pivotArea outline="0" fieldPosition="0"/>
    </format>
    <format dxfId="694">
      <pivotArea field="122" type="button" dataOnly="0" labelOnly="1" outline="0" axis="axisCol" fieldPosition="0"/>
    </format>
    <format dxfId="693">
      <pivotArea field="3" type="button" dataOnly="0" labelOnly="1" outline="0" axis="axisCol" fieldPosition="1"/>
    </format>
    <format dxfId="692">
      <pivotArea type="topRight" dataOnly="0" labelOnly="1" outline="0" fieldPosition="0"/>
    </format>
    <format dxfId="691">
      <pivotArea dataOnly="0" labelOnly="1" outline="0" fieldPosition="0">
        <references count="1">
          <reference field="122" count="1">
            <x v="0"/>
          </reference>
        </references>
      </pivotArea>
    </format>
    <format dxfId="690">
      <pivotArea dataOnly="0" labelOnly="1" outline="0" fieldPosition="0">
        <references count="1">
          <reference field="122" count="1" defaultSubtotal="1">
            <x v="0"/>
          </reference>
        </references>
      </pivotArea>
    </format>
    <format dxfId="689">
      <pivotArea dataOnly="0" labelOnly="1" outline="0" fieldPosition="0">
        <references count="2">
          <reference field="3" count="0"/>
          <reference field="122" count="1" selected="0">
            <x v="0"/>
          </reference>
        </references>
      </pivotArea>
    </format>
    <format dxfId="688">
      <pivotArea dataOnly="0" labelOnly="1" outline="0" fieldPosition="0">
        <references count="1">
          <reference field="0" count="0"/>
        </references>
      </pivotArea>
    </format>
    <format dxfId="687">
      <pivotArea dataOnly="0" outline="0" fieldPosition="0">
        <references count="1">
          <reference field="122" count="0" defaultSubtotal="1"/>
        </references>
      </pivotArea>
    </format>
    <format dxfId="686">
      <pivotArea dataOnly="0" outline="0" fieldPosition="0">
        <references count="1">
          <reference field="122" count="0" defaultSubtotal="1"/>
        </references>
      </pivotArea>
    </format>
    <format dxfId="685">
      <pivotArea field="0" grandRow="1" outline="0" axis="axisRow" fieldPosition="0">
        <references count="1">
          <reference field="4294967294" count="1" selected="0">
            <x v="7"/>
          </reference>
        </references>
      </pivotArea>
    </format>
    <format dxfId="684">
      <pivotArea field="0" dataOnly="0" labelOnly="1" grandRow="1" outline="0" axis="axisRow" fieldPosition="0">
        <references count="1">
          <reference field="4294967294" count="1" selected="0">
            <x v="7"/>
          </reference>
        </references>
      </pivotArea>
    </format>
    <format dxfId="683">
      <pivotArea field="0" dataOnly="0" labelOnly="1" grandRow="1" outline="0" axis="axisRow" fieldPosition="0">
        <references count="1">
          <reference field="4294967294" count="1" selected="0">
            <x v="10"/>
          </reference>
        </references>
      </pivotArea>
    </format>
    <format dxfId="682">
      <pivotArea field="0" dataOnly="0" labelOnly="1" grandRow="1" outline="0" axis="axisRow" fieldPosition="0">
        <references count="1">
          <reference field="4294967294" count="1" selected="0">
            <x v="15"/>
          </reference>
        </references>
      </pivotArea>
    </format>
    <format dxfId="681">
      <pivotArea type="topRight" dataOnly="0" labelOnly="1" outline="0" offset="F1" fieldPosition="0"/>
    </format>
    <format dxfId="680">
      <pivotArea field="0" dataOnly="0" labelOnly="1" grandRow="1" outline="0" axis="axisRow" fieldPosition="0">
        <references count="1">
          <reference field="4294967294" count="1" selected="0">
            <x v="7"/>
          </reference>
        </references>
      </pivotArea>
    </format>
    <format dxfId="679">
      <pivotArea field="0" dataOnly="0" labelOnly="1" grandRow="1" outline="0" axis="axisRow" fieldPosition="0">
        <references count="1">
          <reference field="4294967294" count="1" selected="0">
            <x v="10"/>
          </reference>
        </references>
      </pivotArea>
    </format>
    <format dxfId="678">
      <pivotArea field="0" dataOnly="0" labelOnly="1" grandRow="1" outline="0" axis="axisRow" fieldPosition="0">
        <references count="1">
          <reference field="4294967294" count="1" selected="0">
            <x v="15"/>
          </reference>
        </references>
      </pivotArea>
    </format>
    <format dxfId="677">
      <pivotArea field="0" dataOnly="0" labelOnly="1" grandRow="1" outline="0" axis="axisRow" fieldPosition="0">
        <references count="1">
          <reference field="4294967294" count="1" selected="0">
            <x v="16"/>
          </reference>
        </references>
      </pivotArea>
    </format>
    <format dxfId="676">
      <pivotArea dataOnly="0" labelOnly="1" outline="0" fieldPosition="0">
        <references count="2">
          <reference field="4294967294" count="4">
            <x v="7"/>
            <x v="10"/>
            <x v="15"/>
            <x v="16"/>
          </reference>
          <reference field="0" count="1" selected="0">
            <x v="4"/>
          </reference>
        </references>
      </pivotArea>
    </format>
    <format dxfId="675">
      <pivotArea outline="0" fieldPosition="0">
        <references count="1">
          <reference field="0" count="15" selected="0">
            <x v="1"/>
            <x v="2"/>
            <x v="3"/>
            <x v="4"/>
            <x v="5"/>
            <x v="6"/>
            <x v="7"/>
            <x v="8"/>
            <x v="9"/>
            <x v="10"/>
            <x v="11"/>
            <x v="12"/>
            <x v="13"/>
            <x v="14"/>
            <x v="15"/>
          </reference>
        </references>
      </pivotArea>
    </format>
    <format dxfId="674">
      <pivotArea dataOnly="0" labelOnly="1" outline="0" fieldPosition="0">
        <references count="1">
          <reference field="0" count="15">
            <x v="1"/>
            <x v="2"/>
            <x v="3"/>
            <x v="4"/>
            <x v="5"/>
            <x v="6"/>
            <x v="7"/>
            <x v="8"/>
            <x v="9"/>
            <x v="10"/>
            <x v="11"/>
            <x v="12"/>
            <x v="13"/>
            <x v="14"/>
            <x v="15"/>
          </reference>
        </references>
      </pivotArea>
    </format>
    <format dxfId="673">
      <pivotArea dataOnly="0" labelOnly="1" outline="0" fieldPosition="0">
        <references count="2">
          <reference field="4294967294" count="7">
            <x v="3"/>
            <x v="4"/>
            <x v="7"/>
            <x v="10"/>
            <x v="15"/>
            <x v="16"/>
            <x v="19"/>
          </reference>
          <reference field="0" count="1" selected="0">
            <x v="4"/>
          </reference>
        </references>
      </pivotArea>
    </format>
    <format dxfId="672">
      <pivotArea field="0" dataOnly="0" labelOnly="1" grandRow="1" outline="0" offset="A256" axis="axisRow" fieldPosition="0">
        <references count="1">
          <reference field="4294967294" count="1" selected="0">
            <x v="3"/>
          </reference>
        </references>
      </pivotArea>
    </format>
    <format dxfId="671">
      <pivotArea field="0" dataOnly="0" labelOnly="1" grandRow="1" outline="0" offset="A256" axis="axisRow" fieldPosition="0">
        <references count="1">
          <reference field="4294967294" count="1" selected="0">
            <x v="4"/>
          </reference>
        </references>
      </pivotArea>
    </format>
    <format dxfId="670">
      <pivotArea field="0" dataOnly="0" labelOnly="1" grandRow="1" outline="0" offset="A256" axis="axisRow" fieldPosition="0">
        <references count="1">
          <reference field="4294967294" count="1" selected="0">
            <x v="7"/>
          </reference>
        </references>
      </pivotArea>
    </format>
    <format dxfId="669">
      <pivotArea field="0" dataOnly="0" labelOnly="1" grandRow="1" outline="0" offset="A256" axis="axisRow" fieldPosition="0">
        <references count="1">
          <reference field="4294967294" count="1" selected="0">
            <x v="10"/>
          </reference>
        </references>
      </pivotArea>
    </format>
    <format dxfId="668">
      <pivotArea field="0" dataOnly="0" labelOnly="1" grandRow="1" outline="0" offset="A256" axis="axisRow" fieldPosition="0">
        <references count="1">
          <reference field="4294967294" count="1" selected="0">
            <x v="15"/>
          </reference>
        </references>
      </pivotArea>
    </format>
    <format dxfId="667">
      <pivotArea field="0" dataOnly="0" labelOnly="1" grandRow="1" outline="0" offset="A256" axis="axisRow" fieldPosition="0">
        <references count="1">
          <reference field="4294967294" count="1" selected="0">
            <x v="16"/>
          </reference>
        </references>
      </pivotArea>
    </format>
    <format dxfId="666">
      <pivotArea field="0" dataOnly="0" labelOnly="1" grandRow="1" outline="0" offset="A256" axis="axisRow" fieldPosition="0">
        <references count="1">
          <reference field="4294967294" count="1" selected="0">
            <x v="19"/>
          </reference>
        </references>
      </pivotArea>
    </format>
    <format dxfId="665">
      <pivotArea type="origin" dataOnly="0" labelOnly="1" outline="0" fieldPosition="0"/>
    </format>
    <format dxfId="664">
      <pivotArea type="origin" dataOnly="0" labelOnly="1" outline="0" fieldPosition="0"/>
    </format>
    <format dxfId="663">
      <pivotArea field="0" type="button" dataOnly="0" labelOnly="1" outline="0" axis="axisRow" fieldPosition="0"/>
    </format>
    <format dxfId="662">
      <pivotArea dataOnly="0" outline="0" fieldPosition="0">
        <references count="1">
          <reference field="4294967294" count="1">
            <x v="37"/>
          </reference>
        </references>
      </pivotArea>
    </format>
    <format dxfId="661">
      <pivotArea outline="0" fieldPosition="0">
        <references count="2">
          <reference field="4294967294" count="1" selected="0">
            <x v="28"/>
          </reference>
          <reference field="0" count="1" selected="0">
            <x v="0"/>
          </reference>
        </references>
      </pivotArea>
    </format>
    <format dxfId="660">
      <pivotArea dataOnly="0" labelOnly="1" outline="0" fieldPosition="0">
        <references count="2">
          <reference field="4294967294" count="1">
            <x v="28"/>
          </reference>
          <reference field="0" count="1" selected="0">
            <x v="0"/>
          </reference>
        </references>
      </pivotArea>
    </format>
    <format dxfId="659">
      <pivotArea outline="0" fieldPosition="0">
        <references count="2">
          <reference field="4294967294" count="1" selected="0">
            <x v="31"/>
          </reference>
          <reference field="0" count="1" selected="0">
            <x v="0"/>
          </reference>
        </references>
      </pivotArea>
    </format>
    <format dxfId="658">
      <pivotArea dataOnly="0" labelOnly="1" outline="0" fieldPosition="0">
        <references count="2">
          <reference field="4294967294" count="1">
            <x v="31"/>
          </reference>
          <reference field="0" count="1" selected="0">
            <x v="0"/>
          </reference>
        </references>
      </pivotArea>
    </format>
    <format dxfId="657">
      <pivotArea outline="0" fieldPosition="0">
        <references count="2">
          <reference field="4294967294" count="1" selected="0">
            <x v="34"/>
          </reference>
          <reference field="0" count="1" selected="0">
            <x v="0"/>
          </reference>
        </references>
      </pivotArea>
    </format>
    <format dxfId="656">
      <pivotArea dataOnly="0" labelOnly="1" outline="0" fieldPosition="0">
        <references count="2">
          <reference field="4294967294" count="1">
            <x v="34"/>
          </reference>
          <reference field="0" count="1" selected="0">
            <x v="0"/>
          </reference>
        </references>
      </pivotArea>
    </format>
    <format dxfId="655">
      <pivotArea dataOnly="0" labelOnly="1" outline="0" fieldPosition="0">
        <references count="2">
          <reference field="4294967294" count="1">
            <x v="37"/>
          </reference>
          <reference field="0" count="1" selected="0">
            <x v="0"/>
          </reference>
        </references>
      </pivotArea>
    </format>
    <format dxfId="654">
      <pivotArea dataOnly="0" labelOnly="1" outline="0" fieldPosition="0">
        <references count="2">
          <reference field="4294967294" count="1">
            <x v="40"/>
          </reference>
          <reference field="0" count="1" selected="0">
            <x v="0"/>
          </reference>
        </references>
      </pivotArea>
    </format>
    <format dxfId="653">
      <pivotArea field="0" dataOnly="0" labelOnly="1" grandRow="1" outline="0" offset="A256" axis="axisRow" fieldPosition="0">
        <references count="1">
          <reference field="4294967294" count="1" selected="0">
            <x v="3"/>
          </reference>
        </references>
      </pivotArea>
    </format>
    <format dxfId="652">
      <pivotArea field="0" dataOnly="0" labelOnly="1" grandRow="1" outline="0" offset="A256" axis="axisRow" fieldPosition="0">
        <references count="1">
          <reference field="4294967294" count="1" selected="0">
            <x v="4"/>
          </reference>
        </references>
      </pivotArea>
    </format>
    <format dxfId="651">
      <pivotArea field="0" dataOnly="0" labelOnly="1" grandRow="1" outline="0" offset="A256" axis="axisRow" fieldPosition="0">
        <references count="1">
          <reference field="4294967294" count="1" selected="0">
            <x v="7"/>
          </reference>
        </references>
      </pivotArea>
    </format>
    <format dxfId="650">
      <pivotArea field="0" dataOnly="0" labelOnly="1" grandRow="1" outline="0" offset="A256" axis="axisRow" fieldPosition="0">
        <references count="1">
          <reference field="4294967294" count="1" selected="0">
            <x v="10"/>
          </reference>
        </references>
      </pivotArea>
    </format>
    <format dxfId="649">
      <pivotArea field="0" dataOnly="0" labelOnly="1" grandRow="1" outline="0" offset="A256" axis="axisRow" fieldPosition="0">
        <references count="1">
          <reference field="4294967294" count="1" selected="0">
            <x v="11"/>
          </reference>
        </references>
      </pivotArea>
    </format>
    <format dxfId="648">
      <pivotArea field="0" dataOnly="0" labelOnly="1" grandRow="1" outline="0" offset="A256" axis="axisRow" fieldPosition="0">
        <references count="1">
          <reference field="4294967294" count="1" selected="0">
            <x v="15"/>
          </reference>
        </references>
      </pivotArea>
    </format>
    <format dxfId="647">
      <pivotArea field="0" dataOnly="0" labelOnly="1" grandRow="1" outline="0" offset="A256" axis="axisRow" fieldPosition="0">
        <references count="1">
          <reference field="4294967294" count="1" selected="0">
            <x v="16"/>
          </reference>
        </references>
      </pivotArea>
    </format>
    <format dxfId="646">
      <pivotArea field="0" dataOnly="0" labelOnly="1" grandRow="1" outline="0" offset="A256" axis="axisRow" fieldPosition="0">
        <references count="1">
          <reference field="4294967294" count="1" selected="0">
            <x v="19"/>
          </reference>
        </references>
      </pivotArea>
    </format>
    <format dxfId="645">
      <pivotArea field="0" dataOnly="0" labelOnly="1" grandRow="1" outline="0" offset="A256" axis="axisRow" fieldPosition="0">
        <references count="1">
          <reference field="4294967294" count="1" selected="0">
            <x v="22"/>
          </reference>
        </references>
      </pivotArea>
    </format>
    <format dxfId="644">
      <pivotArea field="0" dataOnly="0" labelOnly="1" grandRow="1" outline="0" offset="A256" axis="axisRow" fieldPosition="0">
        <references count="1">
          <reference field="4294967294" count="1" selected="0">
            <x v="25"/>
          </reference>
        </references>
      </pivotArea>
    </format>
    <format dxfId="643">
      <pivotArea field="0" dataOnly="0" labelOnly="1" grandRow="1" outline="0" offset="A256" axis="axisRow" fieldPosition="0">
        <references count="1">
          <reference field="4294967294" count="1" selected="0">
            <x v="28"/>
          </reference>
        </references>
      </pivotArea>
    </format>
    <format dxfId="642">
      <pivotArea field="0" dataOnly="0" labelOnly="1" grandRow="1" outline="0" offset="A256" axis="axisRow" fieldPosition="0">
        <references count="1">
          <reference field="4294967294" count="1" selected="0">
            <x v="31"/>
          </reference>
        </references>
      </pivotArea>
    </format>
    <format dxfId="641">
      <pivotArea field="0" dataOnly="0" labelOnly="1" grandRow="1" outline="0" offset="A256" axis="axisRow" fieldPosition="0">
        <references count="1">
          <reference field="4294967294" count="1" selected="0">
            <x v="34"/>
          </reference>
        </references>
      </pivotArea>
    </format>
    <format dxfId="640">
      <pivotArea field="0" dataOnly="0" labelOnly="1" grandRow="1" outline="0" offset="A256" axis="axisRow" fieldPosition="0">
        <references count="1">
          <reference field="4294967294" count="1" selected="0">
            <x v="37"/>
          </reference>
        </references>
      </pivotArea>
    </format>
    <format dxfId="639">
      <pivotArea field="0" dataOnly="0" labelOnly="1" grandRow="1" outline="0" offset="A256" axis="axisRow" fieldPosition="0">
        <references count="1">
          <reference field="4294967294" count="1" selected="0">
            <x v="40"/>
          </reference>
        </references>
      </pivotArea>
    </format>
    <format dxfId="638">
      <pivotArea outline="0" fieldPosition="0">
        <references count="4">
          <reference field="4294967294" count="1" selected="0">
            <x v="34"/>
          </reference>
          <reference field="0" count="1" selected="0">
            <x v="3"/>
          </reference>
          <reference field="3" count="1" selected="0">
            <x v="5"/>
          </reference>
          <reference field="122" count="1" selected="0">
            <x v="0"/>
          </reference>
        </references>
      </pivotArea>
    </format>
    <format dxfId="637">
      <pivotArea outline="0" fieldPosition="0">
        <references count="4">
          <reference field="4294967294" count="1" selected="0">
            <x v="34"/>
          </reference>
          <reference field="0" count="1" selected="0">
            <x v="3"/>
          </reference>
          <reference field="3" count="1" selected="0">
            <x v="5"/>
          </reference>
          <reference field="122" count="1" selected="0">
            <x v="0"/>
          </reference>
        </references>
      </pivotArea>
    </format>
    <format dxfId="636">
      <pivotArea outline="0" fieldPosition="0">
        <references count="4">
          <reference field="4294967294" count="1" selected="0">
            <x v="25"/>
          </reference>
          <reference field="0" count="1" selected="0">
            <x v="10"/>
          </reference>
          <reference field="3" count="1" selected="0">
            <x v="5"/>
          </reference>
          <reference field="122" count="1" selected="0">
            <x v="0"/>
          </reference>
        </references>
      </pivotArea>
    </format>
    <format dxfId="635">
      <pivotArea outline="0" fieldPosition="0">
        <references count="4">
          <reference field="4294967294" count="1" selected="0">
            <x v="25"/>
          </reference>
          <reference field="0" count="1" selected="0">
            <x v="10"/>
          </reference>
          <reference field="3" count="1" selected="0">
            <x v="5"/>
          </reference>
          <reference field="122" count="1" selected="0">
            <x v="0"/>
          </reference>
        </references>
      </pivotArea>
    </format>
    <format dxfId="634">
      <pivotArea outline="0" fieldPosition="0">
        <references count="2">
          <reference field="4294967294" count="2" selected="0">
            <x v="37"/>
            <x v="40"/>
          </reference>
          <reference field="0" count="1" selected="0">
            <x v="0"/>
          </reference>
        </references>
      </pivotArea>
    </format>
    <format dxfId="633">
      <pivotArea outline="0" fieldPosition="0">
        <references count="4">
          <reference field="4294967294" count="1" selected="0">
            <x v="34"/>
          </reference>
          <reference field="0" count="1" selected="0">
            <x v="3"/>
          </reference>
          <reference field="3" count="1" selected="0">
            <x v="5"/>
          </reference>
          <reference field="122" count="1" selected="0">
            <x v="0"/>
          </reference>
        </references>
      </pivotArea>
    </format>
    <format dxfId="632">
      <pivotArea outline="0" fieldPosition="0">
        <references count="4">
          <reference field="4294967294" count="1" selected="0">
            <x v="34"/>
          </reference>
          <reference field="0" count="1" selected="0">
            <x v="3"/>
          </reference>
          <reference field="3" count="1" selected="0">
            <x v="5"/>
          </reference>
          <reference field="122" count="1" selected="0">
            <x v="0"/>
          </reference>
        </references>
      </pivotArea>
    </format>
    <format dxfId="631">
      <pivotArea outline="0" fieldPosition="0">
        <references count="1">
          <reference field="0" count="1" selected="0">
            <x v="0"/>
          </reference>
        </references>
      </pivotArea>
    </format>
    <format dxfId="630">
      <pivotArea dataOnly="0" labelOnly="1" outline="0" fieldPosition="0">
        <references count="2">
          <reference field="4294967294" count="0"/>
          <reference field="0" count="1" selected="0">
            <x v="0"/>
          </reference>
        </references>
      </pivotArea>
    </format>
    <format dxfId="629">
      <pivotArea dataOnly="0" labelOnly="1" outline="0" fieldPosition="0">
        <references count="1">
          <reference field="0" count="1">
            <x v="0"/>
          </reference>
        </references>
      </pivotArea>
    </format>
    <format dxfId="628">
      <pivotArea dataOnly="0" outline="0" fieldPosition="0">
        <references count="1">
          <reference field="4294967294" count="1">
            <x v="5"/>
          </reference>
        </references>
      </pivotArea>
    </format>
    <format dxfId="627">
      <pivotArea dataOnly="0" outline="0" fieldPosition="0">
        <references count="1">
          <reference field="4294967294" count="4">
            <x v="14"/>
            <x v="15"/>
            <x v="16"/>
            <x v="17"/>
          </reference>
        </references>
      </pivotArea>
    </format>
    <format dxfId="626">
      <pivotArea dataOnly="0" outline="0" fieldPosition="0">
        <references count="1">
          <reference field="4294967294" count="1">
            <x v="20"/>
          </reference>
        </references>
      </pivotArea>
    </format>
    <format dxfId="625">
      <pivotArea dataOnly="0" outline="0" fieldPosition="0">
        <references count="1">
          <reference field="4294967294" count="1">
            <x v="23"/>
          </reference>
        </references>
      </pivotArea>
    </format>
    <format dxfId="624">
      <pivotArea outline="0" fieldPosition="0">
        <references count="2">
          <reference field="4294967294" count="1" selected="0">
            <x v="38"/>
          </reference>
          <reference field="0" count="1" selected="0">
            <x v="0"/>
          </reference>
        </references>
      </pivotArea>
    </format>
    <format dxfId="623">
      <pivotArea dataOnly="0" labelOnly="1" outline="0" fieldPosition="0">
        <references count="2">
          <reference field="4294967294" count="1">
            <x v="38"/>
          </reference>
          <reference field="0" count="1" selected="0">
            <x v="0"/>
          </reference>
        </references>
      </pivotArea>
    </format>
    <format dxfId="622">
      <pivotArea outline="0" fieldPosition="0">
        <references count="1">
          <reference field="0" count="14" selected="0">
            <x v="1"/>
            <x v="2"/>
            <x v="3"/>
            <x v="5"/>
            <x v="6"/>
            <x v="7"/>
            <x v="8"/>
            <x v="9"/>
            <x v="10"/>
            <x v="11"/>
            <x v="12"/>
            <x v="13"/>
            <x v="14"/>
            <x v="15"/>
          </reference>
        </references>
      </pivotArea>
    </format>
    <format dxfId="621">
      <pivotArea dataOnly="0" labelOnly="1" outline="0" fieldPosition="0">
        <references count="1">
          <reference field="0" count="14">
            <x v="1"/>
            <x v="2"/>
            <x v="3"/>
            <x v="5"/>
            <x v="6"/>
            <x v="7"/>
            <x v="8"/>
            <x v="9"/>
            <x v="10"/>
            <x v="11"/>
            <x v="12"/>
            <x v="13"/>
            <x v="14"/>
            <x v="15"/>
          </reference>
        </references>
      </pivotArea>
    </format>
    <format dxfId="620">
      <pivotArea dataOnly="0" labelOnly="1" outline="0" fieldPosition="0">
        <references count="2">
          <reference field="4294967294" count="0"/>
          <reference field="0" count="1" selected="0">
            <x v="1"/>
          </reference>
        </references>
      </pivotArea>
    </format>
    <format dxfId="619">
      <pivotArea dataOnly="0" labelOnly="1" outline="0" fieldPosition="0">
        <references count="2">
          <reference field="4294967294" count="0"/>
          <reference field="0" count="1" selected="0">
            <x v="2"/>
          </reference>
        </references>
      </pivotArea>
    </format>
    <format dxfId="618">
      <pivotArea dataOnly="0" labelOnly="1" outline="0" fieldPosition="0">
        <references count="2">
          <reference field="4294967294" count="0"/>
          <reference field="0" count="1" selected="0">
            <x v="3"/>
          </reference>
        </references>
      </pivotArea>
    </format>
    <format dxfId="617">
      <pivotArea dataOnly="0" labelOnly="1" outline="0" fieldPosition="0">
        <references count="2">
          <reference field="4294967294" count="0"/>
          <reference field="0" count="1" selected="0">
            <x v="5"/>
          </reference>
        </references>
      </pivotArea>
    </format>
    <format dxfId="616">
      <pivotArea dataOnly="0" labelOnly="1" outline="0" fieldPosition="0">
        <references count="2">
          <reference field="4294967294" count="0"/>
          <reference field="0" count="1" selected="0">
            <x v="6"/>
          </reference>
        </references>
      </pivotArea>
    </format>
    <format dxfId="615">
      <pivotArea dataOnly="0" labelOnly="1" outline="0" fieldPosition="0">
        <references count="2">
          <reference field="4294967294" count="0"/>
          <reference field="0" count="1" selected="0">
            <x v="7"/>
          </reference>
        </references>
      </pivotArea>
    </format>
    <format dxfId="614">
      <pivotArea dataOnly="0" labelOnly="1" outline="0" fieldPosition="0">
        <references count="2">
          <reference field="4294967294" count="0"/>
          <reference field="0" count="1" selected="0">
            <x v="8"/>
          </reference>
        </references>
      </pivotArea>
    </format>
    <format dxfId="613">
      <pivotArea dataOnly="0" labelOnly="1" outline="0" fieldPosition="0">
        <references count="2">
          <reference field="4294967294" count="0"/>
          <reference field="0" count="1" selected="0">
            <x v="9"/>
          </reference>
        </references>
      </pivotArea>
    </format>
    <format dxfId="612">
      <pivotArea dataOnly="0" labelOnly="1" outline="0" fieldPosition="0">
        <references count="2">
          <reference field="4294967294" count="0"/>
          <reference field="0" count="1" selected="0">
            <x v="10"/>
          </reference>
        </references>
      </pivotArea>
    </format>
    <format dxfId="611">
      <pivotArea dataOnly="0" labelOnly="1" outline="0" fieldPosition="0">
        <references count="2">
          <reference field="4294967294" count="0"/>
          <reference field="0" count="1" selected="0">
            <x v="11"/>
          </reference>
        </references>
      </pivotArea>
    </format>
    <format dxfId="610">
      <pivotArea dataOnly="0" labelOnly="1" outline="0" fieldPosition="0">
        <references count="2">
          <reference field="4294967294" count="0"/>
          <reference field="0" count="1" selected="0">
            <x v="12"/>
          </reference>
        </references>
      </pivotArea>
    </format>
    <format dxfId="609">
      <pivotArea dataOnly="0" labelOnly="1" outline="0" fieldPosition="0">
        <references count="2">
          <reference field="4294967294" count="0"/>
          <reference field="0" count="1" selected="0">
            <x v="13"/>
          </reference>
        </references>
      </pivotArea>
    </format>
    <format dxfId="608">
      <pivotArea dataOnly="0" labelOnly="1" outline="0" fieldPosition="0">
        <references count="2">
          <reference field="4294967294" count="0"/>
          <reference field="0" count="1" selected="0">
            <x v="14"/>
          </reference>
        </references>
      </pivotArea>
    </format>
    <format dxfId="607">
      <pivotArea outline="0" fieldPosition="0">
        <references count="1">
          <reference field="0" count="1" selected="0">
            <x v="15"/>
          </reference>
        </references>
      </pivotArea>
    </format>
    <format dxfId="606">
      <pivotArea field="0" grandRow="1" outline="0" axis="axisRow" fieldPosition="0">
        <references count="1">
          <reference field="4294967294" count="0" selected="0"/>
        </references>
      </pivotArea>
    </format>
    <format dxfId="605">
      <pivotArea dataOnly="0" labelOnly="1" outline="0" fieldPosition="0">
        <references count="1">
          <reference field="0" count="1">
            <x v="15"/>
          </reference>
        </references>
      </pivotArea>
    </format>
    <format dxfId="604">
      <pivotArea field="0" dataOnly="0" labelOnly="1" grandRow="1" outline="0" axis="axisRow" fieldPosition="0">
        <references count="1">
          <reference field="4294967294" count="1" selected="0">
            <x v="1"/>
          </reference>
        </references>
      </pivotArea>
    </format>
    <format dxfId="603">
      <pivotArea field="0" dataOnly="0" labelOnly="1" grandRow="1" outline="0" axis="axisRow" fieldPosition="0">
        <references count="1">
          <reference field="4294967294" count="1" selected="0">
            <x v="2"/>
          </reference>
        </references>
      </pivotArea>
    </format>
    <format dxfId="602">
      <pivotArea field="0" dataOnly="0" labelOnly="1" grandRow="1" outline="0" axis="axisRow" fieldPosition="0">
        <references count="1">
          <reference field="4294967294" count="1" selected="0">
            <x v="3"/>
          </reference>
        </references>
      </pivotArea>
    </format>
    <format dxfId="601">
      <pivotArea field="0" dataOnly="0" labelOnly="1" grandRow="1" outline="0" axis="axisRow" fieldPosition="0">
        <references count="1">
          <reference field="4294967294" count="1" selected="0">
            <x v="4"/>
          </reference>
        </references>
      </pivotArea>
    </format>
    <format dxfId="600">
      <pivotArea field="0" dataOnly="0" labelOnly="1" grandRow="1" outline="0" axis="axisRow" fieldPosition="0">
        <references count="1">
          <reference field="4294967294" count="1" selected="0">
            <x v="5"/>
          </reference>
        </references>
      </pivotArea>
    </format>
    <format dxfId="599">
      <pivotArea field="0" dataOnly="0" labelOnly="1" grandRow="1" outline="0" axis="axisRow" fieldPosition="0">
        <references count="1">
          <reference field="4294967294" count="1" selected="0">
            <x v="7"/>
          </reference>
        </references>
      </pivotArea>
    </format>
    <format dxfId="598">
      <pivotArea field="0" dataOnly="0" labelOnly="1" grandRow="1" outline="0" axis="axisRow" fieldPosition="0">
        <references count="1">
          <reference field="4294967294" count="1" selected="0">
            <x v="8"/>
          </reference>
        </references>
      </pivotArea>
    </format>
    <format dxfId="597">
      <pivotArea field="0" dataOnly="0" labelOnly="1" grandRow="1" outline="0" axis="axisRow" fieldPosition="0">
        <references count="1">
          <reference field="4294967294" count="1" selected="0">
            <x v="9"/>
          </reference>
        </references>
      </pivotArea>
    </format>
    <format dxfId="596">
      <pivotArea field="0" dataOnly="0" labelOnly="1" grandRow="1" outline="0" axis="axisRow" fieldPosition="0">
        <references count="1">
          <reference field="4294967294" count="1" selected="0">
            <x v="10"/>
          </reference>
        </references>
      </pivotArea>
    </format>
    <format dxfId="595">
      <pivotArea field="0" dataOnly="0" labelOnly="1" grandRow="1" outline="0" axis="axisRow" fieldPosition="0">
        <references count="1">
          <reference field="4294967294" count="1" selected="0">
            <x v="11"/>
          </reference>
        </references>
      </pivotArea>
    </format>
    <format dxfId="594">
      <pivotArea field="0" dataOnly="0" labelOnly="1" grandRow="1" outline="0" axis="axisRow" fieldPosition="0">
        <references count="1">
          <reference field="4294967294" count="1" selected="0">
            <x v="12"/>
          </reference>
        </references>
      </pivotArea>
    </format>
    <format dxfId="593">
      <pivotArea field="0" dataOnly="0" labelOnly="1" grandRow="1" outline="0" axis="axisRow" fieldPosition="0">
        <references count="1">
          <reference field="4294967294" count="1" selected="0">
            <x v="13"/>
          </reference>
        </references>
      </pivotArea>
    </format>
    <format dxfId="592">
      <pivotArea field="0" dataOnly="0" labelOnly="1" grandRow="1" outline="0" axis="axisRow" fieldPosition="0">
        <references count="1">
          <reference field="4294967294" count="1" selected="0">
            <x v="14"/>
          </reference>
        </references>
      </pivotArea>
    </format>
    <format dxfId="591">
      <pivotArea field="0" dataOnly="0" labelOnly="1" grandRow="1" outline="0" axis="axisRow" fieldPosition="0">
        <references count="1">
          <reference field="4294967294" count="1" selected="0">
            <x v="15"/>
          </reference>
        </references>
      </pivotArea>
    </format>
    <format dxfId="590">
      <pivotArea field="0" dataOnly="0" labelOnly="1" grandRow="1" outline="0" axis="axisRow" fieldPosition="0">
        <references count="1">
          <reference field="4294967294" count="1" selected="0">
            <x v="16"/>
          </reference>
        </references>
      </pivotArea>
    </format>
    <format dxfId="589">
      <pivotArea field="0" dataOnly="0" labelOnly="1" grandRow="1" outline="0" axis="axisRow" fieldPosition="0">
        <references count="1">
          <reference field="4294967294" count="1" selected="0">
            <x v="17"/>
          </reference>
        </references>
      </pivotArea>
    </format>
    <format dxfId="588">
      <pivotArea field="0" dataOnly="0" labelOnly="1" grandRow="1" outline="0" axis="axisRow" fieldPosition="0">
        <references count="1">
          <reference field="4294967294" count="1" selected="0">
            <x v="19"/>
          </reference>
        </references>
      </pivotArea>
    </format>
    <format dxfId="587">
      <pivotArea field="0" dataOnly="0" labelOnly="1" grandRow="1" outline="0" axis="axisRow" fieldPosition="0">
        <references count="1">
          <reference field="4294967294" count="1" selected="0">
            <x v="20"/>
          </reference>
        </references>
      </pivotArea>
    </format>
    <format dxfId="586">
      <pivotArea field="0" dataOnly="0" labelOnly="1" grandRow="1" outline="0" axis="axisRow" fieldPosition="0">
        <references count="1">
          <reference field="4294967294" count="1" selected="0">
            <x v="22"/>
          </reference>
        </references>
      </pivotArea>
    </format>
    <format dxfId="585">
      <pivotArea field="0" dataOnly="0" labelOnly="1" grandRow="1" outline="0" axis="axisRow" fieldPosition="0">
        <references count="1">
          <reference field="4294967294" count="1" selected="0">
            <x v="23"/>
          </reference>
        </references>
      </pivotArea>
    </format>
    <format dxfId="584">
      <pivotArea field="0" dataOnly="0" labelOnly="1" grandRow="1" outline="0" axis="axisRow" fieldPosition="0">
        <references count="1">
          <reference field="4294967294" count="1" selected="0">
            <x v="25"/>
          </reference>
        </references>
      </pivotArea>
    </format>
    <format dxfId="583">
      <pivotArea field="0" dataOnly="0" labelOnly="1" grandRow="1" outline="0" axis="axisRow" fieldPosition="0">
        <references count="1">
          <reference field="4294967294" count="1" selected="0">
            <x v="26"/>
          </reference>
        </references>
      </pivotArea>
    </format>
    <format dxfId="582">
      <pivotArea field="0" dataOnly="0" labelOnly="1" grandRow="1" outline="0" axis="axisRow" fieldPosition="0">
        <references count="1">
          <reference field="4294967294" count="1" selected="0">
            <x v="28"/>
          </reference>
        </references>
      </pivotArea>
    </format>
    <format dxfId="581">
      <pivotArea field="0" dataOnly="0" labelOnly="1" grandRow="1" outline="0" axis="axisRow" fieldPosition="0">
        <references count="1">
          <reference field="4294967294" count="1" selected="0">
            <x v="29"/>
          </reference>
        </references>
      </pivotArea>
    </format>
    <format dxfId="580">
      <pivotArea field="0" dataOnly="0" labelOnly="1" grandRow="1" outline="0" axis="axisRow" fieldPosition="0">
        <references count="1">
          <reference field="4294967294" count="1" selected="0">
            <x v="31"/>
          </reference>
        </references>
      </pivotArea>
    </format>
    <format dxfId="579">
      <pivotArea field="0" dataOnly="0" labelOnly="1" grandRow="1" outline="0" axis="axisRow" fieldPosition="0">
        <references count="1">
          <reference field="4294967294" count="1" selected="0">
            <x v="32"/>
          </reference>
        </references>
      </pivotArea>
    </format>
    <format dxfId="578">
      <pivotArea field="0" dataOnly="0" labelOnly="1" grandRow="1" outline="0" axis="axisRow" fieldPosition="0">
        <references count="1">
          <reference field="4294967294" count="1" selected="0">
            <x v="34"/>
          </reference>
        </references>
      </pivotArea>
    </format>
    <format dxfId="577">
      <pivotArea field="0" dataOnly="0" labelOnly="1" grandRow="1" outline="0" axis="axisRow" fieldPosition="0">
        <references count="1">
          <reference field="4294967294" count="1" selected="0">
            <x v="35"/>
          </reference>
        </references>
      </pivotArea>
    </format>
    <format dxfId="576">
      <pivotArea field="0" dataOnly="0" labelOnly="1" grandRow="1" outline="0" axis="axisRow" fieldPosition="0">
        <references count="1">
          <reference field="4294967294" count="1" selected="0">
            <x v="37"/>
          </reference>
        </references>
      </pivotArea>
    </format>
    <format dxfId="575">
      <pivotArea field="0" dataOnly="0" labelOnly="1" grandRow="1" outline="0" axis="axisRow" fieldPosition="0">
        <references count="1">
          <reference field="4294967294" count="1" selected="0">
            <x v="38"/>
          </reference>
        </references>
      </pivotArea>
    </format>
    <format dxfId="574">
      <pivotArea field="0" dataOnly="0" labelOnly="1" grandRow="1" outline="0" axis="axisRow" fieldPosition="0">
        <references count="1">
          <reference field="4294967294" count="1" selected="0">
            <x v="40"/>
          </reference>
        </references>
      </pivotArea>
    </format>
    <format dxfId="573">
      <pivotArea field="0" dataOnly="0" labelOnly="1" grandRow="1" outline="0" axis="axisRow" fieldPosition="0">
        <references count="1">
          <reference field="4294967294" count="1" selected="0">
            <x v="41"/>
          </reference>
        </references>
      </pivotArea>
    </format>
    <format dxfId="572">
      <pivotArea dataOnly="0" labelOnly="1" outline="0" fieldPosition="0">
        <references count="2">
          <reference field="4294967294" count="0"/>
          <reference field="0" count="1" selected="0">
            <x v="15"/>
          </reference>
        </references>
      </pivotArea>
    </format>
    <format dxfId="571">
      <pivotArea type="all" dataOnly="0" outline="0" fieldPosition="0"/>
    </format>
    <format dxfId="570">
      <pivotArea type="all" dataOnly="0" outline="0" fieldPosition="0"/>
    </format>
    <format dxfId="569">
      <pivotArea outline="0" collapsedLevelsAreSubtotals="1" fieldPosition="0">
        <references count="4">
          <reference field="4294967294" count="1" selected="0">
            <x v="25"/>
          </reference>
          <reference field="0" count="1" selected="0">
            <x v="10"/>
          </reference>
          <reference field="3" count="1" selected="0">
            <x v="5"/>
          </reference>
          <reference field="122" count="1" selected="0">
            <x v="0"/>
          </reference>
        </references>
      </pivotArea>
    </format>
    <format dxfId="568">
      <pivotArea outline="0" collapsedLevelsAreSubtotals="1" fieldPosition="0">
        <references count="4">
          <reference field="4294967294" count="1" selected="0">
            <x v="25"/>
          </reference>
          <reference field="0" count="1" selected="0">
            <x v="10"/>
          </reference>
          <reference field="3" count="1" selected="0">
            <x v="5"/>
          </reference>
          <reference field="122" count="1" selected="0">
            <x v="0"/>
          </reference>
        </references>
      </pivotArea>
    </format>
    <format dxfId="567">
      <pivotArea outline="0" collapsedLevelsAreSubtotals="1" fieldPosition="0">
        <references count="4">
          <reference field="4294967294" count="1" selected="0">
            <x v="34"/>
          </reference>
          <reference field="0" count="1" selected="0">
            <x v="3"/>
          </reference>
          <reference field="3" count="1" selected="0">
            <x v="5"/>
          </reference>
          <reference field="122" count="1" selected="0">
            <x v="0"/>
          </reference>
        </references>
      </pivotArea>
    </format>
    <format dxfId="566">
      <pivotArea outline="0" collapsedLevelsAreSubtotals="1" fieldPosition="0">
        <references count="2">
          <reference field="4294967294" count="1" selected="0">
            <x v="37"/>
          </reference>
          <reference field="0" count="1" selected="0">
            <x v="0"/>
          </reference>
        </references>
      </pivotArea>
    </format>
    <format dxfId="565">
      <pivotArea field="122" grandRow="1" outline="0" collapsedLevelsAreSubtotals="1" axis="axisCol" fieldPosition="0">
        <references count="3">
          <reference field="4294967294" count="32" selected="0">
            <x v="1"/>
            <x v="2"/>
            <x v="3"/>
            <x v="4"/>
            <x v="5"/>
            <x v="7"/>
            <x v="8"/>
            <x v="9"/>
            <x v="10"/>
            <x v="11"/>
            <x v="12"/>
            <x v="13"/>
            <x v="14"/>
            <x v="15"/>
            <x v="16"/>
            <x v="17"/>
            <x v="19"/>
            <x v="20"/>
            <x v="22"/>
            <x v="23"/>
            <x v="25"/>
            <x v="26"/>
            <x v="28"/>
            <x v="29"/>
            <x v="31"/>
            <x v="32"/>
            <x v="34"/>
            <x v="35"/>
            <x v="37"/>
            <x v="38"/>
            <x v="40"/>
            <x v="41"/>
          </reference>
          <reference field="3" count="1" selected="0">
            <x v="5"/>
          </reference>
          <reference field="122" count="1" selected="0">
            <x v="0"/>
          </reference>
        </references>
      </pivotArea>
    </format>
    <format dxfId="564">
      <pivotArea type="origin" dataOnly="0" labelOnly="1" outline="0" fieldPosition="0"/>
    </format>
    <format dxfId="563">
      <pivotArea field="0" type="button" dataOnly="0" labelOnly="1" outline="0" axis="axisRow" fieldPosition="0"/>
    </format>
    <format dxfId="562">
      <pivotArea dataOnly="0" labelOnly="1" outline="0" fieldPosition="0">
        <references count="1">
          <reference field="0" count="0"/>
        </references>
      </pivotArea>
    </format>
    <format dxfId="561">
      <pivotArea field="0" dataOnly="0" labelOnly="1" grandRow="1" outline="0" offset="A256" axis="axisRow" fieldPosition="0">
        <references count="1">
          <reference field="4294967294" count="1" selected="0">
            <x v="1"/>
          </reference>
        </references>
      </pivotArea>
    </format>
    <format dxfId="560">
      <pivotArea field="0" dataOnly="0" labelOnly="1" grandRow="1" outline="0" offset="A256" axis="axisRow" fieldPosition="0">
        <references count="1">
          <reference field="4294967294" count="1" selected="0">
            <x v="2"/>
          </reference>
        </references>
      </pivotArea>
    </format>
    <format dxfId="559">
      <pivotArea field="0" dataOnly="0" labelOnly="1" grandRow="1" outline="0" offset="A256" axis="axisRow" fieldPosition="0">
        <references count="1">
          <reference field="4294967294" count="1" selected="0">
            <x v="3"/>
          </reference>
        </references>
      </pivotArea>
    </format>
    <format dxfId="558">
      <pivotArea field="0" dataOnly="0" labelOnly="1" grandRow="1" outline="0" offset="A256" axis="axisRow" fieldPosition="0">
        <references count="1">
          <reference field="4294967294" count="1" selected="0">
            <x v="4"/>
          </reference>
        </references>
      </pivotArea>
    </format>
    <format dxfId="557">
      <pivotArea field="0" dataOnly="0" labelOnly="1" grandRow="1" outline="0" offset="A256" axis="axisRow" fieldPosition="0">
        <references count="1">
          <reference field="4294967294" count="1" selected="0">
            <x v="5"/>
          </reference>
        </references>
      </pivotArea>
    </format>
    <format dxfId="556">
      <pivotArea field="0" dataOnly="0" labelOnly="1" grandRow="1" outline="0" offset="A256" axis="axisRow" fieldPosition="0">
        <references count="1">
          <reference field="4294967294" count="1" selected="0">
            <x v="7"/>
          </reference>
        </references>
      </pivotArea>
    </format>
    <format dxfId="555">
      <pivotArea field="0" dataOnly="0" labelOnly="1" grandRow="1" outline="0" offset="A256" axis="axisRow" fieldPosition="0">
        <references count="1">
          <reference field="4294967294" count="1" selected="0">
            <x v="8"/>
          </reference>
        </references>
      </pivotArea>
    </format>
    <format dxfId="554">
      <pivotArea field="0" dataOnly="0" labelOnly="1" grandRow="1" outline="0" offset="A256" axis="axisRow" fieldPosition="0">
        <references count="1">
          <reference field="4294967294" count="1" selected="0">
            <x v="9"/>
          </reference>
        </references>
      </pivotArea>
    </format>
    <format dxfId="553">
      <pivotArea field="0" dataOnly="0" labelOnly="1" grandRow="1" outline="0" offset="A256" axis="axisRow" fieldPosition="0">
        <references count="1">
          <reference field="4294967294" count="1" selected="0">
            <x v="10"/>
          </reference>
        </references>
      </pivotArea>
    </format>
    <format dxfId="552">
      <pivotArea field="0" dataOnly="0" labelOnly="1" grandRow="1" outline="0" offset="A256" axis="axisRow" fieldPosition="0">
        <references count="1">
          <reference field="4294967294" count="1" selected="0">
            <x v="11"/>
          </reference>
        </references>
      </pivotArea>
    </format>
    <format dxfId="551">
      <pivotArea field="0" dataOnly="0" labelOnly="1" grandRow="1" outline="0" offset="A256" axis="axisRow" fieldPosition="0">
        <references count="1">
          <reference field="4294967294" count="1" selected="0">
            <x v="12"/>
          </reference>
        </references>
      </pivotArea>
    </format>
    <format dxfId="550">
      <pivotArea field="0" dataOnly="0" labelOnly="1" grandRow="1" outline="0" offset="A256" axis="axisRow" fieldPosition="0">
        <references count="1">
          <reference field="4294967294" count="1" selected="0">
            <x v="13"/>
          </reference>
        </references>
      </pivotArea>
    </format>
    <format dxfId="549">
      <pivotArea field="0" dataOnly="0" labelOnly="1" grandRow="1" outline="0" offset="A256" axis="axisRow" fieldPosition="0">
        <references count="1">
          <reference field="4294967294" count="1" selected="0">
            <x v="14"/>
          </reference>
        </references>
      </pivotArea>
    </format>
    <format dxfId="548">
      <pivotArea field="0" dataOnly="0" labelOnly="1" grandRow="1" outline="0" offset="A256" axis="axisRow" fieldPosition="0">
        <references count="1">
          <reference field="4294967294" count="1" selected="0">
            <x v="15"/>
          </reference>
        </references>
      </pivotArea>
    </format>
    <format dxfId="547">
      <pivotArea field="0" dataOnly="0" labelOnly="1" grandRow="1" outline="0" offset="A256" axis="axisRow" fieldPosition="0">
        <references count="1">
          <reference field="4294967294" count="1" selected="0">
            <x v="16"/>
          </reference>
        </references>
      </pivotArea>
    </format>
    <format dxfId="546">
      <pivotArea field="0" dataOnly="0" labelOnly="1" grandRow="1" outline="0" offset="A256" axis="axisRow" fieldPosition="0">
        <references count="1">
          <reference field="4294967294" count="1" selected="0">
            <x v="17"/>
          </reference>
        </references>
      </pivotArea>
    </format>
    <format dxfId="545">
      <pivotArea field="0" dataOnly="0" labelOnly="1" grandRow="1" outline="0" offset="A256" axis="axisRow" fieldPosition="0">
        <references count="1">
          <reference field="4294967294" count="1" selected="0">
            <x v="19"/>
          </reference>
        </references>
      </pivotArea>
    </format>
    <format dxfId="544">
      <pivotArea field="0" dataOnly="0" labelOnly="1" grandRow="1" outline="0" offset="A256" axis="axisRow" fieldPosition="0">
        <references count="1">
          <reference field="4294967294" count="1" selected="0">
            <x v="20"/>
          </reference>
        </references>
      </pivotArea>
    </format>
    <format dxfId="543">
      <pivotArea field="0" dataOnly="0" labelOnly="1" grandRow="1" outline="0" offset="A256" axis="axisRow" fieldPosition="0">
        <references count="1">
          <reference field="4294967294" count="1" selected="0">
            <x v="22"/>
          </reference>
        </references>
      </pivotArea>
    </format>
    <format dxfId="542">
      <pivotArea field="0" dataOnly="0" labelOnly="1" grandRow="1" outline="0" offset="A256" axis="axisRow" fieldPosition="0">
        <references count="1">
          <reference field="4294967294" count="1" selected="0">
            <x v="23"/>
          </reference>
        </references>
      </pivotArea>
    </format>
    <format dxfId="541">
      <pivotArea field="0" dataOnly="0" labelOnly="1" grandRow="1" outline="0" offset="A256" axis="axisRow" fieldPosition="0">
        <references count="1">
          <reference field="4294967294" count="1" selected="0">
            <x v="25"/>
          </reference>
        </references>
      </pivotArea>
    </format>
    <format dxfId="540">
      <pivotArea field="0" dataOnly="0" labelOnly="1" grandRow="1" outline="0" offset="A256" axis="axisRow" fieldPosition="0">
        <references count="1">
          <reference field="4294967294" count="1" selected="0">
            <x v="26"/>
          </reference>
        </references>
      </pivotArea>
    </format>
    <format dxfId="539">
      <pivotArea field="0" dataOnly="0" labelOnly="1" grandRow="1" outline="0" offset="A256" axis="axisRow" fieldPosition="0">
        <references count="1">
          <reference field="4294967294" count="1" selected="0">
            <x v="28"/>
          </reference>
        </references>
      </pivotArea>
    </format>
    <format dxfId="538">
      <pivotArea field="0" dataOnly="0" labelOnly="1" grandRow="1" outline="0" offset="A256" axis="axisRow" fieldPosition="0">
        <references count="1">
          <reference field="4294967294" count="1" selected="0">
            <x v="29"/>
          </reference>
        </references>
      </pivotArea>
    </format>
    <format dxfId="537">
      <pivotArea field="0" dataOnly="0" labelOnly="1" grandRow="1" outline="0" offset="A256" axis="axisRow" fieldPosition="0">
        <references count="1">
          <reference field="4294967294" count="1" selected="0">
            <x v="31"/>
          </reference>
        </references>
      </pivotArea>
    </format>
    <format dxfId="536">
      <pivotArea field="0" dataOnly="0" labelOnly="1" grandRow="1" outline="0" offset="A256" axis="axisRow" fieldPosition="0">
        <references count="1">
          <reference field="4294967294" count="1" selected="0">
            <x v="32"/>
          </reference>
        </references>
      </pivotArea>
    </format>
    <format dxfId="535">
      <pivotArea field="0" dataOnly="0" labelOnly="1" grandRow="1" outline="0" offset="A256" axis="axisRow" fieldPosition="0">
        <references count="1">
          <reference field="4294967294" count="1" selected="0">
            <x v="34"/>
          </reference>
        </references>
      </pivotArea>
    </format>
    <format dxfId="534">
      <pivotArea field="0" dataOnly="0" labelOnly="1" grandRow="1" outline="0" offset="A256" axis="axisRow" fieldPosition="0">
        <references count="1">
          <reference field="4294967294" count="1" selected="0">
            <x v="35"/>
          </reference>
        </references>
      </pivotArea>
    </format>
    <format dxfId="533">
      <pivotArea field="0" dataOnly="0" labelOnly="1" grandRow="1" outline="0" offset="A256" axis="axisRow" fieldPosition="0">
        <references count="1">
          <reference field="4294967294" count="1" selected="0">
            <x v="37"/>
          </reference>
        </references>
      </pivotArea>
    </format>
    <format dxfId="532">
      <pivotArea field="0" dataOnly="0" labelOnly="1" grandRow="1" outline="0" offset="A256" axis="axisRow" fieldPosition="0">
        <references count="1">
          <reference field="4294967294" count="1" selected="0">
            <x v="38"/>
          </reference>
        </references>
      </pivotArea>
    </format>
    <format dxfId="531">
      <pivotArea field="0" dataOnly="0" labelOnly="1" grandRow="1" outline="0" offset="A256" axis="axisRow" fieldPosition="0">
        <references count="1">
          <reference field="4294967294" count="1" selected="0">
            <x v="40"/>
          </reference>
        </references>
      </pivotArea>
    </format>
    <format dxfId="530">
      <pivotArea field="0" dataOnly="0" labelOnly="1" grandRow="1" outline="0" offset="A256" axis="axisRow" fieldPosition="0">
        <references count="1">
          <reference field="4294967294" count="1" selected="0">
            <x v="41"/>
          </reference>
        </references>
      </pivotArea>
    </format>
    <format dxfId="529">
      <pivotArea outline="0" collapsedLevelsAreSubtotals="1" fieldPosition="0"/>
    </format>
    <format dxfId="528">
      <pivotArea field="-2" type="button" dataOnly="0" labelOnly="1" outline="0" axis="axisRow" fieldPosition="1"/>
    </format>
    <format dxfId="527">
      <pivotArea field="122" type="button" dataOnly="0" labelOnly="1" outline="0" axis="axisCol" fieldPosition="0"/>
    </format>
    <format dxfId="526">
      <pivotArea field="3" type="button" dataOnly="0" labelOnly="1" outline="0" axis="axisCol" fieldPosition="1"/>
    </format>
    <format dxfId="525">
      <pivotArea type="topRight" dataOnly="0" labelOnly="1" outline="0" fieldPosition="0"/>
    </format>
    <format dxfId="524">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0"/>
          </reference>
        </references>
      </pivotArea>
    </format>
    <format dxfId="523">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
          </reference>
        </references>
      </pivotArea>
    </format>
    <format dxfId="522">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2"/>
          </reference>
        </references>
      </pivotArea>
    </format>
    <format dxfId="521">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3"/>
          </reference>
        </references>
      </pivotArea>
    </format>
    <format dxfId="520">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4"/>
          </reference>
        </references>
      </pivotArea>
    </format>
    <format dxfId="519">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5"/>
          </reference>
        </references>
      </pivotArea>
    </format>
    <format dxfId="518">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6"/>
          </reference>
        </references>
      </pivotArea>
    </format>
    <format dxfId="517">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7"/>
          </reference>
        </references>
      </pivotArea>
    </format>
    <format dxfId="516">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8"/>
          </reference>
        </references>
      </pivotArea>
    </format>
    <format dxfId="515">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9"/>
          </reference>
        </references>
      </pivotArea>
    </format>
    <format dxfId="514">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0"/>
          </reference>
        </references>
      </pivotArea>
    </format>
    <format dxfId="513">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1"/>
          </reference>
        </references>
      </pivotArea>
    </format>
    <format dxfId="512">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2"/>
          </reference>
        </references>
      </pivotArea>
    </format>
    <format dxfId="511">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3"/>
          </reference>
        </references>
      </pivotArea>
    </format>
    <format dxfId="510">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4"/>
          </reference>
        </references>
      </pivotArea>
    </format>
    <format dxfId="509">
      <pivotArea dataOnly="0" labelOnly="1" outline="0" fieldPosition="0">
        <references count="2">
          <reference field="4294967294" count="32">
            <x v="1"/>
            <x v="2"/>
            <x v="3"/>
            <x v="4"/>
            <x v="5"/>
            <x v="7"/>
            <x v="8"/>
            <x v="9"/>
            <x v="10"/>
            <x v="11"/>
            <x v="12"/>
            <x v="13"/>
            <x v="14"/>
            <x v="15"/>
            <x v="16"/>
            <x v="17"/>
            <x v="19"/>
            <x v="20"/>
            <x v="22"/>
            <x v="23"/>
            <x v="25"/>
            <x v="26"/>
            <x v="28"/>
            <x v="29"/>
            <x v="31"/>
            <x v="32"/>
            <x v="34"/>
            <x v="35"/>
            <x v="37"/>
            <x v="38"/>
            <x v="40"/>
            <x v="41"/>
          </reference>
          <reference field="0" count="1" selected="0">
            <x v="15"/>
          </reference>
        </references>
      </pivotArea>
    </format>
    <format dxfId="508">
      <pivotArea dataOnly="0" labelOnly="1" outline="0" fieldPosition="0">
        <references count="1">
          <reference field="122" count="1">
            <x v="0"/>
          </reference>
        </references>
      </pivotArea>
    </format>
    <format dxfId="507">
      <pivotArea dataOnly="0" labelOnly="1" outline="0" fieldPosition="0">
        <references count="1">
          <reference field="122" count="1" defaultSubtotal="1">
            <x v="0"/>
          </reference>
        </references>
      </pivotArea>
    </format>
    <format dxfId="506">
      <pivotArea dataOnly="0" labelOnly="1" outline="0" fieldPosition="0">
        <references count="2">
          <reference field="3" count="0"/>
          <reference field="122" count="1" selected="0">
            <x v="0"/>
          </reference>
        </references>
      </pivotArea>
    </format>
    <format dxfId="505">
      <pivotArea outline="0" collapsedLevelsAreSubtotals="1" fieldPosition="0">
        <references count="2">
          <reference field="4294967294" count="2" selected="0">
            <x v="5"/>
            <x v="6"/>
          </reference>
          <reference field="0" count="1" selected="0">
            <x v="0"/>
          </reference>
        </references>
      </pivotArea>
    </format>
    <format dxfId="504">
      <pivotArea dataOnly="0" labelOnly="1" outline="0" fieldPosition="0">
        <references count="2">
          <reference field="4294967294" count="2">
            <x v="5"/>
            <x v="6"/>
          </reference>
          <reference field="0" count="1" selected="0">
            <x v="0"/>
          </reference>
        </references>
      </pivotArea>
    </format>
    <format dxfId="503">
      <pivotArea outline="0" collapsedLevelsAreSubtotals="1" fieldPosition="0">
        <references count="2">
          <reference field="4294967294" count="2" selected="0">
            <x v="17"/>
            <x v="18"/>
          </reference>
          <reference field="0" count="1" selected="0">
            <x v="0"/>
          </reference>
        </references>
      </pivotArea>
    </format>
    <format dxfId="502">
      <pivotArea dataOnly="0" labelOnly="1" outline="0" fieldPosition="0">
        <references count="2">
          <reference field="4294967294" count="2">
            <x v="17"/>
            <x v="18"/>
          </reference>
          <reference field="0" count="1" selected="0">
            <x v="0"/>
          </reference>
        </references>
      </pivotArea>
    </format>
    <format dxfId="501">
      <pivotArea outline="0" collapsedLevelsAreSubtotals="1" fieldPosition="0">
        <references count="2">
          <reference field="4294967294" count="2" selected="0">
            <x v="20"/>
            <x v="21"/>
          </reference>
          <reference field="0" count="1" selected="0">
            <x v="0"/>
          </reference>
        </references>
      </pivotArea>
    </format>
    <format dxfId="500">
      <pivotArea dataOnly="0" labelOnly="1" outline="0" fieldPosition="0">
        <references count="2">
          <reference field="4294967294" count="2">
            <x v="20"/>
            <x v="21"/>
          </reference>
          <reference field="0" count="1" selected="0">
            <x v="0"/>
          </reference>
        </references>
      </pivotArea>
    </format>
    <format dxfId="499">
      <pivotArea outline="0" collapsedLevelsAreSubtotals="1" fieldPosition="0">
        <references count="2">
          <reference field="4294967294" count="2" selected="0">
            <x v="23"/>
            <x v="24"/>
          </reference>
          <reference field="0" count="1" selected="0">
            <x v="0"/>
          </reference>
        </references>
      </pivotArea>
    </format>
    <format dxfId="498">
      <pivotArea dataOnly="0" labelOnly="1" outline="0" fieldPosition="0">
        <references count="2">
          <reference field="4294967294" count="2">
            <x v="23"/>
            <x v="24"/>
          </reference>
          <reference field="0" count="1" selected="0">
            <x v="0"/>
          </reference>
        </references>
      </pivotArea>
    </format>
    <format dxfId="497">
      <pivotArea outline="0" collapsedLevelsAreSubtotals="1" fieldPosition="0">
        <references count="2">
          <reference field="4294967294" count="1" selected="0">
            <x v="27"/>
          </reference>
          <reference field="0" count="1" selected="0">
            <x v="0"/>
          </reference>
        </references>
      </pivotArea>
    </format>
    <format dxfId="496">
      <pivotArea dataOnly="0" labelOnly="1" outline="0" fieldPosition="0">
        <references count="2">
          <reference field="4294967294" count="1">
            <x v="27"/>
          </reference>
          <reference field="0" count="1" selected="0">
            <x v="0"/>
          </reference>
        </references>
      </pivotArea>
    </format>
    <format dxfId="495">
      <pivotArea outline="0" collapsedLevelsAreSubtotals="1" fieldPosition="0">
        <references count="2">
          <reference field="4294967294" count="2" selected="0">
            <x v="29"/>
            <x v="30"/>
          </reference>
          <reference field="0" count="1" selected="0">
            <x v="0"/>
          </reference>
        </references>
      </pivotArea>
    </format>
    <format dxfId="494">
      <pivotArea dataOnly="0" labelOnly="1" outline="0" fieldPosition="0">
        <references count="2">
          <reference field="4294967294" count="2">
            <x v="29"/>
            <x v="30"/>
          </reference>
          <reference field="0" count="1" selected="0">
            <x v="0"/>
          </reference>
        </references>
      </pivotArea>
    </format>
    <format dxfId="493">
      <pivotArea outline="0" collapsedLevelsAreSubtotals="1" fieldPosition="0">
        <references count="2">
          <reference field="4294967294" count="2" selected="0">
            <x v="32"/>
            <x v="33"/>
          </reference>
          <reference field="0" count="1" selected="0">
            <x v="0"/>
          </reference>
        </references>
      </pivotArea>
    </format>
    <format dxfId="492">
      <pivotArea dataOnly="0" labelOnly="1" outline="0" fieldPosition="0">
        <references count="2">
          <reference field="4294967294" count="2">
            <x v="32"/>
            <x v="33"/>
          </reference>
          <reference field="0" count="1" selected="0">
            <x v="0"/>
          </reference>
        </references>
      </pivotArea>
    </format>
    <format dxfId="491">
      <pivotArea outline="0" collapsedLevelsAreSubtotals="1" fieldPosition="0">
        <references count="2">
          <reference field="4294967294" count="2" selected="0">
            <x v="41"/>
            <x v="42"/>
          </reference>
          <reference field="0" count="1" selected="0">
            <x v="0"/>
          </reference>
        </references>
      </pivotArea>
    </format>
    <format dxfId="490">
      <pivotArea dataOnly="0" labelOnly="1" outline="0" fieldPosition="0">
        <references count="2">
          <reference field="4294967294" count="2">
            <x v="41"/>
            <x v="42"/>
          </reference>
          <reference field="0" count="1" selected="0">
            <x v="0"/>
          </reference>
        </references>
      </pivotArea>
    </format>
    <format dxfId="489">
      <pivotArea outline="0" collapsedLevelsAreSubtotals="1" fieldPosition="0">
        <references count="2">
          <reference field="4294967294" count="2" selected="0">
            <x v="35"/>
            <x v="36"/>
          </reference>
          <reference field="0" count="1" selected="0">
            <x v="0"/>
          </reference>
        </references>
      </pivotArea>
    </format>
    <format dxfId="488">
      <pivotArea dataOnly="0" labelOnly="1" outline="0" fieldPosition="0">
        <references count="2">
          <reference field="4294967294" count="2">
            <x v="35"/>
            <x v="36"/>
          </reference>
          <reference field="0" count="1" selected="0">
            <x v="0"/>
          </reference>
        </references>
      </pivotArea>
    </format>
    <format dxfId="487">
      <pivotArea outline="0" collapsedLevelsAreSubtotals="1" fieldPosition="0">
        <references count="2">
          <reference field="4294967294" count="2" selected="0">
            <x v="38"/>
            <x v="39"/>
          </reference>
          <reference field="0" count="1" selected="0">
            <x v="0"/>
          </reference>
        </references>
      </pivotArea>
    </format>
    <format dxfId="486">
      <pivotArea dataOnly="0" labelOnly="1" outline="0" fieldPosition="0">
        <references count="2">
          <reference field="4294967294" count="2">
            <x v="38"/>
            <x v="39"/>
          </reference>
          <reference field="0" count="1" selected="0">
            <x v="0"/>
          </reference>
        </references>
      </pivotArea>
    </format>
    <format dxfId="485">
      <pivotArea field="0" grandRow="1" outline="0" collapsedLevelsAreSubtotals="1" axis="axisRow" fieldPosition="0">
        <references count="1">
          <reference field="4294967294" count="1" selected="0">
            <x v="42"/>
          </reference>
        </references>
      </pivotArea>
    </format>
    <format dxfId="484">
      <pivotArea outline="0" collapsedLevelsAreSubtotals="1" fieldPosition="0">
        <references count="2">
          <reference field="4294967294" count="1" selected="0">
            <x v="9"/>
          </reference>
          <reference field="0" count="1" selected="0">
            <x v="1"/>
          </reference>
        </references>
      </pivotArea>
    </format>
    <format dxfId="483">
      <pivotArea outline="0" collapsedLevelsAreSubtotals="1" fieldPosition="0">
        <references count="2">
          <reference field="4294967294" count="1" selected="0">
            <x v="9"/>
          </reference>
          <reference field="0" count="1" selected="0">
            <x v="7"/>
          </reference>
        </references>
      </pivotArea>
    </format>
    <format dxfId="482">
      <pivotArea field="0" grandRow="1" outline="0" collapsedLevelsAreSubtotals="1" axis="axisRow" fieldPosition="0">
        <references count="1">
          <reference field="4294967294" count="1" selected="0">
            <x v="9"/>
          </reference>
        </references>
      </pivotArea>
    </format>
    <format dxfId="481">
      <pivotArea outline="0" collapsedLevelsAreSubtotals="1" fieldPosition="0">
        <references count="2">
          <reference field="4294967294" count="1" selected="0">
            <x v="9"/>
          </reference>
          <reference field="0" count="1" selected="0">
            <x v="0"/>
          </reference>
        </references>
      </pivotArea>
    </format>
    <format dxfId="480">
      <pivotArea field="0" dataOnly="0" labelOnly="1" grandRow="1" outline="0" axis="axisRow" fieldPosition="0">
        <references count="1">
          <reference field="4294967294" count="1" selected="0">
            <x v="0"/>
          </reference>
        </references>
      </pivotArea>
    </format>
    <format dxfId="479">
      <pivotArea field="0" dataOnly="0" labelOnly="1" grandRow="1" outline="0" axis="axisRow" fieldPosition="0">
        <references count="1">
          <reference field="4294967294" count="1" selected="0">
            <x v="1"/>
          </reference>
        </references>
      </pivotArea>
    </format>
    <format dxfId="478">
      <pivotArea field="0" dataOnly="0" labelOnly="1" grandRow="1" outline="0" axis="axisRow" fieldPosition="0">
        <references count="1">
          <reference field="4294967294" count="1" selected="0">
            <x v="2"/>
          </reference>
        </references>
      </pivotArea>
    </format>
    <format dxfId="477">
      <pivotArea field="0" dataOnly="0" labelOnly="1" grandRow="1" outline="0" axis="axisRow" fieldPosition="0">
        <references count="1">
          <reference field="4294967294" count="1" selected="0">
            <x v="3"/>
          </reference>
        </references>
      </pivotArea>
    </format>
    <format dxfId="476">
      <pivotArea field="0" dataOnly="0" labelOnly="1" grandRow="1" outline="0" axis="axisRow" fieldPosition="0">
        <references count="1">
          <reference field="4294967294" count="1" selected="0">
            <x v="4"/>
          </reference>
        </references>
      </pivotArea>
    </format>
    <format dxfId="475">
      <pivotArea field="0" dataOnly="0" labelOnly="1" grandRow="1" outline="0" axis="axisRow" fieldPosition="0">
        <references count="1">
          <reference field="4294967294" count="1" selected="0">
            <x v="5"/>
          </reference>
        </references>
      </pivotArea>
    </format>
    <format dxfId="474">
      <pivotArea field="0" dataOnly="0" labelOnly="1" grandRow="1" outline="0" axis="axisRow" fieldPosition="0">
        <references count="1">
          <reference field="4294967294" count="1" selected="0">
            <x v="6"/>
          </reference>
        </references>
      </pivotArea>
    </format>
    <format dxfId="473">
      <pivotArea field="0" dataOnly="0" labelOnly="1" grandRow="1" outline="0" axis="axisRow" fieldPosition="0">
        <references count="1">
          <reference field="4294967294" count="1" selected="0">
            <x v="7"/>
          </reference>
        </references>
      </pivotArea>
    </format>
    <format dxfId="472">
      <pivotArea field="0" dataOnly="0" labelOnly="1" grandRow="1" outline="0" axis="axisRow" fieldPosition="0">
        <references count="1">
          <reference field="4294967294" count="1" selected="0">
            <x v="8"/>
          </reference>
        </references>
      </pivotArea>
    </format>
    <format dxfId="471">
      <pivotArea field="0" dataOnly="0" labelOnly="1" grandRow="1" outline="0" axis="axisRow" fieldPosition="0">
        <references count="1">
          <reference field="4294967294" count="1" selected="0">
            <x v="9"/>
          </reference>
        </references>
      </pivotArea>
    </format>
    <format dxfId="470">
      <pivotArea field="0" dataOnly="0" labelOnly="1" grandRow="1" outline="0" axis="axisRow" fieldPosition="0">
        <references count="1">
          <reference field="4294967294" count="1" selected="0">
            <x v="10"/>
          </reference>
        </references>
      </pivotArea>
    </format>
    <format dxfId="469">
      <pivotArea field="0" dataOnly="0" labelOnly="1" grandRow="1" outline="0" axis="axisRow" fieldPosition="0">
        <references count="1">
          <reference field="4294967294" count="1" selected="0">
            <x v="11"/>
          </reference>
        </references>
      </pivotArea>
    </format>
    <format dxfId="468">
      <pivotArea field="0" dataOnly="0" labelOnly="1" grandRow="1" outline="0" axis="axisRow" fieldPosition="0">
        <references count="1">
          <reference field="4294967294" count="1" selected="0">
            <x v="12"/>
          </reference>
        </references>
      </pivotArea>
    </format>
    <format dxfId="467">
      <pivotArea field="0" dataOnly="0" labelOnly="1" grandRow="1" outline="0" axis="axisRow" fieldPosition="0">
        <references count="1">
          <reference field="4294967294" count="1" selected="0">
            <x v="13"/>
          </reference>
        </references>
      </pivotArea>
    </format>
    <format dxfId="466">
      <pivotArea field="0" dataOnly="0" labelOnly="1" grandRow="1" outline="0" axis="axisRow" fieldPosition="0">
        <references count="1">
          <reference field="4294967294" count="1" selected="0">
            <x v="14"/>
          </reference>
        </references>
      </pivotArea>
    </format>
    <format dxfId="465">
      <pivotArea field="0" dataOnly="0" labelOnly="1" grandRow="1" outline="0" axis="axisRow" fieldPosition="0">
        <references count="1">
          <reference field="4294967294" count="1" selected="0">
            <x v="15"/>
          </reference>
        </references>
      </pivotArea>
    </format>
    <format dxfId="464">
      <pivotArea field="0" dataOnly="0" labelOnly="1" grandRow="1" outline="0" axis="axisRow" fieldPosition="0">
        <references count="1">
          <reference field="4294967294" count="1" selected="0">
            <x v="16"/>
          </reference>
        </references>
      </pivotArea>
    </format>
    <format dxfId="463">
      <pivotArea field="0" dataOnly="0" labelOnly="1" grandRow="1" outline="0" axis="axisRow" fieldPosition="0">
        <references count="1">
          <reference field="4294967294" count="1" selected="0">
            <x v="17"/>
          </reference>
        </references>
      </pivotArea>
    </format>
    <format dxfId="462">
      <pivotArea field="0" dataOnly="0" labelOnly="1" grandRow="1" outline="0" axis="axisRow" fieldPosition="0">
        <references count="1">
          <reference field="4294967294" count="1" selected="0">
            <x v="18"/>
          </reference>
        </references>
      </pivotArea>
    </format>
    <format dxfId="461">
      <pivotArea field="0" dataOnly="0" labelOnly="1" grandRow="1" outline="0" axis="axisRow" fieldPosition="0">
        <references count="1">
          <reference field="4294967294" count="1" selected="0">
            <x v="19"/>
          </reference>
        </references>
      </pivotArea>
    </format>
    <format dxfId="460">
      <pivotArea field="0" dataOnly="0" labelOnly="1" grandRow="1" outline="0" axis="axisRow" fieldPosition="0">
        <references count="1">
          <reference field="4294967294" count="1" selected="0">
            <x v="20"/>
          </reference>
        </references>
      </pivotArea>
    </format>
    <format dxfId="459">
      <pivotArea field="0" dataOnly="0" labelOnly="1" grandRow="1" outline="0" axis="axisRow" fieldPosition="0">
        <references count="1">
          <reference field="4294967294" count="1" selected="0">
            <x v="21"/>
          </reference>
        </references>
      </pivotArea>
    </format>
    <format dxfId="458">
      <pivotArea field="0" dataOnly="0" labelOnly="1" grandRow="1" outline="0" axis="axisRow" fieldPosition="0">
        <references count="1">
          <reference field="4294967294" count="1" selected="0">
            <x v="22"/>
          </reference>
        </references>
      </pivotArea>
    </format>
    <format dxfId="457">
      <pivotArea field="0" dataOnly="0" labelOnly="1" grandRow="1" outline="0" axis="axisRow" fieldPosition="0">
        <references count="1">
          <reference field="4294967294" count="1" selected="0">
            <x v="23"/>
          </reference>
        </references>
      </pivotArea>
    </format>
    <format dxfId="456">
      <pivotArea field="0" dataOnly="0" labelOnly="1" grandRow="1" outline="0" axis="axisRow" fieldPosition="0">
        <references count="1">
          <reference field="4294967294" count="1" selected="0">
            <x v="24"/>
          </reference>
        </references>
      </pivotArea>
    </format>
    <format dxfId="455">
      <pivotArea field="0" dataOnly="0" labelOnly="1" grandRow="1" outline="0" axis="axisRow" fieldPosition="0">
        <references count="1">
          <reference field="4294967294" count="1" selected="0">
            <x v="25"/>
          </reference>
        </references>
      </pivotArea>
    </format>
    <format dxfId="454">
      <pivotArea field="0" dataOnly="0" labelOnly="1" grandRow="1" outline="0" axis="axisRow" fieldPosition="0">
        <references count="1">
          <reference field="4294967294" count="1" selected="0">
            <x v="26"/>
          </reference>
        </references>
      </pivotArea>
    </format>
    <format dxfId="453">
      <pivotArea field="0" dataOnly="0" labelOnly="1" grandRow="1" outline="0" axis="axisRow" fieldPosition="0">
        <references count="1">
          <reference field="4294967294" count="1" selected="0">
            <x v="27"/>
          </reference>
        </references>
      </pivotArea>
    </format>
    <format dxfId="452">
      <pivotArea field="0" dataOnly="0" labelOnly="1" grandRow="1" outline="0" axis="axisRow" fieldPosition="0">
        <references count="1">
          <reference field="4294967294" count="1" selected="0">
            <x v="28"/>
          </reference>
        </references>
      </pivotArea>
    </format>
    <format dxfId="451">
      <pivotArea field="0" dataOnly="0" labelOnly="1" grandRow="1" outline="0" axis="axisRow" fieldPosition="0">
        <references count="1">
          <reference field="4294967294" count="1" selected="0">
            <x v="29"/>
          </reference>
        </references>
      </pivotArea>
    </format>
    <format dxfId="450">
      <pivotArea field="0" dataOnly="0" labelOnly="1" grandRow="1" outline="0" axis="axisRow" fieldPosition="0">
        <references count="1">
          <reference field="4294967294" count="1" selected="0">
            <x v="30"/>
          </reference>
        </references>
      </pivotArea>
    </format>
    <format dxfId="449">
      <pivotArea field="0" dataOnly="0" labelOnly="1" grandRow="1" outline="0" axis="axisRow" fieldPosition="0">
        <references count="1">
          <reference field="4294967294" count="1" selected="0">
            <x v="31"/>
          </reference>
        </references>
      </pivotArea>
    </format>
    <format dxfId="448">
      <pivotArea field="0" dataOnly="0" labelOnly="1" grandRow="1" outline="0" axis="axisRow" fieldPosition="0">
        <references count="1">
          <reference field="4294967294" count="1" selected="0">
            <x v="32"/>
          </reference>
        </references>
      </pivotArea>
    </format>
    <format dxfId="447">
      <pivotArea field="0" dataOnly="0" labelOnly="1" grandRow="1" outline="0" axis="axisRow" fieldPosition="0">
        <references count="1">
          <reference field="4294967294" count="1" selected="0">
            <x v="33"/>
          </reference>
        </references>
      </pivotArea>
    </format>
    <format dxfId="446">
      <pivotArea field="0" dataOnly="0" labelOnly="1" grandRow="1" outline="0" axis="axisRow" fieldPosition="0">
        <references count="1">
          <reference field="4294967294" count="1" selected="0">
            <x v="34"/>
          </reference>
        </references>
      </pivotArea>
    </format>
    <format dxfId="445">
      <pivotArea field="0" dataOnly="0" labelOnly="1" grandRow="1" outline="0" axis="axisRow" fieldPosition="0">
        <references count="1">
          <reference field="4294967294" count="1" selected="0">
            <x v="35"/>
          </reference>
        </references>
      </pivotArea>
    </format>
    <format dxfId="444">
      <pivotArea field="0" dataOnly="0" labelOnly="1" grandRow="1" outline="0" axis="axisRow" fieldPosition="0">
        <references count="1">
          <reference field="4294967294" count="1" selected="0">
            <x v="36"/>
          </reference>
        </references>
      </pivotArea>
    </format>
    <format dxfId="443">
      <pivotArea field="0" dataOnly="0" labelOnly="1" grandRow="1" outline="0" axis="axisRow" fieldPosition="0">
        <references count="1">
          <reference field="4294967294" count="1" selected="0">
            <x v="37"/>
          </reference>
        </references>
      </pivotArea>
    </format>
    <format dxfId="442">
      <pivotArea field="0" dataOnly="0" labelOnly="1" grandRow="1" outline="0" axis="axisRow" fieldPosition="0">
        <references count="1">
          <reference field="4294967294" count="1" selected="0">
            <x v="38"/>
          </reference>
        </references>
      </pivotArea>
    </format>
    <format dxfId="441">
      <pivotArea field="0" dataOnly="0" labelOnly="1" grandRow="1" outline="0" axis="axisRow" fieldPosition="0">
        <references count="1">
          <reference field="4294967294" count="1" selected="0">
            <x v="39"/>
          </reference>
        </references>
      </pivotArea>
    </format>
    <format dxfId="440">
      <pivotArea field="0" dataOnly="0" labelOnly="1" grandRow="1" outline="0" axis="axisRow" fieldPosition="0">
        <references count="1">
          <reference field="4294967294" count="1" selected="0">
            <x v="40"/>
          </reference>
        </references>
      </pivotArea>
    </format>
    <format dxfId="439">
      <pivotArea field="0" dataOnly="0" labelOnly="1" grandRow="1" outline="0" axis="axisRow" fieldPosition="0">
        <references count="1">
          <reference field="4294967294" count="1" selected="0">
            <x v="41"/>
          </reference>
        </references>
      </pivotArea>
    </format>
    <format dxfId="438">
      <pivotArea field="0" dataOnly="0" labelOnly="1" grandRow="1" outline="0" axis="axisRow" fieldPosition="0">
        <references count="1">
          <reference field="4294967294" count="1" selected="0">
            <x v="4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colGrandTotals="0" itemPrintTitles="1" createdVersion="3" indent="0" compact="0" compactData="0" gridDropZones="1">
  <location ref="A2:K650" firstHeaderRow="1" firstDataRow="3" firstDataCol="2"/>
  <pivotFields count="126">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5">
        <item h="1" x="0"/>
        <item h="1" x="1"/>
        <item h="1" x="2"/>
        <item h="1" x="3"/>
        <item h="1" x="4"/>
        <item h="1" x="10"/>
        <item x="11"/>
        <item x="5"/>
        <item x="6"/>
        <item x="7"/>
        <item x="8"/>
        <item x="9"/>
        <item x="13"/>
        <item h="1" x="12"/>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dataField="1" compact="0" outline="0" showAll="0" defaultSubtotal="0"/>
    <pivotField dataField="1" compact="0" outline="0" showAll="0" defaultSubtotal="0"/>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Col" subtotalCaption="Sub-Total" compact="0" outline="0" subtotalTop="0" showAll="0" includeNewItemsInFilter="1">
      <items count="5">
        <item n="Four-Year" x="0"/>
        <item n="Two-Year" x="1"/>
        <item n="Technical" x="3"/>
        <item h="1" x="2"/>
        <item t="default"/>
      </items>
    </pivotField>
  </pivotFields>
  <rowFields count="2">
    <field x="0"/>
    <field x="-2"/>
  </rowFields>
  <rowItems count="64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rowItems>
  <colFields count="2">
    <field x="125"/>
    <field x="3"/>
  </colFields>
  <colItems count="9">
    <i>
      <x v="1"/>
      <x v="6"/>
    </i>
    <i r="1">
      <x v="7"/>
    </i>
    <i r="1">
      <x v="8"/>
    </i>
    <i r="1">
      <x v="9"/>
    </i>
    <i t="default">
      <x v="1"/>
    </i>
    <i>
      <x v="2"/>
      <x v="10"/>
    </i>
    <i r="1">
      <x v="11"/>
    </i>
    <i r="1">
      <x v="12"/>
    </i>
    <i t="default">
      <x v="2"/>
    </i>
  </colItems>
  <dataFields count="38">
    <dataField name=" 2y-Freshm 03" fld="71" baseField="0" baseItem="0" numFmtId="164"/>
    <dataField name=" 2y-Freshm 04" fld="72" baseField="0" baseItem="0" numFmtId="164"/>
    <dataField name=" 2y-Freshm 05" fld="73" baseField="0" baseItem="0" numFmtId="164"/>
    <dataField name=" 2y-Freshm 06" fld="74" baseField="0" baseItem="0" numFmtId="164"/>
    <dataField name=" 2y-Freshm 07" fld="75" baseField="0" baseItem="0" numFmtId="164"/>
    <dataField name=" 2y-Freshm 08" fld="76" baseField="0" baseItem="0" numFmtId="164"/>
    <dataField name=" 2y-Adjcohort 01" fld="93" baseField="0" baseItem="0" numFmtId="164"/>
    <dataField name=" 2y-Adjcohort 02" fld="94" baseField="0" baseItem="0" numFmtId="164"/>
    <dataField name=" 2y-Adjcohort 03" fld="95" baseField="0" baseItem="0" numFmtId="164"/>
    <dataField name=" 2y-Adjcohort 04" fld="96" baseField="0" baseItem="0" numFmtId="164"/>
    <dataField name=" 2y-Adjcohort 05" fld="97" baseField="0" baseItem="0" numFmtId="164"/>
    <dataField name=" 2y-Adjcohort 06" fld="98" baseField="0" baseItem="0" numFmtId="164"/>
    <dataField name=" 2y-Adjcohort 07" fld="99" baseField="0" baseItem="0" numFmtId="164"/>
    <dataField name=" 2y-Adjcohort 08" fld="100" baseField="0" baseItem="0" numFmtId="164"/>
    <dataField name=" 2y-EnrlY2 06" fld="101" baseField="0" baseItem="0" numFmtId="164"/>
    <dataField name=" 2y-EnrlY2 07" fld="102" baseField="0" baseItem="0" numFmtId="164"/>
    <dataField name=" 2y-EnrlY2 08" fld="103" baseField="0" baseItem="0" numFmtId="164"/>
    <dataField name=" 2y-TransfY2 06" fld="104" baseField="0" baseItem="0" numFmtId="164"/>
    <dataField name=" 2y-TransfY2 07" fld="105" baseField="0" baseItem="0" numFmtId="164"/>
    <dataField name=" 2y-TransfY2 08" fld="106" baseField="0" baseItem="0" numFmtId="164"/>
    <dataField name=" 2y-OtherY2 06" fld="107" baseField="0" baseItem="0" numFmtId="164"/>
    <dataField name=" 2y-OtherY2 07" fld="108" baseField="0" baseItem="0" numFmtId="164"/>
    <dataField name=" 2y-OtherY2 08" fld="109" baseField="0" baseItem="0" numFmtId="164"/>
    <dataField name=" 2y-CompY3 04" fld="110" baseField="0" baseItem="0" numFmtId="164"/>
    <dataField name=" 2y-CompY3 05" fld="111" baseField="0" baseItem="0" numFmtId="164"/>
    <dataField name=" 2y-CompY3 06" fld="112" baseField="0" baseItem="0" numFmtId="164"/>
    <dataField name=" 2y-EnrlY3 04" fld="113" baseField="0" baseItem="0" numFmtId="164"/>
    <dataField name=" 2y-EnrlY3 05" fld="114" baseField="0" baseItem="0" numFmtId="164"/>
    <dataField name=" 2y-EnrlY3 06" fld="115" baseField="0" baseItem="0" numFmtId="164"/>
    <dataField name=" 2y-TransfY3 04" fld="116" baseField="0" baseItem="0" numFmtId="164"/>
    <dataField name=" 2y-TransfY3 05" fld="117" baseField="0" baseItem="0" numFmtId="164"/>
    <dataField name=" 2y-TransfY3 06" fld="118" baseField="0" baseItem="0" numFmtId="164"/>
    <dataField name=" 2y-OtherY3 04" fld="119" baseField="0" baseItem="0" numFmtId="164"/>
    <dataField name=" 2y-OtherY3 05" fld="120" baseField="0" baseItem="0" numFmtId="164"/>
    <dataField name=" 2y-OtherY3 06" fld="121" baseField="0" baseItem="0" numFmtId="164"/>
    <dataField name=" 2y-CompY6 01" fld="122" baseField="0" baseItem="0" numFmtId="164"/>
    <dataField name=" 2y-CompY6 02" fld="123" baseField="0" baseItem="0" numFmtId="164"/>
    <dataField name=" 2y-CompY6 03" fld="124" baseField="0" baseItem="0" numFmtId="164"/>
  </dataFields>
  <formats count="357">
    <format dxfId="437">
      <pivotArea outline="0" fieldPosition="0">
        <references count="2">
          <reference field="3" count="5" selected="0">
            <x v="1"/>
            <x v="2"/>
            <x v="3"/>
            <x v="4"/>
            <x v="5"/>
          </reference>
          <reference field="125" count="1" selected="0">
            <x v="0"/>
          </reference>
        </references>
      </pivotArea>
    </format>
    <format dxfId="436">
      <pivotArea outline="0" fieldPosition="0">
        <references count="1">
          <reference field="125" count="1" selected="0" defaultSubtotal="1">
            <x v="0"/>
          </reference>
        </references>
      </pivotArea>
    </format>
    <format dxfId="435">
      <pivotArea outline="0" fieldPosition="0">
        <references count="1">
          <reference field="125" count="1" selected="0" defaultSubtotal="1">
            <x v="1"/>
          </reference>
        </references>
      </pivotArea>
    </format>
    <format dxfId="434">
      <pivotArea dataOnly="0" labelOnly="1" outline="0" fieldPosition="0">
        <references count="1">
          <reference field="125" count="1" defaultSubtotal="1">
            <x v="0"/>
          </reference>
        </references>
      </pivotArea>
    </format>
    <format dxfId="433">
      <pivotArea dataOnly="0" labelOnly="1" outline="0" offset="IV256" fieldPosition="0">
        <references count="1">
          <reference field="125" count="1" defaultSubtotal="1">
            <x v="0"/>
          </reference>
        </references>
      </pivotArea>
    </format>
    <format dxfId="432">
      <pivotArea dataOnly="0" labelOnly="1" outline="0" fieldPosition="0">
        <references count="2">
          <reference field="3" count="0"/>
          <reference field="125" count="1" selected="0">
            <x v="0"/>
          </reference>
        </references>
      </pivotArea>
    </format>
    <format dxfId="431">
      <pivotArea dataOnly="0" outline="0" fieldPosition="0">
        <references count="1">
          <reference field="125" count="1">
            <x v="1"/>
          </reference>
        </references>
      </pivotArea>
    </format>
    <format dxfId="430">
      <pivotArea dataOnly="0" outline="0" fieldPosition="0">
        <references count="1">
          <reference field="125" count="0" defaultSubtotal="1"/>
        </references>
      </pivotArea>
    </format>
    <format dxfId="429">
      <pivotArea outline="0" fieldPosition="0">
        <references count="1">
          <reference field="0" count="1" selected="0">
            <x v="0"/>
          </reference>
        </references>
      </pivotArea>
    </format>
    <format dxfId="428">
      <pivotArea outline="0" fieldPosition="0">
        <references count="1">
          <reference field="125" count="1" selected="0" defaultSubtotal="1">
            <x v="2"/>
          </reference>
        </references>
      </pivotArea>
    </format>
    <format dxfId="427">
      <pivotArea type="topRight" dataOnly="0" labelOnly="1" outline="0" offset="G1" fieldPosition="0"/>
    </format>
    <format dxfId="426">
      <pivotArea dataOnly="0" labelOnly="1" outline="0" fieldPosition="0">
        <references count="1">
          <reference field="125" count="1" defaultSubtotal="1">
            <x v="2"/>
          </reference>
        </references>
      </pivotArea>
    </format>
    <format dxfId="425">
      <pivotArea dataOnly="0" labelOnly="1" outline="0" offset="IV256" fieldPosition="0">
        <references count="1">
          <reference field="0" count="1">
            <x v="5"/>
          </reference>
        </references>
      </pivotArea>
    </format>
    <format dxfId="424">
      <pivotArea field="0" type="button" dataOnly="0" labelOnly="1" outline="0" axis="axisRow" fieldPosition="0"/>
    </format>
    <format dxfId="423">
      <pivotArea field="-2" type="button" dataOnly="0" labelOnly="1" outline="0" axis="axisRow" fieldPosition="1"/>
    </format>
    <format dxfId="422">
      <pivotArea dataOnly="0" labelOnly="1" outline="0" offset="IV256" fieldPosition="0">
        <references count="1">
          <reference field="125" count="1" defaultSubtotal="1">
            <x v="1"/>
          </reference>
        </references>
      </pivotArea>
    </format>
    <format dxfId="421">
      <pivotArea dataOnly="0" labelOnly="1" outline="0" offset="IV256" fieldPosition="0">
        <references count="1">
          <reference field="125" count="1" defaultSubtotal="1">
            <x v="2"/>
          </reference>
        </references>
      </pivotArea>
    </format>
    <format dxfId="420">
      <pivotArea dataOnly="0" labelOnly="1" outline="0" fieldPosition="0">
        <references count="2">
          <reference field="3" count="4">
            <x v="6"/>
            <x v="7"/>
            <x v="8"/>
            <x v="9"/>
          </reference>
          <reference field="125" count="1" selected="0">
            <x v="1"/>
          </reference>
        </references>
      </pivotArea>
    </format>
    <format dxfId="419">
      <pivotArea dataOnly="0" labelOnly="1" outline="0" fieldPosition="0">
        <references count="2">
          <reference field="3" count="3">
            <x v="10"/>
            <x v="11"/>
            <x v="12"/>
          </reference>
          <reference field="125" count="1" selected="0">
            <x v="2"/>
          </reference>
        </references>
      </pivotArea>
    </format>
    <format dxfId="418">
      <pivotArea type="origin" dataOnly="0" labelOnly="1" outline="0" offset="A1:B1" fieldPosition="0"/>
    </format>
    <format dxfId="417">
      <pivotArea type="origin" dataOnly="0" labelOnly="1" outline="0" offset="B2" fieldPosition="0"/>
    </format>
    <format dxfId="416">
      <pivotArea field="0" dataOnly="0" labelOnly="1" grandRow="1" outline="0" axis="axisRow" fieldPosition="0">
        <references count="1">
          <reference field="4294967294" count="1" selected="0">
            <x v="3"/>
          </reference>
        </references>
      </pivotArea>
    </format>
    <format dxfId="415">
      <pivotArea field="0" dataOnly="0" labelOnly="1" grandRow="1" outline="0" axis="axisRow" fieldPosition="0">
        <references count="1">
          <reference field="4294967294" count="1" selected="0">
            <x v="8"/>
          </reference>
        </references>
      </pivotArea>
    </format>
    <format dxfId="414">
      <pivotArea field="0" dataOnly="0" labelOnly="1" grandRow="1" outline="0" axis="axisRow" fieldPosition="0">
        <references count="1">
          <reference field="4294967294" count="1" selected="0">
            <x v="3"/>
          </reference>
        </references>
      </pivotArea>
    </format>
    <format dxfId="413">
      <pivotArea field="0" dataOnly="0" labelOnly="1" grandRow="1" outline="0" axis="axisRow" fieldPosition="0">
        <references count="1">
          <reference field="4294967294" count="1" selected="0">
            <x v="8"/>
          </reference>
        </references>
      </pivotArea>
    </format>
    <format dxfId="412">
      <pivotArea field="0" dataOnly="0" labelOnly="1" grandRow="1" outline="0" axis="axisRow" fieldPosition="0">
        <references count="1">
          <reference field="4294967294" count="1" selected="0">
            <x v="3"/>
          </reference>
        </references>
      </pivotArea>
    </format>
    <format dxfId="411">
      <pivotArea field="0" dataOnly="0" labelOnly="1" grandRow="1" outline="0" axis="axisRow" fieldPosition="0">
        <references count="1">
          <reference field="4294967294" count="1" selected="0">
            <x v="8"/>
          </reference>
        </references>
      </pivotArea>
    </format>
    <format dxfId="410">
      <pivotArea outline="0" fieldPosition="0">
        <references count="1">
          <reference field="0" count="1" selected="0">
            <x v="0"/>
          </reference>
        </references>
      </pivotArea>
    </format>
    <format dxfId="409">
      <pivotArea dataOnly="0" labelOnly="1" outline="0" fieldPosition="0">
        <references count="1">
          <reference field="0" count="1">
            <x v="0"/>
          </reference>
        </references>
      </pivotArea>
    </format>
    <format dxfId="408">
      <pivotArea dataOnly="0" labelOnly="1" outline="0" fieldPosition="0">
        <references count="2">
          <reference field="4294967294" count="0"/>
          <reference field="0" count="1" selected="0">
            <x v="0"/>
          </reference>
        </references>
      </pivotArea>
    </format>
    <format dxfId="407">
      <pivotArea outline="0" fieldPosition="0">
        <references count="1">
          <reference field="0" count="1" selected="0">
            <x v="0"/>
          </reference>
        </references>
      </pivotArea>
    </format>
    <format dxfId="406">
      <pivotArea type="origin" dataOnly="0" labelOnly="1" outline="0" fieldPosition="0"/>
    </format>
    <format dxfId="405">
      <pivotArea field="0" type="button" dataOnly="0" labelOnly="1" outline="0" axis="axisRow" fieldPosition="0"/>
    </format>
    <format dxfId="404">
      <pivotArea field="-2" type="button" dataOnly="0" labelOnly="1" outline="0" axis="axisRow" fieldPosition="1"/>
    </format>
    <format dxfId="403">
      <pivotArea field="125" type="button" dataOnly="0" labelOnly="1" outline="0" axis="axisCol" fieldPosition="0"/>
    </format>
    <format dxfId="402">
      <pivotArea field="3" type="button" dataOnly="0" labelOnly="1" outline="0" axis="axisCol" fieldPosition="1"/>
    </format>
    <format dxfId="401">
      <pivotArea type="topRight" dataOnly="0" labelOnly="1" outline="0" fieldPosition="0"/>
    </format>
    <format dxfId="400">
      <pivotArea dataOnly="0" labelOnly="1" outline="0" fieldPosition="0">
        <references count="1">
          <reference field="0" count="1">
            <x v="0"/>
          </reference>
        </references>
      </pivotArea>
    </format>
    <format dxfId="399">
      <pivotArea dataOnly="0" labelOnly="1" outline="0" fieldPosition="0">
        <references count="2">
          <reference field="4294967294" count="0"/>
          <reference field="0" count="1" selected="0">
            <x v="0"/>
          </reference>
        </references>
      </pivotArea>
    </format>
    <format dxfId="398">
      <pivotArea dataOnly="0" labelOnly="1" outline="0" fieldPosition="0">
        <references count="1">
          <reference field="125" count="2">
            <x v="1"/>
            <x v="2"/>
          </reference>
        </references>
      </pivotArea>
    </format>
    <format dxfId="397">
      <pivotArea dataOnly="0" labelOnly="1" outline="0" fieldPosition="0">
        <references count="1">
          <reference field="125" count="2" defaultSubtotal="1">
            <x v="1"/>
            <x v="2"/>
          </reference>
        </references>
      </pivotArea>
    </format>
    <format dxfId="396">
      <pivotArea dataOnly="0" labelOnly="1" outline="0" fieldPosition="0">
        <references count="2">
          <reference field="3" count="4">
            <x v="6"/>
            <x v="7"/>
            <x v="8"/>
            <x v="9"/>
          </reference>
          <reference field="125" count="1" selected="0">
            <x v="1"/>
          </reference>
        </references>
      </pivotArea>
    </format>
    <format dxfId="395">
      <pivotArea dataOnly="0" labelOnly="1" outline="0" fieldPosition="0">
        <references count="2">
          <reference field="3" count="3">
            <x v="10"/>
            <x v="11"/>
            <x v="12"/>
          </reference>
          <reference field="125" count="1" selected="0">
            <x v="2"/>
          </reference>
        </references>
      </pivotArea>
    </format>
    <format dxfId="394">
      <pivotArea outline="0" fieldPosition="0"/>
    </format>
    <format dxfId="393">
      <pivotArea outline="0" fieldPosition="0">
        <references count="2">
          <reference field="4294967294" count="1" selected="0">
            <x v="10"/>
          </reference>
          <reference field="0" count="1" selected="0">
            <x v="0"/>
          </reference>
        </references>
      </pivotArea>
    </format>
    <format dxfId="392">
      <pivotArea type="all" dataOnly="0" outline="0" fieldPosition="0"/>
    </format>
    <format dxfId="391">
      <pivotArea dataOnly="0" labelOnly="1" outline="0" fieldPosition="0">
        <references count="2">
          <reference field="4294967294" count="1">
            <x v="11"/>
          </reference>
          <reference field="0" count="1" selected="0">
            <x v="0"/>
          </reference>
        </references>
      </pivotArea>
    </format>
    <format dxfId="390">
      <pivotArea dataOnly="0" labelOnly="1" outline="0" fieldPosition="0">
        <references count="2">
          <reference field="4294967294" count="2">
            <x v="0"/>
            <x v="2"/>
          </reference>
          <reference field="0" count="1" selected="0">
            <x v="0"/>
          </reference>
        </references>
      </pivotArea>
    </format>
    <format dxfId="389">
      <pivotArea type="origin" dataOnly="0" labelOnly="1" outline="0" fieldPosition="0"/>
    </format>
    <format dxfId="388">
      <pivotArea field="0" type="button" dataOnly="0" labelOnly="1" outline="0" axis="axisRow" fieldPosition="0"/>
    </format>
    <format dxfId="387">
      <pivotArea dataOnly="0" labelOnly="1" outline="0" fieldPosition="0">
        <references count="1">
          <reference field="0" count="0"/>
        </references>
      </pivotArea>
    </format>
    <format dxfId="386">
      <pivotArea outline="0" fieldPosition="0">
        <references count="4">
          <reference field="4294967294" count="1" selected="0">
            <x v="3"/>
          </reference>
          <reference field="0" count="1" selected="0">
            <x v="15"/>
          </reference>
          <reference field="3" count="1" selected="0">
            <x v="8"/>
          </reference>
          <reference field="125" count="1" selected="0">
            <x v="1"/>
          </reference>
        </references>
      </pivotArea>
    </format>
    <format dxfId="385">
      <pivotArea outline="0" fieldPosition="0">
        <references count="4">
          <reference field="4294967294" count="1" selected="0">
            <x v="2"/>
          </reference>
          <reference field="0" count="1" selected="0">
            <x v="15"/>
          </reference>
          <reference field="3" count="1" selected="0">
            <x v="8"/>
          </reference>
          <reference field="125" count="1" selected="0">
            <x v="1"/>
          </reference>
        </references>
      </pivotArea>
    </format>
    <format dxfId="384">
      <pivotArea type="all" dataOnly="0" outline="0" fieldPosition="0"/>
    </format>
    <format dxfId="383">
      <pivotArea outline="0" fieldPosition="0">
        <references count="4">
          <reference field="4294967294" count="4" selected="0">
            <x v="0"/>
            <x v="2"/>
            <x v="3"/>
            <x v="8"/>
          </reference>
          <reference field="0" count="1" selected="0">
            <x v="15"/>
          </reference>
          <reference field="3" count="1" selected="0">
            <x v="8"/>
          </reference>
          <reference field="125" count="1" selected="0">
            <x v="1"/>
          </reference>
        </references>
      </pivotArea>
    </format>
    <format dxfId="382">
      <pivotArea outline="0" fieldPosition="0">
        <references count="2">
          <reference field="0" count="1" selected="0">
            <x v="0"/>
          </reference>
          <reference field="125" count="1" selected="0" defaultSubtotal="1">
            <x v="1"/>
          </reference>
        </references>
      </pivotArea>
    </format>
    <format dxfId="381">
      <pivotArea outline="0" fieldPosition="0">
        <references count="2">
          <reference field="0" count="1" selected="0">
            <x v="0"/>
          </reference>
          <reference field="125" count="1" selected="0" defaultSubtotal="1">
            <x v="1"/>
          </reference>
        </references>
      </pivotArea>
    </format>
    <format dxfId="380">
      <pivotArea outline="0" fieldPosition="0">
        <references count="2">
          <reference field="0" count="1" selected="0">
            <x v="0"/>
          </reference>
          <reference field="125" count="1" selected="0" defaultSubtotal="1">
            <x v="1"/>
          </reference>
        </references>
      </pivotArea>
    </format>
    <format dxfId="379">
      <pivotArea outline="0" fieldPosition="0">
        <references count="3">
          <reference field="0" count="1" selected="0">
            <x v="0"/>
          </reference>
          <reference field="3" count="1" selected="0">
            <x v="11"/>
          </reference>
          <reference field="125" count="1" selected="0">
            <x v="2"/>
          </reference>
        </references>
      </pivotArea>
    </format>
    <format dxfId="378">
      <pivotArea outline="0" fieldPosition="0">
        <references count="3">
          <reference field="0" count="1" selected="0">
            <x v="0"/>
          </reference>
          <reference field="3" count="1" selected="0">
            <x v="12"/>
          </reference>
          <reference field="125" count="1" selected="0">
            <x v="2"/>
          </reference>
        </references>
      </pivotArea>
    </format>
    <format dxfId="377">
      <pivotArea dataOnly="0" labelOnly="1" outline="0" fieldPosition="0">
        <references count="2">
          <reference field="3" count="1">
            <x v="12"/>
          </reference>
          <reference field="125" count="1" selected="0">
            <x v="2"/>
          </reference>
        </references>
      </pivotArea>
    </format>
    <format dxfId="376">
      <pivotArea outline="0" fieldPosition="0">
        <references count="1">
          <reference field="125" count="1" selected="0" defaultSubtotal="1">
            <x v="2"/>
          </reference>
        </references>
      </pivotArea>
    </format>
    <format dxfId="375">
      <pivotArea outline="0" fieldPosition="0">
        <references count="4">
          <reference field="4294967294" count="1" selected="0">
            <x v="17"/>
          </reference>
          <reference field="0" count="1" selected="0">
            <x v="2"/>
          </reference>
          <reference field="3" count="2" selected="0">
            <x v="8"/>
            <x v="9"/>
          </reference>
          <reference field="125" count="1" selected="0">
            <x v="1"/>
          </reference>
        </references>
      </pivotArea>
    </format>
    <format dxfId="374">
      <pivotArea outline="0" fieldPosition="0">
        <references count="4">
          <reference field="4294967294" count="1" selected="0">
            <x v="20"/>
          </reference>
          <reference field="0" count="1" selected="0">
            <x v="2"/>
          </reference>
          <reference field="3" count="2" selected="0">
            <x v="8"/>
            <x v="9"/>
          </reference>
          <reference field="125" count="1" selected="0">
            <x v="1"/>
          </reference>
        </references>
      </pivotArea>
    </format>
    <format dxfId="373">
      <pivotArea outline="0" fieldPosition="0">
        <references count="3">
          <reference field="4294967294" count="2" selected="0">
            <x v="17"/>
            <x v="20"/>
          </reference>
          <reference field="0" count="1" selected="0">
            <x v="2"/>
          </reference>
          <reference field="125" count="1" selected="0" defaultSubtotal="1">
            <x v="1"/>
          </reference>
        </references>
      </pivotArea>
    </format>
    <format dxfId="372">
      <pivotArea outline="0" fieldPosition="0">
        <references count="4">
          <reference field="4294967294" count="2" selected="0">
            <x v="17"/>
            <x v="20"/>
          </reference>
          <reference field="0" count="1" selected="0">
            <x v="2"/>
          </reference>
          <reference field="3" count="2" selected="0">
            <x v="8"/>
            <x v="9"/>
          </reference>
          <reference field="125" count="1" selected="0">
            <x v="1"/>
          </reference>
        </references>
      </pivotArea>
    </format>
    <format dxfId="371">
      <pivotArea outline="0" fieldPosition="0">
        <references count="3">
          <reference field="4294967294" count="2" selected="0">
            <x v="17"/>
            <x v="20"/>
          </reference>
          <reference field="0" count="1" selected="0">
            <x v="2"/>
          </reference>
          <reference field="125" count="1" selected="0" defaultSubtotal="1">
            <x v="1"/>
          </reference>
        </references>
      </pivotArea>
    </format>
    <format dxfId="370">
      <pivotArea outline="0" fieldPosition="0">
        <references count="4">
          <reference field="4294967294" count="1" selected="0">
            <x v="17"/>
          </reference>
          <reference field="0" count="1" selected="0">
            <x v="9"/>
          </reference>
          <reference field="3" count="3" selected="0">
            <x v="7"/>
            <x v="8"/>
            <x v="9"/>
          </reference>
          <reference field="125" count="1" selected="0">
            <x v="1"/>
          </reference>
        </references>
      </pivotArea>
    </format>
    <format dxfId="369">
      <pivotArea outline="0" fieldPosition="0">
        <references count="3">
          <reference field="4294967294" count="1" selected="0">
            <x v="17"/>
          </reference>
          <reference field="0" count="1" selected="0">
            <x v="9"/>
          </reference>
          <reference field="125" count="1" selected="0" defaultSubtotal="1">
            <x v="1"/>
          </reference>
        </references>
      </pivotArea>
    </format>
    <format dxfId="368">
      <pivotArea outline="0" fieldPosition="0">
        <references count="4">
          <reference field="4294967294" count="1" selected="0">
            <x v="17"/>
          </reference>
          <reference field="0" count="1" selected="0">
            <x v="9"/>
          </reference>
          <reference field="3" count="3" selected="0">
            <x v="7"/>
            <x v="8"/>
            <x v="9"/>
          </reference>
          <reference field="125" count="1" selected="0">
            <x v="1"/>
          </reference>
        </references>
      </pivotArea>
    </format>
    <format dxfId="367">
      <pivotArea outline="0" fieldPosition="0">
        <references count="3">
          <reference field="4294967294" count="1" selected="0">
            <x v="17"/>
          </reference>
          <reference field="0" count="1" selected="0">
            <x v="9"/>
          </reference>
          <reference field="125" count="1" selected="0" defaultSubtotal="1">
            <x v="1"/>
          </reference>
        </references>
      </pivotArea>
    </format>
    <format dxfId="366">
      <pivotArea outline="0" fieldPosition="0">
        <references count="4">
          <reference field="4294967294" count="1" selected="0">
            <x v="20"/>
          </reference>
          <reference field="0" count="1" selected="0">
            <x v="9"/>
          </reference>
          <reference field="3" count="3" selected="0">
            <x v="7"/>
            <x v="8"/>
            <x v="9"/>
          </reference>
          <reference field="125" count="1" selected="0">
            <x v="1"/>
          </reference>
        </references>
      </pivotArea>
    </format>
    <format dxfId="365">
      <pivotArea outline="0" fieldPosition="0">
        <references count="3">
          <reference field="4294967294" count="1" selected="0">
            <x v="20"/>
          </reference>
          <reference field="0" count="1" selected="0">
            <x v="9"/>
          </reference>
          <reference field="125" count="1" selected="0" defaultSubtotal="1">
            <x v="1"/>
          </reference>
        </references>
      </pivotArea>
    </format>
    <format dxfId="364">
      <pivotArea outline="0" fieldPosition="0">
        <references count="4">
          <reference field="4294967294" count="1" selected="0">
            <x v="20"/>
          </reference>
          <reference field="0" count="1" selected="0">
            <x v="9"/>
          </reference>
          <reference field="3" count="3" selected="0">
            <x v="7"/>
            <x v="8"/>
            <x v="9"/>
          </reference>
          <reference field="125" count="1" selected="0">
            <x v="1"/>
          </reference>
        </references>
      </pivotArea>
    </format>
    <format dxfId="363">
      <pivotArea outline="0" fieldPosition="0">
        <references count="3">
          <reference field="4294967294" count="1" selected="0">
            <x v="20"/>
          </reference>
          <reference field="0" count="1" selected="0">
            <x v="9"/>
          </reference>
          <reference field="125" count="1" selected="0" defaultSubtotal="1">
            <x v="1"/>
          </reference>
        </references>
      </pivotArea>
    </format>
    <format dxfId="362">
      <pivotArea outline="0" fieldPosition="0">
        <references count="4">
          <reference field="4294967294" count="1" selected="0">
            <x v="29"/>
          </reference>
          <reference field="0" count="1" selected="0">
            <x v="9"/>
          </reference>
          <reference field="3" count="3" selected="0">
            <x v="7"/>
            <x v="8"/>
            <x v="9"/>
          </reference>
          <reference field="125" count="1" selected="0">
            <x v="1"/>
          </reference>
        </references>
      </pivotArea>
    </format>
    <format dxfId="361">
      <pivotArea outline="0" fieldPosition="0">
        <references count="3">
          <reference field="4294967294" count="1" selected="0">
            <x v="29"/>
          </reference>
          <reference field="0" count="1" selected="0">
            <x v="9"/>
          </reference>
          <reference field="125" count="1" selected="0" defaultSubtotal="1">
            <x v="1"/>
          </reference>
        </references>
      </pivotArea>
    </format>
    <format dxfId="360">
      <pivotArea outline="0" fieldPosition="0">
        <references count="4">
          <reference field="4294967294" count="1" selected="0">
            <x v="29"/>
          </reference>
          <reference field="0" count="1" selected="0">
            <x v="9"/>
          </reference>
          <reference field="3" count="3" selected="0">
            <x v="7"/>
            <x v="8"/>
            <x v="9"/>
          </reference>
          <reference field="125" count="1" selected="0">
            <x v="1"/>
          </reference>
        </references>
      </pivotArea>
    </format>
    <format dxfId="359">
      <pivotArea outline="0" fieldPosition="0">
        <references count="3">
          <reference field="4294967294" count="1" selected="0">
            <x v="29"/>
          </reference>
          <reference field="0" count="1" selected="0">
            <x v="9"/>
          </reference>
          <reference field="125" count="1" selected="0" defaultSubtotal="1">
            <x v="1"/>
          </reference>
        </references>
      </pivotArea>
    </format>
    <format dxfId="358">
      <pivotArea outline="0" fieldPosition="0">
        <references count="4">
          <reference field="4294967294" count="2" selected="0">
            <x v="29"/>
            <x v="32"/>
          </reference>
          <reference field="0" count="1" selected="0">
            <x v="2"/>
          </reference>
          <reference field="3" count="2" selected="0">
            <x v="8"/>
            <x v="9"/>
          </reference>
          <reference field="125" count="1" selected="0">
            <x v="1"/>
          </reference>
        </references>
      </pivotArea>
    </format>
    <format dxfId="357">
      <pivotArea outline="0" fieldPosition="0">
        <references count="3">
          <reference field="4294967294" count="2" selected="0">
            <x v="29"/>
            <x v="32"/>
          </reference>
          <reference field="0" count="1" selected="0">
            <x v="2"/>
          </reference>
          <reference field="125" count="1" selected="0" defaultSubtotal="1">
            <x v="1"/>
          </reference>
        </references>
      </pivotArea>
    </format>
    <format dxfId="356">
      <pivotArea outline="0" fieldPosition="0">
        <references count="4">
          <reference field="4294967294" count="2" selected="0">
            <x v="29"/>
            <x v="32"/>
          </reference>
          <reference field="0" count="1" selected="0">
            <x v="2"/>
          </reference>
          <reference field="3" count="2" selected="0">
            <x v="8"/>
            <x v="9"/>
          </reference>
          <reference field="125" count="1" selected="0">
            <x v="1"/>
          </reference>
        </references>
      </pivotArea>
    </format>
    <format dxfId="355">
      <pivotArea outline="0" fieldPosition="0">
        <references count="3">
          <reference field="4294967294" count="2" selected="0">
            <x v="29"/>
            <x v="32"/>
          </reference>
          <reference field="0" count="1" selected="0">
            <x v="2"/>
          </reference>
          <reference field="125" count="1" selected="0" defaultSubtotal="1">
            <x v="1"/>
          </reference>
        </references>
      </pivotArea>
    </format>
    <format dxfId="354">
      <pivotArea outline="0" fieldPosition="0">
        <references count="4">
          <reference field="4294967294" count="1" selected="0">
            <x v="29"/>
          </reference>
          <reference field="0" count="1" selected="0">
            <x v="0"/>
          </reference>
          <reference field="3" count="3" selected="0">
            <x v="7"/>
            <x v="8"/>
            <x v="9"/>
          </reference>
          <reference field="125" count="1" selected="0">
            <x v="1"/>
          </reference>
        </references>
      </pivotArea>
    </format>
    <format dxfId="353">
      <pivotArea outline="0" fieldPosition="0">
        <references count="3">
          <reference field="4294967294" count="1" selected="0">
            <x v="29"/>
          </reference>
          <reference field="0" count="1" selected="0">
            <x v="0"/>
          </reference>
          <reference field="125" count="1" selected="0" defaultSubtotal="1">
            <x v="1"/>
          </reference>
        </references>
      </pivotArea>
    </format>
    <format dxfId="352">
      <pivotArea outline="0" fieldPosition="0">
        <references count="4">
          <reference field="4294967294" count="1" selected="0">
            <x v="29"/>
          </reference>
          <reference field="0" count="1" selected="0">
            <x v="0"/>
          </reference>
          <reference field="3" count="2" selected="0">
            <x v="10"/>
            <x v="11"/>
          </reference>
          <reference field="125" count="1" selected="0">
            <x v="2"/>
          </reference>
        </references>
      </pivotArea>
    </format>
    <format dxfId="351">
      <pivotArea outline="0" fieldPosition="0">
        <references count="4">
          <reference field="4294967294" count="1" selected="0">
            <x v="29"/>
          </reference>
          <reference field="0" count="1" selected="0">
            <x v="0"/>
          </reference>
          <reference field="3" count="3" selected="0">
            <x v="7"/>
            <x v="8"/>
            <x v="9"/>
          </reference>
          <reference field="125" count="1" selected="0">
            <x v="1"/>
          </reference>
        </references>
      </pivotArea>
    </format>
    <format dxfId="350">
      <pivotArea outline="0" fieldPosition="0">
        <references count="3">
          <reference field="4294967294" count="1" selected="0">
            <x v="29"/>
          </reference>
          <reference field="0" count="1" selected="0">
            <x v="0"/>
          </reference>
          <reference field="125" count="1" selected="0" defaultSubtotal="1">
            <x v="1"/>
          </reference>
        </references>
      </pivotArea>
    </format>
    <format dxfId="349">
      <pivotArea outline="0" fieldPosition="0">
        <references count="3">
          <reference field="4294967294" count="1" selected="0">
            <x v="29"/>
          </reference>
          <reference field="0" count="1" selected="0">
            <x v="0"/>
          </reference>
          <reference field="125" count="1" selected="0" defaultSubtotal="1">
            <x v="2"/>
          </reference>
        </references>
      </pivotArea>
    </format>
    <format dxfId="348">
      <pivotArea outline="0" fieldPosition="0">
        <references count="3">
          <reference field="4294967294" count="1" selected="0">
            <x v="29"/>
          </reference>
          <reference field="0" count="1" selected="0">
            <x v="0"/>
          </reference>
          <reference field="125" count="1" selected="0" defaultSubtotal="1">
            <x v="2"/>
          </reference>
        </references>
      </pivotArea>
    </format>
    <format dxfId="347">
      <pivotArea outline="0" fieldPosition="0">
        <references count="4">
          <reference field="4294967294" count="1" selected="0">
            <x v="29"/>
          </reference>
          <reference field="0" count="1" selected="0">
            <x v="0"/>
          </reference>
          <reference field="3" count="3" selected="0">
            <x v="7"/>
            <x v="8"/>
            <x v="9"/>
          </reference>
          <reference field="125" count="1" selected="0">
            <x v="1"/>
          </reference>
        </references>
      </pivotArea>
    </format>
    <format dxfId="346">
      <pivotArea outline="0" fieldPosition="0">
        <references count="3">
          <reference field="4294967294" count="1" selected="0">
            <x v="29"/>
          </reference>
          <reference field="0" count="1" selected="0">
            <x v="0"/>
          </reference>
          <reference field="125" count="1" selected="0" defaultSubtotal="1">
            <x v="1"/>
          </reference>
        </references>
      </pivotArea>
    </format>
    <format dxfId="345">
      <pivotArea outline="0" fieldPosition="0">
        <references count="3">
          <reference field="4294967294" count="1" selected="0">
            <x v="29"/>
          </reference>
          <reference field="0" count="1" selected="0">
            <x v="0"/>
          </reference>
          <reference field="125" count="1" selected="0" defaultSubtotal="1">
            <x v="2"/>
          </reference>
        </references>
      </pivotArea>
    </format>
    <format dxfId="344">
      <pivotArea outline="0" fieldPosition="0">
        <references count="4">
          <reference field="4294967294" count="1" selected="0">
            <x v="17"/>
          </reference>
          <reference field="0" count="1" selected="0">
            <x v="9"/>
          </reference>
          <reference field="3" count="1" selected="0">
            <x v="7"/>
          </reference>
          <reference field="125" count="1" selected="0">
            <x v="1"/>
          </reference>
        </references>
      </pivotArea>
    </format>
    <format dxfId="343">
      <pivotArea dataOnly="0" outline="0" fieldPosition="0">
        <references count="2">
          <reference field="4294967294" count="1">
            <x v="4"/>
          </reference>
          <reference field="0" count="1" selected="0">
            <x v="0"/>
          </reference>
        </references>
      </pivotArea>
    </format>
    <format dxfId="342">
      <pivotArea outline="0" fieldPosition="0">
        <references count="2">
          <reference field="4294967294" count="1" selected="0">
            <x v="12"/>
          </reference>
          <reference field="0" count="1" selected="0">
            <x v="0"/>
          </reference>
        </references>
      </pivotArea>
    </format>
    <format dxfId="341">
      <pivotArea dataOnly="0" labelOnly="1" outline="0" fieldPosition="0">
        <references count="2">
          <reference field="4294967294" count="1">
            <x v="12"/>
          </reference>
          <reference field="0" count="1" selected="0">
            <x v="0"/>
          </reference>
        </references>
      </pivotArea>
    </format>
    <format dxfId="340">
      <pivotArea dataOnly="0" outline="0" fieldPosition="0">
        <references count="1">
          <reference field="4294967294" count="1">
            <x v="15"/>
          </reference>
        </references>
      </pivotArea>
    </format>
    <format dxfId="339">
      <pivotArea dataOnly="0" outline="0" fieldPosition="0">
        <references count="1">
          <reference field="4294967294" count="1">
            <x v="10"/>
          </reference>
        </references>
      </pivotArea>
    </format>
    <format dxfId="338">
      <pivotArea outline="0" fieldPosition="0">
        <references count="3">
          <reference field="4294967294" count="2" selected="0">
            <x v="26"/>
            <x v="27"/>
          </reference>
          <reference field="0" count="1" selected="0">
            <x v="0"/>
          </reference>
          <reference field="125" count="1" selected="0" defaultSubtotal="1">
            <x v="1"/>
          </reference>
        </references>
      </pivotArea>
    </format>
    <format dxfId="337">
      <pivotArea outline="0" fieldPosition="0">
        <references count="3">
          <reference field="4294967294" count="2" selected="0">
            <x v="26"/>
            <x v="27"/>
          </reference>
          <reference field="0" count="1" selected="0">
            <x v="0"/>
          </reference>
          <reference field="125" count="1" selected="0" defaultSubtotal="1">
            <x v="2"/>
          </reference>
        </references>
      </pivotArea>
    </format>
    <format dxfId="336">
      <pivotArea outline="0" fieldPosition="0">
        <references count="2">
          <reference field="4294967294" count="6" selected="0">
            <x v="26"/>
            <x v="27"/>
            <x v="29"/>
            <x v="30"/>
            <x v="32"/>
            <x v="33"/>
          </reference>
          <reference field="0" count="1" selected="0">
            <x v="0"/>
          </reference>
        </references>
      </pivotArea>
    </format>
    <format dxfId="335">
      <pivotArea outline="0" fieldPosition="0">
        <references count="2">
          <reference field="4294967294" count="8" selected="0">
            <x v="14"/>
            <x v="15"/>
            <x v="17"/>
            <x v="18"/>
            <x v="20"/>
            <x v="21"/>
            <x v="23"/>
            <x v="24"/>
          </reference>
          <reference field="0" count="1" selected="0">
            <x v="0"/>
          </reference>
        </references>
      </pivotArea>
    </format>
    <format dxfId="334">
      <pivotArea outline="0" fieldPosition="0">
        <references count="2">
          <reference field="4294967294" count="4" selected="0">
            <x v="29"/>
            <x v="30"/>
            <x v="32"/>
            <x v="33"/>
          </reference>
          <reference field="0" count="1" selected="0">
            <x v="0"/>
          </reference>
        </references>
      </pivotArea>
    </format>
    <format dxfId="333">
      <pivotArea type="all" dataOnly="0" outline="0" fieldPosition="0"/>
    </format>
    <format dxfId="332">
      <pivotArea outline="0" fieldPosition="0">
        <references count="1">
          <reference field="0" count="15" selected="0">
            <x v="1"/>
            <x v="2"/>
            <x v="3"/>
            <x v="4"/>
            <x v="5"/>
            <x v="6"/>
            <x v="7"/>
            <x v="8"/>
            <x v="9"/>
            <x v="10"/>
            <x v="11"/>
            <x v="12"/>
            <x v="13"/>
            <x v="14"/>
            <x v="15"/>
          </reference>
        </references>
      </pivotArea>
    </format>
    <format dxfId="331">
      <pivotArea field="0" grandRow="1" outline="0" axis="axisRow" fieldPosition="0">
        <references count="1">
          <reference field="4294967294" count="0" selected="0"/>
        </references>
      </pivotArea>
    </format>
    <format dxfId="330">
      <pivotArea dataOnly="0" labelOnly="1" outline="0" fieldPosition="0">
        <references count="1">
          <reference field="0" count="15">
            <x v="1"/>
            <x v="2"/>
            <x v="3"/>
            <x v="4"/>
            <x v="5"/>
            <x v="6"/>
            <x v="7"/>
            <x v="8"/>
            <x v="9"/>
            <x v="10"/>
            <x v="11"/>
            <x v="12"/>
            <x v="13"/>
            <x v="14"/>
            <x v="15"/>
          </reference>
        </references>
      </pivotArea>
    </format>
    <format dxfId="329">
      <pivotArea field="0" dataOnly="0" labelOnly="1" grandRow="1" outline="0" axis="axisRow" fieldPosition="0">
        <references count="1">
          <reference field="4294967294" count="1" selected="0">
            <x v="0"/>
          </reference>
        </references>
      </pivotArea>
    </format>
    <format dxfId="328">
      <pivotArea field="0" dataOnly="0" labelOnly="1" grandRow="1" outline="0" axis="axisRow" fieldPosition="0">
        <references count="1">
          <reference field="4294967294" count="1" selected="0">
            <x v="1"/>
          </reference>
        </references>
      </pivotArea>
    </format>
    <format dxfId="327">
      <pivotArea field="0" dataOnly="0" labelOnly="1" grandRow="1" outline="0" axis="axisRow" fieldPosition="0">
        <references count="1">
          <reference field="4294967294" count="1" selected="0">
            <x v="2"/>
          </reference>
        </references>
      </pivotArea>
    </format>
    <format dxfId="326">
      <pivotArea field="0" dataOnly="0" labelOnly="1" grandRow="1" outline="0" axis="axisRow" fieldPosition="0">
        <references count="1">
          <reference field="4294967294" count="1" selected="0">
            <x v="3"/>
          </reference>
        </references>
      </pivotArea>
    </format>
    <format dxfId="325">
      <pivotArea field="0" dataOnly="0" labelOnly="1" grandRow="1" outline="0" axis="axisRow" fieldPosition="0">
        <references count="1">
          <reference field="4294967294" count="1" selected="0">
            <x v="4"/>
          </reference>
        </references>
      </pivotArea>
    </format>
    <format dxfId="324">
      <pivotArea field="0" dataOnly="0" labelOnly="1" grandRow="1" outline="0" axis="axisRow" fieldPosition="0">
        <references count="1">
          <reference field="4294967294" count="1" selected="0">
            <x v="8"/>
          </reference>
        </references>
      </pivotArea>
    </format>
    <format dxfId="323">
      <pivotArea field="0" dataOnly="0" labelOnly="1" grandRow="1" outline="0" axis="axisRow" fieldPosition="0">
        <references count="1">
          <reference field="4294967294" count="1" selected="0">
            <x v="9"/>
          </reference>
        </references>
      </pivotArea>
    </format>
    <format dxfId="322">
      <pivotArea field="0" dataOnly="0" labelOnly="1" grandRow="1" outline="0" axis="axisRow" fieldPosition="0">
        <references count="1">
          <reference field="4294967294" count="1" selected="0">
            <x v="10"/>
          </reference>
        </references>
      </pivotArea>
    </format>
    <format dxfId="321">
      <pivotArea field="0" dataOnly="0" labelOnly="1" grandRow="1" outline="0" axis="axisRow" fieldPosition="0">
        <references count="1">
          <reference field="4294967294" count="1" selected="0">
            <x v="11"/>
          </reference>
        </references>
      </pivotArea>
    </format>
    <format dxfId="320">
      <pivotArea field="0" dataOnly="0" labelOnly="1" grandRow="1" outline="0" axis="axisRow" fieldPosition="0">
        <references count="1">
          <reference field="4294967294" count="1" selected="0">
            <x v="12"/>
          </reference>
        </references>
      </pivotArea>
    </format>
    <format dxfId="319">
      <pivotArea field="0" dataOnly="0" labelOnly="1" grandRow="1" outline="0" axis="axisRow" fieldPosition="0">
        <references count="1">
          <reference field="4294967294" count="1" selected="0">
            <x v="14"/>
          </reference>
        </references>
      </pivotArea>
    </format>
    <format dxfId="318">
      <pivotArea field="0" dataOnly="0" labelOnly="1" grandRow="1" outline="0" axis="axisRow" fieldPosition="0">
        <references count="1">
          <reference field="4294967294" count="1" selected="0">
            <x v="15"/>
          </reference>
        </references>
      </pivotArea>
    </format>
    <format dxfId="317">
      <pivotArea field="0" dataOnly="0" labelOnly="1" grandRow="1" outline="0" axis="axisRow" fieldPosition="0">
        <references count="1">
          <reference field="4294967294" count="1" selected="0">
            <x v="17"/>
          </reference>
        </references>
      </pivotArea>
    </format>
    <format dxfId="316">
      <pivotArea field="0" dataOnly="0" labelOnly="1" grandRow="1" outline="0" axis="axisRow" fieldPosition="0">
        <references count="1">
          <reference field="4294967294" count="1" selected="0">
            <x v="18"/>
          </reference>
        </references>
      </pivotArea>
    </format>
    <format dxfId="315">
      <pivotArea field="0" dataOnly="0" labelOnly="1" grandRow="1" outline="0" axis="axisRow" fieldPosition="0">
        <references count="1">
          <reference field="4294967294" count="1" selected="0">
            <x v="20"/>
          </reference>
        </references>
      </pivotArea>
    </format>
    <format dxfId="314">
      <pivotArea field="0" dataOnly="0" labelOnly="1" grandRow="1" outline="0" axis="axisRow" fieldPosition="0">
        <references count="1">
          <reference field="4294967294" count="1" selected="0">
            <x v="21"/>
          </reference>
        </references>
      </pivotArea>
    </format>
    <format dxfId="313">
      <pivotArea field="0" dataOnly="0" labelOnly="1" grandRow="1" outline="0" axis="axisRow" fieldPosition="0">
        <references count="1">
          <reference field="4294967294" count="1" selected="0">
            <x v="23"/>
          </reference>
        </references>
      </pivotArea>
    </format>
    <format dxfId="312">
      <pivotArea field="0" dataOnly="0" labelOnly="1" grandRow="1" outline="0" axis="axisRow" fieldPosition="0">
        <references count="1">
          <reference field="4294967294" count="1" selected="0">
            <x v="24"/>
          </reference>
        </references>
      </pivotArea>
    </format>
    <format dxfId="311">
      <pivotArea field="0" dataOnly="0" labelOnly="1" grandRow="1" outline="0" axis="axisRow" fieldPosition="0">
        <references count="1">
          <reference field="4294967294" count="1" selected="0">
            <x v="26"/>
          </reference>
        </references>
      </pivotArea>
    </format>
    <format dxfId="310">
      <pivotArea field="0" dataOnly="0" labelOnly="1" grandRow="1" outline="0" axis="axisRow" fieldPosition="0">
        <references count="1">
          <reference field="4294967294" count="1" selected="0">
            <x v="27"/>
          </reference>
        </references>
      </pivotArea>
    </format>
    <format dxfId="309">
      <pivotArea field="0" dataOnly="0" labelOnly="1" grandRow="1" outline="0" axis="axisRow" fieldPosition="0">
        <references count="1">
          <reference field="4294967294" count="1" selected="0">
            <x v="29"/>
          </reference>
        </references>
      </pivotArea>
    </format>
    <format dxfId="308">
      <pivotArea field="0" dataOnly="0" labelOnly="1" grandRow="1" outline="0" axis="axisRow" fieldPosition="0">
        <references count="1">
          <reference field="4294967294" count="1" selected="0">
            <x v="30"/>
          </reference>
        </references>
      </pivotArea>
    </format>
    <format dxfId="307">
      <pivotArea field="0" dataOnly="0" labelOnly="1" grandRow="1" outline="0" axis="axisRow" fieldPosition="0">
        <references count="1">
          <reference field="4294967294" count="1" selected="0">
            <x v="32"/>
          </reference>
        </references>
      </pivotArea>
    </format>
    <format dxfId="306">
      <pivotArea field="0" dataOnly="0" labelOnly="1" grandRow="1" outline="0" axis="axisRow" fieldPosition="0">
        <references count="1">
          <reference field="4294967294" count="1" selected="0">
            <x v="33"/>
          </reference>
        </references>
      </pivotArea>
    </format>
    <format dxfId="305">
      <pivotArea dataOnly="0" labelOnly="1" outline="0" fieldPosition="0">
        <references count="2">
          <reference field="4294967294" count="0"/>
          <reference field="0" count="1" selected="0">
            <x v="1"/>
          </reference>
        </references>
      </pivotArea>
    </format>
    <format dxfId="304">
      <pivotArea dataOnly="0" labelOnly="1" outline="0" fieldPosition="0">
        <references count="2">
          <reference field="4294967294" count="0"/>
          <reference field="0" count="1" selected="0">
            <x v="2"/>
          </reference>
        </references>
      </pivotArea>
    </format>
    <format dxfId="303">
      <pivotArea dataOnly="0" labelOnly="1" outline="0" fieldPosition="0">
        <references count="2">
          <reference field="4294967294" count="0"/>
          <reference field="0" count="1" selected="0">
            <x v="3"/>
          </reference>
        </references>
      </pivotArea>
    </format>
    <format dxfId="302">
      <pivotArea dataOnly="0" labelOnly="1" outline="0" fieldPosition="0">
        <references count="2">
          <reference field="4294967294" count="0"/>
          <reference field="0" count="1" selected="0">
            <x v="4"/>
          </reference>
        </references>
      </pivotArea>
    </format>
    <format dxfId="301">
      <pivotArea dataOnly="0" labelOnly="1" outline="0" fieldPosition="0">
        <references count="2">
          <reference field="4294967294" count="0"/>
          <reference field="0" count="1" selected="0">
            <x v="5"/>
          </reference>
        </references>
      </pivotArea>
    </format>
    <format dxfId="300">
      <pivotArea dataOnly="0" labelOnly="1" outline="0" fieldPosition="0">
        <references count="2">
          <reference field="4294967294" count="0"/>
          <reference field="0" count="1" selected="0">
            <x v="6"/>
          </reference>
        </references>
      </pivotArea>
    </format>
    <format dxfId="299">
      <pivotArea dataOnly="0" labelOnly="1" outline="0" fieldPosition="0">
        <references count="2">
          <reference field="4294967294" count="0"/>
          <reference field="0" count="1" selected="0">
            <x v="7"/>
          </reference>
        </references>
      </pivotArea>
    </format>
    <format dxfId="298">
      <pivotArea dataOnly="0" labelOnly="1" outline="0" fieldPosition="0">
        <references count="2">
          <reference field="4294967294" count="0"/>
          <reference field="0" count="1" selected="0">
            <x v="8"/>
          </reference>
        </references>
      </pivotArea>
    </format>
    <format dxfId="297">
      <pivotArea dataOnly="0" labelOnly="1" outline="0" fieldPosition="0">
        <references count="2">
          <reference field="4294967294" count="0"/>
          <reference field="0" count="1" selected="0">
            <x v="9"/>
          </reference>
        </references>
      </pivotArea>
    </format>
    <format dxfId="296">
      <pivotArea dataOnly="0" labelOnly="1" outline="0" fieldPosition="0">
        <references count="2">
          <reference field="4294967294" count="0"/>
          <reference field="0" count="1" selected="0">
            <x v="10"/>
          </reference>
        </references>
      </pivotArea>
    </format>
    <format dxfId="295">
      <pivotArea dataOnly="0" labelOnly="1" outline="0" fieldPosition="0">
        <references count="2">
          <reference field="4294967294" count="0"/>
          <reference field="0" count="1" selected="0">
            <x v="11"/>
          </reference>
        </references>
      </pivotArea>
    </format>
    <format dxfId="294">
      <pivotArea dataOnly="0" labelOnly="1" outline="0" fieldPosition="0">
        <references count="2">
          <reference field="4294967294" count="0"/>
          <reference field="0" count="1" selected="0">
            <x v="12"/>
          </reference>
        </references>
      </pivotArea>
    </format>
    <format dxfId="293">
      <pivotArea dataOnly="0" labelOnly="1" outline="0" fieldPosition="0">
        <references count="2">
          <reference field="4294967294" count="0"/>
          <reference field="0" count="1" selected="0">
            <x v="13"/>
          </reference>
        </references>
      </pivotArea>
    </format>
    <format dxfId="292">
      <pivotArea dataOnly="0" labelOnly="1" outline="0" fieldPosition="0">
        <references count="2">
          <reference field="4294967294" count="0"/>
          <reference field="0" count="1" selected="0">
            <x v="14"/>
          </reference>
        </references>
      </pivotArea>
    </format>
    <format dxfId="291">
      <pivotArea dataOnly="0" labelOnly="1" outline="0" fieldPosition="0">
        <references count="2">
          <reference field="4294967294" count="0"/>
          <reference field="0" count="1" selected="0">
            <x v="15"/>
          </reference>
        </references>
      </pivotArea>
    </format>
    <format dxfId="290">
      <pivotArea outline="0" collapsedLevelsAreSubtotals="1" fieldPosition="0"/>
    </format>
    <format dxfId="289">
      <pivotArea field="-2" type="button" dataOnly="0" labelOnly="1" outline="0" axis="axisRow" fieldPosition="1"/>
    </format>
    <format dxfId="288">
      <pivotArea field="125" type="button" dataOnly="0" labelOnly="1" outline="0" axis="axisCol" fieldPosition="0"/>
    </format>
    <format dxfId="287">
      <pivotArea field="3" type="button" dataOnly="0" labelOnly="1" outline="0" axis="axisCol" fieldPosition="1"/>
    </format>
    <format dxfId="286">
      <pivotArea type="topRight" dataOnly="0" labelOnly="1" outline="0" fieldPosition="0"/>
    </format>
    <format dxfId="285">
      <pivotArea field="0" dataOnly="0" labelOnly="1" grandRow="1" outline="0" axis="axisRow" fieldPosition="0">
        <references count="1">
          <reference field="4294967294" count="1" selected="0">
            <x v="0"/>
          </reference>
        </references>
      </pivotArea>
    </format>
    <format dxfId="284">
      <pivotArea field="0" dataOnly="0" labelOnly="1" grandRow="1" outline="0" axis="axisRow" fieldPosition="0">
        <references count="1">
          <reference field="4294967294" count="1" selected="0">
            <x v="1"/>
          </reference>
        </references>
      </pivotArea>
    </format>
    <format dxfId="283">
      <pivotArea field="0" dataOnly="0" labelOnly="1" grandRow="1" outline="0" axis="axisRow" fieldPosition="0">
        <references count="1">
          <reference field="4294967294" count="1" selected="0">
            <x v="2"/>
          </reference>
        </references>
      </pivotArea>
    </format>
    <format dxfId="282">
      <pivotArea field="0" dataOnly="0" labelOnly="1" grandRow="1" outline="0" axis="axisRow" fieldPosition="0">
        <references count="1">
          <reference field="4294967294" count="1" selected="0">
            <x v="3"/>
          </reference>
        </references>
      </pivotArea>
    </format>
    <format dxfId="281">
      <pivotArea field="0" dataOnly="0" labelOnly="1" grandRow="1" outline="0" axis="axisRow" fieldPosition="0">
        <references count="1">
          <reference field="4294967294" count="1" selected="0">
            <x v="4"/>
          </reference>
        </references>
      </pivotArea>
    </format>
    <format dxfId="280">
      <pivotArea field="0" dataOnly="0" labelOnly="1" grandRow="1" outline="0" axis="axisRow" fieldPosition="0">
        <references count="1">
          <reference field="4294967294" count="1" selected="0">
            <x v="8"/>
          </reference>
        </references>
      </pivotArea>
    </format>
    <format dxfId="279">
      <pivotArea field="0" dataOnly="0" labelOnly="1" grandRow="1" outline="0" axis="axisRow" fieldPosition="0">
        <references count="1">
          <reference field="4294967294" count="1" selected="0">
            <x v="9"/>
          </reference>
        </references>
      </pivotArea>
    </format>
    <format dxfId="278">
      <pivotArea field="0" dataOnly="0" labelOnly="1" grandRow="1" outline="0" axis="axisRow" fieldPosition="0">
        <references count="1">
          <reference field="4294967294" count="1" selected="0">
            <x v="10"/>
          </reference>
        </references>
      </pivotArea>
    </format>
    <format dxfId="277">
      <pivotArea field="0" dataOnly="0" labelOnly="1" grandRow="1" outline="0" axis="axisRow" fieldPosition="0">
        <references count="1">
          <reference field="4294967294" count="1" selected="0">
            <x v="11"/>
          </reference>
        </references>
      </pivotArea>
    </format>
    <format dxfId="276">
      <pivotArea field="0" dataOnly="0" labelOnly="1" grandRow="1" outline="0" axis="axisRow" fieldPosition="0">
        <references count="1">
          <reference field="4294967294" count="1" selected="0">
            <x v="12"/>
          </reference>
        </references>
      </pivotArea>
    </format>
    <format dxfId="275">
      <pivotArea field="0" dataOnly="0" labelOnly="1" grandRow="1" outline="0" axis="axisRow" fieldPosition="0">
        <references count="1">
          <reference field="4294967294" count="1" selected="0">
            <x v="14"/>
          </reference>
        </references>
      </pivotArea>
    </format>
    <format dxfId="274">
      <pivotArea field="0" dataOnly="0" labelOnly="1" grandRow="1" outline="0" axis="axisRow" fieldPosition="0">
        <references count="1">
          <reference field="4294967294" count="1" selected="0">
            <x v="15"/>
          </reference>
        </references>
      </pivotArea>
    </format>
    <format dxfId="273">
      <pivotArea field="0" dataOnly="0" labelOnly="1" grandRow="1" outline="0" axis="axisRow" fieldPosition="0">
        <references count="1">
          <reference field="4294967294" count="1" selected="0">
            <x v="17"/>
          </reference>
        </references>
      </pivotArea>
    </format>
    <format dxfId="272">
      <pivotArea field="0" dataOnly="0" labelOnly="1" grandRow="1" outline="0" axis="axisRow" fieldPosition="0">
        <references count="1">
          <reference field="4294967294" count="1" selected="0">
            <x v="18"/>
          </reference>
        </references>
      </pivotArea>
    </format>
    <format dxfId="271">
      <pivotArea field="0" dataOnly="0" labelOnly="1" grandRow="1" outline="0" axis="axisRow" fieldPosition="0">
        <references count="1">
          <reference field="4294967294" count="1" selected="0">
            <x v="20"/>
          </reference>
        </references>
      </pivotArea>
    </format>
    <format dxfId="270">
      <pivotArea field="0" dataOnly="0" labelOnly="1" grandRow="1" outline="0" axis="axisRow" fieldPosition="0">
        <references count="1">
          <reference field="4294967294" count="1" selected="0">
            <x v="21"/>
          </reference>
        </references>
      </pivotArea>
    </format>
    <format dxfId="269">
      <pivotArea field="0" dataOnly="0" labelOnly="1" grandRow="1" outline="0" axis="axisRow" fieldPosition="0">
        <references count="1">
          <reference field="4294967294" count="1" selected="0">
            <x v="23"/>
          </reference>
        </references>
      </pivotArea>
    </format>
    <format dxfId="268">
      <pivotArea field="0" dataOnly="0" labelOnly="1" grandRow="1" outline="0" axis="axisRow" fieldPosition="0">
        <references count="1">
          <reference field="4294967294" count="1" selected="0">
            <x v="24"/>
          </reference>
        </references>
      </pivotArea>
    </format>
    <format dxfId="267">
      <pivotArea field="0" dataOnly="0" labelOnly="1" grandRow="1" outline="0" axis="axisRow" fieldPosition="0">
        <references count="1">
          <reference field="4294967294" count="1" selected="0">
            <x v="26"/>
          </reference>
        </references>
      </pivotArea>
    </format>
    <format dxfId="266">
      <pivotArea field="0" dataOnly="0" labelOnly="1" grandRow="1" outline="0" axis="axisRow" fieldPosition="0">
        <references count="1">
          <reference field="4294967294" count="1" selected="0">
            <x v="27"/>
          </reference>
        </references>
      </pivotArea>
    </format>
    <format dxfId="265">
      <pivotArea field="0" dataOnly="0" labelOnly="1" grandRow="1" outline="0" axis="axisRow" fieldPosition="0">
        <references count="1">
          <reference field="4294967294" count="1" selected="0">
            <x v="29"/>
          </reference>
        </references>
      </pivotArea>
    </format>
    <format dxfId="264">
      <pivotArea field="0" dataOnly="0" labelOnly="1" grandRow="1" outline="0" axis="axisRow" fieldPosition="0">
        <references count="1">
          <reference field="4294967294" count="1" selected="0">
            <x v="30"/>
          </reference>
        </references>
      </pivotArea>
    </format>
    <format dxfId="263">
      <pivotArea field="0" dataOnly="0" labelOnly="1" grandRow="1" outline="0" axis="axisRow" fieldPosition="0">
        <references count="1">
          <reference field="4294967294" count="1" selected="0">
            <x v="32"/>
          </reference>
        </references>
      </pivotArea>
    </format>
    <format dxfId="262">
      <pivotArea field="0" dataOnly="0" labelOnly="1" grandRow="1" outline="0" axis="axisRow" fieldPosition="0">
        <references count="1">
          <reference field="4294967294" count="1" selected="0">
            <x v="33"/>
          </reference>
        </references>
      </pivotArea>
    </format>
    <format dxfId="261">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0"/>
          </reference>
        </references>
      </pivotArea>
    </format>
    <format dxfId="260">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
          </reference>
        </references>
      </pivotArea>
    </format>
    <format dxfId="259">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2"/>
          </reference>
        </references>
      </pivotArea>
    </format>
    <format dxfId="258">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3"/>
          </reference>
        </references>
      </pivotArea>
    </format>
    <format dxfId="257">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4"/>
          </reference>
        </references>
      </pivotArea>
    </format>
    <format dxfId="256">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5"/>
          </reference>
        </references>
      </pivotArea>
    </format>
    <format dxfId="255">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6"/>
          </reference>
        </references>
      </pivotArea>
    </format>
    <format dxfId="254">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7"/>
          </reference>
        </references>
      </pivotArea>
    </format>
    <format dxfId="253">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8"/>
          </reference>
        </references>
      </pivotArea>
    </format>
    <format dxfId="252">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9"/>
          </reference>
        </references>
      </pivotArea>
    </format>
    <format dxfId="251">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0"/>
          </reference>
        </references>
      </pivotArea>
    </format>
    <format dxfId="250">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1"/>
          </reference>
        </references>
      </pivotArea>
    </format>
    <format dxfId="249">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2"/>
          </reference>
        </references>
      </pivotArea>
    </format>
    <format dxfId="248">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3"/>
          </reference>
        </references>
      </pivotArea>
    </format>
    <format dxfId="247">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4"/>
          </reference>
        </references>
      </pivotArea>
    </format>
    <format dxfId="246">
      <pivotArea dataOnly="0" labelOnly="1" outline="0" fieldPosition="0">
        <references count="2">
          <reference field="4294967294" count="24">
            <x v="0"/>
            <x v="1"/>
            <x v="2"/>
            <x v="3"/>
            <x v="4"/>
            <x v="8"/>
            <x v="9"/>
            <x v="10"/>
            <x v="11"/>
            <x v="12"/>
            <x v="14"/>
            <x v="15"/>
            <x v="17"/>
            <x v="18"/>
            <x v="20"/>
            <x v="21"/>
            <x v="23"/>
            <x v="24"/>
            <x v="26"/>
            <x v="27"/>
            <x v="29"/>
            <x v="30"/>
            <x v="32"/>
            <x v="33"/>
          </reference>
          <reference field="0" count="1" selected="0">
            <x v="15"/>
          </reference>
        </references>
      </pivotArea>
    </format>
    <format dxfId="245">
      <pivotArea dataOnly="0" labelOnly="1" outline="0" fieldPosition="0">
        <references count="1">
          <reference field="125" count="2">
            <x v="1"/>
            <x v="2"/>
          </reference>
        </references>
      </pivotArea>
    </format>
    <format dxfId="244">
      <pivotArea dataOnly="0" labelOnly="1" outline="0" fieldPosition="0">
        <references count="1">
          <reference field="125" count="2" defaultSubtotal="1">
            <x v="1"/>
            <x v="2"/>
          </reference>
        </references>
      </pivotArea>
    </format>
    <format dxfId="243">
      <pivotArea dataOnly="0" labelOnly="1" outline="0" fieldPosition="0">
        <references count="2">
          <reference field="3" count="4">
            <x v="6"/>
            <x v="7"/>
            <x v="8"/>
            <x v="9"/>
          </reference>
          <reference field="125" count="1" selected="0">
            <x v="1"/>
          </reference>
        </references>
      </pivotArea>
    </format>
    <format dxfId="242">
      <pivotArea dataOnly="0" labelOnly="1" outline="0" fieldPosition="0">
        <references count="2">
          <reference field="3" count="3">
            <x v="10"/>
            <x v="11"/>
            <x v="12"/>
          </reference>
          <reference field="125" count="1" selected="0">
            <x v="2"/>
          </reference>
        </references>
      </pivotArea>
    </format>
    <format dxfId="241">
      <pivotArea outline="0" collapsedLevelsAreSubtotals="1" fieldPosition="0">
        <references count="2">
          <reference field="4294967294" count="1" selected="0">
            <x v="4"/>
          </reference>
          <reference field="0" count="1" selected="0">
            <x v="1"/>
          </reference>
        </references>
      </pivotArea>
    </format>
    <format dxfId="240">
      <pivotArea dataOnly="0" labelOnly="1" outline="0" fieldPosition="0">
        <references count="2">
          <reference field="4294967294" count="1">
            <x v="4"/>
          </reference>
          <reference field="0" count="1" selected="0">
            <x v="1"/>
          </reference>
        </references>
      </pivotArea>
    </format>
    <format dxfId="239">
      <pivotArea outline="0" collapsedLevelsAreSubtotals="1" fieldPosition="0">
        <references count="2">
          <reference field="4294967294" count="2" selected="0">
            <x v="11"/>
            <x v="12"/>
          </reference>
          <reference field="0" count="1" selected="0">
            <x v="1"/>
          </reference>
        </references>
      </pivotArea>
    </format>
    <format dxfId="238">
      <pivotArea dataOnly="0" labelOnly="1" outline="0" fieldPosition="0">
        <references count="2">
          <reference field="4294967294" count="2">
            <x v="11"/>
            <x v="12"/>
          </reference>
          <reference field="0" count="1" selected="0">
            <x v="1"/>
          </reference>
        </references>
      </pivotArea>
    </format>
    <format dxfId="237">
      <pivotArea outline="0" collapsedLevelsAreSubtotals="1" fieldPosition="0">
        <references count="2">
          <reference field="4294967294" count="1" selected="0">
            <x v="18"/>
          </reference>
          <reference field="0" count="1" selected="0">
            <x v="1"/>
          </reference>
        </references>
      </pivotArea>
    </format>
    <format dxfId="236">
      <pivotArea dataOnly="0" labelOnly="1" outline="0" fieldPosition="0">
        <references count="2">
          <reference field="4294967294" count="1">
            <x v="18"/>
          </reference>
          <reference field="0" count="1" selected="0">
            <x v="1"/>
          </reference>
        </references>
      </pivotArea>
    </format>
    <format dxfId="235">
      <pivotArea dataOnly="0" outline="0" fieldPosition="0">
        <references count="1">
          <reference field="4294967294" count="1">
            <x v="21"/>
          </reference>
        </references>
      </pivotArea>
    </format>
    <format dxfId="234">
      <pivotArea outline="0" collapsedLevelsAreSubtotals="1" fieldPosition="0">
        <references count="2">
          <reference field="4294967294" count="1" selected="0">
            <x v="24"/>
          </reference>
          <reference field="0" count="1" selected="0">
            <x v="1"/>
          </reference>
        </references>
      </pivotArea>
    </format>
    <format dxfId="233">
      <pivotArea dataOnly="0" labelOnly="1" outline="0" fieldPosition="0">
        <references count="2">
          <reference field="4294967294" count="1">
            <x v="24"/>
          </reference>
          <reference field="0" count="1" selected="0">
            <x v="1"/>
          </reference>
        </references>
      </pivotArea>
    </format>
    <format dxfId="232">
      <pivotArea outline="0" collapsedLevelsAreSubtotals="1" fieldPosition="0">
        <references count="2">
          <reference field="4294967294" count="1" selected="0">
            <x v="27"/>
          </reference>
          <reference field="0" count="1" selected="0">
            <x v="1"/>
          </reference>
        </references>
      </pivotArea>
    </format>
    <format dxfId="231">
      <pivotArea dataOnly="0" labelOnly="1" outline="0" fieldPosition="0">
        <references count="2">
          <reference field="4294967294" count="1">
            <x v="27"/>
          </reference>
          <reference field="0" count="1" selected="0">
            <x v="1"/>
          </reference>
        </references>
      </pivotArea>
    </format>
    <format dxfId="230">
      <pivotArea outline="0" collapsedLevelsAreSubtotals="1" fieldPosition="0">
        <references count="2">
          <reference field="4294967294" count="1" selected="0">
            <x v="30"/>
          </reference>
          <reference field="0" count="1" selected="0">
            <x v="1"/>
          </reference>
        </references>
      </pivotArea>
    </format>
    <format dxfId="229">
      <pivotArea dataOnly="0" labelOnly="1" outline="0" fieldPosition="0">
        <references count="2">
          <reference field="4294967294" count="1">
            <x v="30"/>
          </reference>
          <reference field="0" count="1" selected="0">
            <x v="1"/>
          </reference>
        </references>
      </pivotArea>
    </format>
    <format dxfId="228">
      <pivotArea outline="0" collapsedLevelsAreSubtotals="1" fieldPosition="0">
        <references count="2">
          <reference field="4294967294" count="1" selected="0">
            <x v="33"/>
          </reference>
          <reference field="0" count="1" selected="0">
            <x v="1"/>
          </reference>
        </references>
      </pivotArea>
    </format>
    <format dxfId="227">
      <pivotArea dataOnly="0" labelOnly="1" outline="0" fieldPosition="0">
        <references count="2">
          <reference field="4294967294" count="1">
            <x v="33"/>
          </reference>
          <reference field="0" count="1" selected="0">
            <x v="1"/>
          </reference>
        </references>
      </pivotArea>
    </format>
    <format dxfId="226">
      <pivotArea dataOnly="0" labelOnly="1" outline="0" fieldPosition="0">
        <references count="1">
          <reference field="0" count="1">
            <x v="1"/>
          </reference>
        </references>
      </pivotArea>
    </format>
    <format dxfId="225">
      <pivotArea type="origin" dataOnly="0" labelOnly="1" outline="0" fieldPosition="0"/>
    </format>
    <format dxfId="224">
      <pivotArea field="0" type="button" dataOnly="0" labelOnly="1" outline="0" axis="axisRow" fieldPosition="0"/>
    </format>
    <format dxfId="223">
      <pivotArea dataOnly="0" labelOnly="1" outline="0" fieldPosition="0">
        <references count="1">
          <reference field="0" count="0"/>
        </references>
      </pivotArea>
    </format>
    <format dxfId="222">
      <pivotArea field="0" dataOnly="0" labelOnly="1" grandRow="1" outline="0" offset="A256" axis="axisRow" fieldPosition="0">
        <references count="1">
          <reference field="4294967294" count="1" selected="0">
            <x v="0"/>
          </reference>
        </references>
      </pivotArea>
    </format>
    <format dxfId="221">
      <pivotArea field="0" dataOnly="0" labelOnly="1" grandRow="1" outline="0" offset="A256" axis="axisRow" fieldPosition="0">
        <references count="1">
          <reference field="4294967294" count="1" selected="0">
            <x v="1"/>
          </reference>
        </references>
      </pivotArea>
    </format>
    <format dxfId="220">
      <pivotArea field="0" dataOnly="0" labelOnly="1" grandRow="1" outline="0" offset="A256" axis="axisRow" fieldPosition="0">
        <references count="1">
          <reference field="4294967294" count="1" selected="0">
            <x v="2"/>
          </reference>
        </references>
      </pivotArea>
    </format>
    <format dxfId="219">
      <pivotArea field="0" dataOnly="0" labelOnly="1" grandRow="1" outline="0" offset="A256" axis="axisRow" fieldPosition="0">
        <references count="1">
          <reference field="4294967294" count="1" selected="0">
            <x v="3"/>
          </reference>
        </references>
      </pivotArea>
    </format>
    <format dxfId="218">
      <pivotArea field="0" dataOnly="0" labelOnly="1" grandRow="1" outline="0" offset="A256" axis="axisRow" fieldPosition="0">
        <references count="1">
          <reference field="4294967294" count="1" selected="0">
            <x v="4"/>
          </reference>
        </references>
      </pivotArea>
    </format>
    <format dxfId="217">
      <pivotArea field="0" dataOnly="0" labelOnly="1" grandRow="1" outline="0" offset="A256" axis="axisRow" fieldPosition="0">
        <references count="1">
          <reference field="4294967294" count="1" selected="0">
            <x v="8"/>
          </reference>
        </references>
      </pivotArea>
    </format>
    <format dxfId="216">
      <pivotArea field="0" dataOnly="0" labelOnly="1" grandRow="1" outline="0" offset="A256" axis="axisRow" fieldPosition="0">
        <references count="1">
          <reference field="4294967294" count="1" selected="0">
            <x v="9"/>
          </reference>
        </references>
      </pivotArea>
    </format>
    <format dxfId="215">
      <pivotArea field="0" dataOnly="0" labelOnly="1" grandRow="1" outline="0" offset="A256" axis="axisRow" fieldPosition="0">
        <references count="1">
          <reference field="4294967294" count="1" selected="0">
            <x v="10"/>
          </reference>
        </references>
      </pivotArea>
    </format>
    <format dxfId="214">
      <pivotArea field="0" dataOnly="0" labelOnly="1" grandRow="1" outline="0" offset="A256" axis="axisRow" fieldPosition="0">
        <references count="1">
          <reference field="4294967294" count="1" selected="0">
            <x v="11"/>
          </reference>
        </references>
      </pivotArea>
    </format>
    <format dxfId="213">
      <pivotArea field="0" dataOnly="0" labelOnly="1" grandRow="1" outline="0" offset="A256" axis="axisRow" fieldPosition="0">
        <references count="1">
          <reference field="4294967294" count="1" selected="0">
            <x v="12"/>
          </reference>
        </references>
      </pivotArea>
    </format>
    <format dxfId="212">
      <pivotArea field="0" dataOnly="0" labelOnly="1" grandRow="1" outline="0" offset="A256" axis="axisRow" fieldPosition="0">
        <references count="1">
          <reference field="4294967294" count="1" selected="0">
            <x v="14"/>
          </reference>
        </references>
      </pivotArea>
    </format>
    <format dxfId="211">
      <pivotArea field="0" dataOnly="0" labelOnly="1" grandRow="1" outline="0" offset="A256" axis="axisRow" fieldPosition="0">
        <references count="1">
          <reference field="4294967294" count="1" selected="0">
            <x v="15"/>
          </reference>
        </references>
      </pivotArea>
    </format>
    <format dxfId="210">
      <pivotArea field="0" dataOnly="0" labelOnly="1" grandRow="1" outline="0" offset="A256" axis="axisRow" fieldPosition="0">
        <references count="1">
          <reference field="4294967294" count="1" selected="0">
            <x v="17"/>
          </reference>
        </references>
      </pivotArea>
    </format>
    <format dxfId="209">
      <pivotArea field="0" dataOnly="0" labelOnly="1" grandRow="1" outline="0" offset="A256" axis="axisRow" fieldPosition="0">
        <references count="1">
          <reference field="4294967294" count="1" selected="0">
            <x v="18"/>
          </reference>
        </references>
      </pivotArea>
    </format>
    <format dxfId="208">
      <pivotArea field="0" dataOnly="0" labelOnly="1" grandRow="1" outline="0" offset="A256" axis="axisRow" fieldPosition="0">
        <references count="1">
          <reference field="4294967294" count="1" selected="0">
            <x v="20"/>
          </reference>
        </references>
      </pivotArea>
    </format>
    <format dxfId="207">
      <pivotArea field="0" dataOnly="0" labelOnly="1" grandRow="1" outline="0" offset="A256" axis="axisRow" fieldPosition="0">
        <references count="1">
          <reference field="4294967294" count="1" selected="0">
            <x v="21"/>
          </reference>
        </references>
      </pivotArea>
    </format>
    <format dxfId="206">
      <pivotArea field="0" dataOnly="0" labelOnly="1" grandRow="1" outline="0" offset="A256" axis="axisRow" fieldPosition="0">
        <references count="1">
          <reference field="4294967294" count="1" selected="0">
            <x v="23"/>
          </reference>
        </references>
      </pivotArea>
    </format>
    <format dxfId="205">
      <pivotArea field="0" dataOnly="0" labelOnly="1" grandRow="1" outline="0" offset="A256" axis="axisRow" fieldPosition="0">
        <references count="1">
          <reference field="4294967294" count="1" selected="0">
            <x v="24"/>
          </reference>
        </references>
      </pivotArea>
    </format>
    <format dxfId="204">
      <pivotArea field="0" dataOnly="0" labelOnly="1" grandRow="1" outline="0" offset="A256" axis="axisRow" fieldPosition="0">
        <references count="1">
          <reference field="4294967294" count="1" selected="0">
            <x v="26"/>
          </reference>
        </references>
      </pivotArea>
    </format>
    <format dxfId="203">
      <pivotArea field="0" dataOnly="0" labelOnly="1" grandRow="1" outline="0" offset="A256" axis="axisRow" fieldPosition="0">
        <references count="1">
          <reference field="4294967294" count="1" selected="0">
            <x v="27"/>
          </reference>
        </references>
      </pivotArea>
    </format>
    <format dxfId="202">
      <pivotArea field="0" dataOnly="0" labelOnly="1" grandRow="1" outline="0" offset="A256" axis="axisRow" fieldPosition="0">
        <references count="1">
          <reference field="4294967294" count="1" selected="0">
            <x v="29"/>
          </reference>
        </references>
      </pivotArea>
    </format>
    <format dxfId="201">
      <pivotArea field="0" dataOnly="0" labelOnly="1" grandRow="1" outline="0" offset="A256" axis="axisRow" fieldPosition="0">
        <references count="1">
          <reference field="4294967294" count="1" selected="0">
            <x v="30"/>
          </reference>
        </references>
      </pivotArea>
    </format>
    <format dxfId="200">
      <pivotArea field="0" dataOnly="0" labelOnly="1" grandRow="1" outline="0" offset="A256" axis="axisRow" fieldPosition="0">
        <references count="1">
          <reference field="4294967294" count="1" selected="0">
            <x v="32"/>
          </reference>
        </references>
      </pivotArea>
    </format>
    <format dxfId="199">
      <pivotArea field="0" dataOnly="0" labelOnly="1" grandRow="1" outline="0" offset="A256" axis="axisRow" fieldPosition="0">
        <references count="1">
          <reference field="4294967294" count="1" selected="0">
            <x v="33"/>
          </reference>
        </references>
      </pivotArea>
    </format>
    <format dxfId="198">
      <pivotArea outline="0" collapsedLevelsAreSubtotals="1" fieldPosition="0">
        <references count="4">
          <reference field="4294967294" count="2" selected="0">
            <x v="2"/>
            <x v="3"/>
          </reference>
          <reference field="0" count="1" selected="0">
            <x v="15"/>
          </reference>
          <reference field="3" count="1" selected="0">
            <x v="8"/>
          </reference>
          <reference field="125" count="1" selected="0">
            <x v="1"/>
          </reference>
        </references>
      </pivotArea>
    </format>
    <format dxfId="197">
      <pivotArea dataOnly="0" labelOnly="1" outline="0" offset="IV256" fieldPosition="0">
        <references count="1">
          <reference field="0" count="1">
            <x v="0"/>
          </reference>
        </references>
      </pivotArea>
    </format>
    <format dxfId="196">
      <pivotArea outline="0" collapsedLevelsAreSubtotals="1" fieldPosition="0">
        <references count="4">
          <reference field="4294967294" count="1" selected="0">
            <x v="0"/>
          </reference>
          <reference field="0" count="1" selected="0">
            <x v="2"/>
          </reference>
          <reference field="3" count="1" selected="0">
            <x v="6"/>
          </reference>
          <reference field="125" count="1" selected="0">
            <x v="1"/>
          </reference>
        </references>
      </pivotArea>
    </format>
    <format dxfId="195">
      <pivotArea field="0" dataOnly="0" labelOnly="1" grandRow="1" outline="0" axis="axisRow" fieldPosition="0">
        <references count="1">
          <reference field="4294967294" count="1" selected="0">
            <x v="0"/>
          </reference>
        </references>
      </pivotArea>
    </format>
    <format dxfId="194">
      <pivotArea field="0" dataOnly="0" labelOnly="1" grandRow="1" outline="0" axis="axisRow" fieldPosition="0">
        <references count="1">
          <reference field="4294967294" count="1" selected="0">
            <x v="1"/>
          </reference>
        </references>
      </pivotArea>
    </format>
    <format dxfId="193">
      <pivotArea field="0" dataOnly="0" labelOnly="1" grandRow="1" outline="0" axis="axisRow" fieldPosition="0">
        <references count="1">
          <reference field="4294967294" count="1" selected="0">
            <x v="2"/>
          </reference>
        </references>
      </pivotArea>
    </format>
    <format dxfId="192">
      <pivotArea field="0" dataOnly="0" labelOnly="1" grandRow="1" outline="0" axis="axisRow" fieldPosition="0">
        <references count="1">
          <reference field="4294967294" count="1" selected="0">
            <x v="3"/>
          </reference>
        </references>
      </pivotArea>
    </format>
    <format dxfId="191">
      <pivotArea field="0" dataOnly="0" labelOnly="1" grandRow="1" outline="0" axis="axisRow" fieldPosition="0">
        <references count="1">
          <reference field="4294967294" count="1" selected="0">
            <x v="4"/>
          </reference>
        </references>
      </pivotArea>
    </format>
    <format dxfId="190">
      <pivotArea field="0" dataOnly="0" labelOnly="1" grandRow="1" outline="0" axis="axisRow" fieldPosition="0">
        <references count="1">
          <reference field="4294967294" count="1" selected="0">
            <x v="8"/>
          </reference>
        </references>
      </pivotArea>
    </format>
    <format dxfId="189">
      <pivotArea field="0" dataOnly="0" labelOnly="1" grandRow="1" outline="0" axis="axisRow" fieldPosition="0">
        <references count="1">
          <reference field="4294967294" count="1" selected="0">
            <x v="9"/>
          </reference>
        </references>
      </pivotArea>
    </format>
    <format dxfId="188">
      <pivotArea field="0" dataOnly="0" labelOnly="1" grandRow="1" outline="0" axis="axisRow" fieldPosition="0">
        <references count="1">
          <reference field="4294967294" count="1" selected="0">
            <x v="10"/>
          </reference>
        </references>
      </pivotArea>
    </format>
    <format dxfId="187">
      <pivotArea field="0" dataOnly="0" labelOnly="1" grandRow="1" outline="0" axis="axisRow" fieldPosition="0">
        <references count="1">
          <reference field="4294967294" count="1" selected="0">
            <x v="11"/>
          </reference>
        </references>
      </pivotArea>
    </format>
    <format dxfId="186">
      <pivotArea field="0" dataOnly="0" labelOnly="1" grandRow="1" outline="0" axis="axisRow" fieldPosition="0">
        <references count="1">
          <reference field="4294967294" count="1" selected="0">
            <x v="12"/>
          </reference>
        </references>
      </pivotArea>
    </format>
    <format dxfId="185">
      <pivotArea field="0" dataOnly="0" labelOnly="1" grandRow="1" outline="0" axis="axisRow" fieldPosition="0">
        <references count="1">
          <reference field="4294967294" count="1" selected="0">
            <x v="14"/>
          </reference>
        </references>
      </pivotArea>
    </format>
    <format dxfId="184">
      <pivotArea field="0" dataOnly="0" labelOnly="1" grandRow="1" outline="0" axis="axisRow" fieldPosition="0">
        <references count="1">
          <reference field="4294967294" count="1" selected="0">
            <x v="15"/>
          </reference>
        </references>
      </pivotArea>
    </format>
    <format dxfId="183">
      <pivotArea field="0" dataOnly="0" labelOnly="1" grandRow="1" outline="0" axis="axisRow" fieldPosition="0">
        <references count="1">
          <reference field="4294967294" count="1" selected="0">
            <x v="17"/>
          </reference>
        </references>
      </pivotArea>
    </format>
    <format dxfId="182">
      <pivotArea field="0" dataOnly="0" labelOnly="1" grandRow="1" outline="0" axis="axisRow" fieldPosition="0">
        <references count="1">
          <reference field="4294967294" count="1" selected="0">
            <x v="18"/>
          </reference>
        </references>
      </pivotArea>
    </format>
    <format dxfId="181">
      <pivotArea field="0" dataOnly="0" labelOnly="1" grandRow="1" outline="0" axis="axisRow" fieldPosition="0">
        <references count="1">
          <reference field="4294967294" count="1" selected="0">
            <x v="20"/>
          </reference>
        </references>
      </pivotArea>
    </format>
    <format dxfId="180">
      <pivotArea field="0" dataOnly="0" labelOnly="1" grandRow="1" outline="0" axis="axisRow" fieldPosition="0">
        <references count="1">
          <reference field="4294967294" count="1" selected="0">
            <x v="21"/>
          </reference>
        </references>
      </pivotArea>
    </format>
    <format dxfId="179">
      <pivotArea field="0" dataOnly="0" labelOnly="1" grandRow="1" outline="0" axis="axisRow" fieldPosition="0">
        <references count="1">
          <reference field="4294967294" count="1" selected="0">
            <x v="23"/>
          </reference>
        </references>
      </pivotArea>
    </format>
    <format dxfId="178">
      <pivotArea field="0" dataOnly="0" labelOnly="1" grandRow="1" outline="0" axis="axisRow" fieldPosition="0">
        <references count="1">
          <reference field="4294967294" count="1" selected="0">
            <x v="24"/>
          </reference>
        </references>
      </pivotArea>
    </format>
    <format dxfId="177">
      <pivotArea field="0" dataOnly="0" labelOnly="1" grandRow="1" outline="0" axis="axisRow" fieldPosition="0">
        <references count="1">
          <reference field="4294967294" count="1" selected="0">
            <x v="26"/>
          </reference>
        </references>
      </pivotArea>
    </format>
    <format dxfId="176">
      <pivotArea field="0" dataOnly="0" labelOnly="1" grandRow="1" outline="0" axis="axisRow" fieldPosition="0">
        <references count="1">
          <reference field="4294967294" count="1" selected="0">
            <x v="27"/>
          </reference>
        </references>
      </pivotArea>
    </format>
    <format dxfId="175">
      <pivotArea field="0" dataOnly="0" labelOnly="1" grandRow="1" outline="0" axis="axisRow" fieldPosition="0">
        <references count="1">
          <reference field="4294967294" count="1" selected="0">
            <x v="29"/>
          </reference>
        </references>
      </pivotArea>
    </format>
    <format dxfId="174">
      <pivotArea field="0" dataOnly="0" labelOnly="1" grandRow="1" outline="0" axis="axisRow" fieldPosition="0">
        <references count="1">
          <reference field="4294967294" count="1" selected="0">
            <x v="30"/>
          </reference>
        </references>
      </pivotArea>
    </format>
    <format dxfId="173">
      <pivotArea field="0" dataOnly="0" labelOnly="1" grandRow="1" outline="0" axis="axisRow" fieldPosition="0">
        <references count="1">
          <reference field="4294967294" count="1" selected="0">
            <x v="32"/>
          </reference>
        </references>
      </pivotArea>
    </format>
    <format dxfId="172">
      <pivotArea field="0" dataOnly="0" labelOnly="1" grandRow="1" outline="0" axis="axisRow" fieldPosition="0">
        <references count="1">
          <reference field="4294967294" count="1" selected="0">
            <x v="33"/>
          </reference>
        </references>
      </pivotArea>
    </format>
    <format dxfId="171">
      <pivotArea dataOnly="0" labelOnly="1" outline="0" fieldPosition="0">
        <references count="1">
          <reference field="125" count="1" defaultSubtotal="1">
            <x v="1"/>
          </reference>
        </references>
      </pivotArea>
    </format>
    <format dxfId="170">
      <pivotArea dataOnly="0" labelOnly="1" outline="0" fieldPosition="0">
        <references count="1">
          <reference field="125" count="1" defaultSubtotal="1">
            <x v="2"/>
          </reference>
        </references>
      </pivotArea>
    </format>
    <format dxfId="169">
      <pivotArea outline="0" collapsedLevelsAreSubtotals="1" fieldPosition="0">
        <references count="4">
          <reference field="4294967294" count="1" selected="0">
            <x v="29"/>
          </reference>
          <reference field="0" count="1" selected="0">
            <x v="0"/>
          </reference>
          <reference field="3" count="2" selected="0">
            <x v="10"/>
            <x v="11"/>
          </reference>
          <reference field="125" count="1" selected="0">
            <x v="2"/>
          </reference>
        </references>
      </pivotArea>
    </format>
    <format dxfId="168">
      <pivotArea outline="0" collapsedLevelsAreSubtotals="1" fieldPosition="0">
        <references count="2">
          <reference field="4294967294" count="1" selected="0">
            <x v="4"/>
          </reference>
          <reference field="0" count="1" selected="0">
            <x v="4"/>
          </reference>
        </references>
      </pivotArea>
    </format>
    <format dxfId="167">
      <pivotArea dataOnly="0" labelOnly="1" outline="0" fieldPosition="0">
        <references count="2">
          <reference field="4294967294" count="1">
            <x v="4"/>
          </reference>
          <reference field="0" count="1" selected="0">
            <x v="4"/>
          </reference>
        </references>
      </pivotArea>
    </format>
    <format dxfId="166">
      <pivotArea outline="0" collapsedLevelsAreSubtotals="1" fieldPosition="0">
        <references count="2">
          <reference field="4294967294" count="1" selected="0">
            <x v="12"/>
          </reference>
          <reference field="0" count="1" selected="0">
            <x v="4"/>
          </reference>
        </references>
      </pivotArea>
    </format>
    <format dxfId="165">
      <pivotArea dataOnly="0" labelOnly="1" outline="0" fieldPosition="0">
        <references count="2">
          <reference field="4294967294" count="1">
            <x v="12"/>
          </reference>
          <reference field="0" count="1" selected="0">
            <x v="4"/>
          </reference>
        </references>
      </pivotArea>
    </format>
    <format dxfId="164">
      <pivotArea outline="0" collapsedLevelsAreSubtotals="1" fieldPosition="0">
        <references count="2">
          <reference field="4294967294" count="1" selected="0">
            <x v="4"/>
          </reference>
          <reference field="0" count="1" selected="0">
            <x v="9"/>
          </reference>
        </references>
      </pivotArea>
    </format>
    <format dxfId="163">
      <pivotArea dataOnly="0" labelOnly="1" outline="0" fieldPosition="0">
        <references count="2">
          <reference field="4294967294" count="1">
            <x v="4"/>
          </reference>
          <reference field="0" count="1" selected="0">
            <x v="9"/>
          </reference>
        </references>
      </pivotArea>
    </format>
    <format dxfId="162">
      <pivotArea outline="0" collapsedLevelsAreSubtotals="1" fieldPosition="0">
        <references count="2">
          <reference field="4294967294" count="1" selected="0">
            <x v="12"/>
          </reference>
          <reference field="0" count="1" selected="0">
            <x v="9"/>
          </reference>
        </references>
      </pivotArea>
    </format>
    <format dxfId="161">
      <pivotArea dataOnly="0" labelOnly="1" outline="0" fieldPosition="0">
        <references count="2">
          <reference field="4294967294" count="1">
            <x v="12"/>
          </reference>
          <reference field="0" count="1" selected="0">
            <x v="9"/>
          </reference>
        </references>
      </pivotArea>
    </format>
    <format dxfId="160">
      <pivotArea outline="0" collapsedLevelsAreSubtotals="1" fieldPosition="0">
        <references count="2">
          <reference field="4294967294" count="1" selected="0">
            <x v="18"/>
          </reference>
          <reference field="0" count="1" selected="0">
            <x v="9"/>
          </reference>
        </references>
      </pivotArea>
    </format>
    <format dxfId="159">
      <pivotArea dataOnly="0" labelOnly="1" outline="0" fieldPosition="0">
        <references count="2">
          <reference field="4294967294" count="1">
            <x v="18"/>
          </reference>
          <reference field="0" count="1" selected="0">
            <x v="9"/>
          </reference>
        </references>
      </pivotArea>
    </format>
    <format dxfId="158">
      <pivotArea outline="0" collapsedLevelsAreSubtotals="1" fieldPosition="0">
        <references count="2">
          <reference field="4294967294" count="1" selected="0">
            <x v="24"/>
          </reference>
          <reference field="0" count="1" selected="0">
            <x v="9"/>
          </reference>
        </references>
      </pivotArea>
    </format>
    <format dxfId="157">
      <pivotArea dataOnly="0" labelOnly="1" outline="0" fieldPosition="0">
        <references count="2">
          <reference field="4294967294" count="1">
            <x v="24"/>
          </reference>
          <reference field="0" count="1" selected="0">
            <x v="9"/>
          </reference>
        </references>
      </pivotArea>
    </format>
    <format dxfId="156">
      <pivotArea outline="0" collapsedLevelsAreSubtotals="1" fieldPosition="0">
        <references count="2">
          <reference field="4294967294" count="1" selected="0">
            <x v="27"/>
          </reference>
          <reference field="0" count="1" selected="0">
            <x v="9"/>
          </reference>
        </references>
      </pivotArea>
    </format>
    <format dxfId="155">
      <pivotArea dataOnly="0" labelOnly="1" outline="0" fieldPosition="0">
        <references count="2">
          <reference field="4294967294" count="1">
            <x v="27"/>
          </reference>
          <reference field="0" count="1" selected="0">
            <x v="9"/>
          </reference>
        </references>
      </pivotArea>
    </format>
    <format dxfId="154">
      <pivotArea outline="0" collapsedLevelsAreSubtotals="1" fieldPosition="0">
        <references count="2">
          <reference field="4294967294" count="1" selected="0">
            <x v="30"/>
          </reference>
          <reference field="0" count="1" selected="0">
            <x v="9"/>
          </reference>
        </references>
      </pivotArea>
    </format>
    <format dxfId="153">
      <pivotArea dataOnly="0" labelOnly="1" outline="0" fieldPosition="0">
        <references count="2">
          <reference field="4294967294" count="1">
            <x v="30"/>
          </reference>
          <reference field="0" count="1" selected="0">
            <x v="9"/>
          </reference>
        </references>
      </pivotArea>
    </format>
    <format dxfId="152">
      <pivotArea outline="0" collapsedLevelsAreSubtotals="1" fieldPosition="0">
        <references count="2">
          <reference field="4294967294" count="1" selected="0">
            <x v="33"/>
          </reference>
          <reference field="0" count="1" selected="0">
            <x v="9"/>
          </reference>
        </references>
      </pivotArea>
    </format>
    <format dxfId="151">
      <pivotArea dataOnly="0" labelOnly="1" outline="0" fieldPosition="0">
        <references count="2">
          <reference field="4294967294" count="1">
            <x v="33"/>
          </reference>
          <reference field="0" count="1" selected="0">
            <x v="9"/>
          </reference>
        </references>
      </pivotArea>
    </format>
    <format dxfId="150">
      <pivotArea outline="0" collapsedLevelsAreSubtotals="1" fieldPosition="0">
        <references count="2">
          <reference field="4294967294" count="1" selected="0">
            <x v="4"/>
          </reference>
          <reference field="0" count="1" selected="0">
            <x v="10"/>
          </reference>
        </references>
      </pivotArea>
    </format>
    <format dxfId="149">
      <pivotArea dataOnly="0" labelOnly="1" outline="0" fieldPosition="0">
        <references count="2">
          <reference field="4294967294" count="1">
            <x v="4"/>
          </reference>
          <reference field="0" count="1" selected="0">
            <x v="10"/>
          </reference>
        </references>
      </pivotArea>
    </format>
    <format dxfId="148">
      <pivotArea outline="0" collapsedLevelsAreSubtotals="1" fieldPosition="0">
        <references count="2">
          <reference field="4294967294" count="1" selected="0">
            <x v="12"/>
          </reference>
          <reference field="0" count="1" selected="0">
            <x v="10"/>
          </reference>
        </references>
      </pivotArea>
    </format>
    <format dxfId="147">
      <pivotArea dataOnly="0" labelOnly="1" outline="0" fieldPosition="0">
        <references count="2">
          <reference field="4294967294" count="1">
            <x v="12"/>
          </reference>
          <reference field="0" count="1" selected="0">
            <x v="10"/>
          </reference>
        </references>
      </pivotArea>
    </format>
    <format dxfId="146">
      <pivotArea outline="0" collapsedLevelsAreSubtotals="1" fieldPosition="0">
        <references count="2">
          <reference field="4294967294" count="2" selected="0">
            <x v="17"/>
            <x v="18"/>
          </reference>
          <reference field="0" count="1" selected="0">
            <x v="10"/>
          </reference>
        </references>
      </pivotArea>
    </format>
    <format dxfId="145">
      <pivotArea dataOnly="0" labelOnly="1" outline="0" fieldPosition="0">
        <references count="2">
          <reference field="4294967294" count="2">
            <x v="17"/>
            <x v="18"/>
          </reference>
          <reference field="0" count="1" selected="0">
            <x v="10"/>
          </reference>
        </references>
      </pivotArea>
    </format>
    <format dxfId="144">
      <pivotArea outline="0" collapsedLevelsAreSubtotals="1" fieldPosition="0">
        <references count="2">
          <reference field="4294967294" count="1" selected="0">
            <x v="24"/>
          </reference>
          <reference field="0" count="1" selected="0">
            <x v="10"/>
          </reference>
        </references>
      </pivotArea>
    </format>
    <format dxfId="143">
      <pivotArea dataOnly="0" labelOnly="1" outline="0" fieldPosition="0">
        <references count="2">
          <reference field="4294967294" count="1">
            <x v="24"/>
          </reference>
          <reference field="0" count="1" selected="0">
            <x v="10"/>
          </reference>
        </references>
      </pivotArea>
    </format>
    <format dxfId="142">
      <pivotArea outline="0" collapsedLevelsAreSubtotals="1" fieldPosition="0">
        <references count="2">
          <reference field="4294967294" count="1" selected="0">
            <x v="27"/>
          </reference>
          <reference field="0" count="1" selected="0">
            <x v="10"/>
          </reference>
        </references>
      </pivotArea>
    </format>
    <format dxfId="141">
      <pivotArea dataOnly="0" labelOnly="1" outline="0" fieldPosition="0">
        <references count="2">
          <reference field="4294967294" count="1">
            <x v="27"/>
          </reference>
          <reference field="0" count="1" selected="0">
            <x v="10"/>
          </reference>
        </references>
      </pivotArea>
    </format>
    <format dxfId="140">
      <pivotArea outline="0" collapsedLevelsAreSubtotals="1" fieldPosition="0">
        <references count="2">
          <reference field="4294967294" count="1" selected="0">
            <x v="30"/>
          </reference>
          <reference field="0" count="1" selected="0">
            <x v="10"/>
          </reference>
        </references>
      </pivotArea>
    </format>
    <format dxfId="139">
      <pivotArea dataOnly="0" labelOnly="1" outline="0" fieldPosition="0">
        <references count="2">
          <reference field="4294967294" count="1">
            <x v="30"/>
          </reference>
          <reference field="0" count="1" selected="0">
            <x v="10"/>
          </reference>
        </references>
      </pivotArea>
    </format>
    <format dxfId="138">
      <pivotArea outline="0" collapsedLevelsAreSubtotals="1" fieldPosition="0">
        <references count="2">
          <reference field="4294967294" count="1" selected="0">
            <x v="33"/>
          </reference>
          <reference field="0" count="1" selected="0">
            <x v="10"/>
          </reference>
        </references>
      </pivotArea>
    </format>
    <format dxfId="137">
      <pivotArea dataOnly="0" labelOnly="1" outline="0" fieldPosition="0">
        <references count="2">
          <reference field="4294967294" count="1">
            <x v="33"/>
          </reference>
          <reference field="0" count="1" selected="0">
            <x v="10"/>
          </reference>
        </references>
      </pivotArea>
    </format>
    <format dxfId="136">
      <pivotArea dataOnly="0" labelOnly="1" outline="0" offset="IV256" fieldPosition="0">
        <references count="1">
          <reference field="0" count="1">
            <x v="10"/>
          </reference>
        </references>
      </pivotArea>
    </format>
    <format dxfId="135">
      <pivotArea outline="0" collapsedLevelsAreSubtotals="1" fieldPosition="0">
        <references count="2">
          <reference field="4294967294" count="2" selected="0">
            <x v="4"/>
            <x v="5"/>
          </reference>
          <reference field="0" count="1" selected="0">
            <x v="0"/>
          </reference>
        </references>
      </pivotArea>
    </format>
    <format dxfId="134">
      <pivotArea dataOnly="0" labelOnly="1" outline="0" fieldPosition="0">
        <references count="2">
          <reference field="4294967294" count="2">
            <x v="4"/>
            <x v="5"/>
          </reference>
          <reference field="0" count="1" selected="0">
            <x v="0"/>
          </reference>
        </references>
      </pivotArea>
    </format>
    <format dxfId="133">
      <pivotArea outline="0" collapsedLevelsAreSubtotals="1" fieldPosition="0">
        <references count="3">
          <reference field="4294967294" count="1" selected="0">
            <x v="17"/>
          </reference>
          <reference field="0" count="1" selected="0">
            <x v="0"/>
          </reference>
          <reference field="125" count="1" selected="0" defaultSubtotal="1">
            <x v="1"/>
          </reference>
        </references>
      </pivotArea>
    </format>
    <format dxfId="132">
      <pivotArea outline="0" collapsedLevelsAreSubtotals="1" fieldPosition="0">
        <references count="3">
          <reference field="4294967294" count="1" selected="0">
            <x v="17"/>
          </reference>
          <reference field="0" count="1" selected="0">
            <x v="0"/>
          </reference>
          <reference field="125" count="1" selected="0" defaultSubtotal="1">
            <x v="2"/>
          </reference>
        </references>
      </pivotArea>
    </format>
    <format dxfId="131">
      <pivotArea outline="0" collapsedLevelsAreSubtotals="1" fieldPosition="0">
        <references count="3">
          <reference field="4294967294" count="1" selected="0">
            <x v="20"/>
          </reference>
          <reference field="0" count="1" selected="0">
            <x v="0"/>
          </reference>
          <reference field="125" count="1" selected="0" defaultSubtotal="1">
            <x v="1"/>
          </reference>
        </references>
      </pivotArea>
    </format>
    <format dxfId="130">
      <pivotArea outline="0" collapsedLevelsAreSubtotals="1" fieldPosition="0">
        <references count="3">
          <reference field="4294967294" count="1" selected="0">
            <x v="20"/>
          </reference>
          <reference field="0" count="1" selected="0">
            <x v="0"/>
          </reference>
          <reference field="125" count="1" selected="0" defaultSubtotal="1">
            <x v="2"/>
          </reference>
        </references>
      </pivotArea>
    </format>
    <format dxfId="129">
      <pivotArea outline="0" collapsedLevelsAreSubtotals="1" fieldPosition="0">
        <references count="3">
          <reference field="4294967294" count="1" selected="0">
            <x v="23"/>
          </reference>
          <reference field="0" count="1" selected="0">
            <x v="0"/>
          </reference>
          <reference field="125" count="1" selected="0" defaultSubtotal="1">
            <x v="1"/>
          </reference>
        </references>
      </pivotArea>
    </format>
    <format dxfId="128">
      <pivotArea outline="0" collapsedLevelsAreSubtotals="1" fieldPosition="0">
        <references count="3">
          <reference field="4294967294" count="1" selected="0">
            <x v="23"/>
          </reference>
          <reference field="0" count="1" selected="0">
            <x v="0"/>
          </reference>
          <reference field="125" count="1" selected="0" defaultSubtotal="1">
            <x v="2"/>
          </reference>
        </references>
      </pivotArea>
    </format>
    <format dxfId="127">
      <pivotArea outline="0" collapsedLevelsAreSubtotals="1" fieldPosition="0">
        <references count="2">
          <reference field="4294967294" count="2" selected="0">
            <x v="15"/>
            <x v="16"/>
          </reference>
          <reference field="0" count="1" selected="0">
            <x v="0"/>
          </reference>
        </references>
      </pivotArea>
    </format>
    <format dxfId="126">
      <pivotArea dataOnly="0" labelOnly="1" outline="0" fieldPosition="0">
        <references count="2">
          <reference field="4294967294" count="2">
            <x v="15"/>
            <x v="16"/>
          </reference>
          <reference field="0" count="1" selected="0">
            <x v="0"/>
          </reference>
        </references>
      </pivotArea>
    </format>
    <format dxfId="125">
      <pivotArea outline="0" collapsedLevelsAreSubtotals="1" fieldPosition="0">
        <references count="2">
          <reference field="4294967294" count="1" selected="0">
            <x v="19"/>
          </reference>
          <reference field="0" count="1" selected="0">
            <x v="0"/>
          </reference>
        </references>
      </pivotArea>
    </format>
    <format dxfId="124">
      <pivotArea dataOnly="0" labelOnly="1" outline="0" fieldPosition="0">
        <references count="2">
          <reference field="4294967294" count="1">
            <x v="19"/>
          </reference>
          <reference field="0" count="1" selected="0">
            <x v="0"/>
          </reference>
        </references>
      </pivotArea>
    </format>
    <format dxfId="123">
      <pivotArea outline="0" collapsedLevelsAreSubtotals="1" fieldPosition="0">
        <references count="2">
          <reference field="4294967294" count="1" selected="0">
            <x v="22"/>
          </reference>
          <reference field="0" count="1" selected="0">
            <x v="0"/>
          </reference>
        </references>
      </pivotArea>
    </format>
    <format dxfId="122">
      <pivotArea dataOnly="0" labelOnly="1" outline="0" fieldPosition="0">
        <references count="2">
          <reference field="4294967294" count="1">
            <x v="22"/>
          </reference>
          <reference field="0" count="1" selected="0">
            <x v="0"/>
          </reference>
        </references>
      </pivotArea>
    </format>
    <format dxfId="121">
      <pivotArea outline="0" collapsedLevelsAreSubtotals="1" fieldPosition="0">
        <references count="2">
          <reference field="4294967294" count="1" selected="0">
            <x v="25"/>
          </reference>
          <reference field="0" count="1" selected="0">
            <x v="0"/>
          </reference>
        </references>
      </pivotArea>
    </format>
    <format dxfId="120">
      <pivotArea dataOnly="0" labelOnly="1" outline="0" fieldPosition="0">
        <references count="2">
          <reference field="4294967294" count="1">
            <x v="25"/>
          </reference>
          <reference field="0" count="1" selected="0">
            <x v="0"/>
          </reference>
        </references>
      </pivotArea>
    </format>
    <format dxfId="119">
      <pivotArea outline="0" collapsedLevelsAreSubtotals="1" fieldPosition="0">
        <references count="2">
          <reference field="4294967294" count="1" selected="0">
            <x v="28"/>
          </reference>
          <reference field="0" count="1" selected="0">
            <x v="0"/>
          </reference>
        </references>
      </pivotArea>
    </format>
    <format dxfId="118">
      <pivotArea dataOnly="0" labelOnly="1" outline="0" fieldPosition="0">
        <references count="2">
          <reference field="4294967294" count="1">
            <x v="28"/>
          </reference>
          <reference field="0" count="1" selected="0">
            <x v="0"/>
          </reference>
        </references>
      </pivotArea>
    </format>
    <format dxfId="117">
      <pivotArea outline="0" collapsedLevelsAreSubtotals="1" fieldPosition="0">
        <references count="2">
          <reference field="4294967294" count="1" selected="0">
            <x v="31"/>
          </reference>
          <reference field="0" count="1" selected="0">
            <x v="0"/>
          </reference>
        </references>
      </pivotArea>
    </format>
    <format dxfId="116">
      <pivotArea dataOnly="0" labelOnly="1" outline="0" fieldPosition="0">
        <references count="2">
          <reference field="4294967294" count="1">
            <x v="31"/>
          </reference>
          <reference field="0" count="1" selected="0">
            <x v="0"/>
          </reference>
        </references>
      </pivotArea>
    </format>
    <format dxfId="115">
      <pivotArea outline="0" collapsedLevelsAreSubtotals="1" fieldPosition="0">
        <references count="2">
          <reference field="4294967294" count="1" selected="0">
            <x v="34"/>
          </reference>
          <reference field="0" count="1" selected="0">
            <x v="0"/>
          </reference>
        </references>
      </pivotArea>
    </format>
    <format dxfId="114">
      <pivotArea dataOnly="0" labelOnly="1" outline="0" fieldPosition="0">
        <references count="2">
          <reference field="4294967294" count="1">
            <x v="34"/>
          </reference>
          <reference field="0" count="1" selected="0">
            <x v="0"/>
          </reference>
        </references>
      </pivotArea>
    </format>
    <format dxfId="113">
      <pivotArea outline="0" collapsedLevelsAreSubtotals="1" fieldPosition="0">
        <references count="2">
          <reference field="3" count="1" selected="0">
            <x v="12"/>
          </reference>
          <reference field="125" count="1" selected="0">
            <x v="2"/>
          </reference>
        </references>
      </pivotArea>
    </format>
    <format dxfId="112">
      <pivotArea type="topRight" dataOnly="0" labelOnly="1" outline="0" offset="F1" fieldPosition="0"/>
    </format>
    <format dxfId="111">
      <pivotArea dataOnly="0" labelOnly="1" outline="0" offset="IV256" fieldPosition="0">
        <references count="1">
          <reference field="125" count="1">
            <x v="2"/>
          </reference>
        </references>
      </pivotArea>
    </format>
    <format dxfId="110">
      <pivotArea dataOnly="0" labelOnly="1" outline="0" fieldPosition="0">
        <references count="2">
          <reference field="3" count="1">
            <x v="12"/>
          </reference>
          <reference field="125" count="1" selected="0">
            <x v="2"/>
          </reference>
        </references>
      </pivotArea>
    </format>
    <format dxfId="109">
      <pivotArea outline="0" collapsedLevelsAreSubtotals="1" fieldPosition="0">
        <references count="2">
          <reference field="4294967294" count="1" selected="0">
            <x v="18"/>
          </reference>
          <reference field="0" count="1" selected="0">
            <x v="0"/>
          </reference>
        </references>
      </pivotArea>
    </format>
    <format dxfId="108">
      <pivotArea dataOnly="0" labelOnly="1" outline="0" fieldPosition="0">
        <references count="2">
          <reference field="4294967294" count="1">
            <x v="18"/>
          </reference>
          <reference field="0" count="1" selected="0">
            <x v="0"/>
          </reference>
        </references>
      </pivotArea>
    </format>
    <format dxfId="107">
      <pivotArea outline="0" collapsedLevelsAreSubtotals="1" fieldPosition="0">
        <references count="4">
          <reference field="4294967294" count="1" selected="0">
            <x v="25"/>
          </reference>
          <reference field="0" count="1" selected="0">
            <x v="0"/>
          </reference>
          <reference field="3" count="1" selected="0">
            <x v="11"/>
          </reference>
          <reference field="125" count="1" selected="0">
            <x v="2"/>
          </reference>
        </references>
      </pivotArea>
    </format>
    <format dxfId="106">
      <pivotArea outline="0" collapsedLevelsAreSubtotals="1" fieldPosition="0">
        <references count="4">
          <reference field="4294967294" count="1" selected="0">
            <x v="25"/>
          </reference>
          <reference field="0" count="1" selected="0">
            <x v="0"/>
          </reference>
          <reference field="3" count="1" selected="0">
            <x v="11"/>
          </reference>
          <reference field="125" count="1" selected="0">
            <x v="2"/>
          </reference>
        </references>
      </pivotArea>
    </format>
    <format dxfId="105">
      <pivotArea outline="0" collapsedLevelsAreSubtotals="1" fieldPosition="0">
        <references count="2">
          <reference field="4294967294" count="1" selected="0">
            <x v="21"/>
          </reference>
          <reference field="0" count="1" selected="0">
            <x v="0"/>
          </reference>
        </references>
      </pivotArea>
    </format>
    <format dxfId="104">
      <pivotArea dataOnly="0" labelOnly="1" outline="0" fieldPosition="0">
        <references count="2">
          <reference field="4294967294" count="1">
            <x v="21"/>
          </reference>
          <reference field="0" count="1" selected="0">
            <x v="0"/>
          </reference>
        </references>
      </pivotArea>
    </format>
    <format dxfId="103">
      <pivotArea outline="0" collapsedLevelsAreSubtotals="1" fieldPosition="0">
        <references count="2">
          <reference field="4294967294" count="1" selected="0">
            <x v="24"/>
          </reference>
          <reference field="0" count="1" selected="0">
            <x v="0"/>
          </reference>
        </references>
      </pivotArea>
    </format>
    <format dxfId="102">
      <pivotArea dataOnly="0" labelOnly="1" outline="0" fieldPosition="0">
        <references count="2">
          <reference field="4294967294" count="1">
            <x v="24"/>
          </reference>
          <reference field="0" count="1" selected="0">
            <x v="0"/>
          </reference>
        </references>
      </pivotArea>
    </format>
    <format dxfId="101">
      <pivotArea outline="0" collapsedLevelsAreSubtotals="1" fieldPosition="0">
        <references count="4">
          <reference field="4294967294" count="1" selected="0">
            <x v="25"/>
          </reference>
          <reference field="0" count="1" selected="0">
            <x v="0"/>
          </reference>
          <reference field="3" count="1" selected="0">
            <x v="11"/>
          </reference>
          <reference field="125" count="1" selected="0">
            <x v="2"/>
          </reference>
        </references>
      </pivotArea>
    </format>
    <format dxfId="100">
      <pivotArea outline="0" collapsedLevelsAreSubtotals="1" fieldPosition="0">
        <references count="4">
          <reference field="4294967294" count="1" selected="0">
            <x v="25"/>
          </reference>
          <reference field="0" count="1" selected="0">
            <x v="0"/>
          </reference>
          <reference field="3" count="1" selected="0">
            <x v="11"/>
          </reference>
          <reference field="125" count="1" selected="0">
            <x v="2"/>
          </reference>
        </references>
      </pivotArea>
    </format>
    <format dxfId="99">
      <pivotArea field="125" grandRow="1" outline="0" collapsedLevelsAreSubtotals="1" axis="axisCol" fieldPosition="0">
        <references count="2">
          <reference field="4294967294" count="1" selected="0">
            <x v="8"/>
          </reference>
          <reference field="125" count="1" selected="0" defaultSubtotal="1">
            <x v="1"/>
          </reference>
        </references>
      </pivotArea>
    </format>
    <format dxfId="98">
      <pivotArea outline="0" collapsedLevelsAreSubtotals="1" fieldPosition="0">
        <references count="3">
          <reference field="4294967294" count="1" selected="0">
            <x v="8"/>
          </reference>
          <reference field="0" count="1" selected="0">
            <x v="7"/>
          </reference>
          <reference field="125" count="1" selected="0" defaultSubtotal="1">
            <x v="1"/>
          </reference>
        </references>
      </pivotArea>
    </format>
    <format dxfId="97">
      <pivotArea outline="0" collapsedLevelsAreSubtotals="1" fieldPosition="0">
        <references count="3">
          <reference field="4294967294" count="1" selected="0">
            <x v="8"/>
          </reference>
          <reference field="0" count="1" selected="0">
            <x v="9"/>
          </reference>
          <reference field="125" count="1" selected="0" defaultSubtotal="1">
            <x v="1"/>
          </reference>
        </references>
      </pivotArea>
    </format>
    <format dxfId="96">
      <pivotArea outline="0" collapsedLevelsAreSubtotals="1" fieldPosition="0">
        <references count="2">
          <reference field="4294967294" count="1" selected="0">
            <x v="11"/>
          </reference>
          <reference field="0" count="1" selected="0">
            <x v="0"/>
          </reference>
        </references>
      </pivotArea>
    </format>
    <format dxfId="95">
      <pivotArea dataOnly="0" labelOnly="1" outline="0" offset="IV12" fieldPosition="0">
        <references count="1">
          <reference field="0" count="1">
            <x v="0"/>
          </reference>
        </references>
      </pivotArea>
    </format>
    <format dxfId="94">
      <pivotArea dataOnly="0" labelOnly="1" outline="0" fieldPosition="0">
        <references count="2">
          <reference field="4294967294" count="1">
            <x v="11"/>
          </reference>
          <reference field="0" count="1" selected="0">
            <x v="0"/>
          </reference>
        </references>
      </pivotArea>
    </format>
    <format dxfId="93">
      <pivotArea outline="0" collapsedLevelsAreSubtotals="1" fieldPosition="0">
        <references count="2">
          <reference field="4294967294" count="1" selected="0">
            <x v="13"/>
          </reference>
          <reference field="0" count="1" selected="0">
            <x v="0"/>
          </reference>
        </references>
      </pivotArea>
    </format>
    <format dxfId="92">
      <pivotArea dataOnly="0" labelOnly="1" outline="0" fieldPosition="0">
        <references count="2">
          <reference field="4294967294" count="1">
            <x v="13"/>
          </reference>
          <reference field="0" count="1" selected="0">
            <x v="0"/>
          </reference>
        </references>
      </pivotArea>
    </format>
    <format dxfId="91">
      <pivotArea outline="0" collapsedLevelsAreSubtotals="1" fieldPosition="0">
        <references count="2">
          <reference field="4294967294" count="1" selected="0">
            <x v="14"/>
          </reference>
          <reference field="0" count="1" selected="0">
            <x v="0"/>
          </reference>
        </references>
      </pivotArea>
    </format>
    <format dxfId="90">
      <pivotArea dataOnly="0" labelOnly="1" outline="0" offset="IV15" fieldPosition="0">
        <references count="1">
          <reference field="0" count="1">
            <x v="0"/>
          </reference>
        </references>
      </pivotArea>
    </format>
    <format dxfId="89">
      <pivotArea dataOnly="0" labelOnly="1" outline="0" fieldPosition="0">
        <references count="2">
          <reference field="4294967294" count="1">
            <x v="14"/>
          </reference>
          <reference field="0" count="1" selected="0">
            <x v="0"/>
          </reference>
        </references>
      </pivotArea>
    </format>
    <format dxfId="88">
      <pivotArea outline="0" collapsedLevelsAreSubtotals="1" fieldPosition="0">
        <references count="2">
          <reference field="4294967294" count="1" selected="0">
            <x v="27"/>
          </reference>
          <reference field="0" count="1" selected="0">
            <x v="0"/>
          </reference>
        </references>
      </pivotArea>
    </format>
    <format dxfId="87">
      <pivotArea dataOnly="0" labelOnly="1" outline="0" fieldPosition="0">
        <references count="2">
          <reference field="4294967294" count="1">
            <x v="27"/>
          </reference>
          <reference field="0" count="1" selected="0">
            <x v="0"/>
          </reference>
        </references>
      </pivotArea>
    </format>
    <format dxfId="86">
      <pivotArea outline="0" collapsedLevelsAreSubtotals="1" fieldPosition="0">
        <references count="2">
          <reference field="4294967294" count="1" selected="0">
            <x v="30"/>
          </reference>
          <reference field="0" count="1" selected="0">
            <x v="0"/>
          </reference>
        </references>
      </pivotArea>
    </format>
    <format dxfId="85">
      <pivotArea dataOnly="0" labelOnly="1" outline="0" fieldPosition="0">
        <references count="2">
          <reference field="4294967294" count="1">
            <x v="30"/>
          </reference>
          <reference field="0" count="1" selected="0">
            <x v="0"/>
          </reference>
        </references>
      </pivotArea>
    </format>
    <format dxfId="84">
      <pivotArea outline="0" collapsedLevelsAreSubtotals="1" fieldPosition="0">
        <references count="2">
          <reference field="4294967294" count="2" selected="0">
            <x v="32"/>
            <x v="33"/>
          </reference>
          <reference field="0" count="1" selected="0">
            <x v="0"/>
          </reference>
        </references>
      </pivotArea>
    </format>
    <format dxfId="83">
      <pivotArea dataOnly="0" labelOnly="1" outline="0" fieldPosition="0">
        <references count="2">
          <reference field="4294967294" count="2">
            <x v="32"/>
            <x v="33"/>
          </reference>
          <reference field="0" count="1" selected="0">
            <x v="0"/>
          </reference>
        </references>
      </pivotArea>
    </format>
    <format dxfId="82">
      <pivotArea outline="0" collapsedLevelsAreSubtotals="1" fieldPosition="0">
        <references count="4">
          <reference field="4294967294" count="35" selected="0">
            <x v="0"/>
            <x v="1"/>
            <x v="2"/>
            <x v="3"/>
            <x v="4"/>
            <x v="5"/>
            <x v="6"/>
            <x v="7"/>
            <x v="8"/>
            <x v="9"/>
            <x v="10"/>
            <x v="11"/>
            <x v="12"/>
            <x v="13"/>
            <x v="14"/>
            <x v="15"/>
            <x v="16"/>
            <x v="17"/>
            <x v="18"/>
            <x v="19"/>
            <x v="20"/>
            <x v="21"/>
            <x v="22"/>
            <x v="23"/>
            <x v="24"/>
            <x v="25"/>
            <x v="26"/>
            <x v="27"/>
            <x v="28"/>
            <x v="29"/>
            <x v="30"/>
            <x v="31"/>
            <x v="32"/>
            <x v="33"/>
            <x v="34"/>
          </reference>
          <reference field="0" count="1" selected="0">
            <x v="0"/>
          </reference>
          <reference field="3" count="1" selected="0">
            <x v="12"/>
          </reference>
          <reference field="125" count="1" selected="0">
            <x v="2"/>
          </reference>
        </references>
      </pivotArea>
    </format>
    <format dxfId="81">
      <pivotArea outline="0" collapsedLevelsAreSubtotals="1" fieldPosition="0">
        <references count="3">
          <reference field="4294967294" count="1" selected="0">
            <x v="8"/>
          </reference>
          <reference field="0" count="1" selected="0">
            <x v="0"/>
          </reference>
          <reference field="125" count="1" selected="0" defaultSubtotal="1">
            <x v="1"/>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2.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
    <tabColor indexed="16"/>
  </sheetPr>
  <dimension ref="A1:AK461"/>
  <sheetViews>
    <sheetView showGridLines="0" showZeros="0" view="pageBreakPreview" zoomScaleNormal="80" zoomScaleSheetLayoutView="100" workbookViewId="0">
      <pane xSplit="1" topLeftCell="B1" activePane="topRight" state="frozen"/>
      <selection activeCell="U163" sqref="U163"/>
      <selection pane="topRight" activeCell="O3" sqref="O3"/>
    </sheetView>
  </sheetViews>
  <sheetFormatPr defaultColWidth="9" defaultRowHeight="15"/>
  <cols>
    <col min="1" max="1" width="11.5" style="38" customWidth="1"/>
    <col min="2" max="2" width="7.75" style="38" customWidth="1"/>
    <col min="3" max="3" width="5.875" style="38" customWidth="1"/>
    <col min="4" max="4" width="7.5" style="38" customWidth="1"/>
    <col min="5" max="5" width="3.5" style="38" customWidth="1"/>
    <col min="6" max="6" width="6.875" style="38" customWidth="1"/>
    <col min="7" max="7" width="4" style="38" customWidth="1"/>
    <col min="8" max="8" width="6.375" style="38" customWidth="1"/>
    <col min="9" max="9" width="4.375" style="38" customWidth="1"/>
    <col min="10" max="10" width="7" style="38" customWidth="1"/>
    <col min="11" max="11" width="2" style="38" customWidth="1"/>
    <col min="12" max="12" width="6.375" style="38" customWidth="1"/>
    <col min="13" max="13" width="2.75" style="38" customWidth="1"/>
    <col min="14" max="14" width="3.875" style="10" customWidth="1"/>
    <col min="15" max="15" width="7" style="871" customWidth="1"/>
    <col min="16" max="16" width="7.625" style="871" customWidth="1"/>
    <col min="17" max="17" width="7.125" style="871" customWidth="1"/>
    <col min="18" max="18" width="7.125" style="124" customWidth="1"/>
    <col min="19" max="19" width="9.75" style="124" customWidth="1"/>
    <col min="20" max="20" width="8.375" style="124" customWidth="1"/>
    <col min="21" max="21" width="11.5" style="10" bestFit="1" customWidth="1"/>
    <col min="22" max="22" width="9" style="10"/>
    <col min="23" max="23" width="11.5" style="102" bestFit="1" customWidth="1"/>
    <col min="24" max="25" width="9" style="10"/>
    <col min="26" max="27" width="9" style="103"/>
    <col min="28" max="28" width="3.5" style="10" customWidth="1"/>
    <col min="29" max="16384" width="9" style="10"/>
  </cols>
  <sheetData>
    <row r="1" spans="1:31" ht="18">
      <c r="A1" s="915" t="s">
        <v>750</v>
      </c>
      <c r="B1" s="1"/>
      <c r="C1" s="1"/>
      <c r="D1" s="1"/>
      <c r="E1" s="1"/>
      <c r="F1" s="1"/>
      <c r="G1" s="1"/>
      <c r="H1" s="1"/>
      <c r="I1" s="1"/>
      <c r="J1" s="1"/>
      <c r="K1" s="1"/>
      <c r="L1" s="1"/>
      <c r="M1" s="44"/>
    </row>
    <row r="2" spans="1:31" s="7" customFormat="1" ht="12.75">
      <c r="A2" s="14"/>
      <c r="B2" s="14"/>
      <c r="C2" s="14"/>
      <c r="D2" s="14"/>
      <c r="E2" s="14"/>
      <c r="F2" s="14"/>
      <c r="G2" s="14"/>
      <c r="H2" s="14"/>
      <c r="I2" s="14"/>
      <c r="J2" s="14"/>
      <c r="K2" s="14"/>
      <c r="L2" s="14"/>
      <c r="M2" s="104"/>
      <c r="O2" s="871"/>
      <c r="P2" s="871"/>
      <c r="Q2" s="871"/>
      <c r="R2" s="124"/>
      <c r="S2" s="124"/>
      <c r="T2" s="124"/>
      <c r="U2" s="19"/>
      <c r="V2" s="19"/>
      <c r="W2" s="105"/>
      <c r="X2" s="19"/>
      <c r="Y2" s="951"/>
      <c r="Z2" s="951"/>
      <c r="AA2" s="951"/>
      <c r="AB2" s="19"/>
      <c r="AC2" s="19"/>
      <c r="AD2" s="19"/>
    </row>
    <row r="3" spans="1:31" ht="15.75">
      <c r="A3" s="1" t="s">
        <v>426</v>
      </c>
      <c r="B3" s="1"/>
      <c r="C3" s="1"/>
      <c r="D3" s="1"/>
      <c r="E3" s="1"/>
      <c r="F3" s="1"/>
      <c r="G3" s="1"/>
      <c r="H3" s="1"/>
      <c r="I3" s="1"/>
      <c r="J3" s="1"/>
      <c r="K3" s="1"/>
      <c r="L3" s="1"/>
      <c r="M3" s="44"/>
      <c r="U3" s="12"/>
      <c r="V3" s="12"/>
      <c r="W3" s="106"/>
      <c r="X3" s="12"/>
      <c r="Y3" s="951"/>
      <c r="Z3" s="951"/>
      <c r="AA3" s="951"/>
      <c r="AB3" s="12"/>
      <c r="AC3" s="12"/>
      <c r="AD3" s="12"/>
    </row>
    <row r="4" spans="1:31" ht="18.75">
      <c r="A4" s="1" t="s">
        <v>759</v>
      </c>
      <c r="B4" s="1"/>
      <c r="C4" s="1"/>
      <c r="D4" s="1"/>
      <c r="E4" s="1"/>
      <c r="F4" s="1"/>
      <c r="G4" s="1"/>
      <c r="H4" s="1"/>
      <c r="I4" s="1"/>
      <c r="J4" s="1"/>
      <c r="K4" s="1"/>
      <c r="L4" s="1"/>
      <c r="M4" s="44"/>
      <c r="U4" s="12"/>
      <c r="V4" s="12"/>
      <c r="W4" s="109"/>
      <c r="X4" s="109"/>
      <c r="Y4" s="109"/>
      <c r="Z4" s="109"/>
      <c r="AA4" s="109"/>
      <c r="AB4" s="109"/>
      <c r="AC4" s="109"/>
      <c r="AD4" s="12"/>
    </row>
    <row r="5" spans="1:31" ht="15.75">
      <c r="A5" s="1" t="s">
        <v>997</v>
      </c>
      <c r="B5" s="1"/>
      <c r="C5" s="1"/>
      <c r="D5" s="1"/>
      <c r="E5" s="1"/>
      <c r="F5" s="1"/>
      <c r="G5" s="1"/>
      <c r="H5" s="1"/>
      <c r="I5" s="1"/>
      <c r="J5" s="1"/>
      <c r="K5" s="1"/>
      <c r="L5" s="1"/>
      <c r="M5" s="44"/>
      <c r="O5" s="872" t="s">
        <v>1125</v>
      </c>
      <c r="P5" s="873"/>
      <c r="Q5" s="873"/>
      <c r="R5" s="799"/>
      <c r="S5" s="799"/>
      <c r="T5" s="800"/>
      <c r="U5" s="12"/>
      <c r="V5" s="12"/>
      <c r="W5" s="109"/>
      <c r="X5" s="109"/>
      <c r="Y5" s="109"/>
      <c r="Z5" s="109"/>
      <c r="AA5" s="109"/>
      <c r="AB5" s="109"/>
      <c r="AC5" s="109"/>
      <c r="AD5" s="12"/>
    </row>
    <row r="6" spans="1:31" ht="9.75" customHeight="1">
      <c r="A6" s="1"/>
      <c r="B6" s="1"/>
      <c r="C6" s="1"/>
      <c r="D6" s="1"/>
      <c r="E6" s="1"/>
      <c r="F6" s="1"/>
      <c r="G6" s="1"/>
      <c r="H6" s="1"/>
      <c r="I6" s="1"/>
      <c r="J6" s="1"/>
      <c r="K6" s="1"/>
      <c r="L6" s="1"/>
      <c r="R6" s="801"/>
      <c r="S6" s="801"/>
      <c r="T6" s="802"/>
      <c r="U6" s="12"/>
      <c r="V6" s="12"/>
      <c r="W6" s="109"/>
      <c r="X6" s="109"/>
      <c r="Y6" s="109"/>
      <c r="Z6" s="109"/>
      <c r="AA6" s="109"/>
      <c r="AB6" s="109"/>
      <c r="AC6" s="109"/>
      <c r="AD6" s="12"/>
    </row>
    <row r="7" spans="1:31" ht="69" customHeight="1">
      <c r="A7" s="15"/>
      <c r="B7" s="916" t="s">
        <v>938</v>
      </c>
      <c r="C7" s="917"/>
      <c r="D7" s="916" t="s">
        <v>421</v>
      </c>
      <c r="E7" s="918"/>
      <c r="F7" s="916" t="s">
        <v>396</v>
      </c>
      <c r="G7" s="916"/>
      <c r="H7" s="916" t="s">
        <v>390</v>
      </c>
      <c r="I7" s="916"/>
      <c r="J7" s="916" t="s">
        <v>416</v>
      </c>
      <c r="K7" s="916"/>
      <c r="L7" s="916" t="s">
        <v>417</v>
      </c>
      <c r="M7" s="42"/>
      <c r="N7" s="2"/>
      <c r="O7" s="874" t="s">
        <v>384</v>
      </c>
      <c r="P7" s="874" t="s">
        <v>385</v>
      </c>
      <c r="Q7" s="874" t="s">
        <v>252</v>
      </c>
      <c r="R7" s="874" t="s">
        <v>253</v>
      </c>
      <c r="S7" s="874" t="s">
        <v>386</v>
      </c>
      <c r="T7" s="885" t="s">
        <v>714</v>
      </c>
      <c r="U7" s="12"/>
      <c r="V7" s="12"/>
      <c r="W7" s="109"/>
      <c r="X7" s="109"/>
      <c r="Y7" s="109"/>
      <c r="Z7" s="109"/>
      <c r="AA7" s="109"/>
      <c r="AB7" s="109"/>
      <c r="AC7" s="109"/>
      <c r="AD7" s="12"/>
    </row>
    <row r="8" spans="1:31" s="7" customFormat="1" ht="18" customHeight="1">
      <c r="A8" s="919" t="s">
        <v>399</v>
      </c>
      <c r="B8" s="920">
        <f>+'Pivot Table 4-Year Insts.'!$Q$711</f>
        <v>71.572832829377333</v>
      </c>
      <c r="C8" s="921"/>
      <c r="D8" s="922">
        <f>+F8+H8</f>
        <v>85.231122834805092</v>
      </c>
      <c r="E8" s="923"/>
      <c r="F8" s="924">
        <f>+'Pivot Table 4-Year Insts.'!$Q$714</f>
        <v>78.432306583859813</v>
      </c>
      <c r="G8" s="925"/>
      <c r="H8" s="925">
        <f>+'Pivot Table 4-Year Insts.'!$Q$717</f>
        <v>6.7988162509452721</v>
      </c>
      <c r="I8" s="925"/>
      <c r="J8" s="925">
        <f>+'Pivot Table 4-Year Insts.'!$Q$720</f>
        <v>14.768877165194919</v>
      </c>
      <c r="K8" s="925"/>
      <c r="L8" s="922">
        <f>SUM(F8:J8)</f>
        <v>100.00000000000001</v>
      </c>
      <c r="M8" s="46"/>
      <c r="N8" s="108"/>
      <c r="O8" s="128">
        <f>+'Pivot Table 4-Year Insts.'!$Q$713</f>
        <v>77.719136877386944</v>
      </c>
      <c r="P8" s="128">
        <f>+'Pivot Table 4-Year Insts.'!$Q$716</f>
        <v>7.3173127584143742</v>
      </c>
      <c r="Q8" s="128">
        <f>+'Pivot Table 4-Year Insts.'!$Q$719</f>
        <v>14.963550364198689</v>
      </c>
      <c r="R8" s="797">
        <f>SUM(O8:Q8)</f>
        <v>100</v>
      </c>
      <c r="S8" s="798">
        <f>SUM(O8:P8)</f>
        <v>85.036449635801318</v>
      </c>
      <c r="T8" s="866">
        <f>+D8-S8</f>
        <v>0.19467319900377333</v>
      </c>
      <c r="U8" s="109"/>
      <c r="V8" s="19"/>
      <c r="W8" s="109"/>
      <c r="X8" s="109"/>
      <c r="Y8" s="109"/>
      <c r="Z8" s="109"/>
      <c r="AA8" s="109"/>
      <c r="AB8" s="109"/>
      <c r="AC8" s="109"/>
      <c r="AD8" s="184"/>
      <c r="AE8" s="184"/>
    </row>
    <row r="9" spans="1:31" s="7" customFormat="1" ht="12.75">
      <c r="A9" s="919"/>
      <c r="B9" s="925"/>
      <c r="C9" s="921"/>
      <c r="D9" s="925"/>
      <c r="E9" s="923"/>
      <c r="F9" s="925"/>
      <c r="G9" s="925"/>
      <c r="H9" s="925"/>
      <c r="I9" s="925"/>
      <c r="J9" s="925"/>
      <c r="K9" s="925"/>
      <c r="L9" s="922"/>
      <c r="M9" s="46"/>
      <c r="N9" s="108"/>
      <c r="O9" s="129"/>
      <c r="P9" s="129"/>
      <c r="Q9" s="129"/>
      <c r="R9" s="797"/>
      <c r="S9" s="798"/>
      <c r="T9" s="866"/>
      <c r="U9" s="109"/>
      <c r="V9" s="19"/>
      <c r="W9" s="109"/>
      <c r="X9" s="109"/>
      <c r="Y9" s="109"/>
      <c r="Z9" s="109"/>
      <c r="AA9" s="109"/>
      <c r="AB9" s="109"/>
      <c r="AC9" s="109"/>
      <c r="AD9" s="184"/>
      <c r="AE9" s="184"/>
    </row>
    <row r="10" spans="1:31" s="18" customFormat="1" ht="12.75">
      <c r="A10" s="919" t="s">
        <v>400</v>
      </c>
      <c r="B10" s="920">
        <f>'Pivot Table 4-Year Insts.'!$Q$23</f>
        <v>65.140118696245523</v>
      </c>
      <c r="C10" s="921"/>
      <c r="D10" s="922">
        <f t="shared" ref="D10:D28" si="0">+F10+H10</f>
        <v>86.109622411693053</v>
      </c>
      <c r="E10" s="923"/>
      <c r="F10" s="924">
        <f>'Pivot Table 4-Year Insts.'!$Q$26</f>
        <v>78.699147381242383</v>
      </c>
      <c r="G10" s="925"/>
      <c r="H10" s="925">
        <f>'Pivot Table 4-Year Insts.'!$Q$29</f>
        <v>7.4104750304506695</v>
      </c>
      <c r="I10" s="925"/>
      <c r="J10" s="925">
        <f>'Pivot Table 4-Year Insts.'!$Q$32</f>
        <v>13.890377588306944</v>
      </c>
      <c r="K10" s="925"/>
      <c r="L10" s="922">
        <f t="shared" ref="L10:L28" si="1">SUM(F10:J10)</f>
        <v>100</v>
      </c>
      <c r="M10" s="46"/>
      <c r="N10" s="110"/>
      <c r="O10" s="128">
        <f>+'Pivot Table 4-Year Insts.'!$Q$25</f>
        <v>78.942718303637179</v>
      </c>
      <c r="P10" s="128">
        <f>+'Pivot Table 4-Year Insts.'!$Q$28</f>
        <v>6.9896431551563349</v>
      </c>
      <c r="Q10" s="128">
        <f>+'Pivot Table 4-Year Insts.'!$Q$31</f>
        <v>14.067638541206499</v>
      </c>
      <c r="R10" s="797">
        <f t="shared" ref="R10:R28" si="2">SUM(O10:Q10)</f>
        <v>100</v>
      </c>
      <c r="S10" s="798">
        <f t="shared" ref="S10:S28" si="3">SUM(O10:P10)</f>
        <v>85.932361458793508</v>
      </c>
      <c r="T10" s="866">
        <f t="shared" ref="T10:T28" si="4">+D10-S10</f>
        <v>0.17726095289954458</v>
      </c>
      <c r="U10" s="111"/>
      <c r="V10" s="20"/>
      <c r="W10" s="109"/>
      <c r="X10" s="109"/>
      <c r="Y10" s="109"/>
      <c r="Z10" s="109"/>
      <c r="AA10" s="109"/>
      <c r="AB10" s="109"/>
      <c r="AC10" s="109"/>
      <c r="AD10" s="184"/>
      <c r="AE10" s="184"/>
    </row>
    <row r="11" spans="1:31" s="18" customFormat="1" ht="12.75">
      <c r="A11" s="926" t="s">
        <v>401</v>
      </c>
      <c r="B11" s="920">
        <f>+'Pivot Table 4-Year Insts.'!$Q$66</f>
        <v>66.996907270535203</v>
      </c>
      <c r="C11" s="921"/>
      <c r="D11" s="922">
        <f t="shared" si="0"/>
        <v>74.078710586026133</v>
      </c>
      <c r="E11" s="923"/>
      <c r="F11" s="924">
        <f>'Pivot Table 4-Year Insts.'!$Q$69</f>
        <v>69.908457867146552</v>
      </c>
      <c r="G11" s="925"/>
      <c r="H11" s="925">
        <f>'Pivot Table 4-Year Insts.'!$Q$72</f>
        <v>4.1702527188795875</v>
      </c>
      <c r="I11" s="925"/>
      <c r="J11" s="925">
        <f>'Pivot Table 4-Year Insts.'!$Q$75</f>
        <v>25.92128941397387</v>
      </c>
      <c r="K11" s="925"/>
      <c r="L11" s="922">
        <f t="shared" si="1"/>
        <v>100</v>
      </c>
      <c r="M11" s="46"/>
      <c r="N11" s="110"/>
      <c r="O11" s="128">
        <f>+'Pivot Table 4-Year Insts.'!$Q$68</f>
        <v>67.023187459177009</v>
      </c>
      <c r="P11" s="128">
        <f>+'Pivot Table 4-Year Insts.'!$Q$71</f>
        <v>8.344219464402352</v>
      </c>
      <c r="Q11" s="128">
        <f>+'Pivot Table 4-Year Insts.'!$Q$74</f>
        <v>24.63259307642064</v>
      </c>
      <c r="R11" s="797">
        <f t="shared" si="2"/>
        <v>100</v>
      </c>
      <c r="S11" s="798">
        <f t="shared" si="3"/>
        <v>75.367406923579367</v>
      </c>
      <c r="T11" s="866">
        <f t="shared" si="4"/>
        <v>-1.2886963375532332</v>
      </c>
      <c r="U11" s="111"/>
      <c r="V11" s="20"/>
      <c r="W11" s="109"/>
      <c r="X11" s="109"/>
      <c r="Y11" s="109"/>
      <c r="Z11" s="109"/>
      <c r="AA11" s="109"/>
      <c r="AB11" s="109"/>
      <c r="AC11" s="109"/>
      <c r="AD11" s="184"/>
      <c r="AE11" s="184"/>
    </row>
    <row r="12" spans="1:31" s="7" customFormat="1" ht="12.75">
      <c r="A12" s="926" t="s">
        <v>415</v>
      </c>
      <c r="B12" s="920">
        <f>+'Pivot Table 4-Year Insts.'!$Q$109</f>
        <v>0</v>
      </c>
      <c r="C12" s="921"/>
      <c r="D12" s="922">
        <f t="shared" si="0"/>
        <v>0</v>
      </c>
      <c r="E12" s="923"/>
      <c r="F12" s="924">
        <f>'Pivot Table 4-Year Insts.'!$Q$112</f>
        <v>0</v>
      </c>
      <c r="G12" s="925"/>
      <c r="H12" s="925">
        <f>'Pivot Table 4-Year Insts.'!$Q$115</f>
        <v>0</v>
      </c>
      <c r="I12" s="925"/>
      <c r="J12" s="925">
        <f>'Pivot Table 4-Year Insts.'!$Q$118</f>
        <v>0</v>
      </c>
      <c r="K12" s="925"/>
      <c r="L12" s="922">
        <f t="shared" si="1"/>
        <v>0</v>
      </c>
      <c r="M12" s="46"/>
      <c r="N12" s="108"/>
      <c r="O12" s="128">
        <f>+'Pivot Table 4-Year Insts.'!$Q$111</f>
        <v>88.972809667673715</v>
      </c>
      <c r="P12" s="128">
        <f>+'Pivot Table 4-Year Insts.'!$Q$114</f>
        <v>0</v>
      </c>
      <c r="Q12" s="128">
        <f>+'Pivot Table 4-Year Insts.'!$Q$118</f>
        <v>0</v>
      </c>
      <c r="R12" s="797">
        <f t="shared" si="2"/>
        <v>88.972809667673715</v>
      </c>
      <c r="S12" s="798">
        <f t="shared" si="3"/>
        <v>88.972809667673715</v>
      </c>
      <c r="T12" s="866">
        <f t="shared" si="4"/>
        <v>-88.972809667673715</v>
      </c>
      <c r="U12" s="109"/>
      <c r="V12" s="19"/>
      <c r="W12" s="109"/>
      <c r="X12" s="109"/>
      <c r="Y12" s="109"/>
      <c r="Z12" s="109"/>
      <c r="AA12" s="109"/>
      <c r="AB12" s="109"/>
      <c r="AC12" s="109"/>
      <c r="AD12" s="184"/>
      <c r="AE12" s="184"/>
    </row>
    <row r="13" spans="1:31" s="7" customFormat="1" ht="12.75">
      <c r="A13" s="926" t="s">
        <v>402</v>
      </c>
      <c r="B13" s="920">
        <f>+'Pivot Table 4-Year Insts.'!$Q$152</f>
        <v>55.280697257113566</v>
      </c>
      <c r="C13" s="921"/>
      <c r="D13" s="922">
        <f t="shared" si="0"/>
        <v>86.647924878274978</v>
      </c>
      <c r="E13" s="923"/>
      <c r="F13" s="924">
        <f>+'Pivot Table 4-Year Insts.'!$Q$155</f>
        <v>86.647924878274978</v>
      </c>
      <c r="G13" s="925"/>
      <c r="H13" s="925">
        <f>+'Pivot Table 4-Year Insts.'!$Q$158</f>
        <v>0</v>
      </c>
      <c r="I13" s="925"/>
      <c r="J13" s="925">
        <f>+'Pivot Table 4-Year Insts.'!$Q$161</f>
        <v>13.352075121725019</v>
      </c>
      <c r="K13" s="925"/>
      <c r="L13" s="922">
        <f t="shared" si="1"/>
        <v>100</v>
      </c>
      <c r="M13" s="46"/>
      <c r="N13" s="108"/>
      <c r="O13" s="128">
        <f>+'Pivot Table 4-Year Insts.'!$Q$154</f>
        <v>85.505453727650959</v>
      </c>
      <c r="P13" s="128">
        <f>+'Pivot Table 4-Year Insts.'!$Q$157</f>
        <v>1.5433487012256832</v>
      </c>
      <c r="Q13" s="128">
        <f>+'Pivot Table 4-Year Insts.'!$Q$160</f>
        <v>12.951197571123355</v>
      </c>
      <c r="R13" s="797">
        <f t="shared" si="2"/>
        <v>100</v>
      </c>
      <c r="S13" s="798">
        <f t="shared" si="3"/>
        <v>87.048802428876641</v>
      </c>
      <c r="T13" s="866">
        <f t="shared" si="4"/>
        <v>-0.4008775506016633</v>
      </c>
      <c r="U13" s="109"/>
      <c r="V13" s="19"/>
      <c r="W13" s="109"/>
      <c r="X13" s="109"/>
      <c r="Y13" s="109"/>
      <c r="Z13" s="109"/>
      <c r="AA13" s="109"/>
      <c r="AB13" s="109"/>
      <c r="AC13" s="109"/>
      <c r="AD13" s="184"/>
      <c r="AE13" s="184"/>
    </row>
    <row r="14" spans="1:31" s="7" customFormat="1" ht="12.75">
      <c r="A14" s="926"/>
      <c r="B14" s="920"/>
      <c r="C14" s="921"/>
      <c r="D14" s="922"/>
      <c r="E14" s="923"/>
      <c r="F14" s="924"/>
      <c r="G14" s="925"/>
      <c r="H14" s="925"/>
      <c r="I14" s="925"/>
      <c r="J14" s="925"/>
      <c r="K14" s="925"/>
      <c r="L14" s="922"/>
      <c r="M14" s="46"/>
      <c r="N14" s="108"/>
      <c r="O14" s="128"/>
      <c r="P14" s="128"/>
      <c r="Q14" s="128"/>
      <c r="R14" s="797"/>
      <c r="S14" s="798"/>
      <c r="T14" s="866"/>
      <c r="U14" s="109"/>
      <c r="V14" s="19"/>
      <c r="W14" s="109"/>
      <c r="X14" s="109"/>
      <c r="Y14" s="109"/>
      <c r="Z14" s="109"/>
      <c r="AA14" s="109"/>
      <c r="AB14" s="109"/>
      <c r="AC14" s="109"/>
      <c r="AD14" s="184"/>
      <c r="AE14" s="184"/>
    </row>
    <row r="15" spans="1:31" s="7" customFormat="1" ht="12.75">
      <c r="A15" s="926" t="s">
        <v>403</v>
      </c>
      <c r="B15" s="920">
        <f>+'Pivot Table 4-Year Insts.'!$Q$195</f>
        <v>59.138025095471903</v>
      </c>
      <c r="C15" s="921"/>
      <c r="D15" s="922">
        <f t="shared" si="0"/>
        <v>86.290093670167465</v>
      </c>
      <c r="E15" s="923"/>
      <c r="F15" s="924">
        <f>+'Pivot Table 4-Year Insts.'!$Q$198</f>
        <v>80.375390292364457</v>
      </c>
      <c r="G15" s="925"/>
      <c r="H15" s="925">
        <f>+'Pivot Table 4-Year Insts.'!$Q$201</f>
        <v>5.9147033778030087</v>
      </c>
      <c r="I15" s="925"/>
      <c r="J15" s="925">
        <f>+'Pivot Table 4-Year Insts.'!$Q$204</f>
        <v>13.709906329832529</v>
      </c>
      <c r="K15" s="925"/>
      <c r="L15" s="922">
        <f t="shared" si="1"/>
        <v>100</v>
      </c>
      <c r="M15" s="46"/>
      <c r="N15" s="108"/>
      <c r="O15" s="128">
        <f>+'Pivot Table 4-Year Insts.'!$Q$197</f>
        <v>80.811078140454995</v>
      </c>
      <c r="P15" s="128">
        <f>+'Pivot Table 4-Year Insts.'!$Q$200</f>
        <v>5.4858099368485123</v>
      </c>
      <c r="Q15" s="128">
        <f>+'Pivot Table 4-Year Insts.'!$Q$203</f>
        <v>13.703111922696493</v>
      </c>
      <c r="R15" s="797">
        <f t="shared" si="2"/>
        <v>100</v>
      </c>
      <c r="S15" s="798">
        <f t="shared" si="3"/>
        <v>86.296888077303507</v>
      </c>
      <c r="T15" s="866">
        <f t="shared" si="4"/>
        <v>-6.7944071360415137E-3</v>
      </c>
      <c r="U15" s="109"/>
      <c r="V15" s="19"/>
      <c r="W15" s="109"/>
      <c r="X15" s="109"/>
      <c r="Y15" s="109"/>
      <c r="Z15" s="109"/>
      <c r="AA15" s="109"/>
      <c r="AB15" s="109"/>
      <c r="AC15" s="109"/>
      <c r="AD15" s="184"/>
      <c r="AE15" s="184"/>
    </row>
    <row r="16" spans="1:31" s="7" customFormat="1" ht="12.75">
      <c r="A16" s="926" t="s">
        <v>404</v>
      </c>
      <c r="B16" s="920">
        <f>+'Pivot Table 4-Year Insts.'!$Q$238</f>
        <v>62.143809365105817</v>
      </c>
      <c r="C16" s="921"/>
      <c r="D16" s="922">
        <f t="shared" si="0"/>
        <v>83.441710799758667</v>
      </c>
      <c r="E16" s="923"/>
      <c r="F16" s="924">
        <f>+'Pivot Table 4-Year Insts.'!$Q$241</f>
        <v>76.221760407588661</v>
      </c>
      <c r="G16" s="925"/>
      <c r="H16" s="925">
        <f>+'Pivot Table 4-Year Insts.'!$Q$244</f>
        <v>7.2199503921700074</v>
      </c>
      <c r="I16" s="925"/>
      <c r="J16" s="925">
        <f>+'Pivot Table 4-Year Insts.'!$Q$247</f>
        <v>16.558289200241337</v>
      </c>
      <c r="K16" s="925"/>
      <c r="L16" s="922">
        <f t="shared" si="1"/>
        <v>100</v>
      </c>
      <c r="M16" s="46"/>
      <c r="N16" s="108"/>
      <c r="O16" s="128">
        <f>+'Pivot Table 4-Year Insts.'!$Q$240</f>
        <v>75.06139920005613</v>
      </c>
      <c r="P16" s="128">
        <f>+'Pivot Table 4-Year Insts.'!$Q$243</f>
        <v>8.2169672303697983</v>
      </c>
      <c r="Q16" s="128">
        <f>+'Pivot Table 4-Year Insts.'!$Q$246</f>
        <v>16.721633569574067</v>
      </c>
      <c r="R16" s="797">
        <f t="shared" si="2"/>
        <v>100</v>
      </c>
      <c r="S16" s="798">
        <f t="shared" si="3"/>
        <v>83.278366430425933</v>
      </c>
      <c r="T16" s="866">
        <f t="shared" si="4"/>
        <v>0.16334436933273366</v>
      </c>
      <c r="U16" s="109"/>
      <c r="V16" s="19"/>
      <c r="W16" s="109"/>
      <c r="X16" s="109"/>
      <c r="Y16" s="109"/>
      <c r="Z16" s="109"/>
      <c r="AA16" s="109"/>
      <c r="AB16" s="109"/>
      <c r="AC16" s="109"/>
      <c r="AD16" s="184"/>
      <c r="AE16" s="184"/>
    </row>
    <row r="17" spans="1:31" s="18" customFormat="1" ht="12.75">
      <c r="A17" s="926" t="s">
        <v>405</v>
      </c>
      <c r="B17" s="920">
        <f>+'Pivot Table 4-Year Insts.'!$Q$281</f>
        <v>76.063147870041391</v>
      </c>
      <c r="C17" s="921"/>
      <c r="D17" s="922">
        <f t="shared" si="0"/>
        <v>81.566021381103738</v>
      </c>
      <c r="E17" s="923"/>
      <c r="F17" s="924">
        <f>+'Pivot Table 4-Year Insts.'!$Q$284</f>
        <v>72.787248386786104</v>
      </c>
      <c r="G17" s="925"/>
      <c r="H17" s="925">
        <f>'Pivot Table 4-Year Insts.'!$Q$287</f>
        <v>8.7787729943176345</v>
      </c>
      <c r="I17" s="925"/>
      <c r="J17" s="925">
        <f>'Pivot Table 4-Year Insts.'!$Q$290</f>
        <v>18.433978618896273</v>
      </c>
      <c r="K17" s="925"/>
      <c r="L17" s="922">
        <f t="shared" si="1"/>
        <v>100.00000000000001</v>
      </c>
      <c r="M17" s="46"/>
      <c r="N17" s="110"/>
      <c r="O17" s="128">
        <f>+'Pivot Table 4-Year Insts.'!$Q$283</f>
        <v>71.008958731091198</v>
      </c>
      <c r="P17" s="128">
        <f>+'Pivot Table 4-Year Insts.'!$Q$286</f>
        <v>9.0860136094384885</v>
      </c>
      <c r="Q17" s="128">
        <f>+'Pivot Table 4-Year Insts.'!$Q$289</f>
        <v>19.90502765947031</v>
      </c>
      <c r="R17" s="797">
        <f t="shared" si="2"/>
        <v>100</v>
      </c>
      <c r="S17" s="798">
        <f t="shared" si="3"/>
        <v>80.094972340529694</v>
      </c>
      <c r="T17" s="866">
        <f t="shared" si="4"/>
        <v>1.4710490405740444</v>
      </c>
      <c r="U17" s="109"/>
      <c r="V17" s="19"/>
      <c r="W17" s="109"/>
      <c r="X17" s="109"/>
      <c r="Y17" s="109"/>
      <c r="Z17" s="109"/>
      <c r="AA17" s="109"/>
      <c r="AB17" s="109"/>
      <c r="AC17" s="109"/>
      <c r="AD17" s="184"/>
      <c r="AE17" s="184"/>
    </row>
    <row r="18" spans="1:31" s="7" customFormat="1" ht="12.75">
      <c r="A18" s="926" t="s">
        <v>406</v>
      </c>
      <c r="B18" s="920">
        <f>+'Pivot Table 4-Year Insts.'!$Q$324</f>
        <v>63.461703038083016</v>
      </c>
      <c r="C18" s="921"/>
      <c r="D18" s="922">
        <f t="shared" si="0"/>
        <v>88.652147528824756</v>
      </c>
      <c r="E18" s="923"/>
      <c r="F18" s="924">
        <f>+'Pivot Table 4-Year Insts.'!$Q$327</f>
        <v>81.983682826512037</v>
      </c>
      <c r="G18" s="925"/>
      <c r="H18" s="925">
        <f>'Pivot Table 4-Year Insts.'!$Q$330</f>
        <v>6.6684647023127237</v>
      </c>
      <c r="I18" s="925"/>
      <c r="J18" s="925">
        <f>'Pivot Table 4-Year Insts.'!$Q$333</f>
        <v>11.347852471175241</v>
      </c>
      <c r="K18" s="925"/>
      <c r="L18" s="922">
        <f t="shared" si="1"/>
        <v>100</v>
      </c>
      <c r="M18" s="46"/>
      <c r="N18" s="108"/>
      <c r="O18" s="128">
        <f>+'Pivot Table 4-Year Insts.'!$Q$326</f>
        <v>81.370478850214568</v>
      </c>
      <c r="P18" s="128">
        <f>+'Pivot Table 4-Year Insts.'!$Q$329</f>
        <v>6.1031264900211157</v>
      </c>
      <c r="Q18" s="128">
        <f>+'Pivot Table 4-Year Insts.'!$Q$332</f>
        <v>12.526394659764319</v>
      </c>
      <c r="R18" s="797">
        <f t="shared" si="2"/>
        <v>100</v>
      </c>
      <c r="S18" s="798">
        <f t="shared" si="3"/>
        <v>87.473605340235679</v>
      </c>
      <c r="T18" s="866">
        <f t="shared" si="4"/>
        <v>1.178542188589077</v>
      </c>
      <c r="U18" s="109"/>
      <c r="V18" s="19"/>
      <c r="W18" s="109"/>
      <c r="X18" s="109"/>
      <c r="Y18" s="109"/>
      <c r="Z18" s="109"/>
      <c r="AA18" s="109"/>
      <c r="AB18" s="109"/>
      <c r="AC18" s="109"/>
      <c r="AD18" s="184"/>
      <c r="AE18" s="184"/>
    </row>
    <row r="19" spans="1:31" s="7" customFormat="1" ht="12.75">
      <c r="A19" s="926"/>
      <c r="B19" s="920"/>
      <c r="C19" s="921"/>
      <c r="D19" s="922"/>
      <c r="E19" s="923"/>
      <c r="F19" s="924"/>
      <c r="G19" s="925"/>
      <c r="H19" s="925"/>
      <c r="I19" s="925"/>
      <c r="J19" s="925"/>
      <c r="K19" s="925"/>
      <c r="L19" s="922"/>
      <c r="M19" s="46"/>
      <c r="N19" s="108"/>
      <c r="O19" s="128"/>
      <c r="P19" s="128"/>
      <c r="Q19" s="128"/>
      <c r="R19" s="797"/>
      <c r="S19" s="798"/>
      <c r="T19" s="866"/>
      <c r="U19" s="109"/>
      <c r="V19" s="19"/>
      <c r="W19" s="109"/>
      <c r="X19" s="109"/>
      <c r="Y19" s="109"/>
      <c r="Z19" s="109"/>
      <c r="AA19" s="109"/>
      <c r="AB19" s="109"/>
      <c r="AC19" s="109"/>
      <c r="AD19" s="184"/>
      <c r="AE19" s="184"/>
    </row>
    <row r="20" spans="1:31" s="7" customFormat="1" ht="12.75">
      <c r="A20" s="926" t="s">
        <v>407</v>
      </c>
      <c r="B20" s="920">
        <f>+'Pivot Table 4-Year Insts.'!$Q$367</f>
        <v>58.797536154258168</v>
      </c>
      <c r="C20" s="921"/>
      <c r="D20" s="922">
        <f t="shared" si="0"/>
        <v>76.542928717831927</v>
      </c>
      <c r="E20" s="923"/>
      <c r="F20" s="924">
        <f>+'Pivot Table 4-Year Insts.'!$Q$370</f>
        <v>76.542928717831927</v>
      </c>
      <c r="G20" s="925"/>
      <c r="H20" s="925">
        <f>'Pivot Table 4-Year Insts.'!$Q$373</f>
        <v>0</v>
      </c>
      <c r="I20" s="925"/>
      <c r="J20" s="925">
        <f>'Pivot Table 4-Year Insts.'!$Q$376</f>
        <v>23.457071282168069</v>
      </c>
      <c r="K20" s="925"/>
      <c r="L20" s="922">
        <f t="shared" si="1"/>
        <v>100</v>
      </c>
      <c r="M20" s="46"/>
      <c r="N20" s="108"/>
      <c r="O20" s="128">
        <f>+'Pivot Table 4-Year Insts.'!$Q$369</f>
        <v>75.322580645161281</v>
      </c>
      <c r="P20" s="128">
        <f>+'Pivot Table 4-Year Insts.'!$Q$372</f>
        <v>0</v>
      </c>
      <c r="Q20" s="128">
        <f>+'Pivot Table 4-Year Insts.'!$Q$375</f>
        <v>24.677419354838708</v>
      </c>
      <c r="R20" s="797">
        <f t="shared" si="2"/>
        <v>99.999999999999986</v>
      </c>
      <c r="S20" s="798">
        <f t="shared" si="3"/>
        <v>75.322580645161281</v>
      </c>
      <c r="T20" s="866">
        <f t="shared" si="4"/>
        <v>1.2203480726706459</v>
      </c>
      <c r="U20" s="109"/>
      <c r="V20" s="19"/>
      <c r="W20" s="109"/>
      <c r="X20" s="109"/>
      <c r="Y20" s="109"/>
      <c r="Z20" s="109"/>
      <c r="AA20" s="109"/>
      <c r="AB20" s="109"/>
      <c r="AC20" s="109"/>
      <c r="AD20" s="184"/>
      <c r="AE20" s="184"/>
    </row>
    <row r="21" spans="1:31" s="7" customFormat="1" ht="12.75">
      <c r="A21" s="926" t="s">
        <v>408</v>
      </c>
      <c r="B21" s="920">
        <f>+'Pivot Table 4-Year Insts.'!$Q$410</f>
        <v>66.546785419619624</v>
      </c>
      <c r="C21" s="921"/>
      <c r="D21" s="922">
        <f t="shared" si="0"/>
        <v>85.567141403865719</v>
      </c>
      <c r="E21" s="923"/>
      <c r="F21" s="924">
        <f>+'Pivot Table 4-Year Insts.'!$Q$413</f>
        <v>82.699643947100711</v>
      </c>
      <c r="G21" s="925"/>
      <c r="H21" s="925">
        <f>'Pivot Table 4-Year Insts.'!$Q$416</f>
        <v>2.8674974567650051</v>
      </c>
      <c r="I21" s="925"/>
      <c r="J21" s="925">
        <f>'Pivot Table 4-Year Insts.'!$Q$419</f>
        <v>14.432858596134283</v>
      </c>
      <c r="K21" s="925"/>
      <c r="L21" s="922">
        <f t="shared" si="1"/>
        <v>100</v>
      </c>
      <c r="M21" s="46"/>
      <c r="N21" s="108"/>
      <c r="O21" s="128">
        <f>+'Pivot Table 4-Year Insts.'!$Q$412</f>
        <v>81.243979192087863</v>
      </c>
      <c r="P21" s="128">
        <f>+'Pivot Table 4-Year Insts.'!$Q$415</f>
        <v>2.8482435296384301</v>
      </c>
      <c r="Q21" s="128">
        <f>+'Pivot Table 4-Year Insts.'!$Q$418</f>
        <v>15.907777278273713</v>
      </c>
      <c r="R21" s="797">
        <f t="shared" si="2"/>
        <v>100</v>
      </c>
      <c r="S21" s="798">
        <f t="shared" si="3"/>
        <v>84.092222721726287</v>
      </c>
      <c r="T21" s="866">
        <f t="shared" si="4"/>
        <v>1.4749186821394318</v>
      </c>
      <c r="U21" s="109"/>
      <c r="V21" s="19"/>
      <c r="W21" s="109"/>
      <c r="X21" s="109"/>
      <c r="Y21" s="109"/>
      <c r="Z21" s="109"/>
      <c r="AA21" s="109"/>
      <c r="AB21" s="109"/>
      <c r="AC21" s="109"/>
      <c r="AD21" s="184"/>
      <c r="AE21" s="184"/>
    </row>
    <row r="22" spans="1:31" s="7" customFormat="1" ht="12.75">
      <c r="A22" s="926" t="s">
        <v>409</v>
      </c>
      <c r="B22" s="920">
        <f>+'Pivot Table 4-Year Insts.'!$Q$453</f>
        <v>50.722192502366156</v>
      </c>
      <c r="C22" s="921"/>
      <c r="D22" s="922">
        <f t="shared" si="0"/>
        <v>83.254908323868236</v>
      </c>
      <c r="E22" s="923"/>
      <c r="F22" s="924">
        <f>+'Pivot Table 4-Year Insts.'!$Q$456</f>
        <v>71.117962031478172</v>
      </c>
      <c r="G22" s="925"/>
      <c r="H22" s="925">
        <f>'Pivot Table 4-Year Insts.'!$Q$459</f>
        <v>12.13694629239007</v>
      </c>
      <c r="I22" s="925"/>
      <c r="J22" s="925">
        <f>'Pivot Table 4-Year Insts.'!$Q$462</f>
        <v>16.745091676131754</v>
      </c>
      <c r="K22" s="925"/>
      <c r="L22" s="922">
        <f t="shared" si="1"/>
        <v>99.999999999999986</v>
      </c>
      <c r="M22" s="46"/>
      <c r="N22" s="108"/>
      <c r="O22" s="128">
        <f>+'Pivot Table 4-Year Insts.'!$Q$455</f>
        <v>70.619006102877066</v>
      </c>
      <c r="P22" s="128">
        <f>+'Pivot Table 4-Year Insts.'!$Q$458</f>
        <v>12.570341602599665</v>
      </c>
      <c r="Q22" s="128">
        <f>+'Pivot Table 4-Year Insts.'!$Q$461</f>
        <v>16.810652294523262</v>
      </c>
      <c r="R22" s="797">
        <f t="shared" si="2"/>
        <v>100</v>
      </c>
      <c r="S22" s="798">
        <f t="shared" si="3"/>
        <v>83.189347705476735</v>
      </c>
      <c r="T22" s="866">
        <f t="shared" si="4"/>
        <v>6.556061839150118E-2</v>
      </c>
      <c r="U22" s="109"/>
      <c r="V22" s="19"/>
      <c r="W22" s="109"/>
      <c r="X22" s="109"/>
      <c r="Y22" s="109"/>
      <c r="Z22" s="109"/>
      <c r="AA22" s="109"/>
      <c r="AB22" s="109"/>
      <c r="AC22" s="109"/>
      <c r="AD22" s="184"/>
      <c r="AE22" s="184"/>
    </row>
    <row r="23" spans="1:31" s="7" customFormat="1" ht="12.75">
      <c r="A23" s="926" t="s">
        <v>410</v>
      </c>
      <c r="B23" s="920">
        <f>+'Pivot Table 4-Year Insts.'!$Q$496</f>
        <v>70.902224473817526</v>
      </c>
      <c r="C23" s="921"/>
      <c r="D23" s="922">
        <f t="shared" si="0"/>
        <v>86.014939915557008</v>
      </c>
      <c r="E23" s="923"/>
      <c r="F23" s="924">
        <f>+'Pivot Table 4-Year Insts.'!$Q$499</f>
        <v>78.850276063657034</v>
      </c>
      <c r="G23" s="925"/>
      <c r="H23" s="925">
        <f>'Pivot Table 4-Year Insts.'!$Q$502</f>
        <v>7.1646638518999675</v>
      </c>
      <c r="I23" s="925"/>
      <c r="J23" s="925">
        <f>'Pivot Table 4-Year Insts.'!$Q$505</f>
        <v>13.985060084443003</v>
      </c>
      <c r="K23" s="925"/>
      <c r="L23" s="922">
        <f t="shared" si="1"/>
        <v>100.00000000000001</v>
      </c>
      <c r="M23" s="46"/>
      <c r="N23" s="108"/>
      <c r="O23" s="128">
        <f>+'Pivot Table 4-Year Insts.'!$Q$498</f>
        <v>78.751194647977059</v>
      </c>
      <c r="P23" s="128">
        <f>+'Pivot Table 4-Year Insts.'!$Q$501</f>
        <v>7.4673462886269508</v>
      </c>
      <c r="Q23" s="128">
        <f>+'Pivot Table 4-Year Insts.'!$Q$504</f>
        <v>13.781459063395987</v>
      </c>
      <c r="R23" s="797">
        <f t="shared" si="2"/>
        <v>100</v>
      </c>
      <c r="S23" s="798">
        <f t="shared" si="3"/>
        <v>86.218540936604015</v>
      </c>
      <c r="T23" s="866">
        <f t="shared" si="4"/>
        <v>-0.20360102104700672</v>
      </c>
      <c r="U23" s="109"/>
      <c r="V23" s="19"/>
      <c r="W23" s="109"/>
      <c r="X23" s="109"/>
      <c r="Y23" s="109"/>
      <c r="Z23" s="109"/>
      <c r="AA23" s="109"/>
      <c r="AB23" s="109"/>
      <c r="AC23" s="109"/>
      <c r="AD23" s="184"/>
      <c r="AE23" s="184"/>
    </row>
    <row r="24" spans="1:31" s="7" customFormat="1" ht="12.75">
      <c r="A24" s="926"/>
      <c r="B24" s="920"/>
      <c r="C24" s="921"/>
      <c r="D24" s="922"/>
      <c r="E24" s="923"/>
      <c r="F24" s="924"/>
      <c r="G24" s="925"/>
      <c r="H24" s="925"/>
      <c r="I24" s="925"/>
      <c r="J24" s="925"/>
      <c r="K24" s="925"/>
      <c r="L24" s="922"/>
      <c r="M24" s="46"/>
      <c r="N24" s="108"/>
      <c r="O24" s="128"/>
      <c r="P24" s="128"/>
      <c r="Q24" s="128"/>
      <c r="R24" s="797"/>
      <c r="S24" s="798"/>
      <c r="T24" s="866"/>
      <c r="U24" s="109"/>
      <c r="V24" s="19"/>
      <c r="W24" s="109"/>
      <c r="X24" s="109"/>
      <c r="Y24" s="109"/>
      <c r="Z24" s="109"/>
      <c r="AA24" s="109"/>
      <c r="AB24" s="109"/>
      <c r="AC24" s="109"/>
      <c r="AD24" s="184"/>
      <c r="AE24" s="184"/>
    </row>
    <row r="25" spans="1:31" s="7" customFormat="1" ht="12.75">
      <c r="A25" s="926" t="s">
        <v>411</v>
      </c>
      <c r="B25" s="920">
        <f>+'Pivot Table 4-Year Insts.'!$Q$539</f>
        <v>98.127163991186649</v>
      </c>
      <c r="C25" s="921"/>
      <c r="D25" s="922">
        <f t="shared" si="0"/>
        <v>84.373162256081258</v>
      </c>
      <c r="E25" s="923"/>
      <c r="F25" s="924">
        <f>+'Pivot Table 4-Year Insts.'!$Q$542</f>
        <v>73.58460304731355</v>
      </c>
      <c r="G25" s="925"/>
      <c r="H25" s="925">
        <f>'Pivot Table 4-Year Insts.'!$Q$545</f>
        <v>10.788559208767708</v>
      </c>
      <c r="I25" s="925"/>
      <c r="J25" s="925">
        <f>'Pivot Table 4-Year Insts.'!$Q$548</f>
        <v>15.62683774391874</v>
      </c>
      <c r="K25" s="925"/>
      <c r="L25" s="922">
        <f t="shared" si="1"/>
        <v>100</v>
      </c>
      <c r="M25" s="46"/>
      <c r="N25" s="112"/>
      <c r="O25" s="128">
        <f>+'Pivot Table 4-Year Insts.'!$Q$541</f>
        <v>71.836407377706493</v>
      </c>
      <c r="P25" s="128">
        <f>+'Pivot Table 4-Year Insts.'!$Q$544</f>
        <v>10.323442929697942</v>
      </c>
      <c r="Q25" s="128">
        <f>+'Pivot Table 4-Year Insts.'!$Q$547</f>
        <v>17.840149692595563</v>
      </c>
      <c r="R25" s="797">
        <f t="shared" si="2"/>
        <v>100</v>
      </c>
      <c r="S25" s="798">
        <f t="shared" si="3"/>
        <v>82.15985030740444</v>
      </c>
      <c r="T25" s="866">
        <f t="shared" si="4"/>
        <v>2.213311948676818</v>
      </c>
      <c r="U25" s="109"/>
      <c r="V25" s="19"/>
      <c r="W25" s="109"/>
      <c r="X25" s="109"/>
      <c r="Y25" s="109"/>
      <c r="Z25" s="109"/>
      <c r="AA25" s="109"/>
      <c r="AB25" s="109"/>
      <c r="AC25" s="109"/>
      <c r="AD25" s="184"/>
      <c r="AE25" s="184"/>
    </row>
    <row r="26" spans="1:31" s="7" customFormat="1" ht="12.75">
      <c r="A26" s="926" t="s">
        <v>412</v>
      </c>
      <c r="B26" s="920">
        <f>+'Pivot Table 4-Year Insts.'!$Q$582</f>
        <v>94.702486336694633</v>
      </c>
      <c r="C26" s="921"/>
      <c r="D26" s="922">
        <f t="shared" si="0"/>
        <v>88.348993725005698</v>
      </c>
      <c r="E26" s="923"/>
      <c r="F26" s="924">
        <f>+'Pivot Table 4-Year Insts.'!$Q$585</f>
        <v>74.826868680300421</v>
      </c>
      <c r="G26" s="925"/>
      <c r="H26" s="925">
        <f>'Pivot Table 4-Year Insts.'!$Q$588</f>
        <v>13.522125044705271</v>
      </c>
      <c r="I26" s="925"/>
      <c r="J26" s="925">
        <f>'Pivot Table 4-Year Insts.'!$Q$591</f>
        <v>11.651006274994311</v>
      </c>
      <c r="K26" s="927"/>
      <c r="L26" s="922">
        <f t="shared" si="1"/>
        <v>100.00000000000001</v>
      </c>
      <c r="M26" s="46"/>
      <c r="N26" s="112"/>
      <c r="O26" s="128">
        <f>+'Pivot Table 4-Year Insts.'!$Q$584</f>
        <v>74.102626656908186</v>
      </c>
      <c r="P26" s="128">
        <f>+'Pivot Table 4-Year Insts.'!$Q$587</f>
        <v>13.528502886882979</v>
      </c>
      <c r="Q26" s="128">
        <f>+'Pivot Table 4-Year Insts.'!$Q$590</f>
        <v>12.368870456208832</v>
      </c>
      <c r="R26" s="797">
        <f t="shared" si="2"/>
        <v>100</v>
      </c>
      <c r="S26" s="798">
        <f t="shared" si="3"/>
        <v>87.631129543791161</v>
      </c>
      <c r="T26" s="866">
        <f t="shared" si="4"/>
        <v>0.71786418121453721</v>
      </c>
      <c r="U26" s="109"/>
      <c r="V26" s="19"/>
      <c r="W26" s="109"/>
      <c r="X26" s="109"/>
      <c r="Y26" s="109"/>
      <c r="Z26" s="109"/>
      <c r="AA26" s="109"/>
      <c r="AB26" s="109"/>
      <c r="AC26" s="109"/>
      <c r="AD26" s="184"/>
      <c r="AE26" s="184"/>
    </row>
    <row r="27" spans="1:31" s="7" customFormat="1" ht="12.75">
      <c r="A27" s="926" t="s">
        <v>413</v>
      </c>
      <c r="B27" s="920">
        <f>+'Pivot Table 4-Year Insts.'!$Q$625</f>
        <v>99.245088234345261</v>
      </c>
      <c r="C27" s="921"/>
      <c r="D27" s="922">
        <f t="shared" si="0"/>
        <v>88.0570815590157</v>
      </c>
      <c r="E27" s="923"/>
      <c r="F27" s="924">
        <f>+'Pivot Table 4-Year Insts.'!$Q$628</f>
        <v>85.391541787211906</v>
      </c>
      <c r="G27" s="925"/>
      <c r="H27" s="925">
        <f>'Pivot Table 4-Year Insts.'!$Q$631</f>
        <v>2.6655397718037905</v>
      </c>
      <c r="I27" s="925"/>
      <c r="J27" s="925">
        <f>'Pivot Table 4-Year Insts.'!$Q$634</f>
        <v>11.942918440984299</v>
      </c>
      <c r="K27" s="925"/>
      <c r="L27" s="922">
        <f t="shared" si="1"/>
        <v>100</v>
      </c>
      <c r="M27" s="46"/>
      <c r="N27" s="112"/>
      <c r="O27" s="128">
        <f>+'Pivot Table 4-Year Insts.'!$Q$627</f>
        <v>84.219083426481049</v>
      </c>
      <c r="P27" s="128">
        <f>+'Pivot Table 4-Year Insts.'!$Q$630</f>
        <v>5.9411306439047529</v>
      </c>
      <c r="Q27" s="128">
        <f>+'Pivot Table 4-Year Insts.'!$Q$633</f>
        <v>9.8397859296141998</v>
      </c>
      <c r="R27" s="797">
        <f t="shared" si="2"/>
        <v>100</v>
      </c>
      <c r="S27" s="798">
        <f t="shared" si="3"/>
        <v>90.160214070385805</v>
      </c>
      <c r="T27" s="866">
        <f t="shared" si="4"/>
        <v>-2.1031325113701058</v>
      </c>
      <c r="U27" s="109"/>
      <c r="V27" s="19"/>
      <c r="W27" s="109"/>
      <c r="X27" s="109"/>
      <c r="Y27" s="109"/>
      <c r="Z27" s="109"/>
      <c r="AA27" s="109"/>
      <c r="AB27" s="109"/>
      <c r="AC27" s="109"/>
      <c r="AD27" s="184"/>
      <c r="AE27" s="184"/>
    </row>
    <row r="28" spans="1:31" s="7" customFormat="1" ht="12.75">
      <c r="A28" s="928" t="s">
        <v>414</v>
      </c>
      <c r="B28" s="929">
        <f>+'Pivot Table 4-Year Insts.'!$Q$668</f>
        <v>97.331840656777686</v>
      </c>
      <c r="C28" s="930"/>
      <c r="D28" s="931">
        <f t="shared" si="0"/>
        <v>76.909805425093452</v>
      </c>
      <c r="E28" s="932"/>
      <c r="F28" s="933">
        <f>+'Pivot Table 4-Year Insts.'!$Q$671</f>
        <v>71.45595705933097</v>
      </c>
      <c r="G28" s="934"/>
      <c r="H28" s="934">
        <f>'Pivot Table 4-Year Insts.'!$Q$674</f>
        <v>5.4538483657624841</v>
      </c>
      <c r="I28" s="934"/>
      <c r="J28" s="934">
        <f>'Pivot Table 4-Year Insts.'!$Q$677</f>
        <v>23.090194574906548</v>
      </c>
      <c r="K28" s="934"/>
      <c r="L28" s="935">
        <f t="shared" si="1"/>
        <v>100</v>
      </c>
      <c r="M28" s="57"/>
      <c r="N28" s="112"/>
      <c r="O28" s="128">
        <f>+'Pivot Table 4-Year Insts.'!$Q$670</f>
        <v>71.685369908561924</v>
      </c>
      <c r="P28" s="128">
        <f>+'Pivot Table 4-Year Insts.'!$Q$673</f>
        <v>5.9642560266001663</v>
      </c>
      <c r="Q28" s="128">
        <f>+'Pivot Table 4-Year Insts.'!$Q$676</f>
        <v>22.350374064837904</v>
      </c>
      <c r="R28" s="797">
        <f t="shared" si="2"/>
        <v>100</v>
      </c>
      <c r="S28" s="798">
        <f t="shared" si="3"/>
        <v>77.649625935162092</v>
      </c>
      <c r="T28" s="866">
        <f t="shared" si="4"/>
        <v>-0.73982051006863969</v>
      </c>
      <c r="U28" s="109"/>
      <c r="V28" s="19"/>
      <c r="W28" s="109"/>
      <c r="X28" s="109"/>
      <c r="Y28" s="109"/>
      <c r="Z28" s="109"/>
      <c r="AA28" s="109"/>
      <c r="AB28" s="109"/>
      <c r="AC28" s="109"/>
      <c r="AD28" s="184"/>
      <c r="AE28" s="184"/>
    </row>
    <row r="29" spans="1:31" ht="54.75" customHeight="1">
      <c r="A29" s="952" t="s">
        <v>379</v>
      </c>
      <c r="B29" s="952"/>
      <c r="C29" s="952"/>
      <c r="D29" s="953"/>
      <c r="E29" s="953"/>
      <c r="F29" s="953"/>
      <c r="G29" s="953"/>
      <c r="H29" s="953"/>
      <c r="I29" s="953"/>
      <c r="J29" s="953"/>
      <c r="K29" s="953"/>
      <c r="L29" s="953"/>
      <c r="N29" s="12"/>
      <c r="U29" s="12"/>
      <c r="V29" s="12"/>
      <c r="W29" s="109"/>
      <c r="X29" s="109"/>
      <c r="Y29" s="109"/>
      <c r="Z29" s="109"/>
      <c r="AA29" s="109"/>
      <c r="AB29" s="109"/>
      <c r="AC29" s="109"/>
      <c r="AD29" s="12"/>
    </row>
    <row r="30" spans="1:31" s="113" customFormat="1" ht="12.75">
      <c r="A30" s="28"/>
      <c r="B30" s="868"/>
      <c r="C30" s="28"/>
      <c r="D30" s="43"/>
      <c r="E30" s="43"/>
      <c r="F30" s="869"/>
      <c r="G30" s="869"/>
      <c r="H30" s="869"/>
      <c r="I30" s="869"/>
      <c r="J30" s="869"/>
      <c r="K30" s="43"/>
      <c r="L30" s="43"/>
      <c r="M30" s="183" t="s">
        <v>1012</v>
      </c>
      <c r="O30" s="871"/>
      <c r="P30" s="871"/>
      <c r="Q30" s="871"/>
      <c r="R30" s="124"/>
      <c r="S30" s="124"/>
      <c r="T30" s="124"/>
      <c r="U30" s="49"/>
      <c r="V30" s="49"/>
      <c r="W30" s="95"/>
      <c r="X30" s="19"/>
      <c r="Z30" s="114"/>
      <c r="AA30" s="114"/>
    </row>
    <row r="31" spans="1:31" ht="15.75" customHeight="1">
      <c r="A31" s="915" t="s">
        <v>751</v>
      </c>
      <c r="B31" s="1"/>
      <c r="C31" s="1"/>
      <c r="D31" s="1"/>
      <c r="E31" s="1"/>
      <c r="F31" s="1"/>
      <c r="G31" s="1"/>
      <c r="H31" s="1"/>
      <c r="I31" s="1"/>
      <c r="J31" s="1"/>
      <c r="K31" s="1"/>
      <c r="L31" s="1"/>
      <c r="M31" s="44"/>
      <c r="U31" s="49"/>
      <c r="V31" s="49"/>
      <c r="W31" s="95"/>
      <c r="X31" s="19"/>
    </row>
    <row r="32" spans="1:31" ht="15.75" customHeight="1">
      <c r="A32" s="1"/>
      <c r="B32" s="1"/>
      <c r="C32" s="1"/>
      <c r="D32" s="1"/>
      <c r="E32" s="1"/>
      <c r="F32" s="1"/>
      <c r="G32" s="1"/>
      <c r="H32" s="1"/>
      <c r="I32" s="1"/>
      <c r="J32" s="1"/>
      <c r="K32" s="1"/>
      <c r="L32" s="1"/>
      <c r="M32" s="44"/>
      <c r="U32" s="49"/>
      <c r="V32" s="49"/>
      <c r="W32" s="95"/>
      <c r="X32" s="19"/>
    </row>
    <row r="33" spans="1:27" ht="15.75">
      <c r="A33" s="1" t="s">
        <v>426</v>
      </c>
      <c r="B33" s="1"/>
      <c r="C33" s="1"/>
      <c r="D33" s="1"/>
      <c r="E33" s="1"/>
      <c r="F33" s="1"/>
      <c r="G33" s="1"/>
      <c r="H33" s="1"/>
      <c r="I33" s="1"/>
      <c r="J33" s="1"/>
      <c r="K33" s="1"/>
      <c r="L33" s="1"/>
      <c r="M33" s="44"/>
      <c r="U33" s="49"/>
      <c r="V33" s="49"/>
      <c r="W33" s="95"/>
      <c r="X33" s="12"/>
    </row>
    <row r="34" spans="1:27" ht="18.75">
      <c r="A34" s="1" t="s">
        <v>759</v>
      </c>
      <c r="B34" s="1"/>
      <c r="C34" s="1"/>
      <c r="D34" s="1"/>
      <c r="E34" s="1"/>
      <c r="F34" s="1"/>
      <c r="G34" s="1"/>
      <c r="H34" s="1"/>
      <c r="I34" s="1"/>
      <c r="J34" s="1"/>
      <c r="K34" s="1"/>
      <c r="L34" s="1"/>
      <c r="M34" s="44"/>
      <c r="U34" s="49"/>
      <c r="V34" s="49"/>
      <c r="W34" s="95"/>
      <c r="X34" s="49"/>
    </row>
    <row r="35" spans="1:27" ht="15.75">
      <c r="A35" s="1" t="s">
        <v>998</v>
      </c>
      <c r="B35" s="1"/>
      <c r="C35" s="1"/>
      <c r="D35" s="1"/>
      <c r="E35" s="1"/>
      <c r="F35" s="1"/>
      <c r="G35" s="1"/>
      <c r="H35" s="1"/>
      <c r="I35" s="1"/>
      <c r="J35" s="1"/>
      <c r="K35" s="1"/>
      <c r="L35" s="1"/>
      <c r="M35" s="44"/>
      <c r="U35" s="49"/>
      <c r="V35" s="49"/>
      <c r="W35" s="95"/>
      <c r="X35" s="49"/>
    </row>
    <row r="36" spans="1:27" ht="6" customHeight="1">
      <c r="A36" s="1"/>
      <c r="B36" s="1"/>
      <c r="C36" s="1"/>
      <c r="D36" s="1"/>
      <c r="E36" s="1"/>
      <c r="F36" s="1"/>
      <c r="G36" s="1"/>
      <c r="H36" s="1"/>
      <c r="I36" s="1"/>
      <c r="J36" s="1"/>
      <c r="K36" s="1"/>
      <c r="L36" s="1"/>
      <c r="U36" s="49"/>
      <c r="V36" s="49"/>
      <c r="W36" s="95"/>
      <c r="X36" s="49"/>
    </row>
    <row r="37" spans="1:27" ht="69" customHeight="1">
      <c r="A37" s="15"/>
      <c r="B37" s="916" t="s">
        <v>938</v>
      </c>
      <c r="C37" s="917"/>
      <c r="D37" s="916" t="s">
        <v>421</v>
      </c>
      <c r="E37" s="918"/>
      <c r="F37" s="916" t="s">
        <v>396</v>
      </c>
      <c r="G37" s="916"/>
      <c r="H37" s="916" t="s">
        <v>390</v>
      </c>
      <c r="I37" s="916"/>
      <c r="J37" s="916" t="s">
        <v>416</v>
      </c>
      <c r="K37" s="916"/>
      <c r="L37" s="916" t="s">
        <v>417</v>
      </c>
      <c r="M37" s="42"/>
      <c r="N37" s="2"/>
      <c r="T37" s="124" t="s">
        <v>391</v>
      </c>
      <c r="X37" s="49"/>
    </row>
    <row r="38" spans="1:27" s="7" customFormat="1" ht="18" customHeight="1">
      <c r="A38" s="919" t="s">
        <v>399</v>
      </c>
      <c r="B38" s="920">
        <f>+'Pivot Table 4-Year Insts.'!$K$711</f>
        <v>73.5208049700327</v>
      </c>
      <c r="C38" s="921"/>
      <c r="D38" s="922">
        <f>+F38+H38</f>
        <v>90.587884721808351</v>
      </c>
      <c r="E38" s="923"/>
      <c r="F38" s="924">
        <f>+'Pivot Table 4-Year Insts.'!$K$714</f>
        <v>85.981155903679422</v>
      </c>
      <c r="G38" s="925"/>
      <c r="H38" s="925">
        <f>+'Pivot Table 4-Year Insts.'!$K$717</f>
        <v>4.6067288181289285</v>
      </c>
      <c r="I38" s="925"/>
      <c r="J38" s="925">
        <f>+'Pivot Table 4-Year Insts.'!$K$720</f>
        <v>9.4121152781916475</v>
      </c>
      <c r="K38" s="925"/>
      <c r="L38" s="922">
        <f>SUM(F38:J38)</f>
        <v>100</v>
      </c>
      <c r="M38" s="46"/>
      <c r="O38" s="827"/>
      <c r="P38" s="827"/>
      <c r="Q38" s="827"/>
      <c r="R38" s="130"/>
      <c r="S38" s="130"/>
      <c r="T38" s="125"/>
      <c r="U38" s="16"/>
      <c r="W38" s="74"/>
      <c r="X38" s="49"/>
      <c r="Z38" s="115"/>
      <c r="AA38" s="115"/>
    </row>
    <row r="39" spans="1:27" s="7" customFormat="1" ht="12.75">
      <c r="A39" s="919"/>
      <c r="B39" s="925"/>
      <c r="C39" s="921"/>
      <c r="D39" s="925"/>
      <c r="E39" s="923"/>
      <c r="F39" s="925"/>
      <c r="G39" s="925"/>
      <c r="H39" s="925"/>
      <c r="I39" s="925"/>
      <c r="J39" s="925"/>
      <c r="K39" s="925"/>
      <c r="L39" s="922"/>
      <c r="M39" s="46"/>
      <c r="O39" s="827"/>
      <c r="P39" s="827"/>
      <c r="Q39" s="827"/>
      <c r="R39" s="130"/>
      <c r="S39" s="130"/>
      <c r="T39" s="126"/>
      <c r="W39" s="74"/>
      <c r="X39" s="49"/>
      <c r="Z39" s="115"/>
      <c r="AA39" s="115"/>
    </row>
    <row r="40" spans="1:27" s="7" customFormat="1" ht="12.75">
      <c r="A40" s="919" t="s">
        <v>400</v>
      </c>
      <c r="B40" s="920">
        <f>'Pivot Table 4-Year Insts.'!$K$23</f>
        <v>72.121126958476779</v>
      </c>
      <c r="C40" s="921"/>
      <c r="D40" s="922">
        <f t="shared" ref="D40:D43" si="5">+F40+H40</f>
        <v>89.585971748660512</v>
      </c>
      <c r="E40" s="923"/>
      <c r="F40" s="924">
        <f>'Pivot Table 4-Year Insts.'!$K$26</f>
        <v>84.43253774963469</v>
      </c>
      <c r="G40" s="925"/>
      <c r="H40" s="925">
        <f>'Pivot Table 4-Year Insts.'!$K$29</f>
        <v>5.1534339990258156</v>
      </c>
      <c r="I40" s="925"/>
      <c r="J40" s="925">
        <f>'Pivot Table 4-Year Insts.'!$K$32</f>
        <v>10.414028251339504</v>
      </c>
      <c r="K40" s="925"/>
      <c r="L40" s="922">
        <f t="shared" ref="L40:L43" si="6">SUM(F40:J40)</f>
        <v>100.00000000000001</v>
      </c>
      <c r="M40" s="46"/>
      <c r="O40" s="827"/>
      <c r="P40" s="827"/>
      <c r="Q40" s="827"/>
      <c r="R40" s="130"/>
      <c r="S40" s="130"/>
      <c r="T40" s="126"/>
      <c r="W40" s="74"/>
      <c r="X40" s="49"/>
      <c r="Z40" s="115"/>
      <c r="AA40" s="115"/>
    </row>
    <row r="41" spans="1:27" s="7" customFormat="1">
      <c r="A41" s="926" t="s">
        <v>401</v>
      </c>
      <c r="B41" s="920">
        <f>+'Pivot Table 4-Year Insts.'!$K$66</f>
        <v>68.926422952336878</v>
      </c>
      <c r="C41" s="921"/>
      <c r="D41" s="922">
        <f t="shared" si="5"/>
        <v>86.169855656260495</v>
      </c>
      <c r="E41" s="923"/>
      <c r="F41" s="924">
        <f>'Pivot Table 4-Year Insts.'!$K$69</f>
        <v>83.148707620006718</v>
      </c>
      <c r="G41" s="925"/>
      <c r="H41" s="925">
        <f>'Pivot Table 4-Year Insts.'!$K$72</f>
        <v>3.0211480362537766</v>
      </c>
      <c r="I41" s="925"/>
      <c r="J41" s="925">
        <f>'Pivot Table 4-Year Insts.'!$K$75</f>
        <v>13.830144343739509</v>
      </c>
      <c r="K41" s="925"/>
      <c r="L41" s="922">
        <f t="shared" si="6"/>
        <v>100</v>
      </c>
      <c r="M41" s="46"/>
      <c r="O41" s="827"/>
      <c r="P41" s="827"/>
      <c r="Q41" s="827"/>
      <c r="R41" s="130"/>
      <c r="S41" s="130"/>
      <c r="T41" s="126"/>
      <c r="W41" s="74"/>
      <c r="X41" s="10"/>
      <c r="Z41" s="115"/>
      <c r="AA41" s="115"/>
    </row>
    <row r="42" spans="1:27" s="7" customFormat="1" ht="12.75">
      <c r="A42" s="926" t="s">
        <v>415</v>
      </c>
      <c r="B42" s="920">
        <f>+'Pivot Table 4-Year Insts.'!$K$109</f>
        <v>0</v>
      </c>
      <c r="C42" s="921"/>
      <c r="D42" s="922">
        <f t="shared" si="5"/>
        <v>0</v>
      </c>
      <c r="E42" s="923"/>
      <c r="F42" s="924">
        <f>'Pivot Table 4-Year Insts.'!$K$112</f>
        <v>0</v>
      </c>
      <c r="G42" s="925"/>
      <c r="H42" s="925">
        <f>'Pivot Table 4-Year Insts.'!$K$115</f>
        <v>0</v>
      </c>
      <c r="I42" s="925"/>
      <c r="J42" s="925">
        <f>'Pivot Table 4-Year Insts.'!$K$118</f>
        <v>0</v>
      </c>
      <c r="K42" s="925"/>
      <c r="L42" s="922">
        <f t="shared" si="6"/>
        <v>0</v>
      </c>
      <c r="M42" s="46"/>
      <c r="O42" s="827"/>
      <c r="P42" s="827"/>
      <c r="Q42" s="827"/>
      <c r="R42" s="130"/>
      <c r="S42" s="130"/>
      <c r="T42" s="126"/>
      <c r="W42" s="74"/>
      <c r="Z42" s="115"/>
      <c r="AA42" s="115"/>
    </row>
    <row r="43" spans="1:27" s="7" customFormat="1" ht="12.75">
      <c r="A43" s="926" t="s">
        <v>402</v>
      </c>
      <c r="B43" s="920">
        <f>+'Pivot Table 4-Year Insts.'!$K$152</f>
        <v>54.998133795859225</v>
      </c>
      <c r="C43" s="921"/>
      <c r="D43" s="922">
        <f t="shared" si="5"/>
        <v>89.337325349301395</v>
      </c>
      <c r="E43" s="923"/>
      <c r="F43" s="924">
        <f>+'Pivot Table 4-Year Insts.'!$K$155</f>
        <v>89.337325349301395</v>
      </c>
      <c r="G43" s="925"/>
      <c r="H43" s="925">
        <f>+'Pivot Table 4-Year Insts.'!$K$158</f>
        <v>0</v>
      </c>
      <c r="I43" s="925"/>
      <c r="J43" s="925">
        <f>+'Pivot Table 4-Year Insts.'!$K$161</f>
        <v>10.662674650698603</v>
      </c>
      <c r="K43" s="925"/>
      <c r="L43" s="922">
        <f t="shared" si="6"/>
        <v>100</v>
      </c>
      <c r="M43" s="46"/>
      <c r="O43" s="827"/>
      <c r="P43" s="827"/>
      <c r="Q43" s="827"/>
      <c r="R43" s="130"/>
      <c r="S43" s="130"/>
      <c r="T43" s="126"/>
      <c r="W43" s="74"/>
      <c r="Z43" s="115"/>
      <c r="AA43" s="115"/>
    </row>
    <row r="44" spans="1:27" s="7" customFormat="1" ht="12.75">
      <c r="A44" s="926"/>
      <c r="B44" s="920"/>
      <c r="C44" s="921"/>
      <c r="D44" s="922"/>
      <c r="E44" s="923"/>
      <c r="F44" s="924"/>
      <c r="G44" s="925"/>
      <c r="H44" s="925"/>
      <c r="I44" s="925"/>
      <c r="J44" s="925"/>
      <c r="K44" s="925"/>
      <c r="L44" s="922"/>
      <c r="M44" s="46"/>
      <c r="O44" s="827"/>
      <c r="P44" s="827"/>
      <c r="Q44" s="827"/>
      <c r="R44" s="130"/>
      <c r="S44" s="130"/>
      <c r="T44" s="126"/>
      <c r="W44" s="74"/>
      <c r="Z44" s="115"/>
      <c r="AA44" s="115"/>
    </row>
    <row r="45" spans="1:27" s="7" customFormat="1" ht="12.75">
      <c r="A45" s="926" t="s">
        <v>403</v>
      </c>
      <c r="B45" s="920">
        <f>+'Pivot Table 4-Year Insts.'!$K$195</f>
        <v>60.628525382755839</v>
      </c>
      <c r="C45" s="921"/>
      <c r="D45" s="922">
        <f t="shared" ref="D45:D48" si="7">+F45+H45</f>
        <v>93.460925039872407</v>
      </c>
      <c r="E45" s="923"/>
      <c r="F45" s="924">
        <f>+'Pivot Table 4-Year Insts.'!$K$198</f>
        <v>90.058479532163744</v>
      </c>
      <c r="G45" s="925"/>
      <c r="H45" s="925">
        <f>+'Pivot Table 4-Year Insts.'!$K$201</f>
        <v>3.4024455077086659</v>
      </c>
      <c r="I45" s="925"/>
      <c r="J45" s="925">
        <f>+'Pivot Table 4-Year Insts.'!$K$204</f>
        <v>6.5390749601275919</v>
      </c>
      <c r="K45" s="925"/>
      <c r="L45" s="922">
        <f t="shared" ref="L45:L48" si="8">SUM(F45:J45)</f>
        <v>100</v>
      </c>
      <c r="M45" s="46"/>
      <c r="O45" s="827"/>
      <c r="P45" s="827"/>
      <c r="Q45" s="827"/>
      <c r="R45" s="130"/>
      <c r="S45" s="130"/>
      <c r="T45" s="126"/>
      <c r="W45" s="74"/>
      <c r="Z45" s="115"/>
      <c r="AA45" s="115"/>
    </row>
    <row r="46" spans="1:27" s="7" customFormat="1" ht="12.75">
      <c r="A46" s="926" t="s">
        <v>404</v>
      </c>
      <c r="B46" s="920">
        <f>+'Pivot Table 4-Year Insts.'!$K$238</f>
        <v>74.976905311778282</v>
      </c>
      <c r="C46" s="921"/>
      <c r="D46" s="922">
        <f t="shared" si="7"/>
        <v>87.463422146927456</v>
      </c>
      <c r="E46" s="923"/>
      <c r="F46" s="924">
        <f>+'Pivot Table 4-Year Insts.'!$K$241</f>
        <v>79.99383951948252</v>
      </c>
      <c r="G46" s="925"/>
      <c r="H46" s="925">
        <f>+'Pivot Table 4-Year Insts.'!$K$244</f>
        <v>7.4695826274449404</v>
      </c>
      <c r="I46" s="925"/>
      <c r="J46" s="925">
        <f>+'Pivot Table 4-Year Insts.'!$K$247</f>
        <v>12.53657785307254</v>
      </c>
      <c r="K46" s="925"/>
      <c r="L46" s="922">
        <f t="shared" si="8"/>
        <v>100</v>
      </c>
      <c r="M46" s="46"/>
      <c r="O46" s="827"/>
      <c r="P46" s="827"/>
      <c r="Q46" s="827"/>
      <c r="R46" s="130"/>
      <c r="S46" s="130"/>
      <c r="T46" s="126"/>
      <c r="W46" s="74"/>
      <c r="Z46" s="115"/>
      <c r="AA46" s="115"/>
    </row>
    <row r="47" spans="1:27" s="18" customFormat="1" ht="12.75">
      <c r="A47" s="926" t="s">
        <v>405</v>
      </c>
      <c r="B47" s="920">
        <f>+'Pivot Table 4-Year Insts.'!$K$281</f>
        <v>86.025469168900798</v>
      </c>
      <c r="C47" s="921"/>
      <c r="D47" s="922">
        <f t="shared" si="7"/>
        <v>89.851967276977021</v>
      </c>
      <c r="E47" s="923"/>
      <c r="F47" s="924">
        <f>+'Pivot Table 4-Year Insts.'!$K$284</f>
        <v>83.190494740942739</v>
      </c>
      <c r="G47" s="925"/>
      <c r="H47" s="925">
        <f>'Pivot Table 4-Year Insts.'!$K$287</f>
        <v>6.6614725360342808</v>
      </c>
      <c r="I47" s="925"/>
      <c r="J47" s="925">
        <f>'Pivot Table 4-Year Insts.'!$K$290</f>
        <v>10.148032723022984</v>
      </c>
      <c r="K47" s="925"/>
      <c r="L47" s="922">
        <f t="shared" si="8"/>
        <v>100</v>
      </c>
      <c r="M47" s="46"/>
      <c r="O47" s="827"/>
      <c r="P47" s="827"/>
      <c r="Q47" s="827"/>
      <c r="R47" s="130"/>
      <c r="S47" s="130"/>
      <c r="T47" s="126"/>
      <c r="W47" s="116"/>
      <c r="X47" s="7"/>
      <c r="Z47" s="117"/>
      <c r="AA47" s="117"/>
    </row>
    <row r="48" spans="1:27" s="7" customFormat="1" ht="12.75">
      <c r="A48" s="926" t="s">
        <v>406</v>
      </c>
      <c r="B48" s="920">
        <f>+'Pivot Table 4-Year Insts.'!$K$324</f>
        <v>59.99077065066912</v>
      </c>
      <c r="C48" s="921"/>
      <c r="D48" s="922">
        <f t="shared" si="7"/>
        <v>95.282051282051285</v>
      </c>
      <c r="E48" s="923"/>
      <c r="F48" s="924">
        <f>+'Pivot Table 4-Year Insts.'!$K$327</f>
        <v>93</v>
      </c>
      <c r="G48" s="925"/>
      <c r="H48" s="925">
        <f>'Pivot Table 4-Year Insts.'!$K$330</f>
        <v>2.2820512820512824</v>
      </c>
      <c r="I48" s="925"/>
      <c r="J48" s="925">
        <f>'Pivot Table 4-Year Insts.'!$K$333</f>
        <v>4.7179487179487181</v>
      </c>
      <c r="K48" s="925"/>
      <c r="L48" s="922">
        <f t="shared" si="8"/>
        <v>100</v>
      </c>
      <c r="M48" s="46"/>
      <c r="O48" s="827"/>
      <c r="P48" s="827"/>
      <c r="Q48" s="827"/>
      <c r="R48" s="130"/>
      <c r="S48" s="130"/>
      <c r="T48" s="126"/>
      <c r="W48" s="74"/>
      <c r="Z48" s="115"/>
      <c r="AA48" s="115"/>
    </row>
    <row r="49" spans="1:27" s="7" customFormat="1" ht="12.75">
      <c r="A49" s="926"/>
      <c r="B49" s="920"/>
      <c r="C49" s="921"/>
      <c r="D49" s="922"/>
      <c r="E49" s="923"/>
      <c r="F49" s="924"/>
      <c r="G49" s="925"/>
      <c r="H49" s="925"/>
      <c r="I49" s="925"/>
      <c r="J49" s="925"/>
      <c r="K49" s="925"/>
      <c r="L49" s="922"/>
      <c r="M49" s="46"/>
      <c r="O49" s="827"/>
      <c r="P49" s="827"/>
      <c r="Q49" s="827"/>
      <c r="R49" s="130"/>
      <c r="S49" s="130"/>
      <c r="T49" s="126"/>
      <c r="W49" s="74"/>
      <c r="Z49" s="115"/>
      <c r="AA49" s="115"/>
    </row>
    <row r="50" spans="1:27" s="7" customFormat="1" ht="12.75">
      <c r="A50" s="926" t="s">
        <v>407</v>
      </c>
      <c r="B50" s="920">
        <f>+'Pivot Table 4-Year Insts.'!$K$367</f>
        <v>55.543175487465177</v>
      </c>
      <c r="C50" s="921"/>
      <c r="D50" s="922">
        <f t="shared" ref="D50:D53" si="9">+F50+H50</f>
        <v>78.761283851554666</v>
      </c>
      <c r="E50" s="923"/>
      <c r="F50" s="924">
        <f>+'Pivot Table 4-Year Insts.'!$K$370</f>
        <v>78.761283851554666</v>
      </c>
      <c r="G50" s="925"/>
      <c r="H50" s="925">
        <f>'Pivot Table 4-Year Insts.'!$K$373</f>
        <v>0</v>
      </c>
      <c r="I50" s="925"/>
      <c r="J50" s="925">
        <f>'Pivot Table 4-Year Insts.'!$K$376</f>
        <v>21.238716148445334</v>
      </c>
      <c r="K50" s="925"/>
      <c r="L50" s="922">
        <f t="shared" ref="L50:L53" si="10">SUM(F50:J50)</f>
        <v>100</v>
      </c>
      <c r="M50" s="46"/>
      <c r="O50" s="827"/>
      <c r="P50" s="827"/>
      <c r="Q50" s="827"/>
      <c r="R50" s="130"/>
      <c r="S50" s="130"/>
      <c r="T50" s="126"/>
      <c r="W50" s="74"/>
      <c r="Z50" s="115"/>
      <c r="AA50" s="115"/>
    </row>
    <row r="51" spans="1:27" s="7" customFormat="1" ht="12.75">
      <c r="A51" s="926" t="s">
        <v>408</v>
      </c>
      <c r="B51" s="920">
        <f>+'Pivot Table 4-Year Insts.'!$K$410</f>
        <v>72.356341380482831</v>
      </c>
      <c r="C51" s="921"/>
      <c r="D51" s="922">
        <f t="shared" si="9"/>
        <v>94.537124060150376</v>
      </c>
      <c r="E51" s="923"/>
      <c r="F51" s="924">
        <f>+'Pivot Table 4-Year Insts.'!$K$413</f>
        <v>93.068609022556387</v>
      </c>
      <c r="G51" s="925"/>
      <c r="H51" s="925">
        <f>'Pivot Table 4-Year Insts.'!$K$416</f>
        <v>1.4685150375939851</v>
      </c>
      <c r="I51" s="925"/>
      <c r="J51" s="925">
        <f>'Pivot Table 4-Year Insts.'!$K$419</f>
        <v>5.4628759398496243</v>
      </c>
      <c r="K51" s="925"/>
      <c r="L51" s="922">
        <f t="shared" si="10"/>
        <v>100</v>
      </c>
      <c r="M51" s="46"/>
      <c r="O51" s="827"/>
      <c r="P51" s="827"/>
      <c r="Q51" s="827"/>
      <c r="R51" s="130"/>
      <c r="S51" s="130"/>
      <c r="T51" s="126"/>
      <c r="W51" s="74"/>
      <c r="Z51" s="115"/>
      <c r="AA51" s="115"/>
    </row>
    <row r="52" spans="1:27" s="7" customFormat="1" ht="12.75">
      <c r="A52" s="926" t="s">
        <v>409</v>
      </c>
      <c r="B52" s="920">
        <f>+'Pivot Table 4-Year Insts.'!$K$453</f>
        <v>62.646404026715707</v>
      </c>
      <c r="C52" s="921"/>
      <c r="D52" s="922">
        <f t="shared" si="9"/>
        <v>92.243510506798515</v>
      </c>
      <c r="E52" s="923"/>
      <c r="F52" s="924">
        <f>+'Pivot Table 4-Year Insts.'!$K$456</f>
        <v>79.836217552533995</v>
      </c>
      <c r="G52" s="925"/>
      <c r="H52" s="925">
        <f>'Pivot Table 4-Year Insts.'!$K$459</f>
        <v>12.407292954264525</v>
      </c>
      <c r="I52" s="925"/>
      <c r="J52" s="925">
        <f>'Pivot Table 4-Year Insts.'!$K$462</f>
        <v>7.7564894932014834</v>
      </c>
      <c r="K52" s="925"/>
      <c r="L52" s="922">
        <f t="shared" si="10"/>
        <v>100</v>
      </c>
      <c r="M52" s="46"/>
      <c r="O52" s="827"/>
      <c r="P52" s="827"/>
      <c r="Q52" s="827"/>
      <c r="R52" s="130"/>
      <c r="S52" s="130"/>
      <c r="T52" s="126"/>
      <c r="W52" s="74"/>
      <c r="Z52" s="115"/>
      <c r="AA52" s="115"/>
    </row>
    <row r="53" spans="1:27" s="7" customFormat="1" ht="12.75">
      <c r="A53" s="926" t="s">
        <v>410</v>
      </c>
      <c r="B53" s="920">
        <f>+'Pivot Table 4-Year Insts.'!$K$496</f>
        <v>71.870302770023613</v>
      </c>
      <c r="C53" s="921"/>
      <c r="D53" s="922">
        <f t="shared" si="9"/>
        <v>91.649238123692854</v>
      </c>
      <c r="E53" s="923"/>
      <c r="F53" s="924">
        <f>+'Pivot Table 4-Year Insts.'!$K$499</f>
        <v>88.347774126083053</v>
      </c>
      <c r="G53" s="925"/>
      <c r="H53" s="925">
        <f>'Pivot Table 4-Year Insts.'!$K$502</f>
        <v>3.3014639976098001</v>
      </c>
      <c r="I53" s="925"/>
      <c r="J53" s="925">
        <f>'Pivot Table 4-Year Insts.'!$K$505</f>
        <v>8.350761876307141</v>
      </c>
      <c r="K53" s="925"/>
      <c r="L53" s="922">
        <f t="shared" si="10"/>
        <v>100</v>
      </c>
      <c r="M53" s="46"/>
      <c r="O53" s="827"/>
      <c r="P53" s="827"/>
      <c r="Q53" s="827"/>
      <c r="R53" s="130"/>
      <c r="S53" s="130"/>
      <c r="T53" s="126"/>
      <c r="W53" s="74"/>
      <c r="Z53" s="115"/>
      <c r="AA53" s="115"/>
    </row>
    <row r="54" spans="1:27" s="7" customFormat="1" ht="12.75">
      <c r="A54" s="926"/>
      <c r="B54" s="920"/>
      <c r="C54" s="921"/>
      <c r="D54" s="922"/>
      <c r="E54" s="923"/>
      <c r="F54" s="924"/>
      <c r="G54" s="925"/>
      <c r="H54" s="925"/>
      <c r="I54" s="925"/>
      <c r="J54" s="925"/>
      <c r="K54" s="925"/>
      <c r="L54" s="922"/>
      <c r="M54" s="46"/>
      <c r="O54" s="827"/>
      <c r="P54" s="827"/>
      <c r="Q54" s="827"/>
      <c r="R54" s="130"/>
      <c r="S54" s="130"/>
      <c r="T54" s="126"/>
      <c r="W54" s="74"/>
      <c r="Z54" s="115"/>
      <c r="AA54" s="115"/>
    </row>
    <row r="55" spans="1:27" s="7" customFormat="1" ht="12.75">
      <c r="A55" s="926" t="s">
        <v>411</v>
      </c>
      <c r="B55" s="920">
        <f>+'Pivot Table 4-Year Insts.'!$K$539</f>
        <v>99.064968563598256</v>
      </c>
      <c r="C55" s="921"/>
      <c r="D55" s="922">
        <f t="shared" ref="D55:D58" si="11">+F55+H55</f>
        <v>90.105777054515855</v>
      </c>
      <c r="E55" s="923"/>
      <c r="F55" s="924">
        <f>+'Pivot Table 4-Year Insts.'!$K$542</f>
        <v>81.106590724165983</v>
      </c>
      <c r="G55" s="925"/>
      <c r="H55" s="925">
        <f>'Pivot Table 4-Year Insts.'!$K$545</f>
        <v>8.9991863303498771</v>
      </c>
      <c r="I55" s="925"/>
      <c r="J55" s="925">
        <f>'Pivot Table 4-Year Insts.'!$K$548</f>
        <v>9.8942229454841346</v>
      </c>
      <c r="K55" s="925"/>
      <c r="L55" s="922">
        <f t="shared" ref="L55:L58" si="12">SUM(F55:J55)</f>
        <v>99.999999999999986</v>
      </c>
      <c r="M55" s="46"/>
      <c r="N55" s="19"/>
      <c r="O55" s="827"/>
      <c r="P55" s="827"/>
      <c r="Q55" s="827"/>
      <c r="R55" s="130"/>
      <c r="S55" s="130"/>
      <c r="T55" s="126"/>
      <c r="W55" s="74"/>
      <c r="Z55" s="115"/>
      <c r="AA55" s="115"/>
    </row>
    <row r="56" spans="1:27" s="7" customFormat="1" ht="12.75">
      <c r="A56" s="926" t="s">
        <v>412</v>
      </c>
      <c r="B56" s="920">
        <f>+'Pivot Table 4-Year Insts.'!$K$582</f>
        <v>95.567599920196841</v>
      </c>
      <c r="C56" s="921"/>
      <c r="D56" s="922">
        <f t="shared" si="11"/>
        <v>93.176994537420413</v>
      </c>
      <c r="E56" s="923"/>
      <c r="F56" s="924">
        <f>+'Pivot Table 4-Year Insts.'!$K$585</f>
        <v>84.207230089419298</v>
      </c>
      <c r="G56" s="925"/>
      <c r="H56" s="925">
        <f>'Pivot Table 4-Year Insts.'!$K$588</f>
        <v>8.9697644480011132</v>
      </c>
      <c r="I56" s="925"/>
      <c r="J56" s="925">
        <f>'Pivot Table 4-Year Insts.'!$K$591</f>
        <v>6.82300546257959</v>
      </c>
      <c r="K56" s="927"/>
      <c r="L56" s="922">
        <f t="shared" si="12"/>
        <v>100</v>
      </c>
      <c r="M56" s="46"/>
      <c r="N56" s="19"/>
      <c r="O56" s="827"/>
      <c r="P56" s="827"/>
      <c r="Q56" s="827"/>
      <c r="R56" s="130"/>
      <c r="S56" s="130"/>
      <c r="T56" s="126"/>
      <c r="W56" s="74"/>
      <c r="Z56" s="115"/>
      <c r="AA56" s="115"/>
    </row>
    <row r="57" spans="1:27" s="7" customFormat="1" ht="12.75">
      <c r="A57" s="926" t="s">
        <v>413</v>
      </c>
      <c r="B57" s="920">
        <f>+'Pivot Table 4-Year Insts.'!$K$625</f>
        <v>99.267789862799461</v>
      </c>
      <c r="C57" s="921"/>
      <c r="D57" s="922">
        <f t="shared" si="11"/>
        <v>90.740475508450288</v>
      </c>
      <c r="E57" s="923"/>
      <c r="F57" s="924">
        <f>+'Pivot Table 4-Year Insts.'!$K$628</f>
        <v>88.885706101403599</v>
      </c>
      <c r="G57" s="925"/>
      <c r="H57" s="925">
        <f>'Pivot Table 4-Year Insts.'!$K$631</f>
        <v>1.8547694070466914</v>
      </c>
      <c r="I57" s="925"/>
      <c r="J57" s="925">
        <f>'Pivot Table 4-Year Insts.'!$K$634</f>
        <v>9.2595244915496995</v>
      </c>
      <c r="K57" s="925"/>
      <c r="L57" s="922">
        <f t="shared" si="12"/>
        <v>99.999999999999986</v>
      </c>
      <c r="M57" s="46"/>
      <c r="N57" s="19"/>
      <c r="O57" s="827"/>
      <c r="P57" s="827"/>
      <c r="Q57" s="827"/>
      <c r="R57" s="130"/>
      <c r="S57" s="130"/>
      <c r="T57" s="126"/>
      <c r="W57" s="74"/>
      <c r="Z57" s="115"/>
      <c r="AA57" s="115"/>
    </row>
    <row r="58" spans="1:27" s="7" customFormat="1" ht="12.75">
      <c r="A58" s="928" t="s">
        <v>414</v>
      </c>
      <c r="B58" s="929">
        <f>+'Pivot Table 4-Year Insts.'!$K$668</f>
        <v>99.026290165530668</v>
      </c>
      <c r="C58" s="930"/>
      <c r="D58" s="931">
        <f t="shared" si="11"/>
        <v>82.93018682399213</v>
      </c>
      <c r="E58" s="932"/>
      <c r="F58" s="933">
        <f>+'Pivot Table 4-Year Insts.'!$K$671</f>
        <v>79.72468043264503</v>
      </c>
      <c r="G58" s="934"/>
      <c r="H58" s="934">
        <f>'Pivot Table 4-Year Insts.'!$K$674</f>
        <v>3.2055063913470994</v>
      </c>
      <c r="I58" s="934"/>
      <c r="J58" s="934">
        <f>'Pivot Table 4-Year Insts.'!$K$677</f>
        <v>17.069813176007866</v>
      </c>
      <c r="K58" s="934"/>
      <c r="L58" s="935">
        <f t="shared" si="12"/>
        <v>100</v>
      </c>
      <c r="M58" s="57"/>
      <c r="N58" s="19"/>
      <c r="O58" s="827"/>
      <c r="P58" s="827"/>
      <c r="Q58" s="827"/>
      <c r="R58" s="130"/>
      <c r="S58" s="130"/>
      <c r="T58" s="126"/>
      <c r="W58" s="74"/>
      <c r="Z58" s="115"/>
      <c r="AA58" s="115"/>
    </row>
    <row r="59" spans="1:27" ht="59.25" customHeight="1">
      <c r="A59" s="952" t="s">
        <v>379</v>
      </c>
      <c r="B59" s="952"/>
      <c r="C59" s="952"/>
      <c r="D59" s="953"/>
      <c r="E59" s="953"/>
      <c r="F59" s="953"/>
      <c r="G59" s="953"/>
      <c r="H59" s="953"/>
      <c r="I59" s="953"/>
      <c r="J59" s="953"/>
      <c r="K59" s="953"/>
      <c r="L59" s="953"/>
      <c r="X59" s="7"/>
    </row>
    <row r="60" spans="1:27" s="113" customFormat="1" ht="12.75">
      <c r="A60" s="28"/>
      <c r="B60" s="868"/>
      <c r="C60" s="28"/>
      <c r="D60" s="43"/>
      <c r="E60" s="43"/>
      <c r="F60" s="869"/>
      <c r="G60" s="869"/>
      <c r="H60" s="869"/>
      <c r="I60" s="869"/>
      <c r="J60" s="869"/>
      <c r="K60" s="43"/>
      <c r="L60" s="43"/>
      <c r="M60" s="183" t="s">
        <v>1012</v>
      </c>
      <c r="O60" s="871"/>
      <c r="P60" s="871"/>
      <c r="Q60" s="871"/>
      <c r="R60" s="124"/>
      <c r="S60" s="124"/>
      <c r="T60" s="124"/>
      <c r="W60" s="118"/>
      <c r="X60" s="7"/>
      <c r="Z60" s="114"/>
      <c r="AA60" s="114"/>
    </row>
    <row r="61" spans="1:27" ht="15.75" customHeight="1">
      <c r="A61" s="915" t="s">
        <v>752</v>
      </c>
      <c r="B61" s="1"/>
      <c r="C61" s="1"/>
      <c r="D61" s="1"/>
      <c r="E61" s="1"/>
      <c r="F61" s="1"/>
      <c r="G61" s="1"/>
      <c r="H61" s="1"/>
      <c r="I61" s="1"/>
      <c r="J61" s="1"/>
      <c r="K61" s="1"/>
      <c r="L61" s="1"/>
      <c r="M61" s="44"/>
      <c r="X61" s="7"/>
    </row>
    <row r="62" spans="1:27" ht="15.75" customHeight="1">
      <c r="A62" s="1"/>
      <c r="B62" s="1"/>
      <c r="C62" s="1"/>
      <c r="D62" s="1"/>
      <c r="E62" s="1"/>
      <c r="F62" s="1"/>
      <c r="G62" s="1"/>
      <c r="H62" s="1"/>
      <c r="I62" s="1"/>
      <c r="J62" s="1"/>
      <c r="K62" s="1"/>
      <c r="L62" s="1"/>
      <c r="M62" s="44"/>
      <c r="X62" s="7"/>
    </row>
    <row r="63" spans="1:27" ht="15.75">
      <c r="A63" s="1" t="s">
        <v>426</v>
      </c>
      <c r="B63" s="1"/>
      <c r="C63" s="1"/>
      <c r="D63" s="1"/>
      <c r="E63" s="1"/>
      <c r="F63" s="1"/>
      <c r="G63" s="1"/>
      <c r="H63" s="1"/>
      <c r="I63" s="1"/>
      <c r="J63" s="1"/>
      <c r="K63" s="1"/>
      <c r="L63" s="1"/>
      <c r="M63" s="44"/>
    </row>
    <row r="64" spans="1:27" ht="18.75">
      <c r="A64" s="1" t="s">
        <v>759</v>
      </c>
      <c r="B64" s="1"/>
      <c r="C64" s="1"/>
      <c r="D64" s="1"/>
      <c r="E64" s="1"/>
      <c r="F64" s="1"/>
      <c r="G64" s="1"/>
      <c r="H64" s="1"/>
      <c r="I64" s="1"/>
      <c r="J64" s="1"/>
      <c r="K64" s="1"/>
      <c r="L64" s="1"/>
      <c r="M64" s="44"/>
      <c r="X64" s="113"/>
    </row>
    <row r="65" spans="1:27" ht="15.75">
      <c r="A65" s="1" t="s">
        <v>999</v>
      </c>
      <c r="B65" s="1"/>
      <c r="C65" s="1"/>
      <c r="D65" s="1"/>
      <c r="E65" s="1"/>
      <c r="F65" s="1"/>
      <c r="G65" s="1"/>
      <c r="H65" s="1"/>
      <c r="I65" s="1"/>
      <c r="J65" s="1"/>
      <c r="K65" s="1"/>
      <c r="L65" s="1"/>
      <c r="M65" s="44"/>
    </row>
    <row r="66" spans="1:27" ht="9" customHeight="1">
      <c r="A66" s="1"/>
      <c r="B66" s="1"/>
      <c r="C66" s="1"/>
      <c r="D66" s="1"/>
      <c r="E66" s="1"/>
      <c r="F66" s="1"/>
      <c r="G66" s="1"/>
      <c r="H66" s="1"/>
      <c r="I66" s="1"/>
      <c r="J66" s="1"/>
      <c r="K66" s="1"/>
      <c r="L66" s="1"/>
    </row>
    <row r="67" spans="1:27" ht="69" customHeight="1">
      <c r="A67" s="15"/>
      <c r="B67" s="916" t="s">
        <v>938</v>
      </c>
      <c r="C67" s="917"/>
      <c r="D67" s="916" t="s">
        <v>421</v>
      </c>
      <c r="E67" s="918"/>
      <c r="F67" s="916" t="s">
        <v>396</v>
      </c>
      <c r="G67" s="916"/>
      <c r="H67" s="916" t="s">
        <v>390</v>
      </c>
      <c r="I67" s="916"/>
      <c r="J67" s="916" t="s">
        <v>416</v>
      </c>
      <c r="K67" s="916"/>
      <c r="L67" s="916" t="s">
        <v>417</v>
      </c>
      <c r="M67" s="42"/>
      <c r="N67" s="2"/>
      <c r="T67" s="124" t="s">
        <v>391</v>
      </c>
    </row>
    <row r="68" spans="1:27" s="7" customFormat="1" ht="18" customHeight="1">
      <c r="A68" s="919" t="s">
        <v>399</v>
      </c>
      <c r="B68" s="920">
        <f>+'Pivot Table 4-Year Insts.'!$L$711</f>
        <v>70.7437608104769</v>
      </c>
      <c r="C68" s="921"/>
      <c r="D68" s="922">
        <f>+F68+H68</f>
        <v>85.120502968913726</v>
      </c>
      <c r="E68" s="923"/>
      <c r="F68" s="924">
        <f>+'Pivot Table 4-Year Insts.'!$L$714</f>
        <v>76.557224356735361</v>
      </c>
      <c r="G68" s="925"/>
      <c r="H68" s="925">
        <f>+'Pivot Table 4-Year Insts.'!$L$717</f>
        <v>8.5632786121783688</v>
      </c>
      <c r="I68" s="925"/>
      <c r="J68" s="925">
        <f>+'Pivot Table 4-Year Insts.'!$L$720</f>
        <v>14.879497031086272</v>
      </c>
      <c r="K68" s="925"/>
      <c r="L68" s="922">
        <f>SUM(F68:J68)</f>
        <v>100</v>
      </c>
      <c r="M68" s="46"/>
      <c r="O68" s="827"/>
      <c r="P68" s="827"/>
      <c r="Q68" s="827"/>
      <c r="R68" s="130"/>
      <c r="S68" s="130"/>
      <c r="T68" s="126"/>
      <c r="U68" s="16"/>
      <c r="W68" s="74"/>
      <c r="X68" s="10"/>
      <c r="Z68" s="115"/>
      <c r="AA68" s="115"/>
    </row>
    <row r="69" spans="1:27" s="7" customFormat="1">
      <c r="A69" s="919"/>
      <c r="B69" s="925"/>
      <c r="C69" s="921"/>
      <c r="D69" s="925"/>
      <c r="E69" s="923"/>
      <c r="F69" s="925"/>
      <c r="G69" s="925"/>
      <c r="H69" s="925"/>
      <c r="I69" s="925"/>
      <c r="J69" s="925"/>
      <c r="K69" s="925"/>
      <c r="L69" s="922"/>
      <c r="M69" s="46"/>
      <c r="O69" s="827"/>
      <c r="P69" s="827"/>
      <c r="Q69" s="827"/>
      <c r="R69" s="130"/>
      <c r="S69" s="130"/>
      <c r="T69" s="126"/>
      <c r="W69" s="74"/>
      <c r="X69" s="10"/>
      <c r="Z69" s="115"/>
      <c r="AA69" s="115"/>
    </row>
    <row r="70" spans="1:27" s="7" customFormat="1">
      <c r="A70" s="919" t="s">
        <v>400</v>
      </c>
      <c r="B70" s="920">
        <f>'Pivot Table 4-Year Insts.'!$L$23</f>
        <v>41.373715521903733</v>
      </c>
      <c r="C70" s="921"/>
      <c r="D70" s="922">
        <f t="shared" ref="D70:D73" si="13">+F70+H70</f>
        <v>88.496732026143789</v>
      </c>
      <c r="E70" s="923"/>
      <c r="F70" s="924">
        <f>'Pivot Table 4-Year Insts.'!$L$26</f>
        <v>76.33986928104575</v>
      </c>
      <c r="G70" s="925"/>
      <c r="H70" s="925">
        <f>'Pivot Table 4-Year Insts.'!$L$29</f>
        <v>12.156862745098039</v>
      </c>
      <c r="I70" s="925"/>
      <c r="J70" s="925">
        <f>'Pivot Table 4-Year Insts.'!$L$32</f>
        <v>11.503267973856209</v>
      </c>
      <c r="K70" s="925"/>
      <c r="L70" s="922">
        <f t="shared" ref="L70:L73" si="14">SUM(F70:J70)</f>
        <v>100</v>
      </c>
      <c r="M70" s="46"/>
      <c r="O70" s="827"/>
      <c r="P70" s="827"/>
      <c r="Q70" s="827"/>
      <c r="R70" s="130"/>
      <c r="S70" s="130"/>
      <c r="T70" s="126"/>
      <c r="W70" s="74"/>
      <c r="X70" s="10"/>
      <c r="Z70" s="115"/>
      <c r="AA70" s="115"/>
    </row>
    <row r="71" spans="1:27" s="7" customFormat="1">
      <c r="A71" s="926" t="s">
        <v>401</v>
      </c>
      <c r="B71" s="920">
        <f>+'Pivot Table 4-Year Insts.'!$L$66</f>
        <v>0</v>
      </c>
      <c r="C71" s="921"/>
      <c r="D71" s="922">
        <f t="shared" si="13"/>
        <v>0</v>
      </c>
      <c r="E71" s="923"/>
      <c r="F71" s="924">
        <f>'Pivot Table 4-Year Insts.'!$L$69</f>
        <v>0</v>
      </c>
      <c r="G71" s="925"/>
      <c r="H71" s="925">
        <f>'Pivot Table 4-Year Insts.'!$L$72</f>
        <v>0</v>
      </c>
      <c r="I71" s="925"/>
      <c r="J71" s="925">
        <f>'Pivot Table 4-Year Insts.'!$L$75</f>
        <v>0</v>
      </c>
      <c r="K71" s="925"/>
      <c r="L71" s="922">
        <f t="shared" si="14"/>
        <v>0</v>
      </c>
      <c r="M71" s="46"/>
      <c r="O71" s="827"/>
      <c r="P71" s="827"/>
      <c r="Q71" s="827"/>
      <c r="R71" s="130"/>
      <c r="S71" s="130"/>
      <c r="T71" s="126"/>
      <c r="W71" s="74"/>
      <c r="X71" s="10"/>
      <c r="Z71" s="115"/>
      <c r="AA71" s="115"/>
    </row>
    <row r="72" spans="1:27" s="7" customFormat="1" ht="12.75">
      <c r="A72" s="926" t="s">
        <v>415</v>
      </c>
      <c r="B72" s="920">
        <f>+'Pivot Table 4-Year Insts.'!$L$109</f>
        <v>0</v>
      </c>
      <c r="C72" s="921"/>
      <c r="D72" s="922">
        <f t="shared" si="13"/>
        <v>0</v>
      </c>
      <c r="E72" s="923"/>
      <c r="F72" s="924">
        <f>'Pivot Table 4-Year Insts.'!$L$112</f>
        <v>0</v>
      </c>
      <c r="G72" s="925"/>
      <c r="H72" s="925">
        <f>'Pivot Table 4-Year Insts.'!$L$115</f>
        <v>0</v>
      </c>
      <c r="I72" s="925"/>
      <c r="J72" s="925">
        <f>'Pivot Table 4-Year Insts.'!$L$118</f>
        <v>0</v>
      </c>
      <c r="K72" s="925"/>
      <c r="L72" s="922">
        <f t="shared" si="14"/>
        <v>0</v>
      </c>
      <c r="M72" s="46"/>
      <c r="O72" s="827"/>
      <c r="P72" s="827"/>
      <c r="Q72" s="827"/>
      <c r="R72" s="130"/>
      <c r="S72" s="130"/>
      <c r="T72" s="126"/>
      <c r="W72" s="74"/>
      <c r="Z72" s="115"/>
      <c r="AA72" s="115"/>
    </row>
    <row r="73" spans="1:27" s="7" customFormat="1" ht="12.75">
      <c r="A73" s="926" t="s">
        <v>402</v>
      </c>
      <c r="B73" s="920">
        <f>+'Pivot Table 4-Year Insts.'!$L$152</f>
        <v>47.407407407407412</v>
      </c>
      <c r="C73" s="921"/>
      <c r="D73" s="922">
        <f t="shared" si="13"/>
        <v>78.794642857142861</v>
      </c>
      <c r="E73" s="923"/>
      <c r="F73" s="924">
        <f>+'Pivot Table 4-Year Insts.'!$L$155</f>
        <v>78.794642857142861</v>
      </c>
      <c r="G73" s="925"/>
      <c r="H73" s="925">
        <f>+'Pivot Table 4-Year Insts.'!$L$158</f>
        <v>0</v>
      </c>
      <c r="I73" s="925"/>
      <c r="J73" s="925">
        <f>+'Pivot Table 4-Year Insts.'!$L$161</f>
        <v>21.205357142857142</v>
      </c>
      <c r="K73" s="925"/>
      <c r="L73" s="922">
        <f t="shared" si="14"/>
        <v>100</v>
      </c>
      <c r="M73" s="46"/>
      <c r="O73" s="827"/>
      <c r="P73" s="827"/>
      <c r="Q73" s="827"/>
      <c r="R73" s="130"/>
      <c r="S73" s="130"/>
      <c r="T73" s="126"/>
      <c r="W73" s="74"/>
      <c r="Z73" s="115"/>
      <c r="AA73" s="115"/>
    </row>
    <row r="74" spans="1:27" s="7" customFormat="1" ht="12.75">
      <c r="A74" s="926"/>
      <c r="B74" s="920"/>
      <c r="C74" s="921"/>
      <c r="D74" s="922"/>
      <c r="E74" s="923"/>
      <c r="F74" s="924"/>
      <c r="G74" s="925"/>
      <c r="H74" s="925"/>
      <c r="I74" s="925"/>
      <c r="J74" s="925"/>
      <c r="K74" s="925"/>
      <c r="L74" s="922"/>
      <c r="M74" s="46"/>
      <c r="O74" s="827"/>
      <c r="P74" s="827"/>
      <c r="Q74" s="827"/>
      <c r="R74" s="130"/>
      <c r="S74" s="130"/>
      <c r="T74" s="126"/>
      <c r="W74" s="74"/>
      <c r="Z74" s="115"/>
      <c r="AA74" s="115"/>
    </row>
    <row r="75" spans="1:27" s="7" customFormat="1" ht="12.75">
      <c r="A75" s="926" t="s">
        <v>403</v>
      </c>
      <c r="B75" s="920">
        <f>+'Pivot Table 4-Year Insts.'!$L$195</f>
        <v>75.82037996545769</v>
      </c>
      <c r="C75" s="921"/>
      <c r="D75" s="922">
        <f t="shared" ref="D75:D78" si="15">+F75+H75</f>
        <v>94.457099468488991</v>
      </c>
      <c r="E75" s="923"/>
      <c r="F75" s="924">
        <f>+'Pivot Table 4-Year Insts.'!$L$198</f>
        <v>93.052391799544424</v>
      </c>
      <c r="G75" s="925"/>
      <c r="H75" s="925">
        <f>+'Pivot Table 4-Year Insts.'!$L$201</f>
        <v>1.404707668944571</v>
      </c>
      <c r="I75" s="925"/>
      <c r="J75" s="925">
        <f>+'Pivot Table 4-Year Insts.'!$L$204</f>
        <v>5.5429005315110098</v>
      </c>
      <c r="K75" s="925"/>
      <c r="L75" s="922">
        <f t="shared" ref="L75:L78" si="16">SUM(F75:J75)</f>
        <v>100</v>
      </c>
      <c r="M75" s="46"/>
      <c r="O75" s="827"/>
      <c r="P75" s="827"/>
      <c r="Q75" s="827"/>
      <c r="R75" s="130"/>
      <c r="S75" s="130"/>
      <c r="T75" s="126"/>
      <c r="W75" s="74"/>
      <c r="Z75" s="115"/>
      <c r="AA75" s="115"/>
    </row>
    <row r="76" spans="1:27" s="7" customFormat="1" ht="12.75">
      <c r="A76" s="926" t="s">
        <v>404</v>
      </c>
      <c r="B76" s="920">
        <f>+'Pivot Table 4-Year Insts.'!$L$238</f>
        <v>0</v>
      </c>
      <c r="C76" s="921"/>
      <c r="D76" s="922">
        <f t="shared" si="15"/>
        <v>0</v>
      </c>
      <c r="E76" s="923"/>
      <c r="F76" s="924">
        <f>+'Pivot Table 4-Year Insts.'!$L$241</f>
        <v>0</v>
      </c>
      <c r="G76" s="925"/>
      <c r="H76" s="925">
        <f>+'Pivot Table 4-Year Insts.'!$L$244</f>
        <v>0</v>
      </c>
      <c r="I76" s="925"/>
      <c r="J76" s="925">
        <f>+'Pivot Table 4-Year Insts.'!$L$247</f>
        <v>0</v>
      </c>
      <c r="K76" s="925"/>
      <c r="L76" s="922">
        <f t="shared" si="16"/>
        <v>0</v>
      </c>
      <c r="M76" s="46"/>
      <c r="O76" s="827"/>
      <c r="P76" s="827"/>
      <c r="Q76" s="827"/>
      <c r="R76" s="130"/>
      <c r="S76" s="130"/>
      <c r="T76" s="126"/>
      <c r="W76" s="74"/>
      <c r="Z76" s="115"/>
      <c r="AA76" s="115"/>
    </row>
    <row r="77" spans="1:27" s="18" customFormat="1" ht="12.75">
      <c r="A77" s="926" t="s">
        <v>405</v>
      </c>
      <c r="B77" s="920">
        <f>+'Pivot Table 4-Year Insts.'!$L$281</f>
        <v>74.786810687890849</v>
      </c>
      <c r="C77" s="921"/>
      <c r="D77" s="922">
        <f t="shared" si="15"/>
        <v>83.599391866210567</v>
      </c>
      <c r="E77" s="923"/>
      <c r="F77" s="924">
        <f>+'Pivot Table 4-Year Insts.'!$L$284</f>
        <v>73.736221968833149</v>
      </c>
      <c r="G77" s="925"/>
      <c r="H77" s="925">
        <f>'Pivot Table 4-Year Insts.'!$L$287</f>
        <v>9.8631698973774231</v>
      </c>
      <c r="I77" s="925"/>
      <c r="J77" s="925">
        <f>'Pivot Table 4-Year Insts.'!$L$290</f>
        <v>16.400608133789436</v>
      </c>
      <c r="K77" s="925"/>
      <c r="L77" s="922">
        <f t="shared" si="16"/>
        <v>100</v>
      </c>
      <c r="M77" s="46"/>
      <c r="O77" s="827"/>
      <c r="P77" s="827"/>
      <c r="Q77" s="827"/>
      <c r="R77" s="130"/>
      <c r="S77" s="130"/>
      <c r="T77" s="126"/>
      <c r="W77" s="116"/>
      <c r="X77" s="7"/>
      <c r="Z77" s="117"/>
      <c r="AA77" s="117"/>
    </row>
    <row r="78" spans="1:27" s="7" customFormat="1" ht="12.75">
      <c r="A78" s="926" t="s">
        <v>406</v>
      </c>
      <c r="B78" s="920">
        <f>+'Pivot Table 4-Year Insts.'!$L$324</f>
        <v>57.517547100110825</v>
      </c>
      <c r="C78" s="921"/>
      <c r="D78" s="922">
        <f t="shared" si="15"/>
        <v>92.999357739242129</v>
      </c>
      <c r="E78" s="923"/>
      <c r="F78" s="924">
        <f>+'Pivot Table 4-Year Insts.'!$L$327</f>
        <v>85.163776493256265</v>
      </c>
      <c r="G78" s="925"/>
      <c r="H78" s="925">
        <f>'Pivot Table 4-Year Insts.'!$L$330</f>
        <v>7.8355812459858702</v>
      </c>
      <c r="I78" s="925"/>
      <c r="J78" s="925">
        <f>'Pivot Table 4-Year Insts.'!$L$333</f>
        <v>7.0006422607578678</v>
      </c>
      <c r="K78" s="925"/>
      <c r="L78" s="922">
        <f t="shared" si="16"/>
        <v>100</v>
      </c>
      <c r="M78" s="46"/>
      <c r="O78" s="827"/>
      <c r="P78" s="827"/>
      <c r="Q78" s="827"/>
      <c r="R78" s="130"/>
      <c r="S78" s="130"/>
      <c r="T78" s="126"/>
      <c r="W78" s="74"/>
      <c r="Z78" s="115"/>
      <c r="AA78" s="115"/>
    </row>
    <row r="79" spans="1:27" s="7" customFormat="1" ht="12.75">
      <c r="A79" s="926"/>
      <c r="B79" s="920"/>
      <c r="C79" s="921"/>
      <c r="D79" s="922"/>
      <c r="E79" s="923"/>
      <c r="F79" s="924"/>
      <c r="G79" s="925"/>
      <c r="H79" s="925"/>
      <c r="I79" s="925"/>
      <c r="J79" s="925"/>
      <c r="K79" s="925"/>
      <c r="L79" s="922"/>
      <c r="M79" s="46"/>
      <c r="O79" s="827"/>
      <c r="P79" s="827"/>
      <c r="Q79" s="827"/>
      <c r="R79" s="130"/>
      <c r="S79" s="130"/>
      <c r="T79" s="126"/>
      <c r="W79" s="74"/>
      <c r="Z79" s="115"/>
      <c r="AA79" s="115"/>
    </row>
    <row r="80" spans="1:27" s="7" customFormat="1" ht="12.75">
      <c r="A80" s="926" t="s">
        <v>407</v>
      </c>
      <c r="B80" s="920">
        <f>+'Pivot Table 4-Year Insts.'!$L$367</f>
        <v>65.320807515490714</v>
      </c>
      <c r="C80" s="921"/>
      <c r="D80" s="922">
        <f t="shared" ref="D80:D83" si="17">+F80+H80</f>
        <v>79.467564259485926</v>
      </c>
      <c r="E80" s="923"/>
      <c r="F80" s="924">
        <f>+'Pivot Table 4-Year Insts.'!$L$370</f>
        <v>79.467564259485926</v>
      </c>
      <c r="G80" s="925"/>
      <c r="H80" s="925">
        <f>'Pivot Table 4-Year Insts.'!$L$373</f>
        <v>0</v>
      </c>
      <c r="I80" s="925"/>
      <c r="J80" s="925">
        <f>'Pivot Table 4-Year Insts.'!$L$376</f>
        <v>20.532435740514078</v>
      </c>
      <c r="K80" s="925"/>
      <c r="L80" s="922">
        <f t="shared" ref="L80:L83" si="18">SUM(F80:J80)</f>
        <v>100</v>
      </c>
      <c r="M80" s="46"/>
      <c r="O80" s="827"/>
      <c r="P80" s="827"/>
      <c r="Q80" s="827"/>
      <c r="R80" s="130"/>
      <c r="S80" s="130"/>
      <c r="T80" s="126"/>
      <c r="W80" s="74"/>
      <c r="Z80" s="115"/>
      <c r="AA80" s="115"/>
    </row>
    <row r="81" spans="1:27" s="7" customFormat="1" ht="12.75">
      <c r="A81" s="926" t="s">
        <v>408</v>
      </c>
      <c r="B81" s="920">
        <f>+'Pivot Table 4-Year Insts.'!$L$410</f>
        <v>58.145890266974988</v>
      </c>
      <c r="C81" s="921"/>
      <c r="D81" s="922">
        <f t="shared" si="17"/>
        <v>81.218365871294296</v>
      </c>
      <c r="E81" s="923"/>
      <c r="F81" s="924">
        <f>+'Pivot Table 4-Year Insts.'!$L$413</f>
        <v>77.313810556760671</v>
      </c>
      <c r="G81" s="925"/>
      <c r="H81" s="925">
        <f>'Pivot Table 4-Year Insts.'!$L$416</f>
        <v>3.9045553145336225</v>
      </c>
      <c r="I81" s="925"/>
      <c r="J81" s="925">
        <f>'Pivot Table 4-Year Insts.'!$L$419</f>
        <v>18.781634128705711</v>
      </c>
      <c r="K81" s="925"/>
      <c r="L81" s="922">
        <f t="shared" si="18"/>
        <v>100</v>
      </c>
      <c r="M81" s="46"/>
      <c r="O81" s="827"/>
      <c r="P81" s="827"/>
      <c r="Q81" s="827"/>
      <c r="R81" s="130"/>
      <c r="S81" s="130"/>
      <c r="T81" s="126"/>
      <c r="W81" s="74"/>
      <c r="X81" s="18"/>
      <c r="Z81" s="115"/>
      <c r="AA81" s="115"/>
    </row>
    <row r="82" spans="1:27" s="7" customFormat="1" ht="12.75">
      <c r="A82" s="926" t="s">
        <v>409</v>
      </c>
      <c r="B82" s="920">
        <f>+'Pivot Table 4-Year Insts.'!$L$453</f>
        <v>0</v>
      </c>
      <c r="C82" s="921"/>
      <c r="D82" s="922">
        <f t="shared" si="17"/>
        <v>0</v>
      </c>
      <c r="E82" s="923"/>
      <c r="F82" s="924">
        <f>+'Pivot Table 4-Year Insts.'!$L$456</f>
        <v>0</v>
      </c>
      <c r="G82" s="925"/>
      <c r="H82" s="925">
        <f>'Pivot Table 4-Year Insts.'!$L$459</f>
        <v>0</v>
      </c>
      <c r="I82" s="925"/>
      <c r="J82" s="925">
        <f>'Pivot Table 4-Year Insts.'!$L$462</f>
        <v>0</v>
      </c>
      <c r="K82" s="925"/>
      <c r="L82" s="922">
        <f t="shared" si="18"/>
        <v>0</v>
      </c>
      <c r="M82" s="46"/>
      <c r="O82" s="827"/>
      <c r="P82" s="827"/>
      <c r="Q82" s="827"/>
      <c r="R82" s="130"/>
      <c r="S82" s="130"/>
      <c r="T82" s="126"/>
      <c r="W82" s="74"/>
      <c r="Z82" s="115"/>
      <c r="AA82" s="115"/>
    </row>
    <row r="83" spans="1:27" s="7" customFormat="1" ht="12.75">
      <c r="A83" s="926" t="s">
        <v>410</v>
      </c>
      <c r="B83" s="920">
        <f>+'Pivot Table 4-Year Insts.'!$L$496</f>
        <v>0</v>
      </c>
      <c r="C83" s="921"/>
      <c r="D83" s="922">
        <f t="shared" si="17"/>
        <v>0</v>
      </c>
      <c r="E83" s="923"/>
      <c r="F83" s="924">
        <f>+'Pivot Table 4-Year Insts.'!$L$499</f>
        <v>0</v>
      </c>
      <c r="G83" s="925"/>
      <c r="H83" s="925">
        <f>'Pivot Table 4-Year Insts.'!$L$502</f>
        <v>0</v>
      </c>
      <c r="I83" s="925"/>
      <c r="J83" s="925">
        <f>'Pivot Table 4-Year Insts.'!$L$505</f>
        <v>0</v>
      </c>
      <c r="K83" s="925"/>
      <c r="L83" s="922">
        <f t="shared" si="18"/>
        <v>0</v>
      </c>
      <c r="M83" s="46"/>
      <c r="O83" s="827"/>
      <c r="P83" s="827"/>
      <c r="Q83" s="827"/>
      <c r="R83" s="130"/>
      <c r="S83" s="130"/>
      <c r="T83" s="126"/>
      <c r="W83" s="74"/>
      <c r="Z83" s="115"/>
      <c r="AA83" s="115"/>
    </row>
    <row r="84" spans="1:27" s="7" customFormat="1" ht="12.75">
      <c r="A84" s="926"/>
      <c r="B84" s="920"/>
      <c r="C84" s="921"/>
      <c r="D84" s="922"/>
      <c r="E84" s="923"/>
      <c r="F84" s="924"/>
      <c r="G84" s="925"/>
      <c r="H84" s="925"/>
      <c r="I84" s="925"/>
      <c r="J84" s="925"/>
      <c r="K84" s="925"/>
      <c r="L84" s="922"/>
      <c r="M84" s="46"/>
      <c r="O84" s="827"/>
      <c r="P84" s="827"/>
      <c r="Q84" s="827"/>
      <c r="R84" s="130"/>
      <c r="S84" s="130"/>
      <c r="T84" s="126"/>
      <c r="W84" s="74"/>
      <c r="Z84" s="115"/>
      <c r="AA84" s="115"/>
    </row>
    <row r="85" spans="1:27" s="7" customFormat="1" ht="12.75">
      <c r="A85" s="926" t="s">
        <v>411</v>
      </c>
      <c r="B85" s="920">
        <f>+'Pivot Table 4-Year Insts.'!$L$539</f>
        <v>0</v>
      </c>
      <c r="C85" s="921"/>
      <c r="D85" s="922">
        <f t="shared" ref="D85:D88" si="19">+F85+H85</f>
        <v>0</v>
      </c>
      <c r="E85" s="923"/>
      <c r="F85" s="924">
        <f>+'Pivot Table 4-Year Insts.'!$L$542</f>
        <v>0</v>
      </c>
      <c r="G85" s="925"/>
      <c r="H85" s="925">
        <f>'Pivot Table 4-Year Insts.'!$L$545</f>
        <v>0</v>
      </c>
      <c r="I85" s="925"/>
      <c r="J85" s="925">
        <f>'Pivot Table 4-Year Insts.'!$L$548</f>
        <v>0</v>
      </c>
      <c r="K85" s="925"/>
      <c r="L85" s="922">
        <f t="shared" ref="L85:L88" si="20">SUM(F85:J85)</f>
        <v>0</v>
      </c>
      <c r="M85" s="46"/>
      <c r="N85" s="19"/>
      <c r="O85" s="827"/>
      <c r="P85" s="827"/>
      <c r="Q85" s="827"/>
      <c r="R85" s="130"/>
      <c r="S85" s="130"/>
      <c r="T85" s="126"/>
      <c r="W85" s="74"/>
      <c r="Z85" s="115"/>
      <c r="AA85" s="115"/>
    </row>
    <row r="86" spans="1:27" s="7" customFormat="1" ht="12.75">
      <c r="A86" s="926" t="s">
        <v>412</v>
      </c>
      <c r="B86" s="920">
        <f>+'Pivot Table 4-Year Insts.'!$L$582</f>
        <v>92.26364522417154</v>
      </c>
      <c r="C86" s="921"/>
      <c r="D86" s="922">
        <f t="shared" si="19"/>
        <v>86.412254060478006</v>
      </c>
      <c r="E86" s="923"/>
      <c r="F86" s="924">
        <f>+'Pivot Table 4-Year Insts.'!$L$585</f>
        <v>62.062590783045025</v>
      </c>
      <c r="G86" s="925"/>
      <c r="H86" s="925">
        <f>'Pivot Table 4-Year Insts.'!$L$588</f>
        <v>24.349663277432988</v>
      </c>
      <c r="I86" s="925"/>
      <c r="J86" s="925">
        <f>'Pivot Table 4-Year Insts.'!$L$591</f>
        <v>13.587745939521986</v>
      </c>
      <c r="K86" s="927"/>
      <c r="L86" s="922">
        <f t="shared" si="20"/>
        <v>99.999999999999986</v>
      </c>
      <c r="M86" s="46"/>
      <c r="N86" s="19"/>
      <c r="O86" s="827"/>
      <c r="P86" s="827"/>
      <c r="Q86" s="827"/>
      <c r="R86" s="130"/>
      <c r="S86" s="130"/>
      <c r="T86" s="126"/>
      <c r="W86" s="74"/>
      <c r="Z86" s="115"/>
      <c r="AA86" s="115"/>
    </row>
    <row r="87" spans="1:27" s="7" customFormat="1" ht="12.75">
      <c r="A87" s="926" t="s">
        <v>413</v>
      </c>
      <c r="B87" s="920">
        <f>+'Pivot Table 4-Year Insts.'!$L$625</f>
        <v>99.490495786792081</v>
      </c>
      <c r="C87" s="921"/>
      <c r="D87" s="922">
        <f t="shared" si="19"/>
        <v>88.241087256253692</v>
      </c>
      <c r="E87" s="923"/>
      <c r="F87" s="924">
        <f>+'Pivot Table 4-Year Insts.'!$L$628</f>
        <v>86.054756746109902</v>
      </c>
      <c r="G87" s="925"/>
      <c r="H87" s="925">
        <f>'Pivot Table 4-Year Insts.'!$L$631</f>
        <v>2.1863305101437858</v>
      </c>
      <c r="I87" s="925"/>
      <c r="J87" s="925">
        <f>'Pivot Table 4-Year Insts.'!$L$634</f>
        <v>11.758912743746306</v>
      </c>
      <c r="K87" s="925"/>
      <c r="L87" s="922">
        <f t="shared" si="20"/>
        <v>100</v>
      </c>
      <c r="M87" s="46"/>
      <c r="N87" s="19"/>
      <c r="O87" s="827"/>
      <c r="P87" s="827"/>
      <c r="Q87" s="827"/>
      <c r="R87" s="130"/>
      <c r="S87" s="130"/>
      <c r="T87" s="126"/>
      <c r="W87" s="74"/>
      <c r="Z87" s="115"/>
      <c r="AA87" s="115"/>
    </row>
    <row r="88" spans="1:27" s="7" customFormat="1" ht="12.75">
      <c r="A88" s="928" t="s">
        <v>414</v>
      </c>
      <c r="B88" s="929">
        <f>+'Pivot Table 4-Year Insts.'!$L$668</f>
        <v>0</v>
      </c>
      <c r="C88" s="930"/>
      <c r="D88" s="931">
        <f t="shared" si="19"/>
        <v>0</v>
      </c>
      <c r="E88" s="932"/>
      <c r="F88" s="933">
        <f>+'Pivot Table 4-Year Insts.'!$L$671</f>
        <v>0</v>
      </c>
      <c r="G88" s="934"/>
      <c r="H88" s="934">
        <f>'Pivot Table 4-Year Insts.'!$L$674</f>
        <v>0</v>
      </c>
      <c r="I88" s="934"/>
      <c r="J88" s="934">
        <f>'Pivot Table 4-Year Insts.'!$L$677</f>
        <v>0</v>
      </c>
      <c r="K88" s="934"/>
      <c r="L88" s="935">
        <f t="shared" si="20"/>
        <v>0</v>
      </c>
      <c r="M88" s="57"/>
      <c r="N88" s="19"/>
      <c r="O88" s="827"/>
      <c r="P88" s="827"/>
      <c r="Q88" s="827"/>
      <c r="R88" s="130"/>
      <c r="S88" s="130"/>
      <c r="T88" s="126"/>
      <c r="W88" s="74"/>
      <c r="Z88" s="115"/>
      <c r="AA88" s="115"/>
    </row>
    <row r="89" spans="1:27" ht="59.25" customHeight="1">
      <c r="A89" s="952" t="s">
        <v>379</v>
      </c>
      <c r="B89" s="952"/>
      <c r="C89" s="952"/>
      <c r="D89" s="953"/>
      <c r="E89" s="953"/>
      <c r="F89" s="953"/>
      <c r="G89" s="953"/>
      <c r="H89" s="953"/>
      <c r="I89" s="953"/>
      <c r="J89" s="953"/>
      <c r="K89" s="953"/>
      <c r="L89" s="953"/>
      <c r="X89" s="7"/>
    </row>
    <row r="90" spans="1:27">
      <c r="A90" s="28"/>
      <c r="B90" s="868"/>
      <c r="C90" s="28"/>
      <c r="D90" s="43"/>
      <c r="E90" s="43"/>
      <c r="F90" s="869"/>
      <c r="G90" s="869"/>
      <c r="H90" s="869"/>
      <c r="I90" s="869"/>
      <c r="J90" s="869"/>
      <c r="K90" s="43"/>
      <c r="L90" s="43"/>
      <c r="M90" s="183" t="s">
        <v>1012</v>
      </c>
      <c r="X90" s="7"/>
    </row>
    <row r="91" spans="1:27" ht="15.75" customHeight="1">
      <c r="A91" s="915" t="s">
        <v>753</v>
      </c>
      <c r="B91" s="1"/>
      <c r="C91" s="1"/>
      <c r="D91" s="1"/>
      <c r="E91" s="1"/>
      <c r="F91" s="1"/>
      <c r="G91" s="1"/>
      <c r="H91" s="1"/>
      <c r="I91" s="1"/>
      <c r="J91" s="1"/>
      <c r="K91" s="1"/>
      <c r="L91" s="1"/>
      <c r="M91" s="44"/>
      <c r="X91" s="7"/>
    </row>
    <row r="92" spans="1:27" ht="15.75" customHeight="1">
      <c r="A92" s="1"/>
      <c r="B92" s="1"/>
      <c r="C92" s="1"/>
      <c r="D92" s="1"/>
      <c r="E92" s="1"/>
      <c r="F92" s="1"/>
      <c r="G92" s="1"/>
      <c r="H92" s="1"/>
      <c r="I92" s="1"/>
      <c r="J92" s="1"/>
      <c r="K92" s="1"/>
      <c r="L92" s="1"/>
      <c r="M92" s="44"/>
      <c r="X92" s="7"/>
    </row>
    <row r="93" spans="1:27" ht="15.75">
      <c r="A93" s="1" t="s">
        <v>426</v>
      </c>
      <c r="B93" s="1"/>
      <c r="C93" s="1"/>
      <c r="D93" s="1"/>
      <c r="E93" s="1"/>
      <c r="F93" s="1"/>
      <c r="G93" s="1"/>
      <c r="H93" s="1"/>
      <c r="I93" s="1"/>
      <c r="J93" s="1"/>
      <c r="K93" s="1"/>
      <c r="L93" s="1"/>
      <c r="M93" s="44"/>
    </row>
    <row r="94" spans="1:27" ht="18.75">
      <c r="A94" s="1" t="s">
        <v>759</v>
      </c>
      <c r="B94" s="1"/>
      <c r="C94" s="1"/>
      <c r="D94" s="1"/>
      <c r="E94" s="1"/>
      <c r="F94" s="1"/>
      <c r="G94" s="1"/>
      <c r="H94" s="1"/>
      <c r="I94" s="1"/>
      <c r="J94" s="1"/>
      <c r="K94" s="1"/>
      <c r="L94" s="1"/>
      <c r="M94" s="44"/>
    </row>
    <row r="95" spans="1:27" ht="15.75">
      <c r="A95" s="1" t="s">
        <v>1000</v>
      </c>
      <c r="B95" s="1"/>
      <c r="C95" s="1"/>
      <c r="D95" s="1"/>
      <c r="E95" s="1"/>
      <c r="F95" s="1"/>
      <c r="G95" s="1"/>
      <c r="H95" s="1"/>
      <c r="I95" s="1"/>
      <c r="J95" s="1"/>
      <c r="K95" s="1"/>
      <c r="L95" s="1"/>
      <c r="M95" s="44"/>
    </row>
    <row r="96" spans="1:27" ht="6" customHeight="1">
      <c r="A96" s="1"/>
      <c r="B96" s="1"/>
      <c r="C96" s="1"/>
      <c r="D96" s="1"/>
      <c r="E96" s="1"/>
      <c r="F96" s="1"/>
      <c r="G96" s="1"/>
      <c r="H96" s="1"/>
      <c r="I96" s="1"/>
      <c r="J96" s="1"/>
      <c r="K96" s="1"/>
      <c r="L96" s="1"/>
    </row>
    <row r="97" spans="1:27" ht="69" customHeight="1">
      <c r="A97" s="15"/>
      <c r="B97" s="916" t="s">
        <v>938</v>
      </c>
      <c r="C97" s="917"/>
      <c r="D97" s="916" t="s">
        <v>421</v>
      </c>
      <c r="E97" s="918"/>
      <c r="F97" s="916" t="s">
        <v>396</v>
      </c>
      <c r="G97" s="916"/>
      <c r="H97" s="916" t="s">
        <v>390</v>
      </c>
      <c r="I97" s="916"/>
      <c r="J97" s="916" t="s">
        <v>416</v>
      </c>
      <c r="K97" s="916"/>
      <c r="L97" s="916" t="s">
        <v>417</v>
      </c>
      <c r="M97" s="42"/>
    </row>
    <row r="98" spans="1:27" s="7" customFormat="1" ht="18" customHeight="1">
      <c r="A98" s="919" t="s">
        <v>399</v>
      </c>
      <c r="B98" s="920">
        <f>+'Pivot Table 4-Year Insts.'!$M$711</f>
        <v>74.355881689220212</v>
      </c>
      <c r="C98" s="921"/>
      <c r="D98" s="922">
        <f>+F98+H98</f>
        <v>82.947861941938598</v>
      </c>
      <c r="E98" s="923"/>
      <c r="F98" s="924">
        <f>+'Pivot Table 4-Year Insts.'!$M$714</f>
        <v>74.188417020742207</v>
      </c>
      <c r="G98" s="925"/>
      <c r="H98" s="925">
        <f>+'Pivot Table 4-Year Insts.'!$M$717</f>
        <v>8.7594449211963905</v>
      </c>
      <c r="I98" s="925"/>
      <c r="J98" s="925">
        <f>+'Pivot Table 4-Year Insts.'!$M$720</f>
        <v>17.052138058061413</v>
      </c>
      <c r="K98" s="925"/>
      <c r="L98" s="922">
        <f>SUM(F98:J98)</f>
        <v>100.00000000000001</v>
      </c>
      <c r="M98" s="46"/>
      <c r="O98" s="827"/>
      <c r="P98" s="827"/>
      <c r="Q98" s="827"/>
      <c r="R98" s="130"/>
      <c r="S98" s="130"/>
      <c r="T98" s="126"/>
      <c r="U98" s="16"/>
      <c r="W98" s="74"/>
      <c r="X98" s="10"/>
      <c r="Z98" s="115"/>
      <c r="AA98" s="115"/>
    </row>
    <row r="99" spans="1:27" s="7" customFormat="1">
      <c r="A99" s="919"/>
      <c r="B99" s="925"/>
      <c r="C99" s="921"/>
      <c r="D99" s="925"/>
      <c r="E99" s="923"/>
      <c r="F99" s="925"/>
      <c r="G99" s="925"/>
      <c r="H99" s="925"/>
      <c r="I99" s="925"/>
      <c r="J99" s="925"/>
      <c r="K99" s="925"/>
      <c r="L99" s="922"/>
      <c r="M99" s="46"/>
      <c r="O99" s="827"/>
      <c r="P99" s="827"/>
      <c r="Q99" s="827"/>
      <c r="R99" s="130"/>
      <c r="S99" s="130"/>
      <c r="T99" s="126"/>
      <c r="W99" s="74"/>
      <c r="X99" s="10"/>
      <c r="Z99" s="115"/>
      <c r="AA99" s="115"/>
    </row>
    <row r="100" spans="1:27" s="7" customFormat="1">
      <c r="A100" s="919" t="s">
        <v>400</v>
      </c>
      <c r="B100" s="920">
        <f>'Pivot Table 4-Year Insts.'!$M$23</f>
        <v>58.976450198797025</v>
      </c>
      <c r="C100" s="921"/>
      <c r="D100" s="922">
        <f t="shared" ref="D100:D103" si="21">+F100+H100</f>
        <v>85.998271391529826</v>
      </c>
      <c r="E100" s="923"/>
      <c r="F100" s="924">
        <f>'Pivot Table 4-Year Insts.'!$M$26</f>
        <v>77.130509939498708</v>
      </c>
      <c r="G100" s="925"/>
      <c r="H100" s="925">
        <f>'Pivot Table 4-Year Insts.'!$M$29</f>
        <v>8.8677614520311145</v>
      </c>
      <c r="I100" s="925"/>
      <c r="J100" s="925">
        <f>'Pivot Table 4-Year Insts.'!$M$32</f>
        <v>14.001728608470183</v>
      </c>
      <c r="K100" s="925"/>
      <c r="L100" s="922">
        <f t="shared" ref="L100:L103" si="22">SUM(F100:J100)</f>
        <v>100.00000000000001</v>
      </c>
      <c r="M100" s="46"/>
      <c r="O100" s="827"/>
      <c r="P100" s="827"/>
      <c r="Q100" s="827"/>
      <c r="R100" s="130"/>
      <c r="S100" s="130"/>
      <c r="T100" s="126"/>
      <c r="W100" s="74"/>
      <c r="X100" s="10"/>
      <c r="Z100" s="115"/>
      <c r="AA100" s="115"/>
    </row>
    <row r="101" spans="1:27" s="7" customFormat="1">
      <c r="A101" s="926" t="s">
        <v>401</v>
      </c>
      <c r="B101" s="920">
        <f>+'Pivot Table 4-Year Insts.'!$M$66</f>
        <v>60.845764335568632</v>
      </c>
      <c r="C101" s="921"/>
      <c r="D101" s="922">
        <f t="shared" si="21"/>
        <v>73.661718398560495</v>
      </c>
      <c r="E101" s="923"/>
      <c r="F101" s="924">
        <f>'Pivot Table 4-Year Insts.'!$M$69</f>
        <v>68.825910931174079</v>
      </c>
      <c r="G101" s="925"/>
      <c r="H101" s="925">
        <f>'Pivot Table 4-Year Insts.'!$M$72</f>
        <v>4.8358074673864149</v>
      </c>
      <c r="I101" s="925"/>
      <c r="J101" s="925">
        <f>'Pivot Table 4-Year Insts.'!$M$75</f>
        <v>26.338281601439494</v>
      </c>
      <c r="K101" s="925"/>
      <c r="L101" s="922">
        <f t="shared" si="22"/>
        <v>99.999999999999986</v>
      </c>
      <c r="M101" s="46"/>
      <c r="O101" s="827"/>
      <c r="P101" s="827"/>
      <c r="Q101" s="827"/>
      <c r="R101" s="130"/>
      <c r="S101" s="130"/>
      <c r="T101" s="126"/>
      <c r="W101" s="74"/>
      <c r="X101" s="10"/>
      <c r="Z101" s="115"/>
      <c r="AA101" s="115"/>
    </row>
    <row r="102" spans="1:27" s="7" customFormat="1" ht="12.75">
      <c r="A102" s="926" t="s">
        <v>415</v>
      </c>
      <c r="B102" s="920">
        <f>+'Pivot Table 4-Year Insts.'!$M$109</f>
        <v>0</v>
      </c>
      <c r="C102" s="921"/>
      <c r="D102" s="922">
        <f t="shared" si="21"/>
        <v>0</v>
      </c>
      <c r="E102" s="923"/>
      <c r="F102" s="924">
        <f>'Pivot Table 4-Year Insts.'!$M$112</f>
        <v>0</v>
      </c>
      <c r="G102" s="925"/>
      <c r="H102" s="925">
        <f>'Pivot Table 4-Year Insts.'!$M$115</f>
        <v>0</v>
      </c>
      <c r="I102" s="925"/>
      <c r="J102" s="925">
        <f>'Pivot Table 4-Year Insts.'!$M$118</f>
        <v>0</v>
      </c>
      <c r="K102" s="925"/>
      <c r="L102" s="922">
        <f t="shared" si="22"/>
        <v>0</v>
      </c>
      <c r="M102" s="46"/>
      <c r="O102" s="827"/>
      <c r="P102" s="827"/>
      <c r="Q102" s="827"/>
      <c r="R102" s="130"/>
      <c r="S102" s="130"/>
      <c r="T102" s="126"/>
      <c r="W102" s="74"/>
      <c r="Z102" s="115"/>
      <c r="AA102" s="115"/>
    </row>
    <row r="103" spans="1:27" s="7" customFormat="1" ht="12.75">
      <c r="A103" s="926" t="s">
        <v>402</v>
      </c>
      <c r="B103" s="920">
        <f>+'Pivot Table 4-Year Insts.'!$M$152</f>
        <v>59.879563417388027</v>
      </c>
      <c r="C103" s="921"/>
      <c r="D103" s="922">
        <f t="shared" si="21"/>
        <v>80.180180180180187</v>
      </c>
      <c r="E103" s="923"/>
      <c r="F103" s="924">
        <f>+'Pivot Table 4-Year Insts.'!$M$155</f>
        <v>80.180180180180187</v>
      </c>
      <c r="G103" s="925"/>
      <c r="H103" s="925">
        <f>+'Pivot Table 4-Year Insts.'!$M$158</f>
        <v>0</v>
      </c>
      <c r="I103" s="925"/>
      <c r="J103" s="925">
        <f>+'Pivot Table 4-Year Insts.'!$M$161</f>
        <v>19.81981981981982</v>
      </c>
      <c r="K103" s="925"/>
      <c r="L103" s="922">
        <f t="shared" si="22"/>
        <v>100</v>
      </c>
      <c r="M103" s="46"/>
      <c r="O103" s="827"/>
      <c r="P103" s="827"/>
      <c r="Q103" s="827"/>
      <c r="R103" s="130"/>
      <c r="S103" s="130"/>
      <c r="T103" s="126"/>
      <c r="W103" s="74"/>
      <c r="Z103" s="115"/>
      <c r="AA103" s="115"/>
    </row>
    <row r="104" spans="1:27" s="7" customFormat="1" ht="12.75">
      <c r="A104" s="926"/>
      <c r="B104" s="920"/>
      <c r="C104" s="921"/>
      <c r="D104" s="922"/>
      <c r="E104" s="923"/>
      <c r="F104" s="924"/>
      <c r="G104" s="925"/>
      <c r="H104" s="925"/>
      <c r="I104" s="925"/>
      <c r="J104" s="925"/>
      <c r="K104" s="925"/>
      <c r="L104" s="922"/>
      <c r="M104" s="46"/>
      <c r="O104" s="827"/>
      <c r="P104" s="827"/>
      <c r="Q104" s="827"/>
      <c r="R104" s="130"/>
      <c r="S104" s="130"/>
      <c r="T104" s="126"/>
      <c r="W104" s="74"/>
      <c r="Z104" s="115"/>
      <c r="AA104" s="115"/>
    </row>
    <row r="105" spans="1:27" s="7" customFormat="1" ht="12.75">
      <c r="A105" s="926" t="s">
        <v>403</v>
      </c>
      <c r="B105" s="920">
        <f>+'Pivot Table 4-Year Insts.'!$M$195</f>
        <v>68.3527517287108</v>
      </c>
      <c r="C105" s="921"/>
      <c r="D105" s="922">
        <f t="shared" ref="D105:D108" si="23">+F105+H105</f>
        <v>84.659090909090907</v>
      </c>
      <c r="E105" s="923"/>
      <c r="F105" s="924">
        <f>+'Pivot Table 4-Year Insts.'!$M$198</f>
        <v>76.35809312638581</v>
      </c>
      <c r="G105" s="925"/>
      <c r="H105" s="925">
        <f>+'Pivot Table 4-Year Insts.'!$M$201</f>
        <v>8.3009977827050996</v>
      </c>
      <c r="I105" s="925"/>
      <c r="J105" s="925">
        <f>+'Pivot Table 4-Year Insts.'!$M$204</f>
        <v>15.340909090909092</v>
      </c>
      <c r="K105" s="925"/>
      <c r="L105" s="922">
        <f t="shared" ref="L105:L108" si="24">SUM(F105:J105)</f>
        <v>100</v>
      </c>
      <c r="M105" s="46"/>
      <c r="O105" s="827"/>
      <c r="P105" s="827"/>
      <c r="Q105" s="827"/>
      <c r="R105" s="130"/>
      <c r="S105" s="130"/>
      <c r="T105" s="126"/>
      <c r="W105" s="74"/>
      <c r="Z105" s="115"/>
      <c r="AA105" s="115"/>
    </row>
    <row r="106" spans="1:27" s="7" customFormat="1" ht="12.75">
      <c r="A106" s="926" t="s">
        <v>404</v>
      </c>
      <c r="B106" s="920">
        <f>+'Pivot Table 4-Year Insts.'!$M$238</f>
        <v>56.113045259062055</v>
      </c>
      <c r="C106" s="921"/>
      <c r="D106" s="922">
        <f t="shared" si="23"/>
        <v>82.189781021897815</v>
      </c>
      <c r="E106" s="923"/>
      <c r="F106" s="924">
        <f>+'Pivot Table 4-Year Insts.'!$M$241</f>
        <v>74.251824817518255</v>
      </c>
      <c r="G106" s="925"/>
      <c r="H106" s="925">
        <f>+'Pivot Table 4-Year Insts.'!$M$244</f>
        <v>7.937956204379562</v>
      </c>
      <c r="I106" s="925"/>
      <c r="J106" s="925">
        <f>+'Pivot Table 4-Year Insts.'!$M$247</f>
        <v>17.810218978102192</v>
      </c>
      <c r="K106" s="925"/>
      <c r="L106" s="922">
        <f t="shared" si="24"/>
        <v>100</v>
      </c>
      <c r="M106" s="46"/>
      <c r="O106" s="827"/>
      <c r="P106" s="827"/>
      <c r="Q106" s="827"/>
      <c r="R106" s="130"/>
      <c r="S106" s="130"/>
      <c r="T106" s="126"/>
      <c r="W106" s="74"/>
      <c r="Z106" s="115"/>
      <c r="AA106" s="115"/>
    </row>
    <row r="107" spans="1:27" s="18" customFormat="1" ht="12.75">
      <c r="A107" s="926" t="s">
        <v>405</v>
      </c>
      <c r="B107" s="920">
        <f>+'Pivot Table 4-Year Insts.'!$M$281</f>
        <v>76.649826334070099</v>
      </c>
      <c r="C107" s="921"/>
      <c r="D107" s="922">
        <f t="shared" si="23"/>
        <v>80.720906282183321</v>
      </c>
      <c r="E107" s="923"/>
      <c r="F107" s="924">
        <f>+'Pivot Table 4-Year Insts.'!$M$284</f>
        <v>71.431513903192595</v>
      </c>
      <c r="G107" s="925"/>
      <c r="H107" s="925">
        <f>'Pivot Table 4-Year Insts.'!$M$287</f>
        <v>9.2893923789907316</v>
      </c>
      <c r="I107" s="925"/>
      <c r="J107" s="925">
        <f>'Pivot Table 4-Year Insts.'!$M$290</f>
        <v>19.279093717816682</v>
      </c>
      <c r="K107" s="925"/>
      <c r="L107" s="922">
        <f t="shared" si="24"/>
        <v>100</v>
      </c>
      <c r="M107" s="46"/>
      <c r="O107" s="827"/>
      <c r="P107" s="827"/>
      <c r="Q107" s="827"/>
      <c r="R107" s="130"/>
      <c r="S107" s="130"/>
      <c r="T107" s="126"/>
      <c r="W107" s="116"/>
      <c r="X107" s="7"/>
      <c r="Z107" s="117"/>
      <c r="AA107" s="117"/>
    </row>
    <row r="108" spans="1:27" s="7" customFormat="1" ht="12.75">
      <c r="A108" s="926" t="s">
        <v>406</v>
      </c>
      <c r="B108" s="920">
        <f>+'Pivot Table 4-Year Insts.'!$M$324</f>
        <v>65.075722808627816</v>
      </c>
      <c r="C108" s="921"/>
      <c r="D108" s="922">
        <f t="shared" si="23"/>
        <v>84.156088387400104</v>
      </c>
      <c r="E108" s="923"/>
      <c r="F108" s="924">
        <f>+'Pivot Table 4-Year Insts.'!$M$327</f>
        <v>78.185237423601322</v>
      </c>
      <c r="G108" s="925"/>
      <c r="H108" s="925">
        <f>'Pivot Table 4-Year Insts.'!$M$330</f>
        <v>5.9708509637987772</v>
      </c>
      <c r="I108" s="925"/>
      <c r="J108" s="925">
        <f>'Pivot Table 4-Year Insts.'!$M$333</f>
        <v>15.843911612599907</v>
      </c>
      <c r="K108" s="925"/>
      <c r="L108" s="922">
        <f t="shared" si="24"/>
        <v>100.00000000000001</v>
      </c>
      <c r="M108" s="46"/>
      <c r="O108" s="827"/>
      <c r="P108" s="875"/>
      <c r="Q108" s="875"/>
      <c r="R108" s="131"/>
      <c r="S108" s="130"/>
      <c r="T108" s="126"/>
      <c r="W108" s="74"/>
      <c r="Z108" s="115"/>
      <c r="AA108" s="115"/>
    </row>
    <row r="109" spans="1:27" s="7" customFormat="1" ht="12.75">
      <c r="A109" s="926"/>
      <c r="B109" s="920"/>
      <c r="C109" s="921"/>
      <c r="D109" s="922"/>
      <c r="E109" s="923"/>
      <c r="F109" s="924"/>
      <c r="G109" s="925"/>
      <c r="H109" s="925"/>
      <c r="I109" s="925"/>
      <c r="J109" s="925"/>
      <c r="K109" s="925"/>
      <c r="L109" s="922"/>
      <c r="M109" s="46"/>
      <c r="O109" s="827"/>
      <c r="P109" s="875"/>
      <c r="Q109" s="875"/>
      <c r="R109" s="131"/>
      <c r="S109" s="130"/>
      <c r="T109" s="126"/>
      <c r="W109" s="74"/>
      <c r="Z109" s="115"/>
      <c r="AA109" s="115"/>
    </row>
    <row r="110" spans="1:27" s="7" customFormat="1" ht="12.75">
      <c r="A110" s="926" t="s">
        <v>407</v>
      </c>
      <c r="B110" s="920">
        <f>+'Pivot Table 4-Year Insts.'!$M$367</f>
        <v>0</v>
      </c>
      <c r="C110" s="921"/>
      <c r="D110" s="922">
        <f t="shared" ref="D110:D113" si="25">+F110+H110</f>
        <v>0</v>
      </c>
      <c r="E110" s="923"/>
      <c r="F110" s="924">
        <f>+'Pivot Table 4-Year Insts.'!$M$370</f>
        <v>0</v>
      </c>
      <c r="G110" s="925"/>
      <c r="H110" s="925">
        <f>'Pivot Table 4-Year Insts.'!$M$373</f>
        <v>0</v>
      </c>
      <c r="I110" s="925"/>
      <c r="J110" s="925">
        <f>'Pivot Table 4-Year Insts.'!$M$376</f>
        <v>0</v>
      </c>
      <c r="K110" s="925"/>
      <c r="L110" s="922">
        <f t="shared" ref="L110:L113" si="26">SUM(F110:J110)</f>
        <v>0</v>
      </c>
      <c r="M110" s="46"/>
      <c r="O110" s="827"/>
      <c r="P110" s="827"/>
      <c r="Q110" s="827"/>
      <c r="R110" s="130"/>
      <c r="S110" s="130"/>
      <c r="T110" s="126"/>
      <c r="W110" s="74"/>
      <c r="Z110" s="115"/>
      <c r="AA110" s="115"/>
    </row>
    <row r="111" spans="1:27" s="7" customFormat="1" ht="12.75">
      <c r="A111" s="926" t="s">
        <v>408</v>
      </c>
      <c r="B111" s="920">
        <f>+'Pivot Table 4-Year Insts.'!$M$410</f>
        <v>68.730150465975953</v>
      </c>
      <c r="C111" s="921"/>
      <c r="D111" s="922">
        <f t="shared" si="25"/>
        <v>83.690629497765315</v>
      </c>
      <c r="E111" s="923"/>
      <c r="F111" s="924">
        <f>+'Pivot Table 4-Year Insts.'!$M$413</f>
        <v>80.72873267176729</v>
      </c>
      <c r="G111" s="925"/>
      <c r="H111" s="925">
        <f>'Pivot Table 4-Year Insts.'!$M$416</f>
        <v>2.9618968259980303</v>
      </c>
      <c r="I111" s="925"/>
      <c r="J111" s="925">
        <f>'Pivot Table 4-Year Insts.'!$M$419</f>
        <v>16.309370502234678</v>
      </c>
      <c r="K111" s="925"/>
      <c r="L111" s="922">
        <f t="shared" si="26"/>
        <v>100</v>
      </c>
      <c r="M111" s="46"/>
      <c r="O111" s="827"/>
      <c r="P111" s="827"/>
      <c r="Q111" s="827"/>
      <c r="R111" s="130"/>
      <c r="S111" s="130"/>
      <c r="T111" s="126"/>
      <c r="W111" s="74"/>
      <c r="X111" s="18"/>
      <c r="Z111" s="115"/>
      <c r="AA111" s="115"/>
    </row>
    <row r="112" spans="1:27" s="7" customFormat="1" ht="12.75">
      <c r="A112" s="926" t="s">
        <v>409</v>
      </c>
      <c r="B112" s="920">
        <f>+'Pivot Table 4-Year Insts.'!$M$453</f>
        <v>43.666725883815957</v>
      </c>
      <c r="C112" s="921"/>
      <c r="D112" s="922">
        <f t="shared" si="25"/>
        <v>77.990235964198533</v>
      </c>
      <c r="E112" s="923"/>
      <c r="F112" s="924">
        <f>+'Pivot Table 4-Year Insts.'!$M$456</f>
        <v>63.83238405207485</v>
      </c>
      <c r="G112" s="925"/>
      <c r="H112" s="925">
        <f>'Pivot Table 4-Year Insts.'!$M$459</f>
        <v>14.157851912123679</v>
      </c>
      <c r="I112" s="925"/>
      <c r="J112" s="925">
        <f>'Pivot Table 4-Year Insts.'!$M$462</f>
        <v>22.009764035801467</v>
      </c>
      <c r="K112" s="925"/>
      <c r="L112" s="922">
        <f t="shared" si="26"/>
        <v>100</v>
      </c>
      <c r="M112" s="46"/>
      <c r="O112" s="827"/>
      <c r="P112" s="827"/>
      <c r="Q112" s="827"/>
      <c r="R112" s="130"/>
      <c r="S112" s="130"/>
      <c r="T112" s="126"/>
      <c r="W112" s="74"/>
      <c r="Z112" s="115"/>
      <c r="AA112" s="115"/>
    </row>
    <row r="113" spans="1:27" s="7" customFormat="1" ht="12.75">
      <c r="A113" s="926" t="s">
        <v>410</v>
      </c>
      <c r="B113" s="920">
        <f>+'Pivot Table 4-Year Insts.'!$M$496</f>
        <v>74.465470631604816</v>
      </c>
      <c r="C113" s="921"/>
      <c r="D113" s="922">
        <f t="shared" si="25"/>
        <v>86.006600660065999</v>
      </c>
      <c r="E113" s="923"/>
      <c r="F113" s="924">
        <f>+'Pivot Table 4-Year Insts.'!$M$499</f>
        <v>76.930693069306926</v>
      </c>
      <c r="G113" s="925"/>
      <c r="H113" s="925">
        <f>'Pivot Table 4-Year Insts.'!$M$502</f>
        <v>9.0759075907590763</v>
      </c>
      <c r="I113" s="925"/>
      <c r="J113" s="925">
        <f>'Pivot Table 4-Year Insts.'!$M$505</f>
        <v>13.993399339933992</v>
      </c>
      <c r="K113" s="925"/>
      <c r="L113" s="922">
        <f t="shared" si="26"/>
        <v>99.999999999999986</v>
      </c>
      <c r="M113" s="46"/>
      <c r="O113" s="827"/>
      <c r="P113" s="827"/>
      <c r="Q113" s="827"/>
      <c r="R113" s="130"/>
      <c r="S113" s="130"/>
      <c r="T113" s="126"/>
      <c r="W113" s="74"/>
      <c r="Z113" s="115"/>
      <c r="AA113" s="115"/>
    </row>
    <row r="114" spans="1:27" s="7" customFormat="1" ht="12.75">
      <c r="A114" s="926"/>
      <c r="B114" s="920"/>
      <c r="C114" s="921"/>
      <c r="D114" s="922"/>
      <c r="E114" s="923"/>
      <c r="F114" s="924"/>
      <c r="G114" s="925"/>
      <c r="H114" s="925"/>
      <c r="I114" s="925"/>
      <c r="J114" s="925"/>
      <c r="K114" s="925"/>
      <c r="L114" s="922"/>
      <c r="M114" s="46"/>
      <c r="O114" s="827"/>
      <c r="P114" s="827"/>
      <c r="Q114" s="827"/>
      <c r="R114" s="130"/>
      <c r="S114" s="130"/>
      <c r="T114" s="126"/>
      <c r="W114" s="74"/>
      <c r="Z114" s="115"/>
      <c r="AA114" s="115"/>
    </row>
    <row r="115" spans="1:27" s="7" customFormat="1" ht="12.75">
      <c r="A115" s="926" t="s">
        <v>411</v>
      </c>
      <c r="B115" s="920">
        <f>+'Pivot Table 4-Year Insts.'!$M$539</f>
        <v>98.593363051015359</v>
      </c>
      <c r="C115" s="921"/>
      <c r="D115" s="922">
        <f t="shared" ref="D115:D118" si="27">+F115+H115</f>
        <v>82.085803275394355</v>
      </c>
      <c r="E115" s="923"/>
      <c r="F115" s="924">
        <f>+'Pivot Table 4-Year Insts.'!$M$542</f>
        <v>69.99899527780569</v>
      </c>
      <c r="G115" s="925"/>
      <c r="H115" s="925">
        <f>'Pivot Table 4-Year Insts.'!$M$545</f>
        <v>12.086807997588666</v>
      </c>
      <c r="I115" s="925"/>
      <c r="J115" s="925">
        <f>'Pivot Table 4-Year Insts.'!$M$548</f>
        <v>17.914196724605645</v>
      </c>
      <c r="K115" s="925"/>
      <c r="L115" s="922">
        <f t="shared" ref="L115:L118" si="28">SUM(F115:J115)</f>
        <v>100</v>
      </c>
      <c r="M115" s="46"/>
      <c r="N115" s="19"/>
      <c r="O115" s="827"/>
      <c r="P115" s="827"/>
      <c r="Q115" s="827"/>
      <c r="R115" s="130"/>
      <c r="S115" s="130"/>
      <c r="T115" s="126" t="s">
        <v>429</v>
      </c>
      <c r="W115" s="74"/>
      <c r="Z115" s="115"/>
      <c r="AA115" s="115"/>
    </row>
    <row r="116" spans="1:27" s="7" customFormat="1" ht="12.75">
      <c r="A116" s="926" t="s">
        <v>412</v>
      </c>
      <c r="B116" s="920">
        <f>+'Pivot Table 4-Year Insts.'!$M$582</f>
        <v>95.686756867568675</v>
      </c>
      <c r="C116" s="921"/>
      <c r="D116" s="922">
        <f t="shared" si="27"/>
        <v>83.657554203445031</v>
      </c>
      <c r="E116" s="923"/>
      <c r="F116" s="924">
        <f>+'Pivot Table 4-Year Insts.'!$M$585</f>
        <v>68.720541605964527</v>
      </c>
      <c r="G116" s="925"/>
      <c r="H116" s="925">
        <f>'Pivot Table 4-Year Insts.'!$M$588</f>
        <v>14.937012597480503</v>
      </c>
      <c r="I116" s="925"/>
      <c r="J116" s="925">
        <f>'Pivot Table 4-Year Insts.'!$M$591</f>
        <v>16.342445796554976</v>
      </c>
      <c r="K116" s="927"/>
      <c r="L116" s="922">
        <f t="shared" si="28"/>
        <v>100</v>
      </c>
      <c r="M116" s="46"/>
      <c r="N116" s="19"/>
      <c r="O116" s="827"/>
      <c r="P116" s="827"/>
      <c r="Q116" s="827"/>
      <c r="R116" s="130"/>
      <c r="S116" s="130"/>
      <c r="T116" s="126"/>
      <c r="W116" s="74"/>
      <c r="Z116" s="115"/>
      <c r="AA116" s="115"/>
    </row>
    <row r="117" spans="1:27" s="7" customFormat="1" ht="12.75">
      <c r="A117" s="926" t="s">
        <v>413</v>
      </c>
      <c r="B117" s="920">
        <f>+'Pivot Table 4-Year Insts.'!$M$625</f>
        <v>99.087024087024091</v>
      </c>
      <c r="C117" s="921"/>
      <c r="D117" s="922">
        <f t="shared" si="27"/>
        <v>88.766908449323665</v>
      </c>
      <c r="E117" s="923"/>
      <c r="F117" s="924">
        <f>+'Pivot Table 4-Year Insts.'!$M$628</f>
        <v>86.865320525387176</v>
      </c>
      <c r="G117" s="925"/>
      <c r="H117" s="925">
        <f>'Pivot Table 4-Year Insts.'!$M$631</f>
        <v>1.901587923936483</v>
      </c>
      <c r="I117" s="925"/>
      <c r="J117" s="925">
        <f>'Pivot Table 4-Year Insts.'!$M$634</f>
        <v>11.233091550676338</v>
      </c>
      <c r="K117" s="925"/>
      <c r="L117" s="922">
        <f t="shared" si="28"/>
        <v>100</v>
      </c>
      <c r="M117" s="46"/>
      <c r="N117" s="19"/>
      <c r="O117" s="827"/>
      <c r="P117" s="827"/>
      <c r="Q117" s="827"/>
      <c r="R117" s="130"/>
      <c r="S117" s="130"/>
      <c r="T117" s="126"/>
      <c r="W117" s="74"/>
      <c r="Z117" s="115"/>
      <c r="AA117" s="115"/>
    </row>
    <row r="118" spans="1:27" s="7" customFormat="1" ht="12.75">
      <c r="A118" s="928" t="s">
        <v>414</v>
      </c>
      <c r="B118" s="929">
        <f>+'Pivot Table 4-Year Insts.'!$M$668</f>
        <v>98.461538461538467</v>
      </c>
      <c r="C118" s="930"/>
      <c r="D118" s="931">
        <f t="shared" si="27"/>
        <v>76.802884615384613</v>
      </c>
      <c r="E118" s="932"/>
      <c r="F118" s="933">
        <f>+'Pivot Table 4-Year Insts.'!$M$671</f>
        <v>70.612980769230774</v>
      </c>
      <c r="G118" s="934"/>
      <c r="H118" s="934">
        <f>'Pivot Table 4-Year Insts.'!$M$674</f>
        <v>6.1899038461538467</v>
      </c>
      <c r="I118" s="934"/>
      <c r="J118" s="934">
        <f>'Pivot Table 4-Year Insts.'!$M$677</f>
        <v>23.197115384615387</v>
      </c>
      <c r="K118" s="934"/>
      <c r="L118" s="935">
        <f t="shared" si="28"/>
        <v>100</v>
      </c>
      <c r="M118" s="57"/>
      <c r="N118" s="19"/>
      <c r="O118" s="827"/>
      <c r="P118" s="827"/>
      <c r="Q118" s="827"/>
      <c r="R118" s="130"/>
      <c r="S118" s="130"/>
      <c r="T118" s="126"/>
      <c r="W118" s="74"/>
      <c r="Z118" s="115"/>
      <c r="AA118" s="115"/>
    </row>
    <row r="119" spans="1:27" ht="59.25" customHeight="1">
      <c r="A119" s="952" t="s">
        <v>379</v>
      </c>
      <c r="B119" s="952"/>
      <c r="C119" s="952"/>
      <c r="D119" s="953"/>
      <c r="E119" s="953"/>
      <c r="F119" s="953"/>
      <c r="G119" s="953"/>
      <c r="H119" s="953"/>
      <c r="I119" s="953"/>
      <c r="J119" s="953"/>
      <c r="K119" s="953"/>
      <c r="L119" s="953"/>
      <c r="O119" s="871" t="s">
        <v>428</v>
      </c>
      <c r="X119" s="7"/>
    </row>
    <row r="120" spans="1:27">
      <c r="A120" s="28"/>
      <c r="B120" s="868"/>
      <c r="C120" s="28"/>
      <c r="D120" s="43"/>
      <c r="E120" s="43"/>
      <c r="F120" s="869"/>
      <c r="G120" s="869"/>
      <c r="H120" s="869"/>
      <c r="I120" s="869"/>
      <c r="J120" s="869"/>
      <c r="K120" s="43"/>
      <c r="L120" s="43"/>
      <c r="M120" s="183" t="s">
        <v>1012</v>
      </c>
      <c r="X120" s="7"/>
    </row>
    <row r="121" spans="1:27" ht="15.75" customHeight="1">
      <c r="A121" s="915" t="s">
        <v>743</v>
      </c>
      <c r="B121" s="1"/>
      <c r="C121" s="1"/>
      <c r="D121" s="1"/>
      <c r="E121" s="1"/>
      <c r="F121" s="1"/>
      <c r="G121" s="1"/>
      <c r="H121" s="1"/>
      <c r="I121" s="1"/>
      <c r="J121" s="1"/>
      <c r="K121" s="1"/>
      <c r="L121" s="1"/>
      <c r="M121" s="44"/>
      <c r="X121" s="7"/>
    </row>
    <row r="122" spans="1:27" ht="15.75" customHeight="1">
      <c r="A122" s="1"/>
      <c r="B122" s="1"/>
      <c r="C122" s="1"/>
      <c r="D122" s="1"/>
      <c r="E122" s="1"/>
      <c r="F122" s="1"/>
      <c r="G122" s="1"/>
      <c r="H122" s="1"/>
      <c r="I122" s="1"/>
      <c r="J122" s="1"/>
      <c r="K122" s="1"/>
      <c r="L122" s="1"/>
      <c r="M122" s="44"/>
      <c r="X122" s="7"/>
    </row>
    <row r="123" spans="1:27" ht="15.75">
      <c r="A123" s="1" t="s">
        <v>426</v>
      </c>
      <c r="B123" s="1"/>
      <c r="C123" s="1"/>
      <c r="D123" s="1"/>
      <c r="E123" s="1"/>
      <c r="F123" s="1"/>
      <c r="G123" s="1"/>
      <c r="H123" s="1"/>
      <c r="I123" s="1"/>
      <c r="J123" s="1"/>
      <c r="K123" s="1"/>
      <c r="L123" s="1"/>
      <c r="M123" s="44"/>
    </row>
    <row r="124" spans="1:27" ht="18.75">
      <c r="A124" s="1" t="s">
        <v>759</v>
      </c>
      <c r="B124" s="1"/>
      <c r="C124" s="1"/>
      <c r="D124" s="1"/>
      <c r="E124" s="1"/>
      <c r="F124" s="1"/>
      <c r="G124" s="1"/>
      <c r="H124" s="1"/>
      <c r="I124" s="1"/>
      <c r="J124" s="1"/>
      <c r="K124" s="1"/>
      <c r="L124" s="1"/>
      <c r="M124" s="44"/>
    </row>
    <row r="125" spans="1:27" ht="15.75">
      <c r="A125" s="1" t="s">
        <v>1001</v>
      </c>
      <c r="B125" s="1"/>
      <c r="C125" s="1"/>
      <c r="D125" s="1"/>
      <c r="E125" s="1"/>
      <c r="F125" s="1"/>
      <c r="G125" s="1"/>
      <c r="H125" s="1"/>
      <c r="I125" s="1"/>
      <c r="J125" s="1"/>
      <c r="K125" s="1"/>
      <c r="L125" s="1"/>
      <c r="M125" s="44"/>
    </row>
    <row r="126" spans="1:27" ht="7.5" customHeight="1">
      <c r="A126" s="1"/>
      <c r="B126" s="1"/>
      <c r="C126" s="1"/>
      <c r="D126" s="1"/>
      <c r="E126" s="1"/>
      <c r="F126" s="1"/>
      <c r="G126" s="1"/>
      <c r="H126" s="1"/>
      <c r="I126" s="1"/>
      <c r="J126" s="1"/>
      <c r="K126" s="1"/>
      <c r="L126" s="1"/>
    </row>
    <row r="127" spans="1:27" ht="69" customHeight="1">
      <c r="A127" s="15"/>
      <c r="B127" s="916" t="s">
        <v>938</v>
      </c>
      <c r="C127" s="917"/>
      <c r="D127" s="916" t="s">
        <v>421</v>
      </c>
      <c r="E127" s="918"/>
      <c r="F127" s="916" t="s">
        <v>396</v>
      </c>
      <c r="G127" s="916"/>
      <c r="H127" s="916" t="s">
        <v>390</v>
      </c>
      <c r="I127" s="916"/>
      <c r="J127" s="916" t="s">
        <v>416</v>
      </c>
      <c r="K127" s="916"/>
      <c r="L127" s="916" t="s">
        <v>417</v>
      </c>
      <c r="M127" s="42"/>
    </row>
    <row r="128" spans="1:27" s="7" customFormat="1" ht="18" customHeight="1">
      <c r="A128" s="919" t="s">
        <v>399</v>
      </c>
      <c r="B128" s="920">
        <f>+'Pivot Table 4-Year Insts.'!$N$711</f>
        <v>65.601467088064297</v>
      </c>
      <c r="C128" s="921"/>
      <c r="D128" s="922">
        <f>+F128+H128</f>
        <v>77.785047284839109</v>
      </c>
      <c r="E128" s="923"/>
      <c r="F128" s="924">
        <f>+'Pivot Table 4-Year Insts.'!$N$714</f>
        <v>70.270029144114673</v>
      </c>
      <c r="G128" s="925"/>
      <c r="H128" s="925">
        <f>+'Pivot Table 4-Year Insts.'!$N$717</f>
        <v>7.5150181407244387</v>
      </c>
      <c r="I128" s="925"/>
      <c r="J128" s="925">
        <f>+'Pivot Table 4-Year Insts.'!$N$720</f>
        <v>22.214952715160887</v>
      </c>
      <c r="K128" s="925"/>
      <c r="L128" s="922">
        <f>SUM(F128:J128)</f>
        <v>100</v>
      </c>
      <c r="M128" s="46"/>
      <c r="O128" s="827"/>
      <c r="P128" s="827"/>
      <c r="Q128" s="827"/>
      <c r="R128" s="130"/>
      <c r="S128" s="130"/>
      <c r="T128" s="126"/>
      <c r="U128" s="16"/>
      <c r="W128" s="74"/>
      <c r="X128" s="10"/>
      <c r="Z128" s="115"/>
      <c r="AA128" s="115"/>
    </row>
    <row r="129" spans="1:27" s="7" customFormat="1">
      <c r="A129" s="919"/>
      <c r="B129" s="925"/>
      <c r="C129" s="921"/>
      <c r="D129" s="925"/>
      <c r="E129" s="923"/>
      <c r="F129" s="925"/>
      <c r="G129" s="925"/>
      <c r="H129" s="925"/>
      <c r="I129" s="925"/>
      <c r="J129" s="925"/>
      <c r="K129" s="925"/>
      <c r="L129" s="922"/>
      <c r="M129" s="46"/>
      <c r="O129" s="827"/>
      <c r="P129" s="827"/>
      <c r="Q129" s="827"/>
      <c r="R129" s="130"/>
      <c r="S129" s="130"/>
      <c r="T129" s="126"/>
      <c r="W129" s="74"/>
      <c r="X129" s="10"/>
      <c r="Z129" s="115"/>
      <c r="AA129" s="115"/>
    </row>
    <row r="130" spans="1:27" s="7" customFormat="1">
      <c r="A130" s="919" t="s">
        <v>400</v>
      </c>
      <c r="B130" s="920">
        <f>'Pivot Table 4-Year Insts.'!$N$23</f>
        <v>66.972056802565277</v>
      </c>
      <c r="C130" s="921"/>
      <c r="D130" s="922">
        <f t="shared" ref="D130:D133" si="29">+F130+H130</f>
        <v>72.845417236662115</v>
      </c>
      <c r="E130" s="923"/>
      <c r="F130" s="924">
        <f>'Pivot Table 4-Year Insts.'!$N$26</f>
        <v>62.346101231190154</v>
      </c>
      <c r="G130" s="925"/>
      <c r="H130" s="925">
        <f>'Pivot Table 4-Year Insts.'!$N$29</f>
        <v>10.499316005471956</v>
      </c>
      <c r="I130" s="925"/>
      <c r="J130" s="925">
        <f>'Pivot Table 4-Year Insts.'!$N$32</f>
        <v>27.154582763337892</v>
      </c>
      <c r="K130" s="925"/>
      <c r="L130" s="922">
        <f t="shared" ref="L130:L133" si="30">SUM(F130:J130)</f>
        <v>100</v>
      </c>
      <c r="M130" s="46"/>
      <c r="O130" s="827"/>
      <c r="P130" s="827"/>
      <c r="Q130" s="827"/>
      <c r="R130" s="130"/>
      <c r="S130" s="130"/>
      <c r="T130" s="126"/>
      <c r="W130" s="74"/>
      <c r="X130" s="10"/>
      <c r="Z130" s="115"/>
      <c r="AA130" s="115"/>
    </row>
    <row r="131" spans="1:27" s="7" customFormat="1">
      <c r="A131" s="926" t="s">
        <v>401</v>
      </c>
      <c r="B131" s="920">
        <f>+'Pivot Table 4-Year Insts.'!$N$66</f>
        <v>75.591098748261473</v>
      </c>
      <c r="C131" s="921"/>
      <c r="D131" s="922">
        <f t="shared" si="29"/>
        <v>71.389144434222644</v>
      </c>
      <c r="E131" s="923"/>
      <c r="F131" s="924">
        <f>'Pivot Table 4-Year Insts.'!$N$69</f>
        <v>66.37534498620056</v>
      </c>
      <c r="G131" s="925"/>
      <c r="H131" s="925">
        <f>'Pivot Table 4-Year Insts.'!$N$72</f>
        <v>5.0137994480220796</v>
      </c>
      <c r="I131" s="925"/>
      <c r="J131" s="925">
        <f>'Pivot Table 4-Year Insts.'!$N$75</f>
        <v>28.610855565777371</v>
      </c>
      <c r="K131" s="925"/>
      <c r="L131" s="922">
        <f t="shared" si="30"/>
        <v>100.00000000000001</v>
      </c>
      <c r="M131" s="46"/>
      <c r="O131" s="827"/>
      <c r="P131" s="827"/>
      <c r="Q131" s="827"/>
      <c r="R131" s="130"/>
      <c r="S131" s="130"/>
      <c r="T131" s="126"/>
      <c r="W131" s="74"/>
      <c r="X131" s="10"/>
      <c r="Z131" s="115"/>
      <c r="AA131" s="115"/>
    </row>
    <row r="132" spans="1:27" s="7" customFormat="1" ht="12.75">
      <c r="A132" s="926" t="s">
        <v>415</v>
      </c>
      <c r="B132" s="920">
        <f>+'Pivot Table 4-Year Insts.'!$N$109</f>
        <v>0</v>
      </c>
      <c r="C132" s="921"/>
      <c r="D132" s="922">
        <f t="shared" si="29"/>
        <v>0</v>
      </c>
      <c r="E132" s="923"/>
      <c r="F132" s="924">
        <f>'Pivot Table 4-Year Insts.'!$N$112</f>
        <v>0</v>
      </c>
      <c r="G132" s="925"/>
      <c r="H132" s="925">
        <f>'Pivot Table 4-Year Insts.'!$N$115</f>
        <v>0</v>
      </c>
      <c r="I132" s="925"/>
      <c r="J132" s="925">
        <f>'Pivot Table 4-Year Insts.'!$N$118</f>
        <v>0</v>
      </c>
      <c r="K132" s="925"/>
      <c r="L132" s="922">
        <f t="shared" si="30"/>
        <v>0</v>
      </c>
      <c r="M132" s="46"/>
      <c r="O132" s="827"/>
      <c r="P132" s="827"/>
      <c r="Q132" s="827"/>
      <c r="R132" s="130"/>
      <c r="S132" s="130"/>
      <c r="T132" s="126"/>
      <c r="W132" s="74"/>
      <c r="Z132" s="115"/>
      <c r="AA132" s="115"/>
    </row>
    <row r="133" spans="1:27" s="7" customFormat="1" ht="12.75">
      <c r="A133" s="926" t="s">
        <v>402</v>
      </c>
      <c r="B133" s="920">
        <f>+'Pivot Table 4-Year Insts.'!$N$152</f>
        <v>59.250585480093676</v>
      </c>
      <c r="C133" s="921"/>
      <c r="D133" s="922">
        <f t="shared" si="29"/>
        <v>77.922077922077932</v>
      </c>
      <c r="E133" s="923"/>
      <c r="F133" s="924">
        <f>+'Pivot Table 4-Year Insts.'!$N$155</f>
        <v>77.922077922077932</v>
      </c>
      <c r="G133" s="925"/>
      <c r="H133" s="925">
        <f>+'Pivot Table 4-Year Insts.'!$N$158</f>
        <v>0</v>
      </c>
      <c r="I133" s="925"/>
      <c r="J133" s="925">
        <f>+'Pivot Table 4-Year Insts.'!$N$161</f>
        <v>22.077922077922079</v>
      </c>
      <c r="K133" s="925"/>
      <c r="L133" s="922">
        <f t="shared" si="30"/>
        <v>100.00000000000001</v>
      </c>
      <c r="M133" s="46"/>
      <c r="O133" s="827"/>
      <c r="P133" s="827"/>
      <c r="Q133" s="827"/>
      <c r="R133" s="130"/>
      <c r="S133" s="130"/>
      <c r="T133" s="126"/>
      <c r="W133" s="74"/>
      <c r="Z133" s="115"/>
      <c r="AA133" s="115"/>
    </row>
    <row r="134" spans="1:27" s="7" customFormat="1" ht="12.75">
      <c r="A134" s="926"/>
      <c r="B134" s="920"/>
      <c r="C134" s="921"/>
      <c r="D134" s="922"/>
      <c r="E134" s="923"/>
      <c r="F134" s="924"/>
      <c r="G134" s="925"/>
      <c r="H134" s="925"/>
      <c r="I134" s="925"/>
      <c r="J134" s="925"/>
      <c r="K134" s="925"/>
      <c r="L134" s="922"/>
      <c r="M134" s="46"/>
      <c r="O134" s="827"/>
      <c r="P134" s="827"/>
      <c r="Q134" s="827"/>
      <c r="R134" s="130"/>
      <c r="S134" s="130"/>
      <c r="T134" s="126"/>
      <c r="W134" s="74"/>
      <c r="Z134" s="115"/>
      <c r="AA134" s="115"/>
    </row>
    <row r="135" spans="1:27" s="7" customFormat="1" ht="12.75">
      <c r="A135" s="926" t="s">
        <v>403</v>
      </c>
      <c r="B135" s="920">
        <f>+'Pivot Table 4-Year Insts.'!$N$195</f>
        <v>54.838152783772124</v>
      </c>
      <c r="C135" s="921"/>
      <c r="D135" s="922">
        <f t="shared" ref="D135:D138" si="31">+F135+H135</f>
        <v>82.291830631197854</v>
      </c>
      <c r="E135" s="923"/>
      <c r="F135" s="924">
        <f>+'Pivot Table 4-Year Insts.'!$N$198</f>
        <v>74.484495513930426</v>
      </c>
      <c r="G135" s="925"/>
      <c r="H135" s="925">
        <f>+'Pivot Table 4-Year Insts.'!$N$201</f>
        <v>7.8073351172674332</v>
      </c>
      <c r="I135" s="925"/>
      <c r="J135" s="925">
        <f>+'Pivot Table 4-Year Insts.'!$N$204</f>
        <v>17.708169368802139</v>
      </c>
      <c r="K135" s="925"/>
      <c r="L135" s="922">
        <f t="shared" ref="L135:L138" si="32">SUM(F135:J135)</f>
        <v>100</v>
      </c>
      <c r="M135" s="46"/>
      <c r="O135" s="827"/>
      <c r="P135" s="827"/>
      <c r="Q135" s="827"/>
      <c r="R135" s="130"/>
      <c r="S135" s="130"/>
      <c r="T135" s="126"/>
      <c r="W135" s="74"/>
      <c r="Z135" s="115"/>
      <c r="AA135" s="115"/>
    </row>
    <row r="136" spans="1:27" s="7" customFormat="1" ht="12.75">
      <c r="A136" s="926" t="s">
        <v>404</v>
      </c>
      <c r="B136" s="920">
        <f>+'Pivot Table 4-Year Insts.'!$N$238</f>
        <v>53.768421052631574</v>
      </c>
      <c r="C136" s="921"/>
      <c r="D136" s="922">
        <f t="shared" si="31"/>
        <v>79.678935003915427</v>
      </c>
      <c r="E136" s="923"/>
      <c r="F136" s="924">
        <f>+'Pivot Table 4-Year Insts.'!$N$241</f>
        <v>74.23649177760376</v>
      </c>
      <c r="G136" s="925"/>
      <c r="H136" s="925">
        <f>+'Pivot Table 4-Year Insts.'!$N$244</f>
        <v>5.442443226311668</v>
      </c>
      <c r="I136" s="925"/>
      <c r="J136" s="925">
        <f>+'Pivot Table 4-Year Insts.'!$N$247</f>
        <v>20.321064996084573</v>
      </c>
      <c r="K136" s="925"/>
      <c r="L136" s="922">
        <f t="shared" si="32"/>
        <v>100</v>
      </c>
      <c r="M136" s="46"/>
      <c r="O136" s="827"/>
      <c r="P136" s="827"/>
      <c r="Q136" s="827"/>
      <c r="R136" s="130"/>
      <c r="S136" s="130"/>
      <c r="T136" s="126"/>
      <c r="W136" s="74"/>
      <c r="Z136" s="115"/>
      <c r="AA136" s="115"/>
    </row>
    <row r="137" spans="1:27" s="18" customFormat="1" ht="12.75">
      <c r="A137" s="926" t="s">
        <v>405</v>
      </c>
      <c r="B137" s="920">
        <f>+'Pivot Table 4-Year Insts.'!$N$281</f>
        <v>69.257817405500447</v>
      </c>
      <c r="C137" s="921"/>
      <c r="D137" s="922">
        <f t="shared" si="31"/>
        <v>72.65639165911152</v>
      </c>
      <c r="E137" s="923"/>
      <c r="F137" s="924">
        <f>+'Pivot Table 4-Year Insts.'!$N$284</f>
        <v>63.390752493200367</v>
      </c>
      <c r="G137" s="925"/>
      <c r="H137" s="925">
        <f>'Pivot Table 4-Year Insts.'!$N$287</f>
        <v>9.2656391659111517</v>
      </c>
      <c r="I137" s="925"/>
      <c r="J137" s="925">
        <f>'Pivot Table 4-Year Insts.'!$N$290</f>
        <v>27.343608340888487</v>
      </c>
      <c r="K137" s="925"/>
      <c r="L137" s="922">
        <f t="shared" si="32"/>
        <v>100</v>
      </c>
      <c r="M137" s="46"/>
      <c r="O137" s="827"/>
      <c r="P137" s="827"/>
      <c r="Q137" s="827"/>
      <c r="R137" s="130"/>
      <c r="S137" s="130"/>
      <c r="T137" s="126"/>
      <c r="W137" s="116"/>
      <c r="X137" s="7"/>
      <c r="Z137" s="117"/>
      <c r="AA137" s="117"/>
    </row>
    <row r="138" spans="1:27" s="7" customFormat="1" ht="12.75">
      <c r="A138" s="926" t="s">
        <v>406</v>
      </c>
      <c r="B138" s="920">
        <f>+'Pivot Table 4-Year Insts.'!$N$324</f>
        <v>65.773515724157377</v>
      </c>
      <c r="C138" s="921"/>
      <c r="D138" s="922">
        <f t="shared" si="31"/>
        <v>85.120068610634647</v>
      </c>
      <c r="E138" s="923"/>
      <c r="F138" s="924">
        <f>+'Pivot Table 4-Year Insts.'!$N$327</f>
        <v>74.313893653516288</v>
      </c>
      <c r="G138" s="925"/>
      <c r="H138" s="925">
        <f>'Pivot Table 4-Year Insts.'!$N$330</f>
        <v>10.806174957118353</v>
      </c>
      <c r="I138" s="925"/>
      <c r="J138" s="925">
        <f>'Pivot Table 4-Year Insts.'!$N$333</f>
        <v>14.879931389365353</v>
      </c>
      <c r="K138" s="925"/>
      <c r="L138" s="922">
        <f t="shared" si="32"/>
        <v>100</v>
      </c>
      <c r="M138" s="46"/>
      <c r="O138" s="827"/>
      <c r="P138" s="827"/>
      <c r="Q138" s="827"/>
      <c r="R138" s="130"/>
      <c r="S138" s="130"/>
      <c r="T138" s="126"/>
      <c r="W138" s="74"/>
      <c r="Z138" s="115"/>
      <c r="AA138" s="115"/>
    </row>
    <row r="139" spans="1:27" s="7" customFormat="1" ht="12.75">
      <c r="A139" s="926"/>
      <c r="B139" s="920"/>
      <c r="C139" s="921"/>
      <c r="D139" s="922"/>
      <c r="E139" s="923"/>
      <c r="F139" s="924"/>
      <c r="G139" s="925"/>
      <c r="H139" s="925"/>
      <c r="I139" s="925"/>
      <c r="J139" s="925"/>
      <c r="K139" s="925"/>
      <c r="L139" s="922"/>
      <c r="M139" s="46"/>
      <c r="O139" s="827"/>
      <c r="P139" s="827"/>
      <c r="Q139" s="827"/>
      <c r="R139" s="130"/>
      <c r="S139" s="130"/>
      <c r="T139" s="126"/>
      <c r="W139" s="74"/>
      <c r="Z139" s="115"/>
      <c r="AA139" s="115"/>
    </row>
    <row r="140" spans="1:27" s="7" customFormat="1" ht="12.75">
      <c r="A140" s="926" t="s">
        <v>407</v>
      </c>
      <c r="B140" s="920">
        <f>+'Pivot Table 4-Year Insts.'!$N$367</f>
        <v>58.156348847718029</v>
      </c>
      <c r="C140" s="921"/>
      <c r="D140" s="922">
        <f t="shared" ref="D140:D143" si="33">+F140+H140</f>
        <v>63.791763791763792</v>
      </c>
      <c r="E140" s="923"/>
      <c r="F140" s="924">
        <f>+'Pivot Table 4-Year Insts.'!$N$370</f>
        <v>63.791763791763792</v>
      </c>
      <c r="G140" s="925"/>
      <c r="H140" s="925">
        <f>'Pivot Table 4-Year Insts.'!$N$373</f>
        <v>0</v>
      </c>
      <c r="I140" s="925"/>
      <c r="J140" s="925">
        <f>'Pivot Table 4-Year Insts.'!$N$376</f>
        <v>36.208236208236208</v>
      </c>
      <c r="K140" s="925"/>
      <c r="L140" s="922">
        <f t="shared" ref="L140:L143" si="34">SUM(F140:J140)</f>
        <v>100</v>
      </c>
      <c r="M140" s="46"/>
      <c r="O140" s="827"/>
      <c r="P140" s="827"/>
      <c r="Q140" s="827"/>
      <c r="R140" s="130"/>
      <c r="S140" s="130"/>
      <c r="T140" s="126"/>
      <c r="W140" s="74"/>
      <c r="Z140" s="115"/>
      <c r="AA140" s="115"/>
    </row>
    <row r="141" spans="1:27" s="7" customFormat="1" ht="12.75">
      <c r="A141" s="926" t="s">
        <v>408</v>
      </c>
      <c r="B141" s="920">
        <f>+'Pivot Table 4-Year Insts.'!$N$410</f>
        <v>42.920681986656781</v>
      </c>
      <c r="C141" s="921"/>
      <c r="D141" s="922">
        <f t="shared" si="33"/>
        <v>79.274611398963728</v>
      </c>
      <c r="E141" s="923"/>
      <c r="F141" s="924">
        <f>+'Pivot Table 4-Year Insts.'!$N$413</f>
        <v>73.575129533678748</v>
      </c>
      <c r="G141" s="925"/>
      <c r="H141" s="925">
        <f>'Pivot Table 4-Year Insts.'!$N$416</f>
        <v>5.6994818652849739</v>
      </c>
      <c r="I141" s="925"/>
      <c r="J141" s="925">
        <f>'Pivot Table 4-Year Insts.'!$N$419</f>
        <v>20.725388601036268</v>
      </c>
      <c r="K141" s="925"/>
      <c r="L141" s="922">
        <f t="shared" si="34"/>
        <v>100</v>
      </c>
      <c r="M141" s="46"/>
      <c r="O141" s="827"/>
      <c r="P141" s="827"/>
      <c r="Q141" s="827"/>
      <c r="R141" s="130"/>
      <c r="S141" s="130"/>
      <c r="T141" s="126"/>
      <c r="W141" s="74"/>
      <c r="X141" s="18"/>
      <c r="Z141" s="115"/>
      <c r="AA141" s="115"/>
    </row>
    <row r="142" spans="1:27" s="7" customFormat="1" ht="12.75">
      <c r="A142" s="926" t="s">
        <v>409</v>
      </c>
      <c r="B142" s="920">
        <f>+'Pivot Table 4-Year Insts.'!$N$453</f>
        <v>0</v>
      </c>
      <c r="C142" s="921"/>
      <c r="D142" s="922">
        <f t="shared" si="33"/>
        <v>0</v>
      </c>
      <c r="E142" s="923"/>
      <c r="F142" s="924">
        <f>+'Pivot Table 4-Year Insts.'!$N$456</f>
        <v>0</v>
      </c>
      <c r="G142" s="925"/>
      <c r="H142" s="925">
        <f>'Pivot Table 4-Year Insts.'!$N$459</f>
        <v>0</v>
      </c>
      <c r="I142" s="925"/>
      <c r="J142" s="925">
        <f>'Pivot Table 4-Year Insts.'!$N$462</f>
        <v>0</v>
      </c>
      <c r="K142" s="925"/>
      <c r="L142" s="922">
        <f t="shared" si="34"/>
        <v>0</v>
      </c>
      <c r="M142" s="46"/>
      <c r="O142" s="827"/>
      <c r="P142" s="827"/>
      <c r="Q142" s="827"/>
      <c r="R142" s="130"/>
      <c r="S142" s="130"/>
      <c r="T142" s="126"/>
      <c r="W142" s="74"/>
      <c r="Z142" s="115"/>
      <c r="AA142" s="115"/>
    </row>
    <row r="143" spans="1:27" s="7" customFormat="1" ht="12.75">
      <c r="A143" s="926" t="s">
        <v>410</v>
      </c>
      <c r="B143" s="920">
        <f>+'Pivot Table 4-Year Insts.'!$N$496</f>
        <v>89.264705882352942</v>
      </c>
      <c r="C143" s="921"/>
      <c r="D143" s="922">
        <f t="shared" si="33"/>
        <v>85.667215815485989</v>
      </c>
      <c r="E143" s="923"/>
      <c r="F143" s="924">
        <f>+'Pivot Table 4-Year Insts.'!$N$499</f>
        <v>82.701812191103784</v>
      </c>
      <c r="G143" s="925"/>
      <c r="H143" s="925">
        <f>'Pivot Table 4-Year Insts.'!$N$502</f>
        <v>2.9654036243822075</v>
      </c>
      <c r="I143" s="925"/>
      <c r="J143" s="925">
        <f>'Pivot Table 4-Year Insts.'!$N$505</f>
        <v>14.332784184514002</v>
      </c>
      <c r="K143" s="925"/>
      <c r="L143" s="922">
        <f t="shared" si="34"/>
        <v>99.999999999999986</v>
      </c>
      <c r="M143" s="46"/>
      <c r="O143" s="827"/>
      <c r="P143" s="827"/>
      <c r="Q143" s="827"/>
      <c r="R143" s="130"/>
      <c r="S143" s="130"/>
      <c r="T143" s="126"/>
      <c r="W143" s="74"/>
      <c r="Z143" s="115"/>
      <c r="AA143" s="115"/>
    </row>
    <row r="144" spans="1:27" s="7" customFormat="1" ht="12.75">
      <c r="A144" s="926"/>
      <c r="B144" s="920"/>
      <c r="C144" s="921"/>
      <c r="D144" s="922"/>
      <c r="E144" s="923"/>
      <c r="F144" s="924"/>
      <c r="G144" s="925"/>
      <c r="H144" s="925"/>
      <c r="I144" s="925"/>
      <c r="J144" s="925"/>
      <c r="K144" s="925"/>
      <c r="L144" s="922"/>
      <c r="M144" s="46"/>
      <c r="O144" s="827"/>
      <c r="P144" s="827"/>
      <c r="Q144" s="827"/>
      <c r="R144" s="130"/>
      <c r="S144" s="130"/>
      <c r="T144" s="126"/>
      <c r="W144" s="74"/>
      <c r="Z144" s="115"/>
      <c r="AA144" s="115"/>
    </row>
    <row r="145" spans="1:27" s="7" customFormat="1" ht="12.75">
      <c r="A145" s="926" t="s">
        <v>411</v>
      </c>
      <c r="B145" s="920">
        <f>+'Pivot Table 4-Year Insts.'!$N$539</f>
        <v>90.646976090014064</v>
      </c>
      <c r="C145" s="921"/>
      <c r="D145" s="922">
        <f t="shared" ref="D145:D148" si="35">+F145+H145</f>
        <v>75.640031031807595</v>
      </c>
      <c r="E145" s="923"/>
      <c r="F145" s="924">
        <f>+'Pivot Table 4-Year Insts.'!$N$542</f>
        <v>67.571761055081453</v>
      </c>
      <c r="G145" s="925"/>
      <c r="H145" s="925">
        <f>'Pivot Table 4-Year Insts.'!$N$545</f>
        <v>8.0682699767261443</v>
      </c>
      <c r="I145" s="925"/>
      <c r="J145" s="925">
        <f>'Pivot Table 4-Year Insts.'!$N$548</f>
        <v>24.359968968192398</v>
      </c>
      <c r="K145" s="925"/>
      <c r="L145" s="922">
        <f t="shared" ref="L145:L148" si="36">SUM(F145:J145)</f>
        <v>100</v>
      </c>
      <c r="M145" s="46"/>
      <c r="N145" s="19"/>
      <c r="O145" s="827"/>
      <c r="P145" s="827"/>
      <c r="Q145" s="827"/>
      <c r="R145" s="130"/>
      <c r="S145" s="130"/>
      <c r="T145" s="126"/>
      <c r="W145" s="74"/>
      <c r="Z145" s="115"/>
      <c r="AA145" s="115"/>
    </row>
    <row r="146" spans="1:27" s="7" customFormat="1" ht="12.75">
      <c r="A146" s="926" t="s">
        <v>412</v>
      </c>
      <c r="B146" s="920">
        <f>+'Pivot Table 4-Year Insts.'!$N$582</f>
        <v>96.774193548387103</v>
      </c>
      <c r="C146" s="921"/>
      <c r="D146" s="922">
        <f t="shared" si="35"/>
        <v>78.933333333333337</v>
      </c>
      <c r="E146" s="923"/>
      <c r="F146" s="924">
        <f>+'Pivot Table 4-Year Insts.'!$N$585</f>
        <v>58.266666666666666</v>
      </c>
      <c r="G146" s="925"/>
      <c r="H146" s="925">
        <f>'Pivot Table 4-Year Insts.'!$N$588</f>
        <v>20.666666666666668</v>
      </c>
      <c r="I146" s="925"/>
      <c r="J146" s="925">
        <f>'Pivot Table 4-Year Insts.'!$N$591</f>
        <v>21.066666666666666</v>
      </c>
      <c r="K146" s="927"/>
      <c r="L146" s="922">
        <f t="shared" si="36"/>
        <v>100</v>
      </c>
      <c r="M146" s="46"/>
      <c r="N146" s="19"/>
      <c r="O146" s="827"/>
      <c r="P146" s="827"/>
      <c r="Q146" s="827"/>
      <c r="R146" s="130"/>
      <c r="S146" s="130"/>
      <c r="T146" s="126"/>
      <c r="W146" s="74"/>
      <c r="Z146" s="115"/>
      <c r="AA146" s="115"/>
    </row>
    <row r="147" spans="1:27" s="7" customFormat="1" ht="12.75">
      <c r="A147" s="926" t="s">
        <v>413</v>
      </c>
      <c r="B147" s="920">
        <f>+'Pivot Table 4-Year Insts.'!$N$625</f>
        <v>98.749609252891517</v>
      </c>
      <c r="C147" s="921"/>
      <c r="D147" s="922">
        <f t="shared" si="35"/>
        <v>78.727445394112067</v>
      </c>
      <c r="E147" s="923"/>
      <c r="F147" s="924">
        <f>+'Pivot Table 4-Year Insts.'!$N$628</f>
        <v>73.947451725229513</v>
      </c>
      <c r="G147" s="925"/>
      <c r="H147" s="925">
        <f>'Pivot Table 4-Year Insts.'!$N$631</f>
        <v>4.7799936688825584</v>
      </c>
      <c r="I147" s="925"/>
      <c r="J147" s="925">
        <f>'Pivot Table 4-Year Insts.'!$N$634</f>
        <v>21.27255460588794</v>
      </c>
      <c r="K147" s="925"/>
      <c r="L147" s="922">
        <f t="shared" si="36"/>
        <v>100</v>
      </c>
      <c r="M147" s="46"/>
      <c r="N147" s="19"/>
      <c r="O147" s="827"/>
      <c r="P147" s="827"/>
      <c r="Q147" s="827"/>
      <c r="R147" s="130"/>
      <c r="S147" s="130"/>
      <c r="T147" s="126"/>
      <c r="W147" s="74"/>
      <c r="Z147" s="115"/>
      <c r="AA147" s="115"/>
    </row>
    <row r="148" spans="1:27" s="7" customFormat="1" ht="12.75">
      <c r="A148" s="928" t="s">
        <v>414</v>
      </c>
      <c r="B148" s="929">
        <f>+'Pivot Table 4-Year Insts.'!$N$668</f>
        <v>0</v>
      </c>
      <c r="C148" s="930"/>
      <c r="D148" s="931">
        <f t="shared" si="35"/>
        <v>0</v>
      </c>
      <c r="E148" s="932"/>
      <c r="F148" s="933">
        <f>+'Pivot Table 4-Year Insts.'!$N$671</f>
        <v>0</v>
      </c>
      <c r="G148" s="934"/>
      <c r="H148" s="934">
        <f>'Pivot Table 4-Year Insts.'!$N$674</f>
        <v>0</v>
      </c>
      <c r="I148" s="934"/>
      <c r="J148" s="934">
        <f>'Pivot Table 4-Year Insts.'!$N$677</f>
        <v>0</v>
      </c>
      <c r="K148" s="934"/>
      <c r="L148" s="935">
        <f t="shared" si="36"/>
        <v>0</v>
      </c>
      <c r="M148" s="57"/>
      <c r="N148" s="19"/>
      <c r="O148" s="827"/>
      <c r="P148" s="827"/>
      <c r="Q148" s="827"/>
      <c r="R148" s="130"/>
      <c r="S148" s="130"/>
      <c r="T148" s="126"/>
      <c r="W148" s="74"/>
      <c r="Z148" s="115"/>
      <c r="AA148" s="115"/>
    </row>
    <row r="149" spans="1:27" ht="47.25" customHeight="1">
      <c r="A149" s="952" t="s">
        <v>379</v>
      </c>
      <c r="B149" s="952"/>
      <c r="C149" s="952"/>
      <c r="D149" s="953"/>
      <c r="E149" s="953"/>
      <c r="F149" s="953"/>
      <c r="G149" s="953"/>
      <c r="H149" s="953"/>
      <c r="I149" s="953"/>
      <c r="J149" s="953"/>
      <c r="K149" s="953"/>
      <c r="L149" s="953"/>
      <c r="X149" s="7"/>
    </row>
    <row r="150" spans="1:27">
      <c r="A150" s="28"/>
      <c r="B150" s="868"/>
      <c r="C150" s="28"/>
      <c r="D150" s="43"/>
      <c r="E150" s="43"/>
      <c r="F150" s="869"/>
      <c r="G150" s="869"/>
      <c r="H150" s="869"/>
      <c r="I150" s="869"/>
      <c r="J150" s="869"/>
      <c r="K150" s="43"/>
      <c r="L150" s="43"/>
      <c r="M150" s="183" t="s">
        <v>1012</v>
      </c>
      <c r="X150" s="7"/>
    </row>
    <row r="151" spans="1:27" ht="15.75" customHeight="1">
      <c r="A151" s="915" t="s">
        <v>754</v>
      </c>
      <c r="B151" s="1"/>
      <c r="C151" s="1"/>
      <c r="D151" s="1"/>
      <c r="E151" s="1"/>
      <c r="F151" s="1"/>
      <c r="G151" s="1"/>
      <c r="H151" s="1"/>
      <c r="I151" s="1"/>
      <c r="J151" s="1"/>
      <c r="K151" s="1"/>
      <c r="L151" s="1"/>
      <c r="M151" s="44"/>
      <c r="X151" s="7"/>
    </row>
    <row r="152" spans="1:27" ht="15.75" customHeight="1">
      <c r="A152" s="1"/>
      <c r="B152" s="1"/>
      <c r="C152" s="1"/>
      <c r="D152" s="1"/>
      <c r="E152" s="1"/>
      <c r="F152" s="1"/>
      <c r="G152" s="1"/>
      <c r="H152" s="1"/>
      <c r="I152" s="1"/>
      <c r="J152" s="1"/>
      <c r="K152" s="1"/>
      <c r="L152" s="1"/>
      <c r="M152" s="44"/>
      <c r="X152" s="7"/>
    </row>
    <row r="153" spans="1:27" ht="15.75">
      <c r="A153" s="1" t="s">
        <v>426</v>
      </c>
      <c r="B153" s="1"/>
      <c r="C153" s="1"/>
      <c r="D153" s="1"/>
      <c r="E153" s="1"/>
      <c r="F153" s="1"/>
      <c r="G153" s="1"/>
      <c r="H153" s="1"/>
      <c r="I153" s="1"/>
      <c r="J153" s="1"/>
      <c r="K153" s="1"/>
      <c r="L153" s="1"/>
      <c r="M153" s="44"/>
    </row>
    <row r="154" spans="1:27" ht="18.75">
      <c r="A154" s="1" t="s">
        <v>759</v>
      </c>
      <c r="B154" s="1"/>
      <c r="C154" s="1"/>
      <c r="D154" s="1"/>
      <c r="E154" s="1"/>
      <c r="F154" s="1"/>
      <c r="G154" s="1"/>
      <c r="H154" s="1"/>
      <c r="I154" s="1"/>
      <c r="J154" s="1"/>
      <c r="K154" s="1"/>
      <c r="L154" s="1"/>
      <c r="M154" s="44"/>
    </row>
    <row r="155" spans="1:27" ht="15.75">
      <c r="A155" s="1" t="s">
        <v>1002</v>
      </c>
      <c r="B155" s="1"/>
      <c r="C155" s="1"/>
      <c r="D155" s="1"/>
      <c r="E155" s="1"/>
      <c r="F155" s="1"/>
      <c r="G155" s="1"/>
      <c r="H155" s="1"/>
      <c r="I155" s="1"/>
      <c r="J155" s="1"/>
      <c r="K155" s="1"/>
      <c r="L155" s="1"/>
      <c r="M155" s="44"/>
    </row>
    <row r="156" spans="1:27" ht="6" customHeight="1">
      <c r="A156" s="1"/>
      <c r="B156" s="1"/>
      <c r="C156" s="1"/>
      <c r="D156" s="1"/>
      <c r="E156" s="1"/>
      <c r="F156" s="1"/>
      <c r="G156" s="1"/>
      <c r="H156" s="1"/>
      <c r="I156" s="1"/>
      <c r="J156" s="1"/>
      <c r="K156" s="1"/>
      <c r="L156" s="1"/>
    </row>
    <row r="157" spans="1:27" ht="69" customHeight="1">
      <c r="A157" s="15"/>
      <c r="B157" s="916" t="s">
        <v>938</v>
      </c>
      <c r="C157" s="917"/>
      <c r="D157" s="916" t="s">
        <v>421</v>
      </c>
      <c r="E157" s="918"/>
      <c r="F157" s="916" t="s">
        <v>396</v>
      </c>
      <c r="G157" s="916"/>
      <c r="H157" s="916" t="s">
        <v>390</v>
      </c>
      <c r="I157" s="916"/>
      <c r="J157" s="916" t="s">
        <v>416</v>
      </c>
      <c r="K157" s="916"/>
      <c r="L157" s="916" t="s">
        <v>417</v>
      </c>
      <c r="M157" s="42"/>
    </row>
    <row r="158" spans="1:27" s="7" customFormat="1" ht="18" customHeight="1">
      <c r="A158" s="919" t="s">
        <v>399</v>
      </c>
      <c r="B158" s="920">
        <f>+'Pivot Table 4-Year Insts.'!$O$711</f>
        <v>67.450073845758681</v>
      </c>
      <c r="C158" s="921"/>
      <c r="D158" s="922">
        <f>+F158+H158</f>
        <v>76.413747143945159</v>
      </c>
      <c r="E158" s="923"/>
      <c r="F158" s="924">
        <f>+'Pivot Table 4-Year Insts.'!$O$714</f>
        <v>68.907083015993905</v>
      </c>
      <c r="G158" s="925"/>
      <c r="H158" s="925">
        <f>+'Pivot Table 4-Year Insts.'!$O$717</f>
        <v>7.5066641279512574</v>
      </c>
      <c r="I158" s="925"/>
      <c r="J158" s="925">
        <f>+'Pivot Table 4-Year Insts.'!$O$720</f>
        <v>23.586252856054838</v>
      </c>
      <c r="K158" s="925"/>
      <c r="L158" s="922">
        <f>SUM(F158:J158)</f>
        <v>100</v>
      </c>
      <c r="M158" s="46"/>
      <c r="O158" s="827"/>
      <c r="P158" s="827"/>
      <c r="Q158" s="827"/>
      <c r="R158" s="130"/>
      <c r="S158" s="130"/>
      <c r="T158" s="126"/>
      <c r="U158" s="16"/>
      <c r="W158" s="74"/>
      <c r="X158" s="10"/>
      <c r="Z158" s="115"/>
      <c r="AA158" s="115"/>
    </row>
    <row r="159" spans="1:27" s="7" customFormat="1">
      <c r="A159" s="919"/>
      <c r="B159" s="925"/>
      <c r="C159" s="921"/>
      <c r="D159" s="925"/>
      <c r="E159" s="923"/>
      <c r="F159" s="925"/>
      <c r="G159" s="925"/>
      <c r="H159" s="925"/>
      <c r="I159" s="925"/>
      <c r="J159" s="925"/>
      <c r="K159" s="925"/>
      <c r="L159" s="922"/>
      <c r="M159" s="46"/>
      <c r="O159" s="827"/>
      <c r="P159" s="827"/>
      <c r="Q159" s="827"/>
      <c r="R159" s="130"/>
      <c r="S159" s="130"/>
      <c r="T159" s="126"/>
      <c r="W159" s="74"/>
      <c r="X159" s="10"/>
      <c r="Z159" s="115"/>
      <c r="AA159" s="115"/>
    </row>
    <row r="160" spans="1:27" s="7" customFormat="1">
      <c r="A160" s="919" t="s">
        <v>400</v>
      </c>
      <c r="B160" s="920">
        <f>'Pivot Table 4-Year Insts.'!$O$23</f>
        <v>62.779552715654951</v>
      </c>
      <c r="C160" s="921"/>
      <c r="D160" s="922">
        <f t="shared" ref="D160:D163" si="37">+F160+H160</f>
        <v>88.549618320610691</v>
      </c>
      <c r="E160" s="923"/>
      <c r="F160" s="924">
        <f>'Pivot Table 4-Year Insts.'!$O$26</f>
        <v>78.498727735368959</v>
      </c>
      <c r="G160" s="925"/>
      <c r="H160" s="925">
        <f>'Pivot Table 4-Year Insts.'!$O$29</f>
        <v>10.05089058524173</v>
      </c>
      <c r="I160" s="925"/>
      <c r="J160" s="925">
        <f>'Pivot Table 4-Year Insts.'!$O$32</f>
        <v>11.450381679389313</v>
      </c>
      <c r="K160" s="925"/>
      <c r="L160" s="922">
        <f t="shared" ref="L160:L163" si="38">SUM(F160:J160)</f>
        <v>100</v>
      </c>
      <c r="M160" s="46"/>
      <c r="O160" s="827"/>
      <c r="P160" s="827"/>
      <c r="Q160" s="827"/>
      <c r="R160" s="130"/>
      <c r="S160" s="130"/>
      <c r="T160" s="126"/>
      <c r="W160" s="74"/>
      <c r="X160" s="10"/>
      <c r="Z160" s="115"/>
      <c r="AA160" s="115"/>
    </row>
    <row r="161" spans="1:27" s="7" customFormat="1">
      <c r="A161" s="926" t="s">
        <v>401</v>
      </c>
      <c r="B161" s="920">
        <f>+'Pivot Table 4-Year Insts.'!$O$66</f>
        <v>71.986607142857139</v>
      </c>
      <c r="C161" s="921"/>
      <c r="D161" s="922">
        <f t="shared" si="37"/>
        <v>59.457364341085274</v>
      </c>
      <c r="E161" s="923"/>
      <c r="F161" s="924">
        <f>'Pivot Table 4-Year Insts.'!$O$69</f>
        <v>55.193798449612409</v>
      </c>
      <c r="G161" s="925"/>
      <c r="H161" s="925">
        <f>'Pivot Table 4-Year Insts.'!$O$72</f>
        <v>4.2635658914728678</v>
      </c>
      <c r="I161" s="925"/>
      <c r="J161" s="925">
        <f>'Pivot Table 4-Year Insts.'!$O$75</f>
        <v>40.542635658914726</v>
      </c>
      <c r="K161" s="925"/>
      <c r="L161" s="922">
        <f t="shared" si="38"/>
        <v>100</v>
      </c>
      <c r="M161" s="46"/>
      <c r="O161" s="827"/>
      <c r="P161" s="827"/>
      <c r="Q161" s="827"/>
      <c r="R161" s="130"/>
      <c r="S161" s="130"/>
      <c r="T161" s="126"/>
      <c r="W161" s="74"/>
      <c r="X161" s="10"/>
      <c r="Z161" s="115"/>
      <c r="AA161" s="115"/>
    </row>
    <row r="162" spans="1:27" s="7" customFormat="1" ht="12.75">
      <c r="A162" s="926" t="s">
        <v>415</v>
      </c>
      <c r="B162" s="920">
        <f>+'Pivot Table 4-Year Insts.'!$O$109</f>
        <v>0</v>
      </c>
      <c r="C162" s="921"/>
      <c r="D162" s="922">
        <f t="shared" si="37"/>
        <v>0</v>
      </c>
      <c r="E162" s="923"/>
      <c r="F162" s="924">
        <f>'Pivot Table 4-Year Insts.'!$O$112</f>
        <v>0</v>
      </c>
      <c r="G162" s="925"/>
      <c r="H162" s="925">
        <f>'Pivot Table 4-Year Insts.'!$O$115</f>
        <v>0</v>
      </c>
      <c r="I162" s="925"/>
      <c r="J162" s="925">
        <f>'Pivot Table 4-Year Insts.'!$O$118</f>
        <v>0</v>
      </c>
      <c r="K162" s="925"/>
      <c r="L162" s="922">
        <f t="shared" si="38"/>
        <v>0</v>
      </c>
      <c r="M162" s="46"/>
      <c r="O162" s="827"/>
      <c r="P162" s="827"/>
      <c r="Q162" s="827"/>
      <c r="R162" s="130"/>
      <c r="S162" s="130"/>
      <c r="T162" s="126"/>
      <c r="W162" s="74"/>
      <c r="Z162" s="115"/>
      <c r="AA162" s="115"/>
    </row>
    <row r="163" spans="1:27" s="7" customFormat="1" ht="12.75">
      <c r="A163" s="926" t="s">
        <v>402</v>
      </c>
      <c r="B163" s="920">
        <f>+'Pivot Table 4-Year Insts.'!$O$152</f>
        <v>0</v>
      </c>
      <c r="C163" s="921"/>
      <c r="D163" s="922">
        <f t="shared" si="37"/>
        <v>0</v>
      </c>
      <c r="E163" s="923"/>
      <c r="F163" s="924">
        <f>+'Pivot Table 4-Year Insts.'!$O$155</f>
        <v>0</v>
      </c>
      <c r="G163" s="925"/>
      <c r="H163" s="925">
        <f>+'Pivot Table 4-Year Insts.'!$O$158</f>
        <v>0</v>
      </c>
      <c r="I163" s="925"/>
      <c r="J163" s="925">
        <f>+'Pivot Table 4-Year Insts.'!$O$161</f>
        <v>0</v>
      </c>
      <c r="K163" s="925"/>
      <c r="L163" s="922">
        <f t="shared" si="38"/>
        <v>0</v>
      </c>
      <c r="M163" s="46"/>
      <c r="O163" s="827"/>
      <c r="P163" s="827"/>
      <c r="Q163" s="827"/>
      <c r="R163" s="130"/>
      <c r="S163" s="130"/>
      <c r="T163" s="126"/>
      <c r="W163" s="74"/>
      <c r="Z163" s="115"/>
      <c r="AA163" s="115"/>
    </row>
    <row r="164" spans="1:27" s="7" customFormat="1" ht="12.75">
      <c r="A164" s="926"/>
      <c r="B164" s="920"/>
      <c r="C164" s="921"/>
      <c r="D164" s="922"/>
      <c r="E164" s="923"/>
      <c r="F164" s="924"/>
      <c r="G164" s="925"/>
      <c r="H164" s="925"/>
      <c r="I164" s="925"/>
      <c r="J164" s="925"/>
      <c r="K164" s="925"/>
      <c r="L164" s="922"/>
      <c r="M164" s="46"/>
      <c r="O164" s="827"/>
      <c r="P164" s="827"/>
      <c r="Q164" s="827"/>
      <c r="R164" s="130"/>
      <c r="S164" s="130"/>
      <c r="T164" s="126"/>
      <c r="W164" s="74"/>
      <c r="Z164" s="115"/>
      <c r="AA164" s="115"/>
    </row>
    <row r="165" spans="1:27" s="7" customFormat="1" ht="12.75">
      <c r="A165" s="926" t="s">
        <v>403</v>
      </c>
      <c r="B165" s="920">
        <f>+'Pivot Table 4-Year Insts.'!$O$195</f>
        <v>64.30412371134021</v>
      </c>
      <c r="C165" s="921"/>
      <c r="D165" s="922">
        <f t="shared" ref="D165:D168" si="39">+F165+H165</f>
        <v>78.356713426853702</v>
      </c>
      <c r="E165" s="923"/>
      <c r="F165" s="924">
        <f>+'Pivot Table 4-Year Insts.'!$O$198</f>
        <v>72.369739478957911</v>
      </c>
      <c r="G165" s="925"/>
      <c r="H165" s="925">
        <f>+'Pivot Table 4-Year Insts.'!$O$201</f>
        <v>5.9869739478957911</v>
      </c>
      <c r="I165" s="925"/>
      <c r="J165" s="925">
        <f>+'Pivot Table 4-Year Insts.'!$O$204</f>
        <v>21.643286573146291</v>
      </c>
      <c r="K165" s="925"/>
      <c r="L165" s="922">
        <f t="shared" ref="L165:L168" si="40">SUM(F165:J165)</f>
        <v>100</v>
      </c>
      <c r="M165" s="46"/>
      <c r="O165" s="827"/>
      <c r="P165" s="827"/>
      <c r="Q165" s="827"/>
      <c r="R165" s="130"/>
      <c r="S165" s="130"/>
      <c r="T165" s="126"/>
      <c r="W165" s="74"/>
      <c r="Z165" s="115"/>
      <c r="AA165" s="115"/>
    </row>
    <row r="166" spans="1:27" s="7" customFormat="1" ht="12.75">
      <c r="A166" s="926" t="s">
        <v>404</v>
      </c>
      <c r="B166" s="920">
        <f>+'Pivot Table 4-Year Insts.'!$O$238</f>
        <v>47.10144927536232</v>
      </c>
      <c r="C166" s="921"/>
      <c r="D166" s="922">
        <f t="shared" si="39"/>
        <v>58.717948717948715</v>
      </c>
      <c r="E166" s="923"/>
      <c r="F166" s="924">
        <f>+'Pivot Table 4-Year Insts.'!$O$241</f>
        <v>54.102564102564102</v>
      </c>
      <c r="G166" s="925"/>
      <c r="H166" s="925">
        <f>+'Pivot Table 4-Year Insts.'!$O$244</f>
        <v>4.6153846153846159</v>
      </c>
      <c r="I166" s="925"/>
      <c r="J166" s="925">
        <f>+'Pivot Table 4-Year Insts.'!$O$247</f>
        <v>41.282051282051277</v>
      </c>
      <c r="K166" s="925"/>
      <c r="L166" s="922">
        <f t="shared" si="40"/>
        <v>100</v>
      </c>
      <c r="M166" s="46"/>
      <c r="O166" s="827"/>
      <c r="P166" s="827"/>
      <c r="Q166" s="827"/>
      <c r="R166" s="130"/>
      <c r="S166" s="130"/>
      <c r="T166" s="126"/>
      <c r="W166" s="74"/>
      <c r="Z166" s="115"/>
      <c r="AA166" s="115"/>
    </row>
    <row r="167" spans="1:27" s="18" customFormat="1" ht="12.75">
      <c r="A167" s="926" t="s">
        <v>405</v>
      </c>
      <c r="B167" s="920">
        <f>+'Pivot Table 4-Year Insts.'!$O$281</f>
        <v>0</v>
      </c>
      <c r="C167" s="921"/>
      <c r="D167" s="922">
        <f t="shared" si="39"/>
        <v>0</v>
      </c>
      <c r="E167" s="923"/>
      <c r="F167" s="924">
        <f>+'Pivot Table 4-Year Insts.'!$O$284</f>
        <v>0</v>
      </c>
      <c r="G167" s="925"/>
      <c r="H167" s="925">
        <f>'Pivot Table 4-Year Insts.'!$O$287</f>
        <v>0</v>
      </c>
      <c r="I167" s="925"/>
      <c r="J167" s="925">
        <f>'Pivot Table 4-Year Insts.'!$O$290</f>
        <v>0</v>
      </c>
      <c r="K167" s="925"/>
      <c r="L167" s="922">
        <f t="shared" si="40"/>
        <v>0</v>
      </c>
      <c r="M167" s="46"/>
      <c r="O167" s="827"/>
      <c r="P167" s="827"/>
      <c r="Q167" s="827"/>
      <c r="R167" s="130"/>
      <c r="S167" s="130"/>
      <c r="T167" s="126"/>
      <c r="W167" s="116"/>
      <c r="X167" s="7"/>
      <c r="Z167" s="117"/>
      <c r="AA167" s="117"/>
    </row>
    <row r="168" spans="1:27" s="7" customFormat="1" ht="12.75">
      <c r="A168" s="926" t="s">
        <v>406</v>
      </c>
      <c r="B168" s="920">
        <f>+'Pivot Table 4-Year Insts.'!$O$324</f>
        <v>0</v>
      </c>
      <c r="C168" s="921"/>
      <c r="D168" s="922">
        <f t="shared" si="39"/>
        <v>0</v>
      </c>
      <c r="E168" s="923"/>
      <c r="F168" s="924">
        <f>+'Pivot Table 4-Year Insts.'!$O$327</f>
        <v>0</v>
      </c>
      <c r="G168" s="925"/>
      <c r="H168" s="925">
        <f>'Pivot Table 4-Year Insts.'!$O$330</f>
        <v>0</v>
      </c>
      <c r="I168" s="925"/>
      <c r="J168" s="925">
        <f>'Pivot Table 4-Year Insts.'!$O$333</f>
        <v>0</v>
      </c>
      <c r="K168" s="925"/>
      <c r="L168" s="922">
        <f t="shared" si="40"/>
        <v>0</v>
      </c>
      <c r="M168" s="46"/>
      <c r="O168" s="827"/>
      <c r="P168" s="827"/>
      <c r="Q168" s="827"/>
      <c r="R168" s="130"/>
      <c r="S168" s="130"/>
      <c r="T168" s="126"/>
      <c r="W168" s="74"/>
      <c r="Z168" s="115"/>
      <c r="AA168" s="115"/>
    </row>
    <row r="169" spans="1:27" s="7" customFormat="1" ht="12.75">
      <c r="A169" s="926"/>
      <c r="B169" s="920"/>
      <c r="C169" s="921"/>
      <c r="D169" s="922"/>
      <c r="E169" s="923"/>
      <c r="F169" s="924"/>
      <c r="G169" s="925"/>
      <c r="H169" s="925"/>
      <c r="I169" s="925"/>
      <c r="J169" s="925"/>
      <c r="K169" s="925"/>
      <c r="L169" s="922"/>
      <c r="M169" s="46"/>
      <c r="O169" s="827"/>
      <c r="P169" s="827"/>
      <c r="Q169" s="827"/>
      <c r="R169" s="130"/>
      <c r="S169" s="130"/>
      <c r="T169" s="126"/>
      <c r="W169" s="74"/>
      <c r="Z169" s="115"/>
      <c r="AA169" s="115"/>
    </row>
    <row r="170" spans="1:27" s="7" customFormat="1" ht="12.75">
      <c r="A170" s="926" t="s">
        <v>407</v>
      </c>
      <c r="B170" s="920">
        <f>+'Pivot Table 4-Year Insts.'!$O$367</f>
        <v>44.25925925925926</v>
      </c>
      <c r="C170" s="921"/>
      <c r="D170" s="922">
        <f t="shared" ref="D170:D173" si="41">+F170+H170</f>
        <v>68.20083682008368</v>
      </c>
      <c r="E170" s="923"/>
      <c r="F170" s="924">
        <f>+'Pivot Table 4-Year Insts.'!$O$370</f>
        <v>68.20083682008368</v>
      </c>
      <c r="G170" s="925"/>
      <c r="H170" s="925">
        <f>'Pivot Table 4-Year Insts.'!$O$373</f>
        <v>0</v>
      </c>
      <c r="I170" s="925"/>
      <c r="J170" s="925">
        <f>'Pivot Table 4-Year Insts.'!$O$376</f>
        <v>31.799163179916317</v>
      </c>
      <c r="K170" s="925"/>
      <c r="L170" s="922">
        <f t="shared" ref="L170:L173" si="42">SUM(F170:J170)</f>
        <v>100</v>
      </c>
      <c r="M170" s="46"/>
      <c r="O170" s="827"/>
      <c r="P170" s="827"/>
      <c r="Q170" s="827"/>
      <c r="R170" s="130"/>
      <c r="S170" s="130"/>
      <c r="T170" s="126"/>
      <c r="W170" s="74"/>
      <c r="Z170" s="115"/>
      <c r="AA170" s="115"/>
    </row>
    <row r="171" spans="1:27" s="7" customFormat="1" ht="12.75">
      <c r="A171" s="926" t="s">
        <v>408</v>
      </c>
      <c r="B171" s="920">
        <f>+'Pivot Table 4-Year Insts.'!$O$410</f>
        <v>65.347071583514108</v>
      </c>
      <c r="C171" s="921"/>
      <c r="D171" s="922">
        <f t="shared" si="41"/>
        <v>77.219917012448121</v>
      </c>
      <c r="E171" s="923"/>
      <c r="F171" s="924">
        <f>+'Pivot Table 4-Year Insts.'!$O$413</f>
        <v>73.319502074688785</v>
      </c>
      <c r="G171" s="925"/>
      <c r="H171" s="925">
        <f>'Pivot Table 4-Year Insts.'!$O$416</f>
        <v>3.900414937759336</v>
      </c>
      <c r="I171" s="925"/>
      <c r="J171" s="925">
        <f>'Pivot Table 4-Year Insts.'!$O$419</f>
        <v>22.780082987551868</v>
      </c>
      <c r="K171" s="925"/>
      <c r="L171" s="922">
        <f t="shared" si="42"/>
        <v>99.999999999999986</v>
      </c>
      <c r="M171" s="46"/>
      <c r="O171" s="827"/>
      <c r="P171" s="827"/>
      <c r="Q171" s="827"/>
      <c r="R171" s="130"/>
      <c r="S171" s="130"/>
      <c r="T171" s="126"/>
      <c r="W171" s="74"/>
      <c r="X171" s="18"/>
      <c r="Z171" s="115"/>
      <c r="AA171" s="115"/>
    </row>
    <row r="172" spans="1:27" s="7" customFormat="1" ht="12.75">
      <c r="A172" s="926" t="s">
        <v>409</v>
      </c>
      <c r="B172" s="920">
        <f>+'Pivot Table 4-Year Insts.'!$O$453</f>
        <v>47.901474639442554</v>
      </c>
      <c r="C172" s="921"/>
      <c r="D172" s="922">
        <f t="shared" si="41"/>
        <v>69.688768606224613</v>
      </c>
      <c r="E172" s="923"/>
      <c r="F172" s="924">
        <f>+'Pivot Table 4-Year Insts.'!$O$456</f>
        <v>59.709066305818666</v>
      </c>
      <c r="G172" s="925"/>
      <c r="H172" s="925">
        <f>'Pivot Table 4-Year Insts.'!$O$459</f>
        <v>9.979702300405954</v>
      </c>
      <c r="I172" s="925"/>
      <c r="J172" s="925">
        <f>'Pivot Table 4-Year Insts.'!$O$462</f>
        <v>30.311231393775373</v>
      </c>
      <c r="K172" s="925"/>
      <c r="L172" s="922">
        <f t="shared" si="42"/>
        <v>99.999999999999986</v>
      </c>
      <c r="M172" s="46"/>
      <c r="O172" s="827"/>
      <c r="P172" s="827"/>
      <c r="Q172" s="827"/>
      <c r="R172" s="130"/>
      <c r="S172" s="130"/>
      <c r="T172" s="126"/>
      <c r="W172" s="74"/>
      <c r="Z172" s="115"/>
      <c r="AA172" s="115"/>
    </row>
    <row r="173" spans="1:27" s="7" customFormat="1" ht="12.75">
      <c r="A173" s="926" t="s">
        <v>410</v>
      </c>
      <c r="B173" s="920">
        <f>+'Pivot Table 4-Year Insts.'!$O$496</f>
        <v>71.890933274218568</v>
      </c>
      <c r="C173" s="921"/>
      <c r="D173" s="922">
        <f t="shared" si="41"/>
        <v>75.917360468701816</v>
      </c>
      <c r="E173" s="923"/>
      <c r="F173" s="924">
        <f>+'Pivot Table 4-Year Insts.'!$O$499</f>
        <v>66.635831020659879</v>
      </c>
      <c r="G173" s="925"/>
      <c r="H173" s="925">
        <f>'Pivot Table 4-Year Insts.'!$O$502</f>
        <v>9.2815294480419368</v>
      </c>
      <c r="I173" s="925"/>
      <c r="J173" s="925">
        <f>'Pivot Table 4-Year Insts.'!$O$505</f>
        <v>24.082639531298181</v>
      </c>
      <c r="K173" s="925"/>
      <c r="L173" s="922">
        <f t="shared" si="42"/>
        <v>100</v>
      </c>
      <c r="M173" s="46"/>
      <c r="O173" s="827"/>
      <c r="P173" s="827"/>
      <c r="Q173" s="827"/>
      <c r="R173" s="130"/>
      <c r="S173" s="130"/>
      <c r="T173" s="126"/>
      <c r="W173" s="74"/>
      <c r="Z173" s="115"/>
      <c r="AA173" s="115"/>
    </row>
    <row r="174" spans="1:27" s="7" customFormat="1" ht="12.75">
      <c r="A174" s="926"/>
      <c r="B174" s="920"/>
      <c r="C174" s="921"/>
      <c r="D174" s="922"/>
      <c r="E174" s="923"/>
      <c r="F174" s="924"/>
      <c r="G174" s="925"/>
      <c r="H174" s="925"/>
      <c r="I174" s="925"/>
      <c r="J174" s="925"/>
      <c r="K174" s="925"/>
      <c r="L174" s="922"/>
      <c r="M174" s="46"/>
      <c r="O174" s="827"/>
      <c r="P174" s="827"/>
      <c r="Q174" s="827"/>
      <c r="R174" s="130"/>
      <c r="S174" s="130"/>
      <c r="T174" s="126"/>
      <c r="W174" s="74"/>
      <c r="Z174" s="115"/>
      <c r="AA174" s="115"/>
    </row>
    <row r="175" spans="1:27" s="7" customFormat="1" ht="12.75">
      <c r="A175" s="926" t="s">
        <v>411</v>
      </c>
      <c r="B175" s="920">
        <f>+'Pivot Table 4-Year Insts.'!$O$539</f>
        <v>98.211624441132642</v>
      </c>
      <c r="C175" s="921"/>
      <c r="D175" s="922">
        <f t="shared" ref="D175:D178" si="43">+F175+H175</f>
        <v>83.459787556904402</v>
      </c>
      <c r="E175" s="923"/>
      <c r="F175" s="924">
        <f>+'Pivot Table 4-Year Insts.'!$O$542</f>
        <v>71.471927162367223</v>
      </c>
      <c r="G175" s="925"/>
      <c r="H175" s="925">
        <f>'Pivot Table 4-Year Insts.'!$O$545</f>
        <v>11.987860394537178</v>
      </c>
      <c r="I175" s="925"/>
      <c r="J175" s="925">
        <f>'Pivot Table 4-Year Insts.'!$O$548</f>
        <v>16.540212443095601</v>
      </c>
      <c r="K175" s="925"/>
      <c r="L175" s="922">
        <f t="shared" ref="L175:L178" si="44">SUM(F175:J175)</f>
        <v>100</v>
      </c>
      <c r="M175" s="46"/>
      <c r="N175" s="19"/>
      <c r="O175" s="827"/>
      <c r="P175" s="827"/>
      <c r="Q175" s="827"/>
      <c r="R175" s="130"/>
      <c r="S175" s="130"/>
      <c r="T175" s="126"/>
      <c r="W175" s="74"/>
      <c r="Z175" s="115"/>
      <c r="AA175" s="115"/>
    </row>
    <row r="176" spans="1:27" s="7" customFormat="1" ht="12.75">
      <c r="A176" s="926" t="s">
        <v>412</v>
      </c>
      <c r="B176" s="920">
        <f>+'Pivot Table 4-Year Insts.'!$O$582</f>
        <v>62.727272727272734</v>
      </c>
      <c r="C176" s="921"/>
      <c r="D176" s="922">
        <f t="shared" si="43"/>
        <v>74.074074074074076</v>
      </c>
      <c r="E176" s="923"/>
      <c r="F176" s="924">
        <f>+'Pivot Table 4-Year Insts.'!$O$585</f>
        <v>62.318840579710141</v>
      </c>
      <c r="G176" s="925"/>
      <c r="H176" s="925">
        <f>'Pivot Table 4-Year Insts.'!$O$588</f>
        <v>11.755233494363928</v>
      </c>
      <c r="I176" s="925"/>
      <c r="J176" s="925">
        <f>'Pivot Table 4-Year Insts.'!$O$591</f>
        <v>25.925925925925924</v>
      </c>
      <c r="K176" s="927"/>
      <c r="L176" s="922">
        <f t="shared" si="44"/>
        <v>100</v>
      </c>
      <c r="M176" s="46"/>
      <c r="N176" s="19"/>
      <c r="O176" s="827"/>
      <c r="P176" s="827"/>
      <c r="Q176" s="827"/>
      <c r="R176" s="130"/>
      <c r="S176" s="130"/>
      <c r="T176" s="126"/>
      <c r="W176" s="74"/>
      <c r="Z176" s="115"/>
      <c r="AA176" s="115"/>
    </row>
    <row r="177" spans="1:27" s="7" customFormat="1" ht="12.75">
      <c r="A177" s="926" t="s">
        <v>413</v>
      </c>
      <c r="B177" s="920">
        <f>+'Pivot Table 4-Year Insts.'!$O$625</f>
        <v>99.410415984277762</v>
      </c>
      <c r="C177" s="921"/>
      <c r="D177" s="922">
        <f t="shared" si="43"/>
        <v>86.095551894563428</v>
      </c>
      <c r="E177" s="923"/>
      <c r="F177" s="924">
        <f>+'Pivot Table 4-Year Insts.'!$O$628</f>
        <v>80.164744645799018</v>
      </c>
      <c r="G177" s="925"/>
      <c r="H177" s="925">
        <f>'Pivot Table 4-Year Insts.'!$O$631</f>
        <v>5.930807248764415</v>
      </c>
      <c r="I177" s="925"/>
      <c r="J177" s="925">
        <f>'Pivot Table 4-Year Insts.'!$O$634</f>
        <v>13.904448105436574</v>
      </c>
      <c r="K177" s="925"/>
      <c r="L177" s="922">
        <f t="shared" si="44"/>
        <v>100</v>
      </c>
      <c r="M177" s="46"/>
      <c r="N177" s="19"/>
      <c r="O177" s="827"/>
      <c r="P177" s="827"/>
      <c r="Q177" s="827"/>
      <c r="R177" s="130"/>
      <c r="S177" s="130"/>
      <c r="T177" s="126"/>
      <c r="W177" s="74"/>
      <c r="Z177" s="115"/>
      <c r="AA177" s="115"/>
    </row>
    <row r="178" spans="1:27" s="7" customFormat="1" ht="12.75">
      <c r="A178" s="928" t="s">
        <v>414</v>
      </c>
      <c r="B178" s="929">
        <f>+'Pivot Table 4-Year Insts.'!$O$668</f>
        <v>94.422827496757449</v>
      </c>
      <c r="C178" s="930"/>
      <c r="D178" s="931">
        <f t="shared" si="43"/>
        <v>70.604395604395606</v>
      </c>
      <c r="E178" s="932"/>
      <c r="F178" s="933">
        <f>+'Pivot Table 4-Year Insts.'!$O$671</f>
        <v>58.928571428571431</v>
      </c>
      <c r="G178" s="934"/>
      <c r="H178" s="934">
        <f>'Pivot Table 4-Year Insts.'!$O$674</f>
        <v>11.675824175824175</v>
      </c>
      <c r="I178" s="934"/>
      <c r="J178" s="934">
        <f>'Pivot Table 4-Year Insts.'!$O$677</f>
        <v>29.395604395604398</v>
      </c>
      <c r="K178" s="934"/>
      <c r="L178" s="935">
        <f t="shared" si="44"/>
        <v>100</v>
      </c>
      <c r="M178" s="57"/>
      <c r="N178" s="19"/>
      <c r="O178" s="827"/>
      <c r="P178" s="827"/>
      <c r="Q178" s="827"/>
      <c r="R178" s="130"/>
      <c r="S178" s="130"/>
      <c r="T178" s="126"/>
      <c r="W178" s="74"/>
      <c r="Z178" s="115"/>
      <c r="AA178" s="115"/>
    </row>
    <row r="179" spans="1:27" ht="59.25" customHeight="1">
      <c r="A179" s="952" t="s">
        <v>379</v>
      </c>
      <c r="B179" s="952"/>
      <c r="C179" s="952"/>
      <c r="D179" s="953"/>
      <c r="E179" s="953"/>
      <c r="F179" s="953"/>
      <c r="G179" s="953"/>
      <c r="H179" s="953"/>
      <c r="I179" s="953"/>
      <c r="J179" s="953"/>
      <c r="K179" s="953"/>
      <c r="L179" s="953"/>
      <c r="X179" s="7"/>
    </row>
    <row r="180" spans="1:27">
      <c r="A180" s="28"/>
      <c r="B180" s="868"/>
      <c r="C180" s="28"/>
      <c r="D180" s="43"/>
      <c r="E180" s="43"/>
      <c r="F180" s="869"/>
      <c r="G180" s="869"/>
      <c r="H180" s="869"/>
      <c r="I180" s="869"/>
      <c r="J180" s="869"/>
      <c r="K180" s="43"/>
      <c r="L180" s="43"/>
      <c r="M180" s="183" t="s">
        <v>1012</v>
      </c>
      <c r="X180" s="7"/>
    </row>
    <row r="181" spans="1:27" ht="15.75" customHeight="1">
      <c r="A181" s="915" t="s">
        <v>733</v>
      </c>
      <c r="B181" s="1"/>
      <c r="C181" s="1"/>
      <c r="D181" s="1"/>
      <c r="E181" s="1"/>
      <c r="F181" s="1"/>
      <c r="G181" s="1"/>
      <c r="H181" s="1"/>
      <c r="I181" s="1"/>
      <c r="J181" s="1"/>
      <c r="K181" s="1"/>
      <c r="L181" s="1"/>
      <c r="M181" s="44"/>
      <c r="X181" s="7"/>
    </row>
    <row r="182" spans="1:27" ht="9" customHeight="1">
      <c r="A182" s="1"/>
      <c r="B182" s="1"/>
      <c r="C182" s="1"/>
      <c r="D182" s="1"/>
      <c r="E182" s="1"/>
      <c r="F182" s="1"/>
      <c r="G182" s="1"/>
      <c r="H182" s="1"/>
      <c r="I182" s="1"/>
      <c r="J182" s="1"/>
      <c r="K182" s="1"/>
      <c r="L182" s="1"/>
      <c r="M182" s="44"/>
      <c r="X182" s="7"/>
    </row>
    <row r="183" spans="1:27" ht="15.75">
      <c r="A183" s="1" t="s">
        <v>426</v>
      </c>
      <c r="B183" s="1"/>
      <c r="C183" s="1"/>
      <c r="D183" s="1"/>
      <c r="E183" s="1"/>
      <c r="F183" s="1"/>
      <c r="G183" s="1"/>
      <c r="H183" s="1"/>
      <c r="I183" s="1"/>
      <c r="J183" s="1"/>
      <c r="K183" s="1"/>
      <c r="L183" s="1"/>
      <c r="M183" s="44"/>
    </row>
    <row r="184" spans="1:27" ht="18.75">
      <c r="A184" s="1" t="s">
        <v>759</v>
      </c>
      <c r="B184" s="1"/>
      <c r="C184" s="1"/>
      <c r="D184" s="1"/>
      <c r="E184" s="1"/>
      <c r="F184" s="1"/>
      <c r="G184" s="1"/>
      <c r="H184" s="1"/>
      <c r="I184" s="1"/>
      <c r="J184" s="1"/>
      <c r="K184" s="1"/>
      <c r="L184" s="1"/>
      <c r="M184" s="44"/>
    </row>
    <row r="185" spans="1:27" ht="15.75">
      <c r="A185" s="1" t="s">
        <v>1003</v>
      </c>
      <c r="B185" s="1"/>
      <c r="C185" s="1"/>
      <c r="D185" s="1"/>
      <c r="E185" s="1"/>
      <c r="F185" s="1"/>
      <c r="G185" s="1"/>
      <c r="H185" s="1"/>
      <c r="I185" s="1"/>
      <c r="J185" s="1"/>
      <c r="K185" s="1"/>
      <c r="L185" s="1"/>
      <c r="M185" s="44"/>
    </row>
    <row r="186" spans="1:27" ht="6" customHeight="1">
      <c r="A186" s="1"/>
      <c r="B186" s="1"/>
      <c r="C186" s="1"/>
      <c r="D186" s="1"/>
      <c r="E186" s="1"/>
      <c r="F186" s="1"/>
      <c r="G186" s="1"/>
      <c r="H186" s="1"/>
      <c r="I186" s="1"/>
      <c r="J186" s="1"/>
      <c r="K186" s="1"/>
      <c r="L186" s="1"/>
    </row>
    <row r="187" spans="1:27" ht="69" customHeight="1">
      <c r="A187" s="15"/>
      <c r="B187" s="916" t="s">
        <v>938</v>
      </c>
      <c r="C187" s="917"/>
      <c r="D187" s="916" t="s">
        <v>421</v>
      </c>
      <c r="E187" s="918"/>
      <c r="F187" s="916" t="s">
        <v>396</v>
      </c>
      <c r="G187" s="916"/>
      <c r="H187" s="916" t="s">
        <v>390</v>
      </c>
      <c r="I187" s="916"/>
      <c r="J187" s="916" t="s">
        <v>416</v>
      </c>
      <c r="K187" s="916"/>
      <c r="L187" s="916" t="s">
        <v>417</v>
      </c>
      <c r="M187" s="42"/>
    </row>
    <row r="188" spans="1:27" s="7" customFormat="1" ht="18" customHeight="1">
      <c r="A188" s="919" t="s">
        <v>399</v>
      </c>
      <c r="B188" s="920">
        <f>+'Pivot Table 4-Year Insts.'!$P$711</f>
        <v>57.41119275178167</v>
      </c>
      <c r="C188" s="921"/>
      <c r="D188" s="922">
        <f>+F188+H188</f>
        <v>75.856428021555047</v>
      </c>
      <c r="E188" s="923"/>
      <c r="F188" s="924">
        <f>+'Pivot Table 4-Year Insts.'!$P$714</f>
        <v>66.936104695919937</v>
      </c>
      <c r="G188" s="925"/>
      <c r="H188" s="925">
        <f>+'Pivot Table 4-Year Insts.'!$P$717</f>
        <v>8.9203233256351044</v>
      </c>
      <c r="I188" s="925"/>
      <c r="J188" s="925">
        <f>+'Pivot Table 4-Year Insts.'!$P$720</f>
        <v>24.143571978444957</v>
      </c>
      <c r="K188" s="925"/>
      <c r="L188" s="922">
        <f>SUM(F188:J188)</f>
        <v>100</v>
      </c>
      <c r="M188" s="46"/>
      <c r="O188" s="871"/>
      <c r="P188" s="871"/>
      <c r="Q188" s="871"/>
      <c r="R188" s="124"/>
      <c r="S188" s="124"/>
      <c r="T188" s="124"/>
      <c r="U188" s="16"/>
      <c r="W188" s="74"/>
      <c r="X188" s="10"/>
      <c r="Z188" s="115"/>
      <c r="AA188" s="115"/>
    </row>
    <row r="189" spans="1:27" s="7" customFormat="1">
      <c r="A189" s="919"/>
      <c r="B189" s="925"/>
      <c r="C189" s="921"/>
      <c r="D189" s="925"/>
      <c r="E189" s="923"/>
      <c r="F189" s="925"/>
      <c r="G189" s="925"/>
      <c r="H189" s="925"/>
      <c r="I189" s="925"/>
      <c r="J189" s="925"/>
      <c r="K189" s="925"/>
      <c r="L189" s="922"/>
      <c r="M189" s="46"/>
      <c r="O189" s="827"/>
      <c r="P189" s="827"/>
      <c r="Q189" s="827"/>
      <c r="R189" s="130"/>
      <c r="S189" s="130"/>
      <c r="T189" s="126"/>
      <c r="W189" s="74"/>
      <c r="X189" s="10"/>
      <c r="Z189" s="115"/>
      <c r="AA189" s="115"/>
    </row>
    <row r="190" spans="1:27" s="7" customFormat="1">
      <c r="A190" s="919" t="s">
        <v>1220</v>
      </c>
      <c r="B190" s="920">
        <f>'Pivot Table 4-Year Insts.'!$P$23</f>
        <v>0</v>
      </c>
      <c r="C190" s="921"/>
      <c r="D190" s="922">
        <f t="shared" ref="D190:D193" si="45">+F190+H190</f>
        <v>0</v>
      </c>
      <c r="E190" s="923"/>
      <c r="F190" s="924">
        <f>'Pivot Table 4-Year Insts.'!$P$26</f>
        <v>0</v>
      </c>
      <c r="G190" s="925"/>
      <c r="H190" s="925">
        <f>'Pivot Table 4-Year Insts.'!$P$29</f>
        <v>0</v>
      </c>
      <c r="I190" s="925"/>
      <c r="J190" s="925">
        <f>'Pivot Table 4-Year Insts.'!$P$32</f>
        <v>0</v>
      </c>
      <c r="K190" s="925"/>
      <c r="L190" s="922">
        <f t="shared" ref="L190:L193" si="46">SUM(F190:J190)</f>
        <v>0</v>
      </c>
      <c r="M190" s="46"/>
      <c r="O190" s="827"/>
      <c r="P190" s="827"/>
      <c r="Q190" s="827"/>
      <c r="R190" s="130"/>
      <c r="S190" s="130"/>
      <c r="T190" s="126"/>
      <c r="W190" s="74"/>
      <c r="X190" s="10"/>
      <c r="Z190" s="115"/>
      <c r="AA190" s="115"/>
    </row>
    <row r="191" spans="1:27" s="7" customFormat="1">
      <c r="A191" s="926" t="s">
        <v>401</v>
      </c>
      <c r="B191" s="920">
        <f>+'Pivot Table 4-Year Insts.'!$P$66</f>
        <v>68.057553956834539</v>
      </c>
      <c r="C191" s="921"/>
      <c r="D191" s="922">
        <f t="shared" si="45"/>
        <v>69.080338266384771</v>
      </c>
      <c r="E191" s="923"/>
      <c r="F191" s="924">
        <f>'Pivot Table 4-Year Insts.'!$P$69</f>
        <v>65.697674418604649</v>
      </c>
      <c r="G191" s="925"/>
      <c r="H191" s="925">
        <f>'Pivot Table 4-Year Insts.'!$P$72</f>
        <v>3.382663847780127</v>
      </c>
      <c r="I191" s="925"/>
      <c r="J191" s="925">
        <f>'Pivot Table 4-Year Insts.'!$P$75</f>
        <v>30.919661733615222</v>
      </c>
      <c r="K191" s="925"/>
      <c r="L191" s="922">
        <f t="shared" si="46"/>
        <v>100</v>
      </c>
      <c r="M191" s="46"/>
      <c r="O191" s="827"/>
      <c r="P191" s="827"/>
      <c r="Q191" s="827"/>
      <c r="R191" s="130"/>
      <c r="S191" s="130"/>
      <c r="T191" s="126"/>
      <c r="W191" s="74"/>
      <c r="X191" s="10"/>
      <c r="Z191" s="115"/>
      <c r="AA191" s="115"/>
    </row>
    <row r="192" spans="1:27" s="7" customFormat="1" ht="12.75">
      <c r="A192" s="926" t="s">
        <v>415</v>
      </c>
      <c r="B192" s="920">
        <f>+'Pivot Table 4-Year Insts.'!$P$109</f>
        <v>0</v>
      </c>
      <c r="C192" s="921"/>
      <c r="D192" s="922">
        <f t="shared" si="45"/>
        <v>0</v>
      </c>
      <c r="E192" s="923"/>
      <c r="F192" s="924">
        <f>'Pivot Table 4-Year Insts.'!$P$112</f>
        <v>0</v>
      </c>
      <c r="G192" s="925"/>
      <c r="H192" s="925">
        <f>'Pivot Table 4-Year Insts.'!$P$115</f>
        <v>0</v>
      </c>
      <c r="I192" s="925"/>
      <c r="J192" s="925">
        <f>'Pivot Table 4-Year Insts.'!$P$118</f>
        <v>0</v>
      </c>
      <c r="K192" s="925"/>
      <c r="L192" s="922">
        <f t="shared" si="46"/>
        <v>0</v>
      </c>
      <c r="M192" s="46"/>
      <c r="O192" s="827"/>
      <c r="P192" s="827"/>
      <c r="Q192" s="827"/>
      <c r="R192" s="130"/>
      <c r="S192" s="130"/>
      <c r="T192" s="126"/>
      <c r="W192" s="74"/>
      <c r="Z192" s="115"/>
      <c r="AA192" s="115"/>
    </row>
    <row r="193" spans="1:27" s="7" customFormat="1" ht="12.75">
      <c r="A193" s="926" t="s">
        <v>402</v>
      </c>
      <c r="B193" s="920">
        <f>+'Pivot Table 4-Year Insts.'!$P$152</f>
        <v>92.887029288702934</v>
      </c>
      <c r="C193" s="921"/>
      <c r="D193" s="922">
        <f t="shared" si="45"/>
        <v>86.936936936936931</v>
      </c>
      <c r="E193" s="923"/>
      <c r="F193" s="924">
        <f>+'Pivot Table 4-Year Insts.'!$P$155</f>
        <v>86.936936936936931</v>
      </c>
      <c r="G193" s="925"/>
      <c r="H193" s="925">
        <f>+'Pivot Table 4-Year Insts.'!$P$158</f>
        <v>0</v>
      </c>
      <c r="I193" s="925"/>
      <c r="J193" s="925">
        <f>+'Pivot Table 4-Year Insts.'!$P$161</f>
        <v>13.063063063063062</v>
      </c>
      <c r="K193" s="925"/>
      <c r="L193" s="922">
        <f t="shared" si="46"/>
        <v>100</v>
      </c>
      <c r="M193" s="46"/>
      <c r="O193" s="827"/>
      <c r="P193" s="827"/>
      <c r="Q193" s="827"/>
      <c r="R193" s="130"/>
      <c r="S193" s="130"/>
      <c r="T193" s="126"/>
      <c r="W193" s="74"/>
      <c r="Z193" s="115"/>
      <c r="AA193" s="115"/>
    </row>
    <row r="194" spans="1:27" s="7" customFormat="1" ht="12.75">
      <c r="A194" s="926"/>
      <c r="B194" s="920"/>
      <c r="C194" s="921"/>
      <c r="D194" s="922"/>
      <c r="E194" s="923"/>
      <c r="F194" s="924"/>
      <c r="G194" s="925"/>
      <c r="H194" s="925"/>
      <c r="I194" s="925"/>
      <c r="J194" s="925"/>
      <c r="K194" s="925"/>
      <c r="L194" s="922"/>
      <c r="M194" s="46"/>
      <c r="O194" s="827"/>
      <c r="P194" s="827"/>
      <c r="Q194" s="827"/>
      <c r="R194" s="130"/>
      <c r="S194" s="130"/>
      <c r="T194" s="126"/>
      <c r="W194" s="74"/>
      <c r="Z194" s="115"/>
      <c r="AA194" s="115"/>
    </row>
    <row r="195" spans="1:27" s="7" customFormat="1" ht="12.75">
      <c r="A195" s="926" t="s">
        <v>403</v>
      </c>
      <c r="B195" s="920">
        <f>+'Pivot Table 4-Year Insts.'!$P$195</f>
        <v>13.580607476635514</v>
      </c>
      <c r="C195" s="921"/>
      <c r="D195" s="922">
        <f t="shared" ref="D195:D198" si="47">+F195+H195</f>
        <v>72.043010752688176</v>
      </c>
      <c r="E195" s="923"/>
      <c r="F195" s="924">
        <f>+'Pivot Table 4-Year Insts.'!$P$198</f>
        <v>63.44086021505376</v>
      </c>
      <c r="G195" s="925"/>
      <c r="H195" s="925">
        <f>+'Pivot Table 4-Year Insts.'!$P$201</f>
        <v>8.6021505376344098</v>
      </c>
      <c r="I195" s="925"/>
      <c r="J195" s="925">
        <f>+'Pivot Table 4-Year Insts.'!$P$204</f>
        <v>27.956989247311824</v>
      </c>
      <c r="K195" s="925"/>
      <c r="L195" s="922">
        <f t="shared" ref="L195:L198" si="48">SUM(F195:J195)</f>
        <v>100</v>
      </c>
      <c r="M195" s="46"/>
      <c r="O195" s="827"/>
      <c r="P195" s="827"/>
      <c r="Q195" s="827"/>
      <c r="R195" s="130"/>
      <c r="S195" s="130"/>
      <c r="T195" s="126"/>
      <c r="W195" s="74"/>
      <c r="Z195" s="115"/>
      <c r="AA195" s="115"/>
    </row>
    <row r="196" spans="1:27" s="7" customFormat="1" ht="12.75">
      <c r="A196" s="926" t="s">
        <v>404</v>
      </c>
      <c r="B196" s="920">
        <f>+'Pivot Table 4-Year Insts.'!$P$238</f>
        <v>0</v>
      </c>
      <c r="C196" s="921"/>
      <c r="D196" s="922">
        <f t="shared" si="47"/>
        <v>0</v>
      </c>
      <c r="E196" s="923"/>
      <c r="F196" s="924">
        <f>+'Pivot Table 4-Year Insts.'!$P$241</f>
        <v>0</v>
      </c>
      <c r="G196" s="925"/>
      <c r="H196" s="925">
        <f>+'Pivot Table 4-Year Insts.'!$P$244</f>
        <v>0</v>
      </c>
      <c r="I196" s="925"/>
      <c r="J196" s="925">
        <f>+'Pivot Table 4-Year Insts.'!$P$247</f>
        <v>0</v>
      </c>
      <c r="K196" s="925"/>
      <c r="L196" s="922">
        <f t="shared" si="48"/>
        <v>0</v>
      </c>
      <c r="M196" s="46"/>
      <c r="O196" s="827"/>
      <c r="P196" s="827"/>
      <c r="Q196" s="827"/>
      <c r="R196" s="130"/>
      <c r="S196" s="130"/>
      <c r="T196" s="126"/>
      <c r="W196" s="74"/>
      <c r="Z196" s="115"/>
      <c r="AA196" s="115"/>
    </row>
    <row r="197" spans="1:27" s="18" customFormat="1" ht="12.75">
      <c r="A197" s="926" t="s">
        <v>405</v>
      </c>
      <c r="B197" s="920">
        <f>+'Pivot Table 4-Year Insts.'!$P$281</f>
        <v>0</v>
      </c>
      <c r="C197" s="921"/>
      <c r="D197" s="922">
        <f t="shared" si="47"/>
        <v>0</v>
      </c>
      <c r="E197" s="923"/>
      <c r="F197" s="924">
        <f>+'Pivot Table 4-Year Insts.'!$P$284</f>
        <v>0</v>
      </c>
      <c r="G197" s="925"/>
      <c r="H197" s="925">
        <f>'Pivot Table 4-Year Insts.'!$P$287</f>
        <v>0</v>
      </c>
      <c r="I197" s="925"/>
      <c r="J197" s="925">
        <f>'Pivot Table 4-Year Insts.'!$P$290</f>
        <v>0</v>
      </c>
      <c r="K197" s="925"/>
      <c r="L197" s="922">
        <f t="shared" si="48"/>
        <v>0</v>
      </c>
      <c r="M197" s="46"/>
      <c r="O197" s="827"/>
      <c r="P197" s="827"/>
      <c r="Q197" s="827"/>
      <c r="R197" s="130"/>
      <c r="S197" s="130"/>
      <c r="T197" s="126"/>
      <c r="W197" s="116"/>
      <c r="X197" s="7"/>
      <c r="Z197" s="117"/>
      <c r="AA197" s="117"/>
    </row>
    <row r="198" spans="1:27" s="7" customFormat="1" ht="12.75">
      <c r="A198" s="926" t="s">
        <v>406</v>
      </c>
      <c r="B198" s="920">
        <f>+'Pivot Table 4-Year Insts.'!$P$324</f>
        <v>85.393258426966284</v>
      </c>
      <c r="C198" s="921"/>
      <c r="D198" s="922">
        <f t="shared" si="47"/>
        <v>95.175438596491233</v>
      </c>
      <c r="E198" s="923"/>
      <c r="F198" s="924">
        <f>+'Pivot Table 4-Year Insts.'!$P$327</f>
        <v>90.789473684210535</v>
      </c>
      <c r="G198" s="925"/>
      <c r="H198" s="925">
        <f>'Pivot Table 4-Year Insts.'!$P$330</f>
        <v>4.3859649122807012</v>
      </c>
      <c r="I198" s="925"/>
      <c r="J198" s="925">
        <f>'Pivot Table 4-Year Insts.'!$P$333</f>
        <v>4.8245614035087714</v>
      </c>
      <c r="K198" s="925"/>
      <c r="L198" s="922">
        <f t="shared" si="48"/>
        <v>100</v>
      </c>
      <c r="M198" s="46"/>
      <c r="O198" s="827"/>
      <c r="P198" s="827"/>
      <c r="Q198" s="827"/>
      <c r="R198" s="130"/>
      <c r="S198" s="130"/>
      <c r="T198" s="126"/>
      <c r="W198" s="74"/>
      <c r="Z198" s="115"/>
      <c r="AA198" s="115"/>
    </row>
    <row r="199" spans="1:27" s="7" customFormat="1" ht="12.75">
      <c r="A199" s="926"/>
      <c r="B199" s="920"/>
      <c r="C199" s="921"/>
      <c r="D199" s="922"/>
      <c r="E199" s="923"/>
      <c r="F199" s="924"/>
      <c r="G199" s="925"/>
      <c r="H199" s="925"/>
      <c r="I199" s="925"/>
      <c r="J199" s="925"/>
      <c r="K199" s="925"/>
      <c r="L199" s="922"/>
      <c r="M199" s="46"/>
      <c r="O199" s="827"/>
      <c r="P199" s="827"/>
      <c r="Q199" s="827"/>
      <c r="R199" s="130"/>
      <c r="S199" s="130"/>
      <c r="T199" s="126"/>
      <c r="W199" s="74"/>
      <c r="Z199" s="115"/>
      <c r="AA199" s="115"/>
    </row>
    <row r="200" spans="1:27" s="7" customFormat="1" ht="12.75">
      <c r="A200" s="926" t="s">
        <v>407</v>
      </c>
      <c r="B200" s="920">
        <f>+'Pivot Table 4-Year Insts.'!$P$367</f>
        <v>0</v>
      </c>
      <c r="C200" s="921"/>
      <c r="D200" s="922">
        <f t="shared" ref="D200:D203" si="49">+F200+H200</f>
        <v>0</v>
      </c>
      <c r="E200" s="923"/>
      <c r="F200" s="924">
        <f>+'Pivot Table 4-Year Insts.'!$P$370</f>
        <v>0</v>
      </c>
      <c r="G200" s="925"/>
      <c r="H200" s="925">
        <f>'Pivot Table 4-Year Insts.'!$P$373</f>
        <v>0</v>
      </c>
      <c r="I200" s="925"/>
      <c r="J200" s="925">
        <f>'Pivot Table 4-Year Insts.'!$P$376</f>
        <v>0</v>
      </c>
      <c r="K200" s="925"/>
      <c r="L200" s="922">
        <f t="shared" ref="L200:L203" si="50">SUM(F200:J200)</f>
        <v>0</v>
      </c>
      <c r="M200" s="46"/>
      <c r="O200" s="827"/>
      <c r="P200" s="827"/>
      <c r="Q200" s="827"/>
      <c r="R200" s="130"/>
      <c r="S200" s="130"/>
      <c r="T200" s="126"/>
      <c r="W200" s="74"/>
      <c r="Z200" s="115"/>
      <c r="AA200" s="115"/>
    </row>
    <row r="201" spans="1:27" s="7" customFormat="1" ht="12.75">
      <c r="A201" s="926" t="s">
        <v>408</v>
      </c>
      <c r="B201" s="920">
        <f>+'Pivot Table 4-Year Insts.'!$P$410</f>
        <v>69.94848311390956</v>
      </c>
      <c r="C201" s="921"/>
      <c r="D201" s="922">
        <f t="shared" si="49"/>
        <v>82.48772504091653</v>
      </c>
      <c r="E201" s="923"/>
      <c r="F201" s="924">
        <f>+'Pivot Table 4-Year Insts.'!$P$413</f>
        <v>78.968903436988541</v>
      </c>
      <c r="G201" s="925"/>
      <c r="H201" s="925">
        <f>'Pivot Table 4-Year Insts.'!$P$416</f>
        <v>3.5188216039279872</v>
      </c>
      <c r="I201" s="925"/>
      <c r="J201" s="925">
        <f>'Pivot Table 4-Year Insts.'!$P$419</f>
        <v>17.51227495908347</v>
      </c>
      <c r="K201" s="925"/>
      <c r="L201" s="922">
        <f t="shared" si="50"/>
        <v>100</v>
      </c>
      <c r="M201" s="46"/>
      <c r="O201" s="827"/>
      <c r="P201" s="827"/>
      <c r="Q201" s="827"/>
      <c r="R201" s="130"/>
      <c r="S201" s="130"/>
      <c r="T201" s="126"/>
      <c r="W201" s="74"/>
      <c r="Z201" s="115"/>
      <c r="AA201" s="115"/>
    </row>
    <row r="202" spans="1:27" s="7" customFormat="1" ht="12.75">
      <c r="A202" s="926" t="s">
        <v>409</v>
      </c>
      <c r="B202" s="920">
        <f>+'Pivot Table 4-Year Insts.'!$P$453</f>
        <v>20.276497695852534</v>
      </c>
      <c r="C202" s="921"/>
      <c r="D202" s="922">
        <f t="shared" si="49"/>
        <v>71.590909090909093</v>
      </c>
      <c r="E202" s="923"/>
      <c r="F202" s="924">
        <f>+'Pivot Table 4-Year Insts.'!$P$456</f>
        <v>60.227272727272727</v>
      </c>
      <c r="G202" s="925"/>
      <c r="H202" s="925">
        <f>'Pivot Table 4-Year Insts.'!$P$459</f>
        <v>11.363636363636363</v>
      </c>
      <c r="I202" s="925"/>
      <c r="J202" s="925">
        <f>'Pivot Table 4-Year Insts.'!$P$462</f>
        <v>28.40909090909091</v>
      </c>
      <c r="K202" s="925"/>
      <c r="L202" s="922">
        <f t="shared" si="50"/>
        <v>100</v>
      </c>
      <c r="M202" s="46"/>
      <c r="O202" s="827"/>
      <c r="P202" s="827"/>
      <c r="Q202" s="827"/>
      <c r="R202" s="130"/>
      <c r="S202" s="130"/>
      <c r="T202" s="126"/>
      <c r="W202" s="74"/>
      <c r="Z202" s="115"/>
      <c r="AA202" s="115"/>
    </row>
    <row r="203" spans="1:27" s="7" customFormat="1" ht="12.75">
      <c r="A203" s="926" t="s">
        <v>410</v>
      </c>
      <c r="B203" s="920">
        <f>+'Pivot Table 4-Year Insts.'!$P$496</f>
        <v>58.012105766167565</v>
      </c>
      <c r="C203" s="921"/>
      <c r="D203" s="922">
        <f t="shared" si="49"/>
        <v>83.415705656232831</v>
      </c>
      <c r="E203" s="923"/>
      <c r="F203" s="924">
        <f>+'Pivot Table 4-Year Insts.'!$P$499</f>
        <v>67.600219659527724</v>
      </c>
      <c r="G203" s="925"/>
      <c r="H203" s="925">
        <f>'Pivot Table 4-Year Insts.'!$P$502</f>
        <v>15.815485996705107</v>
      </c>
      <c r="I203" s="925"/>
      <c r="J203" s="925">
        <f>'Pivot Table 4-Year Insts.'!$P$505</f>
        <v>16.584294343767162</v>
      </c>
      <c r="K203" s="925"/>
      <c r="L203" s="922">
        <f t="shared" si="50"/>
        <v>100</v>
      </c>
      <c r="M203" s="46"/>
      <c r="O203" s="827"/>
      <c r="P203" s="827"/>
      <c r="Q203" s="827"/>
      <c r="R203" s="130"/>
      <c r="S203" s="130"/>
      <c r="T203" s="126"/>
      <c r="W203" s="74"/>
      <c r="Z203" s="115"/>
      <c r="AA203" s="115"/>
    </row>
    <row r="204" spans="1:27" s="7" customFormat="1" ht="12.75">
      <c r="A204" s="926"/>
      <c r="B204" s="920"/>
      <c r="C204" s="921"/>
      <c r="D204" s="922"/>
      <c r="E204" s="923"/>
      <c r="F204" s="924"/>
      <c r="G204" s="925"/>
      <c r="H204" s="925"/>
      <c r="I204" s="925"/>
      <c r="J204" s="925"/>
      <c r="K204" s="925"/>
      <c r="L204" s="922"/>
      <c r="M204" s="46"/>
      <c r="O204" s="827"/>
      <c r="P204" s="827"/>
      <c r="Q204" s="827"/>
      <c r="R204" s="130"/>
      <c r="S204" s="130"/>
      <c r="T204" s="126"/>
      <c r="W204" s="74"/>
      <c r="Z204" s="115"/>
      <c r="AA204" s="115"/>
    </row>
    <row r="205" spans="1:27" s="7" customFormat="1" ht="12.75">
      <c r="A205" s="926" t="s">
        <v>411</v>
      </c>
      <c r="B205" s="920">
        <f>+'Pivot Table 4-Year Insts.'!$P$539</f>
        <v>0</v>
      </c>
      <c r="C205" s="921"/>
      <c r="D205" s="922">
        <f t="shared" ref="D205:D208" si="51">+F205+H205</f>
        <v>0</v>
      </c>
      <c r="E205" s="923"/>
      <c r="F205" s="924">
        <f>+'Pivot Table 4-Year Insts.'!$P$542</f>
        <v>0</v>
      </c>
      <c r="G205" s="925"/>
      <c r="H205" s="925">
        <f>'Pivot Table 4-Year Insts.'!$P$545</f>
        <v>0</v>
      </c>
      <c r="I205" s="925"/>
      <c r="J205" s="925">
        <f>'Pivot Table 4-Year Insts.'!$P$548</f>
        <v>0</v>
      </c>
      <c r="K205" s="925"/>
      <c r="L205" s="922">
        <f t="shared" ref="L205:L208" si="52">SUM(F205:J205)</f>
        <v>0</v>
      </c>
      <c r="M205" s="46"/>
      <c r="N205" s="19"/>
      <c r="O205" s="827"/>
      <c r="P205" s="827"/>
      <c r="Q205" s="827"/>
      <c r="R205" s="130"/>
      <c r="S205" s="130"/>
      <c r="T205" s="126"/>
      <c r="W205" s="74"/>
      <c r="Z205" s="115"/>
      <c r="AA205" s="115"/>
    </row>
    <row r="206" spans="1:27" s="7" customFormat="1" ht="12.75">
      <c r="A206" s="926" t="s">
        <v>412</v>
      </c>
      <c r="B206" s="920">
        <f>+'Pivot Table 4-Year Insts.'!$P$582</f>
        <v>94.78764478764478</v>
      </c>
      <c r="C206" s="921"/>
      <c r="D206" s="922">
        <f t="shared" si="51"/>
        <v>91.038696537678206</v>
      </c>
      <c r="E206" s="923"/>
      <c r="F206" s="924">
        <f>+'Pivot Table 4-Year Insts.'!$P$585</f>
        <v>53.971486761710793</v>
      </c>
      <c r="G206" s="925"/>
      <c r="H206" s="925">
        <f>'Pivot Table 4-Year Insts.'!$P$588</f>
        <v>37.067209775967413</v>
      </c>
      <c r="I206" s="925"/>
      <c r="J206" s="925">
        <f>'Pivot Table 4-Year Insts.'!$P$591</f>
        <v>8.9613034623217924</v>
      </c>
      <c r="K206" s="927"/>
      <c r="L206" s="922">
        <f t="shared" si="52"/>
        <v>100</v>
      </c>
      <c r="M206" s="46"/>
      <c r="N206" s="19"/>
      <c r="O206" s="827"/>
      <c r="P206" s="827"/>
      <c r="Q206" s="827"/>
      <c r="R206" s="130"/>
      <c r="S206" s="130"/>
      <c r="T206" s="126"/>
      <c r="W206" s="74"/>
      <c r="Z206" s="115"/>
      <c r="AA206" s="115"/>
    </row>
    <row r="207" spans="1:27" s="7" customFormat="1" ht="12.75">
      <c r="A207" s="926" t="s">
        <v>413</v>
      </c>
      <c r="B207" s="920">
        <f>+'Pivot Table 4-Year Insts.'!$P$625</f>
        <v>100</v>
      </c>
      <c r="C207" s="921"/>
      <c r="D207" s="922">
        <f t="shared" si="51"/>
        <v>72.599531615925059</v>
      </c>
      <c r="E207" s="923"/>
      <c r="F207" s="924">
        <f>+'Pivot Table 4-Year Insts.'!$P$628</f>
        <v>67.44730679156909</v>
      </c>
      <c r="G207" s="925"/>
      <c r="H207" s="925">
        <f>'Pivot Table 4-Year Insts.'!$P$631</f>
        <v>5.1522248243559723</v>
      </c>
      <c r="I207" s="925"/>
      <c r="J207" s="925">
        <f>'Pivot Table 4-Year Insts.'!$P$634</f>
        <v>27.400468384074944</v>
      </c>
      <c r="K207" s="925"/>
      <c r="L207" s="922">
        <f t="shared" si="52"/>
        <v>100</v>
      </c>
      <c r="M207" s="46"/>
      <c r="N207" s="19"/>
      <c r="O207" s="827"/>
      <c r="P207" s="827"/>
      <c r="Q207" s="827"/>
      <c r="R207" s="130"/>
      <c r="S207" s="130"/>
      <c r="T207" s="126"/>
      <c r="W207" s="74"/>
      <c r="Z207" s="115"/>
      <c r="AA207" s="115"/>
    </row>
    <row r="208" spans="1:27" s="7" customFormat="1" ht="12.75">
      <c r="A208" s="928" t="s">
        <v>414</v>
      </c>
      <c r="B208" s="929">
        <f>+'Pivot Table 4-Year Insts.'!$P$668</f>
        <v>94.6525776496958</v>
      </c>
      <c r="C208" s="930"/>
      <c r="D208" s="931">
        <f t="shared" si="51"/>
        <v>68.166441136671182</v>
      </c>
      <c r="E208" s="932"/>
      <c r="F208" s="933">
        <f>+'Pivot Table 4-Year Insts.'!$P$671</f>
        <v>60.791610284167795</v>
      </c>
      <c r="G208" s="934"/>
      <c r="H208" s="934">
        <f>'Pivot Table 4-Year Insts.'!$P$674</f>
        <v>7.3748308525033837</v>
      </c>
      <c r="I208" s="934"/>
      <c r="J208" s="934">
        <f>'Pivot Table 4-Year Insts.'!$P$677</f>
        <v>31.833558863328822</v>
      </c>
      <c r="K208" s="934"/>
      <c r="L208" s="935">
        <f t="shared" si="52"/>
        <v>100</v>
      </c>
      <c r="M208" s="57"/>
      <c r="N208" s="19"/>
      <c r="O208" s="827"/>
      <c r="P208" s="827"/>
      <c r="Q208" s="827"/>
      <c r="R208" s="130"/>
      <c r="S208" s="130"/>
      <c r="T208" s="126"/>
      <c r="W208" s="74"/>
      <c r="Z208" s="115"/>
      <c r="AA208" s="115"/>
    </row>
    <row r="209" spans="1:37" ht="51.75" customHeight="1">
      <c r="A209" s="952" t="s">
        <v>379</v>
      </c>
      <c r="B209" s="952"/>
      <c r="C209" s="952"/>
      <c r="D209" s="953"/>
      <c r="E209" s="953"/>
      <c r="F209" s="953"/>
      <c r="G209" s="953"/>
      <c r="H209" s="953"/>
      <c r="I209" s="953"/>
      <c r="J209" s="953"/>
      <c r="K209" s="953"/>
      <c r="L209" s="953"/>
      <c r="X209" s="7"/>
    </row>
    <row r="210" spans="1:37" ht="18.75" customHeight="1">
      <c r="A210" s="952" t="s">
        <v>365</v>
      </c>
      <c r="B210" s="952"/>
      <c r="C210" s="952"/>
      <c r="D210" s="953"/>
      <c r="E210" s="953"/>
      <c r="F210" s="953"/>
      <c r="G210" s="953"/>
      <c r="H210" s="953"/>
      <c r="I210" s="953"/>
      <c r="J210" s="953"/>
      <c r="K210" s="953"/>
      <c r="L210" s="953"/>
      <c r="X210" s="7"/>
    </row>
    <row r="211" spans="1:37">
      <c r="A211" s="28"/>
      <c r="B211" s="868"/>
      <c r="C211" s="28"/>
      <c r="D211" s="43"/>
      <c r="E211" s="43"/>
      <c r="F211" s="869"/>
      <c r="G211" s="869"/>
      <c r="H211" s="869"/>
      <c r="I211" s="869"/>
      <c r="J211" s="869"/>
      <c r="K211" s="43"/>
      <c r="L211" s="43"/>
      <c r="M211" s="183" t="s">
        <v>1012</v>
      </c>
      <c r="X211" s="7"/>
    </row>
    <row r="212" spans="1:37" ht="15.75" customHeight="1">
      <c r="A212" s="915" t="s">
        <v>741</v>
      </c>
      <c r="B212" s="1"/>
      <c r="C212" s="1"/>
      <c r="D212" s="1"/>
      <c r="E212" s="1"/>
      <c r="F212" s="1"/>
      <c r="G212" s="1"/>
      <c r="H212" s="1"/>
      <c r="I212" s="1"/>
      <c r="J212" s="1"/>
      <c r="K212" s="1"/>
      <c r="L212" s="1"/>
      <c r="M212" s="44"/>
      <c r="X212" s="7"/>
    </row>
    <row r="213" spans="1:37" ht="8.25" customHeight="1">
      <c r="A213" s="1"/>
      <c r="B213" s="1"/>
      <c r="C213" s="1"/>
      <c r="D213" s="1"/>
      <c r="E213" s="1"/>
      <c r="F213" s="1"/>
      <c r="G213" s="1"/>
      <c r="H213" s="1"/>
      <c r="I213" s="1"/>
      <c r="J213" s="1"/>
      <c r="K213" s="1"/>
      <c r="L213" s="1"/>
      <c r="M213" s="44"/>
      <c r="X213" s="12"/>
      <c r="Y213" s="12"/>
      <c r="Z213" s="107"/>
      <c r="AA213" s="107"/>
      <c r="AB213" s="12"/>
    </row>
    <row r="214" spans="1:37" ht="15.75">
      <c r="A214" s="1" t="s">
        <v>426</v>
      </c>
      <c r="B214" s="1"/>
      <c r="C214" s="1"/>
      <c r="D214" s="1"/>
      <c r="E214" s="1"/>
      <c r="F214" s="1"/>
      <c r="G214" s="1"/>
      <c r="H214" s="1"/>
      <c r="I214" s="1"/>
      <c r="J214" s="1"/>
      <c r="K214" s="1"/>
      <c r="L214" s="1"/>
      <c r="M214" s="44"/>
      <c r="P214" s="876"/>
      <c r="Q214" s="876"/>
      <c r="R214" s="132"/>
      <c r="X214" s="12"/>
      <c r="Y214" s="12"/>
      <c r="Z214" s="107"/>
      <c r="AA214" s="107"/>
      <c r="AB214" s="12"/>
    </row>
    <row r="215" spans="1:37" ht="18.75">
      <c r="A215" s="1" t="s">
        <v>436</v>
      </c>
      <c r="B215" s="1"/>
      <c r="C215" s="1"/>
      <c r="D215" s="1"/>
      <c r="E215" s="1"/>
      <c r="F215" s="1"/>
      <c r="G215" s="1"/>
      <c r="H215" s="1"/>
      <c r="I215" s="1"/>
      <c r="J215" s="1"/>
      <c r="K215" s="1"/>
      <c r="L215" s="1"/>
      <c r="M215" s="44"/>
      <c r="X215" s="12"/>
      <c r="Y215" s="12"/>
      <c r="Z215" s="107"/>
      <c r="AA215" s="107"/>
      <c r="AB215" s="12"/>
    </row>
    <row r="216" spans="1:37" ht="15.75">
      <c r="A216" s="1" t="s">
        <v>1004</v>
      </c>
      <c r="B216" s="1"/>
      <c r="C216" s="1"/>
      <c r="D216" s="1"/>
      <c r="E216" s="1"/>
      <c r="F216" s="1"/>
      <c r="G216" s="1"/>
      <c r="H216" s="1"/>
      <c r="I216" s="1"/>
      <c r="J216" s="1"/>
      <c r="K216" s="1"/>
      <c r="L216" s="1"/>
      <c r="M216" s="44"/>
      <c r="O216" s="877" t="s">
        <v>1124</v>
      </c>
      <c r="P216" s="878"/>
      <c r="Q216" s="878"/>
      <c r="R216" s="806"/>
      <c r="S216" s="806"/>
      <c r="T216" s="807"/>
      <c r="U216" s="673"/>
      <c r="W216" s="10"/>
      <c r="Z216" s="10"/>
      <c r="AA216" s="10"/>
    </row>
    <row r="217" spans="1:37" ht="6" customHeight="1">
      <c r="A217" s="1"/>
      <c r="B217" s="1"/>
      <c r="C217" s="1"/>
      <c r="D217" s="1"/>
      <c r="E217" s="1"/>
      <c r="F217" s="1"/>
      <c r="G217" s="1"/>
      <c r="H217" s="1"/>
      <c r="I217" s="1"/>
      <c r="J217" s="1"/>
      <c r="K217" s="1"/>
      <c r="L217" s="1"/>
      <c r="O217" s="879"/>
      <c r="P217" s="879"/>
      <c r="Q217" s="879"/>
      <c r="R217" s="808"/>
      <c r="S217" s="808"/>
      <c r="T217" s="809"/>
      <c r="U217" s="673"/>
      <c r="W217" s="10"/>
      <c r="Z217" s="10"/>
      <c r="AA217" s="10"/>
    </row>
    <row r="218" spans="1:37" ht="63" customHeight="1">
      <c r="A218" s="15"/>
      <c r="B218" s="916" t="s">
        <v>938</v>
      </c>
      <c r="C218" s="917"/>
      <c r="D218" s="916" t="s">
        <v>421</v>
      </c>
      <c r="E218" s="918"/>
      <c r="F218" s="916" t="s">
        <v>396</v>
      </c>
      <c r="G218" s="916"/>
      <c r="H218" s="916" t="s">
        <v>390</v>
      </c>
      <c r="I218" s="916"/>
      <c r="J218" s="916" t="s">
        <v>416</v>
      </c>
      <c r="K218" s="916"/>
      <c r="L218" s="916" t="s">
        <v>417</v>
      </c>
      <c r="M218" s="42"/>
      <c r="N218" s="2"/>
      <c r="O218" s="880" t="s">
        <v>384</v>
      </c>
      <c r="P218" s="880" t="s">
        <v>385</v>
      </c>
      <c r="Q218" s="880" t="s">
        <v>252</v>
      </c>
      <c r="R218" s="810" t="s">
        <v>253</v>
      </c>
      <c r="S218" s="810" t="s">
        <v>386</v>
      </c>
      <c r="T218" s="811" t="s">
        <v>387</v>
      </c>
      <c r="U218" s="673"/>
      <c r="W218" s="10"/>
      <c r="Z218" s="10"/>
      <c r="AA218" s="10"/>
      <c r="AF218" s="12"/>
      <c r="AG218" s="12"/>
      <c r="AH218" s="12"/>
      <c r="AI218" s="12"/>
      <c r="AJ218" s="12"/>
      <c r="AK218" s="12"/>
    </row>
    <row r="219" spans="1:37" s="7" customFormat="1" ht="18" customHeight="1">
      <c r="A219" s="919" t="s">
        <v>399</v>
      </c>
      <c r="B219" s="920">
        <f>+'Pivot Table 2-Year Insts.'!$Q$626</f>
        <v>45.373929909508895</v>
      </c>
      <c r="C219" s="936"/>
      <c r="D219" s="922">
        <f>+F219+H219</f>
        <v>67.058769259156747</v>
      </c>
      <c r="E219" s="923"/>
      <c r="F219" s="924">
        <f>+'Pivot Table 2-Year Insts.'!$Q$629</f>
        <v>60.577159639573139</v>
      </c>
      <c r="G219" s="925"/>
      <c r="H219" s="925">
        <f>+'Pivot Table 2-Year Insts.'!$Q$632</f>
        <v>6.4816096195836019</v>
      </c>
      <c r="I219" s="925"/>
      <c r="J219" s="925">
        <f>+'Pivot Table 2-Year Insts.'!$Q$635</f>
        <v>32.941230740843253</v>
      </c>
      <c r="K219" s="925"/>
      <c r="L219" s="937">
        <f>SUM(F219:J219)</f>
        <v>100</v>
      </c>
      <c r="M219" s="46"/>
      <c r="O219" s="881">
        <f>+'Pivot Table 2-Year Insts.'!$Q$628</f>
        <v>58.164381421149258</v>
      </c>
      <c r="P219" s="881">
        <f>+'Pivot Table 2-Year Insts.'!Q631</f>
        <v>6.830735575608422</v>
      </c>
      <c r="Q219" s="881">
        <f>+'Pivot Table 2-Year Insts.'!Q634</f>
        <v>35.004883003242313</v>
      </c>
      <c r="R219" s="795">
        <f>SUM(O219:Q219)</f>
        <v>99.999999999999986</v>
      </c>
      <c r="S219" s="795">
        <f>SUM(O219:P219)</f>
        <v>64.995116996757673</v>
      </c>
      <c r="T219" s="675">
        <f>+D219-S219</f>
        <v>2.0636522623990743</v>
      </c>
      <c r="U219" s="674" t="s">
        <v>399</v>
      </c>
      <c r="V219" s="10"/>
      <c r="W219" s="10"/>
      <c r="X219" s="10"/>
      <c r="Y219" s="10"/>
      <c r="Z219" s="10"/>
      <c r="AA219" s="10"/>
      <c r="AB219" s="10"/>
      <c r="AC219" s="10"/>
      <c r="AD219" s="10"/>
      <c r="AE219" s="10"/>
      <c r="AF219" s="19"/>
      <c r="AG219" s="19"/>
      <c r="AH219" s="19"/>
      <c r="AI219" s="19"/>
      <c r="AJ219" s="19"/>
      <c r="AK219" s="19"/>
    </row>
    <row r="220" spans="1:37" s="7" customFormat="1" ht="10.5" customHeight="1">
      <c r="A220" s="919"/>
      <c r="B220" s="920"/>
      <c r="C220" s="921"/>
      <c r="D220" s="938"/>
      <c r="E220" s="939"/>
      <c r="F220" s="924"/>
      <c r="G220" s="925"/>
      <c r="H220" s="925"/>
      <c r="I220" s="925"/>
      <c r="J220" s="925"/>
      <c r="K220" s="925"/>
      <c r="L220" s="922"/>
      <c r="M220" s="46"/>
      <c r="O220" s="881"/>
      <c r="P220" s="881"/>
      <c r="Q220" s="881"/>
      <c r="R220" s="795"/>
      <c r="S220" s="795"/>
      <c r="T220" s="675"/>
      <c r="U220" s="674"/>
      <c r="V220" s="10"/>
      <c r="W220" s="10"/>
      <c r="X220" s="10"/>
      <c r="Y220" s="10"/>
      <c r="Z220" s="10"/>
      <c r="AA220" s="10"/>
      <c r="AB220" s="10"/>
      <c r="AC220" s="10"/>
      <c r="AD220" s="10"/>
      <c r="AE220" s="10"/>
      <c r="AF220" s="19"/>
      <c r="AG220" s="19"/>
      <c r="AH220" s="19"/>
      <c r="AI220" s="19"/>
      <c r="AJ220" s="19"/>
      <c r="AK220" s="19"/>
    </row>
    <row r="221" spans="1:37" s="7" customFormat="1">
      <c r="A221" s="919" t="s">
        <v>400</v>
      </c>
      <c r="B221" s="920">
        <f>+'Pivot Table 2-Year Insts.'!$Q$18</f>
        <v>46.389357436109606</v>
      </c>
      <c r="C221" s="936"/>
      <c r="D221" s="922">
        <f t="shared" ref="D221:D239" si="53">+F221+H221</f>
        <v>75.144072447859486</v>
      </c>
      <c r="E221" s="923"/>
      <c r="F221" s="924">
        <f>+'Pivot Table 2-Year Insts.'!$Q$21</f>
        <v>66.870197585071338</v>
      </c>
      <c r="G221" s="925"/>
      <c r="H221" s="925">
        <f>+'Pivot Table 2-Year Insts.'!$Q$24</f>
        <v>8.2738748627881442</v>
      </c>
      <c r="I221" s="925"/>
      <c r="J221" s="925">
        <f>+'Pivot Table 2-Year Insts.'!$Q$27</f>
        <v>24.855927552140507</v>
      </c>
      <c r="K221" s="925"/>
      <c r="L221" s="922">
        <f t="shared" ref="L221:L239" si="54">SUM(F221:J221)</f>
        <v>100</v>
      </c>
      <c r="M221" s="46"/>
      <c r="O221" s="882">
        <f>+'Pivot Table 2-Year Insts.'!$Q$20</f>
        <v>64.456271576524742</v>
      </c>
      <c r="P221" s="882">
        <f>+'Pivot Table 2-Year Insts.'!Q23</f>
        <v>9.098101265822784</v>
      </c>
      <c r="Q221" s="882">
        <f>+'Pivot Table 2-Year Insts.'!Q26</f>
        <v>26.445627157652474</v>
      </c>
      <c r="R221" s="796">
        <f t="shared" ref="R221:R239" si="55">SUM(O221:Q221)</f>
        <v>100</v>
      </c>
      <c r="S221" s="795">
        <f t="shared" ref="S221:S239" si="56">SUM(O221:P221)</f>
        <v>73.554372842347533</v>
      </c>
      <c r="T221" s="675">
        <f t="shared" ref="T221:T239" si="57">+D221-S221</f>
        <v>1.589699605511953</v>
      </c>
      <c r="U221" s="676" t="s">
        <v>400</v>
      </c>
      <c r="V221" s="10"/>
      <c r="W221" s="10"/>
      <c r="X221" s="10"/>
      <c r="Y221" s="10"/>
      <c r="Z221" s="10"/>
      <c r="AA221" s="10"/>
      <c r="AB221" s="10"/>
      <c r="AC221" s="10"/>
      <c r="AD221" s="10"/>
      <c r="AE221" s="10"/>
      <c r="AF221" s="19"/>
      <c r="AG221" s="19"/>
      <c r="AH221" s="19"/>
      <c r="AI221" s="19"/>
      <c r="AJ221" s="19"/>
      <c r="AK221" s="19"/>
    </row>
    <row r="222" spans="1:37" s="7" customFormat="1">
      <c r="A222" s="926" t="s">
        <v>401</v>
      </c>
      <c r="B222" s="920">
        <f>+'Pivot Table 2-Year Insts.'!$Q$56</f>
        <v>44.948186528497409</v>
      </c>
      <c r="C222" s="936"/>
      <c r="D222" s="922">
        <f t="shared" si="53"/>
        <v>56.96951311997573</v>
      </c>
      <c r="E222" s="923"/>
      <c r="F222" s="924">
        <f>+'Pivot Table 2-Year Insts.'!$Q$59</f>
        <v>53.905657515546793</v>
      </c>
      <c r="G222" s="925"/>
      <c r="H222" s="925">
        <f>+'Pivot Table 2-Year Insts.'!$Q$62</f>
        <v>3.06385560442894</v>
      </c>
      <c r="I222" s="925"/>
      <c r="J222" s="925">
        <f>+'Pivot Table 2-Year Insts.'!$Q$65</f>
        <v>43.030486880024263</v>
      </c>
      <c r="K222" s="925"/>
      <c r="L222" s="922">
        <f t="shared" si="54"/>
        <v>100</v>
      </c>
      <c r="M222" s="46"/>
      <c r="O222" s="882">
        <f>+'Pivot Table 2-Year Insts.'!$Q$58</f>
        <v>49.371069182389938</v>
      </c>
      <c r="P222" s="882">
        <f>+'Pivot Table 2-Year Insts.'!Q61</f>
        <v>4.5822102425876015</v>
      </c>
      <c r="Q222" s="882">
        <f>+'Pivot Table 2-Year Insts.'!Q64</f>
        <v>46.046720575022462</v>
      </c>
      <c r="R222" s="796">
        <f t="shared" si="55"/>
        <v>100</v>
      </c>
      <c r="S222" s="795">
        <f t="shared" si="56"/>
        <v>53.953279424977538</v>
      </c>
      <c r="T222" s="675">
        <f t="shared" si="57"/>
        <v>3.016233694998192</v>
      </c>
      <c r="U222" s="676" t="s">
        <v>401</v>
      </c>
      <c r="V222" s="10"/>
      <c r="W222" s="10"/>
      <c r="X222" s="10"/>
      <c r="Y222" s="10"/>
      <c r="Z222" s="10"/>
      <c r="AA222" s="10"/>
      <c r="AB222" s="10"/>
      <c r="AC222" s="10"/>
      <c r="AD222" s="10"/>
      <c r="AE222" s="10"/>
      <c r="AF222" s="19"/>
      <c r="AG222" s="19"/>
      <c r="AH222" s="19"/>
      <c r="AI222" s="19"/>
      <c r="AJ222" s="19"/>
      <c r="AK222" s="19"/>
    </row>
    <row r="223" spans="1:37" s="7" customFormat="1">
      <c r="A223" s="926" t="s">
        <v>415</v>
      </c>
      <c r="B223" s="920">
        <f>+'Pivot Table 2-Year Insts.'!$Q$94</f>
        <v>0</v>
      </c>
      <c r="C223" s="936"/>
      <c r="D223" s="922">
        <f t="shared" si="53"/>
        <v>0</v>
      </c>
      <c r="E223" s="923"/>
      <c r="F223" s="924">
        <f>+'Pivot Table 2-Year Insts.'!$Q$97</f>
        <v>0</v>
      </c>
      <c r="G223" s="925"/>
      <c r="H223" s="925">
        <f>+'Pivot Table 2-Year Insts.'!$Q$100</f>
        <v>0</v>
      </c>
      <c r="I223" s="925"/>
      <c r="J223" s="925">
        <f>+'Pivot Table 2-Year Insts.'!$Q$103</f>
        <v>0</v>
      </c>
      <c r="K223" s="925"/>
      <c r="L223" s="922">
        <f t="shared" si="54"/>
        <v>0</v>
      </c>
      <c r="M223" s="46"/>
      <c r="O223" s="882">
        <f>+'Pivot Table 2-Year Insts.'!$Q$96</f>
        <v>54.395604395604394</v>
      </c>
      <c r="P223" s="882">
        <f>+'Pivot Table 2-Year Insts.'!Q99</f>
        <v>5.7480980557903631</v>
      </c>
      <c r="Q223" s="882">
        <f>+'Pivot Table 2-Year Insts.'!Q102</f>
        <v>39.856297548605241</v>
      </c>
      <c r="R223" s="796">
        <f t="shared" si="55"/>
        <v>100</v>
      </c>
      <c r="S223" s="795">
        <f t="shared" si="56"/>
        <v>60.143702451394759</v>
      </c>
      <c r="T223" s="675">
        <f t="shared" si="57"/>
        <v>-60.143702451394759</v>
      </c>
      <c r="U223" s="674" t="s">
        <v>415</v>
      </c>
      <c r="V223" s="10"/>
      <c r="W223" s="10"/>
      <c r="X223" s="10"/>
      <c r="Y223" s="10"/>
      <c r="Z223" s="10"/>
      <c r="AA223" s="10"/>
      <c r="AB223" s="10"/>
      <c r="AC223" s="10"/>
      <c r="AD223" s="10"/>
      <c r="AE223" s="10"/>
      <c r="AF223" s="19"/>
      <c r="AG223" s="19"/>
      <c r="AH223" s="19"/>
      <c r="AI223" s="19"/>
      <c r="AJ223" s="19"/>
      <c r="AK223" s="19"/>
    </row>
    <row r="224" spans="1:37" s="7" customFormat="1">
      <c r="A224" s="926" t="s">
        <v>402</v>
      </c>
      <c r="B224" s="924">
        <f>+'Pivot Table 2-Year Insts.'!$Q$132</f>
        <v>45.052349149873137</v>
      </c>
      <c r="C224" s="936"/>
      <c r="D224" s="922">
        <f t="shared" si="53"/>
        <v>74.428189193854664</v>
      </c>
      <c r="E224" s="923"/>
      <c r="F224" s="924">
        <f>+'Pivot Table 2-Year Insts.'!$Q$135</f>
        <v>68.101588123597452</v>
      </c>
      <c r="G224" s="925"/>
      <c r="H224" s="925">
        <f>+'Pivot Table 2-Year Insts.'!$Q$138</f>
        <v>6.3266010702572064</v>
      </c>
      <c r="I224" s="925"/>
      <c r="J224" s="925">
        <f>+'Pivot Table 2-Year Insts.'!$Q$141</f>
        <v>25.571810806145344</v>
      </c>
      <c r="K224" s="925"/>
      <c r="L224" s="922">
        <f t="shared" si="54"/>
        <v>100</v>
      </c>
      <c r="M224" s="46"/>
      <c r="O224" s="882">
        <f>+'Pivot Table 2-Year Insts.'!$Q$134</f>
        <v>66.417526349945177</v>
      </c>
      <c r="P224" s="882">
        <f>+'Pivot Table 2-Year Insts.'!Q137</f>
        <v>6.5902835276478626</v>
      </c>
      <c r="Q224" s="882">
        <f>+'Pivot Table 2-Year Insts.'!Q140</f>
        <v>26.99219012240696</v>
      </c>
      <c r="R224" s="796">
        <f t="shared" si="55"/>
        <v>100</v>
      </c>
      <c r="S224" s="795">
        <f t="shared" si="56"/>
        <v>73.007809877593047</v>
      </c>
      <c r="T224" s="675">
        <f t="shared" si="57"/>
        <v>1.4203793162616165</v>
      </c>
      <c r="U224" s="674" t="s">
        <v>402</v>
      </c>
      <c r="V224" s="10"/>
      <c r="W224" s="10"/>
      <c r="X224" s="10"/>
      <c r="Y224" s="10"/>
      <c r="Z224" s="10"/>
      <c r="AA224" s="10"/>
      <c r="AB224" s="10"/>
      <c r="AC224" s="10"/>
      <c r="AD224" s="10"/>
      <c r="AE224" s="10"/>
      <c r="AF224" s="19"/>
      <c r="AG224" s="19"/>
      <c r="AH224" s="19"/>
      <c r="AI224" s="19"/>
      <c r="AJ224" s="19"/>
      <c r="AK224" s="19"/>
    </row>
    <row r="225" spans="1:37" s="7" customFormat="1" ht="9" customHeight="1">
      <c r="A225" s="926"/>
      <c r="B225" s="924"/>
      <c r="C225" s="936"/>
      <c r="D225" s="922"/>
      <c r="E225" s="923"/>
      <c r="F225" s="924"/>
      <c r="G225" s="925"/>
      <c r="H225" s="925"/>
      <c r="I225" s="925"/>
      <c r="J225" s="925"/>
      <c r="K225" s="925"/>
      <c r="L225" s="922"/>
      <c r="M225" s="46"/>
      <c r="O225" s="882"/>
      <c r="P225" s="882"/>
      <c r="Q225" s="882"/>
      <c r="R225" s="796"/>
      <c r="S225" s="795"/>
      <c r="T225" s="675"/>
      <c r="U225" s="674"/>
      <c r="V225" s="10"/>
      <c r="W225" s="10"/>
      <c r="X225" s="10"/>
      <c r="Y225" s="10"/>
      <c r="Z225" s="10"/>
      <c r="AA225" s="10"/>
      <c r="AB225" s="10"/>
      <c r="AC225" s="10"/>
      <c r="AD225" s="10"/>
      <c r="AE225" s="10"/>
      <c r="AF225" s="19"/>
      <c r="AG225" s="19"/>
      <c r="AH225" s="19"/>
      <c r="AI225" s="19"/>
      <c r="AJ225" s="19"/>
      <c r="AK225" s="19"/>
    </row>
    <row r="226" spans="1:37" s="7" customFormat="1">
      <c r="A226" s="926" t="s">
        <v>403</v>
      </c>
      <c r="B226" s="920">
        <f>+'Pivot Table 2-Year Insts.'!$Q$170</f>
        <v>51.274237171917257</v>
      </c>
      <c r="C226" s="936"/>
      <c r="D226" s="922">
        <f t="shared" si="53"/>
        <v>65.364041604754831</v>
      </c>
      <c r="E226" s="923"/>
      <c r="F226" s="924">
        <f>+'Pivot Table 2-Year Insts.'!$Q$173</f>
        <v>58.276374442793468</v>
      </c>
      <c r="G226" s="925"/>
      <c r="H226" s="925">
        <f>+'Pivot Table 2-Year Insts.'!$Q$176</f>
        <v>7.0876671619613667</v>
      </c>
      <c r="I226" s="925"/>
      <c r="J226" s="925">
        <f>+'Pivot Table 2-Year Insts.'!$Q$179</f>
        <v>34.635958395245169</v>
      </c>
      <c r="K226" s="925"/>
      <c r="L226" s="922">
        <f t="shared" si="54"/>
        <v>100</v>
      </c>
      <c r="M226" s="46"/>
      <c r="O226" s="882">
        <f>+'Pivot Table 2-Year Insts.'!$Q$172</f>
        <v>57.991921523369882</v>
      </c>
      <c r="P226" s="882">
        <f>+'Pivot Table 2-Year Insts.'!Q175</f>
        <v>6.8831918226032478</v>
      </c>
      <c r="Q226" s="882">
        <f>+'Pivot Table 2-Year Insts.'!Q178</f>
        <v>35.124886654026874</v>
      </c>
      <c r="R226" s="796">
        <f t="shared" si="55"/>
        <v>100</v>
      </c>
      <c r="S226" s="795">
        <f t="shared" si="56"/>
        <v>64.875113345973134</v>
      </c>
      <c r="T226" s="675">
        <f t="shared" si="57"/>
        <v>0.48892825878169788</v>
      </c>
      <c r="U226" s="674" t="s">
        <v>403</v>
      </c>
      <c r="V226" s="10"/>
      <c r="W226" s="10"/>
      <c r="X226" s="10"/>
      <c r="Y226" s="10"/>
      <c r="Z226" s="10"/>
      <c r="AA226" s="10"/>
      <c r="AB226" s="10"/>
      <c r="AC226" s="10"/>
      <c r="AD226" s="10"/>
      <c r="AE226" s="10"/>
      <c r="AF226" s="19"/>
      <c r="AG226" s="19"/>
      <c r="AH226" s="19"/>
      <c r="AI226" s="19"/>
      <c r="AJ226" s="19"/>
      <c r="AK226" s="19"/>
    </row>
    <row r="227" spans="1:37" s="7" customFormat="1">
      <c r="A227" s="926" t="s">
        <v>404</v>
      </c>
      <c r="B227" s="920">
        <f>+'Pivot Table 2-Year Insts.'!$Q$208</f>
        <v>46.477518634287094</v>
      </c>
      <c r="C227" s="936"/>
      <c r="D227" s="922">
        <f t="shared" si="53"/>
        <v>63.424728401448519</v>
      </c>
      <c r="E227" s="923"/>
      <c r="F227" s="924">
        <f>+'Pivot Table 2-Year Insts.'!$Q$211</f>
        <v>58.613554061045001</v>
      </c>
      <c r="G227" s="925"/>
      <c r="H227" s="925">
        <f>+'Pivot Table 2-Year Insts.'!$Q$214</f>
        <v>4.8111743404035181</v>
      </c>
      <c r="I227" s="925"/>
      <c r="J227" s="925">
        <f>+'Pivot Table 2-Year Insts.'!$Q$217</f>
        <v>36.575271598551474</v>
      </c>
      <c r="K227" s="925"/>
      <c r="L227" s="922">
        <f t="shared" si="54"/>
        <v>100</v>
      </c>
      <c r="M227" s="46"/>
      <c r="O227" s="882">
        <f>+'Pivot Table 2-Year Insts.'!$Q$210</f>
        <v>61.252900232018561</v>
      </c>
      <c r="P227" s="882">
        <f>+'Pivot Table 2-Year Insts.'!Q213</f>
        <v>4.7905008871297943</v>
      </c>
      <c r="Q227" s="882">
        <f>+'Pivot Table 2-Year Insts.'!Q216</f>
        <v>33.956598880851644</v>
      </c>
      <c r="R227" s="796">
        <f t="shared" si="55"/>
        <v>100</v>
      </c>
      <c r="S227" s="795">
        <f t="shared" si="56"/>
        <v>66.043401119148356</v>
      </c>
      <c r="T227" s="675">
        <f t="shared" si="57"/>
        <v>-2.6186727176998374</v>
      </c>
      <c r="U227" s="674" t="s">
        <v>404</v>
      </c>
      <c r="V227" s="10"/>
      <c r="W227" s="10"/>
      <c r="X227" s="10"/>
      <c r="Y227" s="10"/>
      <c r="Z227" s="10"/>
      <c r="AA227" s="10"/>
      <c r="AB227" s="10"/>
      <c r="AC227" s="10"/>
      <c r="AD227" s="10"/>
      <c r="AE227" s="10"/>
      <c r="AF227" s="19"/>
      <c r="AG227" s="19"/>
      <c r="AH227" s="19"/>
      <c r="AI227" s="19"/>
      <c r="AJ227" s="19"/>
      <c r="AK227" s="19"/>
    </row>
    <row r="228" spans="1:37" s="18" customFormat="1">
      <c r="A228" s="926" t="s">
        <v>405</v>
      </c>
      <c r="B228" s="920">
        <f>+'Pivot Table 2-Year Insts.'!$Q$246</f>
        <v>48.346432184265815</v>
      </c>
      <c r="C228" s="936"/>
      <c r="D228" s="922">
        <f t="shared" si="53"/>
        <v>62.675036214389188</v>
      </c>
      <c r="E228" s="923"/>
      <c r="F228" s="924">
        <f>+'Pivot Table 2-Year Insts.'!$Q$249</f>
        <v>51.698052470626109</v>
      </c>
      <c r="G228" s="925"/>
      <c r="H228" s="925">
        <f>+'Pivot Table 2-Year Insts.'!$Q$252</f>
        <v>10.976983743763077</v>
      </c>
      <c r="I228" s="925"/>
      <c r="J228" s="925">
        <f>+'Pivot Table 2-Year Insts.'!$Q$255</f>
        <v>37.324963785610812</v>
      </c>
      <c r="K228" s="925"/>
      <c r="L228" s="922">
        <f t="shared" si="54"/>
        <v>100</v>
      </c>
      <c r="M228" s="46"/>
      <c r="O228" s="882">
        <f>+'Pivot Table 2-Year Insts.'!$Q$248</f>
        <v>49.081364829396321</v>
      </c>
      <c r="P228" s="882">
        <f>+'Pivot Table 2-Year Insts.'!Q251</f>
        <v>11.023622047244094</v>
      </c>
      <c r="Q228" s="882">
        <f>+'Pivot Table 2-Year Insts.'!Q254</f>
        <v>39.895013123359583</v>
      </c>
      <c r="R228" s="796">
        <f t="shared" si="55"/>
        <v>100</v>
      </c>
      <c r="S228" s="795">
        <f t="shared" si="56"/>
        <v>60.104986876640417</v>
      </c>
      <c r="T228" s="675">
        <f t="shared" si="57"/>
        <v>2.5700493377487703</v>
      </c>
      <c r="U228" s="674" t="s">
        <v>405</v>
      </c>
      <c r="V228" s="10"/>
      <c r="W228" s="10"/>
      <c r="X228" s="10"/>
      <c r="Y228" s="10"/>
      <c r="Z228" s="10"/>
      <c r="AA228" s="10"/>
      <c r="AB228" s="10"/>
      <c r="AC228" s="10"/>
      <c r="AD228" s="10"/>
      <c r="AE228" s="10"/>
      <c r="AF228" s="20"/>
      <c r="AG228" s="20"/>
      <c r="AH228" s="20"/>
      <c r="AI228" s="20"/>
      <c r="AJ228" s="20"/>
      <c r="AK228" s="20"/>
    </row>
    <row r="229" spans="1:37" s="7" customFormat="1">
      <c r="A229" s="926" t="s">
        <v>406</v>
      </c>
      <c r="B229" s="920">
        <f>+'Pivot Table 2-Year Insts.'!$Q$284</f>
        <v>37.192218056540682</v>
      </c>
      <c r="C229" s="936"/>
      <c r="D229" s="922">
        <f t="shared" si="53"/>
        <v>76.134041683694321</v>
      </c>
      <c r="E229" s="923"/>
      <c r="F229" s="924">
        <f>+'Pivot Table 2-Year Insts.'!$Q$287</f>
        <v>68.083367388639147</v>
      </c>
      <c r="G229" s="925"/>
      <c r="H229" s="925">
        <f>+'Pivot Table 2-Year Insts.'!$Q$290</f>
        <v>8.0506742950551704</v>
      </c>
      <c r="I229" s="925"/>
      <c r="J229" s="925">
        <f>+'Pivot Table 2-Year Insts.'!$Q$293</f>
        <v>23.865958316305679</v>
      </c>
      <c r="K229" s="925"/>
      <c r="L229" s="922">
        <f t="shared" si="54"/>
        <v>100</v>
      </c>
      <c r="M229" s="46"/>
      <c r="O229" s="882">
        <f>+'Pivot Table 2-Year Insts.'!Q286</f>
        <v>59.876126816704478</v>
      </c>
      <c r="P229" s="882">
        <f>+'Pivot Table 2-Year Insts.'!Q289</f>
        <v>7.9229778622677385</v>
      </c>
      <c r="Q229" s="882">
        <f>+'Pivot Table 2-Year Insts.'!Q292</f>
        <v>32.20089532102778</v>
      </c>
      <c r="R229" s="796">
        <f t="shared" si="55"/>
        <v>100</v>
      </c>
      <c r="S229" s="795">
        <f t="shared" si="56"/>
        <v>67.799104678972213</v>
      </c>
      <c r="T229" s="675">
        <f t="shared" si="57"/>
        <v>8.3349370047221072</v>
      </c>
      <c r="U229" s="674" t="s">
        <v>406</v>
      </c>
      <c r="V229" s="10"/>
      <c r="W229" s="10"/>
      <c r="X229" s="10"/>
      <c r="Y229" s="10"/>
      <c r="Z229" s="10"/>
      <c r="AA229" s="10"/>
      <c r="AB229" s="10"/>
      <c r="AC229" s="10"/>
      <c r="AD229" s="10"/>
      <c r="AE229" s="10"/>
      <c r="AF229" s="19"/>
      <c r="AG229" s="19"/>
      <c r="AH229" s="19"/>
      <c r="AI229" s="19"/>
      <c r="AJ229" s="19"/>
      <c r="AK229" s="19"/>
    </row>
    <row r="230" spans="1:37" s="7" customFormat="1" ht="9.75" customHeight="1">
      <c r="A230" s="926"/>
      <c r="B230" s="920"/>
      <c r="C230" s="936"/>
      <c r="D230" s="922"/>
      <c r="E230" s="923"/>
      <c r="F230" s="924"/>
      <c r="G230" s="925"/>
      <c r="H230" s="925"/>
      <c r="I230" s="925"/>
      <c r="J230" s="925"/>
      <c r="K230" s="925"/>
      <c r="L230" s="922"/>
      <c r="M230" s="46"/>
      <c r="O230" s="882"/>
      <c r="P230" s="882"/>
      <c r="Q230" s="882"/>
      <c r="R230" s="796"/>
      <c r="S230" s="795"/>
      <c r="T230" s="675"/>
      <c r="U230" s="674"/>
      <c r="V230" s="10"/>
      <c r="W230" s="10"/>
      <c r="X230" s="10"/>
      <c r="Y230" s="10"/>
      <c r="Z230" s="10"/>
      <c r="AA230" s="10"/>
      <c r="AB230" s="10"/>
      <c r="AC230" s="10"/>
      <c r="AD230" s="10"/>
      <c r="AE230" s="10"/>
      <c r="AF230" s="19"/>
      <c r="AG230" s="19"/>
      <c r="AH230" s="19"/>
      <c r="AI230" s="19"/>
      <c r="AJ230" s="19"/>
      <c r="AK230" s="19"/>
    </row>
    <row r="231" spans="1:37" s="7" customFormat="1">
      <c r="A231" s="926" t="s">
        <v>407</v>
      </c>
      <c r="B231" s="920">
        <f>+'Pivot Table 2-Year Insts.'!$Q$322</f>
        <v>62.812053601795789</v>
      </c>
      <c r="C231" s="936"/>
      <c r="D231" s="922">
        <f t="shared" si="53"/>
        <v>66.774962096599523</v>
      </c>
      <c r="E231" s="923"/>
      <c r="F231" s="924">
        <f>+'Pivot Table 2-Year Insts.'!$Q$325</f>
        <v>66.774962096599523</v>
      </c>
      <c r="G231" s="925"/>
      <c r="H231" s="925">
        <f>+'Pivot Table 2-Year Insts.'!$Q$328</f>
        <v>0</v>
      </c>
      <c r="I231" s="925"/>
      <c r="J231" s="925">
        <f>+'Pivot Table 2-Year Insts.'!$Q$331</f>
        <v>33.225037903400477</v>
      </c>
      <c r="K231" s="925"/>
      <c r="L231" s="922">
        <f t="shared" si="54"/>
        <v>100</v>
      </c>
      <c r="M231" s="46"/>
      <c r="O231" s="882">
        <f>+'Pivot Table 2-Year Insts.'!Q324</f>
        <v>62.523302993749319</v>
      </c>
      <c r="P231" s="882">
        <f>+'Pivot Table 2-Year Insts.'!Q327</f>
        <v>0</v>
      </c>
      <c r="Q231" s="882">
        <f>+'Pivot Table 2-Year Insts.'!Q330</f>
        <v>37.476697006250689</v>
      </c>
      <c r="R231" s="796">
        <f t="shared" si="55"/>
        <v>100</v>
      </c>
      <c r="S231" s="795">
        <f t="shared" si="56"/>
        <v>62.523302993749319</v>
      </c>
      <c r="T231" s="675">
        <f t="shared" si="57"/>
        <v>4.2516591028502049</v>
      </c>
      <c r="U231" s="674" t="s">
        <v>407</v>
      </c>
      <c r="V231" s="10"/>
      <c r="W231" s="10"/>
      <c r="X231" s="10"/>
      <c r="Y231" s="10"/>
      <c r="Z231" s="10"/>
      <c r="AA231" s="10"/>
      <c r="AB231" s="10"/>
      <c r="AC231" s="10"/>
      <c r="AD231" s="10"/>
      <c r="AE231" s="10"/>
      <c r="AF231" s="19"/>
      <c r="AG231" s="19"/>
      <c r="AH231" s="19"/>
      <c r="AI231" s="19"/>
      <c r="AJ231" s="19"/>
      <c r="AK231" s="19"/>
    </row>
    <row r="232" spans="1:37" s="7" customFormat="1">
      <c r="A232" s="926" t="s">
        <v>408</v>
      </c>
      <c r="B232" s="920">
        <f>+'Pivot Table 2-Year Insts.'!$Q$360</f>
        <v>23.855190601774154</v>
      </c>
      <c r="C232" s="936"/>
      <c r="D232" s="922">
        <f t="shared" si="53"/>
        <v>61.014596793491258</v>
      </c>
      <c r="E232" s="923"/>
      <c r="F232" s="924">
        <f>+'Pivot Table 2-Year Insts.'!$Q$363</f>
        <v>61.014596793491258</v>
      </c>
      <c r="G232" s="925"/>
      <c r="H232" s="925">
        <f>+'Pivot Table 2-Year Insts.'!$Q$366</f>
        <v>0</v>
      </c>
      <c r="I232" s="925"/>
      <c r="J232" s="925">
        <f>+'Pivot Table 2-Year Insts.'!$Q$369</f>
        <v>38.985403206508735</v>
      </c>
      <c r="K232" s="925"/>
      <c r="L232" s="922">
        <f t="shared" si="54"/>
        <v>100</v>
      </c>
      <c r="M232" s="46"/>
      <c r="O232" s="882">
        <f>+'Pivot Table 2-Year Insts.'!Q362</f>
        <v>57.825782578257822</v>
      </c>
      <c r="P232" s="882">
        <f>+'Pivot Table 2-Year Insts.'!Q365</f>
        <v>0</v>
      </c>
      <c r="Q232" s="882">
        <f>+'Pivot Table 2-Year Insts.'!Q368</f>
        <v>42.174217421742171</v>
      </c>
      <c r="R232" s="796">
        <f t="shared" si="55"/>
        <v>100</v>
      </c>
      <c r="S232" s="795">
        <f t="shared" si="56"/>
        <v>57.825782578257822</v>
      </c>
      <c r="T232" s="675">
        <f t="shared" si="57"/>
        <v>3.1888142152334353</v>
      </c>
      <c r="U232" s="674" t="s">
        <v>408</v>
      </c>
      <c r="V232" s="10"/>
      <c r="W232" s="10"/>
      <c r="X232" s="10"/>
      <c r="Y232" s="10"/>
      <c r="Z232" s="10"/>
      <c r="AA232" s="10"/>
      <c r="AB232" s="10"/>
      <c r="AC232" s="10"/>
      <c r="AD232" s="10"/>
      <c r="AE232" s="10"/>
      <c r="AF232" s="19"/>
      <c r="AG232" s="19"/>
      <c r="AH232" s="19"/>
      <c r="AI232" s="19"/>
      <c r="AJ232" s="19"/>
      <c r="AK232" s="19"/>
    </row>
    <row r="233" spans="1:37" s="7" customFormat="1">
      <c r="A233" s="926" t="s">
        <v>409</v>
      </c>
      <c r="B233" s="920">
        <f>+'Pivot Table 2-Year Insts.'!$Q$398</f>
        <v>32.880661875313386</v>
      </c>
      <c r="C233" s="936"/>
      <c r="D233" s="922">
        <f t="shared" si="53"/>
        <v>62.104460541364851</v>
      </c>
      <c r="E233" s="923"/>
      <c r="F233" s="924">
        <f>+'Pivot Table 2-Year Insts.'!$Q$401</f>
        <v>53.183377811666034</v>
      </c>
      <c r="G233" s="925"/>
      <c r="H233" s="925">
        <f>+'Pivot Table 2-Year Insts.'!$Q$404</f>
        <v>8.9210827296988171</v>
      </c>
      <c r="I233" s="925"/>
      <c r="J233" s="925">
        <f>+'Pivot Table 2-Year Insts.'!$Q$407</f>
        <v>37.895539458635156</v>
      </c>
      <c r="K233" s="925"/>
      <c r="L233" s="922">
        <f t="shared" si="54"/>
        <v>100</v>
      </c>
      <c r="M233" s="46"/>
      <c r="O233" s="882">
        <f>+'Pivot Table 2-Year Insts.'!Q400</f>
        <v>49.912761714855435</v>
      </c>
      <c r="P233" s="882">
        <f>+'Pivot Table 2-Year Insts.'!Q403</f>
        <v>8.7362911266201397</v>
      </c>
      <c r="Q233" s="882">
        <f>+'Pivot Table 2-Year Insts.'!Q406</f>
        <v>41.350947158524427</v>
      </c>
      <c r="R233" s="796">
        <f t="shared" si="55"/>
        <v>100</v>
      </c>
      <c r="S233" s="795">
        <f t="shared" si="56"/>
        <v>58.649052841475573</v>
      </c>
      <c r="T233" s="675">
        <f t="shared" si="57"/>
        <v>3.4554076998892782</v>
      </c>
      <c r="U233" s="674" t="s">
        <v>409</v>
      </c>
      <c r="V233" s="10"/>
      <c r="W233" s="10"/>
      <c r="X233" s="10"/>
      <c r="Y233" s="10"/>
      <c r="Z233" s="10"/>
      <c r="AA233" s="10"/>
      <c r="AB233" s="10"/>
      <c r="AC233" s="10"/>
      <c r="AD233" s="10"/>
      <c r="AE233" s="10"/>
      <c r="AF233" s="19"/>
      <c r="AG233" s="19"/>
      <c r="AH233" s="19"/>
      <c r="AI233" s="19"/>
      <c r="AJ233" s="19"/>
      <c r="AK233" s="19"/>
    </row>
    <row r="234" spans="1:37" s="7" customFormat="1">
      <c r="A234" s="926" t="s">
        <v>410</v>
      </c>
      <c r="B234" s="920">
        <f>+'Pivot Table 2-Year Insts.'!$Q$436</f>
        <v>49.273300522916024</v>
      </c>
      <c r="C234" s="936"/>
      <c r="D234" s="922">
        <f t="shared" si="53"/>
        <v>62.075692547795555</v>
      </c>
      <c r="E234" s="923"/>
      <c r="F234" s="924">
        <f>+'Pivot Table 2-Year Insts.'!$Q$439</f>
        <v>54.053843152555601</v>
      </c>
      <c r="G234" s="925"/>
      <c r="H234" s="925">
        <f>+'Pivot Table 2-Year Insts.'!$Q$442</f>
        <v>8.0218493952399541</v>
      </c>
      <c r="I234" s="925"/>
      <c r="J234" s="925">
        <f>+'Pivot Table 2-Year Insts.'!$Q$445</f>
        <v>37.924307452204445</v>
      </c>
      <c r="K234" s="925"/>
      <c r="L234" s="922">
        <f t="shared" si="54"/>
        <v>100</v>
      </c>
      <c r="M234" s="46"/>
      <c r="O234" s="882">
        <f>+'Pivot Table 2-Year Insts.'!Q438</f>
        <v>52.097653472386817</v>
      </c>
      <c r="P234" s="882">
        <f>+'Pivot Table 2-Year Insts.'!Q441</f>
        <v>8.2246977956861809</v>
      </c>
      <c r="Q234" s="882">
        <f>+'Pivot Table 2-Year Insts.'!Q444</f>
        <v>39.677648731926993</v>
      </c>
      <c r="R234" s="796">
        <f t="shared" si="55"/>
        <v>100</v>
      </c>
      <c r="S234" s="795">
        <f t="shared" si="56"/>
        <v>60.322351268073</v>
      </c>
      <c r="T234" s="675">
        <f t="shared" si="57"/>
        <v>1.7533412797225552</v>
      </c>
      <c r="U234" s="674" t="s">
        <v>410</v>
      </c>
      <c r="V234" s="10"/>
      <c r="W234" s="10"/>
      <c r="X234" s="10"/>
      <c r="Y234" s="10"/>
      <c r="Z234" s="10"/>
      <c r="AA234" s="10"/>
      <c r="AB234" s="10"/>
      <c r="AC234" s="10"/>
      <c r="AD234" s="10"/>
      <c r="AE234" s="10"/>
      <c r="AF234" s="19"/>
      <c r="AG234" s="19"/>
      <c r="AH234" s="19"/>
      <c r="AI234" s="19"/>
      <c r="AJ234" s="19"/>
      <c r="AK234" s="19"/>
    </row>
    <row r="235" spans="1:37" s="7" customFormat="1" ht="10.5" customHeight="1">
      <c r="A235" s="926"/>
      <c r="B235" s="920"/>
      <c r="C235" s="936"/>
      <c r="D235" s="922"/>
      <c r="E235" s="923"/>
      <c r="F235" s="924"/>
      <c r="G235" s="925"/>
      <c r="H235" s="925"/>
      <c r="I235" s="925"/>
      <c r="J235" s="925"/>
      <c r="K235" s="925"/>
      <c r="L235" s="922"/>
      <c r="M235" s="46"/>
      <c r="O235" s="882"/>
      <c r="P235" s="882"/>
      <c r="Q235" s="882"/>
      <c r="R235" s="796"/>
      <c r="S235" s="795"/>
      <c r="T235" s="675"/>
      <c r="U235" s="674"/>
      <c r="V235" s="10"/>
      <c r="W235" s="10"/>
      <c r="X235" s="10"/>
      <c r="Y235" s="10"/>
      <c r="Z235" s="10"/>
      <c r="AA235" s="10"/>
      <c r="AB235" s="10"/>
      <c r="AC235" s="10"/>
      <c r="AD235" s="10"/>
      <c r="AE235" s="10"/>
      <c r="AF235" s="19"/>
      <c r="AG235" s="19"/>
      <c r="AH235" s="19"/>
      <c r="AI235" s="19"/>
      <c r="AJ235" s="19"/>
      <c r="AK235" s="19"/>
    </row>
    <row r="236" spans="1:37" s="7" customFormat="1">
      <c r="A236" s="926" t="s">
        <v>411</v>
      </c>
      <c r="B236" s="920">
        <f>+'Pivot Table 2-Year Insts.'!$Q$474</f>
        <v>78.603975434194012</v>
      </c>
      <c r="C236" s="936"/>
      <c r="D236" s="922">
        <f t="shared" si="53"/>
        <v>62.194404771906243</v>
      </c>
      <c r="E236" s="923"/>
      <c r="F236" s="924">
        <f>+'Pivot Table 2-Year Insts.'!$Q$477</f>
        <v>56.372343106779802</v>
      </c>
      <c r="G236" s="925"/>
      <c r="H236" s="925">
        <f>+'Pivot Table 2-Year Insts.'!$Q$480</f>
        <v>5.822061665126439</v>
      </c>
      <c r="I236" s="925"/>
      <c r="J236" s="925">
        <f>+'Pivot Table 2-Year Insts.'!$Q$483</f>
        <v>37.805595228093757</v>
      </c>
      <c r="K236" s="925"/>
      <c r="L236" s="922">
        <f t="shared" si="54"/>
        <v>100</v>
      </c>
      <c r="M236" s="46"/>
      <c r="N236" s="19"/>
      <c r="O236" s="882">
        <f>+'Pivot Table 2-Year Insts.'!Q476</f>
        <v>53.361604382012551</v>
      </c>
      <c r="P236" s="882">
        <f>+'Pivot Table 2-Year Insts.'!Q479</f>
        <v>6.4139941690962097</v>
      </c>
      <c r="Q236" s="882">
        <f>+'Pivot Table 2-Year Insts.'!Q482</f>
        <v>40.224401448891243</v>
      </c>
      <c r="R236" s="796">
        <f t="shared" si="55"/>
        <v>100</v>
      </c>
      <c r="S236" s="795">
        <f t="shared" si="56"/>
        <v>59.775598551108757</v>
      </c>
      <c r="T236" s="675">
        <f t="shared" si="57"/>
        <v>2.4188062207974852</v>
      </c>
      <c r="U236" s="674" t="s">
        <v>411</v>
      </c>
      <c r="V236" s="10"/>
      <c r="W236" s="10"/>
      <c r="X236" s="10"/>
      <c r="Y236" s="10"/>
      <c r="Z236" s="10"/>
      <c r="AA236" s="10"/>
      <c r="AB236" s="10"/>
      <c r="AC236" s="10"/>
      <c r="AD236" s="10"/>
      <c r="AE236" s="10"/>
      <c r="AF236" s="19"/>
      <c r="AG236" s="19"/>
      <c r="AH236" s="19"/>
      <c r="AI236" s="19"/>
      <c r="AJ236" s="19"/>
      <c r="AK236" s="19"/>
    </row>
    <row r="237" spans="1:37" s="7" customFormat="1">
      <c r="A237" s="926" t="s">
        <v>412</v>
      </c>
      <c r="B237" s="920">
        <f>+'Pivot Table 2-Year Insts.'!$Q$512</f>
        <v>50.304755232507226</v>
      </c>
      <c r="C237" s="936"/>
      <c r="D237" s="922">
        <f t="shared" si="53"/>
        <v>65.799140017060395</v>
      </c>
      <c r="E237" s="923"/>
      <c r="F237" s="924">
        <f>+'Pivot Table 2-Year Insts.'!$Q$515</f>
        <v>56.055568128405554</v>
      </c>
      <c r="G237" s="925"/>
      <c r="H237" s="925">
        <f>+'Pivot Table 2-Year Insts.'!$Q$518</f>
        <v>9.7435718886548415</v>
      </c>
      <c r="I237" s="925"/>
      <c r="J237" s="925">
        <f>+'Pivot Table 2-Year Insts.'!$Q$521</f>
        <v>34.200859982939605</v>
      </c>
      <c r="K237" s="925"/>
      <c r="L237" s="922">
        <f t="shared" si="54"/>
        <v>100</v>
      </c>
      <c r="M237" s="46"/>
      <c r="N237" s="19"/>
      <c r="O237" s="882">
        <f>+'Pivot Table 2-Year Insts.'!Q514</f>
        <v>53.28864535120853</v>
      </c>
      <c r="P237" s="882">
        <f>+'Pivot Table 2-Year Insts.'!Q517</f>
        <v>10.590342430529695</v>
      </c>
      <c r="Q237" s="882">
        <f>+'Pivot Table 2-Year Insts.'!Q520</f>
        <v>36.121012218261775</v>
      </c>
      <c r="R237" s="796">
        <f t="shared" si="55"/>
        <v>100</v>
      </c>
      <c r="S237" s="795">
        <f t="shared" si="56"/>
        <v>63.878987781738225</v>
      </c>
      <c r="T237" s="675">
        <f t="shared" si="57"/>
        <v>1.9201522353221705</v>
      </c>
      <c r="U237" s="674" t="s">
        <v>412</v>
      </c>
      <c r="V237" s="10"/>
      <c r="W237" s="10"/>
      <c r="X237" s="10"/>
      <c r="Y237" s="10"/>
      <c r="Z237" s="10"/>
      <c r="AA237" s="10"/>
      <c r="AB237" s="10"/>
      <c r="AC237" s="10"/>
      <c r="AD237" s="10"/>
      <c r="AE237" s="10"/>
      <c r="AF237" s="19"/>
      <c r="AG237" s="19"/>
      <c r="AH237" s="19"/>
      <c r="AI237" s="19"/>
      <c r="AJ237" s="19"/>
      <c r="AK237" s="19"/>
    </row>
    <row r="238" spans="1:37" s="7" customFormat="1">
      <c r="A238" s="926" t="s">
        <v>413</v>
      </c>
      <c r="B238" s="920">
        <f>+'Pivot Table 2-Year Insts.'!$Q$550</f>
        <v>62.297909761212203</v>
      </c>
      <c r="C238" s="936"/>
      <c r="D238" s="922">
        <f t="shared" si="53"/>
        <v>63.521363809110163</v>
      </c>
      <c r="E238" s="923"/>
      <c r="F238" s="924">
        <f>+'Pivot Table 2-Year Insts.'!$Q$553</f>
        <v>57.674140832835661</v>
      </c>
      <c r="G238" s="925"/>
      <c r="H238" s="925">
        <f>+'Pivot Table 2-Year Insts.'!$Q$556</f>
        <v>5.8472229762744989</v>
      </c>
      <c r="I238" s="925"/>
      <c r="J238" s="925">
        <f>+'Pivot Table 2-Year Insts.'!$Q$559</f>
        <v>36.478636190889837</v>
      </c>
      <c r="K238" s="925"/>
      <c r="L238" s="922">
        <f t="shared" si="54"/>
        <v>100</v>
      </c>
      <c r="M238" s="46"/>
      <c r="N238" s="19"/>
      <c r="O238" s="882">
        <f>+'Pivot Table 2-Year Insts.'!Q552</f>
        <v>60.540414628464944</v>
      </c>
      <c r="P238" s="882">
        <f>+'Pivot Table 2-Year Insts.'!Q555</f>
        <v>6.0039599347775443</v>
      </c>
      <c r="Q238" s="882">
        <f>+'Pivot Table 2-Year Insts.'!Q558</f>
        <v>33.455625436757515</v>
      </c>
      <c r="R238" s="796">
        <f t="shared" si="55"/>
        <v>100</v>
      </c>
      <c r="S238" s="795">
        <f t="shared" si="56"/>
        <v>66.544374563242485</v>
      </c>
      <c r="T238" s="675">
        <f t="shared" si="57"/>
        <v>-3.0230107541323221</v>
      </c>
      <c r="U238" s="674" t="s">
        <v>413</v>
      </c>
      <c r="V238" s="10"/>
      <c r="W238" s="10"/>
      <c r="X238" s="10"/>
      <c r="Y238" s="10"/>
      <c r="Z238" s="10"/>
      <c r="AA238" s="10"/>
      <c r="AB238" s="10"/>
      <c r="AC238" s="10"/>
      <c r="AD238" s="10"/>
      <c r="AE238" s="10"/>
      <c r="AF238" s="19"/>
      <c r="AG238" s="19"/>
      <c r="AH238" s="19"/>
      <c r="AI238" s="19"/>
      <c r="AJ238" s="19"/>
      <c r="AK238" s="19"/>
    </row>
    <row r="239" spans="1:37" s="7" customFormat="1">
      <c r="A239" s="928" t="s">
        <v>414</v>
      </c>
      <c r="B239" s="929">
        <f>+'Pivot Table 2-Year Insts.'!$Q$588</f>
        <v>82.196741098370552</v>
      </c>
      <c r="C239" s="940"/>
      <c r="D239" s="931">
        <f t="shared" si="53"/>
        <v>60.389133627019092</v>
      </c>
      <c r="E239" s="932"/>
      <c r="F239" s="933">
        <f>+'Pivot Table 2-Year Insts.'!$Q$591</f>
        <v>51.798825256975036</v>
      </c>
      <c r="G239" s="934"/>
      <c r="H239" s="934">
        <f>+'Pivot Table 2-Year Insts.'!$Q$594</f>
        <v>8.5903083700440526</v>
      </c>
      <c r="I239" s="934"/>
      <c r="J239" s="934">
        <f>+'Pivot Table 2-Year Insts.'!$Q$597</f>
        <v>39.610866372980915</v>
      </c>
      <c r="K239" s="934"/>
      <c r="L239" s="935">
        <f t="shared" si="54"/>
        <v>100</v>
      </c>
      <c r="M239" s="57"/>
      <c r="N239" s="19"/>
      <c r="O239" s="883">
        <f>+'Pivot Table 2-Year Insts.'!Q590</f>
        <v>49.647495361781075</v>
      </c>
      <c r="P239" s="883">
        <f>+'Pivot Table 2-Year Insts.'!Q593</f>
        <v>7.9035250463821898</v>
      </c>
      <c r="Q239" s="883">
        <f>+'Pivot Table 2-Year Insts.'!Q596</f>
        <v>42.448979591836732</v>
      </c>
      <c r="R239" s="812">
        <f t="shared" si="55"/>
        <v>100</v>
      </c>
      <c r="S239" s="795">
        <f t="shared" si="56"/>
        <v>57.551020408163268</v>
      </c>
      <c r="T239" s="675">
        <f t="shared" si="57"/>
        <v>2.838113218855824</v>
      </c>
      <c r="U239" s="674" t="s">
        <v>414</v>
      </c>
      <c r="V239" s="10"/>
      <c r="W239" s="10"/>
      <c r="X239" s="10"/>
      <c r="Y239" s="10"/>
      <c r="Z239" s="10"/>
      <c r="AA239" s="10"/>
      <c r="AB239" s="10"/>
      <c r="AC239" s="10"/>
      <c r="AD239" s="10"/>
      <c r="AE239" s="10"/>
      <c r="AF239" s="19"/>
      <c r="AG239" s="19"/>
      <c r="AH239" s="19"/>
      <c r="AI239" s="19"/>
      <c r="AJ239" s="19"/>
      <c r="AK239" s="19"/>
    </row>
    <row r="240" spans="1:37" s="7" customFormat="1" ht="12.75" customHeight="1">
      <c r="A240" s="59" t="s">
        <v>370</v>
      </c>
      <c r="B240" s="39"/>
      <c r="C240" s="6"/>
      <c r="D240" s="6"/>
      <c r="E240" s="6"/>
      <c r="F240" s="47"/>
      <c r="G240" s="6"/>
      <c r="H240" s="6"/>
      <c r="I240" s="6"/>
      <c r="J240" s="6"/>
      <c r="K240" s="6"/>
      <c r="L240" s="6"/>
      <c r="M240" s="47"/>
      <c r="N240" s="19"/>
      <c r="O240" s="884"/>
      <c r="P240" s="884"/>
      <c r="Q240" s="884"/>
      <c r="R240" s="813"/>
      <c r="S240" s="147"/>
      <c r="T240" s="126"/>
      <c r="V240" s="10"/>
      <c r="W240" s="10"/>
      <c r="X240" s="10"/>
      <c r="Y240" s="10"/>
      <c r="Z240" s="10"/>
      <c r="AA240" s="10"/>
      <c r="AB240" s="10"/>
      <c r="AC240" s="10"/>
      <c r="AD240" s="10"/>
      <c r="AE240" s="10"/>
      <c r="AF240" s="19"/>
      <c r="AG240" s="19"/>
      <c r="AH240" s="19"/>
      <c r="AI240" s="19"/>
      <c r="AJ240" s="19"/>
      <c r="AK240" s="19"/>
    </row>
    <row r="241" spans="1:37" s="113" customFormat="1" ht="51" customHeight="1">
      <c r="A241" s="952" t="s">
        <v>379</v>
      </c>
      <c r="B241" s="952"/>
      <c r="C241" s="952"/>
      <c r="D241" s="953"/>
      <c r="E241" s="953"/>
      <c r="F241" s="953"/>
      <c r="G241" s="953"/>
      <c r="H241" s="953"/>
      <c r="I241" s="953"/>
      <c r="J241" s="953"/>
      <c r="K241" s="953"/>
      <c r="L241" s="953"/>
      <c r="M241" s="119"/>
      <c r="O241" s="871"/>
      <c r="P241" s="871"/>
      <c r="Q241" s="871"/>
      <c r="R241" s="124"/>
      <c r="S241" s="124"/>
      <c r="T241" s="124"/>
      <c r="V241" s="7"/>
      <c r="W241" s="118"/>
      <c r="X241" s="19"/>
      <c r="Y241" s="120"/>
      <c r="Z241" s="121"/>
      <c r="AA241" s="121"/>
      <c r="AB241" s="120"/>
      <c r="AC241" s="120"/>
      <c r="AD241" s="120"/>
      <c r="AE241" s="120"/>
      <c r="AF241" s="120"/>
      <c r="AG241" s="120"/>
      <c r="AH241" s="120"/>
      <c r="AI241" s="120"/>
      <c r="AJ241" s="120"/>
      <c r="AK241" s="120"/>
    </row>
    <row r="242" spans="1:37" ht="12" customHeight="1">
      <c r="M242" s="183" t="s">
        <v>1012</v>
      </c>
      <c r="X242" s="19"/>
    </row>
    <row r="243" spans="1:37" ht="15.75" customHeight="1">
      <c r="A243" s="73" t="s">
        <v>368</v>
      </c>
      <c r="B243" s="1"/>
      <c r="C243" s="1"/>
      <c r="D243" s="1"/>
      <c r="E243" s="1"/>
      <c r="F243" s="1"/>
      <c r="G243" s="1"/>
      <c r="H243" s="1"/>
      <c r="I243" s="1"/>
      <c r="J243" s="1"/>
      <c r="K243" s="1"/>
      <c r="L243" s="1"/>
      <c r="M243" s="44"/>
      <c r="X243" s="19"/>
    </row>
    <row r="244" spans="1:37" ht="15.75" customHeight="1">
      <c r="A244" s="1"/>
      <c r="B244" s="1"/>
      <c r="C244" s="1"/>
      <c r="D244" s="1"/>
      <c r="E244" s="1"/>
      <c r="F244" s="1"/>
      <c r="G244" s="1"/>
      <c r="H244" s="1"/>
      <c r="I244" s="1"/>
      <c r="J244" s="1"/>
      <c r="K244" s="1"/>
      <c r="L244" s="1"/>
      <c r="M244" s="44"/>
      <c r="X244" s="19"/>
    </row>
    <row r="245" spans="1:37" ht="15.75" customHeight="1">
      <c r="A245" s="1" t="s">
        <v>426</v>
      </c>
      <c r="B245" s="1"/>
      <c r="C245" s="1"/>
      <c r="D245" s="1"/>
      <c r="E245" s="1"/>
      <c r="F245" s="1"/>
      <c r="G245" s="1"/>
      <c r="H245" s="1"/>
      <c r="I245" s="1"/>
      <c r="J245" s="1"/>
      <c r="K245" s="1"/>
      <c r="L245" s="1"/>
      <c r="M245" s="44"/>
      <c r="X245" s="120"/>
    </row>
    <row r="246" spans="1:37" ht="15.75" customHeight="1">
      <c r="A246" s="1" t="s">
        <v>436</v>
      </c>
      <c r="B246" s="1"/>
      <c r="C246" s="1"/>
      <c r="D246" s="1"/>
      <c r="E246" s="1"/>
      <c r="F246" s="1"/>
      <c r="G246" s="1"/>
      <c r="H246" s="1"/>
      <c r="I246" s="1"/>
      <c r="J246" s="1"/>
      <c r="K246" s="1"/>
      <c r="L246" s="1"/>
      <c r="M246" s="44"/>
    </row>
    <row r="247" spans="1:37" ht="15.75" customHeight="1">
      <c r="A247" s="1" t="s">
        <v>1005</v>
      </c>
      <c r="B247" s="1"/>
      <c r="C247" s="1"/>
      <c r="D247" s="1"/>
      <c r="E247" s="1"/>
      <c r="F247" s="1"/>
      <c r="G247" s="1"/>
      <c r="H247" s="1"/>
      <c r="I247" s="1"/>
      <c r="J247" s="1"/>
      <c r="K247" s="1"/>
      <c r="L247" s="1"/>
      <c r="M247" s="44"/>
    </row>
    <row r="248" spans="1:37" ht="6" customHeight="1">
      <c r="A248" s="1"/>
      <c r="B248" s="1"/>
      <c r="C248" s="1"/>
      <c r="D248" s="1"/>
      <c r="E248" s="1"/>
      <c r="F248" s="1"/>
      <c r="G248" s="1"/>
      <c r="H248" s="1"/>
      <c r="I248" s="1"/>
      <c r="J248" s="1"/>
      <c r="K248" s="1"/>
      <c r="L248" s="1"/>
    </row>
    <row r="249" spans="1:37" ht="69" customHeight="1">
      <c r="A249" s="15"/>
      <c r="B249" s="42" t="s">
        <v>938</v>
      </c>
      <c r="C249" s="50"/>
      <c r="D249" s="42" t="s">
        <v>421</v>
      </c>
      <c r="E249" s="51"/>
      <c r="F249" s="42" t="s">
        <v>396</v>
      </c>
      <c r="G249" s="42"/>
      <c r="H249" s="42" t="s">
        <v>390</v>
      </c>
      <c r="I249" s="42"/>
      <c r="J249" s="42" t="s">
        <v>416</v>
      </c>
      <c r="K249" s="42"/>
      <c r="L249" s="42" t="s">
        <v>417</v>
      </c>
      <c r="M249" s="42"/>
      <c r="N249" s="2"/>
      <c r="T249" s="124" t="s">
        <v>391</v>
      </c>
    </row>
    <row r="250" spans="1:37" s="7" customFormat="1" ht="18" customHeight="1">
      <c r="A250" s="13" t="s">
        <v>399</v>
      </c>
      <c r="B250" s="34">
        <f>+'Pivot Table 2-Year Insts.'!$M$626</f>
        <v>47.457523343027709</v>
      </c>
      <c r="C250" s="35"/>
      <c r="D250" s="52">
        <f>+F250+H250</f>
        <v>70.784414914204618</v>
      </c>
      <c r="E250" s="36"/>
      <c r="F250" s="46">
        <f>+'Pivot Table 2-Year Insts.'!$M$629</f>
        <v>65.71410140627016</v>
      </c>
      <c r="G250" s="6"/>
      <c r="H250" s="6">
        <f>+'Pivot Table 2-Year Insts.'!$M$632</f>
        <v>5.0703135079344603</v>
      </c>
      <c r="I250" s="6"/>
      <c r="J250" s="6">
        <f>+'Pivot Table 2-Year Insts.'!$M$635</f>
        <v>29.215585085795382</v>
      </c>
      <c r="K250" s="6"/>
      <c r="L250" s="52">
        <f>SUM(F250:J250)</f>
        <v>100</v>
      </c>
      <c r="M250" s="46"/>
      <c r="O250" s="827"/>
      <c r="P250" s="827"/>
      <c r="Q250" s="827"/>
      <c r="R250" s="130"/>
      <c r="S250" s="130"/>
      <c r="T250" s="126"/>
      <c r="U250" s="16"/>
      <c r="W250" s="74"/>
      <c r="X250" s="10"/>
      <c r="Z250" s="115"/>
      <c r="AA250" s="115"/>
    </row>
    <row r="251" spans="1:37" s="7" customFormat="1">
      <c r="A251" s="13"/>
      <c r="B251" s="34"/>
      <c r="C251" s="80"/>
      <c r="D251" s="79"/>
      <c r="E251" s="81"/>
      <c r="F251" s="46"/>
      <c r="G251" s="6"/>
      <c r="H251" s="6"/>
      <c r="I251" s="6"/>
      <c r="J251" s="6"/>
      <c r="K251" s="6"/>
      <c r="L251" s="52"/>
      <c r="M251" s="46"/>
      <c r="O251" s="827"/>
      <c r="P251" s="827"/>
      <c r="Q251" s="827"/>
      <c r="R251" s="130"/>
      <c r="S251" s="130"/>
      <c r="T251" s="126"/>
      <c r="W251" s="74"/>
      <c r="X251" s="10"/>
      <c r="Z251" s="115"/>
      <c r="AA251" s="115"/>
    </row>
    <row r="252" spans="1:37" s="7" customFormat="1">
      <c r="A252" s="13" t="s">
        <v>400</v>
      </c>
      <c r="B252" s="34">
        <f>+'Pivot Table 2-Year Insts.'!$M$18</f>
        <v>0</v>
      </c>
      <c r="C252" s="35"/>
      <c r="D252" s="52">
        <f t="shared" ref="D252:D255" si="58">+F252+H252</f>
        <v>0</v>
      </c>
      <c r="E252" s="36"/>
      <c r="F252" s="46">
        <f>+'Pivot Table 2-Year Insts.'!$M$21</f>
        <v>0</v>
      </c>
      <c r="G252" s="6"/>
      <c r="H252" s="6">
        <f>+'Pivot Table 2-Year Insts.'!$M$24</f>
        <v>0</v>
      </c>
      <c r="I252" s="6"/>
      <c r="J252" s="6">
        <f>+'Pivot Table 2-Year Insts.'!$M$27</f>
        <v>0</v>
      </c>
      <c r="K252" s="6"/>
      <c r="L252" s="52">
        <f>SUM(F252:J252)</f>
        <v>0</v>
      </c>
      <c r="M252" s="46"/>
      <c r="O252" s="827"/>
      <c r="P252" s="827"/>
      <c r="Q252" s="827"/>
      <c r="R252" s="130"/>
      <c r="S252" s="130"/>
      <c r="T252" s="126"/>
      <c r="W252" s="74"/>
      <c r="X252" s="10"/>
      <c r="Z252" s="115"/>
      <c r="AA252" s="115"/>
    </row>
    <row r="253" spans="1:37" s="7" customFormat="1">
      <c r="A253" s="2" t="s">
        <v>401</v>
      </c>
      <c r="B253" s="34">
        <f>+'Pivot Table 2-Year Insts.'!$M$56</f>
        <v>0</v>
      </c>
      <c r="C253" s="35"/>
      <c r="D253" s="52">
        <f t="shared" si="58"/>
        <v>0</v>
      </c>
      <c r="E253" s="36"/>
      <c r="F253" s="46">
        <f>+'Pivot Table 2-Year Insts.'!$M$59</f>
        <v>0</v>
      </c>
      <c r="G253" s="6"/>
      <c r="H253" s="6">
        <f>+'Pivot Table 2-Year Insts.'!$M$62</f>
        <v>0</v>
      </c>
      <c r="I253" s="6"/>
      <c r="J253" s="6">
        <f>+'Pivot Table 2-Year Insts.'!$M$65</f>
        <v>0</v>
      </c>
      <c r="K253" s="6"/>
      <c r="L253" s="52">
        <f>SUM(F253:J253)</f>
        <v>0</v>
      </c>
      <c r="M253" s="46"/>
      <c r="O253" s="827"/>
      <c r="P253" s="827"/>
      <c r="Q253" s="827"/>
      <c r="R253" s="130"/>
      <c r="S253" s="130"/>
      <c r="T253" s="126"/>
      <c r="W253" s="74"/>
      <c r="X253" s="10"/>
      <c r="Z253" s="115"/>
      <c r="AA253" s="115"/>
    </row>
    <row r="254" spans="1:37" s="7" customFormat="1" ht="12.75">
      <c r="A254" s="2" t="s">
        <v>415</v>
      </c>
      <c r="B254" s="34">
        <f>+'Pivot Table 2-Year Insts.'!$M$94</f>
        <v>0</v>
      </c>
      <c r="C254" s="35"/>
      <c r="D254" s="52">
        <f t="shared" si="58"/>
        <v>0</v>
      </c>
      <c r="E254" s="36"/>
      <c r="F254" s="46">
        <f>+'Pivot Table 2-Year Insts.'!$M$97</f>
        <v>0</v>
      </c>
      <c r="G254" s="6"/>
      <c r="H254" s="6">
        <f>+'Pivot Table 2-Year Insts.'!$M$100</f>
        <v>0</v>
      </c>
      <c r="I254" s="6"/>
      <c r="J254" s="6">
        <f>+'Pivot Table 2-Year Insts.'!$M$103</f>
        <v>0</v>
      </c>
      <c r="K254" s="6"/>
      <c r="L254" s="52">
        <f>SUM(F254:J254)</f>
        <v>0</v>
      </c>
      <c r="M254" s="46"/>
      <c r="O254" s="827"/>
      <c r="P254" s="827"/>
      <c r="Q254" s="827"/>
      <c r="R254" s="130"/>
      <c r="S254" s="130"/>
      <c r="T254" s="126"/>
      <c r="W254" s="74"/>
      <c r="Z254" s="115"/>
      <c r="AA254" s="115"/>
    </row>
    <row r="255" spans="1:37" s="7" customFormat="1" ht="12.75">
      <c r="A255" s="2" t="s">
        <v>402</v>
      </c>
      <c r="B255" s="46">
        <f>+'Pivot Table 2-Year Insts.'!$M$132</f>
        <v>46.073318957067244</v>
      </c>
      <c r="C255" s="35"/>
      <c r="D255" s="52">
        <f t="shared" si="58"/>
        <v>71.696025870138712</v>
      </c>
      <c r="E255" s="36"/>
      <c r="F255" s="46">
        <f>+'Pivot Table 2-Year Insts.'!$M$135</f>
        <v>67.330439962556383</v>
      </c>
      <c r="G255" s="6"/>
      <c r="H255" s="6">
        <f>+'Pivot Table 2-Year Insts.'!$M$138</f>
        <v>4.3655859075823331</v>
      </c>
      <c r="I255" s="6"/>
      <c r="J255" s="6">
        <f>+'Pivot Table 2-Year Insts.'!$M$141</f>
        <v>28.303974129861288</v>
      </c>
      <c r="K255" s="6"/>
      <c r="L255" s="52">
        <f>SUM(F255:J255)</f>
        <v>100</v>
      </c>
      <c r="M255" s="46"/>
      <c r="O255" s="827"/>
      <c r="P255" s="827"/>
      <c r="Q255" s="827"/>
      <c r="R255" s="130"/>
      <c r="S255" s="130"/>
      <c r="T255" s="126"/>
      <c r="W255" s="74"/>
      <c r="Z255" s="115"/>
      <c r="AA255" s="115"/>
    </row>
    <row r="256" spans="1:37" s="7" customFormat="1" ht="12.75">
      <c r="A256" s="2"/>
      <c r="B256" s="46"/>
      <c r="C256" s="35"/>
      <c r="D256" s="52"/>
      <c r="E256" s="36"/>
      <c r="F256" s="46"/>
      <c r="G256" s="6"/>
      <c r="H256" s="6"/>
      <c r="I256" s="6"/>
      <c r="J256" s="6"/>
      <c r="K256" s="6"/>
      <c r="L256" s="52"/>
      <c r="M256" s="46"/>
      <c r="O256" s="827"/>
      <c r="P256" s="827"/>
      <c r="Q256" s="827"/>
      <c r="R256" s="130"/>
      <c r="S256" s="130"/>
      <c r="T256" s="126"/>
      <c r="W256" s="74"/>
      <c r="Z256" s="115"/>
      <c r="AA256" s="115"/>
    </row>
    <row r="257" spans="1:27" s="7" customFormat="1" ht="12.75">
      <c r="A257" s="2" t="s">
        <v>403</v>
      </c>
      <c r="B257" s="34">
        <f>+'Pivot Table 2-Year Insts.'!$M$170</f>
        <v>0</v>
      </c>
      <c r="C257" s="35"/>
      <c r="D257" s="52">
        <f t="shared" ref="D257:D260" si="59">+F257+H257</f>
        <v>0</v>
      </c>
      <c r="E257" s="36"/>
      <c r="F257" s="46">
        <f>+'Pivot Table 2-Year Insts.'!$M$173</f>
        <v>0</v>
      </c>
      <c r="G257" s="6"/>
      <c r="H257" s="6">
        <f>+'Pivot Table 2-Year Insts.'!$M$176</f>
        <v>0</v>
      </c>
      <c r="I257" s="6"/>
      <c r="J257" s="6">
        <f>+'Pivot Table 2-Year Insts.'!$M$179</f>
        <v>0</v>
      </c>
      <c r="K257" s="6"/>
      <c r="L257" s="52">
        <f>SUM(F257:J257)</f>
        <v>0</v>
      </c>
      <c r="M257" s="46"/>
      <c r="O257" s="827"/>
      <c r="P257" s="827"/>
      <c r="Q257" s="827"/>
      <c r="R257" s="130"/>
      <c r="S257" s="130"/>
      <c r="T257" s="126"/>
      <c r="W257" s="74"/>
      <c r="Z257" s="115"/>
      <c r="AA257" s="115"/>
    </row>
    <row r="258" spans="1:27" s="7" customFormat="1" ht="12.75">
      <c r="A258" s="2" t="s">
        <v>404</v>
      </c>
      <c r="B258" s="34">
        <f>+'Pivot Table 2-Year Insts.'!$M$208</f>
        <v>0</v>
      </c>
      <c r="C258" s="35"/>
      <c r="D258" s="52">
        <f t="shared" si="59"/>
        <v>0</v>
      </c>
      <c r="E258" s="36"/>
      <c r="F258" s="46">
        <f>+'Pivot Table 2-Year Insts.'!$M$211</f>
        <v>0</v>
      </c>
      <c r="G258" s="6"/>
      <c r="H258" s="6">
        <f>+'Pivot Table 2-Year Insts.'!$M$214</f>
        <v>0</v>
      </c>
      <c r="I258" s="6"/>
      <c r="J258" s="6">
        <f>+'Pivot Table 2-Year Insts.'!$M$217</f>
        <v>0</v>
      </c>
      <c r="K258" s="6"/>
      <c r="L258" s="52">
        <f>SUM(F258:J258)</f>
        <v>0</v>
      </c>
      <c r="M258" s="46"/>
      <c r="O258" s="827"/>
      <c r="P258" s="827"/>
      <c r="Q258" s="827"/>
      <c r="R258" s="130"/>
      <c r="S258" s="130"/>
      <c r="T258" s="126"/>
      <c r="W258" s="74"/>
      <c r="Z258" s="115"/>
      <c r="AA258" s="115"/>
    </row>
    <row r="259" spans="1:27" s="18" customFormat="1" ht="12.75">
      <c r="A259" s="2" t="s">
        <v>405</v>
      </c>
      <c r="B259" s="34">
        <f>+'Pivot Table 2-Year Insts.'!$M$246</f>
        <v>55.737704918032783</v>
      </c>
      <c r="C259" s="35"/>
      <c r="D259" s="52">
        <f t="shared" si="59"/>
        <v>68.954248366013076</v>
      </c>
      <c r="E259" s="36"/>
      <c r="F259" s="46">
        <f>+'Pivot Table 2-Year Insts.'!$M$249</f>
        <v>51.960784313725497</v>
      </c>
      <c r="G259" s="6"/>
      <c r="H259" s="6">
        <f>+'Pivot Table 2-Year Insts.'!$M$252</f>
        <v>16.993464052287582</v>
      </c>
      <c r="I259" s="6"/>
      <c r="J259" s="6">
        <f>+'Pivot Table 2-Year Insts.'!$M$255</f>
        <v>31.045751633986928</v>
      </c>
      <c r="K259" s="6"/>
      <c r="L259" s="52">
        <f>SUM(F259:J259)</f>
        <v>100</v>
      </c>
      <c r="M259" s="46"/>
      <c r="O259" s="827"/>
      <c r="P259" s="827"/>
      <c r="Q259" s="827"/>
      <c r="R259" s="130"/>
      <c r="S259" s="130"/>
      <c r="T259" s="126"/>
      <c r="W259" s="116"/>
      <c r="X259" s="7"/>
      <c r="Z259" s="117"/>
      <c r="AA259" s="117"/>
    </row>
    <row r="260" spans="1:27" s="7" customFormat="1" ht="12.75">
      <c r="A260" s="2" t="s">
        <v>406</v>
      </c>
      <c r="B260" s="34">
        <f>+'Pivot Table 2-Year Insts.'!$M$284</f>
        <v>0</v>
      </c>
      <c r="C260" s="35"/>
      <c r="D260" s="52">
        <f t="shared" si="59"/>
        <v>0</v>
      </c>
      <c r="E260" s="36"/>
      <c r="F260" s="46">
        <f>+'Pivot Table 2-Year Insts.'!$M$287</f>
        <v>0</v>
      </c>
      <c r="G260" s="6"/>
      <c r="H260" s="6">
        <f>+'Pivot Table 2-Year Insts.'!$M$290</f>
        <v>0</v>
      </c>
      <c r="I260" s="6"/>
      <c r="J260" s="6">
        <f>+'Pivot Table 2-Year Insts.'!$M$293</f>
        <v>0</v>
      </c>
      <c r="K260" s="6"/>
      <c r="L260" s="52">
        <f>SUM(F260:J260)</f>
        <v>0</v>
      </c>
      <c r="M260" s="46"/>
      <c r="O260" s="827"/>
      <c r="P260" s="827"/>
      <c r="Q260" s="827"/>
      <c r="R260" s="130"/>
      <c r="S260" s="130"/>
      <c r="T260" s="126"/>
      <c r="W260" s="74"/>
      <c r="Z260" s="115"/>
      <c r="AA260" s="115"/>
    </row>
    <row r="261" spans="1:27" s="7" customFormat="1" ht="12.75">
      <c r="A261" s="2"/>
      <c r="B261" s="34"/>
      <c r="C261" s="35"/>
      <c r="D261" s="52"/>
      <c r="E261" s="36"/>
      <c r="F261" s="46"/>
      <c r="G261" s="6"/>
      <c r="H261" s="6"/>
      <c r="I261" s="6"/>
      <c r="J261" s="6"/>
      <c r="K261" s="6"/>
      <c r="L261" s="52"/>
      <c r="M261" s="46"/>
      <c r="O261" s="827"/>
      <c r="P261" s="827"/>
      <c r="Q261" s="827"/>
      <c r="R261" s="130"/>
      <c r="S261" s="130"/>
      <c r="T261" s="126"/>
      <c r="W261" s="74"/>
      <c r="Z261" s="115"/>
      <c r="AA261" s="115"/>
    </row>
    <row r="262" spans="1:27" s="7" customFormat="1" ht="12.75">
      <c r="A262" s="2" t="s">
        <v>407</v>
      </c>
      <c r="B262" s="34">
        <f>+'Pivot Table 2-Year Insts.'!$M$322</f>
        <v>0</v>
      </c>
      <c r="C262" s="35"/>
      <c r="D262" s="52">
        <f t="shared" ref="D262:D265" si="60">+F262+H262</f>
        <v>0</v>
      </c>
      <c r="E262" s="36"/>
      <c r="F262" s="46">
        <f>+'Pivot Table 2-Year Insts.'!$M$325</f>
        <v>0</v>
      </c>
      <c r="G262" s="6"/>
      <c r="H262" s="6">
        <f>+'Pivot Table 2-Year Insts.'!$M$328</f>
        <v>0</v>
      </c>
      <c r="I262" s="6"/>
      <c r="J262" s="6">
        <f>+'Pivot Table 2-Year Insts.'!$M$331</f>
        <v>0</v>
      </c>
      <c r="K262" s="6"/>
      <c r="L262" s="52">
        <f>SUM(F262:J262)</f>
        <v>0</v>
      </c>
      <c r="M262" s="46"/>
      <c r="O262" s="827"/>
      <c r="P262" s="827"/>
      <c r="Q262" s="827"/>
      <c r="R262" s="130"/>
      <c r="S262" s="130"/>
      <c r="T262" s="126"/>
      <c r="W262" s="74"/>
      <c r="Z262" s="115"/>
      <c r="AA262" s="115"/>
    </row>
    <row r="263" spans="1:27" s="7" customFormat="1" ht="12.75">
      <c r="A263" s="2" t="s">
        <v>408</v>
      </c>
      <c r="B263" s="34">
        <f>+'Pivot Table 2-Year Insts.'!$M$360</f>
        <v>0</v>
      </c>
      <c r="C263" s="35"/>
      <c r="D263" s="52">
        <f t="shared" si="60"/>
        <v>0</v>
      </c>
      <c r="E263" s="36"/>
      <c r="F263" s="46">
        <f>+'Pivot Table 2-Year Insts.'!$M$363</f>
        <v>0</v>
      </c>
      <c r="G263" s="6"/>
      <c r="H263" s="6">
        <f>+'Pivot Table 2-Year Insts.'!$M$366</f>
        <v>0</v>
      </c>
      <c r="I263" s="6"/>
      <c r="J263" s="6">
        <f>+'Pivot Table 2-Year Insts.'!$M$369</f>
        <v>0</v>
      </c>
      <c r="K263" s="6"/>
      <c r="L263" s="52">
        <f>SUM(F263:J263)</f>
        <v>0</v>
      </c>
      <c r="M263" s="46"/>
      <c r="O263" s="827"/>
      <c r="P263" s="827"/>
      <c r="Q263" s="827"/>
      <c r="R263" s="130"/>
      <c r="S263" s="130"/>
      <c r="T263" s="126"/>
      <c r="W263" s="74"/>
      <c r="X263" s="18"/>
      <c r="Z263" s="115"/>
      <c r="AA263" s="115"/>
    </row>
    <row r="264" spans="1:27" s="7" customFormat="1" ht="12.75">
      <c r="A264" s="2" t="s">
        <v>409</v>
      </c>
      <c r="B264" s="34">
        <f>+'Pivot Table 2-Year Insts.'!$M$398</f>
        <v>27.836134453781515</v>
      </c>
      <c r="C264" s="35"/>
      <c r="D264" s="52">
        <f t="shared" si="60"/>
        <v>67.35849056603773</v>
      </c>
      <c r="E264" s="36"/>
      <c r="F264" s="46">
        <f>+'Pivot Table 2-Year Insts.'!$M$401</f>
        <v>62.452830188679243</v>
      </c>
      <c r="G264" s="6"/>
      <c r="H264" s="6">
        <f>+'Pivot Table 2-Year Insts.'!$M$404</f>
        <v>4.9056603773584913</v>
      </c>
      <c r="I264" s="6"/>
      <c r="J264" s="6">
        <f>+'Pivot Table 2-Year Insts.'!$M$407</f>
        <v>32.641509433962263</v>
      </c>
      <c r="K264" s="6"/>
      <c r="L264" s="52">
        <f>SUM(F264:J264)</f>
        <v>100</v>
      </c>
      <c r="M264" s="46"/>
      <c r="O264" s="827"/>
      <c r="P264" s="827"/>
      <c r="Q264" s="827"/>
      <c r="R264" s="130"/>
      <c r="S264" s="130"/>
      <c r="T264" s="126"/>
      <c r="W264" s="74"/>
      <c r="Z264" s="115"/>
      <c r="AA264" s="115"/>
    </row>
    <row r="265" spans="1:27" s="7" customFormat="1" ht="12.75">
      <c r="A265" s="2" t="s">
        <v>410</v>
      </c>
      <c r="B265" s="34">
        <f>+'Pivot Table 2-Year Insts.'!$M$436</f>
        <v>0</v>
      </c>
      <c r="C265" s="35"/>
      <c r="D265" s="52">
        <f t="shared" si="60"/>
        <v>0</v>
      </c>
      <c r="E265" s="36"/>
      <c r="F265" s="46">
        <f>+'Pivot Table 2-Year Insts.'!$M$439</f>
        <v>0</v>
      </c>
      <c r="G265" s="6"/>
      <c r="H265" s="6">
        <f>+'Pivot Table 2-Year Insts.'!$M$442</f>
        <v>0</v>
      </c>
      <c r="I265" s="6"/>
      <c r="J265" s="6">
        <f>+'Pivot Table 2-Year Insts.'!$M$445</f>
        <v>0</v>
      </c>
      <c r="K265" s="6"/>
      <c r="L265" s="52">
        <f>SUM(F265:J265)</f>
        <v>0</v>
      </c>
      <c r="M265" s="46"/>
      <c r="O265" s="827"/>
      <c r="P265" s="827"/>
      <c r="Q265" s="827"/>
      <c r="R265" s="130"/>
      <c r="S265" s="130"/>
      <c r="T265" s="126"/>
      <c r="W265" s="74"/>
      <c r="Z265" s="115"/>
      <c r="AA265" s="115"/>
    </row>
    <row r="266" spans="1:27" s="7" customFormat="1" ht="12.75">
      <c r="A266" s="2"/>
      <c r="B266" s="34"/>
      <c r="C266" s="35"/>
      <c r="D266" s="52"/>
      <c r="E266" s="36"/>
      <c r="F266" s="46"/>
      <c r="G266" s="6"/>
      <c r="H266" s="6"/>
      <c r="I266" s="6"/>
      <c r="J266" s="6"/>
      <c r="K266" s="6"/>
      <c r="L266" s="52"/>
      <c r="M266" s="46"/>
      <c r="O266" s="827"/>
      <c r="P266" s="827"/>
      <c r="Q266" s="827"/>
      <c r="R266" s="130"/>
      <c r="S266" s="130"/>
      <c r="T266" s="126"/>
      <c r="W266" s="74"/>
      <c r="Z266" s="115"/>
      <c r="AA266" s="115"/>
    </row>
    <row r="267" spans="1:27" s="7" customFormat="1" ht="12.75">
      <c r="A267" s="2" t="s">
        <v>411</v>
      </c>
      <c r="B267" s="34">
        <f>+'Pivot Table 2-Year Insts.'!$M$474</f>
        <v>0</v>
      </c>
      <c r="C267" s="35"/>
      <c r="D267" s="52">
        <f t="shared" ref="D267:D270" si="61">+F267+H267</f>
        <v>0</v>
      </c>
      <c r="E267" s="36"/>
      <c r="F267" s="46">
        <f>+'Pivot Table 2-Year Insts.'!$M$477</f>
        <v>0</v>
      </c>
      <c r="G267" s="6"/>
      <c r="H267" s="6">
        <f>+'Pivot Table 2-Year Insts.'!$M$480</f>
        <v>0</v>
      </c>
      <c r="I267" s="6"/>
      <c r="J267" s="6">
        <f>+'Pivot Table 2-Year Insts.'!$M$483</f>
        <v>0</v>
      </c>
      <c r="K267" s="6"/>
      <c r="L267" s="52">
        <f>SUM(F267:J267)</f>
        <v>0</v>
      </c>
      <c r="M267" s="46"/>
      <c r="N267" s="19"/>
      <c r="O267" s="827"/>
      <c r="P267" s="827"/>
      <c r="Q267" s="827"/>
      <c r="R267" s="130"/>
      <c r="S267" s="130"/>
      <c r="T267" s="126"/>
      <c r="W267" s="74"/>
      <c r="Z267" s="115"/>
      <c r="AA267" s="115"/>
    </row>
    <row r="268" spans="1:27" s="7" customFormat="1" ht="12.75">
      <c r="A268" s="2" t="s">
        <v>412</v>
      </c>
      <c r="B268" s="34">
        <f>+'Pivot Table 2-Year Insts.'!$M$512</f>
        <v>61.929041852560019</v>
      </c>
      <c r="C268" s="35"/>
      <c r="D268" s="52">
        <f t="shared" si="61"/>
        <v>67.924528301886795</v>
      </c>
      <c r="E268" s="36"/>
      <c r="F268" s="46">
        <f>+'Pivot Table 2-Year Insts.'!$M$515</f>
        <v>61.234991423670671</v>
      </c>
      <c r="G268" s="6"/>
      <c r="H268" s="6">
        <f>+'Pivot Table 2-Year Insts.'!$M$518</f>
        <v>6.6895368782161233</v>
      </c>
      <c r="I268" s="6"/>
      <c r="J268" s="6">
        <f>+'Pivot Table 2-Year Insts.'!$M$521</f>
        <v>32.075471698113205</v>
      </c>
      <c r="K268" s="6"/>
      <c r="L268" s="52">
        <f>SUM(F268:J268)</f>
        <v>100</v>
      </c>
      <c r="M268" s="46"/>
      <c r="N268" s="19"/>
      <c r="O268" s="827"/>
      <c r="P268" s="827"/>
      <c r="Q268" s="827"/>
      <c r="R268" s="130"/>
      <c r="S268" s="130"/>
      <c r="T268" s="126"/>
      <c r="W268" s="74"/>
      <c r="Z268" s="115"/>
      <c r="AA268" s="115"/>
    </row>
    <row r="269" spans="1:27" s="7" customFormat="1" ht="12.75">
      <c r="A269" s="2" t="s">
        <v>413</v>
      </c>
      <c r="B269" s="34">
        <f>+'Pivot Table 2-Year Insts.'!$M$550</f>
        <v>0</v>
      </c>
      <c r="C269" s="35"/>
      <c r="D269" s="52">
        <f t="shared" si="61"/>
        <v>0</v>
      </c>
      <c r="E269" s="36"/>
      <c r="F269" s="46">
        <f>+'Pivot Table 2-Year Insts.'!$M$553</f>
        <v>0</v>
      </c>
      <c r="G269" s="6"/>
      <c r="H269" s="6">
        <f>+'Pivot Table 2-Year Insts.'!$M$556</f>
        <v>0</v>
      </c>
      <c r="I269" s="6"/>
      <c r="J269" s="6">
        <f>+'Pivot Table 2-Year Insts.'!$M$559</f>
        <v>0</v>
      </c>
      <c r="K269" s="6"/>
      <c r="L269" s="52">
        <f>SUM(F269:J269)</f>
        <v>0</v>
      </c>
      <c r="M269" s="46"/>
      <c r="N269" s="19"/>
      <c r="O269" s="827"/>
      <c r="P269" s="827"/>
      <c r="Q269" s="827"/>
      <c r="R269" s="130"/>
      <c r="S269" s="130"/>
      <c r="T269" s="126"/>
      <c r="W269" s="74"/>
      <c r="Z269" s="115"/>
      <c r="AA269" s="115"/>
    </row>
    <row r="270" spans="1:27" s="7" customFormat="1" ht="12.75">
      <c r="A270" s="53" t="s">
        <v>414</v>
      </c>
      <c r="B270" s="37">
        <f>+'Pivot Table 2-Year Insts.'!$M$588</f>
        <v>0</v>
      </c>
      <c r="C270" s="54"/>
      <c r="D270" s="55">
        <f t="shared" si="61"/>
        <v>0</v>
      </c>
      <c r="E270" s="56"/>
      <c r="F270" s="57">
        <f>+'Pivot Table 2-Year Insts.'!$M$591</f>
        <v>0</v>
      </c>
      <c r="G270" s="48"/>
      <c r="H270" s="48">
        <f>+'Pivot Table 2-Year Insts.'!$M$594</f>
        <v>0</v>
      </c>
      <c r="I270" s="48"/>
      <c r="J270" s="48">
        <f>+'Pivot Table 2-Year Insts.'!$M$597</f>
        <v>0</v>
      </c>
      <c r="K270" s="48"/>
      <c r="L270" s="58">
        <f>SUM(F270:J270)</f>
        <v>0</v>
      </c>
      <c r="M270" s="57"/>
      <c r="N270" s="19"/>
      <c r="O270" s="827"/>
      <c r="P270" s="827"/>
      <c r="Q270" s="827"/>
      <c r="R270" s="130"/>
      <c r="S270" s="130"/>
      <c r="T270" s="126"/>
      <c r="W270" s="74"/>
      <c r="Z270" s="115"/>
      <c r="AA270" s="115"/>
    </row>
    <row r="271" spans="1:27" s="113" customFormat="1" ht="12" customHeight="1">
      <c r="A271" s="59" t="s">
        <v>369</v>
      </c>
      <c r="B271" s="60"/>
      <c r="C271" s="60"/>
      <c r="D271" s="60"/>
      <c r="E271" s="60"/>
      <c r="F271" s="60"/>
      <c r="G271" s="60"/>
      <c r="H271" s="60"/>
      <c r="I271" s="60"/>
      <c r="J271" s="60"/>
      <c r="K271" s="60"/>
      <c r="L271" s="60"/>
      <c r="M271" s="119"/>
      <c r="O271" s="871"/>
      <c r="P271" s="871"/>
      <c r="Q271" s="871"/>
      <c r="R271" s="124"/>
      <c r="S271" s="124"/>
      <c r="T271" s="124"/>
      <c r="W271" s="118"/>
      <c r="X271" s="7"/>
      <c r="Z271" s="114"/>
      <c r="AA271" s="114"/>
    </row>
    <row r="272" spans="1:27" ht="59.25" customHeight="1">
      <c r="A272" s="952" t="s">
        <v>379</v>
      </c>
      <c r="B272" s="952"/>
      <c r="C272" s="952"/>
      <c r="D272" s="953"/>
      <c r="E272" s="953"/>
      <c r="F272" s="953"/>
      <c r="G272" s="953"/>
      <c r="H272" s="953"/>
      <c r="I272" s="953"/>
      <c r="J272" s="953"/>
      <c r="K272" s="953"/>
      <c r="L272" s="953"/>
      <c r="X272" s="7"/>
    </row>
    <row r="273" spans="1:27">
      <c r="A273" s="62"/>
      <c r="B273" s="41"/>
      <c r="C273" s="61"/>
      <c r="M273" s="183" t="s">
        <v>1012</v>
      </c>
      <c r="X273" s="7"/>
    </row>
    <row r="274" spans="1:27" ht="15.75" customHeight="1">
      <c r="A274" s="915" t="s">
        <v>715</v>
      </c>
      <c r="B274" s="1"/>
      <c r="C274" s="1"/>
      <c r="D274" s="1"/>
      <c r="E274" s="1"/>
      <c r="F274" s="1"/>
      <c r="G274" s="1"/>
      <c r="H274" s="1"/>
      <c r="I274" s="1"/>
      <c r="J274" s="1"/>
      <c r="K274" s="1"/>
      <c r="M274" s="44"/>
      <c r="X274" s="7"/>
    </row>
    <row r="275" spans="1:27" ht="12" customHeight="1">
      <c r="A275" s="1"/>
      <c r="B275" s="1"/>
      <c r="C275" s="1"/>
      <c r="D275" s="1"/>
      <c r="E275" s="1"/>
      <c r="F275" s="1"/>
      <c r="G275" s="1"/>
      <c r="H275" s="1"/>
      <c r="I275" s="1"/>
      <c r="J275" s="1"/>
      <c r="K275" s="1"/>
      <c r="L275" s="1"/>
      <c r="M275" s="44"/>
      <c r="X275" s="113"/>
    </row>
    <row r="276" spans="1:27" ht="15.75">
      <c r="A276" s="1" t="s">
        <v>426</v>
      </c>
      <c r="B276" s="1"/>
      <c r="C276" s="1"/>
      <c r="D276" s="1"/>
      <c r="E276" s="1"/>
      <c r="F276" s="1"/>
      <c r="G276" s="1"/>
      <c r="H276" s="1"/>
      <c r="I276" s="1"/>
      <c r="J276" s="1"/>
      <c r="K276" s="1"/>
      <c r="L276" s="1"/>
      <c r="M276" s="44"/>
    </row>
    <row r="277" spans="1:27" ht="18.75">
      <c r="A277" s="1" t="s">
        <v>436</v>
      </c>
      <c r="B277" s="1"/>
      <c r="C277" s="1"/>
      <c r="D277" s="1"/>
      <c r="E277" s="1"/>
      <c r="F277" s="1"/>
      <c r="G277" s="1"/>
      <c r="H277" s="1"/>
      <c r="I277" s="1"/>
      <c r="J277" s="1"/>
      <c r="K277" s="1"/>
      <c r="L277" s="1"/>
      <c r="M277" s="44"/>
    </row>
    <row r="278" spans="1:27" ht="15.75">
      <c r="A278" s="1" t="s">
        <v>1006</v>
      </c>
      <c r="B278" s="1"/>
      <c r="C278" s="1"/>
      <c r="D278" s="1"/>
      <c r="E278" s="1"/>
      <c r="F278" s="1"/>
      <c r="G278" s="1"/>
      <c r="H278" s="1"/>
      <c r="I278" s="1"/>
      <c r="J278" s="1"/>
      <c r="K278" s="1"/>
      <c r="L278" s="1"/>
      <c r="M278" s="44"/>
    </row>
    <row r="279" spans="1:27" ht="9" customHeight="1">
      <c r="A279" s="1"/>
      <c r="B279" s="1"/>
      <c r="C279" s="1"/>
      <c r="D279" s="1"/>
      <c r="E279" s="1"/>
      <c r="F279" s="1"/>
      <c r="G279" s="1"/>
      <c r="H279" s="1"/>
      <c r="I279" s="1"/>
      <c r="J279" s="1"/>
      <c r="K279" s="1"/>
      <c r="L279" s="1"/>
    </row>
    <row r="280" spans="1:27" ht="69" customHeight="1">
      <c r="A280" s="15"/>
      <c r="B280" s="916" t="s">
        <v>938</v>
      </c>
      <c r="C280" s="917"/>
      <c r="D280" s="916" t="s">
        <v>421</v>
      </c>
      <c r="E280" s="918"/>
      <c r="F280" s="916" t="s">
        <v>396</v>
      </c>
      <c r="G280" s="916"/>
      <c r="H280" s="916" t="s">
        <v>390</v>
      </c>
      <c r="I280" s="916"/>
      <c r="J280" s="916" t="s">
        <v>416</v>
      </c>
      <c r="K280" s="916"/>
      <c r="L280" s="916" t="s">
        <v>417</v>
      </c>
      <c r="M280" s="916"/>
      <c r="N280" s="2"/>
      <c r="T280" s="124" t="s">
        <v>391</v>
      </c>
    </row>
    <row r="281" spans="1:27" s="7" customFormat="1" ht="18" customHeight="1">
      <c r="A281" s="919" t="s">
        <v>399</v>
      </c>
      <c r="B281" s="920">
        <f>+'Pivot Table 2-Year Insts.'!$N$626</f>
        <v>42.183942459668152</v>
      </c>
      <c r="C281" s="936"/>
      <c r="D281" s="922">
        <f>+F281+H281</f>
        <v>69.118593711314688</v>
      </c>
      <c r="E281" s="923"/>
      <c r="F281" s="924">
        <f>+'Pivot Table 2-Year Insts.'!$N$629</f>
        <v>62.443674176776433</v>
      </c>
      <c r="G281" s="925"/>
      <c r="H281" s="925">
        <f>+'Pivot Table 2-Year Insts.'!$N$632</f>
        <v>6.6749195345382528</v>
      </c>
      <c r="I281" s="925"/>
      <c r="J281" s="925">
        <f>+'Pivot Table 2-Year Insts.'!$N$635</f>
        <v>30.881406288685319</v>
      </c>
      <c r="K281" s="925"/>
      <c r="L281" s="922">
        <f>SUM(F281:J281)</f>
        <v>100</v>
      </c>
      <c r="M281" s="46"/>
      <c r="O281" s="827"/>
      <c r="P281" s="827"/>
      <c r="Q281" s="827"/>
      <c r="R281" s="130"/>
      <c r="S281" s="130"/>
      <c r="T281" s="126"/>
      <c r="U281" s="16"/>
      <c r="W281" s="74"/>
      <c r="X281" s="10"/>
      <c r="Z281" s="115"/>
      <c r="AA281" s="115"/>
    </row>
    <row r="282" spans="1:27" s="7" customFormat="1">
      <c r="A282" s="919"/>
      <c r="B282" s="920"/>
      <c r="C282" s="921"/>
      <c r="D282" s="938"/>
      <c r="E282" s="939"/>
      <c r="F282" s="924"/>
      <c r="G282" s="925"/>
      <c r="H282" s="925"/>
      <c r="I282" s="925"/>
      <c r="J282" s="925"/>
      <c r="K282" s="925"/>
      <c r="L282" s="922"/>
      <c r="M282" s="46"/>
      <c r="O282" s="827"/>
      <c r="P282" s="827"/>
      <c r="Q282" s="827"/>
      <c r="R282" s="130"/>
      <c r="S282" s="130"/>
      <c r="T282" s="126"/>
      <c r="W282" s="74"/>
      <c r="X282" s="10"/>
      <c r="Z282" s="115"/>
      <c r="AA282" s="115"/>
    </row>
    <row r="283" spans="1:27" s="7" customFormat="1">
      <c r="A283" s="919" t="s">
        <v>400</v>
      </c>
      <c r="B283" s="920">
        <f>+'Pivot Table 2-Year Insts.'!$N$18</f>
        <v>35.229189023455461</v>
      </c>
      <c r="C283" s="936"/>
      <c r="D283" s="922">
        <f t="shared" ref="D283:D286" si="62">+F283+H283</f>
        <v>86.248912097476065</v>
      </c>
      <c r="E283" s="923"/>
      <c r="F283" s="924">
        <f>+'Pivot Table 2-Year Insts.'!$N$21</f>
        <v>76.675369886858135</v>
      </c>
      <c r="G283" s="925"/>
      <c r="H283" s="925">
        <f>+'Pivot Table 2-Year Insts.'!$N$24</f>
        <v>9.5735422106179282</v>
      </c>
      <c r="I283" s="925"/>
      <c r="J283" s="925">
        <f>+'Pivot Table 2-Year Insts.'!$N$27</f>
        <v>13.751087902523935</v>
      </c>
      <c r="K283" s="925"/>
      <c r="L283" s="922">
        <f>SUM(F283:J283)</f>
        <v>100</v>
      </c>
      <c r="M283" s="46"/>
      <c r="O283" s="827"/>
      <c r="P283" s="827"/>
      <c r="Q283" s="827"/>
      <c r="R283" s="130"/>
      <c r="S283" s="130"/>
      <c r="T283" s="126"/>
      <c r="W283" s="74"/>
      <c r="X283" s="10"/>
      <c r="Z283" s="115"/>
      <c r="AA283" s="115"/>
    </row>
    <row r="284" spans="1:27" s="7" customFormat="1">
      <c r="A284" s="926" t="s">
        <v>401</v>
      </c>
      <c r="B284" s="920">
        <f>+'Pivot Table 2-Year Insts.'!$N$56</f>
        <v>44.082519001085771</v>
      </c>
      <c r="C284" s="936"/>
      <c r="D284" s="922">
        <f t="shared" si="62"/>
        <v>60.960591133004925</v>
      </c>
      <c r="E284" s="923"/>
      <c r="F284" s="924">
        <f>+'Pivot Table 2-Year Insts.'!$N$59</f>
        <v>59.11330049261084</v>
      </c>
      <c r="G284" s="925"/>
      <c r="H284" s="925">
        <f>+'Pivot Table 2-Year Insts.'!$N$62</f>
        <v>1.8472906403940887</v>
      </c>
      <c r="I284" s="925"/>
      <c r="J284" s="925">
        <f>+'Pivot Table 2-Year Insts.'!$N$65</f>
        <v>39.039408866995075</v>
      </c>
      <c r="K284" s="925"/>
      <c r="L284" s="922">
        <f>SUM(F284:J284)</f>
        <v>100</v>
      </c>
      <c r="M284" s="46"/>
      <c r="O284" s="827"/>
      <c r="P284" s="827"/>
      <c r="Q284" s="827"/>
      <c r="R284" s="130"/>
      <c r="S284" s="130"/>
      <c r="T284" s="126"/>
      <c r="W284" s="74"/>
      <c r="X284" s="10"/>
      <c r="Z284" s="115"/>
      <c r="AA284" s="115"/>
    </row>
    <row r="285" spans="1:27" s="7" customFormat="1" ht="12.75">
      <c r="A285" s="926" t="s">
        <v>415</v>
      </c>
      <c r="B285" s="920">
        <f>+'Pivot Table 2-Year Insts.'!$N$94</f>
        <v>0</v>
      </c>
      <c r="C285" s="936"/>
      <c r="D285" s="922">
        <f t="shared" si="62"/>
        <v>0</v>
      </c>
      <c r="E285" s="923"/>
      <c r="F285" s="924">
        <f>+'Pivot Table 2-Year Insts.'!$N$97</f>
        <v>0</v>
      </c>
      <c r="G285" s="925"/>
      <c r="H285" s="925">
        <f>+'Pivot Table 2-Year Insts.'!$N$100</f>
        <v>0</v>
      </c>
      <c r="I285" s="925"/>
      <c r="J285" s="925">
        <f>+'Pivot Table 2-Year Insts.'!$N$103</f>
        <v>0</v>
      </c>
      <c r="K285" s="925"/>
      <c r="L285" s="922">
        <f>SUM(F285:J285)</f>
        <v>0</v>
      </c>
      <c r="M285" s="46"/>
      <c r="O285" s="827"/>
      <c r="P285" s="827"/>
      <c r="Q285" s="827"/>
      <c r="R285" s="130"/>
      <c r="S285" s="130"/>
      <c r="T285" s="126"/>
      <c r="W285" s="74"/>
      <c r="Z285" s="115"/>
      <c r="AA285" s="115"/>
    </row>
    <row r="286" spans="1:27" s="7" customFormat="1" ht="12.75">
      <c r="A286" s="926" t="s">
        <v>402</v>
      </c>
      <c r="B286" s="924">
        <f>+'Pivot Table 2-Year Insts.'!$N$132</f>
        <v>44.819385431923315</v>
      </c>
      <c r="C286" s="936"/>
      <c r="D286" s="922">
        <f t="shared" si="62"/>
        <v>75.594525512019928</v>
      </c>
      <c r="E286" s="923"/>
      <c r="F286" s="924">
        <f>+'Pivot Table 2-Year Insts.'!$N$135</f>
        <v>68.644643608244081</v>
      </c>
      <c r="G286" s="925"/>
      <c r="H286" s="925">
        <f>+'Pivot Table 2-Year Insts.'!$N$138</f>
        <v>6.9498819037758439</v>
      </c>
      <c r="I286" s="925"/>
      <c r="J286" s="925">
        <f>+'Pivot Table 2-Year Insts.'!$N$141</f>
        <v>24.405474487980069</v>
      </c>
      <c r="K286" s="925"/>
      <c r="L286" s="922">
        <f>SUM(F286:J286)</f>
        <v>100</v>
      </c>
      <c r="M286" s="46"/>
      <c r="O286" s="827"/>
      <c r="P286" s="827"/>
      <c r="Q286" s="827"/>
      <c r="R286" s="130"/>
      <c r="S286" s="130"/>
      <c r="T286" s="126"/>
      <c r="W286" s="74"/>
      <c r="Z286" s="115"/>
      <c r="AA286" s="115"/>
    </row>
    <row r="287" spans="1:27" s="7" customFormat="1" ht="12.75">
      <c r="A287" s="926"/>
      <c r="B287" s="924"/>
      <c r="C287" s="936"/>
      <c r="D287" s="922"/>
      <c r="E287" s="923"/>
      <c r="F287" s="924"/>
      <c r="G287" s="925"/>
      <c r="H287" s="925"/>
      <c r="I287" s="925"/>
      <c r="J287" s="925"/>
      <c r="K287" s="925"/>
      <c r="L287" s="922"/>
      <c r="M287" s="46"/>
      <c r="O287" s="827"/>
      <c r="P287" s="827"/>
      <c r="Q287" s="827"/>
      <c r="R287" s="130"/>
      <c r="S287" s="130"/>
      <c r="T287" s="126"/>
      <c r="W287" s="74"/>
      <c r="Z287" s="115"/>
      <c r="AA287" s="115"/>
    </row>
    <row r="288" spans="1:27" s="7" customFormat="1" ht="12.75">
      <c r="A288" s="926" t="s">
        <v>403</v>
      </c>
      <c r="B288" s="920">
        <f>+'Pivot Table 2-Year Insts.'!$N$170</f>
        <v>34.654599610493761</v>
      </c>
      <c r="C288" s="936"/>
      <c r="D288" s="922">
        <f t="shared" ref="D288:D291" si="63">+F288+H288</f>
        <v>66.876033057851231</v>
      </c>
      <c r="E288" s="923"/>
      <c r="F288" s="924">
        <f>+'Pivot Table 2-Year Insts.'!$N$173</f>
        <v>62.67768595041322</v>
      </c>
      <c r="G288" s="925"/>
      <c r="H288" s="925">
        <f>+'Pivot Table 2-Year Insts.'!$N$176</f>
        <v>4.1983471074380159</v>
      </c>
      <c r="I288" s="925"/>
      <c r="J288" s="925">
        <f>+'Pivot Table 2-Year Insts.'!$N$179</f>
        <v>33.123966942148755</v>
      </c>
      <c r="K288" s="925"/>
      <c r="L288" s="922">
        <f>SUM(F288:J288)</f>
        <v>99.999999999999986</v>
      </c>
      <c r="M288" s="46"/>
      <c r="O288" s="827"/>
      <c r="P288" s="827"/>
      <c r="Q288" s="827"/>
      <c r="R288" s="130"/>
      <c r="S288" s="130"/>
      <c r="T288" s="126"/>
      <c r="W288" s="74"/>
      <c r="Z288" s="115"/>
      <c r="AA288" s="115"/>
    </row>
    <row r="289" spans="1:27" s="7" customFormat="1" ht="12.75">
      <c r="A289" s="926" t="s">
        <v>404</v>
      </c>
      <c r="B289" s="920">
        <f>+'Pivot Table 2-Year Insts.'!$N$208</f>
        <v>44.883241758241759</v>
      </c>
      <c r="C289" s="936"/>
      <c r="D289" s="922">
        <f t="shared" si="63"/>
        <v>63.771996939556239</v>
      </c>
      <c r="E289" s="923"/>
      <c r="F289" s="924">
        <f>+'Pivot Table 2-Year Insts.'!$N$211</f>
        <v>58.033664881407809</v>
      </c>
      <c r="G289" s="925"/>
      <c r="H289" s="925">
        <f>+'Pivot Table 2-Year Insts.'!$N$214</f>
        <v>5.7383320581484316</v>
      </c>
      <c r="I289" s="925"/>
      <c r="J289" s="925">
        <f>+'Pivot Table 2-Year Insts.'!$N$217</f>
        <v>36.228003060443761</v>
      </c>
      <c r="K289" s="925"/>
      <c r="L289" s="922">
        <f>SUM(F289:J289)</f>
        <v>100</v>
      </c>
      <c r="M289" s="46"/>
      <c r="O289" s="827"/>
      <c r="P289" s="827"/>
      <c r="Q289" s="827"/>
      <c r="R289" s="130"/>
      <c r="S289" s="130"/>
      <c r="T289" s="126"/>
      <c r="W289" s="74"/>
      <c r="Z289" s="115"/>
      <c r="AA289" s="115"/>
    </row>
    <row r="290" spans="1:27" s="18" customFormat="1" ht="12.75">
      <c r="A290" s="926" t="s">
        <v>405</v>
      </c>
      <c r="B290" s="920">
        <f>+'Pivot Table 2-Year Insts.'!$N$246</f>
        <v>44.407216494845358</v>
      </c>
      <c r="C290" s="936"/>
      <c r="D290" s="922">
        <f t="shared" si="63"/>
        <v>62.913522925130586</v>
      </c>
      <c r="E290" s="923"/>
      <c r="F290" s="924">
        <f>+'Pivot Table 2-Year Insts.'!$N$249</f>
        <v>56.471271038885661</v>
      </c>
      <c r="G290" s="925"/>
      <c r="H290" s="925">
        <f>+'Pivot Table 2-Year Insts.'!$N$252</f>
        <v>6.4422518862449225</v>
      </c>
      <c r="I290" s="925"/>
      <c r="J290" s="925">
        <f>+'Pivot Table 2-Year Insts.'!$N$255</f>
        <v>37.086477074869414</v>
      </c>
      <c r="K290" s="925"/>
      <c r="L290" s="922">
        <f>SUM(F290:J290)</f>
        <v>100</v>
      </c>
      <c r="M290" s="46"/>
      <c r="O290" s="827"/>
      <c r="P290" s="827"/>
      <c r="Q290" s="827"/>
      <c r="R290" s="130"/>
      <c r="S290" s="130"/>
      <c r="T290" s="126"/>
      <c r="W290" s="116"/>
      <c r="X290" s="7"/>
      <c r="Z290" s="117"/>
      <c r="AA290" s="117"/>
    </row>
    <row r="291" spans="1:27" s="7" customFormat="1" ht="12.75">
      <c r="A291" s="926" t="s">
        <v>406</v>
      </c>
      <c r="B291" s="920">
        <f>+'Pivot Table 2-Year Insts.'!$N$284</f>
        <v>34.419402253797159</v>
      </c>
      <c r="C291" s="936"/>
      <c r="D291" s="922">
        <f t="shared" si="63"/>
        <v>77.893238434163706</v>
      </c>
      <c r="E291" s="923"/>
      <c r="F291" s="924">
        <f>+'Pivot Table 2-Year Insts.'!$N$287</f>
        <v>70.434163701067618</v>
      </c>
      <c r="G291" s="925"/>
      <c r="H291" s="925">
        <f>+'Pivot Table 2-Year Insts.'!$N$290</f>
        <v>7.4590747330960854</v>
      </c>
      <c r="I291" s="925"/>
      <c r="J291" s="925">
        <f>+'Pivot Table 2-Year Insts.'!$N$293</f>
        <v>22.106761565836301</v>
      </c>
      <c r="K291" s="925"/>
      <c r="L291" s="922">
        <f>SUM(F291:J291)</f>
        <v>100</v>
      </c>
      <c r="M291" s="46"/>
      <c r="O291" s="827"/>
      <c r="P291" s="827"/>
      <c r="Q291" s="827"/>
      <c r="R291" s="130"/>
      <c r="S291" s="130"/>
      <c r="T291" s="126"/>
      <c r="W291" s="74"/>
      <c r="Z291" s="115"/>
      <c r="AA291" s="115"/>
    </row>
    <row r="292" spans="1:27" s="7" customFormat="1" ht="12.75">
      <c r="A292" s="926"/>
      <c r="B292" s="920"/>
      <c r="C292" s="936"/>
      <c r="D292" s="922"/>
      <c r="E292" s="923"/>
      <c r="F292" s="924"/>
      <c r="G292" s="925"/>
      <c r="H292" s="925"/>
      <c r="I292" s="925"/>
      <c r="J292" s="925"/>
      <c r="K292" s="925"/>
      <c r="L292" s="922"/>
      <c r="M292" s="46"/>
      <c r="O292" s="827"/>
      <c r="P292" s="827"/>
      <c r="Q292" s="827"/>
      <c r="R292" s="130"/>
      <c r="S292" s="130"/>
      <c r="T292" s="126"/>
      <c r="W292" s="74"/>
      <c r="Z292" s="115"/>
      <c r="AA292" s="115"/>
    </row>
    <row r="293" spans="1:27" s="7" customFormat="1" ht="12.75">
      <c r="A293" s="926" t="s">
        <v>407</v>
      </c>
      <c r="B293" s="920">
        <f>+'Pivot Table 2-Year Insts.'!$N$322</f>
        <v>66.566878218177465</v>
      </c>
      <c r="C293" s="936"/>
      <c r="D293" s="922">
        <f t="shared" ref="D293:D296" si="64">+F293+H293</f>
        <v>65.38945853570786</v>
      </c>
      <c r="E293" s="923"/>
      <c r="F293" s="924">
        <f>+'Pivot Table 2-Year Insts.'!$N$325</f>
        <v>65.38945853570786</v>
      </c>
      <c r="G293" s="925"/>
      <c r="H293" s="925">
        <f>+'Pivot Table 2-Year Insts.'!$N$328</f>
        <v>0</v>
      </c>
      <c r="I293" s="925"/>
      <c r="J293" s="925">
        <f>+'Pivot Table 2-Year Insts.'!$N$331</f>
        <v>34.61054146429214</v>
      </c>
      <c r="K293" s="925"/>
      <c r="L293" s="922">
        <f>SUM(F293:J293)</f>
        <v>100</v>
      </c>
      <c r="M293" s="46"/>
      <c r="O293" s="827"/>
      <c r="P293" s="827"/>
      <c r="Q293" s="827"/>
      <c r="R293" s="130"/>
      <c r="S293" s="130"/>
      <c r="T293" s="126"/>
      <c r="W293" s="74"/>
      <c r="Z293" s="115"/>
      <c r="AA293" s="115"/>
    </row>
    <row r="294" spans="1:27" s="7" customFormat="1" ht="12.75">
      <c r="A294" s="926" t="s">
        <v>408</v>
      </c>
      <c r="B294" s="920">
        <f>+'Pivot Table 2-Year Insts.'!$N$360</f>
        <v>22.718705465912748</v>
      </c>
      <c r="C294" s="936"/>
      <c r="D294" s="922">
        <f t="shared" si="64"/>
        <v>62.009307972480777</v>
      </c>
      <c r="E294" s="923"/>
      <c r="F294" s="924">
        <f>+'Pivot Table 2-Year Insts.'!$N$363</f>
        <v>62.009307972480777</v>
      </c>
      <c r="G294" s="925"/>
      <c r="H294" s="925">
        <f>+'Pivot Table 2-Year Insts.'!$N$366</f>
        <v>0</v>
      </c>
      <c r="I294" s="925"/>
      <c r="J294" s="925">
        <f>+'Pivot Table 2-Year Insts.'!$N$369</f>
        <v>37.990692027519223</v>
      </c>
      <c r="K294" s="925"/>
      <c r="L294" s="922">
        <f>SUM(F294:J294)</f>
        <v>100</v>
      </c>
      <c r="M294" s="46"/>
      <c r="O294" s="827"/>
      <c r="P294" s="827"/>
      <c r="Q294" s="827"/>
      <c r="R294" s="130"/>
      <c r="S294" s="130"/>
      <c r="T294" s="126"/>
      <c r="W294" s="74"/>
      <c r="Z294" s="115"/>
      <c r="AA294" s="115"/>
    </row>
    <row r="295" spans="1:27" s="7" customFormat="1" ht="12.75">
      <c r="A295" s="926" t="s">
        <v>409</v>
      </c>
      <c r="B295" s="920">
        <f>+'Pivot Table 2-Year Insts.'!$N$398</f>
        <v>31.301939058171747</v>
      </c>
      <c r="C295" s="936"/>
      <c r="D295" s="922">
        <f t="shared" si="64"/>
        <v>64.380530973451329</v>
      </c>
      <c r="E295" s="923"/>
      <c r="F295" s="924">
        <f>+'Pivot Table 2-Year Insts.'!$N$401</f>
        <v>56.194690265486727</v>
      </c>
      <c r="G295" s="925"/>
      <c r="H295" s="925">
        <f>+'Pivot Table 2-Year Insts.'!$N$404</f>
        <v>8.1858407079646014</v>
      </c>
      <c r="I295" s="925"/>
      <c r="J295" s="925">
        <f>+'Pivot Table 2-Year Insts.'!$N$407</f>
        <v>35.619469026548671</v>
      </c>
      <c r="K295" s="925"/>
      <c r="L295" s="922">
        <f>SUM(F295:J295)</f>
        <v>100</v>
      </c>
      <c r="M295" s="46"/>
      <c r="O295" s="827"/>
      <c r="P295" s="827"/>
      <c r="Q295" s="827"/>
      <c r="R295" s="130"/>
      <c r="S295" s="130"/>
      <c r="T295" s="126"/>
      <c r="W295" s="74"/>
      <c r="Z295" s="115"/>
      <c r="AA295" s="115"/>
    </row>
    <row r="296" spans="1:27" s="7" customFormat="1" ht="12.75">
      <c r="A296" s="926" t="s">
        <v>410</v>
      </c>
      <c r="B296" s="920">
        <f>+'Pivot Table 2-Year Insts.'!$N$436</f>
        <v>47.027531497900135</v>
      </c>
      <c r="C296" s="936"/>
      <c r="D296" s="922">
        <f t="shared" si="64"/>
        <v>60.7660250049613</v>
      </c>
      <c r="E296" s="923"/>
      <c r="F296" s="924">
        <f>+'Pivot Table 2-Year Insts.'!$N$439</f>
        <v>54.435403849970228</v>
      </c>
      <c r="G296" s="925"/>
      <c r="H296" s="925">
        <f>+'Pivot Table 2-Year Insts.'!$N$442</f>
        <v>6.3306211549910705</v>
      </c>
      <c r="I296" s="925"/>
      <c r="J296" s="925">
        <f>+'Pivot Table 2-Year Insts.'!$N$445</f>
        <v>39.2339749950387</v>
      </c>
      <c r="K296" s="925"/>
      <c r="L296" s="922">
        <f>SUM(F296:J296)</f>
        <v>100</v>
      </c>
      <c r="M296" s="46"/>
      <c r="O296" s="827"/>
      <c r="P296" s="827"/>
      <c r="Q296" s="827"/>
      <c r="R296" s="130"/>
      <c r="S296" s="130"/>
      <c r="T296" s="126"/>
      <c r="W296" s="74"/>
      <c r="Z296" s="115"/>
      <c r="AA296" s="115"/>
    </row>
    <row r="297" spans="1:27" s="7" customFormat="1" ht="12.75">
      <c r="A297" s="926"/>
      <c r="B297" s="920"/>
      <c r="C297" s="936"/>
      <c r="D297" s="922"/>
      <c r="E297" s="923"/>
      <c r="F297" s="924"/>
      <c r="G297" s="925"/>
      <c r="H297" s="925"/>
      <c r="I297" s="925"/>
      <c r="J297" s="925"/>
      <c r="K297" s="925"/>
      <c r="L297" s="922"/>
      <c r="M297" s="46"/>
      <c r="O297" s="827"/>
      <c r="P297" s="827"/>
      <c r="Q297" s="827"/>
      <c r="R297" s="130"/>
      <c r="S297" s="130"/>
      <c r="T297" s="126"/>
      <c r="W297" s="74"/>
      <c r="Z297" s="115"/>
      <c r="AA297" s="115"/>
    </row>
    <row r="298" spans="1:27" s="7" customFormat="1" ht="12.75">
      <c r="A298" s="926" t="s">
        <v>411</v>
      </c>
      <c r="B298" s="920">
        <f>+'Pivot Table 2-Year Insts.'!$N$474</f>
        <v>74.200552704303206</v>
      </c>
      <c r="C298" s="936"/>
      <c r="D298" s="922">
        <f t="shared" ref="D298:D301" si="65">+F298+H298</f>
        <v>59.749933492950255</v>
      </c>
      <c r="E298" s="923"/>
      <c r="F298" s="924">
        <f>+'Pivot Table 2-Year Insts.'!$N$477</f>
        <v>53.92391593508912</v>
      </c>
      <c r="G298" s="925"/>
      <c r="H298" s="925">
        <f>+'Pivot Table 2-Year Insts.'!$N$480</f>
        <v>5.8260175578611326</v>
      </c>
      <c r="I298" s="925"/>
      <c r="J298" s="925">
        <f>+'Pivot Table 2-Year Insts.'!$N$483</f>
        <v>40.250066507049745</v>
      </c>
      <c r="K298" s="925"/>
      <c r="L298" s="922">
        <f>SUM(F298:J298)</f>
        <v>100</v>
      </c>
      <c r="M298" s="46"/>
      <c r="N298" s="19"/>
      <c r="O298" s="827"/>
      <c r="P298" s="827"/>
      <c r="Q298" s="827"/>
      <c r="R298" s="130"/>
      <c r="S298" s="130"/>
      <c r="T298" s="126"/>
      <c r="W298" s="74"/>
      <c r="Z298" s="115"/>
      <c r="AA298" s="115"/>
    </row>
    <row r="299" spans="1:27" s="7" customFormat="1" ht="12.75">
      <c r="A299" s="926" t="s">
        <v>412</v>
      </c>
      <c r="B299" s="920">
        <f>+'Pivot Table 2-Year Insts.'!$N$512</f>
        <v>46.188108817443094</v>
      </c>
      <c r="C299" s="936"/>
      <c r="D299" s="922">
        <f t="shared" si="65"/>
        <v>68.184674224832676</v>
      </c>
      <c r="E299" s="923"/>
      <c r="F299" s="924">
        <f>+'Pivot Table 2-Year Insts.'!$N$515</f>
        <v>58.363611528479723</v>
      </c>
      <c r="G299" s="925"/>
      <c r="H299" s="925">
        <f>+'Pivot Table 2-Year Insts.'!$N$518</f>
        <v>9.821062696352957</v>
      </c>
      <c r="I299" s="925"/>
      <c r="J299" s="925">
        <f>+'Pivot Table 2-Year Insts.'!$N$521</f>
        <v>31.815325775167324</v>
      </c>
      <c r="K299" s="925"/>
      <c r="L299" s="922">
        <f>SUM(F299:J299)</f>
        <v>100</v>
      </c>
      <c r="M299" s="46"/>
      <c r="N299" s="19"/>
      <c r="O299" s="827"/>
      <c r="P299" s="827"/>
      <c r="Q299" s="827"/>
      <c r="R299" s="130"/>
      <c r="S299" s="130"/>
      <c r="T299" s="126"/>
      <c r="W299" s="74"/>
      <c r="Z299" s="115"/>
      <c r="AA299" s="115"/>
    </row>
    <row r="300" spans="1:27" s="7" customFormat="1" ht="12.75">
      <c r="A300" s="926" t="s">
        <v>413</v>
      </c>
      <c r="B300" s="920">
        <f>+'Pivot Table 2-Year Insts.'!$N$550</f>
        <v>59.326074350879452</v>
      </c>
      <c r="C300" s="936"/>
      <c r="D300" s="922">
        <f t="shared" si="65"/>
        <v>63.933536055603824</v>
      </c>
      <c r="E300" s="923"/>
      <c r="F300" s="924">
        <f>+'Pivot Table 2-Year Insts.'!$N$553</f>
        <v>59.176802780191139</v>
      </c>
      <c r="G300" s="925"/>
      <c r="H300" s="925">
        <f>+'Pivot Table 2-Year Insts.'!$N$556</f>
        <v>4.7567332754126852</v>
      </c>
      <c r="I300" s="925"/>
      <c r="J300" s="925">
        <f>+'Pivot Table 2-Year Insts.'!$N$559</f>
        <v>36.066463944396176</v>
      </c>
      <c r="K300" s="925"/>
      <c r="L300" s="922">
        <f>SUM(F300:J300)</f>
        <v>100</v>
      </c>
      <c r="M300" s="46"/>
      <c r="N300" s="19"/>
      <c r="O300" s="827"/>
      <c r="P300" s="827"/>
      <c r="Q300" s="827"/>
      <c r="R300" s="130"/>
      <c r="S300" s="130"/>
      <c r="T300" s="126"/>
      <c r="W300" s="74"/>
      <c r="Z300" s="115"/>
      <c r="AA300" s="115"/>
    </row>
    <row r="301" spans="1:27" s="7" customFormat="1" ht="12.75">
      <c r="A301" s="928" t="s">
        <v>414</v>
      </c>
      <c r="B301" s="929">
        <f>+'Pivot Table 2-Year Insts.'!$N$588</f>
        <v>0</v>
      </c>
      <c r="C301" s="940"/>
      <c r="D301" s="931">
        <f t="shared" si="65"/>
        <v>0</v>
      </c>
      <c r="E301" s="932"/>
      <c r="F301" s="933">
        <f>+'Pivot Table 2-Year Insts.'!$N$591</f>
        <v>0</v>
      </c>
      <c r="G301" s="934"/>
      <c r="H301" s="934">
        <f>+'Pivot Table 2-Year Insts.'!$N$594</f>
        <v>0</v>
      </c>
      <c r="I301" s="934"/>
      <c r="J301" s="934">
        <f>+'Pivot Table 2-Year Insts.'!$N$597</f>
        <v>0</v>
      </c>
      <c r="K301" s="934"/>
      <c r="L301" s="935">
        <f>SUM(F301:J301)</f>
        <v>0</v>
      </c>
      <c r="M301" s="57"/>
      <c r="N301" s="19"/>
      <c r="O301" s="827"/>
      <c r="P301" s="827"/>
      <c r="Q301" s="827"/>
      <c r="R301" s="130"/>
      <c r="S301" s="130"/>
      <c r="T301" s="126"/>
      <c r="W301" s="74"/>
      <c r="Z301" s="115"/>
      <c r="AA301" s="115"/>
    </row>
    <row r="302" spans="1:27" s="7" customFormat="1" ht="12.75" customHeight="1">
      <c r="A302" s="59" t="s">
        <v>369</v>
      </c>
      <c r="B302" s="39"/>
      <c r="C302" s="6"/>
      <c r="D302" s="6"/>
      <c r="E302" s="6"/>
      <c r="F302" s="39"/>
      <c r="G302" s="6"/>
      <c r="H302" s="39"/>
      <c r="I302" s="6"/>
      <c r="J302" s="39"/>
      <c r="K302" s="6"/>
      <c r="L302" s="6"/>
      <c r="M302" s="47"/>
      <c r="N302" s="19"/>
      <c r="O302" s="827"/>
      <c r="P302" s="827"/>
      <c r="Q302" s="827"/>
      <c r="R302" s="130"/>
      <c r="S302" s="130"/>
      <c r="T302" s="126"/>
      <c r="W302" s="74"/>
      <c r="Z302" s="115"/>
      <c r="AA302" s="115"/>
    </row>
    <row r="303" spans="1:27" ht="53.25" customHeight="1">
      <c r="A303" s="952" t="s">
        <v>379</v>
      </c>
      <c r="B303" s="952"/>
      <c r="C303" s="952"/>
      <c r="D303" s="953"/>
      <c r="E303" s="953"/>
      <c r="F303" s="953"/>
      <c r="G303" s="953"/>
      <c r="H303" s="953"/>
      <c r="I303" s="953"/>
      <c r="J303" s="953"/>
      <c r="K303" s="953"/>
      <c r="L303" s="953"/>
      <c r="X303" s="7"/>
    </row>
    <row r="304" spans="1:27">
      <c r="A304" s="28"/>
      <c r="B304" s="868"/>
      <c r="C304" s="28"/>
      <c r="D304" s="43"/>
      <c r="E304" s="43"/>
      <c r="F304" s="869"/>
      <c r="G304" s="869"/>
      <c r="H304" s="869"/>
      <c r="I304" s="869"/>
      <c r="J304" s="869"/>
      <c r="K304" s="43"/>
      <c r="L304" s="43"/>
      <c r="M304" s="183" t="s">
        <v>1012</v>
      </c>
      <c r="X304" s="7"/>
    </row>
    <row r="305" spans="1:27" ht="15.75" customHeight="1">
      <c r="A305" s="915" t="s">
        <v>742</v>
      </c>
      <c r="B305" s="1"/>
      <c r="C305" s="1"/>
      <c r="D305" s="1"/>
      <c r="E305" s="1"/>
      <c r="F305" s="1"/>
      <c r="G305" s="1"/>
      <c r="H305" s="1"/>
      <c r="I305" s="1"/>
      <c r="J305" s="1"/>
      <c r="K305" s="1"/>
      <c r="L305" s="1"/>
      <c r="M305" s="44"/>
      <c r="X305" s="7"/>
    </row>
    <row r="306" spans="1:27" ht="9" customHeight="1">
      <c r="A306" s="1"/>
      <c r="B306" s="1"/>
      <c r="C306" s="1"/>
      <c r="D306" s="1"/>
      <c r="E306" s="1"/>
      <c r="F306" s="1"/>
      <c r="G306" s="1"/>
      <c r="H306" s="1"/>
      <c r="I306" s="1"/>
      <c r="J306" s="1"/>
      <c r="K306" s="1"/>
      <c r="L306" s="1"/>
      <c r="M306" s="44"/>
      <c r="X306" s="7"/>
    </row>
    <row r="307" spans="1:27" ht="15.75">
      <c r="A307" s="1" t="s">
        <v>426</v>
      </c>
      <c r="B307" s="1"/>
      <c r="C307" s="1"/>
      <c r="D307" s="1"/>
      <c r="E307" s="1"/>
      <c r="F307" s="1"/>
      <c r="G307" s="1"/>
      <c r="H307" s="1"/>
      <c r="I307" s="1"/>
      <c r="J307" s="1"/>
      <c r="K307" s="1"/>
      <c r="L307" s="1"/>
      <c r="M307" s="44"/>
      <c r="N307" s="38"/>
      <c r="U307" s="38"/>
    </row>
    <row r="308" spans="1:27" ht="18.75">
      <c r="A308" s="1" t="s">
        <v>436</v>
      </c>
      <c r="B308" s="1"/>
      <c r="C308" s="1"/>
      <c r="D308" s="1"/>
      <c r="E308" s="1"/>
      <c r="F308" s="1"/>
      <c r="G308" s="1"/>
      <c r="H308" s="1"/>
      <c r="I308" s="1"/>
      <c r="J308" s="1"/>
      <c r="K308" s="1"/>
      <c r="L308" s="1"/>
      <c r="M308" s="44"/>
      <c r="N308" s="124"/>
      <c r="U308" s="38"/>
    </row>
    <row r="309" spans="1:27" ht="15.75">
      <c r="A309" s="1" t="s">
        <v>1007</v>
      </c>
      <c r="B309" s="1"/>
      <c r="C309" s="1"/>
      <c r="D309" s="1"/>
      <c r="E309" s="1"/>
      <c r="F309" s="1"/>
      <c r="G309" s="1"/>
      <c r="H309" s="1"/>
      <c r="I309" s="1"/>
      <c r="J309" s="1"/>
      <c r="K309" s="1"/>
      <c r="L309" s="1"/>
      <c r="M309" s="44"/>
      <c r="N309" s="38"/>
      <c r="U309" s="38"/>
    </row>
    <row r="310" spans="1:27" ht="6" customHeight="1">
      <c r="A310" s="1"/>
      <c r="B310" s="1"/>
      <c r="C310" s="1"/>
      <c r="D310" s="1"/>
      <c r="E310" s="1"/>
      <c r="F310" s="1"/>
      <c r="G310" s="1"/>
      <c r="H310" s="1"/>
      <c r="I310" s="1"/>
      <c r="J310" s="1"/>
      <c r="K310" s="1"/>
      <c r="L310" s="1"/>
      <c r="N310" s="38"/>
    </row>
    <row r="311" spans="1:27" ht="69" customHeight="1">
      <c r="A311" s="941"/>
      <c r="B311" s="916" t="s">
        <v>938</v>
      </c>
      <c r="C311" s="917"/>
      <c r="D311" s="916" t="s">
        <v>421</v>
      </c>
      <c r="E311" s="918"/>
      <c r="F311" s="916" t="s">
        <v>396</v>
      </c>
      <c r="G311" s="916"/>
      <c r="H311" s="916" t="s">
        <v>390</v>
      </c>
      <c r="I311" s="916"/>
      <c r="J311" s="916" t="s">
        <v>416</v>
      </c>
      <c r="K311" s="916"/>
      <c r="L311" s="916" t="s">
        <v>417</v>
      </c>
      <c r="M311" s="916"/>
      <c r="N311" s="38"/>
    </row>
    <row r="312" spans="1:27" s="7" customFormat="1" ht="18" customHeight="1">
      <c r="A312" s="919" t="s">
        <v>399</v>
      </c>
      <c r="B312" s="920">
        <f>+'Pivot Table 2-Year Insts.'!$O$626</f>
        <v>47.845017290160321</v>
      </c>
      <c r="C312" s="936"/>
      <c r="D312" s="922">
        <f>+F312+H312</f>
        <v>65.556249110242334</v>
      </c>
      <c r="E312" s="923"/>
      <c r="F312" s="924">
        <f>+'Pivot Table 2-Year Insts.'!$O$629</f>
        <v>59.455523067993909</v>
      </c>
      <c r="G312" s="925"/>
      <c r="H312" s="925">
        <f>+'Pivot Table 2-Year Insts.'!$O$632</f>
        <v>6.1007260422484313</v>
      </c>
      <c r="I312" s="925"/>
      <c r="J312" s="925">
        <f>+'Pivot Table 2-Year Insts.'!$O$635</f>
        <v>34.443750889757659</v>
      </c>
      <c r="K312" s="925"/>
      <c r="L312" s="922">
        <f>SUM(F312:J312)</f>
        <v>100</v>
      </c>
      <c r="M312" s="924"/>
      <c r="N312" s="18"/>
      <c r="O312" s="827"/>
      <c r="P312" s="827"/>
      <c r="Q312" s="827"/>
      <c r="R312" s="130"/>
      <c r="S312" s="130"/>
      <c r="T312" s="126"/>
      <c r="U312" s="16"/>
      <c r="W312" s="74"/>
      <c r="X312" s="10"/>
      <c r="Z312" s="115"/>
      <c r="AA312" s="115"/>
    </row>
    <row r="313" spans="1:27" s="7" customFormat="1">
      <c r="A313" s="919"/>
      <c r="B313" s="920"/>
      <c r="C313" s="921"/>
      <c r="D313" s="938"/>
      <c r="E313" s="939"/>
      <c r="F313" s="924"/>
      <c r="G313" s="925"/>
      <c r="H313" s="925"/>
      <c r="I313" s="925"/>
      <c r="J313" s="925"/>
      <c r="K313" s="925"/>
      <c r="L313" s="922"/>
      <c r="M313" s="924"/>
      <c r="N313" s="18"/>
      <c r="O313" s="827"/>
      <c r="P313" s="827"/>
      <c r="Q313" s="827"/>
      <c r="R313" s="130"/>
      <c r="S313" s="130"/>
      <c r="T313" s="126"/>
      <c r="W313" s="74"/>
      <c r="X313" s="10"/>
      <c r="Z313" s="115"/>
      <c r="AA313" s="115"/>
    </row>
    <row r="314" spans="1:27" s="7" customFormat="1">
      <c r="A314" s="919" t="s">
        <v>400</v>
      </c>
      <c r="B314" s="920">
        <f>+'Pivot Table 2-Year Insts.'!$O$18</f>
        <v>49.130806497577659</v>
      </c>
      <c r="C314" s="936"/>
      <c r="D314" s="922">
        <f t="shared" ref="D314:D317" si="66">+F314+H314</f>
        <v>72.389791183294662</v>
      </c>
      <c r="E314" s="923"/>
      <c r="F314" s="924">
        <f>+'Pivot Table 2-Year Insts.'!$O$21</f>
        <v>64.675174013921108</v>
      </c>
      <c r="G314" s="925"/>
      <c r="H314" s="925">
        <f>+'Pivot Table 2-Year Insts.'!$O$24</f>
        <v>7.7146171693735504</v>
      </c>
      <c r="I314" s="925"/>
      <c r="J314" s="925">
        <f>+'Pivot Table 2-Year Insts.'!$O$27</f>
        <v>27.610208816705335</v>
      </c>
      <c r="K314" s="925"/>
      <c r="L314" s="922">
        <f>SUM(F314:J314)</f>
        <v>100</v>
      </c>
      <c r="M314" s="924"/>
      <c r="N314" s="18"/>
      <c r="O314" s="827"/>
      <c r="P314" s="827"/>
      <c r="Q314" s="827"/>
      <c r="R314" s="130"/>
      <c r="S314" s="130"/>
      <c r="T314" s="126"/>
      <c r="W314" s="74"/>
      <c r="X314" s="10"/>
      <c r="Z314" s="115"/>
      <c r="AA314" s="115"/>
    </row>
    <row r="315" spans="1:27" s="7" customFormat="1">
      <c r="A315" s="926" t="s">
        <v>401</v>
      </c>
      <c r="B315" s="920">
        <f>+'Pivot Table 2-Year Insts.'!$O$56</f>
        <v>41.174801362088537</v>
      </c>
      <c r="C315" s="936"/>
      <c r="D315" s="922">
        <f t="shared" si="66"/>
        <v>60.992419021364576</v>
      </c>
      <c r="E315" s="923"/>
      <c r="F315" s="924">
        <f>+'Pivot Table 2-Year Insts.'!$O$59</f>
        <v>58.0289455547898</v>
      </c>
      <c r="G315" s="925"/>
      <c r="H315" s="925">
        <f>+'Pivot Table 2-Year Insts.'!$O$62</f>
        <v>2.9634734665747762</v>
      </c>
      <c r="I315" s="925"/>
      <c r="J315" s="925">
        <f>+'Pivot Table 2-Year Insts.'!$O$65</f>
        <v>39.007580978635424</v>
      </c>
      <c r="K315" s="925"/>
      <c r="L315" s="922">
        <f>SUM(F315:J315)</f>
        <v>100</v>
      </c>
      <c r="M315" s="924"/>
      <c r="N315" s="18"/>
      <c r="O315" s="827"/>
      <c r="P315" s="827"/>
      <c r="Q315" s="827"/>
      <c r="R315" s="130"/>
      <c r="S315" s="130"/>
      <c r="T315" s="126"/>
      <c r="W315" s="74"/>
      <c r="X315" s="10"/>
      <c r="Z315" s="115"/>
      <c r="AA315" s="115"/>
    </row>
    <row r="316" spans="1:27" s="7" customFormat="1" ht="12.75">
      <c r="A316" s="926" t="s">
        <v>415</v>
      </c>
      <c r="B316" s="920">
        <f>+'Pivot Table 2-Year Insts.'!$O$94</f>
        <v>0</v>
      </c>
      <c r="C316" s="936"/>
      <c r="D316" s="922">
        <f t="shared" si="66"/>
        <v>0</v>
      </c>
      <c r="E316" s="923"/>
      <c r="F316" s="924">
        <f>+'Pivot Table 2-Year Insts.'!$O$97</f>
        <v>0</v>
      </c>
      <c r="G316" s="925"/>
      <c r="H316" s="925">
        <f>+'Pivot Table 2-Year Insts.'!$O$100</f>
        <v>0</v>
      </c>
      <c r="I316" s="925"/>
      <c r="J316" s="925">
        <f>+'Pivot Table 2-Year Insts.'!$O$103</f>
        <v>0</v>
      </c>
      <c r="K316" s="925"/>
      <c r="L316" s="922">
        <f>SUM(F316:J316)</f>
        <v>0</v>
      </c>
      <c r="M316" s="924"/>
      <c r="N316" s="18"/>
      <c r="O316" s="827"/>
      <c r="P316" s="827"/>
      <c r="Q316" s="827"/>
      <c r="R316" s="130"/>
      <c r="S316" s="130"/>
      <c r="T316" s="126"/>
      <c r="W316" s="74"/>
      <c r="Z316" s="115"/>
      <c r="AA316" s="115"/>
    </row>
    <row r="317" spans="1:27" s="7" customFormat="1" ht="12.75">
      <c r="A317" s="926" t="s">
        <v>402</v>
      </c>
      <c r="B317" s="924">
        <f>+'Pivot Table 2-Year Insts.'!$O$132</f>
        <v>44.126659856996937</v>
      </c>
      <c r="C317" s="936"/>
      <c r="D317" s="922">
        <f t="shared" si="66"/>
        <v>73.726851851851848</v>
      </c>
      <c r="E317" s="923"/>
      <c r="F317" s="924">
        <f>+'Pivot Table 2-Year Insts.'!$O$135</f>
        <v>66.37731481481481</v>
      </c>
      <c r="G317" s="925"/>
      <c r="H317" s="925">
        <f>+'Pivot Table 2-Year Insts.'!$O$138</f>
        <v>7.3495370370370363</v>
      </c>
      <c r="I317" s="925"/>
      <c r="J317" s="925">
        <f>+'Pivot Table 2-Year Insts.'!$O$141</f>
        <v>26.273148148148145</v>
      </c>
      <c r="K317" s="925"/>
      <c r="L317" s="922">
        <f>SUM(F317:J317)</f>
        <v>100</v>
      </c>
      <c r="M317" s="924"/>
      <c r="N317" s="18"/>
      <c r="O317" s="827"/>
      <c r="P317" s="827"/>
      <c r="Q317" s="827"/>
      <c r="R317" s="130"/>
      <c r="S317" s="130"/>
      <c r="T317" s="126"/>
      <c r="W317" s="74"/>
      <c r="Z317" s="115"/>
      <c r="AA317" s="115"/>
    </row>
    <row r="318" spans="1:27" s="7" customFormat="1" ht="12.75">
      <c r="A318" s="926"/>
      <c r="B318" s="924"/>
      <c r="C318" s="936"/>
      <c r="D318" s="922"/>
      <c r="E318" s="923"/>
      <c r="F318" s="924"/>
      <c r="G318" s="925"/>
      <c r="H318" s="925"/>
      <c r="I318" s="925"/>
      <c r="J318" s="925"/>
      <c r="K318" s="925"/>
      <c r="L318" s="922"/>
      <c r="M318" s="924"/>
      <c r="N318" s="18"/>
      <c r="O318" s="827"/>
      <c r="P318" s="827"/>
      <c r="Q318" s="827"/>
      <c r="R318" s="130"/>
      <c r="S318" s="130"/>
      <c r="T318" s="126"/>
      <c r="W318" s="74"/>
      <c r="Z318" s="115"/>
      <c r="AA318" s="115"/>
    </row>
    <row r="319" spans="1:27" s="7" customFormat="1" ht="12.75">
      <c r="A319" s="926" t="s">
        <v>403</v>
      </c>
      <c r="B319" s="920">
        <f>+'Pivot Table 2-Year Insts.'!$O$170</f>
        <v>58.90808667327574</v>
      </c>
      <c r="C319" s="936"/>
      <c r="D319" s="922">
        <f t="shared" ref="D319:D322" si="67">+F319+H319</f>
        <v>65.777136675081138</v>
      </c>
      <c r="E319" s="923"/>
      <c r="F319" s="924">
        <f>+'Pivot Table 2-Year Insts.'!$O$173</f>
        <v>57.975718235364823</v>
      </c>
      <c r="G319" s="925"/>
      <c r="H319" s="925">
        <f>+'Pivot Table 2-Year Insts.'!$O$176</f>
        <v>7.8014184397163122</v>
      </c>
      <c r="I319" s="925"/>
      <c r="J319" s="925">
        <f>+'Pivot Table 2-Year Insts.'!$O$179</f>
        <v>34.222863324918862</v>
      </c>
      <c r="K319" s="925"/>
      <c r="L319" s="922">
        <f>SUM(F319:J319)</f>
        <v>100</v>
      </c>
      <c r="M319" s="924"/>
      <c r="N319" s="18"/>
      <c r="O319" s="827"/>
      <c r="P319" s="827"/>
      <c r="Q319" s="827"/>
      <c r="R319" s="130"/>
      <c r="S319" s="130"/>
      <c r="T319" s="126"/>
      <c r="W319" s="74"/>
      <c r="Z319" s="115"/>
      <c r="AA319" s="115"/>
    </row>
    <row r="320" spans="1:27" s="7" customFormat="1" ht="12.75">
      <c r="A320" s="926" t="s">
        <v>404</v>
      </c>
      <c r="B320" s="920">
        <f>+'Pivot Table 2-Year Insts.'!$O$208</f>
        <v>47.267355982274736</v>
      </c>
      <c r="C320" s="936"/>
      <c r="D320" s="922">
        <f t="shared" si="67"/>
        <v>63.870192307692307</v>
      </c>
      <c r="E320" s="923"/>
      <c r="F320" s="924">
        <f>+'Pivot Table 2-Year Insts.'!$O$211</f>
        <v>59.519230769230766</v>
      </c>
      <c r="G320" s="925"/>
      <c r="H320" s="925">
        <f>+'Pivot Table 2-Year Insts.'!$O$214</f>
        <v>4.3509615384615383</v>
      </c>
      <c r="I320" s="925"/>
      <c r="J320" s="925">
        <f>+'Pivot Table 2-Year Insts.'!$O$217</f>
        <v>36.129807692307693</v>
      </c>
      <c r="K320" s="925"/>
      <c r="L320" s="922">
        <f>SUM(F320:J320)</f>
        <v>100</v>
      </c>
      <c r="M320" s="924"/>
      <c r="N320" s="18"/>
      <c r="O320" s="827"/>
      <c r="P320" s="827"/>
      <c r="Q320" s="827"/>
      <c r="R320" s="130"/>
      <c r="S320" s="130"/>
      <c r="T320" s="126"/>
      <c r="W320" s="74"/>
      <c r="Z320" s="115"/>
      <c r="AA320" s="115"/>
    </row>
    <row r="321" spans="1:27" s="18" customFormat="1" ht="12.75">
      <c r="A321" s="926" t="s">
        <v>405</v>
      </c>
      <c r="B321" s="920">
        <f>+'Pivot Table 2-Year Insts.'!$O$246</f>
        <v>53.49472862163217</v>
      </c>
      <c r="C321" s="936"/>
      <c r="D321" s="922">
        <f t="shared" si="67"/>
        <v>62.883211678832112</v>
      </c>
      <c r="E321" s="923"/>
      <c r="F321" s="924">
        <f>+'Pivot Table 2-Year Insts.'!$O$249</f>
        <v>49.197080291970799</v>
      </c>
      <c r="G321" s="925"/>
      <c r="H321" s="925">
        <f>+'Pivot Table 2-Year Insts.'!$O$252</f>
        <v>13.686131386861314</v>
      </c>
      <c r="I321" s="925"/>
      <c r="J321" s="925">
        <f>+'Pivot Table 2-Year Insts.'!$O$255</f>
        <v>37.116788321167881</v>
      </c>
      <c r="K321" s="925"/>
      <c r="L321" s="922">
        <f>SUM(F321:J321)</f>
        <v>100</v>
      </c>
      <c r="M321" s="924"/>
      <c r="O321" s="827"/>
      <c r="P321" s="827"/>
      <c r="Q321" s="827"/>
      <c r="R321" s="130"/>
      <c r="S321" s="130"/>
      <c r="T321" s="126"/>
      <c r="W321" s="116"/>
      <c r="X321" s="7"/>
      <c r="Z321" s="117"/>
      <c r="AA321" s="117"/>
    </row>
    <row r="322" spans="1:27" s="7" customFormat="1" ht="12.75">
      <c r="A322" s="926" t="s">
        <v>406</v>
      </c>
      <c r="B322" s="920">
        <f>+'Pivot Table 2-Year Insts.'!$O$284</f>
        <v>38.112193483372522</v>
      </c>
      <c r="C322" s="936"/>
      <c r="D322" s="922">
        <f t="shared" si="67"/>
        <v>75.638991715141898</v>
      </c>
      <c r="E322" s="923"/>
      <c r="F322" s="924">
        <f>+'Pivot Table 2-Year Insts.'!$O$287</f>
        <v>67.248369469416531</v>
      </c>
      <c r="G322" s="925"/>
      <c r="H322" s="925">
        <f>+'Pivot Table 2-Year Insts.'!$O$290</f>
        <v>8.3906222457253659</v>
      </c>
      <c r="I322" s="925"/>
      <c r="J322" s="925">
        <f>+'Pivot Table 2-Year Insts.'!$O$293</f>
        <v>24.361008284858098</v>
      </c>
      <c r="K322" s="925"/>
      <c r="L322" s="922">
        <f>SUM(F322:J322)</f>
        <v>100</v>
      </c>
      <c r="M322" s="924"/>
      <c r="N322" s="18"/>
      <c r="O322" s="827"/>
      <c r="P322" s="827"/>
      <c r="Q322" s="827"/>
      <c r="R322" s="130"/>
      <c r="S322" s="130"/>
      <c r="T322" s="126"/>
      <c r="W322" s="74"/>
      <c r="Z322" s="115"/>
      <c r="AA322" s="115"/>
    </row>
    <row r="323" spans="1:27" s="7" customFormat="1" ht="12.75">
      <c r="A323" s="926"/>
      <c r="B323" s="920"/>
      <c r="C323" s="936"/>
      <c r="D323" s="922"/>
      <c r="E323" s="923"/>
      <c r="F323" s="924"/>
      <c r="G323" s="925"/>
      <c r="H323" s="925"/>
      <c r="I323" s="925"/>
      <c r="J323" s="925"/>
      <c r="K323" s="925"/>
      <c r="L323" s="922"/>
      <c r="M323" s="924"/>
      <c r="N323" s="18"/>
      <c r="O323" s="827"/>
      <c r="P323" s="827"/>
      <c r="Q323" s="827"/>
      <c r="R323" s="130"/>
      <c r="S323" s="130"/>
      <c r="T323" s="126"/>
      <c r="W323" s="74"/>
      <c r="Z323" s="115"/>
      <c r="AA323" s="115"/>
    </row>
    <row r="324" spans="1:27" s="7" customFormat="1" ht="12.75">
      <c r="A324" s="926" t="s">
        <v>407</v>
      </c>
      <c r="B324" s="920">
        <f>+'Pivot Table 2-Year Insts.'!$O$322</f>
        <v>58.757817093377518</v>
      </c>
      <c r="C324" s="936"/>
      <c r="D324" s="922">
        <f t="shared" ref="D324:D327" si="68">+F324+H324</f>
        <v>69.107613936141178</v>
      </c>
      <c r="E324" s="923"/>
      <c r="F324" s="924">
        <f>+'Pivot Table 2-Year Insts.'!$O$325</f>
        <v>69.107613936141178</v>
      </c>
      <c r="G324" s="925"/>
      <c r="H324" s="925">
        <f>+'Pivot Table 2-Year Insts.'!$O$328</f>
        <v>0</v>
      </c>
      <c r="I324" s="925"/>
      <c r="J324" s="925">
        <f>+'Pivot Table 2-Year Insts.'!$O$331</f>
        <v>30.892386063858819</v>
      </c>
      <c r="K324" s="925"/>
      <c r="L324" s="922">
        <f>SUM(F324:J324)</f>
        <v>100</v>
      </c>
      <c r="M324" s="924"/>
      <c r="N324" s="18"/>
      <c r="O324" s="827"/>
      <c r="P324" s="827"/>
      <c r="Q324" s="827"/>
      <c r="R324" s="130"/>
      <c r="S324" s="130"/>
      <c r="T324" s="126"/>
      <c r="W324" s="74"/>
      <c r="Z324" s="115"/>
      <c r="AA324" s="115"/>
    </row>
    <row r="325" spans="1:27" s="7" customFormat="1" ht="12.75">
      <c r="A325" s="926" t="s">
        <v>408</v>
      </c>
      <c r="B325" s="920">
        <f>+'Pivot Table 2-Year Insts.'!$O$360</f>
        <v>25.514205682272912</v>
      </c>
      <c r="C325" s="936"/>
      <c r="D325" s="922">
        <f t="shared" si="68"/>
        <v>60.487243831033041</v>
      </c>
      <c r="E325" s="923"/>
      <c r="F325" s="924">
        <f>+'Pivot Table 2-Year Insts.'!$O$363</f>
        <v>60.487243831033041</v>
      </c>
      <c r="G325" s="925"/>
      <c r="H325" s="925">
        <f>+'Pivot Table 2-Year Insts.'!$O$366</f>
        <v>0</v>
      </c>
      <c r="I325" s="925"/>
      <c r="J325" s="925">
        <f>+'Pivot Table 2-Year Insts.'!$O$369</f>
        <v>39.512756168966959</v>
      </c>
      <c r="K325" s="925"/>
      <c r="L325" s="922">
        <f>SUM(F325:J325)</f>
        <v>100</v>
      </c>
      <c r="M325" s="924"/>
      <c r="N325" s="18"/>
      <c r="O325" s="827"/>
      <c r="P325" s="827"/>
      <c r="Q325" s="827"/>
      <c r="R325" s="130"/>
      <c r="S325" s="130"/>
      <c r="T325" s="126"/>
      <c r="W325" s="74"/>
      <c r="Z325" s="115"/>
      <c r="AA325" s="115"/>
    </row>
    <row r="326" spans="1:27" s="7" customFormat="1" ht="12.75">
      <c r="A326" s="926" t="s">
        <v>409</v>
      </c>
      <c r="B326" s="920">
        <f>+'Pivot Table 2-Year Insts.'!$O$398</f>
        <v>29.684145967494636</v>
      </c>
      <c r="C326" s="936"/>
      <c r="D326" s="922">
        <f t="shared" si="68"/>
        <v>63.326446280991739</v>
      </c>
      <c r="E326" s="923"/>
      <c r="F326" s="924">
        <f>+'Pivot Table 2-Year Insts.'!$O$401</f>
        <v>52.427685950413228</v>
      </c>
      <c r="G326" s="925"/>
      <c r="H326" s="925">
        <f>+'Pivot Table 2-Year Insts.'!$O$404</f>
        <v>10.898760330578511</v>
      </c>
      <c r="I326" s="925"/>
      <c r="J326" s="925">
        <f>+'Pivot Table 2-Year Insts.'!$O$407</f>
        <v>36.673553719008268</v>
      </c>
      <c r="K326" s="925"/>
      <c r="L326" s="922">
        <f>SUM(F326:J326)</f>
        <v>100</v>
      </c>
      <c r="M326" s="924"/>
      <c r="N326" s="18"/>
      <c r="O326" s="827"/>
      <c r="P326" s="827"/>
      <c r="Q326" s="827"/>
      <c r="R326" s="130"/>
      <c r="S326" s="130"/>
      <c r="T326" s="126"/>
      <c r="W326" s="74"/>
      <c r="Z326" s="115"/>
      <c r="AA326" s="115"/>
    </row>
    <row r="327" spans="1:27" s="7" customFormat="1" ht="12.75">
      <c r="A327" s="926" t="s">
        <v>410</v>
      </c>
      <c r="B327" s="920">
        <f>+'Pivot Table 2-Year Insts.'!$O$436</f>
        <v>50.474271803911698</v>
      </c>
      <c r="C327" s="936"/>
      <c r="D327" s="922">
        <f t="shared" si="68"/>
        <v>64.111092632629294</v>
      </c>
      <c r="E327" s="923"/>
      <c r="F327" s="924">
        <f>+'Pivot Table 2-Year Insts.'!$O$439</f>
        <v>55.413271245634455</v>
      </c>
      <c r="G327" s="925"/>
      <c r="H327" s="925">
        <f>+'Pivot Table 2-Year Insts.'!$O$442</f>
        <v>8.6978213869948444</v>
      </c>
      <c r="I327" s="925"/>
      <c r="J327" s="925">
        <f>+'Pivot Table 2-Year Insts.'!$O$445</f>
        <v>35.888907367370699</v>
      </c>
      <c r="K327" s="925"/>
      <c r="L327" s="922">
        <f>SUM(F327:J327)</f>
        <v>100</v>
      </c>
      <c r="M327" s="924"/>
      <c r="N327" s="18"/>
      <c r="O327" s="827"/>
      <c r="P327" s="827"/>
      <c r="Q327" s="827"/>
      <c r="R327" s="130"/>
      <c r="S327" s="130"/>
      <c r="T327" s="126"/>
      <c r="W327" s="74"/>
      <c r="Z327" s="115"/>
      <c r="AA327" s="115"/>
    </row>
    <row r="328" spans="1:27" s="7" customFormat="1" ht="12.75">
      <c r="A328" s="926"/>
      <c r="B328" s="920"/>
      <c r="C328" s="936"/>
      <c r="D328" s="922"/>
      <c r="E328" s="923"/>
      <c r="F328" s="924"/>
      <c r="G328" s="925"/>
      <c r="H328" s="925"/>
      <c r="I328" s="925"/>
      <c r="J328" s="925"/>
      <c r="K328" s="925"/>
      <c r="L328" s="922"/>
      <c r="M328" s="924"/>
      <c r="N328" s="18"/>
      <c r="O328" s="827"/>
      <c r="P328" s="827"/>
      <c r="Q328" s="827"/>
      <c r="R328" s="130"/>
      <c r="S328" s="130"/>
      <c r="T328" s="126"/>
      <c r="W328" s="74"/>
      <c r="Z328" s="115"/>
      <c r="AA328" s="115"/>
    </row>
    <row r="329" spans="1:27" s="7" customFormat="1" ht="12.75">
      <c r="A329" s="926" t="s">
        <v>411</v>
      </c>
      <c r="B329" s="920">
        <f>+'Pivot Table 2-Year Insts.'!$O$474</f>
        <v>80.679652763074316</v>
      </c>
      <c r="C329" s="936"/>
      <c r="D329" s="922">
        <f t="shared" ref="D329:D332" si="69">+F329+H329</f>
        <v>63.4824826138302</v>
      </c>
      <c r="E329" s="923"/>
      <c r="F329" s="924">
        <f>+'Pivot Table 2-Year Insts.'!$O$477</f>
        <v>57.76144862878887</v>
      </c>
      <c r="G329" s="925"/>
      <c r="H329" s="925">
        <f>+'Pivot Table 2-Year Insts.'!$O$480</f>
        <v>5.7210339850413332</v>
      </c>
      <c r="I329" s="925"/>
      <c r="J329" s="925">
        <f>+'Pivot Table 2-Year Insts.'!$O$483</f>
        <v>36.517517386169793</v>
      </c>
      <c r="K329" s="925"/>
      <c r="L329" s="922">
        <f>SUM(F329:J329)</f>
        <v>100</v>
      </c>
      <c r="M329" s="924"/>
      <c r="N329" s="20"/>
      <c r="O329" s="827"/>
      <c r="P329" s="827"/>
      <c r="Q329" s="827"/>
      <c r="R329" s="130"/>
      <c r="S329" s="130"/>
      <c r="T329" s="126"/>
      <c r="W329" s="74"/>
      <c r="Z329" s="115"/>
      <c r="AA329" s="115"/>
    </row>
    <row r="330" spans="1:27" s="7" customFormat="1" ht="12.75">
      <c r="A330" s="926" t="s">
        <v>412</v>
      </c>
      <c r="B330" s="920">
        <f>+'Pivot Table 2-Year Insts.'!$O$512</f>
        <v>58.365455748938984</v>
      </c>
      <c r="C330" s="936"/>
      <c r="D330" s="922">
        <f t="shared" si="69"/>
        <v>60.693795863909273</v>
      </c>
      <c r="E330" s="923"/>
      <c r="F330" s="924">
        <f>+'Pivot Table 2-Year Insts.'!$O$515</f>
        <v>51.454302868579049</v>
      </c>
      <c r="G330" s="925"/>
      <c r="H330" s="925">
        <f>+'Pivot Table 2-Year Insts.'!$O$518</f>
        <v>9.2394929953302203</v>
      </c>
      <c r="I330" s="925"/>
      <c r="J330" s="925">
        <f>+'Pivot Table 2-Year Insts.'!$O$521</f>
        <v>39.306204136090727</v>
      </c>
      <c r="K330" s="925"/>
      <c r="L330" s="922">
        <f>SUM(F330:J330)</f>
        <v>100</v>
      </c>
      <c r="M330" s="924"/>
      <c r="N330" s="20"/>
      <c r="O330" s="827"/>
      <c r="P330" s="827"/>
      <c r="Q330" s="827"/>
      <c r="R330" s="130"/>
      <c r="S330" s="130"/>
      <c r="T330" s="126"/>
      <c r="W330" s="74"/>
      <c r="Z330" s="115"/>
      <c r="AA330" s="115"/>
    </row>
    <row r="331" spans="1:27" s="7" customFormat="1" ht="12.75">
      <c r="A331" s="926" t="s">
        <v>413</v>
      </c>
      <c r="B331" s="920">
        <f>+'Pivot Table 2-Year Insts.'!$O$550</f>
        <v>62.355732930643946</v>
      </c>
      <c r="C331" s="936"/>
      <c r="D331" s="922">
        <f t="shared" si="69"/>
        <v>63.120567375886523</v>
      </c>
      <c r="E331" s="923"/>
      <c r="F331" s="924">
        <f>+'Pivot Table 2-Year Insts.'!$O$553</f>
        <v>56.668396471198754</v>
      </c>
      <c r="G331" s="925"/>
      <c r="H331" s="925">
        <f>+'Pivot Table 2-Year Insts.'!$O$556</f>
        <v>6.4521709046877707</v>
      </c>
      <c r="I331" s="925"/>
      <c r="J331" s="925">
        <f>+'Pivot Table 2-Year Insts.'!$O$559</f>
        <v>36.87943262411347</v>
      </c>
      <c r="K331" s="925"/>
      <c r="L331" s="922">
        <f>SUM(F331:J331)</f>
        <v>100</v>
      </c>
      <c r="M331" s="924"/>
      <c r="N331" s="20"/>
      <c r="O331" s="827"/>
      <c r="P331" s="827"/>
      <c r="Q331" s="827"/>
      <c r="R331" s="130"/>
      <c r="S331" s="130"/>
      <c r="T331" s="126"/>
      <c r="W331" s="74"/>
      <c r="Z331" s="115"/>
      <c r="AA331" s="115"/>
    </row>
    <row r="332" spans="1:27" s="7" customFormat="1" ht="12.75">
      <c r="A332" s="928" t="s">
        <v>414</v>
      </c>
      <c r="B332" s="929">
        <f>+'Pivot Table 2-Year Insts.'!$O$588</f>
        <v>0</v>
      </c>
      <c r="C332" s="940"/>
      <c r="D332" s="931">
        <f t="shared" si="69"/>
        <v>0</v>
      </c>
      <c r="E332" s="932"/>
      <c r="F332" s="933">
        <f>+'Pivot Table 2-Year Insts.'!$O$591</f>
        <v>0</v>
      </c>
      <c r="G332" s="934"/>
      <c r="H332" s="934">
        <f>+'Pivot Table 2-Year Insts.'!$O$594</f>
        <v>0</v>
      </c>
      <c r="I332" s="934"/>
      <c r="J332" s="934">
        <f>+'Pivot Table 2-Year Insts.'!$O$597</f>
        <v>0</v>
      </c>
      <c r="K332" s="934"/>
      <c r="L332" s="935">
        <f>SUM(F332:J332)</f>
        <v>0</v>
      </c>
      <c r="M332" s="933"/>
      <c r="N332" s="20"/>
      <c r="O332" s="827"/>
      <c r="P332" s="827"/>
      <c r="Q332" s="827"/>
      <c r="R332" s="130"/>
      <c r="S332" s="130"/>
      <c r="T332" s="126"/>
      <c r="W332" s="74"/>
      <c r="Z332" s="115"/>
      <c r="AA332" s="115"/>
    </row>
    <row r="333" spans="1:27" s="7" customFormat="1" ht="12.75" customHeight="1">
      <c r="A333" s="59" t="s">
        <v>369</v>
      </c>
      <c r="B333" s="39"/>
      <c r="C333" s="6"/>
      <c r="D333" s="6"/>
      <c r="E333" s="6"/>
      <c r="F333" s="39"/>
      <c r="G333" s="6"/>
      <c r="H333" s="39"/>
      <c r="I333" s="6"/>
      <c r="J333" s="39"/>
      <c r="K333" s="6"/>
      <c r="L333" s="6"/>
      <c r="M333" s="47"/>
      <c r="N333" s="19"/>
      <c r="O333" s="827"/>
      <c r="P333" s="827"/>
      <c r="Q333" s="827"/>
      <c r="R333" s="130"/>
      <c r="S333" s="130"/>
      <c r="T333" s="126"/>
      <c r="W333" s="74"/>
      <c r="Z333" s="115"/>
      <c r="AA333" s="115"/>
    </row>
    <row r="334" spans="1:27" ht="59.25" customHeight="1">
      <c r="A334" s="952" t="s">
        <v>379</v>
      </c>
      <c r="B334" s="952"/>
      <c r="C334" s="952"/>
      <c r="D334" s="953"/>
      <c r="E334" s="953"/>
      <c r="F334" s="953"/>
      <c r="G334" s="953"/>
      <c r="H334" s="953"/>
      <c r="I334" s="953"/>
      <c r="J334" s="953"/>
      <c r="K334" s="953"/>
      <c r="L334" s="953"/>
      <c r="X334" s="7"/>
    </row>
    <row r="335" spans="1:27">
      <c r="A335" s="28"/>
      <c r="B335" s="868"/>
      <c r="C335" s="28"/>
      <c r="D335" s="43"/>
      <c r="E335" s="43"/>
      <c r="F335" s="869"/>
      <c r="G335" s="869"/>
      <c r="H335" s="869"/>
      <c r="I335" s="869"/>
      <c r="J335" s="869"/>
      <c r="K335" s="43"/>
      <c r="L335" s="43"/>
      <c r="M335" s="183" t="s">
        <v>1012</v>
      </c>
      <c r="X335" s="7"/>
    </row>
    <row r="336" spans="1:27" ht="15.75" customHeight="1">
      <c r="A336" s="915" t="s">
        <v>744</v>
      </c>
      <c r="B336" s="1"/>
      <c r="C336" s="1"/>
      <c r="D336" s="1"/>
      <c r="E336" s="1"/>
      <c r="F336" s="1"/>
      <c r="G336" s="1"/>
      <c r="H336" s="1"/>
      <c r="I336" s="1"/>
      <c r="J336" s="1"/>
      <c r="K336" s="1"/>
      <c r="L336" s="1"/>
      <c r="M336" s="44"/>
      <c r="X336" s="7"/>
    </row>
    <row r="337" spans="1:27" ht="9" customHeight="1">
      <c r="A337" s="1"/>
      <c r="B337" s="1"/>
      <c r="C337" s="1"/>
      <c r="D337" s="1"/>
      <c r="E337" s="1"/>
      <c r="F337" s="1"/>
      <c r="G337" s="1"/>
      <c r="H337" s="1"/>
      <c r="I337" s="1"/>
      <c r="J337" s="1"/>
      <c r="K337" s="1"/>
      <c r="L337" s="1"/>
      <c r="M337" s="44"/>
      <c r="X337" s="7"/>
    </row>
    <row r="338" spans="1:27" ht="15.75">
      <c r="A338" s="1" t="s">
        <v>426</v>
      </c>
      <c r="B338" s="1"/>
      <c r="C338" s="1"/>
      <c r="D338" s="1"/>
      <c r="E338" s="1"/>
      <c r="F338" s="1"/>
      <c r="G338" s="1"/>
      <c r="H338" s="1"/>
      <c r="I338" s="1"/>
      <c r="J338" s="1"/>
      <c r="K338" s="1"/>
      <c r="L338" s="1"/>
      <c r="M338" s="44"/>
    </row>
    <row r="339" spans="1:27" ht="18.75">
      <c r="A339" s="1" t="s">
        <v>436</v>
      </c>
      <c r="B339" s="1"/>
      <c r="C339" s="1"/>
      <c r="D339" s="1"/>
      <c r="E339" s="1"/>
      <c r="F339" s="1"/>
      <c r="G339" s="1"/>
      <c r="H339" s="1"/>
      <c r="I339" s="1"/>
      <c r="J339" s="1"/>
      <c r="K339" s="1"/>
      <c r="L339" s="1"/>
      <c r="M339" s="44"/>
    </row>
    <row r="340" spans="1:27" ht="15.75">
      <c r="A340" s="1" t="s">
        <v>1008</v>
      </c>
      <c r="B340" s="1"/>
      <c r="C340" s="1"/>
      <c r="D340" s="1"/>
      <c r="E340" s="1"/>
      <c r="F340" s="1"/>
      <c r="G340" s="1"/>
      <c r="H340" s="1"/>
      <c r="I340" s="1"/>
      <c r="J340" s="1"/>
      <c r="K340" s="1"/>
      <c r="L340" s="1"/>
      <c r="M340" s="44"/>
    </row>
    <row r="341" spans="1:27" ht="7.5" customHeight="1">
      <c r="A341" s="1"/>
      <c r="B341" s="1"/>
      <c r="C341" s="1"/>
      <c r="D341" s="1"/>
      <c r="E341" s="1"/>
      <c r="F341" s="1"/>
      <c r="G341" s="1"/>
      <c r="H341" s="1"/>
      <c r="I341" s="1"/>
      <c r="J341" s="1"/>
      <c r="K341" s="1"/>
      <c r="L341" s="1"/>
    </row>
    <row r="342" spans="1:27" ht="69" customHeight="1">
      <c r="A342" s="15"/>
      <c r="B342" s="916" t="s">
        <v>938</v>
      </c>
      <c r="C342" s="917"/>
      <c r="D342" s="916" t="s">
        <v>421</v>
      </c>
      <c r="E342" s="918"/>
      <c r="F342" s="916" t="s">
        <v>396</v>
      </c>
      <c r="G342" s="916"/>
      <c r="H342" s="916" t="s">
        <v>390</v>
      </c>
      <c r="I342" s="916"/>
      <c r="J342" s="916" t="s">
        <v>416</v>
      </c>
      <c r="K342" s="916"/>
      <c r="L342" s="916" t="s">
        <v>417</v>
      </c>
      <c r="M342" s="42"/>
    </row>
    <row r="343" spans="1:27" s="7" customFormat="1" ht="18" customHeight="1">
      <c r="A343" s="919" t="s">
        <v>399</v>
      </c>
      <c r="B343" s="920">
        <f>+'Pivot Table 2-Year Insts.'!$P$626</f>
        <v>51.394906393387586</v>
      </c>
      <c r="C343" s="936"/>
      <c r="D343" s="922">
        <f>+F343+H343</f>
        <v>61.766261237440503</v>
      </c>
      <c r="E343" s="923"/>
      <c r="F343" s="924">
        <f>+'Pivot Table 2-Year Insts.'!$P$629</f>
        <v>54.250785454319214</v>
      </c>
      <c r="G343" s="925"/>
      <c r="H343" s="925">
        <f>+'Pivot Table 2-Year Insts.'!$P$632</f>
        <v>7.5154757831212864</v>
      </c>
      <c r="I343" s="925"/>
      <c r="J343" s="925">
        <f>+'Pivot Table 2-Year Insts.'!$P$635</f>
        <v>38.233738762559497</v>
      </c>
      <c r="K343" s="925"/>
      <c r="L343" s="922">
        <f>SUM(F343:J343)</f>
        <v>100</v>
      </c>
      <c r="M343" s="46"/>
      <c r="O343" s="827"/>
      <c r="P343" s="827"/>
      <c r="Q343" s="827"/>
      <c r="R343" s="130"/>
      <c r="S343" s="130"/>
      <c r="T343" s="126"/>
      <c r="U343" s="16"/>
      <c r="W343" s="74"/>
      <c r="X343" s="10"/>
      <c r="Z343" s="115"/>
      <c r="AA343" s="115"/>
    </row>
    <row r="344" spans="1:27" s="7" customFormat="1">
      <c r="A344" s="919"/>
      <c r="B344" s="920"/>
      <c r="C344" s="921"/>
      <c r="D344" s="938"/>
      <c r="E344" s="939"/>
      <c r="F344" s="924"/>
      <c r="G344" s="925"/>
      <c r="H344" s="925"/>
      <c r="I344" s="925"/>
      <c r="J344" s="925"/>
      <c r="K344" s="925"/>
      <c r="L344" s="922"/>
      <c r="M344" s="46"/>
      <c r="O344" s="827"/>
      <c r="P344" s="827"/>
      <c r="Q344" s="827"/>
      <c r="R344" s="130"/>
      <c r="S344" s="130"/>
      <c r="T344" s="126"/>
      <c r="W344" s="74"/>
      <c r="X344" s="10"/>
      <c r="Z344" s="115"/>
      <c r="AA344" s="115"/>
    </row>
    <row r="345" spans="1:27" s="7" customFormat="1">
      <c r="A345" s="919" t="s">
        <v>400</v>
      </c>
      <c r="B345" s="920">
        <f>+'Pivot Table 2-Year Insts.'!$P$18</f>
        <v>49.748402012783899</v>
      </c>
      <c r="C345" s="936"/>
      <c r="D345" s="922">
        <f t="shared" ref="D345:D348" si="70">+F345+H345</f>
        <v>74.658283214871503</v>
      </c>
      <c r="E345" s="923"/>
      <c r="F345" s="924">
        <f>+'Pivot Table 2-Year Insts.'!$P$21</f>
        <v>65.882996172771996</v>
      </c>
      <c r="G345" s="925"/>
      <c r="H345" s="925">
        <f>+'Pivot Table 2-Year Insts.'!$P$24</f>
        <v>8.7752870420995084</v>
      </c>
      <c r="I345" s="925"/>
      <c r="J345" s="925">
        <f>+'Pivot Table 2-Year Insts.'!$P$27</f>
        <v>25.341716785128487</v>
      </c>
      <c r="K345" s="925"/>
      <c r="L345" s="922">
        <f>SUM(F345:J345)</f>
        <v>99.999999999999986</v>
      </c>
      <c r="M345" s="46"/>
      <c r="O345" s="827"/>
      <c r="P345" s="827"/>
      <c r="Q345" s="827"/>
      <c r="R345" s="130"/>
      <c r="S345" s="130"/>
      <c r="T345" s="126"/>
      <c r="W345" s="74"/>
      <c r="X345" s="10"/>
      <c r="Z345" s="115"/>
      <c r="AA345" s="115"/>
    </row>
    <row r="346" spans="1:27" s="7" customFormat="1">
      <c r="A346" s="926" t="s">
        <v>401</v>
      </c>
      <c r="B346" s="920">
        <f>+'Pivot Table 2-Year Insts.'!$P$56</f>
        <v>46.549129219522683</v>
      </c>
      <c r="C346" s="936"/>
      <c r="D346" s="922">
        <f t="shared" si="70"/>
        <v>54.872979214780592</v>
      </c>
      <c r="E346" s="923"/>
      <c r="F346" s="924">
        <f>+'Pivot Table 2-Year Insts.'!$P$59</f>
        <v>51.547344110854496</v>
      </c>
      <c r="G346" s="925"/>
      <c r="H346" s="925">
        <f>+'Pivot Table 2-Year Insts.'!$P$62</f>
        <v>3.3256351039260972</v>
      </c>
      <c r="I346" s="925"/>
      <c r="J346" s="925">
        <f>+'Pivot Table 2-Year Insts.'!$P$65</f>
        <v>45.127020785219401</v>
      </c>
      <c r="K346" s="925"/>
      <c r="L346" s="922">
        <f>SUM(F346:J346)</f>
        <v>100</v>
      </c>
      <c r="M346" s="46"/>
      <c r="O346" s="827"/>
      <c r="P346" s="827"/>
      <c r="Q346" s="827"/>
      <c r="R346" s="130"/>
      <c r="S346" s="130"/>
      <c r="T346" s="126"/>
      <c r="W346" s="74"/>
      <c r="X346" s="10"/>
      <c r="Z346" s="115"/>
      <c r="AA346" s="115"/>
    </row>
    <row r="347" spans="1:27" s="7" customFormat="1" ht="12.75">
      <c r="A347" s="926" t="s">
        <v>415</v>
      </c>
      <c r="B347" s="920">
        <f>+'Pivot Table 2-Year Insts.'!$P$94</f>
        <v>0</v>
      </c>
      <c r="C347" s="936"/>
      <c r="D347" s="922">
        <f t="shared" si="70"/>
        <v>0</v>
      </c>
      <c r="E347" s="923"/>
      <c r="F347" s="924">
        <f>+'Pivot Table 2-Year Insts.'!$P$97</f>
        <v>0</v>
      </c>
      <c r="G347" s="925"/>
      <c r="H347" s="925">
        <f>+'Pivot Table 2-Year Insts.'!$P$100</f>
        <v>0</v>
      </c>
      <c r="I347" s="925"/>
      <c r="J347" s="925">
        <f>+'Pivot Table 2-Year Insts.'!$P$103</f>
        <v>0</v>
      </c>
      <c r="K347" s="925"/>
      <c r="L347" s="922">
        <f>SUM(F347:J347)</f>
        <v>0</v>
      </c>
      <c r="M347" s="46"/>
      <c r="O347" s="827"/>
      <c r="P347" s="827"/>
      <c r="Q347" s="827"/>
      <c r="R347" s="130"/>
      <c r="S347" s="130"/>
      <c r="T347" s="126"/>
      <c r="W347" s="74"/>
      <c r="Z347" s="115"/>
      <c r="AA347" s="115"/>
    </row>
    <row r="348" spans="1:27" s="7" customFormat="1" ht="12.75">
      <c r="A348" s="926" t="s">
        <v>402</v>
      </c>
      <c r="B348" s="924">
        <f>+'Pivot Table 2-Year Insts.'!$P$132</f>
        <v>40.280210157618214</v>
      </c>
      <c r="C348" s="936"/>
      <c r="D348" s="922">
        <f t="shared" si="70"/>
        <v>67.826086956521735</v>
      </c>
      <c r="E348" s="923"/>
      <c r="F348" s="924">
        <f>+'Pivot Table 2-Year Insts.'!$P$135</f>
        <v>60.434782608695649</v>
      </c>
      <c r="G348" s="925"/>
      <c r="H348" s="925">
        <f>+'Pivot Table 2-Year Insts.'!$P$138</f>
        <v>7.3913043478260869</v>
      </c>
      <c r="I348" s="925"/>
      <c r="J348" s="925">
        <f>+'Pivot Table 2-Year Insts.'!$P$141</f>
        <v>32.173913043478258</v>
      </c>
      <c r="K348" s="925"/>
      <c r="L348" s="922">
        <f>SUM(F348:J348)</f>
        <v>100</v>
      </c>
      <c r="M348" s="46"/>
      <c r="O348" s="827"/>
      <c r="P348" s="827"/>
      <c r="Q348" s="827"/>
      <c r="R348" s="130"/>
      <c r="S348" s="130"/>
      <c r="T348" s="126"/>
      <c r="W348" s="74"/>
      <c r="Z348" s="115"/>
      <c r="AA348" s="115"/>
    </row>
    <row r="349" spans="1:27" s="7" customFormat="1" ht="12.75">
      <c r="A349" s="926"/>
      <c r="B349" s="924"/>
      <c r="C349" s="936"/>
      <c r="D349" s="922"/>
      <c r="E349" s="923"/>
      <c r="F349" s="924"/>
      <c r="G349" s="925"/>
      <c r="H349" s="925"/>
      <c r="I349" s="925"/>
      <c r="J349" s="925"/>
      <c r="K349" s="925"/>
      <c r="L349" s="922"/>
      <c r="M349" s="46"/>
      <c r="O349" s="827"/>
      <c r="P349" s="827"/>
      <c r="Q349" s="827"/>
      <c r="R349" s="130"/>
      <c r="S349" s="130"/>
      <c r="T349" s="126"/>
      <c r="W349" s="74"/>
      <c r="Z349" s="115"/>
      <c r="AA349" s="115"/>
    </row>
    <row r="350" spans="1:27" s="7" customFormat="1" ht="12.75">
      <c r="A350" s="926" t="s">
        <v>403</v>
      </c>
      <c r="B350" s="920">
        <f>+'Pivot Table 2-Year Insts.'!$P$170</f>
        <v>62.235294117647058</v>
      </c>
      <c r="C350" s="936"/>
      <c r="D350" s="922">
        <f t="shared" ref="D350:D353" si="71">+F350+H350</f>
        <v>61.578449905482039</v>
      </c>
      <c r="E350" s="923"/>
      <c r="F350" s="924">
        <f>+'Pivot Table 2-Year Insts.'!$P$173</f>
        <v>53.166351606805293</v>
      </c>
      <c r="G350" s="925"/>
      <c r="H350" s="925">
        <f>+'Pivot Table 2-Year Insts.'!$P$176</f>
        <v>8.4120982986767476</v>
      </c>
      <c r="I350" s="925"/>
      <c r="J350" s="925">
        <f>+'Pivot Table 2-Year Insts.'!$P$179</f>
        <v>38.421550094517961</v>
      </c>
      <c r="K350" s="925"/>
      <c r="L350" s="922">
        <f>SUM(F350:J350)</f>
        <v>100</v>
      </c>
      <c r="M350" s="46"/>
      <c r="O350" s="827"/>
      <c r="P350" s="827"/>
      <c r="Q350" s="827"/>
      <c r="R350" s="130"/>
      <c r="S350" s="130"/>
      <c r="T350" s="126"/>
      <c r="W350" s="74"/>
      <c r="Z350" s="115"/>
      <c r="AA350" s="115"/>
    </row>
    <row r="351" spans="1:27" s="7" customFormat="1" ht="12.75">
      <c r="A351" s="926" t="s">
        <v>404</v>
      </c>
      <c r="B351" s="920">
        <f>+'Pivot Table 2-Year Insts.'!$P$208</f>
        <v>47.637991049229242</v>
      </c>
      <c r="C351" s="936"/>
      <c r="D351" s="922">
        <f t="shared" si="71"/>
        <v>60.5427974947808</v>
      </c>
      <c r="E351" s="923"/>
      <c r="F351" s="924">
        <f>+'Pivot Table 2-Year Insts.'!$P$211</f>
        <v>56.263048016701468</v>
      </c>
      <c r="G351" s="925"/>
      <c r="H351" s="925">
        <f>+'Pivot Table 2-Year Insts.'!$P$214</f>
        <v>4.2797494780793315</v>
      </c>
      <c r="I351" s="925"/>
      <c r="J351" s="925">
        <f>+'Pivot Table 2-Year Insts.'!$P$217</f>
        <v>39.457202505219207</v>
      </c>
      <c r="K351" s="925"/>
      <c r="L351" s="922">
        <f>SUM(F351:J351)</f>
        <v>100</v>
      </c>
      <c r="M351" s="46"/>
      <c r="O351" s="827"/>
      <c r="P351" s="827"/>
      <c r="Q351" s="827"/>
      <c r="R351" s="130"/>
      <c r="S351" s="130"/>
      <c r="T351" s="126"/>
      <c r="W351" s="74"/>
      <c r="Z351" s="115"/>
      <c r="AA351" s="115"/>
    </row>
    <row r="352" spans="1:27" s="18" customFormat="1" ht="12.75">
      <c r="A352" s="926" t="s">
        <v>405</v>
      </c>
      <c r="B352" s="920">
        <f>+'Pivot Table 2-Year Insts.'!$P$246</f>
        <v>43.757575757575758</v>
      </c>
      <c r="C352" s="936"/>
      <c r="D352" s="922">
        <f t="shared" si="71"/>
        <v>60.664819944598342</v>
      </c>
      <c r="E352" s="923"/>
      <c r="F352" s="924">
        <f>+'Pivot Table 2-Year Insts.'!$P$249</f>
        <v>50.692520775623272</v>
      </c>
      <c r="G352" s="925"/>
      <c r="H352" s="925">
        <f>+'Pivot Table 2-Year Insts.'!$P$252</f>
        <v>9.97229916897507</v>
      </c>
      <c r="I352" s="925"/>
      <c r="J352" s="925">
        <f>+'Pivot Table 2-Year Insts.'!$P$255</f>
        <v>39.335180055401665</v>
      </c>
      <c r="K352" s="925"/>
      <c r="L352" s="922">
        <f>SUM(F352:J352)</f>
        <v>100</v>
      </c>
      <c r="M352" s="46"/>
      <c r="O352" s="827"/>
      <c r="P352" s="827"/>
      <c r="Q352" s="827"/>
      <c r="R352" s="130"/>
      <c r="S352" s="130"/>
      <c r="T352" s="126"/>
      <c r="W352" s="116"/>
      <c r="X352" s="7"/>
      <c r="Z352" s="117"/>
      <c r="AA352" s="117"/>
    </row>
    <row r="353" spans="1:27" s="7" customFormat="1" ht="12.75">
      <c r="A353" s="926" t="s">
        <v>406</v>
      </c>
      <c r="B353" s="920">
        <f>+'Pivot Table 2-Year Insts.'!$P$284</f>
        <v>47.452762497010283</v>
      </c>
      <c r="C353" s="936"/>
      <c r="D353" s="922">
        <f t="shared" si="71"/>
        <v>71.320564516129039</v>
      </c>
      <c r="E353" s="923"/>
      <c r="F353" s="924">
        <f>+'Pivot Table 2-Year Insts.'!$P$287</f>
        <v>62.14717741935484</v>
      </c>
      <c r="G353" s="925"/>
      <c r="H353" s="925">
        <f>+'Pivot Table 2-Year Insts.'!$P$290</f>
        <v>9.1733870967741939</v>
      </c>
      <c r="I353" s="925"/>
      <c r="J353" s="925">
        <f>+'Pivot Table 2-Year Insts.'!$P$293</f>
        <v>28.679435483870968</v>
      </c>
      <c r="K353" s="925"/>
      <c r="L353" s="922">
        <f>SUM(F353:J353)</f>
        <v>100</v>
      </c>
      <c r="M353" s="46"/>
      <c r="O353" s="827"/>
      <c r="P353" s="827"/>
      <c r="Q353" s="827"/>
      <c r="R353" s="130"/>
      <c r="S353" s="130"/>
      <c r="T353" s="126"/>
      <c r="W353" s="74"/>
      <c r="Z353" s="115"/>
      <c r="AA353" s="115"/>
    </row>
    <row r="354" spans="1:27" s="7" customFormat="1" ht="12.75">
      <c r="A354" s="926"/>
      <c r="B354" s="920"/>
      <c r="C354" s="936"/>
      <c r="D354" s="922"/>
      <c r="E354" s="923"/>
      <c r="F354" s="924"/>
      <c r="G354" s="925"/>
      <c r="H354" s="925"/>
      <c r="I354" s="925"/>
      <c r="J354" s="925"/>
      <c r="K354" s="925"/>
      <c r="L354" s="922"/>
      <c r="M354" s="46"/>
      <c r="O354" s="827"/>
      <c r="P354" s="827"/>
      <c r="Q354" s="827"/>
      <c r="R354" s="130"/>
      <c r="S354" s="130"/>
      <c r="T354" s="126"/>
      <c r="W354" s="74"/>
      <c r="Z354" s="115"/>
      <c r="AA354" s="115"/>
    </row>
    <row r="355" spans="1:27" s="7" customFormat="1" ht="12.75">
      <c r="A355" s="926" t="s">
        <v>407</v>
      </c>
      <c r="B355" s="920">
        <f>+'Pivot Table 2-Year Insts.'!$P$322</f>
        <v>81.810418445772854</v>
      </c>
      <c r="C355" s="936"/>
      <c r="D355" s="922">
        <f t="shared" ref="D355:D358" si="72">+F355+H355</f>
        <v>57.411273486430062</v>
      </c>
      <c r="E355" s="923"/>
      <c r="F355" s="924">
        <f>+'Pivot Table 2-Year Insts.'!$P$325</f>
        <v>57.411273486430062</v>
      </c>
      <c r="G355" s="925"/>
      <c r="H355" s="925">
        <f>+'Pivot Table 2-Year Insts.'!$P$328</f>
        <v>0</v>
      </c>
      <c r="I355" s="925"/>
      <c r="J355" s="925">
        <f>+'Pivot Table 2-Year Insts.'!$P$331</f>
        <v>42.588726513569938</v>
      </c>
      <c r="K355" s="925"/>
      <c r="L355" s="922">
        <f>SUM(F355:J355)</f>
        <v>100</v>
      </c>
      <c r="M355" s="46"/>
      <c r="O355" s="827"/>
      <c r="P355" s="827"/>
      <c r="Q355" s="827"/>
      <c r="R355" s="130"/>
      <c r="S355" s="130"/>
      <c r="T355" s="126"/>
      <c r="W355" s="74"/>
      <c r="Z355" s="115"/>
      <c r="AA355" s="115"/>
    </row>
    <row r="356" spans="1:27" s="7" customFormat="1" ht="12.75">
      <c r="A356" s="926" t="s">
        <v>408</v>
      </c>
      <c r="B356" s="920">
        <f>+'Pivot Table 2-Year Insts.'!$P$360</f>
        <v>21.924242424242422</v>
      </c>
      <c r="C356" s="936"/>
      <c r="D356" s="922">
        <f t="shared" si="72"/>
        <v>57.705597788527982</v>
      </c>
      <c r="E356" s="923"/>
      <c r="F356" s="924">
        <f>+'Pivot Table 2-Year Insts.'!$P$363</f>
        <v>57.705597788527982</v>
      </c>
      <c r="G356" s="925"/>
      <c r="H356" s="925">
        <f>+'Pivot Table 2-Year Insts.'!$P$366</f>
        <v>0</v>
      </c>
      <c r="I356" s="925"/>
      <c r="J356" s="925">
        <f>+'Pivot Table 2-Year Insts.'!$P$369</f>
        <v>42.294402211472011</v>
      </c>
      <c r="K356" s="925"/>
      <c r="L356" s="922">
        <f>SUM(F356:J356)</f>
        <v>100</v>
      </c>
      <c r="M356" s="46"/>
      <c r="O356" s="827"/>
      <c r="P356" s="827"/>
      <c r="Q356" s="827"/>
      <c r="R356" s="130"/>
      <c r="S356" s="130"/>
      <c r="T356" s="126"/>
      <c r="W356" s="74"/>
      <c r="Z356" s="115"/>
      <c r="AA356" s="115"/>
    </row>
    <row r="357" spans="1:27" s="7" customFormat="1" ht="12.75">
      <c r="A357" s="926" t="s">
        <v>409</v>
      </c>
      <c r="B357" s="920">
        <f>+'Pivot Table 2-Year Insts.'!$P$398</f>
        <v>39.330605086232097</v>
      </c>
      <c r="C357" s="936"/>
      <c r="D357" s="922">
        <f t="shared" si="72"/>
        <v>57.896692679301381</v>
      </c>
      <c r="E357" s="923"/>
      <c r="F357" s="924">
        <f>+'Pivot Table 2-Year Insts.'!$P$401</f>
        <v>48.866592344853217</v>
      </c>
      <c r="G357" s="925"/>
      <c r="H357" s="925">
        <f>+'Pivot Table 2-Year Insts.'!$P$404</f>
        <v>9.0301003344481607</v>
      </c>
      <c r="I357" s="925"/>
      <c r="J357" s="925">
        <f>+'Pivot Table 2-Year Insts.'!$P$407</f>
        <v>42.103307320698626</v>
      </c>
      <c r="K357" s="925"/>
      <c r="L357" s="922">
        <f>SUM(F357:J357)</f>
        <v>100</v>
      </c>
      <c r="M357" s="46"/>
      <c r="O357" s="827"/>
      <c r="P357" s="827"/>
      <c r="Q357" s="827"/>
      <c r="R357" s="130"/>
      <c r="S357" s="130"/>
      <c r="T357" s="126"/>
      <c r="W357" s="74"/>
      <c r="Z357" s="115"/>
      <c r="AA357" s="115"/>
    </row>
    <row r="358" spans="1:27" s="7" customFormat="1" ht="12.75">
      <c r="A358" s="926" t="s">
        <v>410</v>
      </c>
      <c r="B358" s="920">
        <f>+'Pivot Table 2-Year Insts.'!$P$436</f>
        <v>52.159763313609467</v>
      </c>
      <c r="C358" s="936"/>
      <c r="D358" s="922">
        <f t="shared" si="72"/>
        <v>58.876914350538854</v>
      </c>
      <c r="E358" s="923"/>
      <c r="F358" s="924">
        <f>+'Pivot Table 2-Year Insts.'!$P$439</f>
        <v>48.326715825297789</v>
      </c>
      <c r="G358" s="925"/>
      <c r="H358" s="925">
        <f>+'Pivot Table 2-Year Insts.'!$P$442</f>
        <v>10.550198525241067</v>
      </c>
      <c r="I358" s="925"/>
      <c r="J358" s="925">
        <f>+'Pivot Table 2-Year Insts.'!$P$445</f>
        <v>41.123085649461146</v>
      </c>
      <c r="K358" s="925"/>
      <c r="L358" s="922">
        <f>SUM(F358:J358)</f>
        <v>100</v>
      </c>
      <c r="M358" s="46"/>
      <c r="O358" s="827"/>
      <c r="P358" s="827"/>
      <c r="Q358" s="827"/>
      <c r="R358" s="130"/>
      <c r="S358" s="130"/>
      <c r="T358" s="126"/>
      <c r="W358" s="74"/>
      <c r="Z358" s="115"/>
      <c r="AA358" s="115"/>
    </row>
    <row r="359" spans="1:27" s="7" customFormat="1" ht="12.75">
      <c r="A359" s="926"/>
      <c r="B359" s="920"/>
      <c r="C359" s="936"/>
      <c r="D359" s="922"/>
      <c r="E359" s="923"/>
      <c r="F359" s="924"/>
      <c r="G359" s="925"/>
      <c r="H359" s="925"/>
      <c r="I359" s="925"/>
      <c r="J359" s="925"/>
      <c r="K359" s="925"/>
      <c r="L359" s="922"/>
      <c r="M359" s="46"/>
      <c r="O359" s="827"/>
      <c r="P359" s="827"/>
      <c r="Q359" s="827"/>
      <c r="R359" s="130"/>
      <c r="S359" s="130"/>
      <c r="T359" s="126"/>
      <c r="W359" s="74"/>
      <c r="Z359" s="115"/>
      <c r="AA359" s="115"/>
    </row>
    <row r="360" spans="1:27" s="7" customFormat="1" ht="12.75">
      <c r="A360" s="926" t="s">
        <v>411</v>
      </c>
      <c r="B360" s="920">
        <f>+'Pivot Table 2-Year Insts.'!$P$474</f>
        <v>82.884310618066564</v>
      </c>
      <c r="C360" s="936"/>
      <c r="D360" s="922">
        <f t="shared" ref="D360:D363" si="73">+F360+H360</f>
        <v>60.994263862332694</v>
      </c>
      <c r="E360" s="923"/>
      <c r="F360" s="924">
        <f>+'Pivot Table 2-Year Insts.'!$P$477</f>
        <v>53.728489483747609</v>
      </c>
      <c r="G360" s="925"/>
      <c r="H360" s="925">
        <f>+'Pivot Table 2-Year Insts.'!$P$480</f>
        <v>7.2657743785850863</v>
      </c>
      <c r="I360" s="925"/>
      <c r="J360" s="925">
        <f>+'Pivot Table 2-Year Insts.'!$P$483</f>
        <v>39.005736137667299</v>
      </c>
      <c r="K360" s="925"/>
      <c r="L360" s="922">
        <f>SUM(F360:J360)</f>
        <v>100</v>
      </c>
      <c r="M360" s="46"/>
      <c r="N360" s="19"/>
      <c r="O360" s="827"/>
      <c r="P360" s="827"/>
      <c r="Q360" s="827"/>
      <c r="R360" s="130"/>
      <c r="S360" s="130"/>
      <c r="T360" s="126"/>
      <c r="W360" s="74"/>
      <c r="Z360" s="115"/>
      <c r="AA360" s="115"/>
    </row>
    <row r="361" spans="1:27" s="7" customFormat="1" ht="12.75">
      <c r="A361" s="926" t="s">
        <v>412</v>
      </c>
      <c r="B361" s="920">
        <f>+'Pivot Table 2-Year Insts.'!$P$512</f>
        <v>64.489885664028151</v>
      </c>
      <c r="C361" s="936"/>
      <c r="D361" s="922">
        <f t="shared" si="73"/>
        <v>60.006818956699632</v>
      </c>
      <c r="E361" s="923"/>
      <c r="F361" s="924">
        <f>+'Pivot Table 2-Year Insts.'!$P$515</f>
        <v>45.618820320490968</v>
      </c>
      <c r="G361" s="925"/>
      <c r="H361" s="925">
        <f>+'Pivot Table 2-Year Insts.'!$P$518</f>
        <v>14.38799863620866</v>
      </c>
      <c r="I361" s="925"/>
      <c r="J361" s="925">
        <f>+'Pivot Table 2-Year Insts.'!$P$521</f>
        <v>39.993181043300375</v>
      </c>
      <c r="K361" s="925"/>
      <c r="L361" s="922">
        <f>SUM(F361:J361)</f>
        <v>100</v>
      </c>
      <c r="M361" s="46"/>
      <c r="N361" s="19"/>
      <c r="O361" s="827"/>
      <c r="P361" s="827"/>
      <c r="Q361" s="827"/>
      <c r="R361" s="130"/>
      <c r="S361" s="130"/>
      <c r="T361" s="126"/>
      <c r="W361" s="74"/>
      <c r="Z361" s="115"/>
      <c r="AA361" s="115"/>
    </row>
    <row r="362" spans="1:27" s="7" customFormat="1" ht="12.75">
      <c r="A362" s="926" t="s">
        <v>413</v>
      </c>
      <c r="B362" s="920">
        <f>+'Pivot Table 2-Year Insts.'!$P$550</f>
        <v>71.847507331378296</v>
      </c>
      <c r="C362" s="936"/>
      <c r="D362" s="922">
        <f t="shared" si="73"/>
        <v>63.090379008746353</v>
      </c>
      <c r="E362" s="923"/>
      <c r="F362" s="924">
        <f>+'Pivot Table 2-Year Insts.'!$P$553</f>
        <v>55.335276967930028</v>
      </c>
      <c r="G362" s="925"/>
      <c r="H362" s="925">
        <f>+'Pivot Table 2-Year Insts.'!$P$556</f>
        <v>7.7551020408163263</v>
      </c>
      <c r="I362" s="925"/>
      <c r="J362" s="925">
        <f>+'Pivot Table 2-Year Insts.'!$P$559</f>
        <v>36.909620991253647</v>
      </c>
      <c r="K362" s="925"/>
      <c r="L362" s="922">
        <f>SUM(F362:J362)</f>
        <v>100</v>
      </c>
      <c r="M362" s="46"/>
      <c r="N362" s="19"/>
      <c r="O362" s="827"/>
      <c r="P362" s="827"/>
      <c r="Q362" s="827"/>
      <c r="R362" s="130"/>
      <c r="S362" s="130"/>
      <c r="T362" s="126"/>
      <c r="W362" s="74"/>
      <c r="Z362" s="115"/>
      <c r="AA362" s="115"/>
    </row>
    <row r="363" spans="1:27" s="7" customFormat="1" ht="12.75">
      <c r="A363" s="928" t="s">
        <v>414</v>
      </c>
      <c r="B363" s="929">
        <f>+'Pivot Table 2-Year Insts.'!$P$588</f>
        <v>82.196741098370552</v>
      </c>
      <c r="C363" s="940"/>
      <c r="D363" s="931">
        <f t="shared" si="73"/>
        <v>60.389133627019092</v>
      </c>
      <c r="E363" s="932"/>
      <c r="F363" s="933">
        <f>+'Pivot Table 2-Year Insts.'!$P$591</f>
        <v>51.798825256975036</v>
      </c>
      <c r="G363" s="934"/>
      <c r="H363" s="934">
        <f>+'Pivot Table 2-Year Insts.'!$P$594</f>
        <v>8.5903083700440526</v>
      </c>
      <c r="I363" s="934"/>
      <c r="J363" s="934">
        <f>+'Pivot Table 2-Year Insts.'!$P$597</f>
        <v>39.610866372980915</v>
      </c>
      <c r="K363" s="934"/>
      <c r="L363" s="935">
        <f>SUM(F363:J363)</f>
        <v>100</v>
      </c>
      <c r="M363" s="57"/>
      <c r="N363" s="19"/>
      <c r="O363" s="827"/>
      <c r="P363" s="827"/>
      <c r="Q363" s="827"/>
      <c r="R363" s="130"/>
      <c r="S363" s="130"/>
      <c r="T363" s="126"/>
      <c r="W363" s="74"/>
      <c r="Z363" s="115"/>
      <c r="AA363" s="115"/>
    </row>
    <row r="364" spans="1:27" s="7" customFormat="1" ht="12.75" customHeight="1">
      <c r="A364" s="59" t="s">
        <v>369</v>
      </c>
      <c r="B364" s="39"/>
      <c r="C364" s="6"/>
      <c r="D364" s="6"/>
      <c r="E364" s="6"/>
      <c r="F364" s="39"/>
      <c r="G364" s="6"/>
      <c r="H364" s="39"/>
      <c r="I364" s="6"/>
      <c r="J364" s="39"/>
      <c r="K364" s="6"/>
      <c r="L364" s="6"/>
      <c r="M364" s="47"/>
      <c r="N364" s="19"/>
      <c r="O364" s="827"/>
      <c r="P364" s="827"/>
      <c r="Q364" s="827"/>
      <c r="R364" s="130"/>
      <c r="S364" s="130"/>
      <c r="T364" s="126"/>
      <c r="W364" s="74"/>
      <c r="Z364" s="115"/>
      <c r="AA364" s="115"/>
    </row>
    <row r="365" spans="1:27" ht="54" customHeight="1">
      <c r="A365" s="952" t="s">
        <v>379</v>
      </c>
      <c r="B365" s="952"/>
      <c r="C365" s="952"/>
      <c r="D365" s="953"/>
      <c r="E365" s="953"/>
      <c r="F365" s="953"/>
      <c r="G365" s="953"/>
      <c r="H365" s="953"/>
      <c r="I365" s="953"/>
      <c r="J365" s="953"/>
      <c r="K365" s="953"/>
      <c r="L365" s="953"/>
      <c r="X365" s="7"/>
    </row>
    <row r="366" spans="1:27">
      <c r="A366" s="28"/>
      <c r="B366" s="868"/>
      <c r="C366" s="28"/>
      <c r="D366" s="43"/>
      <c r="E366" s="43"/>
      <c r="F366" s="869"/>
      <c r="G366" s="869"/>
      <c r="H366" s="869"/>
      <c r="I366" s="869"/>
      <c r="J366" s="869"/>
      <c r="K366" s="43"/>
      <c r="L366" s="43"/>
      <c r="M366" s="183" t="s">
        <v>1012</v>
      </c>
      <c r="X366" s="7"/>
    </row>
    <row r="367" spans="1:27" ht="15.75" customHeight="1">
      <c r="A367" s="915" t="s">
        <v>745</v>
      </c>
      <c r="B367" s="1"/>
      <c r="C367" s="1"/>
      <c r="D367" s="1"/>
      <c r="E367" s="1"/>
      <c r="F367" s="1"/>
      <c r="G367" s="1"/>
      <c r="H367" s="1"/>
      <c r="I367" s="1"/>
      <c r="J367" s="1"/>
      <c r="K367" s="1"/>
      <c r="L367" s="1"/>
      <c r="M367" s="44"/>
      <c r="X367" s="7"/>
    </row>
    <row r="368" spans="1:27" ht="15.75" customHeight="1">
      <c r="A368" s="1"/>
      <c r="B368" s="1"/>
      <c r="C368" s="1"/>
      <c r="D368" s="1"/>
      <c r="E368" s="1"/>
      <c r="F368" s="1"/>
      <c r="G368" s="1"/>
      <c r="H368" s="1"/>
      <c r="I368" s="1"/>
      <c r="J368" s="1"/>
      <c r="K368" s="1"/>
      <c r="L368" s="1"/>
      <c r="M368" s="44"/>
      <c r="X368" s="7"/>
    </row>
    <row r="369" spans="1:33" ht="15.75">
      <c r="A369" s="1" t="s">
        <v>426</v>
      </c>
      <c r="B369" s="1"/>
      <c r="C369" s="1"/>
      <c r="D369" s="1"/>
      <c r="E369" s="1"/>
      <c r="F369" s="1"/>
      <c r="G369" s="1"/>
      <c r="H369" s="1"/>
      <c r="I369" s="1"/>
      <c r="J369" s="1"/>
      <c r="K369" s="1"/>
      <c r="L369" s="1"/>
      <c r="M369" s="44"/>
      <c r="U369" s="38"/>
    </row>
    <row r="370" spans="1:33" ht="18.75">
      <c r="A370" s="1" t="s">
        <v>436</v>
      </c>
      <c r="B370" s="1"/>
      <c r="C370" s="1"/>
      <c r="D370" s="1"/>
      <c r="E370" s="1"/>
      <c r="F370" s="1"/>
      <c r="G370" s="1"/>
      <c r="H370" s="1"/>
      <c r="I370" s="1"/>
      <c r="J370" s="1"/>
      <c r="K370" s="1"/>
      <c r="L370" s="1"/>
      <c r="M370" s="44"/>
      <c r="U370" s="38"/>
      <c r="V370" s="115"/>
      <c r="W370" s="74"/>
      <c r="X370" s="7"/>
      <c r="Y370" s="7"/>
      <c r="Z370" s="115"/>
      <c r="AA370" s="115"/>
      <c r="AB370" s="7"/>
      <c r="AC370" s="7"/>
      <c r="AD370" s="7"/>
      <c r="AE370" s="7"/>
      <c r="AF370" s="7"/>
      <c r="AG370" s="7"/>
    </row>
    <row r="371" spans="1:33" ht="15.75">
      <c r="A371" s="1" t="s">
        <v>1009</v>
      </c>
      <c r="B371" s="1"/>
      <c r="C371" s="1"/>
      <c r="D371" s="1"/>
      <c r="E371" s="1"/>
      <c r="F371" s="1"/>
      <c r="G371" s="1"/>
      <c r="H371" s="1"/>
      <c r="I371" s="1"/>
      <c r="J371" s="1"/>
      <c r="K371" s="1"/>
      <c r="L371" s="1"/>
      <c r="M371" s="44"/>
      <c r="O371" s="872" t="s">
        <v>1123</v>
      </c>
      <c r="P371" s="873"/>
      <c r="Q371" s="873"/>
      <c r="R371" s="799"/>
      <c r="S371" s="799"/>
      <c r="T371" s="800"/>
      <c r="U371" s="677"/>
      <c r="V371"/>
      <c r="W371"/>
      <c r="X371"/>
      <c r="Y371"/>
      <c r="Z371"/>
      <c r="AA371" s="165"/>
      <c r="AB371" s="166"/>
      <c r="AC371" s="165"/>
      <c r="AD371" s="166"/>
      <c r="AE371" s="167"/>
      <c r="AF371" s="163"/>
      <c r="AG371" s="18"/>
    </row>
    <row r="372" spans="1:33" ht="6" customHeight="1">
      <c r="A372" s="1"/>
      <c r="B372" s="1"/>
      <c r="C372" s="1"/>
      <c r="D372" s="1"/>
      <c r="E372" s="1"/>
      <c r="F372" s="1"/>
      <c r="G372" s="1"/>
      <c r="H372" s="1"/>
      <c r="I372" s="1"/>
      <c r="J372" s="1"/>
      <c r="K372" s="1"/>
      <c r="L372" s="1"/>
      <c r="R372" s="801"/>
      <c r="S372" s="801"/>
      <c r="T372" s="802"/>
      <c r="U372" s="677"/>
      <c r="V372"/>
      <c r="W372"/>
      <c r="X372"/>
      <c r="Y372"/>
      <c r="Z372"/>
      <c r="AA372" s="115"/>
      <c r="AB372" s="7"/>
      <c r="AC372" s="7"/>
      <c r="AD372" s="7"/>
      <c r="AE372" s="7"/>
      <c r="AF372" s="7"/>
      <c r="AG372" s="7"/>
    </row>
    <row r="373" spans="1:33" ht="69" customHeight="1">
      <c r="A373" s="15"/>
      <c r="B373" s="916" t="s">
        <v>938</v>
      </c>
      <c r="C373" s="917"/>
      <c r="D373" s="916" t="s">
        <v>421</v>
      </c>
      <c r="E373" s="918"/>
      <c r="F373" s="916" t="s">
        <v>396</v>
      </c>
      <c r="G373" s="916"/>
      <c r="H373" s="916" t="s">
        <v>390</v>
      </c>
      <c r="I373" s="916"/>
      <c r="J373" s="916" t="s">
        <v>416</v>
      </c>
      <c r="K373" s="916"/>
      <c r="L373" s="916" t="s">
        <v>417</v>
      </c>
      <c r="M373" s="42"/>
      <c r="O373" s="874" t="s">
        <v>384</v>
      </c>
      <c r="P373" s="874" t="s">
        <v>385</v>
      </c>
      <c r="Q373" s="874" t="s">
        <v>252</v>
      </c>
      <c r="R373" s="803" t="s">
        <v>253</v>
      </c>
      <c r="S373" s="803" t="s">
        <v>386</v>
      </c>
      <c r="T373" s="804" t="s">
        <v>387</v>
      </c>
      <c r="U373" s="677"/>
      <c r="V373" s="7"/>
      <c r="W373" s="74"/>
      <c r="X373" s="7"/>
      <c r="Y373" s="7"/>
      <c r="Z373" s="115"/>
      <c r="AA373" s="115"/>
      <c r="AB373" s="7"/>
      <c r="AC373" s="7"/>
      <c r="AD373" s="7"/>
      <c r="AE373" s="7"/>
      <c r="AF373" s="7"/>
      <c r="AG373" s="7"/>
    </row>
    <row r="374" spans="1:33" s="7" customFormat="1" ht="18" customHeight="1">
      <c r="A374" s="919" t="s">
        <v>399</v>
      </c>
      <c r="B374" s="920">
        <f>+'Pivot Table 2-Year Insts.'!$U$626</f>
        <v>37.115366592733743</v>
      </c>
      <c r="C374" s="936"/>
      <c r="D374" s="922">
        <f>+F374+H374</f>
        <v>55.121622759027019</v>
      </c>
      <c r="E374" s="923"/>
      <c r="F374" s="924">
        <f>+'Pivot Table 2-Year Insts.'!$U$629</f>
        <v>53.051089975591282</v>
      </c>
      <c r="G374" s="925"/>
      <c r="H374" s="925">
        <f>+'Pivot Table 2-Year Insts.'!$U$632</f>
        <v>2.0705327834357377</v>
      </c>
      <c r="I374" s="925"/>
      <c r="J374" s="925">
        <f>+'Pivot Table 2-Year Insts.'!$U$635</f>
        <v>44.878377240972981</v>
      </c>
      <c r="K374" s="925"/>
      <c r="L374" s="922">
        <f>SUM(F374:J374)</f>
        <v>100</v>
      </c>
      <c r="M374" s="46"/>
      <c r="O374" s="129">
        <f>+'Pivot Table 2-Year Insts.'!U628</f>
        <v>53.69222596068709</v>
      </c>
      <c r="P374" s="129">
        <f>+'Pivot Table 2-Year Insts.'!U631</f>
        <v>1.9213741809810521</v>
      </c>
      <c r="Q374" s="129">
        <f>+'Pivot Table 2-Year Insts.'!U634</f>
        <v>44.386399858331856</v>
      </c>
      <c r="R374" s="798">
        <f>SUM(O374:Q374)</f>
        <v>100</v>
      </c>
      <c r="S374" s="798">
        <f>SUM(O374:P374)</f>
        <v>55.613600141668144</v>
      </c>
      <c r="T374" s="670">
        <f>+D374-S374</f>
        <v>-0.49197738264112445</v>
      </c>
      <c r="U374" s="671" t="s">
        <v>399</v>
      </c>
      <c r="W374" s="74"/>
      <c r="X374" s="10"/>
      <c r="Z374" s="115"/>
      <c r="AA374" s="115"/>
    </row>
    <row r="375" spans="1:33" s="7" customFormat="1">
      <c r="A375" s="919"/>
      <c r="B375" s="920"/>
      <c r="C375" s="921"/>
      <c r="D375" s="938"/>
      <c r="E375" s="939"/>
      <c r="F375" s="924"/>
      <c r="G375" s="925"/>
      <c r="H375" s="925"/>
      <c r="I375" s="925"/>
      <c r="J375" s="925"/>
      <c r="K375" s="925"/>
      <c r="L375" s="922"/>
      <c r="M375" s="46"/>
      <c r="O375" s="129"/>
      <c r="P375" s="129"/>
      <c r="Q375" s="129"/>
      <c r="R375" s="798"/>
      <c r="S375" s="798"/>
      <c r="T375" s="670"/>
      <c r="U375" s="671"/>
      <c r="W375" s="74"/>
      <c r="X375" s="10"/>
      <c r="Z375" s="115"/>
      <c r="AA375" s="115"/>
    </row>
    <row r="376" spans="1:33" s="7" customFormat="1">
      <c r="A376" s="919" t="s">
        <v>400</v>
      </c>
      <c r="B376" s="920">
        <f>+'Pivot Table 2-Year Insts.'!$U$18</f>
        <v>32.536186280679672</v>
      </c>
      <c r="C376" s="936"/>
      <c r="D376" s="922">
        <f t="shared" ref="D376:D394" si="74">+F376+H376</f>
        <v>70.986460348162481</v>
      </c>
      <c r="E376" s="923"/>
      <c r="F376" s="924">
        <f>+'Pivot Table 2-Year Insts.'!$U$21</f>
        <v>65.377176015473893</v>
      </c>
      <c r="G376" s="925"/>
      <c r="H376" s="925">
        <f>+'Pivot Table 2-Year Insts.'!$U$24</f>
        <v>5.6092843326885884</v>
      </c>
      <c r="I376" s="925"/>
      <c r="J376" s="925">
        <f>+'Pivot Table 2-Year Insts.'!$U$27</f>
        <v>29.013539651837522</v>
      </c>
      <c r="K376" s="925"/>
      <c r="L376" s="922">
        <f t="shared" ref="L376:L394" si="75">SUM(F376:J376)</f>
        <v>100</v>
      </c>
      <c r="M376" s="46"/>
      <c r="O376" s="128">
        <f>+'Pivot Table 2-Year Insts.'!U20</f>
        <v>66.023166023166027</v>
      </c>
      <c r="P376" s="128">
        <f>+'Pivot Table 2-Year Insts.'!U23</f>
        <v>6.3706563706563708</v>
      </c>
      <c r="Q376" s="128">
        <f>+'Pivot Table 2-Year Insts.'!U26</f>
        <v>27.606177606177607</v>
      </c>
      <c r="R376" s="797">
        <f t="shared" ref="R376:R394" si="76">SUM(O376:Q376)</f>
        <v>100.00000000000001</v>
      </c>
      <c r="S376" s="798">
        <f t="shared" ref="S376:S394" si="77">SUM(O376:P376)</f>
        <v>72.393822393822404</v>
      </c>
      <c r="T376" s="670">
        <f t="shared" ref="T376:T394" si="78">+D376-S376</f>
        <v>-1.407362045659923</v>
      </c>
      <c r="U376" s="672" t="s">
        <v>400</v>
      </c>
      <c r="W376" s="74"/>
      <c r="X376" s="10"/>
      <c r="Z376" s="115"/>
      <c r="AA376" s="115"/>
    </row>
    <row r="377" spans="1:33" s="7" customFormat="1">
      <c r="A377" s="926" t="s">
        <v>401</v>
      </c>
      <c r="B377" s="920">
        <f>+'Pivot Table 2-Year Insts.'!$U$56</f>
        <v>0</v>
      </c>
      <c r="C377" s="936"/>
      <c r="D377" s="922">
        <f t="shared" si="74"/>
        <v>0</v>
      </c>
      <c r="E377" s="923"/>
      <c r="F377" s="924">
        <f>+'Pivot Table 2-Year Insts.'!$U$59</f>
        <v>0</v>
      </c>
      <c r="G377" s="925"/>
      <c r="H377" s="925">
        <f>+'Pivot Table 2-Year Insts.'!$U$62</f>
        <v>0</v>
      </c>
      <c r="I377" s="925"/>
      <c r="J377" s="925">
        <f>+'Pivot Table 2-Year Insts.'!$U$65</f>
        <v>0</v>
      </c>
      <c r="K377" s="925"/>
      <c r="L377" s="922">
        <f t="shared" si="75"/>
        <v>0</v>
      </c>
      <c r="M377" s="46"/>
      <c r="O377" s="128">
        <f>+'Pivot Table 2-Year Insts.'!U58</f>
        <v>0</v>
      </c>
      <c r="P377" s="128">
        <f>+'Pivot Table 2-Year Insts.'!U61</f>
        <v>0</v>
      </c>
      <c r="Q377" s="128">
        <f>+'Pivot Table 2-Year Insts.'!U64</f>
        <v>0</v>
      </c>
      <c r="R377" s="797">
        <f t="shared" si="76"/>
        <v>0</v>
      </c>
      <c r="S377" s="798">
        <f t="shared" si="77"/>
        <v>0</v>
      </c>
      <c r="T377" s="670">
        <f t="shared" si="78"/>
        <v>0</v>
      </c>
      <c r="U377" s="672" t="s">
        <v>401</v>
      </c>
      <c r="W377" s="74"/>
      <c r="X377" s="10"/>
      <c r="Z377" s="115"/>
      <c r="AA377" s="115"/>
    </row>
    <row r="378" spans="1:33" s="7" customFormat="1" ht="12.75">
      <c r="A378" s="926" t="s">
        <v>415</v>
      </c>
      <c r="B378" s="920">
        <f>+'Pivot Table 2-Year Insts.'!$U$94</f>
        <v>0</v>
      </c>
      <c r="C378" s="936"/>
      <c r="D378" s="922">
        <f t="shared" si="74"/>
        <v>0</v>
      </c>
      <c r="E378" s="923"/>
      <c r="F378" s="924">
        <f>+'Pivot Table 2-Year Insts.'!$U$97</f>
        <v>0</v>
      </c>
      <c r="G378" s="925"/>
      <c r="H378" s="925">
        <f>+'Pivot Table 2-Year Insts.'!$U$100</f>
        <v>0</v>
      </c>
      <c r="I378" s="925"/>
      <c r="J378" s="925">
        <f>+'Pivot Table 2-Year Insts.'!$U$103</f>
        <v>0</v>
      </c>
      <c r="K378" s="925"/>
      <c r="L378" s="922">
        <f t="shared" si="75"/>
        <v>0</v>
      </c>
      <c r="M378" s="46"/>
      <c r="O378" s="128">
        <f>+'Pivot Table 2-Year Insts.'!U96</f>
        <v>0</v>
      </c>
      <c r="P378" s="128">
        <f>+'Pivot Table 2-Year Insts.'!U99</f>
        <v>0</v>
      </c>
      <c r="Q378" s="128">
        <f>+'Pivot Table 2-Year Insts.'!U103</f>
        <v>0</v>
      </c>
      <c r="R378" s="797">
        <f t="shared" si="76"/>
        <v>0</v>
      </c>
      <c r="S378" s="798">
        <f t="shared" si="77"/>
        <v>0</v>
      </c>
      <c r="T378" s="670">
        <f t="shared" si="78"/>
        <v>0</v>
      </c>
      <c r="U378" s="671" t="s">
        <v>415</v>
      </c>
      <c r="W378" s="74"/>
      <c r="Z378" s="115"/>
      <c r="AA378" s="115"/>
    </row>
    <row r="379" spans="1:33" s="7" customFormat="1" ht="12.75">
      <c r="A379" s="926" t="s">
        <v>402</v>
      </c>
      <c r="B379" s="924">
        <f>+'Pivot Table 2-Year Insts.'!$U$132</f>
        <v>0</v>
      </c>
      <c r="C379" s="936"/>
      <c r="D379" s="922">
        <f t="shared" si="74"/>
        <v>0</v>
      </c>
      <c r="E379" s="923"/>
      <c r="F379" s="924">
        <f>+'Pivot Table 2-Year Insts.'!$U$135</f>
        <v>0</v>
      </c>
      <c r="G379" s="925"/>
      <c r="H379" s="925">
        <f>+'Pivot Table 2-Year Insts.'!$U$138</f>
        <v>0</v>
      </c>
      <c r="I379" s="925"/>
      <c r="J379" s="925">
        <f>+'Pivot Table 2-Year Insts.'!$U$141</f>
        <v>0</v>
      </c>
      <c r="K379" s="925"/>
      <c r="L379" s="922">
        <f t="shared" si="75"/>
        <v>0</v>
      </c>
      <c r="M379" s="46"/>
      <c r="O379" s="128">
        <f>+'Pivot Table 2-Year Insts.'!U134</f>
        <v>0</v>
      </c>
      <c r="P379" s="128">
        <f>+'Pivot Table 2-Year Insts.'!U137</f>
        <v>0</v>
      </c>
      <c r="Q379" s="128">
        <f>+'Pivot Table 2-Year Insts.'!U140</f>
        <v>0</v>
      </c>
      <c r="R379" s="797">
        <f t="shared" si="76"/>
        <v>0</v>
      </c>
      <c r="S379" s="798">
        <f t="shared" si="77"/>
        <v>0</v>
      </c>
      <c r="T379" s="670">
        <f t="shared" si="78"/>
        <v>0</v>
      </c>
      <c r="U379" s="671" t="s">
        <v>402</v>
      </c>
      <c r="W379" s="74"/>
      <c r="Z379" s="115"/>
      <c r="AA379" s="115"/>
    </row>
    <row r="380" spans="1:33" s="7" customFormat="1" ht="12.75">
      <c r="A380" s="926"/>
      <c r="B380" s="924"/>
      <c r="C380" s="936"/>
      <c r="D380" s="922"/>
      <c r="E380" s="923"/>
      <c r="F380" s="924"/>
      <c r="G380" s="925"/>
      <c r="H380" s="925"/>
      <c r="I380" s="925"/>
      <c r="J380" s="925"/>
      <c r="K380" s="925"/>
      <c r="L380" s="922"/>
      <c r="M380" s="46"/>
      <c r="O380" s="128"/>
      <c r="P380" s="128"/>
      <c r="Q380" s="128"/>
      <c r="R380" s="797"/>
      <c r="S380" s="798"/>
      <c r="T380" s="670"/>
      <c r="U380" s="671"/>
      <c r="W380" s="74"/>
      <c r="Z380" s="115"/>
      <c r="AA380" s="115"/>
    </row>
    <row r="381" spans="1:33" s="7" customFormat="1" ht="12.75">
      <c r="A381" s="926" t="s">
        <v>403</v>
      </c>
      <c r="B381" s="920">
        <f>+'Pivot Table 2-Year Insts.'!$U$170</f>
        <v>38.403899316164704</v>
      </c>
      <c r="C381" s="936"/>
      <c r="D381" s="922">
        <f t="shared" si="74"/>
        <v>53.599166508808487</v>
      </c>
      <c r="E381" s="923"/>
      <c r="F381" s="924">
        <f>+'Pivot Table 2-Year Insts.'!$U$173</f>
        <v>52.178442886910403</v>
      </c>
      <c r="G381" s="925"/>
      <c r="H381" s="925">
        <f>+'Pivot Table 2-Year Insts.'!$U$176</f>
        <v>1.4207236218980868</v>
      </c>
      <c r="I381" s="925"/>
      <c r="J381" s="925">
        <f>+'Pivot Table 2-Year Insts.'!$U$179</f>
        <v>46.400833491191513</v>
      </c>
      <c r="K381" s="925"/>
      <c r="L381" s="922">
        <f t="shared" si="75"/>
        <v>100</v>
      </c>
      <c r="M381" s="46"/>
      <c r="O381" s="128">
        <f>+'Pivot Table 2-Year Insts.'!U172</f>
        <v>52.564748563942352</v>
      </c>
      <c r="P381" s="128">
        <f>+'Pivot Table 2-Year Insts.'!U175</f>
        <v>1.3806308576035473</v>
      </c>
      <c r="Q381" s="128">
        <f>+'Pivot Table 2-Year Insts.'!U178</f>
        <v>46.054620578454099</v>
      </c>
      <c r="R381" s="797">
        <f t="shared" si="76"/>
        <v>100</v>
      </c>
      <c r="S381" s="798">
        <f t="shared" si="77"/>
        <v>53.945379421545901</v>
      </c>
      <c r="T381" s="670">
        <f t="shared" si="78"/>
        <v>-0.34621291273741406</v>
      </c>
      <c r="U381" s="671" t="s">
        <v>403</v>
      </c>
      <c r="W381" s="74"/>
      <c r="Z381" s="115"/>
      <c r="AA381" s="115"/>
    </row>
    <row r="382" spans="1:33" s="7" customFormat="1" ht="12.75">
      <c r="A382" s="926" t="s">
        <v>404</v>
      </c>
      <c r="B382" s="920">
        <f>+'Pivot Table 2-Year Insts.'!$U$208</f>
        <v>22.717311906501095</v>
      </c>
      <c r="C382" s="936"/>
      <c r="D382" s="922">
        <f t="shared" si="74"/>
        <v>69.774919614147905</v>
      </c>
      <c r="E382" s="923"/>
      <c r="F382" s="924">
        <f>+'Pivot Table 2-Year Insts.'!$U$211</f>
        <v>62.700964630225073</v>
      </c>
      <c r="G382" s="925"/>
      <c r="H382" s="925">
        <f>+'Pivot Table 2-Year Insts.'!$U$214</f>
        <v>7.07395498392283</v>
      </c>
      <c r="I382" s="925"/>
      <c r="J382" s="925">
        <f>+'Pivot Table 2-Year Insts.'!$U$217</f>
        <v>30.225080385852088</v>
      </c>
      <c r="K382" s="925"/>
      <c r="L382" s="922">
        <f t="shared" si="75"/>
        <v>100</v>
      </c>
      <c r="M382" s="46"/>
      <c r="O382" s="128">
        <f>+'Pivot Table 2-Year Insts.'!U210</f>
        <v>66.564417177914109</v>
      </c>
      <c r="P382" s="128">
        <f>+'Pivot Table 2-Year Insts.'!U213</f>
        <v>5.2147239263803682</v>
      </c>
      <c r="Q382" s="128">
        <f>+'Pivot Table 2-Year Insts.'!U216</f>
        <v>28.220858895705518</v>
      </c>
      <c r="R382" s="797">
        <f t="shared" si="76"/>
        <v>100</v>
      </c>
      <c r="S382" s="798">
        <f t="shared" si="77"/>
        <v>71.779141104294482</v>
      </c>
      <c r="T382" s="670">
        <f t="shared" si="78"/>
        <v>-2.0042214901465769</v>
      </c>
      <c r="U382" s="671" t="s">
        <v>404</v>
      </c>
    </row>
    <row r="383" spans="1:33" s="18" customFormat="1" ht="12.75">
      <c r="A383" s="926" t="s">
        <v>405</v>
      </c>
      <c r="B383" s="920">
        <f>+'Pivot Table 2-Year Insts.'!$U$246</f>
        <v>31.710442024343372</v>
      </c>
      <c r="C383" s="936"/>
      <c r="D383" s="922">
        <f t="shared" si="74"/>
        <v>61.818181818181813</v>
      </c>
      <c r="E383" s="923"/>
      <c r="F383" s="924">
        <f>+'Pivot Table 2-Year Insts.'!$U$249</f>
        <v>52.72727272727272</v>
      </c>
      <c r="G383" s="925"/>
      <c r="H383" s="925">
        <f>+'Pivot Table 2-Year Insts.'!$U$252</f>
        <v>9.0909090909090917</v>
      </c>
      <c r="I383" s="925"/>
      <c r="J383" s="925">
        <f>+'Pivot Table 2-Year Insts.'!$U$255</f>
        <v>38.181818181818187</v>
      </c>
      <c r="K383" s="925"/>
      <c r="L383" s="922">
        <f t="shared" si="75"/>
        <v>100</v>
      </c>
      <c r="M383" s="46"/>
      <c r="O383" s="128">
        <f>+'Pivot Table 2-Year Insts.'!U248</f>
        <v>54.838709677419352</v>
      </c>
      <c r="P383" s="128">
        <f>+'Pivot Table 2-Year Insts.'!U251</f>
        <v>5.6925996204933584</v>
      </c>
      <c r="Q383" s="128">
        <f>+'Pivot Table 2-Year Insts.'!U254</f>
        <v>39.468690702087287</v>
      </c>
      <c r="R383" s="797">
        <f t="shared" si="76"/>
        <v>100</v>
      </c>
      <c r="S383" s="798">
        <f t="shared" si="77"/>
        <v>60.531309297912713</v>
      </c>
      <c r="T383" s="670">
        <f t="shared" si="78"/>
        <v>1.2868725202690996</v>
      </c>
      <c r="U383" s="672" t="s">
        <v>405</v>
      </c>
    </row>
    <row r="384" spans="1:33" s="7" customFormat="1" ht="12.75">
      <c r="A384" s="926" t="s">
        <v>406</v>
      </c>
      <c r="B384" s="920">
        <f>+'Pivot Table 2-Year Insts.'!$U$284</f>
        <v>0</v>
      </c>
      <c r="C384" s="936"/>
      <c r="D384" s="922">
        <f t="shared" si="74"/>
        <v>0</v>
      </c>
      <c r="E384" s="923"/>
      <c r="F384" s="924">
        <f>+'Pivot Table 2-Year Insts.'!$U$287</f>
        <v>0</v>
      </c>
      <c r="G384" s="925"/>
      <c r="H384" s="925">
        <f>+'Pivot Table 2-Year Insts.'!$U$290</f>
        <v>0</v>
      </c>
      <c r="I384" s="925"/>
      <c r="J384" s="925">
        <f>+'Pivot Table 2-Year Insts.'!$U$293</f>
        <v>0</v>
      </c>
      <c r="K384" s="925"/>
      <c r="L384" s="922">
        <f t="shared" si="75"/>
        <v>0</v>
      </c>
      <c r="M384" s="46"/>
      <c r="O384" s="128">
        <f>+'Pivot Table 2-Year Insts.'!U286</f>
        <v>0</v>
      </c>
      <c r="P384" s="128">
        <f>+'Pivot Table 2-Year Insts.'!U289</f>
        <v>0</v>
      </c>
      <c r="Q384" s="128">
        <f>+'Pivot Table 2-Year Insts.'!U292</f>
        <v>0</v>
      </c>
      <c r="R384" s="797">
        <f t="shared" si="76"/>
        <v>0</v>
      </c>
      <c r="S384" s="798">
        <f t="shared" si="77"/>
        <v>0</v>
      </c>
      <c r="T384" s="670">
        <f t="shared" si="78"/>
        <v>0</v>
      </c>
      <c r="U384" s="671" t="s">
        <v>406</v>
      </c>
    </row>
    <row r="385" spans="1:27" s="7" customFormat="1" ht="12.75">
      <c r="A385" s="926"/>
      <c r="B385" s="920"/>
      <c r="C385" s="936"/>
      <c r="D385" s="922"/>
      <c r="E385" s="923"/>
      <c r="F385" s="924"/>
      <c r="G385" s="925"/>
      <c r="H385" s="925"/>
      <c r="I385" s="925"/>
      <c r="J385" s="925"/>
      <c r="K385" s="925"/>
      <c r="L385" s="922"/>
      <c r="M385" s="46"/>
      <c r="O385" s="128"/>
      <c r="P385" s="128"/>
      <c r="Q385" s="128"/>
      <c r="R385" s="797"/>
      <c r="S385" s="798"/>
      <c r="T385" s="670"/>
      <c r="U385" s="671"/>
    </row>
    <row r="386" spans="1:27" s="7" customFormat="1" ht="12.75">
      <c r="A386" s="926" t="s">
        <v>407</v>
      </c>
      <c r="B386" s="920">
        <f>+'Pivot Table 2-Year Insts.'!$U$322</f>
        <v>0</v>
      </c>
      <c r="C386" s="936"/>
      <c r="D386" s="922">
        <f t="shared" si="74"/>
        <v>0</v>
      </c>
      <c r="E386" s="923"/>
      <c r="F386" s="924">
        <f>+'Pivot Table 2-Year Insts.'!$U$325</f>
        <v>0</v>
      </c>
      <c r="G386" s="925"/>
      <c r="H386" s="925">
        <f>+'Pivot Table 2-Year Insts.'!$U$310</f>
        <v>0</v>
      </c>
      <c r="I386" s="925"/>
      <c r="J386" s="925">
        <f>+'Pivot Table 2-Year Insts.'!$U$313</f>
        <v>0</v>
      </c>
      <c r="K386" s="925"/>
      <c r="L386" s="922">
        <f t="shared" si="75"/>
        <v>0</v>
      </c>
      <c r="M386" s="46"/>
      <c r="O386" s="128">
        <f>+'Pivot Table 2-Year Insts.'!U324</f>
        <v>0</v>
      </c>
      <c r="P386" s="128">
        <f>+'Pivot Table 2-Year Insts.'!U327</f>
        <v>0</v>
      </c>
      <c r="Q386" s="128">
        <f>+'Pivot Table 2-Year Insts.'!U312</f>
        <v>0</v>
      </c>
      <c r="R386" s="797">
        <f t="shared" si="76"/>
        <v>0</v>
      </c>
      <c r="S386" s="798">
        <f t="shared" si="77"/>
        <v>0</v>
      </c>
      <c r="T386" s="670">
        <f t="shared" si="78"/>
        <v>0</v>
      </c>
      <c r="U386" s="671" t="s">
        <v>407</v>
      </c>
      <c r="W386" s="74"/>
      <c r="Z386" s="115"/>
      <c r="AA386" s="115"/>
    </row>
    <row r="387" spans="1:27" s="7" customFormat="1" ht="12.75">
      <c r="A387" s="926" t="s">
        <v>408</v>
      </c>
      <c r="B387" s="920">
        <f>+'Pivot Table 2-Year Insts.'!$U$360</f>
        <v>0</v>
      </c>
      <c r="C387" s="936"/>
      <c r="D387" s="922">
        <f t="shared" si="74"/>
        <v>0</v>
      </c>
      <c r="E387" s="923"/>
      <c r="F387" s="924">
        <f>+'Pivot Table 2-Year Insts.'!$U$363</f>
        <v>0</v>
      </c>
      <c r="G387" s="925"/>
      <c r="H387" s="925">
        <f>+'Pivot Table 2-Year Insts.'!$U$366</f>
        <v>0</v>
      </c>
      <c r="I387" s="925"/>
      <c r="J387" s="925">
        <f>+'Pivot Table 2-Year Insts.'!$U$369</f>
        <v>0</v>
      </c>
      <c r="K387" s="925"/>
      <c r="L387" s="922">
        <f t="shared" si="75"/>
        <v>0</v>
      </c>
      <c r="M387" s="46"/>
      <c r="O387" s="128">
        <f>+'Pivot Table 2-Year Insts.'!U362</f>
        <v>0</v>
      </c>
      <c r="P387" s="128">
        <f>+'Pivot Table 2-Year Insts.'!U365</f>
        <v>0</v>
      </c>
      <c r="Q387" s="128">
        <f>+'Pivot Table 2-Year Insts.'!U368</f>
        <v>0</v>
      </c>
      <c r="R387" s="797">
        <f t="shared" si="76"/>
        <v>0</v>
      </c>
      <c r="S387" s="798">
        <f t="shared" si="77"/>
        <v>0</v>
      </c>
      <c r="T387" s="670">
        <f t="shared" si="78"/>
        <v>0</v>
      </c>
      <c r="U387" s="671" t="s">
        <v>408</v>
      </c>
      <c r="W387" s="74"/>
      <c r="Z387" s="115"/>
      <c r="AA387" s="115"/>
    </row>
    <row r="388" spans="1:27" s="7" customFormat="1" ht="12.75">
      <c r="A388" s="926" t="s">
        <v>409</v>
      </c>
      <c r="B388" s="920">
        <f>+'Pivot Table 2-Year Insts.'!$U$398</f>
        <v>0</v>
      </c>
      <c r="C388" s="936"/>
      <c r="D388" s="922">
        <f t="shared" si="74"/>
        <v>0</v>
      </c>
      <c r="E388" s="923"/>
      <c r="F388" s="924">
        <f>+'Pivot Table 2-Year Insts.'!$U$401</f>
        <v>0</v>
      </c>
      <c r="G388" s="925"/>
      <c r="H388" s="925">
        <f>+'Pivot Table 2-Year Insts.'!$U$404</f>
        <v>0</v>
      </c>
      <c r="I388" s="925"/>
      <c r="J388" s="925">
        <f>+'Pivot Table 2-Year Insts.'!$U$407</f>
        <v>0</v>
      </c>
      <c r="K388" s="925"/>
      <c r="L388" s="922">
        <f t="shared" si="75"/>
        <v>0</v>
      </c>
      <c r="M388" s="46"/>
      <c r="O388" s="128">
        <f>+'Pivot Table 2-Year Insts.'!U400</f>
        <v>0</v>
      </c>
      <c r="P388" s="128">
        <f>+'Pivot Table 2-Year Insts.'!U403</f>
        <v>0</v>
      </c>
      <c r="Q388" s="128">
        <f>+'Pivot Table 2-Year Insts.'!U406</f>
        <v>0</v>
      </c>
      <c r="R388" s="797">
        <f t="shared" si="76"/>
        <v>0</v>
      </c>
      <c r="S388" s="798">
        <f t="shared" si="77"/>
        <v>0</v>
      </c>
      <c r="T388" s="670">
        <f t="shared" si="78"/>
        <v>0</v>
      </c>
      <c r="U388" s="671" t="s">
        <v>409</v>
      </c>
      <c r="W388" s="74"/>
      <c r="Z388" s="115"/>
      <c r="AA388" s="115"/>
    </row>
    <row r="389" spans="1:27" s="7" customFormat="1" ht="12.75">
      <c r="A389" s="926" t="s">
        <v>410</v>
      </c>
      <c r="B389" s="920">
        <f>+'Pivot Table 2-Year Insts.'!$U$436</f>
        <v>0</v>
      </c>
      <c r="C389" s="936"/>
      <c r="D389" s="922">
        <f t="shared" si="74"/>
        <v>0</v>
      </c>
      <c r="E389" s="923"/>
      <c r="F389" s="924">
        <f>+'Pivot Table 2-Year Insts.'!$U$439</f>
        <v>0</v>
      </c>
      <c r="G389" s="925"/>
      <c r="H389" s="925">
        <f>+'Pivot Table 2-Year Insts.'!$U$442</f>
        <v>0</v>
      </c>
      <c r="I389" s="925"/>
      <c r="J389" s="925">
        <f>+'Pivot Table 2-Year Insts.'!$U$445</f>
        <v>0</v>
      </c>
      <c r="K389" s="925"/>
      <c r="L389" s="922">
        <f t="shared" si="75"/>
        <v>0</v>
      </c>
      <c r="M389" s="46"/>
      <c r="O389" s="128">
        <f>+'Pivot Table 2-Year Insts.'!U438</f>
        <v>0</v>
      </c>
      <c r="P389" s="128">
        <f>+'Pivot Table 2-Year Insts.'!U441</f>
        <v>0</v>
      </c>
      <c r="Q389" s="128">
        <f>+'Pivot Table 2-Year Insts.'!U444</f>
        <v>0</v>
      </c>
      <c r="R389" s="797">
        <f t="shared" si="76"/>
        <v>0</v>
      </c>
      <c r="S389" s="798">
        <f t="shared" si="77"/>
        <v>0</v>
      </c>
      <c r="T389" s="670">
        <f t="shared" si="78"/>
        <v>0</v>
      </c>
      <c r="U389" s="671" t="s">
        <v>410</v>
      </c>
      <c r="W389" s="74"/>
      <c r="Z389" s="115"/>
      <c r="AA389" s="115"/>
    </row>
    <row r="390" spans="1:27" s="7" customFormat="1" ht="12.75">
      <c r="A390" s="926"/>
      <c r="B390" s="920"/>
      <c r="C390" s="936"/>
      <c r="D390" s="922"/>
      <c r="E390" s="923"/>
      <c r="F390" s="924"/>
      <c r="G390" s="925"/>
      <c r="H390" s="925"/>
      <c r="I390" s="925"/>
      <c r="J390" s="925"/>
      <c r="K390" s="925"/>
      <c r="L390" s="922"/>
      <c r="M390" s="46"/>
      <c r="O390" s="128"/>
      <c r="P390" s="128"/>
      <c r="Q390" s="128"/>
      <c r="R390" s="797"/>
      <c r="S390" s="798"/>
      <c r="T390" s="670"/>
      <c r="U390" s="671"/>
      <c r="W390" s="74"/>
      <c r="Z390" s="115"/>
      <c r="AA390" s="115"/>
    </row>
    <row r="391" spans="1:27" s="7" customFormat="1" ht="12.75">
      <c r="A391" s="926" t="s">
        <v>411</v>
      </c>
      <c r="B391" s="920">
        <f>+'Pivot Table 2-Year Insts.'!$U$474</f>
        <v>0</v>
      </c>
      <c r="C391" s="936"/>
      <c r="D391" s="922">
        <f t="shared" si="74"/>
        <v>0</v>
      </c>
      <c r="E391" s="923"/>
      <c r="F391" s="924">
        <f>+'Pivot Table 2-Year Insts.'!$U$477</f>
        <v>0</v>
      </c>
      <c r="G391" s="925"/>
      <c r="H391" s="925">
        <f>+'Pivot Table 2-Year Insts.'!$U$480</f>
        <v>0</v>
      </c>
      <c r="I391" s="925"/>
      <c r="J391" s="925">
        <f>+'Pivot Table 2-Year Insts.'!$U$483</f>
        <v>0</v>
      </c>
      <c r="K391" s="925"/>
      <c r="L391" s="922">
        <f t="shared" si="75"/>
        <v>0</v>
      </c>
      <c r="M391" s="46"/>
      <c r="N391" s="19"/>
      <c r="O391" s="128">
        <f>+'Pivot Table 2-Year Insts.'!U476</f>
        <v>0</v>
      </c>
      <c r="P391" s="128">
        <f>+'Pivot Table 2-Year Insts.'!U479</f>
        <v>0</v>
      </c>
      <c r="Q391" s="128">
        <f>+'Pivot Table 2-Year Insts.'!U482</f>
        <v>0</v>
      </c>
      <c r="R391" s="797">
        <f t="shared" si="76"/>
        <v>0</v>
      </c>
      <c r="S391" s="798">
        <f t="shared" si="77"/>
        <v>0</v>
      </c>
      <c r="T391" s="670">
        <f t="shared" si="78"/>
        <v>0</v>
      </c>
      <c r="U391" s="671" t="s">
        <v>411</v>
      </c>
      <c r="W391" s="74"/>
      <c r="Z391" s="115"/>
      <c r="AA391" s="115"/>
    </row>
    <row r="392" spans="1:27" s="7" customFormat="1" ht="12.75">
      <c r="A392" s="926" t="s">
        <v>412</v>
      </c>
      <c r="B392" s="920">
        <f>+'Pivot Table 2-Year Insts.'!$U$512</f>
        <v>0</v>
      </c>
      <c r="C392" s="936"/>
      <c r="D392" s="922">
        <f t="shared" si="74"/>
        <v>0</v>
      </c>
      <c r="E392" s="923"/>
      <c r="F392" s="924">
        <f>+'Pivot Table 2-Year Insts.'!$U$515</f>
        <v>0</v>
      </c>
      <c r="G392" s="925"/>
      <c r="H392" s="925">
        <f>+'Pivot Table 2-Year Insts.'!$U$518</f>
        <v>0</v>
      </c>
      <c r="I392" s="925"/>
      <c r="J392" s="925">
        <f>+'Pivot Table 2-Year Insts.'!$U$521</f>
        <v>0</v>
      </c>
      <c r="K392" s="925"/>
      <c r="L392" s="922">
        <f t="shared" si="75"/>
        <v>0</v>
      </c>
      <c r="M392" s="46"/>
      <c r="N392" s="19"/>
      <c r="O392" s="128">
        <f>+'Pivot Table 2-Year Insts.'!U514</f>
        <v>0</v>
      </c>
      <c r="P392" s="128">
        <f>+'Pivot Table 2-Year Insts.'!U517</f>
        <v>0</v>
      </c>
      <c r="Q392" s="128">
        <f>+'Pivot Table 2-Year Insts.'!U492</f>
        <v>0</v>
      </c>
      <c r="R392" s="797">
        <f t="shared" si="76"/>
        <v>0</v>
      </c>
      <c r="S392" s="798">
        <f t="shared" si="77"/>
        <v>0</v>
      </c>
      <c r="T392" s="670">
        <f t="shared" si="78"/>
        <v>0</v>
      </c>
      <c r="U392" s="671" t="s">
        <v>412</v>
      </c>
      <c r="W392" s="74"/>
      <c r="Z392" s="115"/>
      <c r="AA392" s="115"/>
    </row>
    <row r="393" spans="1:27" s="7" customFormat="1" ht="12.75">
      <c r="A393" s="926" t="s">
        <v>413</v>
      </c>
      <c r="B393" s="920">
        <f>+'Pivot Table 2-Year Insts.'!$U$550</f>
        <v>0</v>
      </c>
      <c r="C393" s="936"/>
      <c r="D393" s="922">
        <f t="shared" si="74"/>
        <v>0</v>
      </c>
      <c r="E393" s="923"/>
      <c r="F393" s="924">
        <f>+'Pivot Table 2-Year Insts.'!$U$553</f>
        <v>0</v>
      </c>
      <c r="G393" s="925"/>
      <c r="H393" s="925">
        <f>+'Pivot Table 2-Year Insts.'!$U$556</f>
        <v>0</v>
      </c>
      <c r="I393" s="925"/>
      <c r="J393" s="925">
        <f>+'Pivot Table 2-Year Insts.'!$U$559</f>
        <v>0</v>
      </c>
      <c r="K393" s="925"/>
      <c r="L393" s="922">
        <f t="shared" si="75"/>
        <v>0</v>
      </c>
      <c r="M393" s="46"/>
      <c r="N393" s="19"/>
      <c r="O393" s="128">
        <f>+'Pivot Table 2-Year Insts.'!U522</f>
        <v>0</v>
      </c>
      <c r="P393" s="128">
        <f>+'Pivot Table 2-Year Insts.'!U525</f>
        <v>0</v>
      </c>
      <c r="Q393" s="128">
        <f>+'Pivot Table 2-Year Insts.'!U520</f>
        <v>0</v>
      </c>
      <c r="R393" s="797">
        <f t="shared" si="76"/>
        <v>0</v>
      </c>
      <c r="S393" s="798">
        <f t="shared" si="77"/>
        <v>0</v>
      </c>
      <c r="T393" s="670">
        <f t="shared" si="78"/>
        <v>0</v>
      </c>
      <c r="U393" s="671" t="s">
        <v>413</v>
      </c>
      <c r="W393" s="74"/>
      <c r="Z393" s="115"/>
      <c r="AA393" s="115"/>
    </row>
    <row r="394" spans="1:27" s="7" customFormat="1" ht="12.75">
      <c r="A394" s="928" t="s">
        <v>414</v>
      </c>
      <c r="B394" s="929">
        <f>+'Pivot Table 2-Year Insts.'!$U$588</f>
        <v>0</v>
      </c>
      <c r="C394" s="940"/>
      <c r="D394" s="931">
        <f t="shared" si="74"/>
        <v>0</v>
      </c>
      <c r="E394" s="932"/>
      <c r="F394" s="933">
        <f>+'Pivot Table 2-Year Insts.'!$U$591</f>
        <v>0</v>
      </c>
      <c r="G394" s="934"/>
      <c r="H394" s="934">
        <f>+'Pivot Table 2-Year Insts.'!$U$594</f>
        <v>0</v>
      </c>
      <c r="I394" s="934"/>
      <c r="J394" s="934">
        <f>+'Pivot Table 2-Year Insts.'!$U$597</f>
        <v>0</v>
      </c>
      <c r="K394" s="934"/>
      <c r="L394" s="935">
        <f t="shared" si="75"/>
        <v>0</v>
      </c>
      <c r="M394" s="57"/>
      <c r="N394" s="19"/>
      <c r="O394" s="884">
        <f>+'Pivot Table 2-Year Insts.'!U552</f>
        <v>0</v>
      </c>
      <c r="P394" s="884">
        <f>+'Pivot Table 2-Year Insts.'!U555</f>
        <v>0</v>
      </c>
      <c r="Q394" s="884">
        <f>+'Pivot Table 2-Year Insts.'!U558</f>
        <v>0</v>
      </c>
      <c r="R394" s="805">
        <f t="shared" si="76"/>
        <v>0</v>
      </c>
      <c r="S394" s="798">
        <f t="shared" si="77"/>
        <v>0</v>
      </c>
      <c r="T394" s="670">
        <f t="shared" si="78"/>
        <v>0</v>
      </c>
      <c r="U394" s="671" t="s">
        <v>414</v>
      </c>
      <c r="W394" s="74"/>
      <c r="Z394" s="115"/>
      <c r="AA394" s="115"/>
    </row>
    <row r="395" spans="1:27" s="12" customFormat="1" ht="49.5" customHeight="1">
      <c r="A395" s="955" t="s">
        <v>379</v>
      </c>
      <c r="B395" s="956"/>
      <c r="C395" s="956"/>
      <c r="D395" s="956"/>
      <c r="E395" s="956"/>
      <c r="F395" s="956"/>
      <c r="G395" s="956"/>
      <c r="H395" s="956"/>
      <c r="I395" s="956"/>
      <c r="J395" s="956"/>
      <c r="K395" s="956"/>
      <c r="L395" s="956"/>
      <c r="M395" s="956"/>
      <c r="O395" s="83"/>
      <c r="P395" s="83"/>
      <c r="Q395" s="83"/>
      <c r="R395" s="83"/>
      <c r="S395" s="83"/>
      <c r="T395" s="83"/>
      <c r="W395" s="106"/>
      <c r="X395" s="7"/>
      <c r="Z395" s="107"/>
      <c r="AA395" s="107"/>
    </row>
    <row r="396" spans="1:27" s="12" customFormat="1" ht="15" customHeight="1">
      <c r="A396" s="952"/>
      <c r="B396" s="952"/>
      <c r="C396" s="952"/>
      <c r="D396" s="953"/>
      <c r="E396" s="953"/>
      <c r="F396" s="953"/>
      <c r="G396" s="953"/>
      <c r="H396" s="953"/>
      <c r="I396" s="953"/>
      <c r="J396" s="953"/>
      <c r="K396" s="953"/>
      <c r="L396" s="953"/>
      <c r="M396" s="38"/>
      <c r="O396" s="83"/>
      <c r="P396" s="83"/>
      <c r="Q396" s="83"/>
      <c r="R396" s="83"/>
      <c r="S396" s="83"/>
      <c r="T396" s="83"/>
      <c r="W396" s="106"/>
      <c r="X396" s="7"/>
      <c r="Z396" s="107"/>
      <c r="AA396" s="107"/>
    </row>
    <row r="397" spans="1:27" s="12" customFormat="1">
      <c r="B397" s="868"/>
      <c r="C397" s="28"/>
      <c r="D397" s="43"/>
      <c r="E397" s="43"/>
      <c r="F397" s="869"/>
      <c r="G397" s="869"/>
      <c r="H397" s="869"/>
      <c r="I397" s="869"/>
      <c r="J397" s="869"/>
      <c r="K397" s="43"/>
      <c r="L397" s="43"/>
      <c r="M397" s="183" t="s">
        <v>1012</v>
      </c>
      <c r="O397" s="83"/>
      <c r="P397" s="83"/>
      <c r="Q397" s="83"/>
      <c r="R397" s="127"/>
      <c r="S397" s="127"/>
      <c r="T397" s="127"/>
      <c r="W397" s="106"/>
      <c r="X397" s="7"/>
      <c r="Z397" s="107"/>
      <c r="AA397" s="107"/>
    </row>
    <row r="398" spans="1:27" ht="15.75" customHeight="1">
      <c r="A398" s="915" t="s">
        <v>746</v>
      </c>
      <c r="B398" s="1"/>
      <c r="C398" s="1"/>
      <c r="D398" s="1"/>
      <c r="E398" s="1"/>
      <c r="F398" s="1"/>
      <c r="G398" s="1"/>
      <c r="H398" s="1"/>
      <c r="I398" s="1"/>
      <c r="J398" s="1"/>
      <c r="K398" s="1"/>
      <c r="L398" s="1"/>
      <c r="M398" s="44"/>
      <c r="X398" s="7"/>
    </row>
    <row r="399" spans="1:27" ht="15.75" customHeight="1">
      <c r="A399" s="1"/>
      <c r="B399" s="1"/>
      <c r="C399" s="1"/>
      <c r="D399" s="1"/>
      <c r="E399" s="1"/>
      <c r="F399" s="1"/>
      <c r="G399" s="1"/>
      <c r="H399" s="1"/>
      <c r="I399" s="1"/>
      <c r="J399" s="1"/>
      <c r="K399" s="1"/>
      <c r="L399" s="1"/>
      <c r="M399" s="44"/>
      <c r="X399" s="7"/>
    </row>
    <row r="400" spans="1:27" ht="15.75">
      <c r="A400" s="1" t="s">
        <v>426</v>
      </c>
      <c r="B400" s="1"/>
      <c r="C400" s="1"/>
      <c r="D400" s="1"/>
      <c r="E400" s="1"/>
      <c r="F400" s="1"/>
      <c r="G400" s="1"/>
      <c r="H400" s="1"/>
      <c r="I400" s="1"/>
      <c r="J400" s="1"/>
      <c r="K400" s="1"/>
      <c r="L400" s="1"/>
      <c r="M400" s="44"/>
      <c r="X400" s="12"/>
    </row>
    <row r="401" spans="1:27" ht="18.75">
      <c r="A401" s="1" t="s">
        <v>436</v>
      </c>
      <c r="B401" s="1"/>
      <c r="C401" s="1"/>
      <c r="D401" s="1"/>
      <c r="E401" s="1"/>
      <c r="F401" s="1"/>
      <c r="G401" s="1"/>
      <c r="H401" s="1"/>
      <c r="I401" s="1"/>
      <c r="J401" s="1"/>
      <c r="K401" s="1"/>
      <c r="L401" s="1"/>
      <c r="M401" s="44"/>
      <c r="X401" s="12"/>
    </row>
    <row r="402" spans="1:27" ht="15.75">
      <c r="A402" s="1" t="s">
        <v>1010</v>
      </c>
      <c r="B402" s="1"/>
      <c r="C402" s="1"/>
      <c r="D402" s="1"/>
      <c r="E402" s="1"/>
      <c r="F402" s="1"/>
      <c r="G402" s="1"/>
      <c r="H402" s="1"/>
      <c r="I402" s="1"/>
      <c r="J402" s="1"/>
      <c r="K402" s="1"/>
      <c r="L402" s="1"/>
      <c r="M402" s="44"/>
    </row>
    <row r="403" spans="1:27" ht="6" customHeight="1">
      <c r="A403" s="678"/>
      <c r="B403" s="678"/>
      <c r="C403" s="678"/>
      <c r="D403" s="678"/>
      <c r="E403" s="678"/>
      <c r="F403" s="678"/>
      <c r="G403" s="678"/>
      <c r="H403" s="678"/>
      <c r="I403" s="678"/>
      <c r="J403" s="678"/>
      <c r="K403" s="678"/>
      <c r="L403" s="678"/>
    </row>
    <row r="404" spans="1:27" ht="69" customHeight="1">
      <c r="A404" s="15"/>
      <c r="B404" s="916" t="s">
        <v>938</v>
      </c>
      <c r="C404" s="917"/>
      <c r="D404" s="916" t="s">
        <v>421</v>
      </c>
      <c r="E404" s="918"/>
      <c r="F404" s="916" t="s">
        <v>396</v>
      </c>
      <c r="G404" s="916"/>
      <c r="H404" s="916" t="s">
        <v>390</v>
      </c>
      <c r="I404" s="916"/>
      <c r="J404" s="916" t="s">
        <v>416</v>
      </c>
      <c r="K404" s="916"/>
      <c r="L404" s="916" t="s">
        <v>417</v>
      </c>
      <c r="M404" s="42"/>
    </row>
    <row r="405" spans="1:27" s="7" customFormat="1" ht="18" customHeight="1">
      <c r="A405" s="919" t="s">
        <v>399</v>
      </c>
      <c r="B405" s="920">
        <f>+'Pivot Table 2-Year Insts.'!$R$626</f>
        <v>38.021819182985169</v>
      </c>
      <c r="C405" s="936"/>
      <c r="D405" s="922">
        <f>+F405+H405</f>
        <v>54.543808834178137</v>
      </c>
      <c r="E405" s="923"/>
      <c r="F405" s="924">
        <f>+'Pivot Table 2-Year Insts.'!$R$629</f>
        <v>52.706372194062276</v>
      </c>
      <c r="G405" s="925"/>
      <c r="H405" s="925">
        <f>+'Pivot Table 2-Year Insts.'!$R$632</f>
        <v>1.8374366401158582</v>
      </c>
      <c r="I405" s="925"/>
      <c r="J405" s="925">
        <f>+'Pivot Table 2-Year Insts.'!$R$635</f>
        <v>45.45619116582187</v>
      </c>
      <c r="K405" s="925"/>
      <c r="L405" s="922">
        <f>SUM(F405:J405)</f>
        <v>100</v>
      </c>
      <c r="M405" s="46"/>
      <c r="O405" s="871"/>
      <c r="P405" s="871"/>
      <c r="Q405" s="871"/>
      <c r="R405" s="124"/>
      <c r="S405" s="124"/>
      <c r="T405" s="124"/>
      <c r="U405" s="16"/>
      <c r="W405" s="74"/>
      <c r="X405" s="10"/>
      <c r="Z405" s="115"/>
      <c r="AA405" s="115"/>
    </row>
    <row r="406" spans="1:27" s="7" customFormat="1">
      <c r="A406" s="919"/>
      <c r="B406" s="920"/>
      <c r="C406" s="921"/>
      <c r="D406" s="938"/>
      <c r="E406" s="939"/>
      <c r="F406" s="924"/>
      <c r="G406" s="925"/>
      <c r="H406" s="925"/>
      <c r="I406" s="925"/>
      <c r="J406" s="925"/>
      <c r="K406" s="925"/>
      <c r="L406" s="922"/>
      <c r="M406" s="46"/>
      <c r="O406" s="871"/>
      <c r="P406" s="871"/>
      <c r="Q406" s="871"/>
      <c r="R406" s="124"/>
      <c r="S406" s="124"/>
      <c r="T406" s="124"/>
      <c r="W406" s="74"/>
      <c r="X406" s="10"/>
      <c r="Z406" s="115"/>
      <c r="AA406" s="115"/>
    </row>
    <row r="407" spans="1:27" s="7" customFormat="1">
      <c r="A407" s="919" t="s">
        <v>400</v>
      </c>
      <c r="B407" s="920">
        <f>+'Pivot Table 2-Year Insts.'!$R$18</f>
        <v>45.437262357414447</v>
      </c>
      <c r="C407" s="936"/>
      <c r="D407" s="922">
        <f t="shared" ref="D407:D410" si="79">+F407+H407</f>
        <v>86.192468619246853</v>
      </c>
      <c r="E407" s="923"/>
      <c r="F407" s="924">
        <f>+'Pivot Table 2-Year Insts.'!$R$21</f>
        <v>79.079497907949786</v>
      </c>
      <c r="G407" s="925"/>
      <c r="H407" s="925">
        <f>+'Pivot Table 2-Year Insts.'!$R$24</f>
        <v>7.1129707112970717</v>
      </c>
      <c r="I407" s="925"/>
      <c r="J407" s="925">
        <f>+'Pivot Table 2-Year Insts.'!$R$27</f>
        <v>13.807531380753138</v>
      </c>
      <c r="K407" s="925"/>
      <c r="L407" s="922">
        <f>SUM(F407:J407)</f>
        <v>99.999999999999986</v>
      </c>
      <c r="M407" s="46"/>
      <c r="O407" s="827"/>
      <c r="P407" s="827"/>
      <c r="Q407" s="827"/>
      <c r="R407" s="130"/>
      <c r="S407" s="130"/>
      <c r="T407" s="126"/>
      <c r="W407" s="74"/>
      <c r="X407" s="10"/>
      <c r="Z407" s="115"/>
      <c r="AA407" s="115"/>
    </row>
    <row r="408" spans="1:27" s="7" customFormat="1">
      <c r="A408" s="926" t="s">
        <v>401</v>
      </c>
      <c r="B408" s="920">
        <f>+'Pivot Table 2-Year Insts.'!$R$56</f>
        <v>0</v>
      </c>
      <c r="C408" s="936"/>
      <c r="D408" s="922">
        <f t="shared" si="79"/>
        <v>0</v>
      </c>
      <c r="E408" s="923"/>
      <c r="F408" s="924">
        <f>+'Pivot Table 2-Year Insts.'!$R$59</f>
        <v>0</v>
      </c>
      <c r="G408" s="925"/>
      <c r="H408" s="925">
        <f>+'Pivot Table 2-Year Insts.'!$R$62</f>
        <v>0</v>
      </c>
      <c r="I408" s="925"/>
      <c r="J408" s="925">
        <f>+'Pivot Table 2-Year Insts.'!$R$65</f>
        <v>0</v>
      </c>
      <c r="K408" s="925"/>
      <c r="L408" s="922">
        <f>SUM(F408:J408)</f>
        <v>0</v>
      </c>
      <c r="M408" s="46"/>
      <c r="O408" s="827"/>
      <c r="P408" s="827"/>
      <c r="Q408" s="827"/>
      <c r="R408" s="130"/>
      <c r="S408" s="130"/>
      <c r="T408" s="126"/>
      <c r="W408" s="74"/>
      <c r="X408" s="10"/>
      <c r="Z408" s="115"/>
      <c r="AA408" s="115"/>
    </row>
    <row r="409" spans="1:27" s="7" customFormat="1" ht="12.75">
      <c r="A409" s="926" t="s">
        <v>415</v>
      </c>
      <c r="B409" s="920">
        <f>+'Pivot Table 2-Year Insts.'!$R$94</f>
        <v>0</v>
      </c>
      <c r="C409" s="936"/>
      <c r="D409" s="922">
        <f t="shared" si="79"/>
        <v>0</v>
      </c>
      <c r="E409" s="923"/>
      <c r="F409" s="924">
        <f>+'Pivot Table 2-Year Insts.'!$R$97</f>
        <v>0</v>
      </c>
      <c r="G409" s="925"/>
      <c r="H409" s="925">
        <f>+'Pivot Table 2-Year Insts.'!$R$100</f>
        <v>0</v>
      </c>
      <c r="I409" s="925"/>
      <c r="J409" s="925">
        <f>+'Pivot Table 2-Year Insts.'!$R$103</f>
        <v>0</v>
      </c>
      <c r="K409" s="925"/>
      <c r="L409" s="922">
        <f>SUM(F409:J409)</f>
        <v>0</v>
      </c>
      <c r="M409" s="46"/>
      <c r="O409" s="827"/>
      <c r="P409" s="827"/>
      <c r="Q409" s="827"/>
      <c r="R409" s="130"/>
      <c r="S409" s="130"/>
      <c r="T409" s="126"/>
      <c r="W409" s="74"/>
      <c r="Z409" s="115"/>
      <c r="AA409" s="115"/>
    </row>
    <row r="410" spans="1:27" s="7" customFormat="1" ht="12.75">
      <c r="A410" s="926" t="s">
        <v>402</v>
      </c>
      <c r="B410" s="924">
        <f>+'Pivot Table 2-Year Insts.'!$R$132</f>
        <v>0</v>
      </c>
      <c r="C410" s="936"/>
      <c r="D410" s="922">
        <f t="shared" si="79"/>
        <v>0</v>
      </c>
      <c r="E410" s="923"/>
      <c r="F410" s="924">
        <f>+'Pivot Table 2-Year Insts.'!$R$135</f>
        <v>0</v>
      </c>
      <c r="G410" s="925"/>
      <c r="H410" s="925">
        <f>+'Pivot Table 2-Year Insts.'!$R$138</f>
        <v>0</v>
      </c>
      <c r="I410" s="925"/>
      <c r="J410" s="925">
        <f>+'Pivot Table 2-Year Insts.'!$R$141</f>
        <v>0</v>
      </c>
      <c r="K410" s="925"/>
      <c r="L410" s="922">
        <f>SUM(F410:J410)</f>
        <v>0</v>
      </c>
      <c r="M410" s="46"/>
      <c r="O410" s="827"/>
      <c r="P410" s="827"/>
      <c r="Q410" s="827"/>
      <c r="R410" s="130"/>
      <c r="S410" s="130"/>
      <c r="T410" s="126"/>
      <c r="W410" s="74"/>
      <c r="Z410" s="115"/>
      <c r="AA410" s="115"/>
    </row>
    <row r="411" spans="1:27" s="7" customFormat="1" ht="12.75">
      <c r="A411" s="926"/>
      <c r="B411" s="924"/>
      <c r="C411" s="936"/>
      <c r="D411" s="922"/>
      <c r="E411" s="923"/>
      <c r="F411" s="924"/>
      <c r="G411" s="925"/>
      <c r="H411" s="925"/>
      <c r="I411" s="925"/>
      <c r="J411" s="925"/>
      <c r="K411" s="925"/>
      <c r="L411" s="922"/>
      <c r="M411" s="46"/>
      <c r="O411" s="827"/>
      <c r="P411" s="827"/>
      <c r="Q411" s="827"/>
      <c r="R411" s="130"/>
      <c r="S411" s="130"/>
      <c r="T411" s="126"/>
      <c r="W411" s="74"/>
      <c r="Z411" s="115"/>
      <c r="AA411" s="115"/>
    </row>
    <row r="412" spans="1:27" s="7" customFormat="1" ht="12.75">
      <c r="A412" s="926" t="s">
        <v>403</v>
      </c>
      <c r="B412" s="920">
        <f>+'Pivot Table 2-Year Insts.'!$R$170</f>
        <v>38.766619947725296</v>
      </c>
      <c r="C412" s="936"/>
      <c r="D412" s="922">
        <f t="shared" ref="D412:D415" si="80">+F412+H412</f>
        <v>53.224545632206365</v>
      </c>
      <c r="E412" s="923"/>
      <c r="F412" s="924">
        <f>+'Pivot Table 2-Year Insts.'!$R$173</f>
        <v>51.82724252491694</v>
      </c>
      <c r="G412" s="925"/>
      <c r="H412" s="925">
        <f>+'Pivot Table 2-Year Insts.'!$R$176</f>
        <v>1.3973031072894275</v>
      </c>
      <c r="I412" s="925"/>
      <c r="J412" s="925">
        <f>+'Pivot Table 2-Year Insts.'!$R$179</f>
        <v>46.775454367793628</v>
      </c>
      <c r="K412" s="925"/>
      <c r="L412" s="922">
        <f>SUM(F412:J412)</f>
        <v>100</v>
      </c>
      <c r="M412" s="46"/>
      <c r="O412" s="827"/>
      <c r="P412" s="827"/>
      <c r="Q412" s="827"/>
      <c r="R412" s="130"/>
      <c r="S412" s="130"/>
      <c r="T412" s="126"/>
      <c r="W412" s="74"/>
      <c r="Z412" s="115"/>
      <c r="AA412" s="115"/>
    </row>
    <row r="413" spans="1:27" s="7" customFormat="1" ht="12.75">
      <c r="A413" s="926" t="s">
        <v>404</v>
      </c>
      <c r="B413" s="920">
        <f>+'Pivot Table 2-Year Insts.'!$R$208</f>
        <v>22.717311906501095</v>
      </c>
      <c r="C413" s="936"/>
      <c r="D413" s="922">
        <f t="shared" si="80"/>
        <v>69.774919614147905</v>
      </c>
      <c r="E413" s="923"/>
      <c r="F413" s="924">
        <f>+'Pivot Table 2-Year Insts.'!$R$211</f>
        <v>62.700964630225073</v>
      </c>
      <c r="G413" s="925"/>
      <c r="H413" s="925">
        <f>+'Pivot Table 2-Year Insts.'!$R$214</f>
        <v>7.07395498392283</v>
      </c>
      <c r="I413" s="925"/>
      <c r="J413" s="925">
        <f>+'Pivot Table 2-Year Insts.'!$R$217</f>
        <v>30.225080385852088</v>
      </c>
      <c r="K413" s="925"/>
      <c r="L413" s="922">
        <f>SUM(F413:J413)</f>
        <v>100</v>
      </c>
      <c r="M413" s="46"/>
      <c r="O413" s="827"/>
      <c r="P413" s="827"/>
      <c r="Q413" s="827"/>
      <c r="R413" s="130"/>
      <c r="S413" s="130"/>
      <c r="T413" s="126"/>
      <c r="W413" s="74"/>
      <c r="Z413" s="115"/>
      <c r="AA413" s="115"/>
    </row>
    <row r="414" spans="1:27" s="18" customFormat="1" ht="12.75">
      <c r="A414" s="926" t="s">
        <v>405</v>
      </c>
      <c r="B414" s="920">
        <f>+'Pivot Table 2-Year Insts.'!$R$246</f>
        <v>34.600262123197908</v>
      </c>
      <c r="C414" s="936"/>
      <c r="D414" s="942">
        <f t="shared" si="80"/>
        <v>59.090909090909086</v>
      </c>
      <c r="E414" s="923"/>
      <c r="F414" s="920">
        <f>+'Pivot Table 2-Year Insts.'!$R$249</f>
        <v>51.136363636363633</v>
      </c>
      <c r="G414" s="925"/>
      <c r="H414" s="943">
        <f>+'Pivot Table 2-Year Insts.'!$R$252</f>
        <v>7.9545454545454541</v>
      </c>
      <c r="I414" s="925"/>
      <c r="J414" s="943">
        <f>+'Pivot Table 2-Year Insts.'!$R$255</f>
        <v>40.909090909090914</v>
      </c>
      <c r="K414" s="925"/>
      <c r="L414" s="922">
        <f>SUM(F414:J414)</f>
        <v>100</v>
      </c>
      <c r="M414" s="46"/>
      <c r="O414" s="827"/>
      <c r="P414" s="827"/>
      <c r="Q414" s="827"/>
      <c r="R414" s="130"/>
      <c r="S414" s="130"/>
      <c r="T414" s="126"/>
      <c r="W414" s="116"/>
      <c r="X414" s="7"/>
      <c r="Z414" s="117"/>
      <c r="AA414" s="117"/>
    </row>
    <row r="415" spans="1:27" s="7" customFormat="1" ht="12.75">
      <c r="A415" s="926" t="s">
        <v>406</v>
      </c>
      <c r="B415" s="920">
        <f>+'Pivot Table 2-Year Insts.'!$R$284</f>
        <v>0</v>
      </c>
      <c r="C415" s="936"/>
      <c r="D415" s="922">
        <f t="shared" si="80"/>
        <v>0</v>
      </c>
      <c r="E415" s="923"/>
      <c r="F415" s="924">
        <f>+'Pivot Table 2-Year Insts.'!$R$287</f>
        <v>0</v>
      </c>
      <c r="G415" s="925"/>
      <c r="H415" s="925">
        <f>+'Pivot Table 2-Year Insts.'!$R$290</f>
        <v>0</v>
      </c>
      <c r="I415" s="925"/>
      <c r="J415" s="925">
        <f>+'Pivot Table 2-Year Insts.'!$R$293</f>
        <v>0</v>
      </c>
      <c r="K415" s="925"/>
      <c r="L415" s="922">
        <f>SUM(F415:J415)</f>
        <v>0</v>
      </c>
      <c r="M415" s="46"/>
      <c r="O415" s="827"/>
      <c r="P415" s="827"/>
      <c r="Q415" s="827"/>
      <c r="R415" s="130"/>
      <c r="S415" s="130"/>
      <c r="T415" s="126"/>
      <c r="W415" s="74"/>
      <c r="Z415" s="115"/>
      <c r="AA415" s="115"/>
    </row>
    <row r="416" spans="1:27" s="7" customFormat="1" ht="12.75">
      <c r="A416" s="926"/>
      <c r="B416" s="920"/>
      <c r="C416" s="936"/>
      <c r="D416" s="922"/>
      <c r="E416" s="923"/>
      <c r="F416" s="924"/>
      <c r="G416" s="925"/>
      <c r="H416" s="925"/>
      <c r="I416" s="925"/>
      <c r="J416" s="925"/>
      <c r="K416" s="925"/>
      <c r="L416" s="922"/>
      <c r="M416" s="46"/>
      <c r="O416" s="827"/>
      <c r="P416" s="827"/>
      <c r="Q416" s="827"/>
      <c r="R416" s="130"/>
      <c r="S416" s="130"/>
      <c r="T416" s="126"/>
      <c r="W416" s="74"/>
      <c r="Z416" s="115"/>
      <c r="AA416" s="115"/>
    </row>
    <row r="417" spans="1:27" s="7" customFormat="1" ht="12.75">
      <c r="A417" s="926" t="s">
        <v>407</v>
      </c>
      <c r="B417" s="920">
        <f>+'Pivot Table 2-Year Insts.'!$R$322</f>
        <v>0</v>
      </c>
      <c r="C417" s="936"/>
      <c r="D417" s="922">
        <f t="shared" ref="D417:D420" si="81">+F417+H417</f>
        <v>0</v>
      </c>
      <c r="E417" s="923"/>
      <c r="F417" s="924">
        <f>+'Pivot Table 2-Year Insts.'!$R$325</f>
        <v>0</v>
      </c>
      <c r="G417" s="925"/>
      <c r="H417" s="925">
        <f>+'Pivot Table 2-Year Insts.'!$R$310</f>
        <v>0</v>
      </c>
      <c r="I417" s="925"/>
      <c r="J417" s="925">
        <f>+'Pivot Table 2-Year Insts.'!$R$313</f>
        <v>0</v>
      </c>
      <c r="K417" s="925"/>
      <c r="L417" s="922">
        <f>SUM(F417:J417)</f>
        <v>0</v>
      </c>
      <c r="M417" s="46"/>
      <c r="O417" s="827"/>
      <c r="P417" s="827"/>
      <c r="Q417" s="827"/>
      <c r="R417" s="130"/>
      <c r="S417" s="130"/>
      <c r="T417" s="126"/>
      <c r="W417" s="74"/>
      <c r="Z417" s="115"/>
      <c r="AA417" s="115"/>
    </row>
    <row r="418" spans="1:27" s="7" customFormat="1" ht="12.75">
      <c r="A418" s="926" t="s">
        <v>408</v>
      </c>
      <c r="B418" s="920">
        <f>+'Pivot Table 2-Year Insts.'!$R$360</f>
        <v>0</v>
      </c>
      <c r="C418" s="936"/>
      <c r="D418" s="922">
        <f t="shared" si="81"/>
        <v>0</v>
      </c>
      <c r="E418" s="923"/>
      <c r="F418" s="924">
        <f>+'Pivot Table 2-Year Insts.'!$R$363</f>
        <v>0</v>
      </c>
      <c r="G418" s="925"/>
      <c r="H418" s="925">
        <f>+'Pivot Table 2-Year Insts.'!$R$366</f>
        <v>0</v>
      </c>
      <c r="I418" s="925"/>
      <c r="J418" s="925">
        <f>+'Pivot Table 2-Year Insts.'!$R$369</f>
        <v>0</v>
      </c>
      <c r="K418" s="925"/>
      <c r="L418" s="922">
        <f>SUM(F418:J418)</f>
        <v>0</v>
      </c>
      <c r="M418" s="46"/>
      <c r="O418" s="827"/>
      <c r="P418" s="827"/>
      <c r="Q418" s="827"/>
      <c r="R418" s="130"/>
      <c r="S418" s="130"/>
      <c r="T418" s="126"/>
      <c r="W418" s="74"/>
      <c r="Z418" s="115"/>
      <c r="AA418" s="115"/>
    </row>
    <row r="419" spans="1:27" s="7" customFormat="1" ht="12.75">
      <c r="A419" s="926" t="s">
        <v>409</v>
      </c>
      <c r="B419" s="920">
        <f>+'Pivot Table 2-Year Insts.'!$R$398</f>
        <v>0</v>
      </c>
      <c r="C419" s="936"/>
      <c r="D419" s="922">
        <f t="shared" si="81"/>
        <v>0</v>
      </c>
      <c r="E419" s="923"/>
      <c r="F419" s="924">
        <f>+'Pivot Table 2-Year Insts.'!$R$401</f>
        <v>0</v>
      </c>
      <c r="G419" s="925"/>
      <c r="H419" s="925">
        <f>+'Pivot Table 2-Year Insts.'!$R$404</f>
        <v>0</v>
      </c>
      <c r="I419" s="925"/>
      <c r="J419" s="925">
        <f>+'Pivot Table 2-Year Insts.'!$R$407</f>
        <v>0</v>
      </c>
      <c r="K419" s="925"/>
      <c r="L419" s="922">
        <f>SUM(F419:J419)</f>
        <v>0</v>
      </c>
      <c r="M419" s="46"/>
      <c r="O419" s="827"/>
      <c r="P419" s="827"/>
      <c r="Q419" s="827"/>
      <c r="R419" s="130"/>
      <c r="S419" s="130"/>
      <c r="T419" s="126"/>
      <c r="W419" s="74"/>
      <c r="Z419" s="115"/>
      <c r="AA419" s="115"/>
    </row>
    <row r="420" spans="1:27" s="7" customFormat="1" ht="12.75">
      <c r="A420" s="926" t="s">
        <v>410</v>
      </c>
      <c r="B420" s="920">
        <f>+'Pivot Table 2-Year Insts.'!$R$436</f>
        <v>0</v>
      </c>
      <c r="C420" s="936"/>
      <c r="D420" s="922">
        <f t="shared" si="81"/>
        <v>0</v>
      </c>
      <c r="E420" s="923"/>
      <c r="F420" s="924">
        <f>+'Pivot Table 2-Year Insts.'!$R$439</f>
        <v>0</v>
      </c>
      <c r="G420" s="925"/>
      <c r="H420" s="925">
        <f>+'Pivot Table 2-Year Insts.'!$R$442</f>
        <v>0</v>
      </c>
      <c r="I420" s="925"/>
      <c r="J420" s="925">
        <f>+'Pivot Table 2-Year Insts.'!$R$445</f>
        <v>0</v>
      </c>
      <c r="K420" s="925"/>
      <c r="L420" s="922">
        <f>SUM(F420:J420)</f>
        <v>0</v>
      </c>
      <c r="M420" s="46"/>
      <c r="O420" s="827"/>
      <c r="P420" s="827"/>
      <c r="Q420" s="827"/>
      <c r="R420" s="130"/>
      <c r="S420" s="130"/>
      <c r="T420" s="126"/>
      <c r="W420" s="74"/>
      <c r="Z420" s="115"/>
      <c r="AA420" s="115"/>
    </row>
    <row r="421" spans="1:27" s="7" customFormat="1" ht="12.75">
      <c r="A421" s="926"/>
      <c r="B421" s="920"/>
      <c r="C421" s="936"/>
      <c r="D421" s="922"/>
      <c r="E421" s="923"/>
      <c r="F421" s="924"/>
      <c r="G421" s="925"/>
      <c r="H421" s="925"/>
      <c r="I421" s="925"/>
      <c r="J421" s="925"/>
      <c r="K421" s="925"/>
      <c r="L421" s="922"/>
      <c r="M421" s="46"/>
      <c r="O421" s="827"/>
      <c r="P421" s="827"/>
      <c r="Q421" s="827"/>
      <c r="R421" s="130"/>
      <c r="S421" s="130"/>
      <c r="T421" s="126"/>
      <c r="W421" s="74"/>
      <c r="Z421" s="115"/>
      <c r="AA421" s="115"/>
    </row>
    <row r="422" spans="1:27" s="7" customFormat="1" ht="12.75">
      <c r="A422" s="926" t="s">
        <v>411</v>
      </c>
      <c r="B422" s="920">
        <f>+'Pivot Table 2-Year Insts.'!$R$474</f>
        <v>0</v>
      </c>
      <c r="C422" s="936"/>
      <c r="D422" s="922">
        <f t="shared" ref="D422:D425" si="82">+F422+H422</f>
        <v>0</v>
      </c>
      <c r="E422" s="923"/>
      <c r="F422" s="924">
        <f>+'Pivot Table 2-Year Insts.'!$R$477</f>
        <v>0</v>
      </c>
      <c r="G422" s="925"/>
      <c r="H422" s="925">
        <f>+'Pivot Table 2-Year Insts.'!$R$480</f>
        <v>0</v>
      </c>
      <c r="I422" s="925"/>
      <c r="J422" s="925">
        <f>+'Pivot Table 2-Year Insts.'!$R$483</f>
        <v>0</v>
      </c>
      <c r="K422" s="925"/>
      <c r="L422" s="922">
        <f>SUM(F422:J422)</f>
        <v>0</v>
      </c>
      <c r="M422" s="46"/>
      <c r="O422" s="827"/>
      <c r="P422" s="827"/>
      <c r="Q422" s="827"/>
      <c r="R422" s="130"/>
      <c r="S422" s="130"/>
      <c r="T422" s="126"/>
      <c r="W422" s="74"/>
      <c r="Z422" s="115"/>
      <c r="AA422" s="115"/>
    </row>
    <row r="423" spans="1:27" s="7" customFormat="1" ht="12.75">
      <c r="A423" s="926" t="s">
        <v>412</v>
      </c>
      <c r="B423" s="920">
        <f>+'Pivot Table 2-Year Insts.'!$R$512</f>
        <v>0</v>
      </c>
      <c r="C423" s="936"/>
      <c r="D423" s="922">
        <f t="shared" si="82"/>
        <v>0</v>
      </c>
      <c r="E423" s="923"/>
      <c r="F423" s="924">
        <f>+'Pivot Table 2-Year Insts.'!$R$515</f>
        <v>0</v>
      </c>
      <c r="G423" s="925"/>
      <c r="H423" s="925">
        <f>+'Pivot Table 2-Year Insts.'!$R$518</f>
        <v>0</v>
      </c>
      <c r="I423" s="925"/>
      <c r="J423" s="925">
        <f>+'Pivot Table 2-Year Insts.'!$R$521</f>
        <v>0</v>
      </c>
      <c r="K423" s="925"/>
      <c r="L423" s="922">
        <f>SUM(F423:J423)</f>
        <v>0</v>
      </c>
      <c r="M423" s="46"/>
      <c r="N423" s="19"/>
      <c r="O423" s="827"/>
      <c r="P423" s="827"/>
      <c r="Q423" s="827"/>
      <c r="R423" s="130"/>
      <c r="S423" s="130"/>
      <c r="T423" s="126"/>
      <c r="W423" s="74"/>
      <c r="Z423" s="115"/>
      <c r="AA423" s="115"/>
    </row>
    <row r="424" spans="1:27" s="7" customFormat="1" ht="12.75">
      <c r="A424" s="926" t="s">
        <v>413</v>
      </c>
      <c r="B424" s="920">
        <f>+'Pivot Table 2-Year Insts.'!$R$550</f>
        <v>0</v>
      </c>
      <c r="C424" s="936"/>
      <c r="D424" s="922">
        <f t="shared" si="82"/>
        <v>0</v>
      </c>
      <c r="E424" s="923"/>
      <c r="F424" s="924">
        <f>+'Pivot Table 2-Year Insts.'!$R$553</f>
        <v>0</v>
      </c>
      <c r="G424" s="925"/>
      <c r="H424" s="925">
        <f>+'Pivot Table 2-Year Insts.'!$R$556</f>
        <v>0</v>
      </c>
      <c r="I424" s="925"/>
      <c r="J424" s="925">
        <f>+'Pivot Table 2-Year Insts.'!$R$559</f>
        <v>0</v>
      </c>
      <c r="K424" s="925"/>
      <c r="L424" s="922">
        <f>SUM(F424:J424)</f>
        <v>0</v>
      </c>
      <c r="M424" s="46"/>
      <c r="N424" s="19"/>
      <c r="O424" s="827"/>
      <c r="P424" s="827"/>
      <c r="Q424" s="827"/>
      <c r="R424" s="130"/>
      <c r="S424" s="130"/>
      <c r="T424" s="126"/>
      <c r="W424" s="74"/>
      <c r="Z424" s="115"/>
      <c r="AA424" s="115"/>
    </row>
    <row r="425" spans="1:27" s="7" customFormat="1" ht="12.75">
      <c r="A425" s="928" t="s">
        <v>414</v>
      </c>
      <c r="B425" s="929">
        <f>+'Pivot Table 2-Year Insts.'!$R$588</f>
        <v>0</v>
      </c>
      <c r="C425" s="940"/>
      <c r="D425" s="931">
        <f t="shared" si="82"/>
        <v>0</v>
      </c>
      <c r="E425" s="932"/>
      <c r="F425" s="933">
        <f>+'Pivot Table 2-Year Insts.'!$R$591</f>
        <v>0</v>
      </c>
      <c r="G425" s="934"/>
      <c r="H425" s="934">
        <f>+'Pivot Table 2-Year Insts.'!$R$594</f>
        <v>0</v>
      </c>
      <c r="I425" s="934"/>
      <c r="J425" s="934">
        <f>+'Pivot Table 2-Year Insts.'!$R$597</f>
        <v>0</v>
      </c>
      <c r="K425" s="934"/>
      <c r="L425" s="935">
        <f>SUM(F425:J425)</f>
        <v>0</v>
      </c>
      <c r="M425" s="57"/>
      <c r="N425" s="19"/>
      <c r="O425" s="827"/>
      <c r="P425" s="827"/>
      <c r="Q425" s="827"/>
      <c r="R425" s="130"/>
      <c r="S425" s="130"/>
      <c r="T425" s="126"/>
      <c r="W425" s="74"/>
      <c r="Z425" s="115"/>
      <c r="AA425" s="115"/>
    </row>
    <row r="426" spans="1:27" ht="54.75" customHeight="1">
      <c r="A426" s="954" t="s">
        <v>379</v>
      </c>
      <c r="B426" s="954"/>
      <c r="C426" s="954"/>
      <c r="D426" s="954"/>
      <c r="E426" s="954"/>
      <c r="F426" s="954"/>
      <c r="G426" s="954"/>
      <c r="H426" s="954"/>
      <c r="I426" s="954"/>
      <c r="J426" s="954"/>
      <c r="K426" s="954"/>
      <c r="L426" s="954"/>
      <c r="X426" s="7"/>
    </row>
    <row r="427" spans="1:27" s="113" customFormat="1" ht="12.75">
      <c r="A427" s="913"/>
      <c r="B427" s="913"/>
      <c r="C427" s="913"/>
      <c r="D427" s="914"/>
      <c r="E427" s="914"/>
      <c r="F427" s="914"/>
      <c r="G427" s="914"/>
      <c r="H427" s="914"/>
      <c r="I427" s="914"/>
      <c r="J427" s="914"/>
      <c r="K427" s="914"/>
      <c r="L427" s="914"/>
      <c r="M427" s="183" t="s">
        <v>1012</v>
      </c>
      <c r="O427" s="871"/>
      <c r="P427" s="871"/>
      <c r="Q427" s="871"/>
      <c r="R427" s="124"/>
      <c r="S427" s="124"/>
      <c r="T427" s="124"/>
      <c r="W427" s="118"/>
      <c r="X427" s="7"/>
      <c r="Z427" s="114"/>
      <c r="AA427" s="114"/>
    </row>
    <row r="428" spans="1:27" ht="15.75" customHeight="1">
      <c r="A428" s="915" t="s">
        <v>747</v>
      </c>
      <c r="B428" s="1"/>
      <c r="C428" s="1"/>
      <c r="D428" s="1"/>
      <c r="E428" s="1"/>
      <c r="F428" s="1"/>
      <c r="G428" s="1"/>
      <c r="H428" s="1"/>
      <c r="I428" s="1"/>
      <c r="J428" s="1"/>
      <c r="K428" s="1"/>
      <c r="L428" s="1"/>
      <c r="M428" s="44"/>
      <c r="X428" s="7"/>
    </row>
    <row r="429" spans="1:27" ht="9.75" customHeight="1">
      <c r="A429" s="1"/>
      <c r="B429" s="1"/>
      <c r="C429" s="1"/>
      <c r="D429" s="1"/>
      <c r="E429" s="1"/>
      <c r="F429" s="1"/>
      <c r="G429" s="1"/>
      <c r="H429" s="1"/>
      <c r="I429" s="1"/>
      <c r="J429" s="1"/>
      <c r="K429" s="1"/>
      <c r="L429" s="1"/>
      <c r="M429" s="44"/>
      <c r="U429" s="49"/>
      <c r="X429" s="7"/>
    </row>
    <row r="430" spans="1:27" ht="15.75">
      <c r="A430" s="1" t="s">
        <v>426</v>
      </c>
      <c r="B430" s="1"/>
      <c r="C430" s="1"/>
      <c r="D430" s="1"/>
      <c r="E430" s="1"/>
      <c r="F430" s="1"/>
      <c r="G430" s="1"/>
      <c r="H430" s="1"/>
      <c r="I430" s="1"/>
      <c r="J430" s="1"/>
      <c r="K430" s="1"/>
      <c r="L430" s="1"/>
      <c r="M430" s="44"/>
      <c r="U430" s="49"/>
    </row>
    <row r="431" spans="1:27" ht="18.75">
      <c r="A431" s="1" t="s">
        <v>436</v>
      </c>
      <c r="B431" s="1"/>
      <c r="C431" s="1"/>
      <c r="D431" s="1"/>
      <c r="E431" s="1"/>
      <c r="F431" s="1"/>
      <c r="G431" s="1"/>
      <c r="H431" s="1"/>
      <c r="I431" s="1"/>
      <c r="J431" s="1"/>
      <c r="K431" s="1"/>
      <c r="L431" s="1"/>
      <c r="M431" s="44"/>
      <c r="U431" s="49"/>
      <c r="X431" s="113"/>
    </row>
    <row r="432" spans="1:27" ht="15.75">
      <c r="A432" s="1" t="s">
        <v>1011</v>
      </c>
      <c r="B432" s="1"/>
      <c r="C432" s="1"/>
      <c r="D432" s="1"/>
      <c r="E432" s="1"/>
      <c r="F432" s="1"/>
      <c r="G432" s="1"/>
      <c r="H432" s="1"/>
      <c r="I432" s="1"/>
      <c r="J432" s="1"/>
      <c r="K432" s="1"/>
      <c r="L432" s="1"/>
      <c r="M432" s="44"/>
      <c r="U432" s="49"/>
    </row>
    <row r="433" spans="1:32" ht="9.75" customHeight="1">
      <c r="A433" s="1"/>
      <c r="B433" s="1"/>
      <c r="C433" s="1"/>
      <c r="D433" s="1"/>
      <c r="E433" s="1"/>
      <c r="F433" s="1"/>
      <c r="G433" s="1"/>
      <c r="H433" s="1"/>
      <c r="I433" s="1"/>
      <c r="J433" s="1"/>
      <c r="K433" s="1"/>
      <c r="L433" s="1"/>
      <c r="U433" s="49"/>
    </row>
    <row r="434" spans="1:32" ht="69" customHeight="1">
      <c r="A434" s="15"/>
      <c r="B434" s="916" t="s">
        <v>938</v>
      </c>
      <c r="C434" s="917"/>
      <c r="D434" s="916" t="s">
        <v>421</v>
      </c>
      <c r="E434" s="918"/>
      <c r="F434" s="916" t="s">
        <v>396</v>
      </c>
      <c r="G434" s="916"/>
      <c r="H434" s="916" t="s">
        <v>390</v>
      </c>
      <c r="I434" s="916"/>
      <c r="J434" s="916" t="s">
        <v>416</v>
      </c>
      <c r="K434" s="916"/>
      <c r="L434" s="916" t="s">
        <v>417</v>
      </c>
      <c r="M434" s="42"/>
      <c r="U434" s="49"/>
    </row>
    <row r="435" spans="1:32" s="7" customFormat="1" ht="18" customHeight="1">
      <c r="A435" s="919" t="s">
        <v>399</v>
      </c>
      <c r="B435" s="920">
        <f>+'Pivot Table 2-Year Insts.'!$S$626</f>
        <v>28.199052132701425</v>
      </c>
      <c r="C435" s="936"/>
      <c r="D435" s="922">
        <f>+F435+H435</f>
        <v>62.785114045618243</v>
      </c>
      <c r="E435" s="923"/>
      <c r="F435" s="924">
        <f>+'Pivot Table 2-Year Insts.'!$S$629</f>
        <v>57.623049219687871</v>
      </c>
      <c r="G435" s="925"/>
      <c r="H435" s="925">
        <f>+'Pivot Table 2-Year Insts.'!$S$632</f>
        <v>5.1620648259303721</v>
      </c>
      <c r="I435" s="925"/>
      <c r="J435" s="925">
        <f>+'Pivot Table 2-Year Insts.'!$S$635</f>
        <v>37.214885954381757</v>
      </c>
      <c r="K435" s="925"/>
      <c r="L435" s="922">
        <f>SUM(F435:J435)</f>
        <v>100</v>
      </c>
      <c r="M435" s="46"/>
      <c r="O435" s="827"/>
      <c r="P435" s="827"/>
      <c r="Q435" s="827"/>
      <c r="R435" s="130"/>
      <c r="S435" s="130"/>
      <c r="T435" s="126"/>
      <c r="U435" s="16"/>
      <c r="W435" s="74"/>
      <c r="X435" s="10"/>
      <c r="Z435" s="115"/>
      <c r="AA435" s="115"/>
    </row>
    <row r="436" spans="1:32" s="7" customFormat="1">
      <c r="A436" s="919"/>
      <c r="B436" s="920"/>
      <c r="C436" s="921"/>
      <c r="D436" s="938"/>
      <c r="E436" s="939"/>
      <c r="F436" s="924"/>
      <c r="G436" s="925"/>
      <c r="H436" s="925"/>
      <c r="I436" s="925"/>
      <c r="J436" s="925"/>
      <c r="K436" s="925"/>
      <c r="L436" s="922"/>
      <c r="M436" s="46"/>
      <c r="O436" s="827"/>
      <c r="P436" s="827"/>
      <c r="Q436" s="827"/>
      <c r="R436" s="130"/>
      <c r="S436" s="130"/>
      <c r="T436" s="126"/>
      <c r="W436" s="74"/>
      <c r="X436" s="10"/>
      <c r="Z436" s="115"/>
      <c r="AA436" s="115"/>
    </row>
    <row r="437" spans="1:32" s="7" customFormat="1">
      <c r="A437" s="919" t="s">
        <v>400</v>
      </c>
      <c r="B437" s="920">
        <f>+'Pivot Table 2-Year Insts.'!$S$18</f>
        <v>26.152398871119477</v>
      </c>
      <c r="C437" s="936"/>
      <c r="D437" s="922">
        <f t="shared" ref="D437:D440" si="83">+F437+H437</f>
        <v>57.913669064748206</v>
      </c>
      <c r="E437" s="923"/>
      <c r="F437" s="924">
        <f>+'Pivot Table 2-Year Insts.'!$S$21</f>
        <v>53.597122302158276</v>
      </c>
      <c r="G437" s="925"/>
      <c r="H437" s="925">
        <f>+'Pivot Table 2-Year Insts.'!$S$24</f>
        <v>4.3165467625899279</v>
      </c>
      <c r="I437" s="925"/>
      <c r="J437" s="925">
        <f>+'Pivot Table 2-Year Insts.'!$S$27</f>
        <v>42.086330935251794</v>
      </c>
      <c r="K437" s="925"/>
      <c r="L437" s="922">
        <f>SUM(F437:J437)</f>
        <v>100</v>
      </c>
      <c r="M437" s="46"/>
      <c r="O437" s="827"/>
      <c r="P437" s="827"/>
      <c r="Q437" s="827"/>
      <c r="R437" s="130"/>
      <c r="S437" s="130"/>
      <c r="T437" s="126"/>
      <c r="W437" s="74"/>
      <c r="X437" s="10"/>
      <c r="Z437" s="115"/>
      <c r="AA437" s="115"/>
    </row>
    <row r="438" spans="1:32" s="7" customFormat="1">
      <c r="A438" s="926" t="s">
        <v>401</v>
      </c>
      <c r="B438" s="920">
        <f>+'Pivot Table 2-Year Insts.'!$S$56</f>
        <v>0</v>
      </c>
      <c r="C438" s="936"/>
      <c r="D438" s="922">
        <f t="shared" si="83"/>
        <v>0</v>
      </c>
      <c r="E438" s="923"/>
      <c r="F438" s="924">
        <f>+'Pivot Table 2-Year Insts.'!$S$59</f>
        <v>0</v>
      </c>
      <c r="G438" s="925"/>
      <c r="H438" s="925">
        <f>+'Pivot Table 2-Year Insts.'!$S$62</f>
        <v>0</v>
      </c>
      <c r="I438" s="925"/>
      <c r="J438" s="925">
        <f>+'Pivot Table 2-Year Insts.'!$S$65</f>
        <v>0</v>
      </c>
      <c r="K438" s="925"/>
      <c r="L438" s="922">
        <f>SUM(F438:J438)</f>
        <v>0</v>
      </c>
      <c r="M438" s="46"/>
      <c r="O438" s="827"/>
      <c r="P438" s="827"/>
      <c r="Q438" s="827"/>
      <c r="R438" s="130"/>
      <c r="S438" s="130"/>
      <c r="T438" s="126"/>
      <c r="W438" s="74"/>
      <c r="X438" s="10"/>
      <c r="Z438" s="115"/>
      <c r="AA438" s="115"/>
    </row>
    <row r="439" spans="1:32" s="7" customFormat="1" ht="12.75">
      <c r="A439" s="926" t="s">
        <v>415</v>
      </c>
      <c r="B439" s="920">
        <f>+'Pivot Table 2-Year Insts.'!$S$94</f>
        <v>0</v>
      </c>
      <c r="C439" s="936"/>
      <c r="D439" s="922">
        <f t="shared" si="83"/>
        <v>0</v>
      </c>
      <c r="E439" s="923"/>
      <c r="F439" s="924">
        <f>+'Pivot Table 2-Year Insts.'!$S$97</f>
        <v>0</v>
      </c>
      <c r="G439" s="925"/>
      <c r="H439" s="925">
        <f>+'Pivot Table 2-Year Insts.'!$S$100</f>
        <v>0</v>
      </c>
      <c r="I439" s="925"/>
      <c r="J439" s="925">
        <f>+'Pivot Table 2-Year Insts.'!$S$103</f>
        <v>0</v>
      </c>
      <c r="K439" s="925"/>
      <c r="L439" s="922">
        <f>SUM(F439:J439)</f>
        <v>0</v>
      </c>
      <c r="M439" s="46"/>
      <c r="O439" s="827"/>
      <c r="P439" s="827"/>
      <c r="Q439" s="827"/>
      <c r="R439" s="130"/>
      <c r="S439" s="130"/>
      <c r="T439" s="126"/>
      <c r="W439" s="74"/>
      <c r="Z439" s="115"/>
      <c r="AA439" s="115"/>
    </row>
    <row r="440" spans="1:32" s="7" customFormat="1" ht="12.75">
      <c r="A440" s="926" t="s">
        <v>402</v>
      </c>
      <c r="B440" s="924">
        <f>+'Pivot Table 2-Year Insts.'!$S$132</f>
        <v>0</v>
      </c>
      <c r="C440" s="936"/>
      <c r="D440" s="922">
        <f t="shared" si="83"/>
        <v>0</v>
      </c>
      <c r="E440" s="923"/>
      <c r="F440" s="924">
        <f>+'Pivot Table 2-Year Insts.'!$S$135</f>
        <v>0</v>
      </c>
      <c r="G440" s="925"/>
      <c r="H440" s="925">
        <f>+'Pivot Table 2-Year Insts.'!$S$138</f>
        <v>0</v>
      </c>
      <c r="I440" s="925"/>
      <c r="J440" s="925">
        <f>+'Pivot Table 2-Year Insts.'!$S$141</f>
        <v>0</v>
      </c>
      <c r="K440" s="925"/>
      <c r="L440" s="922">
        <f>SUM(F440:J440)</f>
        <v>0</v>
      </c>
      <c r="M440" s="46"/>
      <c r="O440" s="827"/>
      <c r="P440" s="827"/>
      <c r="Q440" s="827"/>
      <c r="R440" s="130"/>
      <c r="S440" s="130"/>
      <c r="T440" s="126"/>
      <c r="W440" s="74"/>
      <c r="Z440" s="115"/>
      <c r="AA440" s="115"/>
    </row>
    <row r="441" spans="1:32" s="7" customFormat="1" ht="12.75">
      <c r="A441" s="926"/>
      <c r="B441" s="924"/>
      <c r="C441" s="936"/>
      <c r="D441" s="922"/>
      <c r="E441" s="923"/>
      <c r="F441" s="924"/>
      <c r="G441" s="925"/>
      <c r="H441" s="925"/>
      <c r="I441" s="925"/>
      <c r="J441" s="925"/>
      <c r="K441" s="925"/>
      <c r="L441" s="922"/>
      <c r="M441" s="46"/>
      <c r="O441" s="827"/>
      <c r="P441" s="827"/>
      <c r="Q441" s="827"/>
      <c r="R441" s="130"/>
      <c r="S441" s="130"/>
      <c r="T441" s="126"/>
      <c r="W441" s="74"/>
      <c r="X441" s="74"/>
      <c r="Y441" s="74"/>
      <c r="Z441" s="74"/>
      <c r="AA441" s="115"/>
    </row>
    <row r="442" spans="1:32" s="7" customFormat="1" ht="12.75">
      <c r="A442" s="926" t="s">
        <v>403</v>
      </c>
      <c r="B442" s="920">
        <f>+'Pivot Table 2-Year Insts.'!$S$170</f>
        <v>29.643183897529735</v>
      </c>
      <c r="C442" s="936"/>
      <c r="D442" s="922">
        <f t="shared" ref="D442:D445" si="84">+F442+H442</f>
        <v>65.432098765432102</v>
      </c>
      <c r="E442" s="923"/>
      <c r="F442" s="924">
        <f>+'Pivot Table 2-Year Insts.'!$S$173</f>
        <v>63.271604938271608</v>
      </c>
      <c r="G442" s="925"/>
      <c r="H442" s="925">
        <f>+'Pivot Table 2-Year Insts.'!$S$176</f>
        <v>2.1604938271604937</v>
      </c>
      <c r="I442" s="925"/>
      <c r="J442" s="925">
        <f>+'Pivot Table 2-Year Insts.'!$S$179</f>
        <v>34.567901234567898</v>
      </c>
      <c r="K442" s="925"/>
      <c r="L442" s="922">
        <f>SUM(F442:J442)</f>
        <v>100</v>
      </c>
      <c r="M442" s="46"/>
      <c r="O442" s="827"/>
      <c r="P442" s="827"/>
      <c r="Q442" s="827"/>
      <c r="R442" s="130"/>
      <c r="S442" s="130"/>
      <c r="T442" s="126"/>
      <c r="W442" s="74"/>
      <c r="X442" s="74"/>
      <c r="Y442" s="74"/>
      <c r="Z442" s="74"/>
      <c r="AA442" s="115"/>
    </row>
    <row r="443" spans="1:32" s="7" customFormat="1" ht="12.75">
      <c r="A443" s="926" t="s">
        <v>404</v>
      </c>
      <c r="B443" s="920">
        <f>+'Pivot Table 2-Year Insts.'!$S$208</f>
        <v>0</v>
      </c>
      <c r="C443" s="936"/>
      <c r="D443" s="922">
        <f t="shared" si="84"/>
        <v>0</v>
      </c>
      <c r="E443" s="923"/>
      <c r="F443" s="924">
        <f>+'Pivot Table 2-Year Insts.'!$S$211</f>
        <v>0</v>
      </c>
      <c r="G443" s="925"/>
      <c r="H443" s="925">
        <f>+'Pivot Table 2-Year Insts.'!$S$214</f>
        <v>0</v>
      </c>
      <c r="I443" s="925"/>
      <c r="J443" s="925">
        <f>+'Pivot Table 2-Year Insts.'!$S$217</f>
        <v>0</v>
      </c>
      <c r="K443" s="925"/>
      <c r="L443" s="922">
        <f>SUM(F443:J443)</f>
        <v>0</v>
      </c>
      <c r="M443" s="46"/>
      <c r="O443" s="827"/>
      <c r="P443" s="827"/>
      <c r="Q443" s="827"/>
      <c r="R443" s="130"/>
      <c r="S443" s="130"/>
      <c r="T443" s="126"/>
      <c r="V443" s="115"/>
      <c r="W443" s="74"/>
      <c r="X443" s="74"/>
      <c r="Y443" s="74"/>
      <c r="Z443" s="74"/>
      <c r="AA443" s="115"/>
    </row>
    <row r="444" spans="1:32" s="18" customFormat="1" ht="12.75">
      <c r="A444" s="926" t="s">
        <v>405</v>
      </c>
      <c r="B444" s="920">
        <f>+'Pivot Table 2-Year Insts.'!$S$246</f>
        <v>28.947368421052634</v>
      </c>
      <c r="C444" s="936"/>
      <c r="D444" s="942">
        <f t="shared" si="84"/>
        <v>64.935064935064929</v>
      </c>
      <c r="E444" s="923"/>
      <c r="F444" s="920">
        <f>+'Pivot Table 2-Year Insts.'!$S$249</f>
        <v>54.54545454545454</v>
      </c>
      <c r="G444" s="925"/>
      <c r="H444" s="943">
        <f>+'Pivot Table 2-Year Insts.'!$S$252</f>
        <v>10.38961038961039</v>
      </c>
      <c r="I444" s="925"/>
      <c r="J444" s="943">
        <f>+'Pivot Table 2-Year Insts.'!$S$255</f>
        <v>35.064935064935064</v>
      </c>
      <c r="K444" s="925"/>
      <c r="L444" s="942">
        <f>SUM(F444:J444)</f>
        <v>100</v>
      </c>
      <c r="M444" s="46"/>
      <c r="O444" s="827"/>
      <c r="P444" s="827"/>
      <c r="Q444" s="827"/>
      <c r="R444" s="130"/>
      <c r="S444" s="130"/>
      <c r="T444" s="126"/>
      <c r="V444" s="161"/>
      <c r="W444" s="74"/>
      <c r="X444" s="74"/>
      <c r="Y444" s="74"/>
      <c r="Z444" s="74"/>
      <c r="AA444" s="165"/>
      <c r="AB444" s="166"/>
      <c r="AC444" s="165"/>
      <c r="AD444" s="166"/>
      <c r="AE444" s="167"/>
      <c r="AF444" s="163"/>
    </row>
    <row r="445" spans="1:32" s="7" customFormat="1" ht="12.75">
      <c r="A445" s="926" t="s">
        <v>406</v>
      </c>
      <c r="B445" s="920">
        <f>+'Pivot Table 2-Year Insts.'!$S$284</f>
        <v>0</v>
      </c>
      <c r="C445" s="936"/>
      <c r="D445" s="922">
        <f t="shared" si="84"/>
        <v>0</v>
      </c>
      <c r="E445" s="923"/>
      <c r="F445" s="924">
        <f>+'Pivot Table 2-Year Insts.'!$S$287</f>
        <v>0</v>
      </c>
      <c r="G445" s="925"/>
      <c r="H445" s="925">
        <f>+'Pivot Table 2-Year Insts.'!$S$290</f>
        <v>0</v>
      </c>
      <c r="I445" s="925"/>
      <c r="J445" s="925">
        <f>+'Pivot Table 2-Year Insts.'!$S$293</f>
        <v>0</v>
      </c>
      <c r="K445" s="925"/>
      <c r="L445" s="922">
        <f>SUM(F445:J445)</f>
        <v>0</v>
      </c>
      <c r="M445" s="46"/>
      <c r="O445" s="827"/>
      <c r="P445" s="827"/>
      <c r="Q445" s="827"/>
      <c r="R445" s="130"/>
      <c r="S445" s="130"/>
      <c r="T445" s="126"/>
      <c r="U445" s="122"/>
      <c r="W445" s="74"/>
      <c r="X445" s="74"/>
      <c r="Y445" s="74"/>
      <c r="Z445" s="74"/>
      <c r="AA445" s="115"/>
    </row>
    <row r="446" spans="1:32" s="7" customFormat="1" ht="12.75">
      <c r="A446" s="926"/>
      <c r="B446" s="920"/>
      <c r="C446" s="936"/>
      <c r="D446" s="922"/>
      <c r="E446" s="923"/>
      <c r="F446" s="924"/>
      <c r="G446" s="925"/>
      <c r="H446" s="925"/>
      <c r="I446" s="925"/>
      <c r="J446" s="925"/>
      <c r="K446" s="925"/>
      <c r="L446" s="922"/>
      <c r="M446" s="46"/>
      <c r="O446" s="827"/>
      <c r="P446" s="827"/>
      <c r="Q446" s="827"/>
      <c r="R446" s="130"/>
      <c r="S446" s="130"/>
      <c r="T446" s="126"/>
      <c r="U446" s="122"/>
      <c r="W446" s="74"/>
      <c r="X446" s="74"/>
      <c r="Y446" s="74"/>
      <c r="Z446" s="74"/>
      <c r="AA446" s="115"/>
    </row>
    <row r="447" spans="1:32" s="7" customFormat="1" ht="12.75">
      <c r="A447" s="926" t="s">
        <v>407</v>
      </c>
      <c r="B447" s="920">
        <f>+'Pivot Table 2-Year Insts.'!$S$322</f>
        <v>0</v>
      </c>
      <c r="C447" s="936"/>
      <c r="D447" s="922">
        <f t="shared" ref="D447:D450" si="85">+F447+H447</f>
        <v>0</v>
      </c>
      <c r="E447" s="923"/>
      <c r="F447" s="924">
        <f>+'Pivot Table 2-Year Insts.'!$S$325</f>
        <v>0</v>
      </c>
      <c r="G447" s="925"/>
      <c r="H447" s="925">
        <f>+'Pivot Table 2-Year Insts.'!$S$310</f>
        <v>0</v>
      </c>
      <c r="I447" s="925"/>
      <c r="J447" s="925">
        <f>+'Pivot Table 2-Year Insts.'!$S$313</f>
        <v>0</v>
      </c>
      <c r="K447" s="925"/>
      <c r="L447" s="922">
        <f>SUM(F447:J447)</f>
        <v>0</v>
      </c>
      <c r="M447" s="46"/>
      <c r="O447" s="827"/>
      <c r="P447" s="827"/>
      <c r="Q447" s="827"/>
      <c r="R447" s="130"/>
      <c r="S447" s="130"/>
      <c r="T447" s="126"/>
      <c r="U447" s="122"/>
      <c r="W447" s="74"/>
      <c r="X447" s="74"/>
      <c r="Y447" s="74"/>
      <c r="Z447" s="74"/>
      <c r="AA447" s="115"/>
    </row>
    <row r="448" spans="1:32" s="7" customFormat="1" ht="12.75">
      <c r="A448" s="926" t="s">
        <v>408</v>
      </c>
      <c r="B448" s="920">
        <f>+'Pivot Table 2-Year Insts.'!$S$360</f>
        <v>0</v>
      </c>
      <c r="C448" s="936"/>
      <c r="D448" s="922">
        <f t="shared" si="85"/>
        <v>0</v>
      </c>
      <c r="E448" s="923"/>
      <c r="F448" s="924">
        <f>+'Pivot Table 2-Year Insts.'!$S$363</f>
        <v>0</v>
      </c>
      <c r="G448" s="925"/>
      <c r="H448" s="925">
        <f>+'Pivot Table 2-Year Insts.'!$S$366</f>
        <v>0</v>
      </c>
      <c r="I448" s="925"/>
      <c r="J448" s="925">
        <f>+'Pivot Table 2-Year Insts.'!$S$369</f>
        <v>0</v>
      </c>
      <c r="K448" s="925"/>
      <c r="L448" s="922">
        <f>SUM(F448:J448)</f>
        <v>0</v>
      </c>
      <c r="M448" s="46"/>
      <c r="O448" s="827"/>
      <c r="P448" s="827"/>
      <c r="Q448" s="827"/>
      <c r="R448" s="130"/>
      <c r="S448" s="130"/>
      <c r="T448" s="126"/>
      <c r="U448" s="122"/>
      <c r="W448" s="74"/>
      <c r="Z448" s="115"/>
      <c r="AA448" s="115"/>
    </row>
    <row r="449" spans="1:27" s="7" customFormat="1" ht="12.75">
      <c r="A449" s="926" t="s">
        <v>409</v>
      </c>
      <c r="B449" s="920">
        <f>+'Pivot Table 2-Year Insts.'!$S$398</f>
        <v>0</v>
      </c>
      <c r="C449" s="936"/>
      <c r="D449" s="922">
        <f t="shared" si="85"/>
        <v>0</v>
      </c>
      <c r="E449" s="923"/>
      <c r="F449" s="924">
        <f>+'Pivot Table 2-Year Insts.'!$S$401</f>
        <v>0</v>
      </c>
      <c r="G449" s="925"/>
      <c r="H449" s="925">
        <f>+'Pivot Table 2-Year Insts.'!$S$404</f>
        <v>0</v>
      </c>
      <c r="I449" s="925"/>
      <c r="J449" s="925">
        <f>+'Pivot Table 2-Year Insts.'!$S$407</f>
        <v>0</v>
      </c>
      <c r="K449" s="925"/>
      <c r="L449" s="922">
        <f>SUM(F449:J449)</f>
        <v>0</v>
      </c>
      <c r="M449" s="46"/>
      <c r="O449" s="827"/>
      <c r="P449" s="827"/>
      <c r="Q449" s="827"/>
      <c r="R449" s="130"/>
      <c r="S449" s="130"/>
      <c r="T449" s="126"/>
      <c r="U449" s="122"/>
      <c r="W449" s="74"/>
      <c r="Z449" s="115"/>
      <c r="AA449" s="115"/>
    </row>
    <row r="450" spans="1:27" s="7" customFormat="1" ht="12.75">
      <c r="A450" s="926" t="s">
        <v>410</v>
      </c>
      <c r="B450" s="920">
        <f>+'Pivot Table 2-Year Insts.'!$S$436</f>
        <v>0</v>
      </c>
      <c r="C450" s="936"/>
      <c r="D450" s="922">
        <f t="shared" si="85"/>
        <v>0</v>
      </c>
      <c r="E450" s="923"/>
      <c r="F450" s="924">
        <f>+'Pivot Table 2-Year Insts.'!$S$439</f>
        <v>0</v>
      </c>
      <c r="G450" s="925"/>
      <c r="H450" s="925">
        <f>+'Pivot Table 2-Year Insts.'!$S$442</f>
        <v>0</v>
      </c>
      <c r="I450" s="925"/>
      <c r="J450" s="925">
        <f>+'Pivot Table 2-Year Insts.'!$S$445</f>
        <v>0</v>
      </c>
      <c r="K450" s="925"/>
      <c r="L450" s="922">
        <f>SUM(F450:J450)</f>
        <v>0</v>
      </c>
      <c r="M450" s="46"/>
      <c r="O450" s="827"/>
      <c r="P450" s="827"/>
      <c r="Q450" s="827"/>
      <c r="R450" s="130"/>
      <c r="S450" s="130"/>
      <c r="T450" s="126"/>
      <c r="W450" s="74"/>
      <c r="Z450" s="115"/>
      <c r="AA450" s="115"/>
    </row>
    <row r="451" spans="1:27" s="7" customFormat="1" ht="12.75">
      <c r="A451" s="926"/>
      <c r="B451" s="920"/>
      <c r="C451" s="936"/>
      <c r="D451" s="922"/>
      <c r="E451" s="923"/>
      <c r="F451" s="924"/>
      <c r="G451" s="925"/>
      <c r="H451" s="925"/>
      <c r="I451" s="925"/>
      <c r="J451" s="925"/>
      <c r="K451" s="925"/>
      <c r="L451" s="922"/>
      <c r="M451" s="46"/>
      <c r="O451" s="827"/>
      <c r="P451" s="827"/>
      <c r="Q451" s="827"/>
      <c r="R451" s="130"/>
      <c r="S451" s="130"/>
      <c r="T451" s="126"/>
      <c r="W451" s="74"/>
      <c r="Z451" s="115"/>
      <c r="AA451" s="115"/>
    </row>
    <row r="452" spans="1:27" s="7" customFormat="1" ht="12.75">
      <c r="A452" s="926" t="s">
        <v>411</v>
      </c>
      <c r="B452" s="920">
        <f>+'Pivot Table 2-Year Insts.'!$S$474</f>
        <v>0</v>
      </c>
      <c r="C452" s="936"/>
      <c r="D452" s="922">
        <f t="shared" ref="D452:D455" si="86">+F452+H452</f>
        <v>0</v>
      </c>
      <c r="E452" s="923"/>
      <c r="F452" s="924">
        <f>+'Pivot Table 2-Year Insts.'!$S$477</f>
        <v>0</v>
      </c>
      <c r="G452" s="925"/>
      <c r="H452" s="925">
        <f>+'Pivot Table 2-Year Insts.'!$S$480</f>
        <v>0</v>
      </c>
      <c r="I452" s="925"/>
      <c r="J452" s="925">
        <f>+'Pivot Table 2-Year Insts.'!$S$483</f>
        <v>0</v>
      </c>
      <c r="K452" s="925"/>
      <c r="L452" s="922">
        <f>SUM(F452:J452)</f>
        <v>0</v>
      </c>
      <c r="M452" s="46"/>
      <c r="N452" s="19"/>
      <c r="O452" s="827"/>
      <c r="P452" s="827"/>
      <c r="Q452" s="827"/>
      <c r="R452" s="130"/>
      <c r="S452" s="130"/>
      <c r="T452" s="126"/>
      <c r="W452" s="74"/>
      <c r="Z452" s="115"/>
      <c r="AA452" s="115"/>
    </row>
    <row r="453" spans="1:27" s="7" customFormat="1" ht="12.75">
      <c r="A453" s="926" t="s">
        <v>412</v>
      </c>
      <c r="B453" s="920">
        <f>+'Pivot Table 2-Year Insts.'!$S$512</f>
        <v>0</v>
      </c>
      <c r="C453" s="936"/>
      <c r="D453" s="922">
        <f t="shared" si="86"/>
        <v>0</v>
      </c>
      <c r="E453" s="923"/>
      <c r="F453" s="924">
        <f>+'Pivot Table 2-Year Insts.'!$S$515</f>
        <v>0</v>
      </c>
      <c r="G453" s="925"/>
      <c r="H453" s="925">
        <f>+'Pivot Table 2-Year Insts.'!$S$518</f>
        <v>0</v>
      </c>
      <c r="I453" s="925"/>
      <c r="J453" s="925">
        <f>+'Pivot Table 2-Year Insts.'!$S$521</f>
        <v>0</v>
      </c>
      <c r="K453" s="925"/>
      <c r="L453" s="922">
        <f>SUM(F453:J453)</f>
        <v>0</v>
      </c>
      <c r="M453" s="46"/>
      <c r="N453" s="19"/>
      <c r="O453" s="827"/>
      <c r="P453" s="827"/>
      <c r="Q453" s="827"/>
      <c r="R453" s="130"/>
      <c r="S453" s="130"/>
      <c r="T453" s="126"/>
      <c r="W453" s="74"/>
      <c r="Z453" s="115"/>
      <c r="AA453" s="115"/>
    </row>
    <row r="454" spans="1:27" s="7" customFormat="1" ht="12.75">
      <c r="A454" s="926" t="s">
        <v>413</v>
      </c>
      <c r="B454" s="920">
        <f>+'Pivot Table 2-Year Insts.'!$S$550</f>
        <v>0</v>
      </c>
      <c r="C454" s="936"/>
      <c r="D454" s="922">
        <f t="shared" si="86"/>
        <v>0</v>
      </c>
      <c r="E454" s="923"/>
      <c r="F454" s="924">
        <f>+'Pivot Table 2-Year Insts.'!$S$553</f>
        <v>0</v>
      </c>
      <c r="G454" s="925"/>
      <c r="H454" s="925">
        <f>+'Pivot Table 2-Year Insts.'!$S$556</f>
        <v>0</v>
      </c>
      <c r="I454" s="925"/>
      <c r="J454" s="925">
        <f>+'Pivot Table 2-Year Insts.'!$S$559</f>
        <v>0</v>
      </c>
      <c r="K454" s="925"/>
      <c r="L454" s="922">
        <f>SUM(F454:J454)</f>
        <v>0</v>
      </c>
      <c r="M454" s="46"/>
      <c r="N454" s="19"/>
      <c r="O454" s="827"/>
      <c r="P454" s="827"/>
      <c r="Q454" s="827"/>
      <c r="R454" s="130"/>
      <c r="S454" s="130"/>
      <c r="T454" s="126"/>
      <c r="W454" s="74"/>
      <c r="Z454" s="115"/>
      <c r="AA454" s="115"/>
    </row>
    <row r="455" spans="1:27" s="7" customFormat="1" ht="12.75">
      <c r="A455" s="928" t="s">
        <v>414</v>
      </c>
      <c r="B455" s="929">
        <f>+'Pivot Table 2-Year Insts.'!$S$588</f>
        <v>0</v>
      </c>
      <c r="C455" s="940"/>
      <c r="D455" s="931">
        <f t="shared" si="86"/>
        <v>0</v>
      </c>
      <c r="E455" s="932"/>
      <c r="F455" s="933">
        <f>+'Pivot Table 2-Year Insts.'!$S$591</f>
        <v>0</v>
      </c>
      <c r="G455" s="934"/>
      <c r="H455" s="934">
        <f>+'Pivot Table 2-Year Insts.'!$S$594</f>
        <v>0</v>
      </c>
      <c r="I455" s="934"/>
      <c r="J455" s="934">
        <f>+'Pivot Table 2-Year Insts.'!$S$597</f>
        <v>0</v>
      </c>
      <c r="K455" s="934"/>
      <c r="L455" s="935">
        <f>SUM(F455:J455)</f>
        <v>0</v>
      </c>
      <c r="M455" s="57"/>
      <c r="N455" s="19"/>
      <c r="O455" s="827"/>
      <c r="P455" s="827"/>
      <c r="Q455" s="827"/>
      <c r="R455" s="130"/>
      <c r="S455" s="130"/>
      <c r="T455" s="126"/>
      <c r="W455" s="74"/>
      <c r="Z455" s="115"/>
      <c r="AA455" s="115"/>
    </row>
    <row r="456" spans="1:27" ht="51" customHeight="1">
      <c r="A456" s="952" t="s">
        <v>379</v>
      </c>
      <c r="B456" s="952"/>
      <c r="C456" s="952"/>
      <c r="D456" s="953"/>
      <c r="E456" s="953"/>
      <c r="F456" s="953"/>
      <c r="G456" s="953"/>
      <c r="H456" s="953"/>
      <c r="I456" s="953"/>
      <c r="J456" s="953"/>
      <c r="K456" s="953"/>
      <c r="L456" s="953"/>
      <c r="X456" s="7"/>
    </row>
    <row r="457" spans="1:27" s="113" customFormat="1" ht="12.75">
      <c r="A457" s="28"/>
      <c r="B457" s="868"/>
      <c r="C457" s="28"/>
      <c r="D457" s="43"/>
      <c r="E457" s="43"/>
      <c r="F457" s="869"/>
      <c r="G457" s="869"/>
      <c r="H457" s="869"/>
      <c r="I457" s="869"/>
      <c r="J457" s="869"/>
      <c r="K457" s="43"/>
      <c r="L457" s="43"/>
      <c r="M457" s="183" t="s">
        <v>1012</v>
      </c>
      <c r="O457" s="871"/>
      <c r="P457" s="871"/>
      <c r="Q457" s="871"/>
      <c r="R457" s="124"/>
      <c r="S457" s="124"/>
      <c r="T457" s="124"/>
      <c r="W457" s="118"/>
      <c r="X457" s="7"/>
      <c r="Z457" s="114"/>
      <c r="AA457" s="114"/>
    </row>
    <row r="458" spans="1:27">
      <c r="A458" s="123"/>
      <c r="B458" s="123"/>
      <c r="X458" s="7"/>
    </row>
    <row r="459" spans="1:27">
      <c r="X459" s="7"/>
    </row>
    <row r="461" spans="1:27">
      <c r="X461" s="113"/>
    </row>
  </sheetData>
  <mergeCells count="18">
    <mergeCell ref="A456:L456"/>
    <mergeCell ref="A365:L365"/>
    <mergeCell ref="A210:L210"/>
    <mergeCell ref="A241:L241"/>
    <mergeCell ref="A272:L272"/>
    <mergeCell ref="A303:L303"/>
    <mergeCell ref="A396:L396"/>
    <mergeCell ref="A395:M395"/>
    <mergeCell ref="Y2:AA3"/>
    <mergeCell ref="A334:L334"/>
    <mergeCell ref="A426:L426"/>
    <mergeCell ref="A149:L149"/>
    <mergeCell ref="A179:L179"/>
    <mergeCell ref="A209:L209"/>
    <mergeCell ref="A29:L29"/>
    <mergeCell ref="A59:L59"/>
    <mergeCell ref="A89:L89"/>
    <mergeCell ref="A119:L119"/>
  </mergeCells>
  <phoneticPr fontId="4" type="noConversion"/>
  <pageMargins left="1" right="1" top="0.9" bottom="0.65" header="0.75" footer="0.5"/>
  <pageSetup scale="99" firstPageNumber="16" orientation="landscape" useFirstPageNumber="1" r:id="rId1"/>
  <headerFooter alignWithMargins="0">
    <oddHeader>&amp;R&amp;"Arial,Regular"&amp;8SREB-State Data Exchange</oddHeader>
    <oddFooter>&amp;C&amp;"Arial,Regular"&amp;10&amp;P</oddFooter>
  </headerFooter>
  <rowBreaks count="11" manualBreakCount="11">
    <brk id="30" max="12" man="1"/>
    <brk id="60" max="12" man="1"/>
    <brk id="90" max="12" man="1"/>
    <brk id="120" max="12" man="1"/>
    <brk id="150" max="12" man="1"/>
    <brk id="180" max="12" man="1"/>
    <brk id="211" max="12" man="1"/>
    <brk id="335" max="13" man="1"/>
    <brk id="366" max="13" man="1"/>
    <brk id="397" max="13" man="1"/>
    <brk id="427" max="13" man="1"/>
  </rowBreaks>
</worksheet>
</file>

<file path=xl/worksheets/sheet10.xml><?xml version="1.0" encoding="utf-8"?>
<worksheet xmlns="http://schemas.openxmlformats.org/spreadsheetml/2006/main" xmlns:r="http://schemas.openxmlformats.org/officeDocument/2006/relationships">
  <sheetPr>
    <tabColor rgb="FFFFFF99"/>
  </sheetPr>
  <dimension ref="A1:AF1491"/>
  <sheetViews>
    <sheetView zoomScale="80" zoomScaleNormal="80" workbookViewId="0">
      <selection sqref="A1:XFD1048576"/>
    </sheetView>
  </sheetViews>
  <sheetFormatPr defaultRowHeight="15.75"/>
  <cols>
    <col min="1" max="1" width="7" style="179" customWidth="1"/>
    <col min="2" max="2" width="14.875" style="180" customWidth="1"/>
    <col min="3" max="8" width="10.625" style="180" customWidth="1"/>
    <col min="9" max="9" width="8.875" style="180" customWidth="1"/>
    <col min="10" max="10" width="2" style="179" customWidth="1"/>
    <col min="11" max="11" width="9.25" style="271" customWidth="1"/>
    <col min="12" max="12" width="14.375" style="271" customWidth="1"/>
    <col min="13" max="13" width="8.625" style="271" customWidth="1"/>
    <col min="14" max="16" width="8" style="271" customWidth="1"/>
    <col min="17" max="17" width="8.5" style="271" customWidth="1"/>
    <col min="18" max="18" width="6.25" style="271" customWidth="1"/>
    <col min="19" max="19" width="8.25" style="271" customWidth="1"/>
    <col min="20" max="23" width="6.25" style="271" customWidth="1"/>
    <col min="24" max="24" width="6.25" style="242" customWidth="1"/>
    <col min="25" max="25" width="2" style="179" customWidth="1"/>
    <col min="26" max="26" width="6.625" style="179" customWidth="1"/>
    <col min="27" max="27" width="8.125" style="180" bestFit="1" customWidth="1"/>
    <col min="28" max="32" width="6.625" style="180" customWidth="1"/>
  </cols>
  <sheetData>
    <row r="1" spans="1:27">
      <c r="A1" s="272"/>
      <c r="B1" s="85"/>
      <c r="C1" s="70"/>
      <c r="D1" s="71"/>
      <c r="E1" s="71"/>
      <c r="F1" s="71"/>
      <c r="G1" s="71"/>
      <c r="H1" s="71"/>
      <c r="I1" s="310"/>
      <c r="J1" s="222"/>
      <c r="K1" s="314"/>
      <c r="L1" s="239"/>
      <c r="M1" s="239"/>
      <c r="N1" s="239"/>
      <c r="O1" s="239"/>
      <c r="P1" s="239"/>
      <c r="Q1" s="239"/>
      <c r="R1" s="239"/>
      <c r="S1" s="239"/>
      <c r="T1" s="239"/>
      <c r="U1" s="239"/>
      <c r="V1" s="239"/>
      <c r="W1" s="239"/>
      <c r="X1" s="278"/>
      <c r="Y1" s="222"/>
      <c r="Z1" s="222"/>
    </row>
    <row r="2" spans="1:27">
      <c r="A2" s="792"/>
      <c r="B2" s="780"/>
      <c r="C2" s="784"/>
      <c r="D2" s="781"/>
      <c r="E2" s="781"/>
      <c r="F2" s="782"/>
      <c r="G2" s="781"/>
      <c r="H2" s="781"/>
      <c r="I2" s="783"/>
      <c r="J2" s="319"/>
      <c r="K2" s="315"/>
      <c r="L2" s="240"/>
      <c r="M2" s="241"/>
      <c r="N2" s="242"/>
      <c r="O2" s="242"/>
      <c r="P2" s="242"/>
      <c r="Q2" s="242"/>
      <c r="R2" s="240"/>
      <c r="S2" s="240"/>
      <c r="T2" s="241"/>
      <c r="U2" s="242"/>
      <c r="V2" s="242"/>
      <c r="W2" s="242"/>
      <c r="Y2" s="319"/>
      <c r="Z2" s="185"/>
    </row>
    <row r="3" spans="1:27">
      <c r="A3" s="273"/>
      <c r="B3" s="307"/>
      <c r="C3" s="784"/>
      <c r="D3" s="781"/>
      <c r="E3" s="781"/>
      <c r="F3" s="782"/>
      <c r="G3" s="781"/>
      <c r="H3" s="783"/>
      <c r="I3" s="785"/>
      <c r="J3" s="320"/>
      <c r="K3" s="316"/>
      <c r="L3" s="244"/>
      <c r="M3" s="245"/>
      <c r="N3" s="245"/>
      <c r="O3" s="240"/>
      <c r="P3" s="246"/>
      <c r="Q3" s="247"/>
      <c r="R3" s="243"/>
      <c r="S3" s="244"/>
      <c r="T3" s="245"/>
      <c r="U3" s="245"/>
      <c r="V3" s="240"/>
      <c r="W3" s="246"/>
      <c r="X3" s="279"/>
      <c r="Y3" s="320"/>
      <c r="Z3" s="277"/>
    </row>
    <row r="4" spans="1:27">
      <c r="A4" s="794"/>
      <c r="B4" s="831"/>
      <c r="C4" s="786"/>
      <c r="D4" s="787"/>
      <c r="E4" s="787"/>
      <c r="F4" s="847"/>
      <c r="G4" s="787"/>
      <c r="H4" s="787"/>
      <c r="I4" s="45"/>
      <c r="J4" s="320"/>
      <c r="K4" s="317"/>
      <c r="L4" s="239"/>
      <c r="M4" s="249"/>
      <c r="N4" s="250"/>
      <c r="O4" s="249"/>
      <c r="P4" s="249"/>
      <c r="Q4" s="251"/>
      <c r="R4" s="248"/>
      <c r="S4" s="239"/>
      <c r="T4" s="249"/>
      <c r="U4" s="250"/>
      <c r="V4" s="249"/>
      <c r="W4" s="249"/>
      <c r="X4" s="251"/>
      <c r="Y4" s="320"/>
      <c r="Z4" s="221"/>
    </row>
    <row r="5" spans="1:27">
      <c r="A5" s="793"/>
      <c r="B5" s="788"/>
      <c r="C5" s="789"/>
      <c r="D5" s="790"/>
      <c r="E5" s="790"/>
      <c r="F5" s="790"/>
      <c r="G5" s="790"/>
      <c r="H5" s="790"/>
      <c r="I5" s="791"/>
      <c r="J5" s="321"/>
      <c r="K5" s="318"/>
      <c r="L5" s="253"/>
      <c r="M5" s="241"/>
      <c r="N5" s="241"/>
      <c r="O5" s="241"/>
      <c r="P5" s="241"/>
      <c r="Q5" s="254"/>
      <c r="R5" s="252"/>
      <c r="S5" s="253"/>
      <c r="T5" s="241"/>
      <c r="U5" s="241"/>
      <c r="V5" s="241"/>
      <c r="W5" s="241"/>
      <c r="X5" s="280"/>
      <c r="Y5" s="321"/>
      <c r="Z5" s="31"/>
    </row>
    <row r="6" spans="1:27">
      <c r="A6" s="274"/>
      <c r="B6" s="235"/>
      <c r="C6" s="223"/>
      <c r="D6" s="31"/>
      <c r="E6" s="31"/>
      <c r="F6" s="31"/>
      <c r="G6" s="31"/>
      <c r="H6" s="31"/>
      <c r="I6" s="181"/>
      <c r="J6" s="321"/>
      <c r="K6" s="256"/>
      <c r="L6" s="256"/>
      <c r="M6" s="257"/>
      <c r="N6" s="257"/>
      <c r="O6" s="257"/>
      <c r="P6" s="257"/>
      <c r="Q6" s="258"/>
      <c r="R6" s="255"/>
      <c r="S6" s="256"/>
      <c r="T6" s="257"/>
      <c r="U6" s="257"/>
      <c r="V6" s="257"/>
      <c r="W6" s="257"/>
      <c r="X6" s="258"/>
      <c r="Y6" s="321"/>
      <c r="Z6" s="31"/>
    </row>
    <row r="7" spans="1:27">
      <c r="A7" s="274"/>
      <c r="B7" s="235"/>
      <c r="C7" s="223"/>
      <c r="D7" s="31"/>
      <c r="E7" s="31"/>
      <c r="F7" s="31"/>
      <c r="G7" s="31"/>
      <c r="H7" s="31"/>
      <c r="I7" s="181"/>
      <c r="J7" s="321"/>
      <c r="K7" s="256"/>
      <c r="L7" s="256"/>
      <c r="M7" s="257"/>
      <c r="N7" s="257"/>
      <c r="O7" s="257"/>
      <c r="P7" s="257"/>
      <c r="Q7" s="258"/>
      <c r="R7" s="255"/>
      <c r="S7" s="256"/>
      <c r="T7" s="257"/>
      <c r="U7" s="257"/>
      <c r="V7" s="257"/>
      <c r="W7" s="257"/>
      <c r="X7" s="258"/>
      <c r="Y7" s="321"/>
      <c r="Z7" s="31"/>
    </row>
    <row r="8" spans="1:27">
      <c r="A8" s="274"/>
      <c r="B8" s="235"/>
      <c r="C8" s="223"/>
      <c r="D8" s="31"/>
      <c r="E8" s="31"/>
      <c r="F8" s="31"/>
      <c r="G8" s="31"/>
      <c r="H8" s="31"/>
      <c r="I8" s="181"/>
      <c r="J8" s="321"/>
      <c r="K8" s="256"/>
      <c r="L8" s="256"/>
      <c r="M8" s="257"/>
      <c r="N8" s="257"/>
      <c r="O8" s="257"/>
      <c r="P8" s="257"/>
      <c r="Q8" s="258"/>
      <c r="R8" s="255"/>
      <c r="S8" s="256"/>
      <c r="T8" s="257"/>
      <c r="U8" s="257"/>
      <c r="V8" s="257"/>
      <c r="W8" s="257"/>
      <c r="X8" s="258"/>
      <c r="Y8" s="321"/>
      <c r="Z8" s="31"/>
    </row>
    <row r="9" spans="1:27">
      <c r="A9" s="274"/>
      <c r="B9" s="235"/>
      <c r="C9" s="223"/>
      <c r="D9" s="31"/>
      <c r="E9" s="31"/>
      <c r="F9" s="31"/>
      <c r="G9" s="31"/>
      <c r="H9" s="31"/>
      <c r="I9" s="181"/>
      <c r="J9" s="321"/>
      <c r="K9" s="256"/>
      <c r="L9" s="256"/>
      <c r="M9" s="257"/>
      <c r="N9" s="257"/>
      <c r="O9" s="257"/>
      <c r="P9" s="257"/>
      <c r="Q9" s="258"/>
      <c r="R9" s="255"/>
      <c r="S9" s="256"/>
      <c r="T9" s="257"/>
      <c r="U9" s="257"/>
      <c r="V9" s="257"/>
      <c r="W9" s="257"/>
      <c r="X9" s="258"/>
      <c r="Y9" s="321"/>
      <c r="Z9" s="31"/>
      <c r="AA9" s="599"/>
    </row>
    <row r="10" spans="1:27">
      <c r="A10" s="274"/>
      <c r="B10" s="235"/>
      <c r="C10" s="223"/>
      <c r="D10" s="31"/>
      <c r="E10" s="31"/>
      <c r="F10" s="31"/>
      <c r="G10" s="31"/>
      <c r="H10" s="31"/>
      <c r="I10" s="181"/>
      <c r="J10" s="321"/>
      <c r="K10" s="256"/>
      <c r="L10" s="256"/>
      <c r="M10" s="257"/>
      <c r="N10" s="257"/>
      <c r="O10" s="257"/>
      <c r="P10" s="257"/>
      <c r="Q10" s="258"/>
      <c r="R10" s="255"/>
      <c r="S10" s="256"/>
      <c r="T10" s="257"/>
      <c r="U10" s="257"/>
      <c r="V10" s="257"/>
      <c r="W10" s="257"/>
      <c r="X10" s="258"/>
      <c r="Y10" s="321"/>
      <c r="Z10" s="31"/>
    </row>
    <row r="11" spans="1:27">
      <c r="A11" s="274"/>
      <c r="B11" s="236"/>
      <c r="C11" s="234"/>
      <c r="D11" s="84"/>
      <c r="E11" s="84"/>
      <c r="F11" s="84"/>
      <c r="G11" s="84"/>
      <c r="H11" s="84"/>
      <c r="I11" s="182"/>
      <c r="J11" s="321"/>
      <c r="K11" s="260"/>
      <c r="L11" s="260"/>
      <c r="M11" s="261"/>
      <c r="N11" s="261"/>
      <c r="O11" s="261"/>
      <c r="P11" s="261"/>
      <c r="Q11" s="262"/>
      <c r="R11" s="259"/>
      <c r="S11" s="260"/>
      <c r="T11" s="261"/>
      <c r="U11" s="261"/>
      <c r="V11" s="261"/>
      <c r="W11" s="261"/>
      <c r="X11" s="262"/>
      <c r="Y11" s="321"/>
      <c r="Z11" s="31"/>
    </row>
    <row r="12" spans="1:27">
      <c r="A12" s="274"/>
      <c r="B12" s="235"/>
      <c r="C12" s="223"/>
      <c r="D12" s="31"/>
      <c r="E12" s="31"/>
      <c r="F12" s="31"/>
      <c r="G12" s="31"/>
      <c r="H12" s="31"/>
      <c r="I12" s="181"/>
      <c r="J12" s="321"/>
      <c r="K12" s="256"/>
      <c r="L12" s="256"/>
      <c r="M12" s="257"/>
      <c r="N12" s="257"/>
      <c r="O12" s="257"/>
      <c r="P12" s="257"/>
      <c r="Q12" s="258"/>
      <c r="R12" s="255"/>
      <c r="S12" s="256"/>
      <c r="T12" s="257"/>
      <c r="U12" s="257"/>
      <c r="V12" s="257"/>
      <c r="W12" s="257"/>
      <c r="X12" s="258"/>
      <c r="Y12" s="321"/>
      <c r="Z12" s="31"/>
    </row>
    <row r="13" spans="1:27">
      <c r="A13" s="274"/>
      <c r="B13" s="235"/>
      <c r="C13" s="223"/>
      <c r="D13" s="31"/>
      <c r="E13" s="31"/>
      <c r="F13" s="31"/>
      <c r="G13" s="31"/>
      <c r="H13" s="31"/>
      <c r="I13" s="181"/>
      <c r="J13" s="321"/>
      <c r="K13" s="256"/>
      <c r="L13" s="256"/>
      <c r="M13" s="257"/>
      <c r="N13" s="257"/>
      <c r="O13" s="257"/>
      <c r="P13" s="257"/>
      <c r="Q13" s="258"/>
      <c r="R13" s="255"/>
      <c r="S13" s="256"/>
      <c r="T13" s="257"/>
      <c r="U13" s="257"/>
      <c r="V13" s="257"/>
      <c r="W13" s="257"/>
      <c r="X13" s="258"/>
      <c r="Y13" s="321"/>
      <c r="Z13" s="31"/>
    </row>
    <row r="14" spans="1:27">
      <c r="A14" s="274"/>
      <c r="B14" s="235"/>
      <c r="C14" s="237"/>
      <c r="D14" s="238"/>
      <c r="E14" s="238"/>
      <c r="F14" s="238"/>
      <c r="G14" s="238"/>
      <c r="H14" s="238"/>
      <c r="I14" s="322"/>
      <c r="J14" s="321"/>
      <c r="K14" s="256"/>
      <c r="L14" s="256"/>
      <c r="M14" s="257"/>
      <c r="N14" s="257"/>
      <c r="O14" s="257"/>
      <c r="P14" s="257"/>
      <c r="Q14" s="258"/>
      <c r="R14" s="255"/>
      <c r="S14" s="256"/>
      <c r="T14" s="257"/>
      <c r="U14" s="257"/>
      <c r="V14" s="257"/>
      <c r="W14" s="257"/>
      <c r="X14" s="258"/>
      <c r="Y14" s="321"/>
      <c r="Z14" s="31"/>
    </row>
    <row r="15" spans="1:27">
      <c r="A15" s="274"/>
      <c r="B15" s="235"/>
      <c r="C15" s="223"/>
      <c r="D15" s="31"/>
      <c r="E15" s="31"/>
      <c r="F15" s="31"/>
      <c r="G15" s="31"/>
      <c r="H15" s="31"/>
      <c r="I15" s="181"/>
      <c r="J15" s="321"/>
      <c r="K15" s="256"/>
      <c r="L15" s="256"/>
      <c r="M15" s="257"/>
      <c r="N15" s="257"/>
      <c r="O15" s="257"/>
      <c r="P15" s="257"/>
      <c r="Q15" s="258"/>
      <c r="R15" s="255"/>
      <c r="S15" s="256"/>
      <c r="T15" s="257"/>
      <c r="U15" s="257"/>
      <c r="V15" s="257"/>
      <c r="W15" s="257"/>
      <c r="X15" s="258"/>
      <c r="Y15" s="321"/>
      <c r="Z15" s="31"/>
    </row>
    <row r="16" spans="1:27">
      <c r="A16" s="274"/>
      <c r="B16" s="235"/>
      <c r="C16" s="223"/>
      <c r="D16" s="31"/>
      <c r="E16" s="31"/>
      <c r="F16" s="31"/>
      <c r="G16" s="31"/>
      <c r="H16" s="31"/>
      <c r="I16" s="181"/>
      <c r="J16" s="321"/>
      <c r="K16" s="306"/>
      <c r="L16" s="256"/>
      <c r="M16" s="257"/>
      <c r="N16" s="257"/>
      <c r="O16" s="257"/>
      <c r="P16" s="257"/>
      <c r="Q16" s="258"/>
      <c r="R16" s="255"/>
      <c r="S16" s="256"/>
      <c r="T16" s="257"/>
      <c r="U16" s="257"/>
      <c r="V16" s="257"/>
      <c r="W16" s="257"/>
      <c r="X16" s="258"/>
      <c r="Y16" s="321"/>
      <c r="Z16" s="31"/>
    </row>
    <row r="17" spans="1:32">
      <c r="A17" s="274"/>
      <c r="B17" s="235"/>
      <c r="C17" s="223"/>
      <c r="D17" s="31"/>
      <c r="E17" s="31"/>
      <c r="F17" s="31"/>
      <c r="G17" s="31"/>
      <c r="H17" s="31"/>
      <c r="I17" s="181"/>
      <c r="J17" s="321"/>
      <c r="K17" s="256"/>
      <c r="L17" s="256"/>
      <c r="M17" s="257"/>
      <c r="N17" s="257"/>
      <c r="O17" s="257"/>
      <c r="P17" s="263"/>
      <c r="Q17" s="257"/>
      <c r="R17" s="255"/>
      <c r="S17" s="256"/>
      <c r="T17" s="257"/>
      <c r="U17" s="257"/>
      <c r="V17" s="257"/>
      <c r="W17" s="257"/>
      <c r="X17" s="258"/>
      <c r="Y17" s="321"/>
      <c r="Z17" s="31"/>
    </row>
    <row r="18" spans="1:32">
      <c r="A18" s="274"/>
      <c r="B18" s="235"/>
      <c r="C18" s="223"/>
      <c r="D18" s="31"/>
      <c r="E18" s="31"/>
      <c r="F18" s="31"/>
      <c r="G18" s="31"/>
      <c r="H18" s="31"/>
      <c r="I18" s="181"/>
      <c r="J18" s="321"/>
      <c r="K18" s="281"/>
      <c r="L18" s="264"/>
      <c r="M18" s="264"/>
      <c r="N18" s="264"/>
      <c r="O18" s="264"/>
      <c r="P18" s="265"/>
      <c r="Q18" s="266"/>
      <c r="R18" s="264"/>
      <c r="S18" s="264"/>
      <c r="T18" s="264"/>
      <c r="U18" s="264"/>
      <c r="V18" s="264"/>
      <c r="W18" s="265"/>
      <c r="X18" s="281"/>
      <c r="Y18" s="321"/>
      <c r="Z18" s="31"/>
    </row>
    <row r="19" spans="1:32">
      <c r="A19" s="274"/>
      <c r="B19" s="235"/>
      <c r="C19" s="223"/>
      <c r="D19" s="31"/>
      <c r="E19" s="31"/>
      <c r="F19" s="31"/>
      <c r="G19" s="31"/>
      <c r="H19" s="31"/>
      <c r="I19" s="181"/>
      <c r="J19" s="321"/>
      <c r="K19" s="264"/>
      <c r="L19" s="264"/>
      <c r="M19" s="264"/>
      <c r="N19" s="264"/>
      <c r="O19" s="264"/>
      <c r="P19" s="265"/>
      <c r="Q19" s="266"/>
      <c r="R19" s="264"/>
      <c r="S19" s="264"/>
      <c r="T19" s="264"/>
      <c r="U19" s="264"/>
      <c r="V19" s="264"/>
      <c r="W19" s="265"/>
      <c r="X19" s="281"/>
      <c r="Y19" s="321"/>
      <c r="Z19" s="31"/>
    </row>
    <row r="20" spans="1:32">
      <c r="A20" s="274"/>
      <c r="B20" s="235"/>
      <c r="C20" s="223"/>
      <c r="D20" s="31"/>
      <c r="E20" s="31"/>
      <c r="F20" s="31"/>
      <c r="G20" s="31"/>
      <c r="H20" s="31"/>
      <c r="I20" s="181"/>
      <c r="J20" s="321"/>
      <c r="K20" s="264"/>
      <c r="L20" s="264"/>
      <c r="M20" s="264"/>
      <c r="N20" s="264"/>
      <c r="O20" s="264"/>
      <c r="P20" s="265"/>
      <c r="Q20" s="266"/>
      <c r="R20" s="264"/>
      <c r="S20" s="264"/>
      <c r="T20" s="264"/>
      <c r="U20" s="264"/>
      <c r="V20" s="264"/>
      <c r="W20" s="265"/>
      <c r="X20" s="281"/>
      <c r="Y20" s="321"/>
      <c r="Z20" s="31"/>
    </row>
    <row r="21" spans="1:32">
      <c r="A21" s="274"/>
      <c r="B21" s="235"/>
      <c r="C21" s="223"/>
      <c r="D21" s="31"/>
      <c r="E21" s="31"/>
      <c r="F21" s="31"/>
      <c r="G21" s="31"/>
      <c r="H21" s="31"/>
      <c r="I21" s="181"/>
      <c r="J21" s="321"/>
      <c r="K21" s="264"/>
      <c r="L21" s="264"/>
      <c r="M21" s="264"/>
      <c r="N21" s="264"/>
      <c r="O21" s="264"/>
      <c r="P21" s="265"/>
      <c r="Q21" s="266"/>
      <c r="R21" s="264"/>
      <c r="S21" s="264"/>
      <c r="T21" s="264"/>
      <c r="U21" s="264"/>
      <c r="V21" s="264"/>
      <c r="W21" s="265"/>
      <c r="X21" s="281"/>
      <c r="Y21" s="321"/>
      <c r="Z21" s="31"/>
    </row>
    <row r="22" spans="1:32">
      <c r="A22" s="274"/>
      <c r="B22" s="235"/>
      <c r="C22" s="223"/>
      <c r="D22" s="31"/>
      <c r="E22" s="31"/>
      <c r="F22" s="31"/>
      <c r="G22" s="31"/>
      <c r="H22" s="31"/>
      <c r="I22" s="181"/>
      <c r="J22" s="321"/>
      <c r="K22" s="281"/>
      <c r="L22" s="281"/>
      <c r="M22" s="281"/>
      <c r="N22" s="281"/>
      <c r="O22" s="281"/>
      <c r="P22" s="265"/>
      <c r="Q22" s="266"/>
      <c r="R22" s="688"/>
      <c r="S22" s="281"/>
      <c r="T22" s="281"/>
      <c r="U22" s="281"/>
      <c r="V22" s="281"/>
      <c r="W22" s="265"/>
      <c r="X22" s="281"/>
      <c r="Y22" s="321"/>
      <c r="Z22" s="31"/>
    </row>
    <row r="23" spans="1:32">
      <c r="A23" s="274"/>
      <c r="B23" s="236"/>
      <c r="C23" s="234"/>
      <c r="D23" s="84"/>
      <c r="E23" s="84"/>
      <c r="F23" s="84"/>
      <c r="G23" s="84"/>
      <c r="H23" s="84"/>
      <c r="I23" s="182"/>
      <c r="J23" s="321"/>
      <c r="K23" s="267"/>
      <c r="L23" s="267"/>
      <c r="M23" s="267"/>
      <c r="N23" s="267"/>
      <c r="O23" s="267"/>
      <c r="P23" s="268"/>
      <c r="Q23" s="269"/>
      <c r="R23" s="270"/>
      <c r="Y23" s="321"/>
    </row>
    <row r="24" spans="1:32">
      <c r="A24" s="274"/>
      <c r="B24" s="235"/>
      <c r="C24" s="223"/>
      <c r="D24" s="31"/>
      <c r="E24" s="31"/>
      <c r="F24" s="31"/>
      <c r="G24" s="31"/>
      <c r="H24" s="31"/>
      <c r="I24" s="181"/>
      <c r="J24" s="321"/>
      <c r="K24" s="264"/>
      <c r="L24" s="264"/>
      <c r="M24" s="264"/>
      <c r="N24" s="264"/>
      <c r="O24" s="264"/>
      <c r="P24" s="265"/>
      <c r="Q24" s="266"/>
      <c r="R24" s="264"/>
      <c r="S24" s="264"/>
      <c r="T24" s="264"/>
      <c r="U24" s="264"/>
      <c r="V24" s="264"/>
      <c r="W24" s="265"/>
      <c r="X24" s="281"/>
      <c r="Y24" s="321"/>
      <c r="Z24" s="31"/>
    </row>
    <row r="25" spans="1:32">
      <c r="A25" s="274"/>
      <c r="B25" s="235"/>
      <c r="C25" s="223"/>
      <c r="D25" s="31"/>
      <c r="E25" s="31"/>
      <c r="F25" s="31"/>
      <c r="G25" s="31"/>
      <c r="H25" s="31"/>
      <c r="I25" s="181"/>
      <c r="J25" s="321"/>
      <c r="K25" s="281"/>
      <c r="L25" s="281"/>
      <c r="M25" s="281"/>
      <c r="N25" s="281"/>
      <c r="O25" s="281"/>
      <c r="P25" s="265"/>
      <c r="Q25" s="266"/>
      <c r="R25" s="281"/>
      <c r="S25" s="281"/>
      <c r="T25" s="281"/>
      <c r="U25" s="281"/>
      <c r="V25" s="281"/>
      <c r="W25" s="265"/>
      <c r="X25" s="281"/>
      <c r="Y25" s="321"/>
      <c r="Z25" s="31"/>
      <c r="AA25" s="179"/>
      <c r="AB25" s="179"/>
      <c r="AC25" s="179"/>
      <c r="AD25" s="179"/>
      <c r="AE25" s="179"/>
      <c r="AF25" s="179"/>
    </row>
    <row r="26" spans="1:32">
      <c r="A26" s="274"/>
      <c r="B26" s="236"/>
      <c r="C26" s="234"/>
      <c r="D26" s="84"/>
      <c r="E26" s="84"/>
      <c r="F26" s="84"/>
      <c r="G26" s="84"/>
      <c r="H26" s="84"/>
      <c r="I26" s="182"/>
      <c r="J26" s="321"/>
      <c r="K26" s="267"/>
      <c r="L26" s="267"/>
      <c r="M26" s="267"/>
      <c r="N26" s="267"/>
      <c r="O26" s="267"/>
      <c r="P26" s="268"/>
      <c r="Q26" s="269"/>
      <c r="R26" s="281"/>
      <c r="S26" s="281"/>
      <c r="T26" s="281"/>
      <c r="U26" s="281"/>
      <c r="V26" s="281"/>
      <c r="W26" s="265"/>
      <c r="X26" s="281"/>
      <c r="Y26" s="321"/>
      <c r="Z26" s="31"/>
      <c r="AA26" s="179"/>
      <c r="AB26" s="179"/>
      <c r="AC26" s="179"/>
      <c r="AD26" s="179"/>
      <c r="AE26" s="179"/>
      <c r="AF26" s="179"/>
    </row>
    <row r="27" spans="1:32">
      <c r="A27" s="274"/>
      <c r="B27" s="235"/>
      <c r="C27" s="223"/>
      <c r="D27" s="31"/>
      <c r="E27" s="31"/>
      <c r="F27" s="31"/>
      <c r="G27" s="31"/>
      <c r="H27" s="31"/>
      <c r="I27" s="181"/>
      <c r="J27" s="321"/>
      <c r="K27" s="264"/>
      <c r="L27" s="264"/>
      <c r="M27" s="264"/>
      <c r="N27" s="264"/>
      <c r="O27" s="264"/>
      <c r="P27" s="265"/>
      <c r="Q27" s="266"/>
      <c r="R27" s="256"/>
      <c r="S27" s="256"/>
      <c r="T27" s="257"/>
      <c r="U27" s="257"/>
      <c r="V27" s="257"/>
      <c r="W27" s="257"/>
      <c r="X27" s="258"/>
      <c r="Y27" s="321"/>
      <c r="Z27" s="31"/>
    </row>
    <row r="28" spans="1:32">
      <c r="A28" s="274"/>
      <c r="B28" s="235"/>
      <c r="C28" s="223"/>
      <c r="D28" s="31"/>
      <c r="E28" s="31"/>
      <c r="F28" s="31"/>
      <c r="G28" s="31"/>
      <c r="H28" s="31"/>
      <c r="I28" s="181"/>
      <c r="J28" s="321"/>
      <c r="K28" s="281"/>
      <c r="L28" s="281"/>
      <c r="M28" s="281"/>
      <c r="N28" s="281"/>
      <c r="O28" s="281"/>
      <c r="P28" s="265"/>
      <c r="Q28" s="266"/>
      <c r="R28" s="264"/>
      <c r="S28" s="264"/>
      <c r="T28" s="264"/>
      <c r="U28" s="264"/>
      <c r="V28" s="264"/>
      <c r="W28" s="265"/>
      <c r="X28" s="281"/>
      <c r="Y28" s="321"/>
      <c r="Z28" s="31"/>
    </row>
    <row r="29" spans="1:32">
      <c r="A29" s="274"/>
      <c r="B29" s="236"/>
      <c r="C29" s="234"/>
      <c r="D29" s="84"/>
      <c r="E29" s="84"/>
      <c r="F29" s="84"/>
      <c r="G29" s="84"/>
      <c r="H29" s="84"/>
      <c r="I29" s="182"/>
      <c r="J29" s="321"/>
      <c r="K29" s="267"/>
      <c r="L29" s="267"/>
      <c r="M29" s="267"/>
      <c r="N29" s="267"/>
      <c r="O29" s="267"/>
      <c r="P29" s="268"/>
      <c r="Q29" s="269"/>
      <c r="R29" s="270"/>
      <c r="S29" s="267"/>
      <c r="T29" s="267"/>
      <c r="U29" s="267"/>
      <c r="V29" s="267"/>
      <c r="W29" s="268"/>
      <c r="X29" s="267"/>
      <c r="Y29" s="321"/>
      <c r="Z29" s="31"/>
    </row>
    <row r="30" spans="1:32">
      <c r="A30" s="274"/>
      <c r="B30" s="235"/>
      <c r="C30" s="223"/>
      <c r="D30" s="31"/>
      <c r="E30" s="31"/>
      <c r="F30" s="31"/>
      <c r="G30" s="31"/>
      <c r="H30" s="31"/>
      <c r="I30" s="181"/>
      <c r="J30" s="321"/>
      <c r="K30" s="264"/>
      <c r="L30" s="264"/>
      <c r="M30" s="264"/>
      <c r="N30" s="264"/>
      <c r="O30" s="264"/>
      <c r="P30" s="265"/>
      <c r="Q30" s="266"/>
      <c r="R30" s="264"/>
      <c r="S30" s="256"/>
      <c r="T30" s="257"/>
      <c r="U30" s="257"/>
      <c r="V30" s="257"/>
      <c r="W30" s="257"/>
      <c r="X30" s="258"/>
      <c r="Y30" s="321"/>
      <c r="Z30" s="31"/>
    </row>
    <row r="31" spans="1:32">
      <c r="A31" s="274"/>
      <c r="B31" s="235"/>
      <c r="C31" s="223"/>
      <c r="D31" s="31"/>
      <c r="E31" s="31"/>
      <c r="F31" s="31"/>
      <c r="G31" s="31"/>
      <c r="H31" s="31"/>
      <c r="I31" s="181"/>
      <c r="J31" s="321"/>
      <c r="K31" s="281"/>
      <c r="L31" s="281"/>
      <c r="M31" s="281"/>
      <c r="N31" s="281"/>
      <c r="O31" s="281"/>
      <c r="P31" s="265"/>
      <c r="Q31" s="266"/>
      <c r="S31" s="264"/>
      <c r="T31" s="264"/>
      <c r="U31" s="264"/>
      <c r="V31" s="264"/>
      <c r="W31" s="265"/>
      <c r="X31" s="281"/>
      <c r="Y31" s="321"/>
      <c r="Z31" s="31"/>
    </row>
    <row r="32" spans="1:32">
      <c r="A32" s="274"/>
      <c r="B32" s="236"/>
      <c r="C32" s="234"/>
      <c r="D32" s="84"/>
      <c r="E32" s="84"/>
      <c r="F32" s="84"/>
      <c r="G32" s="84"/>
      <c r="H32" s="84"/>
      <c r="I32" s="182"/>
      <c r="J32" s="321"/>
      <c r="K32" s="267"/>
      <c r="L32" s="267"/>
      <c r="M32" s="267"/>
      <c r="N32" s="267"/>
      <c r="O32" s="267"/>
      <c r="P32" s="268"/>
      <c r="Q32" s="269"/>
      <c r="R32" s="270"/>
      <c r="S32" s="267"/>
      <c r="T32" s="267"/>
      <c r="U32" s="267"/>
      <c r="V32" s="267"/>
      <c r="W32" s="268"/>
      <c r="X32" s="267"/>
      <c r="Y32" s="321"/>
      <c r="Z32" s="31"/>
    </row>
    <row r="33" spans="1:32">
      <c r="A33" s="274"/>
      <c r="B33" s="235"/>
      <c r="C33" s="223"/>
      <c r="D33" s="31"/>
      <c r="E33" s="31"/>
      <c r="F33" s="31"/>
      <c r="G33" s="31"/>
      <c r="H33" s="31"/>
      <c r="I33" s="181"/>
      <c r="J33" s="321"/>
      <c r="K33" s="264"/>
      <c r="L33" s="264"/>
      <c r="M33" s="264"/>
      <c r="N33" s="264"/>
      <c r="O33" s="264"/>
      <c r="P33" s="265"/>
      <c r="Q33" s="266"/>
      <c r="R33" s="264"/>
      <c r="S33" s="264"/>
      <c r="T33" s="264"/>
      <c r="U33" s="264"/>
      <c r="V33" s="264"/>
      <c r="W33" s="265"/>
      <c r="X33" s="281"/>
      <c r="Y33" s="321"/>
      <c r="Z33" s="31"/>
    </row>
    <row r="34" spans="1:32">
      <c r="A34" s="274"/>
      <c r="B34" s="235"/>
      <c r="C34" s="223"/>
      <c r="D34" s="31"/>
      <c r="E34" s="31"/>
      <c r="F34" s="31"/>
      <c r="G34" s="31"/>
      <c r="H34" s="31"/>
      <c r="I34" s="181"/>
      <c r="J34" s="321"/>
      <c r="K34" s="281"/>
      <c r="L34" s="281"/>
      <c r="M34" s="281"/>
      <c r="N34" s="281"/>
      <c r="O34" s="281"/>
      <c r="P34" s="265"/>
      <c r="Q34" s="266"/>
      <c r="R34" s="281"/>
      <c r="S34" s="281"/>
      <c r="T34" s="281"/>
      <c r="U34" s="281"/>
      <c r="V34" s="281"/>
      <c r="W34" s="265"/>
      <c r="X34" s="281"/>
      <c r="Y34" s="321"/>
      <c r="Z34" s="31"/>
      <c r="AA34" s="179"/>
      <c r="AB34" s="179"/>
      <c r="AC34" s="179"/>
      <c r="AD34" s="179"/>
      <c r="AE34" s="179"/>
      <c r="AF34" s="179"/>
    </row>
    <row r="35" spans="1:32">
      <c r="A35" s="274"/>
      <c r="B35" s="236"/>
      <c r="C35" s="234"/>
      <c r="D35" s="84"/>
      <c r="E35" s="84"/>
      <c r="F35" s="84"/>
      <c r="G35" s="84"/>
      <c r="H35" s="84"/>
      <c r="I35" s="182"/>
      <c r="J35" s="321"/>
      <c r="K35" s="267"/>
      <c r="L35" s="267"/>
      <c r="M35" s="267"/>
      <c r="N35" s="267"/>
      <c r="O35" s="267"/>
      <c r="P35" s="268"/>
      <c r="Q35" s="269"/>
      <c r="R35" s="281"/>
      <c r="S35" s="281"/>
      <c r="T35" s="281"/>
      <c r="U35" s="281"/>
      <c r="V35" s="281"/>
      <c r="W35" s="265"/>
      <c r="X35" s="281"/>
      <c r="Y35" s="321"/>
      <c r="Z35" s="31"/>
      <c r="AA35" s="179"/>
      <c r="AB35" s="179"/>
      <c r="AC35" s="179"/>
      <c r="AD35" s="179"/>
      <c r="AE35" s="179"/>
      <c r="AF35" s="179"/>
    </row>
    <row r="36" spans="1:32">
      <c r="A36" s="274"/>
      <c r="B36" s="235"/>
      <c r="C36" s="223"/>
      <c r="D36" s="31"/>
      <c r="E36" s="31"/>
      <c r="F36" s="31"/>
      <c r="G36" s="31"/>
      <c r="H36" s="31"/>
      <c r="I36" s="181"/>
      <c r="J36" s="321"/>
      <c r="K36" s="264"/>
      <c r="L36" s="264"/>
      <c r="M36" s="264"/>
      <c r="N36" s="264"/>
      <c r="O36" s="264"/>
      <c r="P36" s="265"/>
      <c r="Q36" s="266"/>
      <c r="R36" s="256"/>
      <c r="S36" s="256"/>
      <c r="T36" s="257"/>
      <c r="U36" s="257"/>
      <c r="V36" s="257"/>
      <c r="W36" s="257"/>
      <c r="X36" s="258"/>
      <c r="Y36" s="321"/>
      <c r="Z36" s="31"/>
    </row>
    <row r="37" spans="1:32">
      <c r="A37" s="274"/>
      <c r="B37" s="235"/>
      <c r="C37" s="223"/>
      <c r="D37" s="31"/>
      <c r="E37" s="31"/>
      <c r="F37" s="31"/>
      <c r="G37" s="31"/>
      <c r="H37" s="31"/>
      <c r="I37" s="181"/>
      <c r="J37" s="321"/>
      <c r="K37" s="281"/>
      <c r="L37" s="281"/>
      <c r="M37" s="281"/>
      <c r="N37" s="281"/>
      <c r="O37" s="281"/>
      <c r="P37" s="265"/>
      <c r="Q37" s="266"/>
      <c r="R37" s="264"/>
      <c r="S37" s="264"/>
      <c r="T37" s="264"/>
      <c r="U37" s="264"/>
      <c r="V37" s="264"/>
      <c r="W37" s="265"/>
      <c r="X37" s="281"/>
      <c r="Y37" s="321"/>
      <c r="Z37" s="31"/>
    </row>
    <row r="38" spans="1:32">
      <c r="A38" s="274"/>
      <c r="B38" s="236"/>
      <c r="C38" s="234"/>
      <c r="D38" s="84"/>
      <c r="E38" s="84"/>
      <c r="F38" s="84"/>
      <c r="G38" s="84"/>
      <c r="H38" s="84"/>
      <c r="I38" s="182"/>
      <c r="J38" s="321"/>
      <c r="K38" s="267"/>
      <c r="L38" s="267"/>
      <c r="M38" s="267"/>
      <c r="N38" s="267"/>
      <c r="O38" s="267"/>
      <c r="P38" s="268"/>
      <c r="Q38" s="269"/>
      <c r="R38" s="270"/>
      <c r="S38" s="267"/>
      <c r="T38" s="267"/>
      <c r="U38" s="267"/>
      <c r="V38" s="267"/>
      <c r="W38" s="268"/>
      <c r="X38" s="267"/>
      <c r="Y38" s="321"/>
      <c r="Z38" s="31"/>
    </row>
    <row r="39" spans="1:32">
      <c r="A39" s="274"/>
      <c r="B39" s="235"/>
      <c r="C39" s="223"/>
      <c r="D39" s="31"/>
      <c r="E39" s="31"/>
      <c r="F39" s="31"/>
      <c r="G39" s="31"/>
      <c r="H39" s="31"/>
      <c r="I39" s="181"/>
      <c r="J39" s="321"/>
      <c r="K39" s="264"/>
      <c r="L39" s="264"/>
      <c r="M39" s="264"/>
      <c r="N39" s="264"/>
      <c r="O39" s="264"/>
      <c r="P39" s="265"/>
      <c r="Q39" s="266"/>
      <c r="R39" s="256"/>
      <c r="S39" s="256"/>
      <c r="T39" s="257"/>
      <c r="U39" s="257"/>
      <c r="V39" s="257"/>
      <c r="W39" s="257"/>
      <c r="X39" s="258"/>
      <c r="Y39" s="321"/>
      <c r="Z39" s="31"/>
    </row>
    <row r="40" spans="1:32">
      <c r="A40" s="274"/>
      <c r="B40" s="235"/>
      <c r="C40" s="223"/>
      <c r="D40" s="31"/>
      <c r="E40" s="31"/>
      <c r="F40" s="31"/>
      <c r="G40" s="31"/>
      <c r="H40" s="31"/>
      <c r="I40" s="181"/>
      <c r="J40" s="321"/>
      <c r="K40" s="281"/>
      <c r="L40" s="281"/>
      <c r="M40" s="281"/>
      <c r="N40" s="281"/>
      <c r="O40" s="281"/>
      <c r="P40" s="265"/>
      <c r="Q40" s="266"/>
      <c r="R40" s="264"/>
      <c r="S40" s="264"/>
      <c r="T40" s="264"/>
      <c r="U40" s="264"/>
      <c r="V40" s="264"/>
      <c r="W40" s="265"/>
      <c r="X40" s="281"/>
      <c r="Y40" s="321"/>
      <c r="Z40" s="31"/>
    </row>
    <row r="41" spans="1:32">
      <c r="A41" s="274"/>
      <c r="B41" s="236"/>
      <c r="C41" s="234"/>
      <c r="D41" s="84"/>
      <c r="E41" s="84"/>
      <c r="F41" s="84"/>
      <c r="G41" s="84"/>
      <c r="H41" s="84"/>
      <c r="I41" s="182"/>
      <c r="J41" s="321"/>
      <c r="K41" s="267"/>
      <c r="L41" s="267"/>
      <c r="M41" s="267"/>
      <c r="N41" s="267"/>
      <c r="O41" s="267"/>
      <c r="P41" s="268"/>
      <c r="Q41" s="269"/>
      <c r="R41" s="270"/>
      <c r="S41" s="267"/>
      <c r="T41" s="267"/>
      <c r="U41" s="267"/>
      <c r="V41" s="267"/>
      <c r="W41" s="268"/>
      <c r="X41" s="267"/>
      <c r="Y41" s="321"/>
      <c r="Z41" s="31"/>
    </row>
    <row r="42" spans="1:32">
      <c r="A42" s="274"/>
      <c r="B42" s="235"/>
      <c r="C42" s="237"/>
      <c r="D42" s="238"/>
      <c r="E42" s="238"/>
      <c r="F42" s="238"/>
      <c r="G42" s="238"/>
      <c r="H42" s="238"/>
      <c r="I42" s="322"/>
      <c r="J42" s="321"/>
      <c r="K42" s="264"/>
      <c r="L42" s="264"/>
      <c r="M42" s="264"/>
      <c r="N42" s="264"/>
      <c r="O42" s="264"/>
      <c r="P42" s="265"/>
      <c r="Q42" s="266"/>
      <c r="R42" s="256"/>
      <c r="S42" s="256"/>
      <c r="T42" s="257"/>
      <c r="U42" s="257"/>
      <c r="V42" s="257"/>
      <c r="W42" s="257"/>
      <c r="X42" s="258"/>
      <c r="Y42" s="321"/>
      <c r="Z42" s="31"/>
    </row>
    <row r="43" spans="1:32">
      <c r="A43" s="274"/>
      <c r="B43" s="235"/>
      <c r="C43" s="223"/>
      <c r="D43" s="31"/>
      <c r="E43" s="31"/>
      <c r="F43" s="31"/>
      <c r="G43" s="31"/>
      <c r="H43" s="31"/>
      <c r="I43" s="181"/>
      <c r="J43" s="321"/>
      <c r="K43" s="281"/>
      <c r="L43" s="281"/>
      <c r="M43" s="281"/>
      <c r="N43" s="281"/>
      <c r="O43" s="281"/>
      <c r="P43" s="265"/>
      <c r="Q43" s="266"/>
      <c r="R43" s="264"/>
      <c r="S43" s="264"/>
      <c r="T43" s="264"/>
      <c r="U43" s="264"/>
      <c r="V43" s="264"/>
      <c r="W43" s="265"/>
      <c r="X43" s="281"/>
      <c r="Y43" s="321"/>
      <c r="Z43" s="31"/>
    </row>
    <row r="44" spans="1:32">
      <c r="A44" s="274"/>
      <c r="B44" s="236"/>
      <c r="C44" s="234"/>
      <c r="D44" s="84"/>
      <c r="E44" s="84"/>
      <c r="F44" s="84"/>
      <c r="G44" s="84"/>
      <c r="H44" s="84"/>
      <c r="I44" s="182"/>
      <c r="J44" s="321"/>
      <c r="K44" s="267"/>
      <c r="L44" s="267"/>
      <c r="M44" s="267"/>
      <c r="N44" s="267"/>
      <c r="O44" s="267"/>
      <c r="P44" s="268"/>
      <c r="Q44" s="269"/>
      <c r="R44" s="270"/>
      <c r="S44" s="267"/>
      <c r="T44" s="267"/>
      <c r="U44" s="267"/>
      <c r="V44" s="267"/>
      <c r="W44" s="268"/>
      <c r="X44" s="267"/>
      <c r="Y44" s="321"/>
      <c r="Z44" s="31"/>
    </row>
    <row r="45" spans="1:32">
      <c r="A45" s="274"/>
      <c r="B45" s="235"/>
      <c r="C45" s="223"/>
      <c r="D45" s="31"/>
      <c r="E45" s="31"/>
      <c r="F45" s="31"/>
      <c r="G45" s="31"/>
      <c r="H45" s="31"/>
      <c r="I45" s="181"/>
      <c r="J45" s="321"/>
      <c r="K45" s="264"/>
      <c r="L45" s="264"/>
      <c r="M45" s="264"/>
      <c r="N45" s="264"/>
      <c r="O45" s="264"/>
      <c r="P45" s="265"/>
      <c r="Q45" s="266"/>
      <c r="R45" s="256"/>
      <c r="S45" s="256"/>
      <c r="T45" s="257"/>
      <c r="U45" s="257"/>
      <c r="V45" s="257"/>
      <c r="W45" s="257"/>
      <c r="X45" s="258"/>
      <c r="Y45" s="321"/>
      <c r="Z45" s="31"/>
    </row>
    <row r="46" spans="1:32">
      <c r="A46" s="274"/>
      <c r="B46" s="235"/>
      <c r="C46" s="223"/>
      <c r="D46" s="31"/>
      <c r="E46" s="31"/>
      <c r="F46" s="31"/>
      <c r="G46" s="31"/>
      <c r="H46" s="31"/>
      <c r="I46" s="181"/>
      <c r="J46" s="321"/>
      <c r="K46" s="281"/>
      <c r="L46" s="281"/>
      <c r="M46" s="281"/>
      <c r="N46" s="281"/>
      <c r="O46" s="281"/>
      <c r="P46" s="265"/>
      <c r="Q46" s="266"/>
      <c r="R46" s="264"/>
      <c r="S46" s="264"/>
      <c r="T46" s="264"/>
      <c r="U46" s="264"/>
      <c r="V46" s="264"/>
      <c r="W46" s="265"/>
      <c r="X46" s="281"/>
      <c r="Y46" s="321"/>
      <c r="Z46" s="31"/>
    </row>
    <row r="47" spans="1:32">
      <c r="A47" s="275"/>
      <c r="B47" s="236"/>
      <c r="C47" s="234"/>
      <c r="D47" s="84"/>
      <c r="E47" s="84"/>
      <c r="F47" s="84"/>
      <c r="G47" s="84"/>
      <c r="H47" s="84"/>
      <c r="I47" s="182"/>
      <c r="J47" s="321"/>
      <c r="K47" s="267"/>
      <c r="L47" s="267"/>
      <c r="M47" s="267"/>
      <c r="N47" s="267"/>
      <c r="O47" s="267"/>
      <c r="P47" s="268"/>
      <c r="Q47" s="269"/>
      <c r="R47" s="270"/>
      <c r="S47" s="267"/>
      <c r="T47" s="267"/>
      <c r="U47" s="267"/>
      <c r="V47" s="267"/>
      <c r="W47" s="268"/>
      <c r="X47" s="267"/>
      <c r="Y47" s="321"/>
      <c r="Z47" s="31"/>
    </row>
    <row r="48" spans="1:32">
      <c r="A48" s="793"/>
      <c r="B48" s="788"/>
      <c r="C48" s="789"/>
      <c r="D48" s="790"/>
      <c r="E48" s="790"/>
      <c r="F48" s="790"/>
      <c r="G48" s="790"/>
      <c r="H48" s="790"/>
      <c r="I48" s="791"/>
      <c r="J48" s="321"/>
      <c r="K48" s="318"/>
      <c r="L48" s="253"/>
      <c r="M48" s="241"/>
      <c r="N48" s="241"/>
      <c r="O48" s="241"/>
      <c r="P48" s="241"/>
      <c r="Q48" s="254"/>
      <c r="R48" s="252"/>
      <c r="S48" s="253"/>
      <c r="T48" s="241"/>
      <c r="U48" s="241"/>
      <c r="V48" s="241"/>
      <c r="W48" s="241"/>
      <c r="X48" s="280"/>
      <c r="Y48" s="321"/>
      <c r="Z48" s="31"/>
    </row>
    <row r="49" spans="1:27">
      <c r="A49" s="274"/>
      <c r="B49" s="235"/>
      <c r="C49" s="223"/>
      <c r="D49" s="31"/>
      <c r="E49" s="31"/>
      <c r="F49" s="31"/>
      <c r="G49" s="31"/>
      <c r="H49" s="31"/>
      <c r="I49" s="181"/>
      <c r="J49" s="321"/>
      <c r="K49" s="256"/>
      <c r="L49" s="256"/>
      <c r="M49" s="257"/>
      <c r="N49" s="257"/>
      <c r="O49" s="257"/>
      <c r="P49" s="257"/>
      <c r="Q49" s="258"/>
      <c r="R49" s="255"/>
      <c r="S49" s="256"/>
      <c r="T49" s="257"/>
      <c r="U49" s="257"/>
      <c r="V49" s="257"/>
      <c r="W49" s="257"/>
      <c r="X49" s="258"/>
      <c r="Y49" s="321"/>
      <c r="Z49" s="31"/>
    </row>
    <row r="50" spans="1:27">
      <c r="A50" s="274"/>
      <c r="B50" s="235"/>
      <c r="C50" s="223"/>
      <c r="D50" s="31"/>
      <c r="E50" s="31"/>
      <c r="F50" s="31"/>
      <c r="G50" s="31"/>
      <c r="H50" s="31"/>
      <c r="I50" s="181"/>
      <c r="J50" s="321"/>
      <c r="K50" s="256"/>
      <c r="L50" s="256"/>
      <c r="M50" s="257"/>
      <c r="N50" s="257"/>
      <c r="O50" s="257"/>
      <c r="P50" s="257"/>
      <c r="Q50" s="258"/>
      <c r="R50" s="255"/>
      <c r="S50" s="256"/>
      <c r="T50" s="257"/>
      <c r="U50" s="257"/>
      <c r="V50" s="257"/>
      <c r="W50" s="257"/>
      <c r="X50" s="258"/>
      <c r="Y50" s="321"/>
      <c r="Z50" s="31"/>
    </row>
    <row r="51" spans="1:27">
      <c r="A51" s="274"/>
      <c r="B51" s="235"/>
      <c r="C51" s="223"/>
      <c r="D51" s="31"/>
      <c r="E51" s="31"/>
      <c r="F51" s="31"/>
      <c r="G51" s="31"/>
      <c r="H51" s="31"/>
      <c r="I51" s="181"/>
      <c r="J51" s="321"/>
      <c r="K51" s="256"/>
      <c r="L51" s="256"/>
      <c r="M51" s="257"/>
      <c r="N51" s="257"/>
      <c r="O51" s="257"/>
      <c r="P51" s="257"/>
      <c r="Q51" s="258"/>
      <c r="R51" s="255"/>
      <c r="S51" s="256"/>
      <c r="T51" s="257"/>
      <c r="U51" s="257"/>
      <c r="V51" s="257"/>
      <c r="W51" s="257"/>
      <c r="X51" s="258"/>
      <c r="Y51" s="321"/>
      <c r="Z51" s="31"/>
    </row>
    <row r="52" spans="1:27">
      <c r="A52" s="274"/>
      <c r="B52" s="235"/>
      <c r="C52" s="223"/>
      <c r="D52" s="31"/>
      <c r="E52" s="31"/>
      <c r="F52" s="31"/>
      <c r="G52" s="31"/>
      <c r="H52" s="31"/>
      <c r="I52" s="181"/>
      <c r="J52" s="321"/>
      <c r="K52" s="256"/>
      <c r="L52" s="256"/>
      <c r="M52" s="257"/>
      <c r="N52" s="257"/>
      <c r="O52" s="257"/>
      <c r="P52" s="257"/>
      <c r="Q52" s="258"/>
      <c r="R52" s="255"/>
      <c r="S52" s="256"/>
      <c r="T52" s="257"/>
      <c r="U52" s="257"/>
      <c r="V52" s="257"/>
      <c r="W52" s="257"/>
      <c r="X52" s="258"/>
      <c r="Y52" s="321"/>
      <c r="Z52" s="31"/>
      <c r="AA52" s="599"/>
    </row>
    <row r="53" spans="1:27">
      <c r="A53" s="274"/>
      <c r="B53" s="235"/>
      <c r="C53" s="223"/>
      <c r="D53" s="31"/>
      <c r="E53" s="31"/>
      <c r="F53" s="31"/>
      <c r="G53" s="31"/>
      <c r="H53" s="31"/>
      <c r="I53" s="181"/>
      <c r="J53" s="321"/>
      <c r="K53" s="256"/>
      <c r="L53" s="256"/>
      <c r="M53" s="257"/>
      <c r="N53" s="257"/>
      <c r="O53" s="257"/>
      <c r="P53" s="257"/>
      <c r="Q53" s="258"/>
      <c r="R53" s="255"/>
      <c r="S53" s="256"/>
      <c r="T53" s="257"/>
      <c r="U53" s="257"/>
      <c r="V53" s="257"/>
      <c r="W53" s="257"/>
      <c r="X53" s="258"/>
      <c r="Y53" s="321"/>
      <c r="Z53" s="31"/>
    </row>
    <row r="54" spans="1:27">
      <c r="A54" s="274"/>
      <c r="B54" s="236"/>
      <c r="C54" s="234"/>
      <c r="D54" s="84"/>
      <c r="E54" s="84"/>
      <c r="F54" s="84"/>
      <c r="G54" s="84"/>
      <c r="H54" s="84"/>
      <c r="I54" s="182"/>
      <c r="J54" s="321"/>
      <c r="K54" s="260"/>
      <c r="L54" s="260"/>
      <c r="M54" s="261"/>
      <c r="N54" s="261"/>
      <c r="O54" s="261"/>
      <c r="P54" s="261"/>
      <c r="Q54" s="262"/>
      <c r="R54" s="259"/>
      <c r="S54" s="260"/>
      <c r="T54" s="261"/>
      <c r="U54" s="261"/>
      <c r="V54" s="261"/>
      <c r="W54" s="261"/>
      <c r="X54" s="262"/>
      <c r="Y54" s="321"/>
      <c r="Z54" s="31"/>
    </row>
    <row r="55" spans="1:27">
      <c r="A55" s="274"/>
      <c r="B55" s="235"/>
      <c r="C55" s="223"/>
      <c r="D55" s="31"/>
      <c r="E55" s="31"/>
      <c r="F55" s="31"/>
      <c r="G55" s="31"/>
      <c r="H55" s="31"/>
      <c r="I55" s="181"/>
      <c r="J55" s="321"/>
      <c r="K55" s="256"/>
      <c r="L55" s="256"/>
      <c r="M55" s="257"/>
      <c r="N55" s="257"/>
      <c r="O55" s="257"/>
      <c r="P55" s="257"/>
      <c r="Q55" s="258"/>
      <c r="R55" s="255"/>
      <c r="S55" s="256"/>
      <c r="T55" s="257"/>
      <c r="U55" s="257"/>
      <c r="V55" s="257"/>
      <c r="W55" s="257"/>
      <c r="X55" s="258"/>
      <c r="Y55" s="321"/>
      <c r="Z55" s="31"/>
    </row>
    <row r="56" spans="1:27">
      <c r="A56" s="274"/>
      <c r="B56" s="235"/>
      <c r="C56" s="223"/>
      <c r="D56" s="31"/>
      <c r="E56" s="31"/>
      <c r="F56" s="31"/>
      <c r="G56" s="31"/>
      <c r="H56" s="31"/>
      <c r="I56" s="181"/>
      <c r="J56" s="321"/>
      <c r="K56" s="256"/>
      <c r="L56" s="256"/>
      <c r="M56" s="257"/>
      <c r="N56" s="257"/>
      <c r="O56" s="257"/>
      <c r="P56" s="257"/>
      <c r="Q56" s="258"/>
      <c r="R56" s="255"/>
      <c r="S56" s="256"/>
      <c r="T56" s="257"/>
      <c r="U56" s="257"/>
      <c r="V56" s="257"/>
      <c r="W56" s="257"/>
      <c r="X56" s="258"/>
      <c r="Y56" s="321"/>
      <c r="Z56" s="31"/>
    </row>
    <row r="57" spans="1:27">
      <c r="A57" s="274"/>
      <c r="B57" s="235"/>
      <c r="C57" s="237"/>
      <c r="D57" s="238"/>
      <c r="E57" s="238"/>
      <c r="F57" s="238"/>
      <c r="G57" s="238"/>
      <c r="H57" s="238"/>
      <c r="I57" s="322"/>
      <c r="J57" s="321"/>
      <c r="K57" s="256"/>
      <c r="L57" s="256"/>
      <c r="M57" s="257"/>
      <c r="N57" s="257"/>
      <c r="O57" s="257"/>
      <c r="P57" s="257"/>
      <c r="Q57" s="258"/>
      <c r="R57" s="255"/>
      <c r="S57" s="256"/>
      <c r="T57" s="257"/>
      <c r="U57" s="257"/>
      <c r="V57" s="257"/>
      <c r="W57" s="257"/>
      <c r="X57" s="258"/>
      <c r="Y57" s="321"/>
      <c r="Z57" s="31"/>
    </row>
    <row r="58" spans="1:27">
      <c r="A58" s="274"/>
      <c r="B58" s="235"/>
      <c r="C58" s="223"/>
      <c r="D58" s="31"/>
      <c r="E58" s="31"/>
      <c r="F58" s="31"/>
      <c r="G58" s="31"/>
      <c r="H58" s="31"/>
      <c r="I58" s="181"/>
      <c r="J58" s="321"/>
      <c r="K58" s="256"/>
      <c r="L58" s="256"/>
      <c r="M58" s="257"/>
      <c r="N58" s="257"/>
      <c r="O58" s="257"/>
      <c r="P58" s="257"/>
      <c r="Q58" s="258"/>
      <c r="R58" s="255"/>
      <c r="S58" s="256"/>
      <c r="T58" s="257"/>
      <c r="U58" s="257"/>
      <c r="V58" s="257"/>
      <c r="W58" s="257"/>
      <c r="X58" s="258"/>
      <c r="Y58" s="321"/>
      <c r="Z58" s="31"/>
    </row>
    <row r="59" spans="1:27">
      <c r="A59" s="274"/>
      <c r="B59" s="235"/>
      <c r="C59" s="223"/>
      <c r="D59" s="31"/>
      <c r="E59" s="31"/>
      <c r="F59" s="31"/>
      <c r="G59" s="31"/>
      <c r="H59" s="31"/>
      <c r="I59" s="181"/>
      <c r="J59" s="321"/>
      <c r="K59" s="306"/>
      <c r="L59" s="256"/>
      <c r="M59" s="257"/>
      <c r="N59" s="257"/>
      <c r="O59" s="257"/>
      <c r="P59" s="257"/>
      <c r="Q59" s="258"/>
      <c r="R59" s="255"/>
      <c r="S59" s="256"/>
      <c r="T59" s="257"/>
      <c r="U59" s="257"/>
      <c r="V59" s="257"/>
      <c r="W59" s="257"/>
      <c r="X59" s="258"/>
      <c r="Y59" s="321"/>
      <c r="Z59" s="31"/>
    </row>
    <row r="60" spans="1:27">
      <c r="A60" s="274"/>
      <c r="B60" s="235"/>
      <c r="C60" s="223"/>
      <c r="D60" s="31"/>
      <c r="E60" s="31"/>
      <c r="F60" s="31"/>
      <c r="G60" s="31"/>
      <c r="H60" s="31"/>
      <c r="I60" s="181"/>
      <c r="J60" s="321"/>
      <c r="K60" s="256"/>
      <c r="L60" s="256"/>
      <c r="M60" s="257"/>
      <c r="N60" s="257"/>
      <c r="O60" s="257"/>
      <c r="P60" s="263"/>
      <c r="Q60" s="257"/>
      <c r="R60" s="255"/>
      <c r="S60" s="256"/>
      <c r="T60" s="257"/>
      <c r="U60" s="257"/>
      <c r="V60" s="257"/>
      <c r="W60" s="257"/>
      <c r="X60" s="258"/>
      <c r="Y60" s="321"/>
      <c r="Z60" s="31"/>
    </row>
    <row r="61" spans="1:27">
      <c r="A61" s="274"/>
      <c r="B61" s="235"/>
      <c r="C61" s="223"/>
      <c r="D61" s="31"/>
      <c r="E61" s="31"/>
      <c r="F61" s="31"/>
      <c r="G61" s="31"/>
      <c r="H61" s="31"/>
      <c r="I61" s="181"/>
      <c r="J61" s="321"/>
      <c r="K61" s="281"/>
      <c r="L61" s="264"/>
      <c r="M61" s="264"/>
      <c r="N61" s="264"/>
      <c r="O61" s="264"/>
      <c r="P61" s="265"/>
      <c r="Q61" s="266"/>
      <c r="R61" s="264"/>
      <c r="S61" s="264"/>
      <c r="T61" s="264"/>
      <c r="U61" s="264"/>
      <c r="V61" s="264"/>
      <c r="W61" s="265"/>
      <c r="X61" s="281"/>
      <c r="Y61" s="321"/>
      <c r="Z61" s="31"/>
    </row>
    <row r="62" spans="1:27">
      <c r="A62" s="274"/>
      <c r="B62" s="235"/>
      <c r="C62" s="223"/>
      <c r="D62" s="31"/>
      <c r="E62" s="31"/>
      <c r="F62" s="31"/>
      <c r="G62" s="31"/>
      <c r="H62" s="31"/>
      <c r="I62" s="181"/>
      <c r="J62" s="321"/>
      <c r="K62" s="264"/>
      <c r="L62" s="264"/>
      <c r="M62" s="264"/>
      <c r="N62" s="264"/>
      <c r="O62" s="264"/>
      <c r="P62" s="265"/>
      <c r="Q62" s="266"/>
      <c r="R62" s="264"/>
      <c r="S62" s="264"/>
      <c r="T62" s="264"/>
      <c r="U62" s="264"/>
      <c r="V62" s="264"/>
      <c r="W62" s="265"/>
      <c r="X62" s="281"/>
      <c r="Y62" s="321"/>
      <c r="Z62" s="31"/>
    </row>
    <row r="63" spans="1:27">
      <c r="A63" s="274"/>
      <c r="B63" s="235"/>
      <c r="C63" s="223"/>
      <c r="D63" s="31"/>
      <c r="E63" s="31"/>
      <c r="F63" s="31"/>
      <c r="G63" s="31"/>
      <c r="H63" s="31"/>
      <c r="I63" s="181"/>
      <c r="J63" s="321"/>
      <c r="K63" s="264"/>
      <c r="L63" s="264"/>
      <c r="M63" s="264"/>
      <c r="N63" s="264"/>
      <c r="O63" s="264"/>
      <c r="P63" s="265"/>
      <c r="Q63" s="266"/>
      <c r="R63" s="264"/>
      <c r="S63" s="264"/>
      <c r="T63" s="264"/>
      <c r="U63" s="264"/>
      <c r="V63" s="264"/>
      <c r="W63" s="265"/>
      <c r="X63" s="281"/>
      <c r="Y63" s="321"/>
      <c r="Z63" s="31"/>
    </row>
    <row r="64" spans="1:27">
      <c r="A64" s="274"/>
      <c r="B64" s="235"/>
      <c r="C64" s="223"/>
      <c r="D64" s="31"/>
      <c r="E64" s="31"/>
      <c r="F64" s="31"/>
      <c r="G64" s="31"/>
      <c r="H64" s="31"/>
      <c r="I64" s="181"/>
      <c r="J64" s="321"/>
      <c r="K64" s="264"/>
      <c r="L64" s="264"/>
      <c r="M64" s="264"/>
      <c r="N64" s="264"/>
      <c r="O64" s="264"/>
      <c r="P64" s="265"/>
      <c r="Q64" s="266"/>
      <c r="R64" s="264"/>
      <c r="S64" s="264"/>
      <c r="T64" s="264"/>
      <c r="U64" s="264"/>
      <c r="V64" s="264"/>
      <c r="W64" s="265"/>
      <c r="X64" s="281"/>
      <c r="Y64" s="321"/>
      <c r="Z64" s="31"/>
    </row>
    <row r="65" spans="1:32">
      <c r="A65" s="274"/>
      <c r="B65" s="235"/>
      <c r="C65" s="223"/>
      <c r="D65" s="31"/>
      <c r="E65" s="31"/>
      <c r="F65" s="31"/>
      <c r="G65" s="31"/>
      <c r="H65" s="31"/>
      <c r="I65" s="181"/>
      <c r="J65" s="321"/>
      <c r="K65" s="281"/>
      <c r="L65" s="281"/>
      <c r="M65" s="281"/>
      <c r="N65" s="281"/>
      <c r="O65" s="281"/>
      <c r="P65" s="265"/>
      <c r="Q65" s="266"/>
      <c r="R65" s="688"/>
      <c r="S65" s="281"/>
      <c r="T65" s="281"/>
      <c r="U65" s="281"/>
      <c r="V65" s="281"/>
      <c r="W65" s="265"/>
      <c r="X65" s="281"/>
      <c r="Y65" s="321"/>
      <c r="Z65" s="31"/>
    </row>
    <row r="66" spans="1:32">
      <c r="A66" s="274"/>
      <c r="B66" s="236"/>
      <c r="C66" s="234"/>
      <c r="D66" s="84"/>
      <c r="E66" s="84"/>
      <c r="F66" s="84"/>
      <c r="G66" s="84"/>
      <c r="H66" s="84"/>
      <c r="I66" s="182"/>
      <c r="J66" s="321"/>
      <c r="K66" s="267"/>
      <c r="L66" s="267"/>
      <c r="M66" s="267"/>
      <c r="N66" s="267"/>
      <c r="O66" s="267"/>
      <c r="P66" s="268"/>
      <c r="Q66" s="269"/>
      <c r="R66" s="270"/>
      <c r="Y66" s="321"/>
    </row>
    <row r="67" spans="1:32">
      <c r="A67" s="274"/>
      <c r="B67" s="235"/>
      <c r="C67" s="223"/>
      <c r="D67" s="31"/>
      <c r="E67" s="31"/>
      <c r="F67" s="31"/>
      <c r="G67" s="31"/>
      <c r="H67" s="31"/>
      <c r="I67" s="181"/>
      <c r="J67" s="321"/>
      <c r="K67" s="264"/>
      <c r="L67" s="264"/>
      <c r="M67" s="264"/>
      <c r="N67" s="264"/>
      <c r="O67" s="264"/>
      <c r="P67" s="265"/>
      <c r="Q67" s="266"/>
      <c r="R67" s="264"/>
      <c r="S67" s="264"/>
      <c r="T67" s="264"/>
      <c r="U67" s="264"/>
      <c r="V67" s="264"/>
      <c r="W67" s="265"/>
      <c r="X67" s="281"/>
      <c r="Y67" s="321"/>
      <c r="Z67" s="31"/>
    </row>
    <row r="68" spans="1:32">
      <c r="A68" s="274"/>
      <c r="B68" s="235"/>
      <c r="C68" s="223"/>
      <c r="D68" s="31"/>
      <c r="E68" s="31"/>
      <c r="F68" s="31"/>
      <c r="G68" s="31"/>
      <c r="H68" s="31"/>
      <c r="I68" s="181"/>
      <c r="J68" s="321"/>
      <c r="K68" s="281"/>
      <c r="L68" s="281"/>
      <c r="M68" s="281"/>
      <c r="N68" s="281"/>
      <c r="O68" s="281"/>
      <c r="P68" s="265"/>
      <c r="Q68" s="266"/>
      <c r="R68" s="281"/>
      <c r="S68" s="281"/>
      <c r="T68" s="281"/>
      <c r="U68" s="281"/>
      <c r="V68" s="281"/>
      <c r="W68" s="265"/>
      <c r="X68" s="281"/>
      <c r="Y68" s="321"/>
      <c r="Z68" s="31"/>
      <c r="AA68" s="179"/>
      <c r="AB68" s="179"/>
      <c r="AC68" s="179"/>
      <c r="AD68" s="179"/>
      <c r="AE68" s="179"/>
      <c r="AF68" s="179"/>
    </row>
    <row r="69" spans="1:32">
      <c r="A69" s="274"/>
      <c r="B69" s="236"/>
      <c r="C69" s="234"/>
      <c r="D69" s="84"/>
      <c r="E69" s="84"/>
      <c r="F69" s="84"/>
      <c r="G69" s="84"/>
      <c r="H69" s="84"/>
      <c r="I69" s="182"/>
      <c r="J69" s="321"/>
      <c r="K69" s="267"/>
      <c r="L69" s="267"/>
      <c r="M69" s="267"/>
      <c r="N69" s="267"/>
      <c r="O69" s="267"/>
      <c r="P69" s="268"/>
      <c r="Q69" s="269"/>
      <c r="R69" s="281"/>
      <c r="S69" s="281"/>
      <c r="T69" s="281"/>
      <c r="U69" s="281"/>
      <c r="V69" s="281"/>
      <c r="W69" s="265"/>
      <c r="X69" s="281"/>
      <c r="Y69" s="321"/>
      <c r="Z69" s="31"/>
      <c r="AA69" s="179"/>
      <c r="AB69" s="179"/>
      <c r="AC69" s="179"/>
      <c r="AD69" s="179"/>
      <c r="AE69" s="179"/>
      <c r="AF69" s="179"/>
    </row>
    <row r="70" spans="1:32">
      <c r="A70" s="274"/>
      <c r="B70" s="235"/>
      <c r="C70" s="223"/>
      <c r="D70" s="31"/>
      <c r="E70" s="31"/>
      <c r="F70" s="31"/>
      <c r="G70" s="31"/>
      <c r="H70" s="31"/>
      <c r="I70" s="181"/>
      <c r="J70" s="321"/>
      <c r="K70" s="264"/>
      <c r="L70" s="264"/>
      <c r="M70" s="264"/>
      <c r="N70" s="264"/>
      <c r="O70" s="264"/>
      <c r="P70" s="265"/>
      <c r="Q70" s="266"/>
      <c r="R70" s="256"/>
      <c r="S70" s="256"/>
      <c r="T70" s="257"/>
      <c r="U70" s="257"/>
      <c r="V70" s="257"/>
      <c r="W70" s="257"/>
      <c r="X70" s="258"/>
      <c r="Y70" s="321"/>
      <c r="Z70" s="31"/>
    </row>
    <row r="71" spans="1:32">
      <c r="A71" s="274"/>
      <c r="B71" s="235"/>
      <c r="C71" s="223"/>
      <c r="D71" s="31"/>
      <c r="E71" s="31"/>
      <c r="F71" s="31"/>
      <c r="G71" s="31"/>
      <c r="H71" s="31"/>
      <c r="I71" s="181"/>
      <c r="J71" s="321"/>
      <c r="K71" s="281"/>
      <c r="L71" s="281"/>
      <c r="M71" s="281"/>
      <c r="N71" s="281"/>
      <c r="O71" s="281"/>
      <c r="P71" s="265"/>
      <c r="Q71" s="266"/>
      <c r="R71" s="264"/>
      <c r="S71" s="264"/>
      <c r="T71" s="264"/>
      <c r="U71" s="264"/>
      <c r="V71" s="264"/>
      <c r="W71" s="265"/>
      <c r="X71" s="281"/>
      <c r="Y71" s="321"/>
      <c r="Z71" s="31"/>
    </row>
    <row r="72" spans="1:32">
      <c r="A72" s="274"/>
      <c r="B72" s="236"/>
      <c r="C72" s="234"/>
      <c r="D72" s="84"/>
      <c r="E72" s="84"/>
      <c r="F72" s="84"/>
      <c r="G72" s="84"/>
      <c r="H72" s="84"/>
      <c r="I72" s="182"/>
      <c r="J72" s="321"/>
      <c r="K72" s="267"/>
      <c r="L72" s="267"/>
      <c r="M72" s="267"/>
      <c r="N72" s="267"/>
      <c r="O72" s="267"/>
      <c r="P72" s="268"/>
      <c r="Q72" s="269"/>
      <c r="R72" s="270"/>
      <c r="S72" s="267"/>
      <c r="T72" s="267"/>
      <c r="U72" s="267"/>
      <c r="V72" s="267"/>
      <c r="W72" s="268"/>
      <c r="X72" s="267"/>
      <c r="Y72" s="321"/>
      <c r="Z72" s="31"/>
    </row>
    <row r="73" spans="1:32">
      <c r="A73" s="274"/>
      <c r="B73" s="235"/>
      <c r="C73" s="223"/>
      <c r="D73" s="31"/>
      <c r="E73" s="31"/>
      <c r="F73" s="31"/>
      <c r="G73" s="31"/>
      <c r="H73" s="31"/>
      <c r="I73" s="181"/>
      <c r="J73" s="321"/>
      <c r="K73" s="264"/>
      <c r="L73" s="264"/>
      <c r="M73" s="264"/>
      <c r="N73" s="264"/>
      <c r="O73" s="264"/>
      <c r="P73" s="265"/>
      <c r="Q73" s="266"/>
      <c r="R73" s="264"/>
      <c r="S73" s="256"/>
      <c r="T73" s="257"/>
      <c r="U73" s="257"/>
      <c r="V73" s="257"/>
      <c r="W73" s="257"/>
      <c r="X73" s="258"/>
      <c r="Y73" s="321"/>
      <c r="Z73" s="31"/>
    </row>
    <row r="74" spans="1:32">
      <c r="A74" s="274"/>
      <c r="B74" s="235"/>
      <c r="C74" s="223"/>
      <c r="D74" s="31"/>
      <c r="E74" s="31"/>
      <c r="F74" s="31"/>
      <c r="G74" s="31"/>
      <c r="H74" s="31"/>
      <c r="I74" s="181"/>
      <c r="J74" s="321"/>
      <c r="K74" s="281"/>
      <c r="L74" s="281"/>
      <c r="M74" s="281"/>
      <c r="N74" s="281"/>
      <c r="O74" s="281"/>
      <c r="P74" s="265"/>
      <c r="Q74" s="266"/>
      <c r="S74" s="264"/>
      <c r="T74" s="264"/>
      <c r="U74" s="264"/>
      <c r="V74" s="264"/>
      <c r="W74" s="265"/>
      <c r="X74" s="281"/>
      <c r="Y74" s="321"/>
      <c r="Z74" s="31"/>
    </row>
    <row r="75" spans="1:32">
      <c r="A75" s="274"/>
      <c r="B75" s="236"/>
      <c r="C75" s="234"/>
      <c r="D75" s="84"/>
      <c r="E75" s="84"/>
      <c r="F75" s="84"/>
      <c r="G75" s="84"/>
      <c r="H75" s="84"/>
      <c r="I75" s="182"/>
      <c r="J75" s="321"/>
      <c r="K75" s="267"/>
      <c r="L75" s="267"/>
      <c r="M75" s="267"/>
      <c r="N75" s="267"/>
      <c r="O75" s="267"/>
      <c r="P75" s="268"/>
      <c r="Q75" s="269"/>
      <c r="R75" s="270"/>
      <c r="S75" s="267"/>
      <c r="T75" s="267"/>
      <c r="U75" s="267"/>
      <c r="V75" s="267"/>
      <c r="W75" s="268"/>
      <c r="X75" s="267"/>
      <c r="Y75" s="321"/>
      <c r="Z75" s="31"/>
    </row>
    <row r="76" spans="1:32">
      <c r="A76" s="274"/>
      <c r="B76" s="235"/>
      <c r="C76" s="223"/>
      <c r="D76" s="31"/>
      <c r="E76" s="31"/>
      <c r="F76" s="31"/>
      <c r="G76" s="31"/>
      <c r="H76" s="31"/>
      <c r="I76" s="181"/>
      <c r="J76" s="321"/>
      <c r="K76" s="264"/>
      <c r="L76" s="264"/>
      <c r="M76" s="264"/>
      <c r="N76" s="264"/>
      <c r="O76" s="264"/>
      <c r="P76" s="265"/>
      <c r="Q76" s="266"/>
      <c r="R76" s="264"/>
      <c r="S76" s="264"/>
      <c r="T76" s="264"/>
      <c r="U76" s="264"/>
      <c r="V76" s="264"/>
      <c r="W76" s="265"/>
      <c r="X76" s="281"/>
      <c r="Y76" s="321"/>
      <c r="Z76" s="31"/>
    </row>
    <row r="77" spans="1:32">
      <c r="A77" s="274"/>
      <c r="B77" s="235"/>
      <c r="C77" s="223"/>
      <c r="D77" s="31"/>
      <c r="E77" s="31"/>
      <c r="F77" s="31"/>
      <c r="G77" s="31"/>
      <c r="H77" s="31"/>
      <c r="I77" s="181"/>
      <c r="J77" s="321"/>
      <c r="K77" s="281"/>
      <c r="L77" s="281"/>
      <c r="M77" s="281"/>
      <c r="N77" s="281"/>
      <c r="O77" s="281"/>
      <c r="P77" s="265"/>
      <c r="Q77" s="266"/>
      <c r="R77" s="281"/>
      <c r="S77" s="281"/>
      <c r="T77" s="281"/>
      <c r="U77" s="281"/>
      <c r="V77" s="281"/>
      <c r="W77" s="265"/>
      <c r="X77" s="281"/>
      <c r="Y77" s="321"/>
      <c r="Z77" s="31"/>
      <c r="AA77" s="179"/>
      <c r="AB77" s="179"/>
      <c r="AC77" s="179"/>
      <c r="AD77" s="179"/>
      <c r="AE77" s="179"/>
      <c r="AF77" s="179"/>
    </row>
    <row r="78" spans="1:32">
      <c r="A78" s="274"/>
      <c r="B78" s="236"/>
      <c r="C78" s="234"/>
      <c r="D78" s="84"/>
      <c r="E78" s="84"/>
      <c r="F78" s="84"/>
      <c r="G78" s="84"/>
      <c r="H78" s="84"/>
      <c r="I78" s="182"/>
      <c r="J78" s="321"/>
      <c r="K78" s="267"/>
      <c r="L78" s="267"/>
      <c r="M78" s="267"/>
      <c r="N78" s="267"/>
      <c r="O78" s="267"/>
      <c r="P78" s="268"/>
      <c r="Q78" s="269"/>
      <c r="R78" s="281"/>
      <c r="S78" s="281"/>
      <c r="T78" s="281"/>
      <c r="U78" s="281"/>
      <c r="V78" s="281"/>
      <c r="W78" s="265"/>
      <c r="X78" s="281"/>
      <c r="Y78" s="321"/>
      <c r="Z78" s="31"/>
      <c r="AA78" s="179"/>
      <c r="AB78" s="179"/>
      <c r="AC78" s="179"/>
      <c r="AD78" s="179"/>
      <c r="AE78" s="179"/>
      <c r="AF78" s="179"/>
    </row>
    <row r="79" spans="1:32">
      <c r="A79" s="274"/>
      <c r="B79" s="235"/>
      <c r="C79" s="223"/>
      <c r="D79" s="31"/>
      <c r="E79" s="31"/>
      <c r="F79" s="31"/>
      <c r="G79" s="31"/>
      <c r="H79" s="31"/>
      <c r="I79" s="181"/>
      <c r="J79" s="321"/>
      <c r="K79" s="264"/>
      <c r="L79" s="264"/>
      <c r="M79" s="264"/>
      <c r="N79" s="264"/>
      <c r="O79" s="264"/>
      <c r="P79" s="265"/>
      <c r="Q79" s="266"/>
      <c r="R79" s="256"/>
      <c r="S79" s="256"/>
      <c r="T79" s="257"/>
      <c r="U79" s="257"/>
      <c r="V79" s="257"/>
      <c r="W79" s="257"/>
      <c r="X79" s="258"/>
      <c r="Y79" s="321"/>
      <c r="Z79" s="31"/>
    </row>
    <row r="80" spans="1:32">
      <c r="A80" s="274"/>
      <c r="B80" s="235"/>
      <c r="C80" s="223"/>
      <c r="D80" s="31"/>
      <c r="E80" s="31"/>
      <c r="F80" s="31"/>
      <c r="G80" s="31"/>
      <c r="H80" s="31"/>
      <c r="I80" s="181"/>
      <c r="J80" s="321"/>
      <c r="K80" s="281"/>
      <c r="L80" s="281"/>
      <c r="M80" s="281"/>
      <c r="N80" s="281"/>
      <c r="O80" s="281"/>
      <c r="P80" s="265"/>
      <c r="Q80" s="266"/>
      <c r="R80" s="264"/>
      <c r="S80" s="264"/>
      <c r="T80" s="264"/>
      <c r="U80" s="264"/>
      <c r="V80" s="264"/>
      <c r="W80" s="265"/>
      <c r="X80" s="281"/>
      <c r="Y80" s="321"/>
      <c r="Z80" s="31"/>
    </row>
    <row r="81" spans="1:27">
      <c r="A81" s="274"/>
      <c r="B81" s="236"/>
      <c r="C81" s="234"/>
      <c r="D81" s="84"/>
      <c r="E81" s="84"/>
      <c r="F81" s="84"/>
      <c r="G81" s="84"/>
      <c r="H81" s="84"/>
      <c r="I81" s="182"/>
      <c r="J81" s="321"/>
      <c r="K81" s="267"/>
      <c r="L81" s="267"/>
      <c r="M81" s="267"/>
      <c r="N81" s="267"/>
      <c r="O81" s="267"/>
      <c r="P81" s="268"/>
      <c r="Q81" s="269"/>
      <c r="R81" s="270"/>
      <c r="S81" s="267"/>
      <c r="T81" s="267"/>
      <c r="U81" s="267"/>
      <c r="V81" s="267"/>
      <c r="W81" s="268"/>
      <c r="X81" s="267"/>
      <c r="Y81" s="321"/>
      <c r="Z81" s="31"/>
    </row>
    <row r="82" spans="1:27">
      <c r="A82" s="274"/>
      <c r="B82" s="235"/>
      <c r="C82" s="223"/>
      <c r="D82" s="31"/>
      <c r="E82" s="31"/>
      <c r="F82" s="31"/>
      <c r="G82" s="31"/>
      <c r="H82" s="31"/>
      <c r="I82" s="181"/>
      <c r="J82" s="321"/>
      <c r="K82" s="264"/>
      <c r="L82" s="264"/>
      <c r="M82" s="264"/>
      <c r="N82" s="264"/>
      <c r="O82" s="264"/>
      <c r="P82" s="265"/>
      <c r="Q82" s="266"/>
      <c r="R82" s="256"/>
      <c r="S82" s="256"/>
      <c r="T82" s="257"/>
      <c r="U82" s="257"/>
      <c r="V82" s="257"/>
      <c r="W82" s="257"/>
      <c r="X82" s="258"/>
      <c r="Y82" s="321"/>
      <c r="Z82" s="31"/>
    </row>
    <row r="83" spans="1:27">
      <c r="A83" s="274"/>
      <c r="B83" s="235"/>
      <c r="C83" s="223"/>
      <c r="D83" s="31"/>
      <c r="E83" s="31"/>
      <c r="F83" s="31"/>
      <c r="G83" s="31"/>
      <c r="H83" s="31"/>
      <c r="I83" s="181"/>
      <c r="J83" s="321"/>
      <c r="K83" s="281"/>
      <c r="L83" s="281"/>
      <c r="M83" s="281"/>
      <c r="N83" s="281"/>
      <c r="O83" s="281"/>
      <c r="P83" s="265"/>
      <c r="Q83" s="266"/>
      <c r="R83" s="264"/>
      <c r="S83" s="264"/>
      <c r="T83" s="264"/>
      <c r="U83" s="264"/>
      <c r="V83" s="264"/>
      <c r="W83" s="265"/>
      <c r="X83" s="281"/>
      <c r="Y83" s="321"/>
      <c r="Z83" s="31"/>
    </row>
    <row r="84" spans="1:27">
      <c r="A84" s="274"/>
      <c r="B84" s="236"/>
      <c r="C84" s="234"/>
      <c r="D84" s="84"/>
      <c r="E84" s="84"/>
      <c r="F84" s="84"/>
      <c r="G84" s="84"/>
      <c r="H84" s="84"/>
      <c r="I84" s="182"/>
      <c r="J84" s="321"/>
      <c r="K84" s="267"/>
      <c r="L84" s="267"/>
      <c r="M84" s="267"/>
      <c r="N84" s="267"/>
      <c r="O84" s="267"/>
      <c r="P84" s="268"/>
      <c r="Q84" s="269"/>
      <c r="R84" s="270"/>
      <c r="S84" s="267"/>
      <c r="T84" s="267"/>
      <c r="U84" s="267"/>
      <c r="V84" s="267"/>
      <c r="W84" s="268"/>
      <c r="X84" s="267"/>
      <c r="Y84" s="321"/>
      <c r="Z84" s="31"/>
    </row>
    <row r="85" spans="1:27">
      <c r="A85" s="274"/>
      <c r="B85" s="235"/>
      <c r="C85" s="237"/>
      <c r="D85" s="238"/>
      <c r="E85" s="238"/>
      <c r="F85" s="238"/>
      <c r="G85" s="238"/>
      <c r="H85" s="238"/>
      <c r="I85" s="322"/>
      <c r="J85" s="321"/>
      <c r="K85" s="264"/>
      <c r="L85" s="264"/>
      <c r="M85" s="264"/>
      <c r="N85" s="264"/>
      <c r="O85" s="264"/>
      <c r="P85" s="265"/>
      <c r="Q85" s="266"/>
      <c r="R85" s="256"/>
      <c r="S85" s="256"/>
      <c r="T85" s="257"/>
      <c r="U85" s="257"/>
      <c r="V85" s="257"/>
      <c r="W85" s="257"/>
      <c r="X85" s="258"/>
      <c r="Y85" s="321"/>
      <c r="Z85" s="31"/>
    </row>
    <row r="86" spans="1:27">
      <c r="A86" s="274"/>
      <c r="B86" s="235"/>
      <c r="C86" s="223"/>
      <c r="D86" s="31"/>
      <c r="E86" s="31"/>
      <c r="F86" s="31"/>
      <c r="G86" s="31"/>
      <c r="H86" s="31"/>
      <c r="I86" s="181"/>
      <c r="J86" s="321"/>
      <c r="K86" s="281"/>
      <c r="L86" s="281"/>
      <c r="M86" s="281"/>
      <c r="N86" s="281"/>
      <c r="O86" s="281"/>
      <c r="P86" s="265"/>
      <c r="Q86" s="266"/>
      <c r="R86" s="264"/>
      <c r="S86" s="264"/>
      <c r="T86" s="264"/>
      <c r="U86" s="264"/>
      <c r="V86" s="264"/>
      <c r="W86" s="265"/>
      <c r="X86" s="281"/>
      <c r="Y86" s="321"/>
      <c r="Z86" s="31"/>
    </row>
    <row r="87" spans="1:27">
      <c r="A87" s="274"/>
      <c r="B87" s="236"/>
      <c r="C87" s="234"/>
      <c r="D87" s="84"/>
      <c r="E87" s="84"/>
      <c r="F87" s="84"/>
      <c r="G87" s="84"/>
      <c r="H87" s="84"/>
      <c r="I87" s="182"/>
      <c r="J87" s="321"/>
      <c r="K87" s="267"/>
      <c r="L87" s="267"/>
      <c r="M87" s="267"/>
      <c r="N87" s="267"/>
      <c r="O87" s="267"/>
      <c r="P87" s="268"/>
      <c r="Q87" s="269"/>
      <c r="R87" s="270"/>
      <c r="S87" s="267"/>
      <c r="T87" s="267"/>
      <c r="U87" s="267"/>
      <c r="V87" s="267"/>
      <c r="W87" s="268"/>
      <c r="X87" s="267"/>
      <c r="Y87" s="321"/>
      <c r="Z87" s="31"/>
    </row>
    <row r="88" spans="1:27">
      <c r="A88" s="274"/>
      <c r="B88" s="235"/>
      <c r="C88" s="223"/>
      <c r="D88" s="31"/>
      <c r="E88" s="31"/>
      <c r="F88" s="31"/>
      <c r="G88" s="31"/>
      <c r="H88" s="31"/>
      <c r="I88" s="181"/>
      <c r="J88" s="321"/>
      <c r="K88" s="264"/>
      <c r="L88" s="264"/>
      <c r="M88" s="264"/>
      <c r="N88" s="264"/>
      <c r="O88" s="264"/>
      <c r="P88" s="265"/>
      <c r="Q88" s="266"/>
      <c r="R88" s="256"/>
      <c r="S88" s="256"/>
      <c r="T88" s="257"/>
      <c r="U88" s="257"/>
      <c r="V88" s="257"/>
      <c r="W88" s="257"/>
      <c r="X88" s="258"/>
      <c r="Y88" s="321"/>
      <c r="Z88" s="31"/>
    </row>
    <row r="89" spans="1:27">
      <c r="A89" s="274"/>
      <c r="B89" s="235"/>
      <c r="C89" s="223"/>
      <c r="D89" s="31"/>
      <c r="E89" s="31"/>
      <c r="F89" s="31"/>
      <c r="G89" s="31"/>
      <c r="H89" s="31"/>
      <c r="I89" s="181"/>
      <c r="J89" s="321"/>
      <c r="K89" s="281"/>
      <c r="L89" s="281"/>
      <c r="M89" s="281"/>
      <c r="N89" s="281"/>
      <c r="O89" s="281"/>
      <c r="P89" s="265"/>
      <c r="Q89" s="266"/>
      <c r="R89" s="264"/>
      <c r="S89" s="264"/>
      <c r="T89" s="264"/>
      <c r="U89" s="264"/>
      <c r="V89" s="264"/>
      <c r="W89" s="265"/>
      <c r="X89" s="281"/>
      <c r="Y89" s="321"/>
      <c r="Z89" s="31"/>
    </row>
    <row r="90" spans="1:27">
      <c r="A90" s="275"/>
      <c r="B90" s="236"/>
      <c r="C90" s="234"/>
      <c r="D90" s="84"/>
      <c r="E90" s="84"/>
      <c r="F90" s="84"/>
      <c r="G90" s="84"/>
      <c r="H90" s="84"/>
      <c r="I90" s="182"/>
      <c r="J90" s="321"/>
      <c r="K90" s="267"/>
      <c r="L90" s="267"/>
      <c r="M90" s="267"/>
      <c r="N90" s="267"/>
      <c r="O90" s="267"/>
      <c r="P90" s="268"/>
      <c r="Q90" s="269"/>
      <c r="R90" s="270"/>
      <c r="S90" s="267"/>
      <c r="T90" s="267"/>
      <c r="U90" s="267"/>
      <c r="V90" s="267"/>
      <c r="W90" s="268"/>
      <c r="X90" s="267"/>
      <c r="Y90" s="321"/>
      <c r="Z90" s="31"/>
    </row>
    <row r="91" spans="1:27">
      <c r="A91" s="793"/>
      <c r="B91" s="788"/>
      <c r="C91" s="789"/>
      <c r="D91" s="790"/>
      <c r="E91" s="790"/>
      <c r="F91" s="790"/>
      <c r="G91" s="790"/>
      <c r="H91" s="790"/>
      <c r="I91" s="791"/>
      <c r="J91" s="321"/>
      <c r="K91" s="318"/>
      <c r="L91" s="253"/>
      <c r="M91" s="241"/>
      <c r="N91" s="241"/>
      <c r="O91" s="241"/>
      <c r="P91" s="241"/>
      <c r="Q91" s="254"/>
      <c r="R91" s="252"/>
      <c r="S91" s="253"/>
      <c r="T91" s="241"/>
      <c r="U91" s="241"/>
      <c r="V91" s="241"/>
      <c r="W91" s="241"/>
      <c r="X91" s="280"/>
      <c r="Y91" s="321"/>
      <c r="Z91" s="31"/>
    </row>
    <row r="92" spans="1:27">
      <c r="A92" s="274"/>
      <c r="B92" s="235"/>
      <c r="C92" s="223"/>
      <c r="D92" s="31"/>
      <c r="E92" s="31"/>
      <c r="F92" s="31"/>
      <c r="G92" s="31"/>
      <c r="H92" s="31"/>
      <c r="I92" s="181"/>
      <c r="J92" s="321"/>
      <c r="K92" s="256"/>
      <c r="L92" s="256"/>
      <c r="M92" s="257"/>
      <c r="N92" s="257"/>
      <c r="O92" s="257"/>
      <c r="P92" s="257"/>
      <c r="Q92" s="258"/>
      <c r="R92" s="255"/>
      <c r="S92" s="256"/>
      <c r="T92" s="257"/>
      <c r="U92" s="257"/>
      <c r="V92" s="257"/>
      <c r="W92" s="257"/>
      <c r="X92" s="258"/>
      <c r="Y92" s="321"/>
      <c r="Z92" s="31"/>
    </row>
    <row r="93" spans="1:27">
      <c r="A93" s="274"/>
      <c r="B93" s="235"/>
      <c r="C93" s="223"/>
      <c r="D93" s="31"/>
      <c r="E93" s="31"/>
      <c r="F93" s="31"/>
      <c r="G93" s="31"/>
      <c r="H93" s="31"/>
      <c r="I93" s="181"/>
      <c r="J93" s="321"/>
      <c r="K93" s="256"/>
      <c r="L93" s="256"/>
      <c r="M93" s="257"/>
      <c r="N93" s="257"/>
      <c r="O93" s="257"/>
      <c r="P93" s="257"/>
      <c r="Q93" s="258"/>
      <c r="R93" s="255"/>
      <c r="S93" s="256"/>
      <c r="T93" s="257"/>
      <c r="U93" s="257"/>
      <c r="V93" s="257"/>
      <c r="W93" s="257"/>
      <c r="X93" s="258"/>
      <c r="Y93" s="321"/>
      <c r="Z93" s="31"/>
    </row>
    <row r="94" spans="1:27">
      <c r="A94" s="274"/>
      <c r="B94" s="235"/>
      <c r="C94" s="223"/>
      <c r="D94" s="31"/>
      <c r="E94" s="31"/>
      <c r="F94" s="31"/>
      <c r="G94" s="31"/>
      <c r="H94" s="31"/>
      <c r="I94" s="181"/>
      <c r="J94" s="321"/>
      <c r="K94" s="256"/>
      <c r="L94" s="256"/>
      <c r="M94" s="257"/>
      <c r="N94" s="257"/>
      <c r="O94" s="257"/>
      <c r="P94" s="257"/>
      <c r="Q94" s="258"/>
      <c r="R94" s="255"/>
      <c r="S94" s="256"/>
      <c r="T94" s="257"/>
      <c r="U94" s="257"/>
      <c r="V94" s="257"/>
      <c r="W94" s="257"/>
      <c r="X94" s="258"/>
      <c r="Y94" s="321"/>
      <c r="Z94" s="31"/>
    </row>
    <row r="95" spans="1:27">
      <c r="A95" s="274"/>
      <c r="B95" s="235"/>
      <c r="C95" s="223"/>
      <c r="D95" s="31"/>
      <c r="E95" s="31"/>
      <c r="F95" s="31"/>
      <c r="G95" s="31"/>
      <c r="H95" s="31"/>
      <c r="I95" s="181"/>
      <c r="J95" s="321"/>
      <c r="K95" s="256"/>
      <c r="L95" s="256"/>
      <c r="M95" s="257"/>
      <c r="N95" s="257"/>
      <c r="O95" s="257"/>
      <c r="P95" s="257"/>
      <c r="Q95" s="258"/>
      <c r="R95" s="255"/>
      <c r="S95" s="256"/>
      <c r="T95" s="257"/>
      <c r="U95" s="257"/>
      <c r="V95" s="257"/>
      <c r="W95" s="257"/>
      <c r="X95" s="258"/>
      <c r="Y95" s="321"/>
      <c r="Z95" s="31"/>
      <c r="AA95" s="599"/>
    </row>
    <row r="96" spans="1:27">
      <c r="A96" s="274"/>
      <c r="B96" s="235"/>
      <c r="C96" s="223"/>
      <c r="D96" s="31"/>
      <c r="E96" s="31"/>
      <c r="F96" s="31"/>
      <c r="G96" s="31"/>
      <c r="H96" s="31"/>
      <c r="I96" s="181"/>
      <c r="J96" s="321"/>
      <c r="K96" s="256"/>
      <c r="L96" s="256"/>
      <c r="M96" s="257"/>
      <c r="N96" s="257"/>
      <c r="O96" s="257"/>
      <c r="P96" s="257"/>
      <c r="Q96" s="258"/>
      <c r="R96" s="255"/>
      <c r="S96" s="256"/>
      <c r="T96" s="257"/>
      <c r="U96" s="257"/>
      <c r="V96" s="257"/>
      <c r="W96" s="257"/>
      <c r="X96" s="258"/>
      <c r="Y96" s="321"/>
      <c r="Z96" s="31"/>
    </row>
    <row r="97" spans="1:32">
      <c r="A97" s="274"/>
      <c r="B97" s="236"/>
      <c r="C97" s="234"/>
      <c r="D97" s="84"/>
      <c r="E97" s="84"/>
      <c r="F97" s="84"/>
      <c r="G97" s="84"/>
      <c r="H97" s="84"/>
      <c r="I97" s="182"/>
      <c r="J97" s="321"/>
      <c r="K97" s="260"/>
      <c r="L97" s="260"/>
      <c r="M97" s="261"/>
      <c r="N97" s="261"/>
      <c r="O97" s="261"/>
      <c r="P97" s="261"/>
      <c r="Q97" s="262"/>
      <c r="R97" s="259"/>
      <c r="S97" s="260"/>
      <c r="T97" s="261"/>
      <c r="U97" s="261"/>
      <c r="V97" s="261"/>
      <c r="W97" s="261"/>
      <c r="X97" s="262"/>
      <c r="Y97" s="321"/>
      <c r="Z97" s="31"/>
    </row>
    <row r="98" spans="1:32">
      <c r="A98" s="274"/>
      <c r="B98" s="235"/>
      <c r="C98" s="223"/>
      <c r="D98" s="31"/>
      <c r="E98" s="31"/>
      <c r="F98" s="31"/>
      <c r="G98" s="31"/>
      <c r="H98" s="31"/>
      <c r="I98" s="181"/>
      <c r="J98" s="321"/>
      <c r="K98" s="256"/>
      <c r="L98" s="256"/>
      <c r="M98" s="257"/>
      <c r="N98" s="257"/>
      <c r="O98" s="257"/>
      <c r="P98" s="257"/>
      <c r="Q98" s="258"/>
      <c r="R98" s="255"/>
      <c r="S98" s="256"/>
      <c r="T98" s="257"/>
      <c r="U98" s="257"/>
      <c r="V98" s="257"/>
      <c r="W98" s="257"/>
      <c r="X98" s="258"/>
      <c r="Y98" s="321"/>
      <c r="Z98" s="31"/>
    </row>
    <row r="99" spans="1:32">
      <c r="A99" s="274"/>
      <c r="B99" s="235"/>
      <c r="C99" s="223"/>
      <c r="D99" s="31"/>
      <c r="E99" s="31"/>
      <c r="F99" s="31"/>
      <c r="G99" s="31"/>
      <c r="H99" s="31"/>
      <c r="I99" s="181"/>
      <c r="J99" s="321"/>
      <c r="K99" s="256"/>
      <c r="L99" s="256"/>
      <c r="M99" s="257"/>
      <c r="N99" s="257"/>
      <c r="O99" s="257"/>
      <c r="P99" s="257"/>
      <c r="Q99" s="258"/>
      <c r="R99" s="255"/>
      <c r="S99" s="256"/>
      <c r="T99" s="257"/>
      <c r="U99" s="257"/>
      <c r="V99" s="257"/>
      <c r="W99" s="257"/>
      <c r="X99" s="258"/>
      <c r="Y99" s="321"/>
      <c r="Z99" s="31"/>
    </row>
    <row r="100" spans="1:32">
      <c r="A100" s="274"/>
      <c r="B100" s="235"/>
      <c r="C100" s="237"/>
      <c r="D100" s="238"/>
      <c r="E100" s="238"/>
      <c r="F100" s="238"/>
      <c r="G100" s="238"/>
      <c r="H100" s="238"/>
      <c r="I100" s="322"/>
      <c r="J100" s="321"/>
      <c r="K100" s="256"/>
      <c r="L100" s="256"/>
      <c r="M100" s="257"/>
      <c r="N100" s="257"/>
      <c r="O100" s="257"/>
      <c r="P100" s="257"/>
      <c r="Q100" s="258"/>
      <c r="R100" s="255"/>
      <c r="S100" s="256"/>
      <c r="T100" s="257"/>
      <c r="U100" s="257"/>
      <c r="V100" s="257"/>
      <c r="W100" s="257"/>
      <c r="X100" s="258"/>
      <c r="Y100" s="321"/>
      <c r="Z100" s="31"/>
    </row>
    <row r="101" spans="1:32">
      <c r="A101" s="274"/>
      <c r="B101" s="235"/>
      <c r="C101" s="223"/>
      <c r="D101" s="31"/>
      <c r="E101" s="31"/>
      <c r="F101" s="31"/>
      <c r="G101" s="31"/>
      <c r="H101" s="31"/>
      <c r="I101" s="181"/>
      <c r="J101" s="321"/>
      <c r="K101" s="256"/>
      <c r="L101" s="256"/>
      <c r="M101" s="257"/>
      <c r="N101" s="257"/>
      <c r="O101" s="257"/>
      <c r="P101" s="257"/>
      <c r="Q101" s="258"/>
      <c r="R101" s="255"/>
      <c r="S101" s="256"/>
      <c r="T101" s="257"/>
      <c r="U101" s="257"/>
      <c r="V101" s="257"/>
      <c r="W101" s="257"/>
      <c r="X101" s="258"/>
      <c r="Y101" s="321"/>
      <c r="Z101" s="31"/>
    </row>
    <row r="102" spans="1:32">
      <c r="A102" s="274"/>
      <c r="B102" s="235"/>
      <c r="C102" s="223"/>
      <c r="D102" s="31"/>
      <c r="E102" s="31"/>
      <c r="F102" s="31"/>
      <c r="G102" s="31"/>
      <c r="H102" s="31"/>
      <c r="I102" s="181"/>
      <c r="J102" s="321"/>
      <c r="K102" s="306"/>
      <c r="L102" s="256"/>
      <c r="M102" s="257"/>
      <c r="N102" s="257"/>
      <c r="O102" s="257"/>
      <c r="P102" s="257"/>
      <c r="Q102" s="258"/>
      <c r="R102" s="255"/>
      <c r="S102" s="256"/>
      <c r="T102" s="257"/>
      <c r="U102" s="257"/>
      <c r="V102" s="257"/>
      <c r="W102" s="257"/>
      <c r="X102" s="258"/>
      <c r="Y102" s="321"/>
      <c r="Z102" s="31"/>
    </row>
    <row r="103" spans="1:32">
      <c r="A103" s="274"/>
      <c r="B103" s="235"/>
      <c r="C103" s="223"/>
      <c r="D103" s="31"/>
      <c r="E103" s="31"/>
      <c r="F103" s="31"/>
      <c r="G103" s="31"/>
      <c r="H103" s="31"/>
      <c r="I103" s="181"/>
      <c r="J103" s="321"/>
      <c r="K103" s="256"/>
      <c r="L103" s="256"/>
      <c r="M103" s="257"/>
      <c r="N103" s="257"/>
      <c r="O103" s="257"/>
      <c r="P103" s="263"/>
      <c r="Q103" s="257"/>
      <c r="R103" s="255"/>
      <c r="S103" s="256"/>
      <c r="T103" s="257"/>
      <c r="U103" s="257"/>
      <c r="V103" s="257"/>
      <c r="W103" s="257"/>
      <c r="X103" s="258"/>
      <c r="Y103" s="321"/>
      <c r="Z103" s="31"/>
    </row>
    <row r="104" spans="1:32">
      <c r="A104" s="274"/>
      <c r="B104" s="235"/>
      <c r="C104" s="223"/>
      <c r="D104" s="31"/>
      <c r="E104" s="31"/>
      <c r="F104" s="31"/>
      <c r="G104" s="31"/>
      <c r="H104" s="31"/>
      <c r="I104" s="181"/>
      <c r="J104" s="321"/>
      <c r="K104" s="281"/>
      <c r="L104" s="264"/>
      <c r="M104" s="264"/>
      <c r="N104" s="264"/>
      <c r="O104" s="264"/>
      <c r="P104" s="265"/>
      <c r="Q104" s="266"/>
      <c r="R104" s="264"/>
      <c r="S104" s="264"/>
      <c r="T104" s="264"/>
      <c r="U104" s="264"/>
      <c r="V104" s="264"/>
      <c r="W104" s="265"/>
      <c r="X104" s="281"/>
      <c r="Y104" s="321"/>
      <c r="Z104" s="31"/>
    </row>
    <row r="105" spans="1:32">
      <c r="A105" s="274"/>
      <c r="B105" s="235"/>
      <c r="C105" s="223"/>
      <c r="D105" s="31"/>
      <c r="E105" s="31"/>
      <c r="F105" s="31"/>
      <c r="G105" s="31"/>
      <c r="H105" s="31"/>
      <c r="I105" s="181"/>
      <c r="J105" s="321"/>
      <c r="K105" s="264"/>
      <c r="L105" s="264"/>
      <c r="M105" s="264"/>
      <c r="N105" s="264"/>
      <c r="O105" s="264"/>
      <c r="P105" s="265"/>
      <c r="Q105" s="266"/>
      <c r="R105" s="264"/>
      <c r="S105" s="264"/>
      <c r="T105" s="264"/>
      <c r="U105" s="264"/>
      <c r="V105" s="264"/>
      <c r="W105" s="265"/>
      <c r="X105" s="281"/>
      <c r="Y105" s="321"/>
      <c r="Z105" s="31"/>
    </row>
    <row r="106" spans="1:32">
      <c r="A106" s="274"/>
      <c r="B106" s="235"/>
      <c r="C106" s="223"/>
      <c r="D106" s="31"/>
      <c r="E106" s="31"/>
      <c r="F106" s="31"/>
      <c r="G106" s="31"/>
      <c r="H106" s="31"/>
      <c r="I106" s="181"/>
      <c r="J106" s="321"/>
      <c r="K106" s="264"/>
      <c r="L106" s="264"/>
      <c r="M106" s="264"/>
      <c r="N106" s="264"/>
      <c r="O106" s="264"/>
      <c r="P106" s="265"/>
      <c r="Q106" s="266"/>
      <c r="R106" s="264"/>
      <c r="S106" s="264"/>
      <c r="T106" s="264"/>
      <c r="U106" s="264"/>
      <c r="V106" s="264"/>
      <c r="W106" s="265"/>
      <c r="X106" s="281"/>
      <c r="Y106" s="321"/>
      <c r="Z106" s="31"/>
    </row>
    <row r="107" spans="1:32">
      <c r="A107" s="274"/>
      <c r="B107" s="235"/>
      <c r="C107" s="223"/>
      <c r="D107" s="31"/>
      <c r="E107" s="31"/>
      <c r="F107" s="31"/>
      <c r="G107" s="31"/>
      <c r="H107" s="31"/>
      <c r="I107" s="181"/>
      <c r="J107" s="321"/>
      <c r="K107" s="264"/>
      <c r="L107" s="264"/>
      <c r="M107" s="264"/>
      <c r="N107" s="264"/>
      <c r="O107" s="264"/>
      <c r="P107" s="265"/>
      <c r="Q107" s="266"/>
      <c r="R107" s="264"/>
      <c r="S107" s="264"/>
      <c r="T107" s="264"/>
      <c r="U107" s="264"/>
      <c r="V107" s="264"/>
      <c r="W107" s="265"/>
      <c r="X107" s="281"/>
      <c r="Y107" s="321"/>
      <c r="Z107" s="31"/>
    </row>
    <row r="108" spans="1:32">
      <c r="A108" s="274"/>
      <c r="B108" s="235"/>
      <c r="C108" s="223"/>
      <c r="D108" s="31"/>
      <c r="E108" s="31"/>
      <c r="F108" s="31"/>
      <c r="G108" s="31"/>
      <c r="H108" s="31"/>
      <c r="I108" s="181"/>
      <c r="J108" s="321"/>
      <c r="K108" s="281"/>
      <c r="L108" s="281"/>
      <c r="M108" s="281"/>
      <c r="N108" s="281"/>
      <c r="O108" s="281"/>
      <c r="P108" s="265"/>
      <c r="Q108" s="266"/>
      <c r="R108" s="688"/>
      <c r="S108" s="281"/>
      <c r="T108" s="281"/>
      <c r="U108" s="281"/>
      <c r="V108" s="281"/>
      <c r="W108" s="265"/>
      <c r="X108" s="281"/>
      <c r="Y108" s="321"/>
      <c r="Z108" s="31"/>
    </row>
    <row r="109" spans="1:32">
      <c r="A109" s="274"/>
      <c r="B109" s="236"/>
      <c r="C109" s="234"/>
      <c r="D109" s="84"/>
      <c r="E109" s="84"/>
      <c r="F109" s="84"/>
      <c r="G109" s="84"/>
      <c r="H109" s="84"/>
      <c r="I109" s="182"/>
      <c r="J109" s="321"/>
      <c r="K109" s="267"/>
      <c r="L109" s="267"/>
      <c r="M109" s="267"/>
      <c r="N109" s="267"/>
      <c r="O109" s="267"/>
      <c r="P109" s="268"/>
      <c r="Q109" s="269"/>
      <c r="R109" s="270"/>
      <c r="Y109" s="321"/>
    </row>
    <row r="110" spans="1:32">
      <c r="A110" s="274"/>
      <c r="B110" s="235"/>
      <c r="C110" s="223"/>
      <c r="D110" s="31"/>
      <c r="E110" s="31"/>
      <c r="F110" s="31"/>
      <c r="G110" s="31"/>
      <c r="H110" s="31"/>
      <c r="I110" s="181"/>
      <c r="J110" s="321"/>
      <c r="K110" s="264"/>
      <c r="L110" s="264"/>
      <c r="M110" s="264"/>
      <c r="N110" s="264"/>
      <c r="O110" s="264"/>
      <c r="P110" s="265"/>
      <c r="Q110" s="266"/>
      <c r="R110" s="264"/>
      <c r="S110" s="264"/>
      <c r="T110" s="264"/>
      <c r="U110" s="264"/>
      <c r="V110" s="264"/>
      <c r="W110" s="265"/>
      <c r="X110" s="281"/>
      <c r="Y110" s="321"/>
      <c r="Z110" s="31"/>
    </row>
    <row r="111" spans="1:32">
      <c r="A111" s="274"/>
      <c r="B111" s="235"/>
      <c r="C111" s="223"/>
      <c r="D111" s="31"/>
      <c r="E111" s="31"/>
      <c r="F111" s="31"/>
      <c r="G111" s="31"/>
      <c r="H111" s="31"/>
      <c r="I111" s="181"/>
      <c r="J111" s="321"/>
      <c r="K111" s="281"/>
      <c r="L111" s="281"/>
      <c r="M111" s="281"/>
      <c r="N111" s="281"/>
      <c r="O111" s="281"/>
      <c r="P111" s="265"/>
      <c r="Q111" s="266"/>
      <c r="R111" s="281"/>
      <c r="S111" s="281"/>
      <c r="T111" s="281"/>
      <c r="U111" s="281"/>
      <c r="V111" s="281"/>
      <c r="W111" s="265"/>
      <c r="X111" s="281"/>
      <c r="Y111" s="321"/>
      <c r="Z111" s="31"/>
      <c r="AA111" s="179"/>
      <c r="AB111" s="179"/>
      <c r="AC111" s="179"/>
      <c r="AD111" s="179"/>
      <c r="AE111" s="179"/>
      <c r="AF111" s="179"/>
    </row>
    <row r="112" spans="1:32">
      <c r="A112" s="274"/>
      <c r="B112" s="236"/>
      <c r="C112" s="234"/>
      <c r="D112" s="84"/>
      <c r="E112" s="84"/>
      <c r="F112" s="84"/>
      <c r="G112" s="84"/>
      <c r="H112" s="84"/>
      <c r="I112" s="182"/>
      <c r="J112" s="321"/>
      <c r="K112" s="267"/>
      <c r="L112" s="267"/>
      <c r="M112" s="267"/>
      <c r="N112" s="267"/>
      <c r="O112" s="267"/>
      <c r="P112" s="268"/>
      <c r="Q112" s="269"/>
      <c r="R112" s="281"/>
      <c r="S112" s="281"/>
      <c r="T112" s="281"/>
      <c r="U112" s="281"/>
      <c r="V112" s="281"/>
      <c r="W112" s="265"/>
      <c r="X112" s="281"/>
      <c r="Y112" s="321"/>
      <c r="Z112" s="31"/>
      <c r="AA112" s="179"/>
      <c r="AB112" s="179"/>
      <c r="AC112" s="179"/>
      <c r="AD112" s="179"/>
      <c r="AE112" s="179"/>
      <c r="AF112" s="179"/>
    </row>
    <row r="113" spans="1:32">
      <c r="A113" s="274"/>
      <c r="B113" s="235"/>
      <c r="C113" s="223"/>
      <c r="D113" s="31"/>
      <c r="E113" s="31"/>
      <c r="F113" s="31"/>
      <c r="G113" s="31"/>
      <c r="H113" s="31"/>
      <c r="I113" s="181"/>
      <c r="J113" s="321"/>
      <c r="K113" s="264"/>
      <c r="L113" s="264"/>
      <c r="M113" s="264"/>
      <c r="N113" s="264"/>
      <c r="O113" s="264"/>
      <c r="P113" s="265"/>
      <c r="Q113" s="266"/>
      <c r="R113" s="256"/>
      <c r="S113" s="256"/>
      <c r="T113" s="257"/>
      <c r="U113" s="257"/>
      <c r="V113" s="257"/>
      <c r="W113" s="257"/>
      <c r="X113" s="258"/>
      <c r="Y113" s="321"/>
      <c r="Z113" s="31"/>
    </row>
    <row r="114" spans="1:32">
      <c r="A114" s="274"/>
      <c r="B114" s="235"/>
      <c r="C114" s="223"/>
      <c r="D114" s="31"/>
      <c r="E114" s="31"/>
      <c r="F114" s="31"/>
      <c r="G114" s="31"/>
      <c r="H114" s="31"/>
      <c r="I114" s="181"/>
      <c r="J114" s="321"/>
      <c r="K114" s="281"/>
      <c r="L114" s="281"/>
      <c r="M114" s="281"/>
      <c r="N114" s="281"/>
      <c r="O114" s="281"/>
      <c r="P114" s="265"/>
      <c r="Q114" s="266"/>
      <c r="R114" s="264"/>
      <c r="S114" s="264"/>
      <c r="T114" s="264"/>
      <c r="U114" s="264"/>
      <c r="V114" s="264"/>
      <c r="W114" s="265"/>
      <c r="X114" s="281"/>
      <c r="Y114" s="321"/>
      <c r="Z114" s="31"/>
    </row>
    <row r="115" spans="1:32">
      <c r="A115" s="274"/>
      <c r="B115" s="236"/>
      <c r="C115" s="234"/>
      <c r="D115" s="84"/>
      <c r="E115" s="84"/>
      <c r="F115" s="84"/>
      <c r="G115" s="84"/>
      <c r="H115" s="84"/>
      <c r="I115" s="182"/>
      <c r="J115" s="321"/>
      <c r="K115" s="267"/>
      <c r="L115" s="267"/>
      <c r="M115" s="267"/>
      <c r="N115" s="267"/>
      <c r="O115" s="267"/>
      <c r="P115" s="268"/>
      <c r="Q115" s="269"/>
      <c r="R115" s="270"/>
      <c r="S115" s="267"/>
      <c r="T115" s="267"/>
      <c r="U115" s="267"/>
      <c r="V115" s="267"/>
      <c r="W115" s="268"/>
      <c r="X115" s="267"/>
      <c r="Y115" s="321"/>
      <c r="Z115" s="31"/>
    </row>
    <row r="116" spans="1:32">
      <c r="A116" s="274"/>
      <c r="B116" s="235"/>
      <c r="C116" s="223"/>
      <c r="D116" s="31"/>
      <c r="E116" s="31"/>
      <c r="F116" s="31"/>
      <c r="G116" s="31"/>
      <c r="H116" s="31"/>
      <c r="I116" s="181"/>
      <c r="J116" s="321"/>
      <c r="K116" s="264"/>
      <c r="L116" s="264"/>
      <c r="M116" s="264"/>
      <c r="N116" s="264"/>
      <c r="O116" s="264"/>
      <c r="P116" s="265"/>
      <c r="Q116" s="266"/>
      <c r="R116" s="264"/>
      <c r="S116" s="256"/>
      <c r="T116" s="257"/>
      <c r="U116" s="257"/>
      <c r="V116" s="257"/>
      <c r="W116" s="257"/>
      <c r="X116" s="258"/>
      <c r="Y116" s="321"/>
      <c r="Z116" s="31"/>
    </row>
    <row r="117" spans="1:32">
      <c r="A117" s="274"/>
      <c r="B117" s="235"/>
      <c r="C117" s="223"/>
      <c r="D117" s="31"/>
      <c r="E117" s="31"/>
      <c r="F117" s="31"/>
      <c r="G117" s="31"/>
      <c r="H117" s="31"/>
      <c r="I117" s="181"/>
      <c r="J117" s="321"/>
      <c r="K117" s="281"/>
      <c r="L117" s="281"/>
      <c r="M117" s="281"/>
      <c r="N117" s="281"/>
      <c r="O117" s="281"/>
      <c r="P117" s="265"/>
      <c r="Q117" s="266"/>
      <c r="S117" s="264"/>
      <c r="T117" s="264"/>
      <c r="U117" s="264"/>
      <c r="V117" s="264"/>
      <c r="W117" s="265"/>
      <c r="X117" s="281"/>
      <c r="Y117" s="321"/>
      <c r="Z117" s="31"/>
    </row>
    <row r="118" spans="1:32">
      <c r="A118" s="274"/>
      <c r="B118" s="236"/>
      <c r="C118" s="234"/>
      <c r="D118" s="84"/>
      <c r="E118" s="84"/>
      <c r="F118" s="84"/>
      <c r="G118" s="84"/>
      <c r="H118" s="84"/>
      <c r="I118" s="182"/>
      <c r="J118" s="321"/>
      <c r="K118" s="267"/>
      <c r="L118" s="267"/>
      <c r="M118" s="267"/>
      <c r="N118" s="267"/>
      <c r="O118" s="267"/>
      <c r="P118" s="268"/>
      <c r="Q118" s="269"/>
      <c r="R118" s="270"/>
      <c r="S118" s="267"/>
      <c r="T118" s="267"/>
      <c r="U118" s="267"/>
      <c r="V118" s="267"/>
      <c r="W118" s="268"/>
      <c r="X118" s="267"/>
      <c r="Y118" s="321"/>
      <c r="Z118" s="31"/>
    </row>
    <row r="119" spans="1:32">
      <c r="A119" s="274"/>
      <c r="B119" s="235"/>
      <c r="C119" s="223"/>
      <c r="D119" s="31"/>
      <c r="E119" s="31"/>
      <c r="F119" s="31"/>
      <c r="G119" s="31"/>
      <c r="H119" s="31"/>
      <c r="I119" s="181"/>
      <c r="J119" s="321"/>
      <c r="K119" s="264"/>
      <c r="L119" s="264"/>
      <c r="M119" s="264"/>
      <c r="N119" s="264"/>
      <c r="O119" s="264"/>
      <c r="P119" s="265"/>
      <c r="Q119" s="266"/>
      <c r="R119" s="264"/>
      <c r="S119" s="264"/>
      <c r="T119" s="264"/>
      <c r="U119" s="264"/>
      <c r="V119" s="264"/>
      <c r="W119" s="265"/>
      <c r="X119" s="281"/>
      <c r="Y119" s="321"/>
      <c r="Z119" s="31"/>
    </row>
    <row r="120" spans="1:32">
      <c r="A120" s="274"/>
      <c r="B120" s="235"/>
      <c r="C120" s="223"/>
      <c r="D120" s="31"/>
      <c r="E120" s="31"/>
      <c r="F120" s="31"/>
      <c r="G120" s="31"/>
      <c r="H120" s="31"/>
      <c r="I120" s="181"/>
      <c r="J120" s="321"/>
      <c r="K120" s="281"/>
      <c r="L120" s="281"/>
      <c r="M120" s="281"/>
      <c r="N120" s="281"/>
      <c r="O120" s="281"/>
      <c r="P120" s="265"/>
      <c r="Q120" s="266"/>
      <c r="R120" s="281"/>
      <c r="S120" s="281"/>
      <c r="T120" s="281"/>
      <c r="U120" s="281"/>
      <c r="V120" s="281"/>
      <c r="W120" s="265"/>
      <c r="X120" s="281"/>
      <c r="Y120" s="321"/>
      <c r="Z120" s="31"/>
      <c r="AA120" s="179"/>
      <c r="AB120" s="179"/>
      <c r="AC120" s="179"/>
      <c r="AD120" s="179"/>
      <c r="AE120" s="179"/>
      <c r="AF120" s="179"/>
    </row>
    <row r="121" spans="1:32">
      <c r="A121" s="274"/>
      <c r="B121" s="236"/>
      <c r="C121" s="234"/>
      <c r="D121" s="84"/>
      <c r="E121" s="84"/>
      <c r="F121" s="84"/>
      <c r="G121" s="84"/>
      <c r="H121" s="84"/>
      <c r="I121" s="182"/>
      <c r="J121" s="321"/>
      <c r="K121" s="267"/>
      <c r="L121" s="267"/>
      <c r="M121" s="267"/>
      <c r="N121" s="267"/>
      <c r="O121" s="267"/>
      <c r="P121" s="268"/>
      <c r="Q121" s="269"/>
      <c r="R121" s="281"/>
      <c r="S121" s="281"/>
      <c r="T121" s="281"/>
      <c r="U121" s="281"/>
      <c r="V121" s="281"/>
      <c r="W121" s="265"/>
      <c r="X121" s="281"/>
      <c r="Y121" s="321"/>
      <c r="Z121" s="31"/>
      <c r="AA121" s="179"/>
      <c r="AB121" s="179"/>
      <c r="AC121" s="179"/>
      <c r="AD121" s="179"/>
      <c r="AE121" s="179"/>
      <c r="AF121" s="179"/>
    </row>
    <row r="122" spans="1:32">
      <c r="A122" s="274"/>
      <c r="B122" s="235"/>
      <c r="C122" s="223"/>
      <c r="D122" s="31"/>
      <c r="E122" s="31"/>
      <c r="F122" s="31"/>
      <c r="G122" s="31"/>
      <c r="H122" s="31"/>
      <c r="I122" s="181"/>
      <c r="J122" s="321"/>
      <c r="K122" s="264"/>
      <c r="L122" s="264"/>
      <c r="M122" s="264"/>
      <c r="N122" s="264"/>
      <c r="O122" s="264"/>
      <c r="P122" s="265"/>
      <c r="Q122" s="266"/>
      <c r="R122" s="256"/>
      <c r="S122" s="256"/>
      <c r="T122" s="257"/>
      <c r="U122" s="257"/>
      <c r="V122" s="257"/>
      <c r="W122" s="257"/>
      <c r="X122" s="258"/>
      <c r="Y122" s="321"/>
      <c r="Z122" s="31"/>
    </row>
    <row r="123" spans="1:32">
      <c r="A123" s="274"/>
      <c r="B123" s="235"/>
      <c r="C123" s="223"/>
      <c r="D123" s="31"/>
      <c r="E123" s="31"/>
      <c r="F123" s="31"/>
      <c r="G123" s="31"/>
      <c r="H123" s="31"/>
      <c r="I123" s="181"/>
      <c r="J123" s="321"/>
      <c r="K123" s="281"/>
      <c r="L123" s="281"/>
      <c r="M123" s="281"/>
      <c r="N123" s="281"/>
      <c r="O123" s="281"/>
      <c r="P123" s="265"/>
      <c r="Q123" s="266"/>
      <c r="R123" s="264"/>
      <c r="S123" s="264"/>
      <c r="T123" s="264"/>
      <c r="U123" s="264"/>
      <c r="V123" s="264"/>
      <c r="W123" s="265"/>
      <c r="X123" s="281"/>
      <c r="Y123" s="321"/>
      <c r="Z123" s="31"/>
    </row>
    <row r="124" spans="1:32">
      <c r="A124" s="274"/>
      <c r="B124" s="236"/>
      <c r="C124" s="234"/>
      <c r="D124" s="84"/>
      <c r="E124" s="84"/>
      <c r="F124" s="84"/>
      <c r="G124" s="84"/>
      <c r="H124" s="84"/>
      <c r="I124" s="182"/>
      <c r="J124" s="321"/>
      <c r="K124" s="267"/>
      <c r="L124" s="267"/>
      <c r="M124" s="267"/>
      <c r="N124" s="267"/>
      <c r="O124" s="267"/>
      <c r="P124" s="268"/>
      <c r="Q124" s="269"/>
      <c r="R124" s="270"/>
      <c r="S124" s="267"/>
      <c r="T124" s="267"/>
      <c r="U124" s="267"/>
      <c r="V124" s="267"/>
      <c r="W124" s="268"/>
      <c r="X124" s="267"/>
      <c r="Y124" s="321"/>
      <c r="Z124" s="31"/>
    </row>
    <row r="125" spans="1:32">
      <c r="A125" s="274"/>
      <c r="B125" s="235"/>
      <c r="C125" s="223"/>
      <c r="D125" s="31"/>
      <c r="E125" s="31"/>
      <c r="F125" s="31"/>
      <c r="G125" s="31"/>
      <c r="H125" s="31"/>
      <c r="I125" s="181"/>
      <c r="J125" s="321"/>
      <c r="K125" s="264"/>
      <c r="L125" s="264"/>
      <c r="M125" s="264"/>
      <c r="N125" s="264"/>
      <c r="O125" s="264"/>
      <c r="P125" s="265"/>
      <c r="Q125" s="266"/>
      <c r="R125" s="256"/>
      <c r="S125" s="256"/>
      <c r="T125" s="257"/>
      <c r="U125" s="257"/>
      <c r="V125" s="257"/>
      <c r="W125" s="257"/>
      <c r="X125" s="258"/>
      <c r="Y125" s="321"/>
      <c r="Z125" s="31"/>
    </row>
    <row r="126" spans="1:32">
      <c r="A126" s="274"/>
      <c r="B126" s="235"/>
      <c r="C126" s="223"/>
      <c r="D126" s="31"/>
      <c r="E126" s="31"/>
      <c r="F126" s="31"/>
      <c r="G126" s="31"/>
      <c r="H126" s="31"/>
      <c r="I126" s="181"/>
      <c r="J126" s="321"/>
      <c r="K126" s="281"/>
      <c r="L126" s="281"/>
      <c r="M126" s="281"/>
      <c r="N126" s="281"/>
      <c r="O126" s="281"/>
      <c r="P126" s="265"/>
      <c r="Q126" s="266"/>
      <c r="R126" s="264"/>
      <c r="S126" s="264"/>
      <c r="T126" s="264"/>
      <c r="U126" s="264"/>
      <c r="V126" s="264"/>
      <c r="W126" s="265"/>
      <c r="X126" s="281"/>
      <c r="Y126" s="321"/>
      <c r="Z126" s="31"/>
    </row>
    <row r="127" spans="1:32">
      <c r="A127" s="274"/>
      <c r="B127" s="236"/>
      <c r="C127" s="234"/>
      <c r="D127" s="84"/>
      <c r="E127" s="84"/>
      <c r="F127" s="84"/>
      <c r="G127" s="84"/>
      <c r="H127" s="84"/>
      <c r="I127" s="182"/>
      <c r="J127" s="321"/>
      <c r="K127" s="267"/>
      <c r="L127" s="267"/>
      <c r="M127" s="267"/>
      <c r="N127" s="267"/>
      <c r="O127" s="267"/>
      <c r="P127" s="268"/>
      <c r="Q127" s="269"/>
      <c r="R127" s="270"/>
      <c r="S127" s="267"/>
      <c r="T127" s="267"/>
      <c r="U127" s="267"/>
      <c r="V127" s="267"/>
      <c r="W127" s="268"/>
      <c r="X127" s="267"/>
      <c r="Y127" s="321"/>
      <c r="Z127" s="31"/>
    </row>
    <row r="128" spans="1:32">
      <c r="A128" s="274"/>
      <c r="B128" s="235"/>
      <c r="C128" s="237"/>
      <c r="D128" s="238"/>
      <c r="E128" s="238"/>
      <c r="F128" s="238"/>
      <c r="G128" s="238"/>
      <c r="H128" s="238"/>
      <c r="I128" s="322"/>
      <c r="J128" s="321"/>
      <c r="K128" s="264"/>
      <c r="L128" s="264"/>
      <c r="M128" s="264"/>
      <c r="N128" s="264"/>
      <c r="O128" s="264"/>
      <c r="P128" s="265"/>
      <c r="Q128" s="266"/>
      <c r="R128" s="256"/>
      <c r="S128" s="256"/>
      <c r="T128" s="257"/>
      <c r="U128" s="257"/>
      <c r="V128" s="257"/>
      <c r="W128" s="257"/>
      <c r="X128" s="258"/>
      <c r="Y128" s="321"/>
      <c r="Z128" s="31"/>
    </row>
    <row r="129" spans="1:27">
      <c r="A129" s="274"/>
      <c r="B129" s="235"/>
      <c r="C129" s="223"/>
      <c r="D129" s="31"/>
      <c r="E129" s="31"/>
      <c r="F129" s="31"/>
      <c r="G129" s="31"/>
      <c r="H129" s="31"/>
      <c r="I129" s="181"/>
      <c r="J129" s="321"/>
      <c r="K129" s="281"/>
      <c r="L129" s="281"/>
      <c r="M129" s="281"/>
      <c r="N129" s="281"/>
      <c r="O129" s="281"/>
      <c r="P129" s="265"/>
      <c r="Q129" s="266"/>
      <c r="R129" s="264"/>
      <c r="S129" s="264"/>
      <c r="T129" s="264"/>
      <c r="U129" s="264"/>
      <c r="V129" s="264"/>
      <c r="W129" s="265"/>
      <c r="X129" s="281"/>
      <c r="Y129" s="321"/>
      <c r="Z129" s="31"/>
    </row>
    <row r="130" spans="1:27">
      <c r="A130" s="274"/>
      <c r="B130" s="236"/>
      <c r="C130" s="234"/>
      <c r="D130" s="84"/>
      <c r="E130" s="84"/>
      <c r="F130" s="84"/>
      <c r="G130" s="84"/>
      <c r="H130" s="84"/>
      <c r="I130" s="182"/>
      <c r="J130" s="321"/>
      <c r="K130" s="267"/>
      <c r="L130" s="267"/>
      <c r="M130" s="267"/>
      <c r="N130" s="267"/>
      <c r="O130" s="267"/>
      <c r="P130" s="268"/>
      <c r="Q130" s="269"/>
      <c r="R130" s="270"/>
      <c r="S130" s="267"/>
      <c r="T130" s="267"/>
      <c r="U130" s="267"/>
      <c r="V130" s="267"/>
      <c r="W130" s="268"/>
      <c r="X130" s="267"/>
      <c r="Y130" s="321"/>
      <c r="Z130" s="31"/>
    </row>
    <row r="131" spans="1:27">
      <c r="A131" s="274"/>
      <c r="B131" s="235"/>
      <c r="C131" s="223"/>
      <c r="D131" s="31"/>
      <c r="E131" s="31"/>
      <c r="F131" s="31"/>
      <c r="G131" s="31"/>
      <c r="H131" s="31"/>
      <c r="I131" s="181"/>
      <c r="J131" s="321"/>
      <c r="K131" s="264"/>
      <c r="L131" s="264"/>
      <c r="M131" s="264"/>
      <c r="N131" s="264"/>
      <c r="O131" s="264"/>
      <c r="P131" s="265"/>
      <c r="Q131" s="266"/>
      <c r="R131" s="256"/>
      <c r="S131" s="256"/>
      <c r="T131" s="257"/>
      <c r="U131" s="257"/>
      <c r="V131" s="257"/>
      <c r="W131" s="257"/>
      <c r="X131" s="258"/>
      <c r="Y131" s="321"/>
      <c r="Z131" s="31"/>
    </row>
    <row r="132" spans="1:27">
      <c r="A132" s="274"/>
      <c r="B132" s="235"/>
      <c r="C132" s="223"/>
      <c r="D132" s="31"/>
      <c r="E132" s="31"/>
      <c r="F132" s="31"/>
      <c r="G132" s="31"/>
      <c r="H132" s="31"/>
      <c r="I132" s="181"/>
      <c r="J132" s="321"/>
      <c r="K132" s="281"/>
      <c r="L132" s="281"/>
      <c r="M132" s="281"/>
      <c r="N132" s="281"/>
      <c r="O132" s="281"/>
      <c r="P132" s="265"/>
      <c r="Q132" s="266"/>
      <c r="R132" s="264"/>
      <c r="S132" s="264"/>
      <c r="T132" s="264"/>
      <c r="U132" s="264"/>
      <c r="V132" s="264"/>
      <c r="W132" s="265"/>
      <c r="X132" s="281"/>
      <c r="Y132" s="321"/>
      <c r="Z132" s="31"/>
    </row>
    <row r="133" spans="1:27">
      <c r="A133" s="275"/>
      <c r="B133" s="236"/>
      <c r="C133" s="234"/>
      <c r="D133" s="84"/>
      <c r="E133" s="84"/>
      <c r="F133" s="84"/>
      <c r="G133" s="84"/>
      <c r="H133" s="84"/>
      <c r="I133" s="182"/>
      <c r="J133" s="321"/>
      <c r="K133" s="267"/>
      <c r="L133" s="267"/>
      <c r="M133" s="267"/>
      <c r="N133" s="267"/>
      <c r="O133" s="267"/>
      <c r="P133" s="268"/>
      <c r="Q133" s="269"/>
      <c r="R133" s="270"/>
      <c r="S133" s="267"/>
      <c r="T133" s="267"/>
      <c r="U133" s="267"/>
      <c r="V133" s="267"/>
      <c r="W133" s="268"/>
      <c r="X133" s="267"/>
      <c r="Y133" s="321"/>
      <c r="Z133" s="31"/>
    </row>
    <row r="134" spans="1:27">
      <c r="A134" s="793"/>
      <c r="B134" s="788"/>
      <c r="C134" s="789"/>
      <c r="D134" s="790"/>
      <c r="E134" s="790"/>
      <c r="F134" s="790"/>
      <c r="G134" s="790"/>
      <c r="H134" s="790"/>
      <c r="I134" s="791"/>
      <c r="J134" s="321"/>
      <c r="K134" s="318"/>
      <c r="L134" s="253"/>
      <c r="M134" s="241"/>
      <c r="N134" s="241"/>
      <c r="O134" s="241"/>
      <c r="P134" s="241"/>
      <c r="Q134" s="254"/>
      <c r="R134" s="252"/>
      <c r="S134" s="253"/>
      <c r="T134" s="241"/>
      <c r="U134" s="241"/>
      <c r="V134" s="241"/>
      <c r="W134" s="241"/>
      <c r="X134" s="280"/>
      <c r="Y134" s="321"/>
      <c r="Z134" s="31"/>
    </row>
    <row r="135" spans="1:27">
      <c r="A135" s="274"/>
      <c r="B135" s="235"/>
      <c r="C135" s="223"/>
      <c r="D135" s="31"/>
      <c r="E135" s="31"/>
      <c r="F135" s="31"/>
      <c r="G135" s="31"/>
      <c r="H135" s="31"/>
      <c r="I135" s="181"/>
      <c r="J135" s="321"/>
      <c r="K135" s="256"/>
      <c r="L135" s="256"/>
      <c r="M135" s="257"/>
      <c r="N135" s="257"/>
      <c r="O135" s="257"/>
      <c r="P135" s="257"/>
      <c r="Q135" s="258"/>
      <c r="R135" s="255"/>
      <c r="S135" s="256"/>
      <c r="T135" s="257"/>
      <c r="U135" s="257"/>
      <c r="V135" s="257"/>
      <c r="W135" s="257"/>
      <c r="X135" s="258"/>
      <c r="Y135" s="321"/>
      <c r="Z135" s="31"/>
    </row>
    <row r="136" spans="1:27">
      <c r="A136" s="274"/>
      <c r="B136" s="235"/>
      <c r="C136" s="223"/>
      <c r="D136" s="31"/>
      <c r="E136" s="31"/>
      <c r="F136" s="31"/>
      <c r="G136" s="31"/>
      <c r="H136" s="31"/>
      <c r="I136" s="181"/>
      <c r="J136" s="321"/>
      <c r="K136" s="256"/>
      <c r="L136" s="256"/>
      <c r="M136" s="257"/>
      <c r="N136" s="257"/>
      <c r="O136" s="257"/>
      <c r="P136" s="257"/>
      <c r="Q136" s="258"/>
      <c r="R136" s="255"/>
      <c r="S136" s="256"/>
      <c r="T136" s="257"/>
      <c r="U136" s="257"/>
      <c r="V136" s="257"/>
      <c r="W136" s="257"/>
      <c r="X136" s="258"/>
      <c r="Y136" s="321"/>
      <c r="Z136" s="31"/>
    </row>
    <row r="137" spans="1:27">
      <c r="A137" s="274"/>
      <c r="B137" s="235"/>
      <c r="C137" s="223"/>
      <c r="D137" s="31"/>
      <c r="E137" s="31"/>
      <c r="F137" s="31"/>
      <c r="G137" s="31"/>
      <c r="H137" s="31"/>
      <c r="I137" s="181"/>
      <c r="J137" s="321"/>
      <c r="K137" s="256"/>
      <c r="L137" s="256"/>
      <c r="M137" s="257"/>
      <c r="N137" s="257"/>
      <c r="O137" s="257"/>
      <c r="P137" s="257"/>
      <c r="Q137" s="258"/>
      <c r="R137" s="255"/>
      <c r="S137" s="256"/>
      <c r="T137" s="257"/>
      <c r="U137" s="257"/>
      <c r="V137" s="257"/>
      <c r="W137" s="257"/>
      <c r="X137" s="258"/>
      <c r="Y137" s="321"/>
      <c r="Z137" s="31"/>
    </row>
    <row r="138" spans="1:27">
      <c r="A138" s="274"/>
      <c r="B138" s="235"/>
      <c r="C138" s="223"/>
      <c r="D138" s="31"/>
      <c r="E138" s="31"/>
      <c r="F138" s="31"/>
      <c r="G138" s="31"/>
      <c r="H138" s="31"/>
      <c r="I138" s="181"/>
      <c r="J138" s="321"/>
      <c r="K138" s="256"/>
      <c r="L138" s="256"/>
      <c r="M138" s="257"/>
      <c r="N138" s="257"/>
      <c r="O138" s="257"/>
      <c r="P138" s="257"/>
      <c r="Q138" s="258"/>
      <c r="R138" s="255"/>
      <c r="S138" s="256"/>
      <c r="T138" s="257"/>
      <c r="U138" s="257"/>
      <c r="V138" s="257"/>
      <c r="W138" s="257"/>
      <c r="X138" s="258"/>
      <c r="Y138" s="321"/>
      <c r="Z138" s="31"/>
      <c r="AA138" s="599"/>
    </row>
    <row r="139" spans="1:27">
      <c r="A139" s="274"/>
      <c r="B139" s="235"/>
      <c r="C139" s="223"/>
      <c r="D139" s="31"/>
      <c r="E139" s="31"/>
      <c r="F139" s="31"/>
      <c r="G139" s="31"/>
      <c r="H139" s="31"/>
      <c r="I139" s="181"/>
      <c r="J139" s="321"/>
      <c r="K139" s="256"/>
      <c r="L139" s="256"/>
      <c r="M139" s="257"/>
      <c r="N139" s="257"/>
      <c r="O139" s="257"/>
      <c r="P139" s="257"/>
      <c r="Q139" s="258"/>
      <c r="R139" s="255"/>
      <c r="S139" s="256"/>
      <c r="T139" s="257"/>
      <c r="U139" s="257"/>
      <c r="V139" s="257"/>
      <c r="W139" s="257"/>
      <c r="X139" s="258"/>
      <c r="Y139" s="321"/>
      <c r="Z139" s="31"/>
    </row>
    <row r="140" spans="1:27">
      <c r="A140" s="274"/>
      <c r="B140" s="236"/>
      <c r="C140" s="234"/>
      <c r="D140" s="84"/>
      <c r="E140" s="84"/>
      <c r="F140" s="84"/>
      <c r="G140" s="84"/>
      <c r="H140" s="84"/>
      <c r="I140" s="182"/>
      <c r="J140" s="321"/>
      <c r="K140" s="260"/>
      <c r="L140" s="260"/>
      <c r="M140" s="261"/>
      <c r="N140" s="261"/>
      <c r="O140" s="261"/>
      <c r="P140" s="261"/>
      <c r="Q140" s="262"/>
      <c r="R140" s="259"/>
      <c r="S140" s="260"/>
      <c r="T140" s="261"/>
      <c r="U140" s="261"/>
      <c r="V140" s="261"/>
      <c r="W140" s="261"/>
      <c r="X140" s="262"/>
      <c r="Y140" s="321"/>
      <c r="Z140" s="31"/>
    </row>
    <row r="141" spans="1:27">
      <c r="A141" s="274"/>
      <c r="B141" s="235"/>
      <c r="C141" s="223"/>
      <c r="D141" s="31"/>
      <c r="E141" s="31"/>
      <c r="F141" s="31"/>
      <c r="G141" s="31"/>
      <c r="H141" s="31"/>
      <c r="I141" s="181"/>
      <c r="J141" s="321"/>
      <c r="K141" s="256"/>
      <c r="L141" s="256"/>
      <c r="M141" s="257"/>
      <c r="N141" s="257"/>
      <c r="O141" s="257"/>
      <c r="P141" s="257"/>
      <c r="Q141" s="258"/>
      <c r="R141" s="255"/>
      <c r="S141" s="256"/>
      <c r="T141" s="257"/>
      <c r="U141" s="257"/>
      <c r="V141" s="257"/>
      <c r="W141" s="257"/>
      <c r="X141" s="258"/>
      <c r="Y141" s="321"/>
      <c r="Z141" s="31"/>
    </row>
    <row r="142" spans="1:27">
      <c r="A142" s="274"/>
      <c r="B142" s="235"/>
      <c r="C142" s="223"/>
      <c r="D142" s="31"/>
      <c r="E142" s="31"/>
      <c r="F142" s="31"/>
      <c r="G142" s="31"/>
      <c r="H142" s="31"/>
      <c r="I142" s="181"/>
      <c r="J142" s="321"/>
      <c r="K142" s="256"/>
      <c r="L142" s="256"/>
      <c r="M142" s="257"/>
      <c r="N142" s="257"/>
      <c r="O142" s="257"/>
      <c r="P142" s="257"/>
      <c r="Q142" s="258"/>
      <c r="R142" s="255"/>
      <c r="S142" s="256"/>
      <c r="T142" s="257"/>
      <c r="U142" s="257"/>
      <c r="V142" s="257"/>
      <c r="W142" s="257"/>
      <c r="X142" s="258"/>
      <c r="Y142" s="321"/>
      <c r="Z142" s="31"/>
    </row>
    <row r="143" spans="1:27">
      <c r="A143" s="274"/>
      <c r="B143" s="235"/>
      <c r="C143" s="237"/>
      <c r="D143" s="238"/>
      <c r="E143" s="238"/>
      <c r="F143" s="238"/>
      <c r="G143" s="238"/>
      <c r="H143" s="238"/>
      <c r="I143" s="322"/>
      <c r="J143" s="321"/>
      <c r="K143" s="256"/>
      <c r="L143" s="256"/>
      <c r="M143" s="257"/>
      <c r="N143" s="257"/>
      <c r="O143" s="257"/>
      <c r="P143" s="257"/>
      <c r="Q143" s="258"/>
      <c r="R143" s="255"/>
      <c r="S143" s="256"/>
      <c r="T143" s="257"/>
      <c r="U143" s="257"/>
      <c r="V143" s="257"/>
      <c r="W143" s="257"/>
      <c r="X143" s="258"/>
      <c r="Y143" s="321"/>
      <c r="Z143" s="31"/>
    </row>
    <row r="144" spans="1:27">
      <c r="A144" s="274"/>
      <c r="B144" s="235"/>
      <c r="C144" s="223"/>
      <c r="D144" s="31"/>
      <c r="E144" s="31"/>
      <c r="F144" s="31"/>
      <c r="G144" s="31"/>
      <c r="H144" s="31"/>
      <c r="I144" s="181"/>
      <c r="J144" s="321"/>
      <c r="K144" s="256"/>
      <c r="L144" s="256"/>
      <c r="M144" s="257"/>
      <c r="N144" s="257"/>
      <c r="O144" s="257"/>
      <c r="P144" s="257"/>
      <c r="Q144" s="258"/>
      <c r="R144" s="255"/>
      <c r="S144" s="256"/>
      <c r="T144" s="257"/>
      <c r="U144" s="257"/>
      <c r="V144" s="257"/>
      <c r="W144" s="257"/>
      <c r="X144" s="258"/>
      <c r="Y144" s="321"/>
      <c r="Z144" s="31"/>
    </row>
    <row r="145" spans="1:32">
      <c r="A145" s="274"/>
      <c r="B145" s="235"/>
      <c r="C145" s="223"/>
      <c r="D145" s="31"/>
      <c r="E145" s="31"/>
      <c r="F145" s="31"/>
      <c r="G145" s="31"/>
      <c r="H145" s="31"/>
      <c r="I145" s="181"/>
      <c r="J145" s="321"/>
      <c r="K145" s="306"/>
      <c r="L145" s="256"/>
      <c r="M145" s="257"/>
      <c r="N145" s="257"/>
      <c r="O145" s="257"/>
      <c r="P145" s="257"/>
      <c r="Q145" s="258"/>
      <c r="R145" s="255"/>
      <c r="S145" s="256"/>
      <c r="T145" s="257"/>
      <c r="U145" s="257"/>
      <c r="V145" s="257"/>
      <c r="W145" s="257"/>
      <c r="X145" s="258"/>
      <c r="Y145" s="321"/>
      <c r="Z145" s="31"/>
    </row>
    <row r="146" spans="1:32">
      <c r="A146" s="274"/>
      <c r="B146" s="235"/>
      <c r="C146" s="223"/>
      <c r="D146" s="31"/>
      <c r="E146" s="31"/>
      <c r="F146" s="31"/>
      <c r="G146" s="31"/>
      <c r="H146" s="31"/>
      <c r="I146" s="181"/>
      <c r="J146" s="321"/>
      <c r="K146" s="256"/>
      <c r="L146" s="256"/>
      <c r="M146" s="257"/>
      <c r="N146" s="257"/>
      <c r="O146" s="257"/>
      <c r="P146" s="263"/>
      <c r="Q146" s="257"/>
      <c r="R146" s="255"/>
      <c r="S146" s="256"/>
      <c r="T146" s="257"/>
      <c r="U146" s="257"/>
      <c r="V146" s="257"/>
      <c r="W146" s="257"/>
      <c r="X146" s="258"/>
      <c r="Y146" s="321"/>
      <c r="Z146" s="31"/>
    </row>
    <row r="147" spans="1:32">
      <c r="A147" s="274"/>
      <c r="B147" s="235"/>
      <c r="C147" s="223"/>
      <c r="D147" s="31"/>
      <c r="E147" s="31"/>
      <c r="F147" s="31"/>
      <c r="G147" s="31"/>
      <c r="H147" s="31"/>
      <c r="I147" s="181"/>
      <c r="J147" s="321"/>
      <c r="K147" s="281"/>
      <c r="L147" s="264"/>
      <c r="M147" s="264"/>
      <c r="N147" s="264"/>
      <c r="O147" s="264"/>
      <c r="P147" s="265"/>
      <c r="Q147" s="266"/>
      <c r="R147" s="264"/>
      <c r="S147" s="264"/>
      <c r="T147" s="264"/>
      <c r="U147" s="264"/>
      <c r="V147" s="264"/>
      <c r="W147" s="265"/>
      <c r="X147" s="281"/>
      <c r="Y147" s="321"/>
      <c r="Z147" s="31"/>
    </row>
    <row r="148" spans="1:32">
      <c r="A148" s="274"/>
      <c r="B148" s="235"/>
      <c r="C148" s="223"/>
      <c r="D148" s="31"/>
      <c r="E148" s="31"/>
      <c r="F148" s="31"/>
      <c r="G148" s="31"/>
      <c r="H148" s="31"/>
      <c r="I148" s="181"/>
      <c r="J148" s="321"/>
      <c r="K148" s="264"/>
      <c r="L148" s="264"/>
      <c r="M148" s="264"/>
      <c r="N148" s="264"/>
      <c r="O148" s="264"/>
      <c r="P148" s="265"/>
      <c r="Q148" s="266"/>
      <c r="R148" s="264"/>
      <c r="S148" s="264"/>
      <c r="T148" s="264"/>
      <c r="U148" s="264"/>
      <c r="V148" s="264"/>
      <c r="W148" s="265"/>
      <c r="X148" s="281"/>
      <c r="Y148" s="321"/>
      <c r="Z148" s="31"/>
    </row>
    <row r="149" spans="1:32">
      <c r="A149" s="274"/>
      <c r="B149" s="235"/>
      <c r="C149" s="223"/>
      <c r="D149" s="31"/>
      <c r="E149" s="31"/>
      <c r="F149" s="31"/>
      <c r="G149" s="31"/>
      <c r="H149" s="31"/>
      <c r="I149" s="181"/>
      <c r="J149" s="321"/>
      <c r="K149" s="264"/>
      <c r="L149" s="264"/>
      <c r="M149" s="264"/>
      <c r="N149" s="264"/>
      <c r="O149" s="264"/>
      <c r="P149" s="265"/>
      <c r="Q149" s="266"/>
      <c r="R149" s="264"/>
      <c r="S149" s="264"/>
      <c r="T149" s="264"/>
      <c r="U149" s="264"/>
      <c r="V149" s="264"/>
      <c r="W149" s="265"/>
      <c r="X149" s="281"/>
      <c r="Y149" s="321"/>
      <c r="Z149" s="31"/>
    </row>
    <row r="150" spans="1:32">
      <c r="A150" s="274"/>
      <c r="B150" s="235"/>
      <c r="C150" s="223"/>
      <c r="D150" s="31"/>
      <c r="E150" s="31"/>
      <c r="F150" s="31"/>
      <c r="G150" s="31"/>
      <c r="H150" s="31"/>
      <c r="I150" s="181"/>
      <c r="J150" s="321"/>
      <c r="K150" s="264"/>
      <c r="L150" s="264"/>
      <c r="M150" s="264"/>
      <c r="N150" s="264"/>
      <c r="O150" s="264"/>
      <c r="P150" s="265"/>
      <c r="Q150" s="266"/>
      <c r="R150" s="264"/>
      <c r="S150" s="264"/>
      <c r="T150" s="264"/>
      <c r="U150" s="264"/>
      <c r="V150" s="264"/>
      <c r="W150" s="265"/>
      <c r="X150" s="281"/>
      <c r="Y150" s="321"/>
      <c r="Z150" s="31"/>
    </row>
    <row r="151" spans="1:32">
      <c r="A151" s="274"/>
      <c r="B151" s="235"/>
      <c r="C151" s="223"/>
      <c r="D151" s="31"/>
      <c r="E151" s="31"/>
      <c r="F151" s="31"/>
      <c r="G151" s="31"/>
      <c r="H151" s="31"/>
      <c r="I151" s="181"/>
      <c r="J151" s="321"/>
      <c r="K151" s="281"/>
      <c r="L151" s="281"/>
      <c r="M151" s="281"/>
      <c r="N151" s="281"/>
      <c r="O151" s="281"/>
      <c r="P151" s="265"/>
      <c r="Q151" s="266"/>
      <c r="R151" s="688"/>
      <c r="S151" s="281"/>
      <c r="T151" s="281"/>
      <c r="U151" s="281"/>
      <c r="V151" s="281"/>
      <c r="W151" s="265"/>
      <c r="X151" s="281"/>
      <c r="Y151" s="321"/>
      <c r="Z151" s="31"/>
    </row>
    <row r="152" spans="1:32">
      <c r="A152" s="274"/>
      <c r="B152" s="236"/>
      <c r="C152" s="234"/>
      <c r="D152" s="84"/>
      <c r="E152" s="84"/>
      <c r="F152" s="84"/>
      <c r="G152" s="84"/>
      <c r="H152" s="84"/>
      <c r="I152" s="182"/>
      <c r="J152" s="321"/>
      <c r="K152" s="267"/>
      <c r="L152" s="267"/>
      <c r="M152" s="267"/>
      <c r="N152" s="267"/>
      <c r="O152" s="267"/>
      <c r="P152" s="268"/>
      <c r="Q152" s="269"/>
      <c r="R152" s="270"/>
      <c r="Y152" s="321"/>
    </row>
    <row r="153" spans="1:32">
      <c r="A153" s="274"/>
      <c r="B153" s="235"/>
      <c r="C153" s="223"/>
      <c r="D153" s="31"/>
      <c r="E153" s="31"/>
      <c r="F153" s="31"/>
      <c r="G153" s="31"/>
      <c r="H153" s="31"/>
      <c r="I153" s="181"/>
      <c r="J153" s="321"/>
      <c r="K153" s="264"/>
      <c r="L153" s="264"/>
      <c r="M153" s="264"/>
      <c r="N153" s="264"/>
      <c r="O153" s="264"/>
      <c r="P153" s="265"/>
      <c r="Q153" s="266"/>
      <c r="R153" s="264"/>
      <c r="S153" s="264"/>
      <c r="T153" s="264"/>
      <c r="U153" s="264"/>
      <c r="V153" s="264"/>
      <c r="W153" s="265"/>
      <c r="X153" s="281"/>
      <c r="Y153" s="321"/>
      <c r="Z153" s="31"/>
    </row>
    <row r="154" spans="1:32">
      <c r="A154" s="274"/>
      <c r="B154" s="235"/>
      <c r="C154" s="223"/>
      <c r="D154" s="31"/>
      <c r="E154" s="31"/>
      <c r="F154" s="31"/>
      <c r="G154" s="31"/>
      <c r="H154" s="31"/>
      <c r="I154" s="181"/>
      <c r="J154" s="321"/>
      <c r="K154" s="281"/>
      <c r="L154" s="281"/>
      <c r="M154" s="281"/>
      <c r="N154" s="281"/>
      <c r="O154" s="281"/>
      <c r="P154" s="265"/>
      <c r="Q154" s="266"/>
      <c r="R154" s="281"/>
      <c r="S154" s="281"/>
      <c r="T154" s="281"/>
      <c r="U154" s="281"/>
      <c r="V154" s="281"/>
      <c r="W154" s="265"/>
      <c r="X154" s="281"/>
      <c r="Y154" s="321"/>
      <c r="Z154" s="31"/>
      <c r="AA154" s="179"/>
      <c r="AB154" s="179"/>
      <c r="AC154" s="179"/>
      <c r="AD154" s="179"/>
      <c r="AE154" s="179"/>
      <c r="AF154" s="179"/>
    </row>
    <row r="155" spans="1:32">
      <c r="A155" s="274"/>
      <c r="B155" s="236"/>
      <c r="C155" s="234"/>
      <c r="D155" s="84"/>
      <c r="E155" s="84"/>
      <c r="F155" s="84"/>
      <c r="G155" s="84"/>
      <c r="H155" s="84"/>
      <c r="I155" s="182"/>
      <c r="J155" s="321"/>
      <c r="K155" s="267"/>
      <c r="L155" s="267"/>
      <c r="M155" s="267"/>
      <c r="N155" s="267"/>
      <c r="O155" s="267"/>
      <c r="P155" s="268"/>
      <c r="Q155" s="269"/>
      <c r="R155" s="281"/>
      <c r="S155" s="281"/>
      <c r="T155" s="281"/>
      <c r="U155" s="281"/>
      <c r="V155" s="281"/>
      <c r="W155" s="265"/>
      <c r="X155" s="281"/>
      <c r="Y155" s="321"/>
      <c r="Z155" s="31"/>
      <c r="AA155" s="179"/>
      <c r="AB155" s="179"/>
      <c r="AC155" s="179"/>
      <c r="AD155" s="179"/>
      <c r="AE155" s="179"/>
      <c r="AF155" s="179"/>
    </row>
    <row r="156" spans="1:32">
      <c r="A156" s="274"/>
      <c r="B156" s="235"/>
      <c r="C156" s="223"/>
      <c r="D156" s="31"/>
      <c r="E156" s="31"/>
      <c r="F156" s="31"/>
      <c r="G156" s="31"/>
      <c r="H156" s="31"/>
      <c r="I156" s="181"/>
      <c r="J156" s="321"/>
      <c r="K156" s="264"/>
      <c r="L156" s="264"/>
      <c r="M156" s="264"/>
      <c r="N156" s="264"/>
      <c r="O156" s="264"/>
      <c r="P156" s="265"/>
      <c r="Q156" s="266"/>
      <c r="R156" s="256"/>
      <c r="S156" s="256"/>
      <c r="T156" s="257"/>
      <c r="U156" s="257"/>
      <c r="V156" s="257"/>
      <c r="W156" s="257"/>
      <c r="X156" s="258"/>
      <c r="Y156" s="321"/>
      <c r="Z156" s="31"/>
    </row>
    <row r="157" spans="1:32">
      <c r="A157" s="274"/>
      <c r="B157" s="235"/>
      <c r="C157" s="223"/>
      <c r="D157" s="31"/>
      <c r="E157" s="31"/>
      <c r="F157" s="31"/>
      <c r="G157" s="31"/>
      <c r="H157" s="31"/>
      <c r="I157" s="181"/>
      <c r="J157" s="321"/>
      <c r="K157" s="281"/>
      <c r="L157" s="281"/>
      <c r="M157" s="281"/>
      <c r="N157" s="281"/>
      <c r="O157" s="281"/>
      <c r="P157" s="265"/>
      <c r="Q157" s="266"/>
      <c r="R157" s="264"/>
      <c r="S157" s="264"/>
      <c r="T157" s="264"/>
      <c r="U157" s="264"/>
      <c r="V157" s="264"/>
      <c r="W157" s="265"/>
      <c r="X157" s="281"/>
      <c r="Y157" s="321"/>
      <c r="Z157" s="31"/>
    </row>
    <row r="158" spans="1:32">
      <c r="A158" s="274"/>
      <c r="B158" s="236"/>
      <c r="C158" s="234"/>
      <c r="D158" s="84"/>
      <c r="E158" s="84"/>
      <c r="F158" s="84"/>
      <c r="G158" s="84"/>
      <c r="H158" s="84"/>
      <c r="I158" s="182"/>
      <c r="J158" s="321"/>
      <c r="K158" s="267"/>
      <c r="L158" s="267"/>
      <c r="M158" s="267"/>
      <c r="N158" s="267"/>
      <c r="O158" s="267"/>
      <c r="P158" s="268"/>
      <c r="Q158" s="269"/>
      <c r="R158" s="270"/>
      <c r="S158" s="267"/>
      <c r="T158" s="267"/>
      <c r="U158" s="267"/>
      <c r="V158" s="267"/>
      <c r="W158" s="268"/>
      <c r="X158" s="267"/>
      <c r="Y158" s="321"/>
      <c r="Z158" s="31"/>
    </row>
    <row r="159" spans="1:32">
      <c r="A159" s="274"/>
      <c r="B159" s="235"/>
      <c r="C159" s="223"/>
      <c r="D159" s="31"/>
      <c r="E159" s="31"/>
      <c r="F159" s="31"/>
      <c r="G159" s="31"/>
      <c r="H159" s="31"/>
      <c r="I159" s="181"/>
      <c r="J159" s="321"/>
      <c r="K159" s="264"/>
      <c r="L159" s="264"/>
      <c r="M159" s="264"/>
      <c r="N159" s="264"/>
      <c r="O159" s="264"/>
      <c r="P159" s="265"/>
      <c r="Q159" s="266"/>
      <c r="R159" s="264"/>
      <c r="S159" s="256"/>
      <c r="T159" s="257"/>
      <c r="U159" s="257"/>
      <c r="V159" s="257"/>
      <c r="W159" s="257"/>
      <c r="X159" s="258"/>
      <c r="Y159" s="321"/>
      <c r="Z159" s="31"/>
    </row>
    <row r="160" spans="1:32">
      <c r="A160" s="274"/>
      <c r="B160" s="235"/>
      <c r="C160" s="223"/>
      <c r="D160" s="31"/>
      <c r="E160" s="31"/>
      <c r="F160" s="31"/>
      <c r="G160" s="31"/>
      <c r="H160" s="31"/>
      <c r="I160" s="181"/>
      <c r="J160" s="321"/>
      <c r="K160" s="281"/>
      <c r="L160" s="281"/>
      <c r="M160" s="281"/>
      <c r="N160" s="281"/>
      <c r="O160" s="281"/>
      <c r="P160" s="265"/>
      <c r="Q160" s="266"/>
      <c r="S160" s="264"/>
      <c r="T160" s="264"/>
      <c r="U160" s="264"/>
      <c r="V160" s="264"/>
      <c r="W160" s="265"/>
      <c r="X160" s="281"/>
      <c r="Y160" s="321"/>
      <c r="Z160" s="31"/>
    </row>
    <row r="161" spans="1:32">
      <c r="A161" s="274"/>
      <c r="B161" s="236"/>
      <c r="C161" s="234"/>
      <c r="D161" s="84"/>
      <c r="E161" s="84"/>
      <c r="F161" s="84"/>
      <c r="G161" s="84"/>
      <c r="H161" s="84"/>
      <c r="I161" s="182"/>
      <c r="J161" s="321"/>
      <c r="K161" s="267"/>
      <c r="L161" s="267"/>
      <c r="M161" s="267"/>
      <c r="N161" s="267"/>
      <c r="O161" s="267"/>
      <c r="P161" s="268"/>
      <c r="Q161" s="269"/>
      <c r="R161" s="270"/>
      <c r="S161" s="267"/>
      <c r="T161" s="267"/>
      <c r="U161" s="267"/>
      <c r="V161" s="267"/>
      <c r="W161" s="268"/>
      <c r="X161" s="267"/>
      <c r="Y161" s="321"/>
      <c r="Z161" s="31"/>
    </row>
    <row r="162" spans="1:32">
      <c r="A162" s="274"/>
      <c r="B162" s="235"/>
      <c r="C162" s="223"/>
      <c r="D162" s="31"/>
      <c r="E162" s="31"/>
      <c r="F162" s="31"/>
      <c r="G162" s="31"/>
      <c r="H162" s="31"/>
      <c r="I162" s="181"/>
      <c r="J162" s="321"/>
      <c r="K162" s="264"/>
      <c r="L162" s="264"/>
      <c r="M162" s="264"/>
      <c r="N162" s="264"/>
      <c r="O162" s="264"/>
      <c r="P162" s="265"/>
      <c r="Q162" s="266"/>
      <c r="R162" s="264"/>
      <c r="S162" s="264"/>
      <c r="T162" s="264"/>
      <c r="U162" s="264"/>
      <c r="V162" s="264"/>
      <c r="W162" s="265"/>
      <c r="X162" s="281"/>
      <c r="Y162" s="321"/>
      <c r="Z162" s="31"/>
    </row>
    <row r="163" spans="1:32">
      <c r="A163" s="274"/>
      <c r="B163" s="235"/>
      <c r="C163" s="223"/>
      <c r="D163" s="31"/>
      <c r="E163" s="31"/>
      <c r="F163" s="31"/>
      <c r="G163" s="31"/>
      <c r="H163" s="31"/>
      <c r="I163" s="181"/>
      <c r="J163" s="321"/>
      <c r="K163" s="281"/>
      <c r="L163" s="281"/>
      <c r="M163" s="281"/>
      <c r="N163" s="281"/>
      <c r="O163" s="281"/>
      <c r="P163" s="265"/>
      <c r="Q163" s="266"/>
      <c r="R163" s="281"/>
      <c r="S163" s="281"/>
      <c r="T163" s="281"/>
      <c r="U163" s="281"/>
      <c r="V163" s="281"/>
      <c r="W163" s="265"/>
      <c r="X163" s="281"/>
      <c r="Y163" s="321"/>
      <c r="Z163" s="31"/>
      <c r="AA163" s="179"/>
      <c r="AB163" s="179"/>
      <c r="AC163" s="179"/>
      <c r="AD163" s="179"/>
      <c r="AE163" s="179"/>
      <c r="AF163" s="179"/>
    </row>
    <row r="164" spans="1:32">
      <c r="A164" s="274"/>
      <c r="B164" s="236"/>
      <c r="C164" s="234"/>
      <c r="D164" s="84"/>
      <c r="E164" s="84"/>
      <c r="F164" s="84"/>
      <c r="G164" s="84"/>
      <c r="H164" s="84"/>
      <c r="I164" s="182"/>
      <c r="J164" s="321"/>
      <c r="K164" s="267"/>
      <c r="L164" s="267"/>
      <c r="M164" s="267"/>
      <c r="N164" s="267"/>
      <c r="O164" s="267"/>
      <c r="P164" s="268"/>
      <c r="Q164" s="269"/>
      <c r="R164" s="281"/>
      <c r="S164" s="281"/>
      <c r="T164" s="281"/>
      <c r="U164" s="281"/>
      <c r="V164" s="281"/>
      <c r="W164" s="265"/>
      <c r="X164" s="281"/>
      <c r="Y164" s="321"/>
      <c r="Z164" s="31"/>
      <c r="AA164" s="179"/>
      <c r="AB164" s="179"/>
      <c r="AC164" s="179"/>
      <c r="AD164" s="179"/>
      <c r="AE164" s="179"/>
      <c r="AF164" s="179"/>
    </row>
    <row r="165" spans="1:32">
      <c r="A165" s="274"/>
      <c r="B165" s="235"/>
      <c r="C165" s="223"/>
      <c r="D165" s="31"/>
      <c r="E165" s="31"/>
      <c r="F165" s="31"/>
      <c r="G165" s="31"/>
      <c r="H165" s="31"/>
      <c r="I165" s="181"/>
      <c r="J165" s="321"/>
      <c r="K165" s="264"/>
      <c r="L165" s="264"/>
      <c r="M165" s="264"/>
      <c r="N165" s="264"/>
      <c r="O165" s="264"/>
      <c r="P165" s="265"/>
      <c r="Q165" s="266"/>
      <c r="R165" s="256"/>
      <c r="S165" s="256"/>
      <c r="T165" s="257"/>
      <c r="U165" s="257"/>
      <c r="V165" s="257"/>
      <c r="W165" s="257"/>
      <c r="X165" s="258"/>
      <c r="Y165" s="321"/>
      <c r="Z165" s="31"/>
    </row>
    <row r="166" spans="1:32">
      <c r="A166" s="274"/>
      <c r="B166" s="235"/>
      <c r="C166" s="223"/>
      <c r="D166" s="31"/>
      <c r="E166" s="31"/>
      <c r="F166" s="31"/>
      <c r="G166" s="31"/>
      <c r="H166" s="31"/>
      <c r="I166" s="181"/>
      <c r="J166" s="321"/>
      <c r="K166" s="281"/>
      <c r="L166" s="281"/>
      <c r="M166" s="281"/>
      <c r="N166" s="281"/>
      <c r="O166" s="281"/>
      <c r="P166" s="265"/>
      <c r="Q166" s="266"/>
      <c r="R166" s="264"/>
      <c r="S166" s="264"/>
      <c r="T166" s="264"/>
      <c r="U166" s="264"/>
      <c r="V166" s="264"/>
      <c r="W166" s="265"/>
      <c r="X166" s="281"/>
      <c r="Y166" s="321"/>
      <c r="Z166" s="31"/>
    </row>
    <row r="167" spans="1:32">
      <c r="A167" s="274"/>
      <c r="B167" s="236"/>
      <c r="C167" s="234"/>
      <c r="D167" s="84"/>
      <c r="E167" s="84"/>
      <c r="F167" s="84"/>
      <c r="G167" s="84"/>
      <c r="H167" s="84"/>
      <c r="I167" s="182"/>
      <c r="J167" s="321"/>
      <c r="K167" s="267"/>
      <c r="L167" s="267"/>
      <c r="M167" s="267"/>
      <c r="N167" s="267"/>
      <c r="O167" s="267"/>
      <c r="P167" s="268"/>
      <c r="Q167" s="269"/>
      <c r="R167" s="270"/>
      <c r="S167" s="267"/>
      <c r="T167" s="267"/>
      <c r="U167" s="267"/>
      <c r="V167" s="267"/>
      <c r="W167" s="268"/>
      <c r="X167" s="267"/>
      <c r="Y167" s="321"/>
      <c r="Z167" s="31"/>
    </row>
    <row r="168" spans="1:32">
      <c r="A168" s="274"/>
      <c r="B168" s="235"/>
      <c r="C168" s="223"/>
      <c r="D168" s="31"/>
      <c r="E168" s="31"/>
      <c r="F168" s="31"/>
      <c r="G168" s="31"/>
      <c r="H168" s="31"/>
      <c r="I168" s="181"/>
      <c r="J168" s="321"/>
      <c r="K168" s="264"/>
      <c r="L168" s="264"/>
      <c r="M168" s="264"/>
      <c r="N168" s="264"/>
      <c r="O168" s="264"/>
      <c r="P168" s="265"/>
      <c r="Q168" s="266"/>
      <c r="R168" s="256"/>
      <c r="S168" s="256"/>
      <c r="T168" s="257"/>
      <c r="U168" s="257"/>
      <c r="V168" s="257"/>
      <c r="W168" s="257"/>
      <c r="X168" s="258"/>
      <c r="Y168" s="321"/>
      <c r="Z168" s="31"/>
    </row>
    <row r="169" spans="1:32">
      <c r="A169" s="274"/>
      <c r="B169" s="235"/>
      <c r="C169" s="223"/>
      <c r="D169" s="31"/>
      <c r="E169" s="31"/>
      <c r="F169" s="31"/>
      <c r="G169" s="31"/>
      <c r="H169" s="31"/>
      <c r="I169" s="181"/>
      <c r="J169" s="321"/>
      <c r="K169" s="281"/>
      <c r="L169" s="281"/>
      <c r="M169" s="281"/>
      <c r="N169" s="281"/>
      <c r="O169" s="281"/>
      <c r="P169" s="265"/>
      <c r="Q169" s="266"/>
      <c r="R169" s="264"/>
      <c r="S169" s="264"/>
      <c r="T169" s="264"/>
      <c r="U169" s="264"/>
      <c r="V169" s="264"/>
      <c r="W169" s="265"/>
      <c r="X169" s="281"/>
      <c r="Y169" s="321"/>
      <c r="Z169" s="31"/>
    </row>
    <row r="170" spans="1:32">
      <c r="A170" s="274"/>
      <c r="B170" s="236"/>
      <c r="C170" s="234"/>
      <c r="D170" s="84"/>
      <c r="E170" s="84"/>
      <c r="F170" s="84"/>
      <c r="G170" s="84"/>
      <c r="H170" s="84"/>
      <c r="I170" s="182"/>
      <c r="J170" s="321"/>
      <c r="K170" s="267"/>
      <c r="L170" s="267"/>
      <c r="M170" s="267"/>
      <c r="N170" s="267"/>
      <c r="O170" s="267"/>
      <c r="P170" s="268"/>
      <c r="Q170" s="269"/>
      <c r="R170" s="270"/>
      <c r="S170" s="267"/>
      <c r="T170" s="267"/>
      <c r="U170" s="267"/>
      <c r="V170" s="267"/>
      <c r="W170" s="268"/>
      <c r="X170" s="267"/>
      <c r="Y170" s="321"/>
      <c r="Z170" s="31"/>
    </row>
    <row r="171" spans="1:32">
      <c r="A171" s="274"/>
      <c r="B171" s="235"/>
      <c r="C171" s="237"/>
      <c r="D171" s="238"/>
      <c r="E171" s="238"/>
      <c r="F171" s="238"/>
      <c r="G171" s="238"/>
      <c r="H171" s="238"/>
      <c r="I171" s="322"/>
      <c r="J171" s="321"/>
      <c r="K171" s="264"/>
      <c r="L171" s="264"/>
      <c r="M171" s="264"/>
      <c r="N171" s="264"/>
      <c r="O171" s="264"/>
      <c r="P171" s="265"/>
      <c r="Q171" s="266"/>
      <c r="R171" s="256"/>
      <c r="S171" s="256"/>
      <c r="T171" s="257"/>
      <c r="U171" s="257"/>
      <c r="V171" s="257"/>
      <c r="W171" s="257"/>
      <c r="X171" s="258"/>
      <c r="Y171" s="321"/>
      <c r="Z171" s="31"/>
    </row>
    <row r="172" spans="1:32">
      <c r="A172" s="274"/>
      <c r="B172" s="235"/>
      <c r="C172" s="223"/>
      <c r="D172" s="31"/>
      <c r="E172" s="31"/>
      <c r="F172" s="31"/>
      <c r="G172" s="31"/>
      <c r="H172" s="31"/>
      <c r="I172" s="181"/>
      <c r="J172" s="321"/>
      <c r="K172" s="281"/>
      <c r="L172" s="281"/>
      <c r="M172" s="281"/>
      <c r="N172" s="281"/>
      <c r="O172" s="281"/>
      <c r="P172" s="265"/>
      <c r="Q172" s="266"/>
      <c r="R172" s="264"/>
      <c r="S172" s="264"/>
      <c r="T172" s="264"/>
      <c r="U172" s="264"/>
      <c r="V172" s="264"/>
      <c r="W172" s="265"/>
      <c r="X172" s="281"/>
      <c r="Y172" s="321"/>
      <c r="Z172" s="31"/>
    </row>
    <row r="173" spans="1:32">
      <c r="A173" s="274"/>
      <c r="B173" s="236"/>
      <c r="C173" s="234"/>
      <c r="D173" s="84"/>
      <c r="E173" s="84"/>
      <c r="F173" s="84"/>
      <c r="G173" s="84"/>
      <c r="H173" s="84"/>
      <c r="I173" s="182"/>
      <c r="J173" s="321"/>
      <c r="K173" s="267"/>
      <c r="L173" s="267"/>
      <c r="M173" s="267"/>
      <c r="N173" s="267"/>
      <c r="O173" s="267"/>
      <c r="P173" s="268"/>
      <c r="Q173" s="269"/>
      <c r="R173" s="270"/>
      <c r="S173" s="267"/>
      <c r="T173" s="267"/>
      <c r="U173" s="267"/>
      <c r="V173" s="267"/>
      <c r="W173" s="268"/>
      <c r="X173" s="267"/>
      <c r="Y173" s="321"/>
      <c r="Z173" s="31"/>
    </row>
    <row r="174" spans="1:32">
      <c r="A174" s="274"/>
      <c r="B174" s="235"/>
      <c r="C174" s="223"/>
      <c r="D174" s="31"/>
      <c r="E174" s="31"/>
      <c r="F174" s="31"/>
      <c r="G174" s="31"/>
      <c r="H174" s="31"/>
      <c r="I174" s="181"/>
      <c r="J174" s="321"/>
      <c r="K174" s="264"/>
      <c r="L174" s="264"/>
      <c r="M174" s="264"/>
      <c r="N174" s="264"/>
      <c r="O174" s="264"/>
      <c r="P174" s="265"/>
      <c r="Q174" s="266"/>
      <c r="R174" s="256"/>
      <c r="S174" s="256"/>
      <c r="T174" s="257"/>
      <c r="U174" s="257"/>
      <c r="V174" s="257"/>
      <c r="W174" s="257"/>
      <c r="X174" s="258"/>
      <c r="Y174" s="321"/>
      <c r="Z174" s="31"/>
    </row>
    <row r="175" spans="1:32">
      <c r="A175" s="274"/>
      <c r="B175" s="235"/>
      <c r="C175" s="223"/>
      <c r="D175" s="31"/>
      <c r="E175" s="31"/>
      <c r="F175" s="31"/>
      <c r="G175" s="31"/>
      <c r="H175" s="31"/>
      <c r="I175" s="181"/>
      <c r="J175" s="321"/>
      <c r="K175" s="281"/>
      <c r="L175" s="281"/>
      <c r="M175" s="281"/>
      <c r="N175" s="281"/>
      <c r="O175" s="281"/>
      <c r="P175" s="265"/>
      <c r="Q175" s="266"/>
      <c r="R175" s="264"/>
      <c r="S175" s="264"/>
      <c r="T175" s="264"/>
      <c r="U175" s="264"/>
      <c r="V175" s="264"/>
      <c r="W175" s="265"/>
      <c r="X175" s="281"/>
      <c r="Y175" s="321"/>
      <c r="Z175" s="31"/>
    </row>
    <row r="176" spans="1:32">
      <c r="A176" s="275"/>
      <c r="B176" s="236"/>
      <c r="C176" s="234"/>
      <c r="D176" s="84"/>
      <c r="E176" s="84"/>
      <c r="F176" s="84"/>
      <c r="G176" s="84"/>
      <c r="H176" s="84"/>
      <c r="I176" s="182"/>
      <c r="J176" s="321"/>
      <c r="K176" s="267"/>
      <c r="L176" s="267"/>
      <c r="M176" s="267"/>
      <c r="N176" s="267"/>
      <c r="O176" s="267"/>
      <c r="P176" s="268"/>
      <c r="Q176" s="269"/>
      <c r="R176" s="270"/>
      <c r="S176" s="267"/>
      <c r="T176" s="267"/>
      <c r="U176" s="267"/>
      <c r="V176" s="267"/>
      <c r="W176" s="268"/>
      <c r="X176" s="267"/>
      <c r="Y176" s="321"/>
      <c r="Z176" s="31"/>
    </row>
    <row r="177" spans="1:27">
      <c r="A177" s="793"/>
      <c r="B177" s="788"/>
      <c r="C177" s="789"/>
      <c r="D177" s="790"/>
      <c r="E177" s="790"/>
      <c r="F177" s="790"/>
      <c r="G177" s="790"/>
      <c r="H177" s="790"/>
      <c r="I177" s="791"/>
      <c r="J177" s="321"/>
      <c r="K177" s="318"/>
      <c r="L177" s="253"/>
      <c r="M177" s="241"/>
      <c r="N177" s="241"/>
      <c r="O177" s="241"/>
      <c r="P177" s="241"/>
      <c r="Q177" s="254"/>
      <c r="R177" s="252"/>
      <c r="S177" s="253"/>
      <c r="T177" s="241"/>
      <c r="U177" s="241"/>
      <c r="V177" s="241"/>
      <c r="W177" s="241"/>
      <c r="X177" s="280"/>
      <c r="Y177" s="321"/>
      <c r="Z177" s="31"/>
    </row>
    <row r="178" spans="1:27">
      <c r="A178" s="274"/>
      <c r="B178" s="235"/>
      <c r="C178" s="223"/>
      <c r="D178" s="31"/>
      <c r="E178" s="31"/>
      <c r="F178" s="31"/>
      <c r="G178" s="31"/>
      <c r="H178" s="31"/>
      <c r="I178" s="181"/>
      <c r="J178" s="321"/>
      <c r="K178" s="256"/>
      <c r="L178" s="256"/>
      <c r="M178" s="257"/>
      <c r="N178" s="257"/>
      <c r="O178" s="257"/>
      <c r="P178" s="257"/>
      <c r="Q178" s="258"/>
      <c r="R178" s="255"/>
      <c r="S178" s="256"/>
      <c r="T178" s="257"/>
      <c r="U178" s="257"/>
      <c r="V178" s="257"/>
      <c r="W178" s="257"/>
      <c r="X178" s="258"/>
      <c r="Y178" s="321"/>
      <c r="Z178" s="31"/>
    </row>
    <row r="179" spans="1:27">
      <c r="A179" s="274"/>
      <c r="B179" s="235"/>
      <c r="C179" s="223"/>
      <c r="D179" s="31"/>
      <c r="E179" s="31"/>
      <c r="F179" s="31"/>
      <c r="G179" s="31"/>
      <c r="H179" s="31"/>
      <c r="I179" s="181"/>
      <c r="J179" s="321"/>
      <c r="K179" s="256"/>
      <c r="L179" s="256"/>
      <c r="M179" s="257"/>
      <c r="N179" s="257"/>
      <c r="O179" s="257"/>
      <c r="P179" s="257"/>
      <c r="Q179" s="258"/>
      <c r="R179" s="255"/>
      <c r="S179" s="256"/>
      <c r="T179" s="257"/>
      <c r="U179" s="257"/>
      <c r="V179" s="257"/>
      <c r="W179" s="257"/>
      <c r="X179" s="258"/>
      <c r="Y179" s="321"/>
      <c r="Z179" s="31"/>
    </row>
    <row r="180" spans="1:27">
      <c r="A180" s="274"/>
      <c r="B180" s="235"/>
      <c r="C180" s="223"/>
      <c r="D180" s="31"/>
      <c r="E180" s="31"/>
      <c r="F180" s="31"/>
      <c r="G180" s="31"/>
      <c r="H180" s="31"/>
      <c r="I180" s="181"/>
      <c r="J180" s="321"/>
      <c r="K180" s="256"/>
      <c r="L180" s="256"/>
      <c r="M180" s="257"/>
      <c r="N180" s="257"/>
      <c r="O180" s="257"/>
      <c r="P180" s="257"/>
      <c r="Q180" s="258"/>
      <c r="R180" s="255"/>
      <c r="S180" s="256"/>
      <c r="T180" s="257"/>
      <c r="U180" s="257"/>
      <c r="V180" s="257"/>
      <c r="W180" s="257"/>
      <c r="X180" s="258"/>
      <c r="Y180" s="321"/>
      <c r="Z180" s="31"/>
    </row>
    <row r="181" spans="1:27">
      <c r="A181" s="274"/>
      <c r="B181" s="235"/>
      <c r="C181" s="223"/>
      <c r="D181" s="31"/>
      <c r="E181" s="31"/>
      <c r="F181" s="31"/>
      <c r="G181" s="31"/>
      <c r="H181" s="31"/>
      <c r="I181" s="181"/>
      <c r="J181" s="321"/>
      <c r="K181" s="256"/>
      <c r="L181" s="256"/>
      <c r="M181" s="257"/>
      <c r="N181" s="257"/>
      <c r="O181" s="257"/>
      <c r="P181" s="257"/>
      <c r="Q181" s="258"/>
      <c r="R181" s="255"/>
      <c r="S181" s="256"/>
      <c r="T181" s="257"/>
      <c r="U181" s="257"/>
      <c r="V181" s="257"/>
      <c r="W181" s="257"/>
      <c r="X181" s="258"/>
      <c r="Y181" s="321"/>
      <c r="Z181" s="31"/>
      <c r="AA181" s="599"/>
    </row>
    <row r="182" spans="1:27">
      <c r="A182" s="274"/>
      <c r="B182" s="235"/>
      <c r="C182" s="223"/>
      <c r="D182" s="31"/>
      <c r="E182" s="31"/>
      <c r="F182" s="31"/>
      <c r="G182" s="31"/>
      <c r="H182" s="31"/>
      <c r="I182" s="181"/>
      <c r="J182" s="321"/>
      <c r="K182" s="256"/>
      <c r="L182" s="256"/>
      <c r="M182" s="257"/>
      <c r="N182" s="257"/>
      <c r="O182" s="257"/>
      <c r="P182" s="257"/>
      <c r="Q182" s="258"/>
      <c r="R182" s="255"/>
      <c r="S182" s="256"/>
      <c r="T182" s="257"/>
      <c r="U182" s="257"/>
      <c r="V182" s="257"/>
      <c r="W182" s="257"/>
      <c r="X182" s="258"/>
      <c r="Y182" s="321"/>
      <c r="Z182" s="31"/>
    </row>
    <row r="183" spans="1:27">
      <c r="A183" s="274"/>
      <c r="B183" s="236"/>
      <c r="C183" s="234"/>
      <c r="D183" s="84"/>
      <c r="E183" s="84"/>
      <c r="F183" s="84"/>
      <c r="G183" s="84"/>
      <c r="H183" s="84"/>
      <c r="I183" s="182"/>
      <c r="J183" s="321"/>
      <c r="K183" s="260"/>
      <c r="L183" s="260"/>
      <c r="M183" s="261"/>
      <c r="N183" s="261"/>
      <c r="O183" s="261"/>
      <c r="P183" s="261"/>
      <c r="Q183" s="262"/>
      <c r="R183" s="259"/>
      <c r="S183" s="260"/>
      <c r="T183" s="261"/>
      <c r="U183" s="261"/>
      <c r="V183" s="261"/>
      <c r="W183" s="261"/>
      <c r="X183" s="262"/>
      <c r="Y183" s="321"/>
      <c r="Z183" s="31"/>
    </row>
    <row r="184" spans="1:27">
      <c r="A184" s="274"/>
      <c r="B184" s="235"/>
      <c r="C184" s="223"/>
      <c r="D184" s="31"/>
      <c r="E184" s="31"/>
      <c r="F184" s="31"/>
      <c r="G184" s="31"/>
      <c r="H184" s="31"/>
      <c r="I184" s="181"/>
      <c r="J184" s="321"/>
      <c r="K184" s="256"/>
      <c r="L184" s="256"/>
      <c r="M184" s="257"/>
      <c r="N184" s="257"/>
      <c r="O184" s="257"/>
      <c r="P184" s="257"/>
      <c r="Q184" s="258"/>
      <c r="R184" s="255"/>
      <c r="S184" s="256"/>
      <c r="T184" s="257"/>
      <c r="U184" s="257"/>
      <c r="V184" s="257"/>
      <c r="W184" s="257"/>
      <c r="X184" s="258"/>
      <c r="Y184" s="321"/>
      <c r="Z184" s="31"/>
    </row>
    <row r="185" spans="1:27">
      <c r="A185" s="274"/>
      <c r="B185" s="235"/>
      <c r="C185" s="223"/>
      <c r="D185" s="31"/>
      <c r="E185" s="31"/>
      <c r="F185" s="31"/>
      <c r="G185" s="31"/>
      <c r="H185" s="31"/>
      <c r="I185" s="181"/>
      <c r="J185" s="321"/>
      <c r="K185" s="256"/>
      <c r="L185" s="256"/>
      <c r="M185" s="257"/>
      <c r="N185" s="257"/>
      <c r="O185" s="257"/>
      <c r="P185" s="257"/>
      <c r="Q185" s="258"/>
      <c r="R185" s="255"/>
      <c r="S185" s="256"/>
      <c r="T185" s="257"/>
      <c r="U185" s="257"/>
      <c r="V185" s="257"/>
      <c r="W185" s="257"/>
      <c r="X185" s="258"/>
      <c r="Y185" s="321"/>
      <c r="Z185" s="31"/>
    </row>
    <row r="186" spans="1:27">
      <c r="A186" s="274"/>
      <c r="B186" s="235"/>
      <c r="C186" s="237"/>
      <c r="D186" s="238"/>
      <c r="E186" s="238"/>
      <c r="F186" s="238"/>
      <c r="G186" s="238"/>
      <c r="H186" s="238"/>
      <c r="I186" s="322"/>
      <c r="J186" s="321"/>
      <c r="K186" s="256"/>
      <c r="L186" s="256"/>
      <c r="M186" s="257"/>
      <c r="N186" s="257"/>
      <c r="O186" s="257"/>
      <c r="P186" s="257"/>
      <c r="Q186" s="258"/>
      <c r="R186" s="255"/>
      <c r="S186" s="256"/>
      <c r="T186" s="257"/>
      <c r="U186" s="257"/>
      <c r="V186" s="257"/>
      <c r="W186" s="257"/>
      <c r="X186" s="258"/>
      <c r="Y186" s="321"/>
      <c r="Z186" s="31"/>
    </row>
    <row r="187" spans="1:27">
      <c r="A187" s="274"/>
      <c r="B187" s="235"/>
      <c r="C187" s="223"/>
      <c r="D187" s="31"/>
      <c r="E187" s="31"/>
      <c r="F187" s="31"/>
      <c r="G187" s="31"/>
      <c r="H187" s="31"/>
      <c r="I187" s="181"/>
      <c r="J187" s="321"/>
      <c r="K187" s="256"/>
      <c r="L187" s="256"/>
      <c r="M187" s="257"/>
      <c r="N187" s="257"/>
      <c r="O187" s="257"/>
      <c r="P187" s="257"/>
      <c r="Q187" s="258"/>
      <c r="R187" s="255"/>
      <c r="S187" s="256"/>
      <c r="T187" s="257"/>
      <c r="U187" s="257"/>
      <c r="V187" s="257"/>
      <c r="W187" s="257"/>
      <c r="X187" s="258"/>
      <c r="Y187" s="321"/>
      <c r="Z187" s="31"/>
    </row>
    <row r="188" spans="1:27">
      <c r="A188" s="274"/>
      <c r="B188" s="235"/>
      <c r="C188" s="223"/>
      <c r="D188" s="31"/>
      <c r="E188" s="31"/>
      <c r="F188" s="31"/>
      <c r="G188" s="31"/>
      <c r="H188" s="31"/>
      <c r="I188" s="181"/>
      <c r="J188" s="321"/>
      <c r="K188" s="306"/>
      <c r="L188" s="256"/>
      <c r="M188" s="257"/>
      <c r="N188" s="257"/>
      <c r="O188" s="257"/>
      <c r="P188" s="257"/>
      <c r="Q188" s="258"/>
      <c r="R188" s="255"/>
      <c r="S188" s="256"/>
      <c r="T188" s="257"/>
      <c r="U188" s="257"/>
      <c r="V188" s="257"/>
      <c r="W188" s="257"/>
      <c r="X188" s="258"/>
      <c r="Y188" s="321"/>
      <c r="Z188" s="31"/>
    </row>
    <row r="189" spans="1:27">
      <c r="A189" s="274"/>
      <c r="B189" s="235"/>
      <c r="C189" s="223"/>
      <c r="D189" s="31"/>
      <c r="E189" s="31"/>
      <c r="F189" s="31"/>
      <c r="G189" s="31"/>
      <c r="H189" s="31"/>
      <c r="I189" s="181"/>
      <c r="J189" s="321"/>
      <c r="K189" s="256"/>
      <c r="L189" s="256"/>
      <c r="M189" s="257"/>
      <c r="N189" s="257"/>
      <c r="O189" s="257"/>
      <c r="P189" s="263"/>
      <c r="Q189" s="257"/>
      <c r="R189" s="255"/>
      <c r="S189" s="256"/>
      <c r="T189" s="257"/>
      <c r="U189" s="257"/>
      <c r="V189" s="257"/>
      <c r="W189" s="257"/>
      <c r="X189" s="258"/>
      <c r="Y189" s="321"/>
      <c r="Z189" s="31"/>
    </row>
    <row r="190" spans="1:27">
      <c r="A190" s="274"/>
      <c r="B190" s="235"/>
      <c r="C190" s="223"/>
      <c r="D190" s="31"/>
      <c r="E190" s="31"/>
      <c r="F190" s="31"/>
      <c r="G190" s="31"/>
      <c r="H190" s="31"/>
      <c r="I190" s="181"/>
      <c r="J190" s="321"/>
      <c r="K190" s="281"/>
      <c r="L190" s="264"/>
      <c r="M190" s="264"/>
      <c r="N190" s="264"/>
      <c r="O190" s="264"/>
      <c r="P190" s="265"/>
      <c r="Q190" s="266"/>
      <c r="R190" s="264"/>
      <c r="S190" s="264"/>
      <c r="T190" s="264"/>
      <c r="U190" s="264"/>
      <c r="V190" s="264"/>
      <c r="W190" s="265"/>
      <c r="X190" s="281"/>
      <c r="Y190" s="321"/>
      <c r="Z190" s="31"/>
    </row>
    <row r="191" spans="1:27">
      <c r="A191" s="274"/>
      <c r="B191" s="235"/>
      <c r="C191" s="223"/>
      <c r="D191" s="31"/>
      <c r="E191" s="31"/>
      <c r="F191" s="31"/>
      <c r="G191" s="31"/>
      <c r="H191" s="31"/>
      <c r="I191" s="181"/>
      <c r="J191" s="321"/>
      <c r="K191" s="264"/>
      <c r="L191" s="264"/>
      <c r="M191" s="264"/>
      <c r="N191" s="264"/>
      <c r="O191" s="264"/>
      <c r="P191" s="265"/>
      <c r="Q191" s="266"/>
      <c r="R191" s="264"/>
      <c r="S191" s="264"/>
      <c r="T191" s="264"/>
      <c r="U191" s="264"/>
      <c r="V191" s="264"/>
      <c r="W191" s="265"/>
      <c r="X191" s="281"/>
      <c r="Y191" s="321"/>
      <c r="Z191" s="31"/>
    </row>
    <row r="192" spans="1:27">
      <c r="A192" s="274"/>
      <c r="B192" s="235"/>
      <c r="C192" s="223"/>
      <c r="D192" s="31"/>
      <c r="E192" s="31"/>
      <c r="F192" s="31"/>
      <c r="G192" s="31"/>
      <c r="H192" s="31"/>
      <c r="I192" s="181"/>
      <c r="J192" s="321"/>
      <c r="K192" s="264"/>
      <c r="L192" s="264"/>
      <c r="M192" s="264"/>
      <c r="N192" s="264"/>
      <c r="O192" s="264"/>
      <c r="P192" s="265"/>
      <c r="Q192" s="266"/>
      <c r="R192" s="264"/>
      <c r="S192" s="264"/>
      <c r="T192" s="264"/>
      <c r="U192" s="264"/>
      <c r="V192" s="264"/>
      <c r="W192" s="265"/>
      <c r="X192" s="281"/>
      <c r="Y192" s="321"/>
      <c r="Z192" s="31"/>
    </row>
    <row r="193" spans="1:32">
      <c r="A193" s="274"/>
      <c r="B193" s="235"/>
      <c r="C193" s="223"/>
      <c r="D193" s="31"/>
      <c r="E193" s="31"/>
      <c r="F193" s="31"/>
      <c r="G193" s="31"/>
      <c r="H193" s="31"/>
      <c r="I193" s="181"/>
      <c r="J193" s="321"/>
      <c r="K193" s="264"/>
      <c r="L193" s="264"/>
      <c r="M193" s="264"/>
      <c r="N193" s="264"/>
      <c r="O193" s="264"/>
      <c r="P193" s="265"/>
      <c r="Q193" s="266"/>
      <c r="R193" s="264"/>
      <c r="S193" s="264"/>
      <c r="T193" s="264"/>
      <c r="U193" s="264"/>
      <c r="V193" s="264"/>
      <c r="W193" s="265"/>
      <c r="X193" s="281"/>
      <c r="Y193" s="321"/>
      <c r="Z193" s="31"/>
    </row>
    <row r="194" spans="1:32">
      <c r="A194" s="274"/>
      <c r="B194" s="235"/>
      <c r="C194" s="223"/>
      <c r="D194" s="31"/>
      <c r="E194" s="31"/>
      <c r="F194" s="31"/>
      <c r="G194" s="31"/>
      <c r="H194" s="31"/>
      <c r="I194" s="181"/>
      <c r="J194" s="321"/>
      <c r="K194" s="281"/>
      <c r="L194" s="281"/>
      <c r="M194" s="281"/>
      <c r="N194" s="281"/>
      <c r="O194" s="281"/>
      <c r="P194" s="265"/>
      <c r="Q194" s="266"/>
      <c r="R194" s="688"/>
      <c r="S194" s="281"/>
      <c r="T194" s="281"/>
      <c r="U194" s="281"/>
      <c r="V194" s="281"/>
      <c r="W194" s="265"/>
      <c r="X194" s="281"/>
      <c r="Y194" s="321"/>
      <c r="Z194" s="31"/>
    </row>
    <row r="195" spans="1:32">
      <c r="A195" s="274"/>
      <c r="B195" s="236"/>
      <c r="C195" s="234"/>
      <c r="D195" s="84"/>
      <c r="E195" s="84"/>
      <c r="F195" s="84"/>
      <c r="G195" s="84"/>
      <c r="H195" s="84"/>
      <c r="I195" s="182"/>
      <c r="J195" s="321"/>
      <c r="K195" s="267"/>
      <c r="L195" s="267"/>
      <c r="M195" s="267"/>
      <c r="N195" s="267"/>
      <c r="O195" s="267"/>
      <c r="P195" s="268"/>
      <c r="Q195" s="269"/>
      <c r="R195" s="270"/>
      <c r="Y195" s="321"/>
    </row>
    <row r="196" spans="1:32">
      <c r="A196" s="274"/>
      <c r="B196" s="235"/>
      <c r="C196" s="223"/>
      <c r="D196" s="31"/>
      <c r="E196" s="31"/>
      <c r="F196" s="31"/>
      <c r="G196" s="31"/>
      <c r="H196" s="31"/>
      <c r="I196" s="181"/>
      <c r="J196" s="321"/>
      <c r="K196" s="264"/>
      <c r="L196" s="264"/>
      <c r="M196" s="264"/>
      <c r="N196" s="264"/>
      <c r="O196" s="264"/>
      <c r="P196" s="265"/>
      <c r="Q196" s="266"/>
      <c r="R196" s="264"/>
      <c r="S196" s="264"/>
      <c r="T196" s="264"/>
      <c r="U196" s="264"/>
      <c r="V196" s="264"/>
      <c r="W196" s="265"/>
      <c r="X196" s="281"/>
      <c r="Y196" s="321"/>
      <c r="Z196" s="31"/>
    </row>
    <row r="197" spans="1:32">
      <c r="A197" s="274"/>
      <c r="B197" s="235"/>
      <c r="C197" s="223"/>
      <c r="D197" s="31"/>
      <c r="E197" s="31"/>
      <c r="F197" s="31"/>
      <c r="G197" s="31"/>
      <c r="H197" s="31"/>
      <c r="I197" s="181"/>
      <c r="J197" s="321"/>
      <c r="K197" s="281"/>
      <c r="L197" s="281"/>
      <c r="M197" s="281"/>
      <c r="N197" s="281"/>
      <c r="O197" s="281"/>
      <c r="P197" s="265"/>
      <c r="Q197" s="266"/>
      <c r="R197" s="281"/>
      <c r="S197" s="281"/>
      <c r="T197" s="281"/>
      <c r="U197" s="281"/>
      <c r="V197" s="281"/>
      <c r="W197" s="265"/>
      <c r="X197" s="281"/>
      <c r="Y197" s="321"/>
      <c r="Z197" s="31"/>
      <c r="AA197" s="179"/>
      <c r="AB197" s="179"/>
      <c r="AC197" s="179"/>
      <c r="AD197" s="179"/>
      <c r="AE197" s="179"/>
      <c r="AF197" s="179"/>
    </row>
    <row r="198" spans="1:32">
      <c r="A198" s="274"/>
      <c r="B198" s="236"/>
      <c r="C198" s="234"/>
      <c r="D198" s="84"/>
      <c r="E198" s="84"/>
      <c r="F198" s="84"/>
      <c r="G198" s="84"/>
      <c r="H198" s="84"/>
      <c r="I198" s="182"/>
      <c r="J198" s="321"/>
      <c r="K198" s="267"/>
      <c r="L198" s="267"/>
      <c r="M198" s="267"/>
      <c r="N198" s="267"/>
      <c r="O198" s="267"/>
      <c r="P198" s="268"/>
      <c r="Q198" s="269"/>
      <c r="R198" s="281"/>
      <c r="S198" s="281"/>
      <c r="T198" s="281"/>
      <c r="U198" s="281"/>
      <c r="V198" s="281"/>
      <c r="W198" s="265"/>
      <c r="X198" s="281"/>
      <c r="Y198" s="321"/>
      <c r="Z198" s="31"/>
      <c r="AA198" s="179"/>
      <c r="AB198" s="179"/>
      <c r="AC198" s="179"/>
      <c r="AD198" s="179"/>
      <c r="AE198" s="179"/>
      <c r="AF198" s="179"/>
    </row>
    <row r="199" spans="1:32">
      <c r="A199" s="274"/>
      <c r="B199" s="235"/>
      <c r="C199" s="223"/>
      <c r="D199" s="31"/>
      <c r="E199" s="31"/>
      <c r="F199" s="31"/>
      <c r="G199" s="31"/>
      <c r="H199" s="31"/>
      <c r="I199" s="181"/>
      <c r="J199" s="321"/>
      <c r="K199" s="264"/>
      <c r="L199" s="264"/>
      <c r="M199" s="264"/>
      <c r="N199" s="264"/>
      <c r="O199" s="264"/>
      <c r="P199" s="265"/>
      <c r="Q199" s="266"/>
      <c r="R199" s="256"/>
      <c r="S199" s="256"/>
      <c r="T199" s="257"/>
      <c r="U199" s="257"/>
      <c r="V199" s="257"/>
      <c r="W199" s="257"/>
      <c r="X199" s="258"/>
      <c r="Y199" s="321"/>
      <c r="Z199" s="31"/>
    </row>
    <row r="200" spans="1:32">
      <c r="A200" s="274"/>
      <c r="B200" s="235"/>
      <c r="C200" s="223"/>
      <c r="D200" s="31"/>
      <c r="E200" s="31"/>
      <c r="F200" s="31"/>
      <c r="G200" s="31"/>
      <c r="H200" s="31"/>
      <c r="I200" s="181"/>
      <c r="J200" s="321"/>
      <c r="K200" s="281"/>
      <c r="L200" s="281"/>
      <c r="M200" s="281"/>
      <c r="N200" s="281"/>
      <c r="O200" s="281"/>
      <c r="P200" s="265"/>
      <c r="Q200" s="266"/>
      <c r="R200" s="264"/>
      <c r="S200" s="264"/>
      <c r="T200" s="264"/>
      <c r="U200" s="264"/>
      <c r="V200" s="264"/>
      <c r="W200" s="265"/>
      <c r="X200" s="281"/>
      <c r="Y200" s="321"/>
      <c r="Z200" s="31"/>
    </row>
    <row r="201" spans="1:32">
      <c r="A201" s="274"/>
      <c r="B201" s="236"/>
      <c r="C201" s="234"/>
      <c r="D201" s="84"/>
      <c r="E201" s="84"/>
      <c r="F201" s="84"/>
      <c r="G201" s="84"/>
      <c r="H201" s="84"/>
      <c r="I201" s="182"/>
      <c r="J201" s="321"/>
      <c r="K201" s="267"/>
      <c r="L201" s="267"/>
      <c r="M201" s="267"/>
      <c r="N201" s="267"/>
      <c r="O201" s="267"/>
      <c r="P201" s="268"/>
      <c r="Q201" s="269"/>
      <c r="R201" s="270"/>
      <c r="S201" s="267"/>
      <c r="T201" s="267"/>
      <c r="U201" s="267"/>
      <c r="V201" s="267"/>
      <c r="W201" s="268"/>
      <c r="X201" s="267"/>
      <c r="Y201" s="321"/>
      <c r="Z201" s="31"/>
    </row>
    <row r="202" spans="1:32">
      <c r="A202" s="274"/>
      <c r="B202" s="235"/>
      <c r="C202" s="223"/>
      <c r="D202" s="31"/>
      <c r="E202" s="31"/>
      <c r="F202" s="31"/>
      <c r="G202" s="31"/>
      <c r="H202" s="31"/>
      <c r="I202" s="181"/>
      <c r="J202" s="321"/>
      <c r="K202" s="264"/>
      <c r="L202" s="264"/>
      <c r="M202" s="264"/>
      <c r="N202" s="264"/>
      <c r="O202" s="264"/>
      <c r="P202" s="265"/>
      <c r="Q202" s="266"/>
      <c r="R202" s="264"/>
      <c r="S202" s="256"/>
      <c r="T202" s="257"/>
      <c r="U202" s="257"/>
      <c r="V202" s="257"/>
      <c r="W202" s="257"/>
      <c r="X202" s="258"/>
      <c r="Y202" s="321"/>
      <c r="Z202" s="31"/>
    </row>
    <row r="203" spans="1:32">
      <c r="A203" s="274"/>
      <c r="B203" s="235"/>
      <c r="C203" s="223"/>
      <c r="D203" s="31"/>
      <c r="E203" s="31"/>
      <c r="F203" s="31"/>
      <c r="G203" s="31"/>
      <c r="H203" s="31"/>
      <c r="I203" s="181"/>
      <c r="J203" s="321"/>
      <c r="K203" s="281"/>
      <c r="L203" s="281"/>
      <c r="M203" s="281"/>
      <c r="N203" s="281"/>
      <c r="O203" s="281"/>
      <c r="P203" s="265"/>
      <c r="Q203" s="266"/>
      <c r="S203" s="264"/>
      <c r="T203" s="264"/>
      <c r="U203" s="264"/>
      <c r="V203" s="264"/>
      <c r="W203" s="265"/>
      <c r="X203" s="281"/>
      <c r="Y203" s="321"/>
      <c r="Z203" s="31"/>
    </row>
    <row r="204" spans="1:32">
      <c r="A204" s="274"/>
      <c r="B204" s="236"/>
      <c r="C204" s="234"/>
      <c r="D204" s="84"/>
      <c r="E204" s="84"/>
      <c r="F204" s="84"/>
      <c r="G204" s="84"/>
      <c r="H204" s="84"/>
      <c r="I204" s="182"/>
      <c r="J204" s="321"/>
      <c r="K204" s="267"/>
      <c r="L204" s="267"/>
      <c r="M204" s="267"/>
      <c r="N204" s="267"/>
      <c r="O204" s="267"/>
      <c r="P204" s="268"/>
      <c r="Q204" s="269"/>
      <c r="R204" s="270"/>
      <c r="S204" s="267"/>
      <c r="T204" s="267"/>
      <c r="U204" s="267"/>
      <c r="V204" s="267"/>
      <c r="W204" s="268"/>
      <c r="X204" s="267"/>
      <c r="Y204" s="321"/>
      <c r="Z204" s="31"/>
    </row>
    <row r="205" spans="1:32">
      <c r="A205" s="274"/>
      <c r="B205" s="235"/>
      <c r="C205" s="223"/>
      <c r="D205" s="31"/>
      <c r="E205" s="31"/>
      <c r="F205" s="31"/>
      <c r="G205" s="31"/>
      <c r="H205" s="31"/>
      <c r="I205" s="181"/>
      <c r="J205" s="321"/>
      <c r="K205" s="264"/>
      <c r="L205" s="264"/>
      <c r="M205" s="264"/>
      <c r="N205" s="264"/>
      <c r="O205" s="264"/>
      <c r="P205" s="265"/>
      <c r="Q205" s="266"/>
      <c r="R205" s="264"/>
      <c r="S205" s="264"/>
      <c r="T205" s="264"/>
      <c r="U205" s="264"/>
      <c r="V205" s="264"/>
      <c r="W205" s="265"/>
      <c r="X205" s="281"/>
      <c r="Y205" s="321"/>
      <c r="Z205" s="31"/>
    </row>
    <row r="206" spans="1:32">
      <c r="A206" s="274"/>
      <c r="B206" s="235"/>
      <c r="C206" s="223"/>
      <c r="D206" s="31"/>
      <c r="E206" s="31"/>
      <c r="F206" s="31"/>
      <c r="G206" s="31"/>
      <c r="H206" s="31"/>
      <c r="I206" s="181"/>
      <c r="J206" s="321"/>
      <c r="K206" s="281"/>
      <c r="L206" s="281"/>
      <c r="M206" s="281"/>
      <c r="N206" s="281"/>
      <c r="O206" s="281"/>
      <c r="P206" s="265"/>
      <c r="Q206" s="266"/>
      <c r="R206" s="281"/>
      <c r="S206" s="281"/>
      <c r="T206" s="281"/>
      <c r="U206" s="281"/>
      <c r="V206" s="281"/>
      <c r="W206" s="265"/>
      <c r="X206" s="281"/>
      <c r="Y206" s="321"/>
      <c r="Z206" s="31"/>
      <c r="AA206" s="179"/>
      <c r="AB206" s="179"/>
      <c r="AC206" s="179"/>
      <c r="AD206" s="179"/>
      <c r="AE206" s="179"/>
      <c r="AF206" s="179"/>
    </row>
    <row r="207" spans="1:32">
      <c r="A207" s="274"/>
      <c r="B207" s="236"/>
      <c r="C207" s="234"/>
      <c r="D207" s="84"/>
      <c r="E207" s="84"/>
      <c r="F207" s="84"/>
      <c r="G207" s="84"/>
      <c r="H207" s="84"/>
      <c r="I207" s="182"/>
      <c r="J207" s="321"/>
      <c r="K207" s="267"/>
      <c r="L207" s="267"/>
      <c r="M207" s="267"/>
      <c r="N207" s="267"/>
      <c r="O207" s="267"/>
      <c r="P207" s="268"/>
      <c r="Q207" s="269"/>
      <c r="R207" s="281"/>
      <c r="S207" s="281"/>
      <c r="T207" s="281"/>
      <c r="U207" s="281"/>
      <c r="V207" s="281"/>
      <c r="W207" s="265"/>
      <c r="X207" s="281"/>
      <c r="Y207" s="321"/>
      <c r="Z207" s="31"/>
      <c r="AA207" s="179"/>
      <c r="AB207" s="179"/>
      <c r="AC207" s="179"/>
      <c r="AD207" s="179"/>
      <c r="AE207" s="179"/>
      <c r="AF207" s="179"/>
    </row>
    <row r="208" spans="1:32">
      <c r="A208" s="274"/>
      <c r="B208" s="235"/>
      <c r="C208" s="223"/>
      <c r="D208" s="31"/>
      <c r="E208" s="31"/>
      <c r="F208" s="31"/>
      <c r="G208" s="31"/>
      <c r="H208" s="31"/>
      <c r="I208" s="181"/>
      <c r="J208" s="321"/>
      <c r="K208" s="264"/>
      <c r="L208" s="264"/>
      <c r="M208" s="264"/>
      <c r="N208" s="264"/>
      <c r="O208" s="264"/>
      <c r="P208" s="265"/>
      <c r="Q208" s="266"/>
      <c r="R208" s="256"/>
      <c r="S208" s="256"/>
      <c r="T208" s="257"/>
      <c r="U208" s="257"/>
      <c r="V208" s="257"/>
      <c r="W208" s="257"/>
      <c r="X208" s="258"/>
      <c r="Y208" s="321"/>
      <c r="Z208" s="31"/>
    </row>
    <row r="209" spans="1:27">
      <c r="A209" s="274"/>
      <c r="B209" s="235"/>
      <c r="C209" s="223"/>
      <c r="D209" s="31"/>
      <c r="E209" s="31"/>
      <c r="F209" s="31"/>
      <c r="G209" s="31"/>
      <c r="H209" s="31"/>
      <c r="I209" s="181"/>
      <c r="J209" s="321"/>
      <c r="K209" s="281"/>
      <c r="L209" s="281"/>
      <c r="M209" s="281"/>
      <c r="N209" s="281"/>
      <c r="O209" s="281"/>
      <c r="P209" s="265"/>
      <c r="Q209" s="266"/>
      <c r="R209" s="264"/>
      <c r="S209" s="264"/>
      <c r="T209" s="264"/>
      <c r="U209" s="264"/>
      <c r="V209" s="264"/>
      <c r="W209" s="265"/>
      <c r="X209" s="281"/>
      <c r="Y209" s="321"/>
      <c r="Z209" s="31"/>
    </row>
    <row r="210" spans="1:27">
      <c r="A210" s="274"/>
      <c r="B210" s="236"/>
      <c r="C210" s="234"/>
      <c r="D210" s="84"/>
      <c r="E210" s="84"/>
      <c r="F210" s="84"/>
      <c r="G210" s="84"/>
      <c r="H210" s="84"/>
      <c r="I210" s="182"/>
      <c r="J210" s="321"/>
      <c r="K210" s="267"/>
      <c r="L210" s="267"/>
      <c r="M210" s="267"/>
      <c r="N210" s="267"/>
      <c r="O210" s="267"/>
      <c r="P210" s="268"/>
      <c r="Q210" s="269"/>
      <c r="R210" s="270"/>
      <c r="S210" s="267"/>
      <c r="T210" s="267"/>
      <c r="U210" s="267"/>
      <c r="V210" s="267"/>
      <c r="W210" s="268"/>
      <c r="X210" s="267"/>
      <c r="Y210" s="321"/>
      <c r="Z210" s="31"/>
    </row>
    <row r="211" spans="1:27">
      <c r="A211" s="274"/>
      <c r="B211" s="235"/>
      <c r="C211" s="223"/>
      <c r="D211" s="31"/>
      <c r="E211" s="31"/>
      <c r="F211" s="31"/>
      <c r="G211" s="31"/>
      <c r="H211" s="31"/>
      <c r="I211" s="181"/>
      <c r="J211" s="321"/>
      <c r="K211" s="264"/>
      <c r="L211" s="264"/>
      <c r="M211" s="264"/>
      <c r="N211" s="264"/>
      <c r="O211" s="264"/>
      <c r="P211" s="265"/>
      <c r="Q211" s="266"/>
      <c r="R211" s="256"/>
      <c r="S211" s="256"/>
      <c r="T211" s="257"/>
      <c r="U211" s="257"/>
      <c r="V211" s="257"/>
      <c r="W211" s="257"/>
      <c r="X211" s="258"/>
      <c r="Y211" s="321"/>
      <c r="Z211" s="31"/>
    </row>
    <row r="212" spans="1:27">
      <c r="A212" s="274"/>
      <c r="B212" s="235"/>
      <c r="C212" s="223"/>
      <c r="D212" s="31"/>
      <c r="E212" s="31"/>
      <c r="F212" s="31"/>
      <c r="G212" s="31"/>
      <c r="H212" s="31"/>
      <c r="I212" s="181"/>
      <c r="J212" s="321"/>
      <c r="K212" s="281"/>
      <c r="L212" s="281"/>
      <c r="M212" s="281"/>
      <c r="N212" s="281"/>
      <c r="O212" s="281"/>
      <c r="P212" s="265"/>
      <c r="Q212" s="266"/>
      <c r="R212" s="264"/>
      <c r="S212" s="264"/>
      <c r="T212" s="264"/>
      <c r="U212" s="264"/>
      <c r="V212" s="264"/>
      <c r="W212" s="265"/>
      <c r="X212" s="281"/>
      <c r="Y212" s="321"/>
      <c r="Z212" s="31"/>
    </row>
    <row r="213" spans="1:27">
      <c r="A213" s="274"/>
      <c r="B213" s="236"/>
      <c r="C213" s="234"/>
      <c r="D213" s="84"/>
      <c r="E213" s="84"/>
      <c r="F213" s="84"/>
      <c r="G213" s="84"/>
      <c r="H213" s="84"/>
      <c r="I213" s="182"/>
      <c r="J213" s="321"/>
      <c r="K213" s="267"/>
      <c r="L213" s="267"/>
      <c r="M213" s="267"/>
      <c r="N213" s="267"/>
      <c r="O213" s="267"/>
      <c r="P213" s="268"/>
      <c r="Q213" s="269"/>
      <c r="R213" s="270"/>
      <c r="S213" s="267"/>
      <c r="T213" s="267"/>
      <c r="U213" s="267"/>
      <c r="V213" s="267"/>
      <c r="W213" s="268"/>
      <c r="X213" s="267"/>
      <c r="Y213" s="321"/>
      <c r="Z213" s="31"/>
    </row>
    <row r="214" spans="1:27">
      <c r="A214" s="274"/>
      <c r="B214" s="235"/>
      <c r="C214" s="237"/>
      <c r="D214" s="238"/>
      <c r="E214" s="238"/>
      <c r="F214" s="238"/>
      <c r="G214" s="238"/>
      <c r="H214" s="238"/>
      <c r="I214" s="322"/>
      <c r="J214" s="321"/>
      <c r="K214" s="264"/>
      <c r="L214" s="264"/>
      <c r="M214" s="264"/>
      <c r="N214" s="264"/>
      <c r="O214" s="264"/>
      <c r="P214" s="265"/>
      <c r="Q214" s="266"/>
      <c r="R214" s="256"/>
      <c r="S214" s="256"/>
      <c r="T214" s="257"/>
      <c r="U214" s="257"/>
      <c r="V214" s="257"/>
      <c r="W214" s="257"/>
      <c r="X214" s="258"/>
      <c r="Y214" s="321"/>
      <c r="Z214" s="31"/>
    </row>
    <row r="215" spans="1:27">
      <c r="A215" s="274"/>
      <c r="B215" s="235"/>
      <c r="C215" s="223"/>
      <c r="D215" s="31"/>
      <c r="E215" s="31"/>
      <c r="F215" s="31"/>
      <c r="G215" s="31"/>
      <c r="H215" s="31"/>
      <c r="I215" s="181"/>
      <c r="J215" s="321"/>
      <c r="K215" s="281"/>
      <c r="L215" s="281"/>
      <c r="M215" s="281"/>
      <c r="N215" s="281"/>
      <c r="O215" s="281"/>
      <c r="P215" s="265"/>
      <c r="Q215" s="266"/>
      <c r="R215" s="264"/>
      <c r="S215" s="264"/>
      <c r="T215" s="264"/>
      <c r="U215" s="264"/>
      <c r="V215" s="264"/>
      <c r="W215" s="265"/>
      <c r="X215" s="281"/>
      <c r="Y215" s="321"/>
      <c r="Z215" s="31"/>
    </row>
    <row r="216" spans="1:27">
      <c r="A216" s="274"/>
      <c r="B216" s="236"/>
      <c r="C216" s="234"/>
      <c r="D216" s="84"/>
      <c r="E216" s="84"/>
      <c r="F216" s="84"/>
      <c r="G216" s="84"/>
      <c r="H216" s="84"/>
      <c r="I216" s="182"/>
      <c r="J216" s="321"/>
      <c r="K216" s="267"/>
      <c r="L216" s="267"/>
      <c r="M216" s="267"/>
      <c r="N216" s="267"/>
      <c r="O216" s="267"/>
      <c r="P216" s="268"/>
      <c r="Q216" s="269"/>
      <c r="R216" s="270"/>
      <c r="S216" s="267"/>
      <c r="T216" s="267"/>
      <c r="U216" s="267"/>
      <c r="V216" s="267"/>
      <c r="W216" s="268"/>
      <c r="X216" s="267"/>
      <c r="Y216" s="321"/>
      <c r="Z216" s="31"/>
    </row>
    <row r="217" spans="1:27">
      <c r="A217" s="274"/>
      <c r="B217" s="235"/>
      <c r="C217" s="223"/>
      <c r="D217" s="31"/>
      <c r="E217" s="31"/>
      <c r="F217" s="31"/>
      <c r="G217" s="31"/>
      <c r="H217" s="31"/>
      <c r="I217" s="181"/>
      <c r="J217" s="321"/>
      <c r="K217" s="264"/>
      <c r="L217" s="264"/>
      <c r="M217" s="264"/>
      <c r="N217" s="264"/>
      <c r="O217" s="264"/>
      <c r="P217" s="265"/>
      <c r="Q217" s="266"/>
      <c r="R217" s="256"/>
      <c r="S217" s="256"/>
      <c r="T217" s="257"/>
      <c r="U217" s="257"/>
      <c r="V217" s="257"/>
      <c r="W217" s="257"/>
      <c r="X217" s="258"/>
      <c r="Y217" s="321"/>
      <c r="Z217" s="31"/>
    </row>
    <row r="218" spans="1:27">
      <c r="A218" s="274"/>
      <c r="B218" s="235"/>
      <c r="C218" s="223"/>
      <c r="D218" s="31"/>
      <c r="E218" s="31"/>
      <c r="F218" s="31"/>
      <c r="G218" s="31"/>
      <c r="H218" s="31"/>
      <c r="I218" s="181"/>
      <c r="J218" s="321"/>
      <c r="K218" s="281"/>
      <c r="L218" s="281"/>
      <c r="M218" s="281"/>
      <c r="N218" s="281"/>
      <c r="O218" s="281"/>
      <c r="P218" s="265"/>
      <c r="Q218" s="266"/>
      <c r="R218" s="264"/>
      <c r="S218" s="264"/>
      <c r="T218" s="264"/>
      <c r="U218" s="264"/>
      <c r="V218" s="264"/>
      <c r="W218" s="265"/>
      <c r="X218" s="281"/>
      <c r="Y218" s="321"/>
      <c r="Z218" s="31"/>
    </row>
    <row r="219" spans="1:27">
      <c r="A219" s="275"/>
      <c r="B219" s="236"/>
      <c r="C219" s="234"/>
      <c r="D219" s="84"/>
      <c r="E219" s="84"/>
      <c r="F219" s="84"/>
      <c r="G219" s="84"/>
      <c r="H219" s="84"/>
      <c r="I219" s="182"/>
      <c r="J219" s="321"/>
      <c r="K219" s="267"/>
      <c r="L219" s="267"/>
      <c r="M219" s="267"/>
      <c r="N219" s="267"/>
      <c r="O219" s="267"/>
      <c r="P219" s="268"/>
      <c r="Q219" s="269"/>
      <c r="R219" s="270"/>
      <c r="S219" s="267"/>
      <c r="T219" s="267"/>
      <c r="U219" s="267"/>
      <c r="V219" s="267"/>
      <c r="W219" s="268"/>
      <c r="X219" s="267"/>
      <c r="Y219" s="321"/>
      <c r="Z219" s="31"/>
    </row>
    <row r="220" spans="1:27">
      <c r="A220" s="793"/>
      <c r="B220" s="788"/>
      <c r="C220" s="789"/>
      <c r="D220" s="790"/>
      <c r="E220" s="790"/>
      <c r="F220" s="790"/>
      <c r="G220" s="790"/>
      <c r="H220" s="790"/>
      <c r="I220" s="791"/>
      <c r="J220" s="321"/>
      <c r="K220" s="318"/>
      <c r="L220" s="253"/>
      <c r="M220" s="241"/>
      <c r="N220" s="241"/>
      <c r="O220" s="241"/>
      <c r="P220" s="241"/>
      <c r="Q220" s="254"/>
      <c r="R220" s="252"/>
      <c r="S220" s="253"/>
      <c r="T220" s="241"/>
      <c r="U220" s="241"/>
      <c r="V220" s="241"/>
      <c r="W220" s="241"/>
      <c r="X220" s="280"/>
      <c r="Y220" s="321"/>
      <c r="Z220" s="31"/>
    </row>
    <row r="221" spans="1:27">
      <c r="A221" s="274"/>
      <c r="B221" s="235"/>
      <c r="C221" s="223"/>
      <c r="D221" s="31"/>
      <c r="E221" s="31"/>
      <c r="F221" s="31"/>
      <c r="G221" s="31"/>
      <c r="H221" s="31"/>
      <c r="I221" s="181"/>
      <c r="J221" s="321"/>
      <c r="K221" s="256"/>
      <c r="L221" s="256"/>
      <c r="M221" s="257"/>
      <c r="N221" s="257"/>
      <c r="O221" s="257"/>
      <c r="P221" s="257"/>
      <c r="Q221" s="258"/>
      <c r="R221" s="255"/>
      <c r="S221" s="256"/>
      <c r="T221" s="257"/>
      <c r="U221" s="257"/>
      <c r="V221" s="257"/>
      <c r="W221" s="257"/>
      <c r="X221" s="258"/>
      <c r="Y221" s="321"/>
      <c r="Z221" s="31"/>
    </row>
    <row r="222" spans="1:27">
      <c r="A222" s="274"/>
      <c r="B222" s="235"/>
      <c r="C222" s="223"/>
      <c r="D222" s="31"/>
      <c r="E222" s="31"/>
      <c r="F222" s="31"/>
      <c r="G222" s="31"/>
      <c r="H222" s="31"/>
      <c r="I222" s="181"/>
      <c r="J222" s="321"/>
      <c r="K222" s="256"/>
      <c r="L222" s="256"/>
      <c r="M222" s="257"/>
      <c r="N222" s="257"/>
      <c r="O222" s="257"/>
      <c r="P222" s="257"/>
      <c r="Q222" s="258"/>
      <c r="R222" s="255"/>
      <c r="S222" s="256"/>
      <c r="T222" s="257"/>
      <c r="U222" s="257"/>
      <c r="V222" s="257"/>
      <c r="W222" s="257"/>
      <c r="X222" s="258"/>
      <c r="Y222" s="321"/>
      <c r="Z222" s="31"/>
    </row>
    <row r="223" spans="1:27">
      <c r="A223" s="274"/>
      <c r="B223" s="235"/>
      <c r="C223" s="223"/>
      <c r="D223" s="31"/>
      <c r="E223" s="31"/>
      <c r="F223" s="31"/>
      <c r="G223" s="31"/>
      <c r="H223" s="31"/>
      <c r="I223" s="181"/>
      <c r="J223" s="321"/>
      <c r="K223" s="256"/>
      <c r="L223" s="256"/>
      <c r="M223" s="257"/>
      <c r="N223" s="257"/>
      <c r="O223" s="257"/>
      <c r="P223" s="257"/>
      <c r="Q223" s="258"/>
      <c r="R223" s="255"/>
      <c r="S223" s="256"/>
      <c r="T223" s="257"/>
      <c r="U223" s="257"/>
      <c r="V223" s="257"/>
      <c r="W223" s="257"/>
      <c r="X223" s="258"/>
      <c r="Y223" s="321"/>
      <c r="Z223" s="31"/>
    </row>
    <row r="224" spans="1:27">
      <c r="A224" s="274"/>
      <c r="B224" s="235"/>
      <c r="C224" s="223"/>
      <c r="D224" s="31"/>
      <c r="E224" s="31"/>
      <c r="F224" s="31"/>
      <c r="G224" s="31"/>
      <c r="H224" s="31"/>
      <c r="I224" s="181"/>
      <c r="J224" s="321"/>
      <c r="K224" s="256"/>
      <c r="L224" s="256"/>
      <c r="M224" s="257"/>
      <c r="N224" s="257"/>
      <c r="O224" s="257"/>
      <c r="P224" s="257"/>
      <c r="Q224" s="258"/>
      <c r="R224" s="255"/>
      <c r="S224" s="256"/>
      <c r="T224" s="257"/>
      <c r="U224" s="257"/>
      <c r="V224" s="257"/>
      <c r="W224" s="257"/>
      <c r="X224" s="258"/>
      <c r="Y224" s="321"/>
      <c r="Z224" s="31"/>
      <c r="AA224" s="599"/>
    </row>
    <row r="225" spans="1:32">
      <c r="A225" s="274"/>
      <c r="B225" s="235"/>
      <c r="C225" s="223"/>
      <c r="D225" s="31"/>
      <c r="E225" s="31"/>
      <c r="F225" s="31"/>
      <c r="G225" s="31"/>
      <c r="H225" s="31"/>
      <c r="I225" s="181"/>
      <c r="J225" s="321"/>
      <c r="K225" s="256"/>
      <c r="L225" s="256"/>
      <c r="M225" s="257"/>
      <c r="N225" s="257"/>
      <c r="O225" s="257"/>
      <c r="P225" s="257"/>
      <c r="Q225" s="258"/>
      <c r="R225" s="255"/>
      <c r="S225" s="256"/>
      <c r="T225" s="257"/>
      <c r="U225" s="257"/>
      <c r="V225" s="257"/>
      <c r="W225" s="257"/>
      <c r="X225" s="258"/>
      <c r="Y225" s="321"/>
      <c r="Z225" s="31"/>
    </row>
    <row r="226" spans="1:32">
      <c r="A226" s="274"/>
      <c r="B226" s="236"/>
      <c r="C226" s="234"/>
      <c r="D226" s="84"/>
      <c r="E226" s="84"/>
      <c r="F226" s="84"/>
      <c r="G226" s="84"/>
      <c r="H226" s="84"/>
      <c r="I226" s="182"/>
      <c r="J226" s="321"/>
      <c r="K226" s="260"/>
      <c r="L226" s="260"/>
      <c r="M226" s="261"/>
      <c r="N226" s="261"/>
      <c r="O226" s="261"/>
      <c r="P226" s="261"/>
      <c r="Q226" s="262"/>
      <c r="R226" s="259"/>
      <c r="S226" s="260"/>
      <c r="T226" s="261"/>
      <c r="U226" s="261"/>
      <c r="V226" s="261"/>
      <c r="W226" s="261"/>
      <c r="X226" s="262"/>
      <c r="Y226" s="321"/>
      <c r="Z226" s="31"/>
    </row>
    <row r="227" spans="1:32">
      <c r="A227" s="274"/>
      <c r="B227" s="235"/>
      <c r="C227" s="223"/>
      <c r="D227" s="31"/>
      <c r="E227" s="31"/>
      <c r="F227" s="31"/>
      <c r="G227" s="31"/>
      <c r="H227" s="31"/>
      <c r="I227" s="181"/>
      <c r="J227" s="321"/>
      <c r="K227" s="256"/>
      <c r="L227" s="256"/>
      <c r="M227" s="257"/>
      <c r="N227" s="257"/>
      <c r="O227" s="257"/>
      <c r="P227" s="257"/>
      <c r="Q227" s="258"/>
      <c r="R227" s="255"/>
      <c r="S227" s="256"/>
      <c r="T227" s="257"/>
      <c r="U227" s="257"/>
      <c r="V227" s="257"/>
      <c r="W227" s="257"/>
      <c r="X227" s="258"/>
      <c r="Y227" s="321"/>
      <c r="Z227" s="31"/>
    </row>
    <row r="228" spans="1:32">
      <c r="A228" s="274"/>
      <c r="B228" s="235"/>
      <c r="C228" s="223"/>
      <c r="D228" s="31"/>
      <c r="E228" s="31"/>
      <c r="F228" s="31"/>
      <c r="G228" s="31"/>
      <c r="H228" s="31"/>
      <c r="I228" s="181"/>
      <c r="J228" s="321"/>
      <c r="K228" s="256"/>
      <c r="L228" s="256"/>
      <c r="M228" s="257"/>
      <c r="N228" s="257"/>
      <c r="O228" s="257"/>
      <c r="P228" s="257"/>
      <c r="Q228" s="258"/>
      <c r="R228" s="255"/>
      <c r="S228" s="256"/>
      <c r="T228" s="257"/>
      <c r="U228" s="257"/>
      <c r="V228" s="257"/>
      <c r="W228" s="257"/>
      <c r="X228" s="258"/>
      <c r="Y228" s="321"/>
      <c r="Z228" s="31"/>
    </row>
    <row r="229" spans="1:32">
      <c r="A229" s="274"/>
      <c r="B229" s="235"/>
      <c r="C229" s="237"/>
      <c r="D229" s="238"/>
      <c r="E229" s="238"/>
      <c r="F229" s="238"/>
      <c r="G229" s="238"/>
      <c r="H229" s="238"/>
      <c r="I229" s="322"/>
      <c r="J229" s="321"/>
      <c r="K229" s="256"/>
      <c r="L229" s="256"/>
      <c r="M229" s="257"/>
      <c r="N229" s="257"/>
      <c r="O229" s="257"/>
      <c r="P229" s="257"/>
      <c r="Q229" s="258"/>
      <c r="R229" s="255"/>
      <c r="S229" s="256"/>
      <c r="T229" s="257"/>
      <c r="U229" s="257"/>
      <c r="V229" s="257"/>
      <c r="W229" s="257"/>
      <c r="X229" s="258"/>
      <c r="Y229" s="321"/>
      <c r="Z229" s="31"/>
    </row>
    <row r="230" spans="1:32">
      <c r="A230" s="274"/>
      <c r="B230" s="235"/>
      <c r="C230" s="223"/>
      <c r="D230" s="31"/>
      <c r="E230" s="31"/>
      <c r="F230" s="31"/>
      <c r="G230" s="31"/>
      <c r="H230" s="31"/>
      <c r="I230" s="181"/>
      <c r="J230" s="321"/>
      <c r="K230" s="256"/>
      <c r="L230" s="256"/>
      <c r="M230" s="257"/>
      <c r="N230" s="257"/>
      <c r="O230" s="257"/>
      <c r="P230" s="257"/>
      <c r="Q230" s="258"/>
      <c r="R230" s="255"/>
      <c r="S230" s="256"/>
      <c r="T230" s="257"/>
      <c r="U230" s="257"/>
      <c r="V230" s="257"/>
      <c r="W230" s="257"/>
      <c r="X230" s="258"/>
      <c r="Y230" s="321"/>
      <c r="Z230" s="31"/>
    </row>
    <row r="231" spans="1:32">
      <c r="A231" s="274"/>
      <c r="B231" s="235"/>
      <c r="C231" s="223"/>
      <c r="D231" s="31"/>
      <c r="E231" s="31"/>
      <c r="F231" s="31"/>
      <c r="G231" s="31"/>
      <c r="H231" s="31"/>
      <c r="I231" s="181"/>
      <c r="J231" s="321"/>
      <c r="K231" s="306"/>
      <c r="L231" s="256"/>
      <c r="M231" s="257"/>
      <c r="N231" s="257"/>
      <c r="O231" s="257"/>
      <c r="P231" s="257"/>
      <c r="Q231" s="258"/>
      <c r="R231" s="255"/>
      <c r="S231" s="256"/>
      <c r="T231" s="257"/>
      <c r="U231" s="257"/>
      <c r="V231" s="257"/>
      <c r="W231" s="257"/>
      <c r="X231" s="258"/>
      <c r="Y231" s="321"/>
      <c r="Z231" s="31"/>
    </row>
    <row r="232" spans="1:32">
      <c r="A232" s="274"/>
      <c r="B232" s="235"/>
      <c r="C232" s="223"/>
      <c r="D232" s="31"/>
      <c r="E232" s="31"/>
      <c r="F232" s="31"/>
      <c r="G232" s="31"/>
      <c r="H232" s="31"/>
      <c r="I232" s="181"/>
      <c r="J232" s="321"/>
      <c r="K232" s="256"/>
      <c r="L232" s="256"/>
      <c r="M232" s="257"/>
      <c r="N232" s="257"/>
      <c r="O232" s="257"/>
      <c r="P232" s="263"/>
      <c r="Q232" s="257"/>
      <c r="R232" s="255"/>
      <c r="S232" s="256"/>
      <c r="T232" s="257"/>
      <c r="U232" s="257"/>
      <c r="V232" s="257"/>
      <c r="W232" s="257"/>
      <c r="X232" s="258"/>
      <c r="Y232" s="321"/>
      <c r="Z232" s="31"/>
    </row>
    <row r="233" spans="1:32">
      <c r="A233" s="274"/>
      <c r="B233" s="235"/>
      <c r="C233" s="223"/>
      <c r="D233" s="31"/>
      <c r="E233" s="31"/>
      <c r="F233" s="31"/>
      <c r="G233" s="31"/>
      <c r="H233" s="31"/>
      <c r="I233" s="181"/>
      <c r="J233" s="321"/>
      <c r="K233" s="281"/>
      <c r="L233" s="264"/>
      <c r="M233" s="264"/>
      <c r="N233" s="264"/>
      <c r="O233" s="264"/>
      <c r="P233" s="265"/>
      <c r="Q233" s="266"/>
      <c r="R233" s="264"/>
      <c r="S233" s="264"/>
      <c r="T233" s="264"/>
      <c r="U233" s="264"/>
      <c r="V233" s="264"/>
      <c r="W233" s="265"/>
      <c r="X233" s="281"/>
      <c r="Y233" s="321"/>
      <c r="Z233" s="31"/>
    </row>
    <row r="234" spans="1:32">
      <c r="A234" s="274"/>
      <c r="B234" s="235"/>
      <c r="C234" s="223"/>
      <c r="D234" s="31"/>
      <c r="E234" s="31"/>
      <c r="F234" s="31"/>
      <c r="G234" s="31"/>
      <c r="H234" s="31"/>
      <c r="I234" s="181"/>
      <c r="J234" s="321"/>
      <c r="K234" s="264"/>
      <c r="L234" s="264"/>
      <c r="M234" s="264"/>
      <c r="N234" s="264"/>
      <c r="O234" s="264"/>
      <c r="P234" s="265"/>
      <c r="Q234" s="266"/>
      <c r="R234" s="264"/>
      <c r="S234" s="264"/>
      <c r="T234" s="264"/>
      <c r="U234" s="264"/>
      <c r="V234" s="264"/>
      <c r="W234" s="265"/>
      <c r="X234" s="281"/>
      <c r="Y234" s="321"/>
      <c r="Z234" s="31"/>
    </row>
    <row r="235" spans="1:32">
      <c r="A235" s="274"/>
      <c r="B235" s="235"/>
      <c r="C235" s="223"/>
      <c r="D235" s="31"/>
      <c r="E235" s="31"/>
      <c r="F235" s="31"/>
      <c r="G235" s="31"/>
      <c r="H235" s="31"/>
      <c r="I235" s="181"/>
      <c r="J235" s="321"/>
      <c r="K235" s="264"/>
      <c r="L235" s="264"/>
      <c r="M235" s="264"/>
      <c r="N235" s="264"/>
      <c r="O235" s="264"/>
      <c r="P235" s="265"/>
      <c r="Q235" s="266"/>
      <c r="R235" s="264"/>
      <c r="S235" s="264"/>
      <c r="T235" s="264"/>
      <c r="U235" s="264"/>
      <c r="V235" s="264"/>
      <c r="W235" s="265"/>
      <c r="X235" s="281"/>
      <c r="Y235" s="321"/>
      <c r="Z235" s="31"/>
    </row>
    <row r="236" spans="1:32">
      <c r="A236" s="274"/>
      <c r="B236" s="235"/>
      <c r="C236" s="223"/>
      <c r="D236" s="31"/>
      <c r="E236" s="31"/>
      <c r="F236" s="31"/>
      <c r="G236" s="31"/>
      <c r="H236" s="31"/>
      <c r="I236" s="181"/>
      <c r="J236" s="321"/>
      <c r="K236" s="264"/>
      <c r="L236" s="264"/>
      <c r="M236" s="264"/>
      <c r="N236" s="264"/>
      <c r="O236" s="264"/>
      <c r="P236" s="265"/>
      <c r="Q236" s="266"/>
      <c r="R236" s="264"/>
      <c r="S236" s="264"/>
      <c r="T236" s="264"/>
      <c r="U236" s="264"/>
      <c r="V236" s="264"/>
      <c r="W236" s="265"/>
      <c r="X236" s="281"/>
      <c r="Y236" s="321"/>
      <c r="Z236" s="31"/>
    </row>
    <row r="237" spans="1:32">
      <c r="A237" s="274"/>
      <c r="B237" s="235"/>
      <c r="C237" s="223"/>
      <c r="D237" s="31"/>
      <c r="E237" s="31"/>
      <c r="F237" s="31"/>
      <c r="G237" s="31"/>
      <c r="H237" s="31"/>
      <c r="I237" s="181"/>
      <c r="J237" s="321"/>
      <c r="K237" s="281"/>
      <c r="L237" s="281"/>
      <c r="M237" s="281"/>
      <c r="N237" s="281"/>
      <c r="O237" s="281"/>
      <c r="P237" s="265"/>
      <c r="Q237" s="266"/>
      <c r="R237" s="688"/>
      <c r="S237" s="281"/>
      <c r="T237" s="281"/>
      <c r="U237" s="281"/>
      <c r="V237" s="281"/>
      <c r="W237" s="265"/>
      <c r="X237" s="281"/>
      <c r="Y237" s="321"/>
      <c r="Z237" s="31"/>
    </row>
    <row r="238" spans="1:32">
      <c r="A238" s="274"/>
      <c r="B238" s="236"/>
      <c r="C238" s="234"/>
      <c r="D238" s="84"/>
      <c r="E238" s="84"/>
      <c r="F238" s="84"/>
      <c r="G238" s="84"/>
      <c r="H238" s="84"/>
      <c r="I238" s="182"/>
      <c r="J238" s="321"/>
      <c r="K238" s="267"/>
      <c r="L238" s="267"/>
      <c r="M238" s="267"/>
      <c r="N238" s="267"/>
      <c r="O238" s="267"/>
      <c r="P238" s="268"/>
      <c r="Q238" s="269"/>
      <c r="R238" s="270"/>
      <c r="Y238" s="321"/>
    </row>
    <row r="239" spans="1:32">
      <c r="A239" s="274"/>
      <c r="B239" s="235"/>
      <c r="C239" s="223"/>
      <c r="D239" s="31"/>
      <c r="E239" s="31"/>
      <c r="F239" s="31"/>
      <c r="G239" s="31"/>
      <c r="H239" s="31"/>
      <c r="I239" s="181"/>
      <c r="J239" s="321"/>
      <c r="K239" s="264"/>
      <c r="L239" s="264"/>
      <c r="M239" s="264"/>
      <c r="N239" s="264"/>
      <c r="O239" s="264"/>
      <c r="P239" s="265"/>
      <c r="Q239" s="266"/>
      <c r="R239" s="264"/>
      <c r="S239" s="264"/>
      <c r="T239" s="264"/>
      <c r="U239" s="264"/>
      <c r="V239" s="264"/>
      <c r="W239" s="265"/>
      <c r="X239" s="281"/>
      <c r="Y239" s="321"/>
      <c r="Z239" s="31"/>
    </row>
    <row r="240" spans="1:32">
      <c r="A240" s="274"/>
      <c r="B240" s="235"/>
      <c r="C240" s="223"/>
      <c r="D240" s="31"/>
      <c r="E240" s="31"/>
      <c r="F240" s="31"/>
      <c r="G240" s="31"/>
      <c r="H240" s="31"/>
      <c r="I240" s="181"/>
      <c r="J240" s="321"/>
      <c r="K240" s="281"/>
      <c r="L240" s="281"/>
      <c r="M240" s="281"/>
      <c r="N240" s="281"/>
      <c r="O240" s="281"/>
      <c r="P240" s="265"/>
      <c r="Q240" s="266"/>
      <c r="R240" s="281"/>
      <c r="S240" s="281"/>
      <c r="T240" s="281"/>
      <c r="U240" s="281"/>
      <c r="V240" s="281"/>
      <c r="W240" s="265"/>
      <c r="X240" s="281"/>
      <c r="Y240" s="321"/>
      <c r="Z240" s="31"/>
      <c r="AA240" s="179"/>
      <c r="AB240" s="179"/>
      <c r="AC240" s="179"/>
      <c r="AD240" s="179"/>
      <c r="AE240" s="179"/>
      <c r="AF240" s="179"/>
    </row>
    <row r="241" spans="1:32">
      <c r="A241" s="274"/>
      <c r="B241" s="236"/>
      <c r="C241" s="234"/>
      <c r="D241" s="84"/>
      <c r="E241" s="84"/>
      <c r="F241" s="84"/>
      <c r="G241" s="84"/>
      <c r="H241" s="84"/>
      <c r="I241" s="182"/>
      <c r="J241" s="321"/>
      <c r="K241" s="267"/>
      <c r="L241" s="267"/>
      <c r="M241" s="267"/>
      <c r="N241" s="267"/>
      <c r="O241" s="267"/>
      <c r="P241" s="268"/>
      <c r="Q241" s="269"/>
      <c r="R241" s="281"/>
      <c r="S241" s="281"/>
      <c r="T241" s="281"/>
      <c r="U241" s="281"/>
      <c r="V241" s="281"/>
      <c r="W241" s="265"/>
      <c r="X241" s="281"/>
      <c r="Y241" s="321"/>
      <c r="Z241" s="31"/>
      <c r="AA241" s="179"/>
      <c r="AB241" s="179"/>
      <c r="AC241" s="179"/>
      <c r="AD241" s="179"/>
      <c r="AE241" s="179"/>
      <c r="AF241" s="179"/>
    </row>
    <row r="242" spans="1:32">
      <c r="A242" s="274"/>
      <c r="B242" s="235"/>
      <c r="C242" s="223"/>
      <c r="D242" s="31"/>
      <c r="E242" s="31"/>
      <c r="F242" s="31"/>
      <c r="G242" s="31"/>
      <c r="H242" s="31"/>
      <c r="I242" s="181"/>
      <c r="J242" s="321"/>
      <c r="K242" s="264"/>
      <c r="L242" s="264"/>
      <c r="M242" s="264"/>
      <c r="N242" s="264"/>
      <c r="O242" s="264"/>
      <c r="P242" s="265"/>
      <c r="Q242" s="266"/>
      <c r="R242" s="256"/>
      <c r="S242" s="256"/>
      <c r="T242" s="257"/>
      <c r="U242" s="257"/>
      <c r="V242" s="257"/>
      <c r="W242" s="257"/>
      <c r="X242" s="258"/>
      <c r="Y242" s="321"/>
      <c r="Z242" s="31"/>
    </row>
    <row r="243" spans="1:32">
      <c r="A243" s="274"/>
      <c r="B243" s="235"/>
      <c r="C243" s="223"/>
      <c r="D243" s="31"/>
      <c r="E243" s="31"/>
      <c r="F243" s="31"/>
      <c r="G243" s="31"/>
      <c r="H243" s="31"/>
      <c r="I243" s="181"/>
      <c r="J243" s="321"/>
      <c r="K243" s="281"/>
      <c r="L243" s="281"/>
      <c r="M243" s="281"/>
      <c r="N243" s="281"/>
      <c r="O243" s="281"/>
      <c r="P243" s="265"/>
      <c r="Q243" s="266"/>
      <c r="R243" s="264"/>
      <c r="S243" s="264"/>
      <c r="T243" s="264"/>
      <c r="U243" s="264"/>
      <c r="V243" s="264"/>
      <c r="W243" s="265"/>
      <c r="X243" s="281"/>
      <c r="Y243" s="321"/>
      <c r="Z243" s="31"/>
    </row>
    <row r="244" spans="1:32">
      <c r="A244" s="274"/>
      <c r="B244" s="236"/>
      <c r="C244" s="234"/>
      <c r="D244" s="84"/>
      <c r="E244" s="84"/>
      <c r="F244" s="84"/>
      <c r="G244" s="84"/>
      <c r="H244" s="84"/>
      <c r="I244" s="182"/>
      <c r="J244" s="321"/>
      <c r="K244" s="267"/>
      <c r="L244" s="267"/>
      <c r="M244" s="267"/>
      <c r="N244" s="267"/>
      <c r="O244" s="267"/>
      <c r="P244" s="268"/>
      <c r="Q244" s="269"/>
      <c r="R244" s="270"/>
      <c r="S244" s="267"/>
      <c r="T244" s="267"/>
      <c r="U244" s="267"/>
      <c r="V244" s="267"/>
      <c r="W244" s="268"/>
      <c r="X244" s="267"/>
      <c r="Y244" s="321"/>
      <c r="Z244" s="31"/>
    </row>
    <row r="245" spans="1:32">
      <c r="A245" s="274"/>
      <c r="B245" s="235"/>
      <c r="C245" s="223"/>
      <c r="D245" s="31"/>
      <c r="E245" s="31"/>
      <c r="F245" s="31"/>
      <c r="G245" s="31"/>
      <c r="H245" s="31"/>
      <c r="I245" s="181"/>
      <c r="J245" s="321"/>
      <c r="K245" s="264"/>
      <c r="L245" s="264"/>
      <c r="M245" s="264"/>
      <c r="N245" s="264"/>
      <c r="O245" s="264"/>
      <c r="P245" s="265"/>
      <c r="Q245" s="266"/>
      <c r="R245" s="264"/>
      <c r="S245" s="256"/>
      <c r="T245" s="257"/>
      <c r="U245" s="257"/>
      <c r="V245" s="257"/>
      <c r="W245" s="257"/>
      <c r="X245" s="258"/>
      <c r="Y245" s="321"/>
      <c r="Z245" s="31"/>
    </row>
    <row r="246" spans="1:32">
      <c r="A246" s="274"/>
      <c r="B246" s="235"/>
      <c r="C246" s="223"/>
      <c r="D246" s="31"/>
      <c r="E246" s="31"/>
      <c r="F246" s="31"/>
      <c r="G246" s="31"/>
      <c r="H246" s="31"/>
      <c r="I246" s="181"/>
      <c r="J246" s="321"/>
      <c r="K246" s="281"/>
      <c r="L246" s="281"/>
      <c r="M246" s="281"/>
      <c r="N246" s="281"/>
      <c r="O246" s="281"/>
      <c r="P246" s="265"/>
      <c r="Q246" s="266"/>
      <c r="S246" s="264"/>
      <c r="T246" s="264"/>
      <c r="U246" s="264"/>
      <c r="V246" s="264"/>
      <c r="W246" s="265"/>
      <c r="X246" s="281"/>
      <c r="Y246" s="321"/>
      <c r="Z246" s="31"/>
    </row>
    <row r="247" spans="1:32">
      <c r="A247" s="274"/>
      <c r="B247" s="236"/>
      <c r="C247" s="234"/>
      <c r="D247" s="84"/>
      <c r="E247" s="84"/>
      <c r="F247" s="84"/>
      <c r="G247" s="84"/>
      <c r="H247" s="84"/>
      <c r="I247" s="182"/>
      <c r="J247" s="321"/>
      <c r="K247" s="267"/>
      <c r="L247" s="267"/>
      <c r="M247" s="267"/>
      <c r="N247" s="267"/>
      <c r="O247" s="267"/>
      <c r="P247" s="268"/>
      <c r="Q247" s="269"/>
      <c r="R247" s="270"/>
      <c r="S247" s="267"/>
      <c r="T247" s="267"/>
      <c r="U247" s="267"/>
      <c r="V247" s="267"/>
      <c r="W247" s="268"/>
      <c r="X247" s="267"/>
      <c r="Y247" s="321"/>
      <c r="Z247" s="31"/>
    </row>
    <row r="248" spans="1:32">
      <c r="A248" s="274"/>
      <c r="B248" s="235"/>
      <c r="C248" s="223"/>
      <c r="D248" s="31"/>
      <c r="E248" s="31"/>
      <c r="F248" s="31"/>
      <c r="G248" s="31"/>
      <c r="H248" s="31"/>
      <c r="I248" s="181"/>
      <c r="J248" s="321"/>
      <c r="K248" s="264"/>
      <c r="L248" s="264"/>
      <c r="M248" s="264"/>
      <c r="N248" s="264"/>
      <c r="O248" s="264"/>
      <c r="P248" s="265"/>
      <c r="Q248" s="266"/>
      <c r="R248" s="264"/>
      <c r="S248" s="264"/>
      <c r="T248" s="264"/>
      <c r="U248" s="264"/>
      <c r="V248" s="264"/>
      <c r="W248" s="265"/>
      <c r="X248" s="281"/>
      <c r="Y248" s="321"/>
      <c r="Z248" s="31"/>
    </row>
    <row r="249" spans="1:32">
      <c r="A249" s="274"/>
      <c r="B249" s="235"/>
      <c r="C249" s="223"/>
      <c r="D249" s="31"/>
      <c r="E249" s="31"/>
      <c r="F249" s="31"/>
      <c r="G249" s="31"/>
      <c r="H249" s="31"/>
      <c r="I249" s="181"/>
      <c r="J249" s="321"/>
      <c r="K249" s="281"/>
      <c r="L249" s="281"/>
      <c r="M249" s="281"/>
      <c r="N249" s="281"/>
      <c r="O249" s="281"/>
      <c r="P249" s="265"/>
      <c r="Q249" s="266"/>
      <c r="R249" s="281"/>
      <c r="S249" s="281"/>
      <c r="T249" s="281"/>
      <c r="U249" s="281"/>
      <c r="V249" s="281"/>
      <c r="W249" s="265"/>
      <c r="X249" s="281"/>
      <c r="Y249" s="321"/>
      <c r="Z249" s="31"/>
      <c r="AA249" s="179"/>
      <c r="AB249" s="179"/>
      <c r="AC249" s="179"/>
      <c r="AD249" s="179"/>
      <c r="AE249" s="179"/>
      <c r="AF249" s="179"/>
    </row>
    <row r="250" spans="1:32">
      <c r="A250" s="274"/>
      <c r="B250" s="236"/>
      <c r="C250" s="234"/>
      <c r="D250" s="84"/>
      <c r="E250" s="84"/>
      <c r="F250" s="84"/>
      <c r="G250" s="84"/>
      <c r="H250" s="84"/>
      <c r="I250" s="182"/>
      <c r="J250" s="321"/>
      <c r="K250" s="267"/>
      <c r="L250" s="267"/>
      <c r="M250" s="267"/>
      <c r="N250" s="267"/>
      <c r="O250" s="267"/>
      <c r="P250" s="268"/>
      <c r="Q250" s="269"/>
      <c r="R250" s="281"/>
      <c r="S250" s="281"/>
      <c r="T250" s="281"/>
      <c r="U250" s="281"/>
      <c r="V250" s="281"/>
      <c r="W250" s="265"/>
      <c r="X250" s="281"/>
      <c r="Y250" s="321"/>
      <c r="Z250" s="31"/>
      <c r="AA250" s="179"/>
      <c r="AB250" s="179"/>
      <c r="AC250" s="179"/>
      <c r="AD250" s="179"/>
      <c r="AE250" s="179"/>
      <c r="AF250" s="179"/>
    </row>
    <row r="251" spans="1:32">
      <c r="A251" s="274"/>
      <c r="B251" s="235"/>
      <c r="C251" s="223"/>
      <c r="D251" s="31"/>
      <c r="E251" s="31"/>
      <c r="F251" s="31"/>
      <c r="G251" s="31"/>
      <c r="H251" s="31"/>
      <c r="I251" s="181"/>
      <c r="J251" s="321"/>
      <c r="K251" s="264"/>
      <c r="L251" s="264"/>
      <c r="M251" s="264"/>
      <c r="N251" s="264"/>
      <c r="O251" s="264"/>
      <c r="P251" s="265"/>
      <c r="Q251" s="266"/>
      <c r="R251" s="256"/>
      <c r="S251" s="256"/>
      <c r="T251" s="257"/>
      <c r="U251" s="257"/>
      <c r="V251" s="257"/>
      <c r="W251" s="257"/>
      <c r="X251" s="258"/>
      <c r="Y251" s="321"/>
      <c r="Z251" s="31"/>
    </row>
    <row r="252" spans="1:32">
      <c r="A252" s="274"/>
      <c r="B252" s="235"/>
      <c r="C252" s="223"/>
      <c r="D252" s="31"/>
      <c r="E252" s="31"/>
      <c r="F252" s="31"/>
      <c r="G252" s="31"/>
      <c r="H252" s="31"/>
      <c r="I252" s="181"/>
      <c r="J252" s="321"/>
      <c r="K252" s="281"/>
      <c r="L252" s="281"/>
      <c r="M252" s="281"/>
      <c r="N252" s="281"/>
      <c r="O252" s="281"/>
      <c r="P252" s="265"/>
      <c r="Q252" s="266"/>
      <c r="R252" s="264"/>
      <c r="S252" s="264"/>
      <c r="T252" s="264"/>
      <c r="U252" s="264"/>
      <c r="V252" s="264"/>
      <c r="W252" s="265"/>
      <c r="X252" s="281"/>
      <c r="Y252" s="321"/>
      <c r="Z252" s="31"/>
    </row>
    <row r="253" spans="1:32">
      <c r="A253" s="274"/>
      <c r="B253" s="236"/>
      <c r="C253" s="234"/>
      <c r="D253" s="84"/>
      <c r="E253" s="84"/>
      <c r="F253" s="84"/>
      <c r="G253" s="84"/>
      <c r="H253" s="84"/>
      <c r="I253" s="182"/>
      <c r="J253" s="321"/>
      <c r="K253" s="267"/>
      <c r="L253" s="267"/>
      <c r="M253" s="267"/>
      <c r="N253" s="267"/>
      <c r="O253" s="267"/>
      <c r="P253" s="268"/>
      <c r="Q253" s="269"/>
      <c r="R253" s="270"/>
      <c r="S253" s="267"/>
      <c r="T253" s="267"/>
      <c r="U253" s="267"/>
      <c r="V253" s="267"/>
      <c r="W253" s="268"/>
      <c r="X253" s="267"/>
      <c r="Y253" s="321"/>
      <c r="Z253" s="31"/>
    </row>
    <row r="254" spans="1:32">
      <c r="A254" s="274"/>
      <c r="B254" s="235"/>
      <c r="C254" s="223"/>
      <c r="D254" s="31"/>
      <c r="E254" s="31"/>
      <c r="F254" s="31"/>
      <c r="G254" s="31"/>
      <c r="H254" s="31"/>
      <c r="I254" s="181"/>
      <c r="J254" s="321"/>
      <c r="K254" s="264"/>
      <c r="L254" s="264"/>
      <c r="M254" s="264"/>
      <c r="N254" s="264"/>
      <c r="O254" s="264"/>
      <c r="P254" s="265"/>
      <c r="Q254" s="266"/>
      <c r="R254" s="256"/>
      <c r="S254" s="256"/>
      <c r="T254" s="257"/>
      <c r="U254" s="257"/>
      <c r="V254" s="257"/>
      <c r="W254" s="257"/>
      <c r="X254" s="258"/>
      <c r="Y254" s="321"/>
      <c r="Z254" s="31"/>
    </row>
    <row r="255" spans="1:32">
      <c r="A255" s="274"/>
      <c r="B255" s="235"/>
      <c r="C255" s="223"/>
      <c r="D255" s="31"/>
      <c r="E255" s="31"/>
      <c r="F255" s="31"/>
      <c r="G255" s="31"/>
      <c r="H255" s="31"/>
      <c r="I255" s="181"/>
      <c r="J255" s="321"/>
      <c r="K255" s="281"/>
      <c r="L255" s="281"/>
      <c r="M255" s="281"/>
      <c r="N255" s="281"/>
      <c r="O255" s="281"/>
      <c r="P255" s="265"/>
      <c r="Q255" s="266"/>
      <c r="R255" s="264"/>
      <c r="S255" s="264"/>
      <c r="T255" s="264"/>
      <c r="U255" s="264"/>
      <c r="V255" s="264"/>
      <c r="W255" s="265"/>
      <c r="X255" s="281"/>
      <c r="Y255" s="321"/>
      <c r="Z255" s="31"/>
    </row>
    <row r="256" spans="1:32">
      <c r="A256" s="274"/>
      <c r="B256" s="236"/>
      <c r="C256" s="234"/>
      <c r="D256" s="84"/>
      <c r="E256" s="84"/>
      <c r="F256" s="84"/>
      <c r="G256" s="84"/>
      <c r="H256" s="84"/>
      <c r="I256" s="182"/>
      <c r="J256" s="321"/>
      <c r="K256" s="267"/>
      <c r="L256" s="267"/>
      <c r="M256" s="267"/>
      <c r="N256" s="267"/>
      <c r="O256" s="267"/>
      <c r="P256" s="268"/>
      <c r="Q256" s="269"/>
      <c r="R256" s="270"/>
      <c r="S256" s="267"/>
      <c r="T256" s="267"/>
      <c r="U256" s="267"/>
      <c r="V256" s="267"/>
      <c r="W256" s="268"/>
      <c r="X256" s="267"/>
      <c r="Y256" s="321"/>
      <c r="Z256" s="31"/>
    </row>
    <row r="257" spans="1:27">
      <c r="A257" s="274"/>
      <c r="B257" s="235"/>
      <c r="C257" s="237"/>
      <c r="D257" s="238"/>
      <c r="E257" s="238"/>
      <c r="F257" s="238"/>
      <c r="G257" s="238"/>
      <c r="H257" s="238"/>
      <c r="I257" s="322"/>
      <c r="J257" s="321"/>
      <c r="K257" s="264"/>
      <c r="L257" s="264"/>
      <c r="M257" s="264"/>
      <c r="N257" s="264"/>
      <c r="O257" s="264"/>
      <c r="P257" s="265"/>
      <c r="Q257" s="266"/>
      <c r="R257" s="256"/>
      <c r="S257" s="256"/>
      <c r="T257" s="257"/>
      <c r="U257" s="257"/>
      <c r="V257" s="257"/>
      <c r="W257" s="257"/>
      <c r="X257" s="258"/>
      <c r="Y257" s="321"/>
      <c r="Z257" s="31"/>
    </row>
    <row r="258" spans="1:27">
      <c r="A258" s="274"/>
      <c r="B258" s="235"/>
      <c r="C258" s="223"/>
      <c r="D258" s="31"/>
      <c r="E258" s="31"/>
      <c r="F258" s="31"/>
      <c r="G258" s="31"/>
      <c r="H258" s="31"/>
      <c r="I258" s="181"/>
      <c r="J258" s="321"/>
      <c r="K258" s="281"/>
      <c r="L258" s="281"/>
      <c r="M258" s="281"/>
      <c r="N258" s="281"/>
      <c r="O258" s="281"/>
      <c r="P258" s="265"/>
      <c r="Q258" s="266"/>
      <c r="R258" s="264"/>
      <c r="S258" s="264"/>
      <c r="T258" s="264"/>
      <c r="U258" s="264"/>
      <c r="V258" s="264"/>
      <c r="W258" s="265"/>
      <c r="X258" s="281"/>
      <c r="Y258" s="321"/>
      <c r="Z258" s="31"/>
    </row>
    <row r="259" spans="1:27">
      <c r="A259" s="274"/>
      <c r="B259" s="236"/>
      <c r="C259" s="234"/>
      <c r="D259" s="84"/>
      <c r="E259" s="84"/>
      <c r="F259" s="84"/>
      <c r="G259" s="84"/>
      <c r="H259" s="84"/>
      <c r="I259" s="182"/>
      <c r="J259" s="321"/>
      <c r="K259" s="267"/>
      <c r="L259" s="267"/>
      <c r="M259" s="267"/>
      <c r="N259" s="267"/>
      <c r="O259" s="267"/>
      <c r="P259" s="268"/>
      <c r="Q259" s="269"/>
      <c r="R259" s="270"/>
      <c r="S259" s="267"/>
      <c r="T259" s="267"/>
      <c r="U259" s="267"/>
      <c r="V259" s="267"/>
      <c r="W259" s="268"/>
      <c r="X259" s="267"/>
      <c r="Y259" s="321"/>
      <c r="Z259" s="31"/>
    </row>
    <row r="260" spans="1:27">
      <c r="A260" s="274"/>
      <c r="B260" s="235"/>
      <c r="C260" s="223"/>
      <c r="D260" s="31"/>
      <c r="E260" s="31"/>
      <c r="F260" s="31"/>
      <c r="G260" s="31"/>
      <c r="H260" s="31"/>
      <c r="I260" s="181"/>
      <c r="J260" s="321"/>
      <c r="K260" s="264"/>
      <c r="L260" s="264"/>
      <c r="M260" s="264"/>
      <c r="N260" s="264"/>
      <c r="O260" s="264"/>
      <c r="P260" s="265"/>
      <c r="Q260" s="266"/>
      <c r="R260" s="256"/>
      <c r="S260" s="256"/>
      <c r="T260" s="257"/>
      <c r="U260" s="257"/>
      <c r="V260" s="257"/>
      <c r="W260" s="257"/>
      <c r="X260" s="258"/>
      <c r="Y260" s="321"/>
      <c r="Z260" s="31"/>
    </row>
    <row r="261" spans="1:27">
      <c r="A261" s="274"/>
      <c r="B261" s="235"/>
      <c r="C261" s="223"/>
      <c r="D261" s="31"/>
      <c r="E261" s="31"/>
      <c r="F261" s="31"/>
      <c r="G261" s="31"/>
      <c r="H261" s="31"/>
      <c r="I261" s="181"/>
      <c r="J261" s="321"/>
      <c r="K261" s="281"/>
      <c r="L261" s="281"/>
      <c r="M261" s="281"/>
      <c r="N261" s="281"/>
      <c r="O261" s="281"/>
      <c r="P261" s="265"/>
      <c r="Q261" s="266"/>
      <c r="R261" s="264"/>
      <c r="S261" s="264"/>
      <c r="T261" s="264"/>
      <c r="U261" s="264"/>
      <c r="V261" s="264"/>
      <c r="W261" s="265"/>
      <c r="X261" s="281"/>
      <c r="Y261" s="321"/>
      <c r="Z261" s="31"/>
    </row>
    <row r="262" spans="1:27">
      <c r="A262" s="275"/>
      <c r="B262" s="236"/>
      <c r="C262" s="234"/>
      <c r="D262" s="84"/>
      <c r="E262" s="84"/>
      <c r="F262" s="84"/>
      <c r="G262" s="84"/>
      <c r="H262" s="84"/>
      <c r="I262" s="182"/>
      <c r="J262" s="321"/>
      <c r="K262" s="267"/>
      <c r="L262" s="267"/>
      <c r="M262" s="267"/>
      <c r="N262" s="267"/>
      <c r="O262" s="267"/>
      <c r="P262" s="268"/>
      <c r="Q262" s="269"/>
      <c r="R262" s="270"/>
      <c r="S262" s="267"/>
      <c r="T262" s="267"/>
      <c r="U262" s="267"/>
      <c r="V262" s="267"/>
      <c r="W262" s="268"/>
      <c r="X262" s="267"/>
      <c r="Y262" s="321"/>
      <c r="Z262" s="31"/>
    </row>
    <row r="263" spans="1:27">
      <c r="A263" s="793"/>
      <c r="B263" s="788"/>
      <c r="C263" s="789"/>
      <c r="D263" s="790"/>
      <c r="E263" s="790"/>
      <c r="F263" s="790"/>
      <c r="G263" s="790"/>
      <c r="H263" s="790"/>
      <c r="I263" s="791"/>
      <c r="J263" s="321"/>
      <c r="K263" s="318"/>
      <c r="L263" s="253"/>
      <c r="M263" s="241"/>
      <c r="N263" s="241"/>
      <c r="O263" s="241"/>
      <c r="P263" s="241"/>
      <c r="Q263" s="254"/>
      <c r="R263" s="252"/>
      <c r="S263" s="253"/>
      <c r="T263" s="241"/>
      <c r="U263" s="241"/>
      <c r="V263" s="241"/>
      <c r="W263" s="241"/>
      <c r="X263" s="280"/>
      <c r="Y263" s="321"/>
      <c r="Z263" s="31"/>
    </row>
    <row r="264" spans="1:27">
      <c r="A264" s="274"/>
      <c r="B264" s="235"/>
      <c r="C264" s="223"/>
      <c r="D264" s="31"/>
      <c r="E264" s="31"/>
      <c r="F264" s="31"/>
      <c r="G264" s="31"/>
      <c r="H264" s="31"/>
      <c r="I264" s="181"/>
      <c r="J264" s="321"/>
      <c r="K264" s="256"/>
      <c r="L264" s="256"/>
      <c r="M264" s="257"/>
      <c r="N264" s="257"/>
      <c r="O264" s="257"/>
      <c r="P264" s="257"/>
      <c r="Q264" s="258"/>
      <c r="R264" s="255"/>
      <c r="S264" s="256"/>
      <c r="T264" s="257"/>
      <c r="U264" s="257"/>
      <c r="V264" s="257"/>
      <c r="W264" s="257"/>
      <c r="X264" s="258"/>
      <c r="Y264" s="321"/>
      <c r="Z264" s="31"/>
    </row>
    <row r="265" spans="1:27">
      <c r="A265" s="274"/>
      <c r="B265" s="235"/>
      <c r="C265" s="223"/>
      <c r="D265" s="31"/>
      <c r="E265" s="31"/>
      <c r="F265" s="31"/>
      <c r="G265" s="31"/>
      <c r="H265" s="31"/>
      <c r="I265" s="181"/>
      <c r="J265" s="321"/>
      <c r="K265" s="256"/>
      <c r="L265" s="256"/>
      <c r="M265" s="257"/>
      <c r="N265" s="257"/>
      <c r="O265" s="257"/>
      <c r="P265" s="257"/>
      <c r="Q265" s="258"/>
      <c r="R265" s="255"/>
      <c r="S265" s="256"/>
      <c r="T265" s="257"/>
      <c r="U265" s="257"/>
      <c r="V265" s="257"/>
      <c r="W265" s="257"/>
      <c r="X265" s="258"/>
      <c r="Y265" s="321"/>
      <c r="Z265" s="31"/>
    </row>
    <row r="266" spans="1:27">
      <c r="A266" s="274"/>
      <c r="B266" s="235"/>
      <c r="C266" s="223"/>
      <c r="D266" s="31"/>
      <c r="E266" s="31"/>
      <c r="F266" s="31"/>
      <c r="G266" s="31"/>
      <c r="H266" s="31"/>
      <c r="I266" s="181"/>
      <c r="J266" s="321"/>
      <c r="K266" s="256"/>
      <c r="L266" s="256"/>
      <c r="M266" s="257"/>
      <c r="N266" s="257"/>
      <c r="O266" s="257"/>
      <c r="P266" s="257"/>
      <c r="Q266" s="258"/>
      <c r="R266" s="255"/>
      <c r="S266" s="256"/>
      <c r="T266" s="257"/>
      <c r="U266" s="257"/>
      <c r="V266" s="257"/>
      <c r="W266" s="257"/>
      <c r="X266" s="258"/>
      <c r="Y266" s="321"/>
      <c r="Z266" s="31"/>
    </row>
    <row r="267" spans="1:27">
      <c r="A267" s="274"/>
      <c r="B267" s="235"/>
      <c r="C267" s="223"/>
      <c r="D267" s="31"/>
      <c r="E267" s="31"/>
      <c r="F267" s="31"/>
      <c r="G267" s="31"/>
      <c r="H267" s="31"/>
      <c r="I267" s="181"/>
      <c r="J267" s="321"/>
      <c r="K267" s="256"/>
      <c r="L267" s="256"/>
      <c r="M267" s="257"/>
      <c r="N267" s="257"/>
      <c r="O267" s="257"/>
      <c r="P267" s="257"/>
      <c r="Q267" s="258"/>
      <c r="R267" s="255"/>
      <c r="S267" s="256"/>
      <c r="T267" s="257"/>
      <c r="U267" s="257"/>
      <c r="V267" s="257"/>
      <c r="W267" s="257"/>
      <c r="X267" s="258"/>
      <c r="Y267" s="321"/>
      <c r="Z267" s="31"/>
      <c r="AA267" s="599"/>
    </row>
    <row r="268" spans="1:27">
      <c r="A268" s="274"/>
      <c r="B268" s="235"/>
      <c r="C268" s="223"/>
      <c r="D268" s="31"/>
      <c r="E268" s="31"/>
      <c r="F268" s="31"/>
      <c r="G268" s="31"/>
      <c r="H268" s="31"/>
      <c r="I268" s="181"/>
      <c r="J268" s="321"/>
      <c r="K268" s="256"/>
      <c r="L268" s="256"/>
      <c r="M268" s="257"/>
      <c r="N268" s="257"/>
      <c r="O268" s="257"/>
      <c r="P268" s="257"/>
      <c r="Q268" s="258"/>
      <c r="R268" s="255"/>
      <c r="S268" s="256"/>
      <c r="T268" s="257"/>
      <c r="U268" s="257"/>
      <c r="V268" s="257"/>
      <c r="W268" s="257"/>
      <c r="X268" s="258"/>
      <c r="Y268" s="321"/>
      <c r="Z268" s="31"/>
    </row>
    <row r="269" spans="1:27">
      <c r="A269" s="274"/>
      <c r="B269" s="236"/>
      <c r="C269" s="234"/>
      <c r="D269" s="84"/>
      <c r="E269" s="84"/>
      <c r="F269" s="84"/>
      <c r="G269" s="84"/>
      <c r="H269" s="84"/>
      <c r="I269" s="182"/>
      <c r="J269" s="321"/>
      <c r="K269" s="260"/>
      <c r="L269" s="260"/>
      <c r="M269" s="261"/>
      <c r="N269" s="261"/>
      <c r="O269" s="261"/>
      <c r="P269" s="261"/>
      <c r="Q269" s="262"/>
      <c r="R269" s="259"/>
      <c r="S269" s="260"/>
      <c r="T269" s="261"/>
      <c r="U269" s="261"/>
      <c r="V269" s="261"/>
      <c r="W269" s="261"/>
      <c r="X269" s="262"/>
      <c r="Y269" s="321"/>
      <c r="Z269" s="31"/>
    </row>
    <row r="270" spans="1:27">
      <c r="A270" s="274"/>
      <c r="B270" s="235"/>
      <c r="C270" s="223"/>
      <c r="D270" s="31"/>
      <c r="E270" s="31"/>
      <c r="F270" s="31"/>
      <c r="G270" s="31"/>
      <c r="H270" s="31"/>
      <c r="I270" s="181"/>
      <c r="J270" s="321"/>
      <c r="K270" s="256"/>
      <c r="L270" s="256"/>
      <c r="M270" s="257"/>
      <c r="N270" s="257"/>
      <c r="O270" s="257"/>
      <c r="P270" s="257"/>
      <c r="Q270" s="258"/>
      <c r="R270" s="255"/>
      <c r="S270" s="256"/>
      <c r="T270" s="257"/>
      <c r="U270" s="257"/>
      <c r="V270" s="257"/>
      <c r="W270" s="257"/>
      <c r="X270" s="258"/>
      <c r="Y270" s="321"/>
      <c r="Z270" s="31"/>
    </row>
    <row r="271" spans="1:27">
      <c r="A271" s="274"/>
      <c r="B271" s="235"/>
      <c r="C271" s="223"/>
      <c r="D271" s="31"/>
      <c r="E271" s="31"/>
      <c r="F271" s="31"/>
      <c r="G271" s="31"/>
      <c r="H271" s="31"/>
      <c r="I271" s="181"/>
      <c r="J271" s="321"/>
      <c r="K271" s="256"/>
      <c r="L271" s="256"/>
      <c r="M271" s="257"/>
      <c r="N271" s="257"/>
      <c r="O271" s="257"/>
      <c r="P271" s="257"/>
      <c r="Q271" s="258"/>
      <c r="R271" s="255"/>
      <c r="S271" s="256"/>
      <c r="T271" s="257"/>
      <c r="U271" s="257"/>
      <c r="V271" s="257"/>
      <c r="W271" s="257"/>
      <c r="X271" s="258"/>
      <c r="Y271" s="321"/>
      <c r="Z271" s="31"/>
    </row>
    <row r="272" spans="1:27">
      <c r="A272" s="274"/>
      <c r="B272" s="235"/>
      <c r="C272" s="237"/>
      <c r="D272" s="238"/>
      <c r="E272" s="238"/>
      <c r="F272" s="238"/>
      <c r="G272" s="238"/>
      <c r="H272" s="238"/>
      <c r="I272" s="322"/>
      <c r="J272" s="321"/>
      <c r="K272" s="256"/>
      <c r="L272" s="256"/>
      <c r="M272" s="257"/>
      <c r="N272" s="257"/>
      <c r="O272" s="257"/>
      <c r="P272" s="257"/>
      <c r="Q272" s="258"/>
      <c r="R272" s="255"/>
      <c r="S272" s="256"/>
      <c r="T272" s="257"/>
      <c r="U272" s="257"/>
      <c r="V272" s="257"/>
      <c r="W272" s="257"/>
      <c r="X272" s="258"/>
      <c r="Y272" s="321"/>
      <c r="Z272" s="31"/>
    </row>
    <row r="273" spans="1:32">
      <c r="A273" s="274"/>
      <c r="B273" s="235"/>
      <c r="C273" s="223"/>
      <c r="D273" s="31"/>
      <c r="E273" s="31"/>
      <c r="F273" s="31"/>
      <c r="G273" s="31"/>
      <c r="H273" s="31"/>
      <c r="I273" s="181"/>
      <c r="J273" s="321"/>
      <c r="K273" s="256"/>
      <c r="L273" s="256"/>
      <c r="M273" s="257"/>
      <c r="N273" s="257"/>
      <c r="O273" s="257"/>
      <c r="P273" s="257"/>
      <c r="Q273" s="258"/>
      <c r="R273" s="255"/>
      <c r="S273" s="256"/>
      <c r="T273" s="257"/>
      <c r="U273" s="257"/>
      <c r="V273" s="257"/>
      <c r="W273" s="257"/>
      <c r="X273" s="258"/>
      <c r="Y273" s="321"/>
      <c r="Z273" s="31"/>
    </row>
    <row r="274" spans="1:32">
      <c r="A274" s="274"/>
      <c r="B274" s="235"/>
      <c r="C274" s="223"/>
      <c r="D274" s="31"/>
      <c r="E274" s="31"/>
      <c r="F274" s="31"/>
      <c r="G274" s="31"/>
      <c r="H274" s="31"/>
      <c r="I274" s="181"/>
      <c r="J274" s="321"/>
      <c r="K274" s="306"/>
      <c r="L274" s="256"/>
      <c r="M274" s="257"/>
      <c r="N274" s="257"/>
      <c r="O274" s="257"/>
      <c r="P274" s="257"/>
      <c r="Q274" s="258"/>
      <c r="R274" s="255"/>
      <c r="S274" s="256"/>
      <c r="T274" s="257"/>
      <c r="U274" s="257"/>
      <c r="V274" s="257"/>
      <c r="W274" s="257"/>
      <c r="X274" s="258"/>
      <c r="Y274" s="321"/>
      <c r="Z274" s="31"/>
    </row>
    <row r="275" spans="1:32">
      <c r="A275" s="274"/>
      <c r="B275" s="235"/>
      <c r="C275" s="223"/>
      <c r="D275" s="31"/>
      <c r="E275" s="31"/>
      <c r="F275" s="31"/>
      <c r="G275" s="31"/>
      <c r="H275" s="31"/>
      <c r="I275" s="181"/>
      <c r="J275" s="321"/>
      <c r="K275" s="256"/>
      <c r="L275" s="256"/>
      <c r="M275" s="257"/>
      <c r="N275" s="257"/>
      <c r="O275" s="257"/>
      <c r="P275" s="263"/>
      <c r="Q275" s="257"/>
      <c r="R275" s="255"/>
      <c r="S275" s="256"/>
      <c r="T275" s="257"/>
      <c r="U275" s="257"/>
      <c r="V275" s="257"/>
      <c r="W275" s="257"/>
      <c r="X275" s="258"/>
      <c r="Y275" s="321"/>
      <c r="Z275" s="31"/>
    </row>
    <row r="276" spans="1:32">
      <c r="A276" s="274"/>
      <c r="B276" s="235"/>
      <c r="C276" s="223"/>
      <c r="D276" s="31"/>
      <c r="E276" s="31"/>
      <c r="F276" s="31"/>
      <c r="G276" s="31"/>
      <c r="H276" s="31"/>
      <c r="I276" s="181"/>
      <c r="J276" s="321"/>
      <c r="K276" s="281"/>
      <c r="L276" s="264"/>
      <c r="M276" s="264"/>
      <c r="N276" s="264"/>
      <c r="O276" s="264"/>
      <c r="P276" s="265"/>
      <c r="Q276" s="266"/>
      <c r="R276" s="264"/>
      <c r="S276" s="264"/>
      <c r="T276" s="264"/>
      <c r="U276" s="264"/>
      <c r="V276" s="264"/>
      <c r="W276" s="265"/>
      <c r="X276" s="281"/>
      <c r="Y276" s="321"/>
      <c r="Z276" s="31"/>
    </row>
    <row r="277" spans="1:32">
      <c r="A277" s="274"/>
      <c r="B277" s="235"/>
      <c r="C277" s="223"/>
      <c r="D277" s="31"/>
      <c r="E277" s="31"/>
      <c r="F277" s="31"/>
      <c r="G277" s="31"/>
      <c r="H277" s="31"/>
      <c r="I277" s="181"/>
      <c r="J277" s="321"/>
      <c r="K277" s="264"/>
      <c r="L277" s="264"/>
      <c r="M277" s="264"/>
      <c r="N277" s="264"/>
      <c r="O277" s="264"/>
      <c r="P277" s="265"/>
      <c r="Q277" s="266"/>
      <c r="R277" s="264"/>
      <c r="S277" s="264"/>
      <c r="T277" s="264"/>
      <c r="U277" s="264"/>
      <c r="V277" s="264"/>
      <c r="W277" s="265"/>
      <c r="X277" s="281"/>
      <c r="Y277" s="321"/>
      <c r="Z277" s="31"/>
    </row>
    <row r="278" spans="1:32">
      <c r="A278" s="274"/>
      <c r="B278" s="235"/>
      <c r="C278" s="223"/>
      <c r="D278" s="31"/>
      <c r="E278" s="31"/>
      <c r="F278" s="31"/>
      <c r="G278" s="31"/>
      <c r="H278" s="31"/>
      <c r="I278" s="181"/>
      <c r="J278" s="321"/>
      <c r="K278" s="264"/>
      <c r="L278" s="264"/>
      <c r="M278" s="264"/>
      <c r="N278" s="264"/>
      <c r="O278" s="264"/>
      <c r="P278" s="265"/>
      <c r="Q278" s="266"/>
      <c r="R278" s="264"/>
      <c r="S278" s="264"/>
      <c r="T278" s="264"/>
      <c r="U278" s="264"/>
      <c r="V278" s="264"/>
      <c r="W278" s="265"/>
      <c r="X278" s="281"/>
      <c r="Y278" s="321"/>
      <c r="Z278" s="31"/>
    </row>
    <row r="279" spans="1:32">
      <c r="A279" s="274"/>
      <c r="B279" s="235"/>
      <c r="C279" s="223"/>
      <c r="D279" s="31"/>
      <c r="E279" s="31"/>
      <c r="F279" s="31"/>
      <c r="G279" s="31"/>
      <c r="H279" s="31"/>
      <c r="I279" s="181"/>
      <c r="J279" s="321"/>
      <c r="K279" s="264"/>
      <c r="L279" s="264"/>
      <c r="M279" s="264"/>
      <c r="N279" s="264"/>
      <c r="O279" s="264"/>
      <c r="P279" s="265"/>
      <c r="Q279" s="266"/>
      <c r="R279" s="264"/>
      <c r="S279" s="264"/>
      <c r="T279" s="264"/>
      <c r="U279" s="264"/>
      <c r="V279" s="264"/>
      <c r="W279" s="265"/>
      <c r="X279" s="281"/>
      <c r="Y279" s="321"/>
      <c r="Z279" s="31"/>
    </row>
    <row r="280" spans="1:32">
      <c r="A280" s="274"/>
      <c r="B280" s="235"/>
      <c r="C280" s="223"/>
      <c r="D280" s="31"/>
      <c r="E280" s="31"/>
      <c r="F280" s="31"/>
      <c r="G280" s="31"/>
      <c r="H280" s="31"/>
      <c r="I280" s="181"/>
      <c r="J280" s="321"/>
      <c r="K280" s="281"/>
      <c r="L280" s="281"/>
      <c r="M280" s="281"/>
      <c r="N280" s="281"/>
      <c r="O280" s="281"/>
      <c r="P280" s="265"/>
      <c r="Q280" s="266"/>
      <c r="R280" s="688"/>
      <c r="S280" s="281"/>
      <c r="T280" s="281"/>
      <c r="U280" s="281"/>
      <c r="V280" s="281"/>
      <c r="W280" s="265"/>
      <c r="X280" s="281"/>
      <c r="Y280" s="321"/>
      <c r="Z280" s="31"/>
    </row>
    <row r="281" spans="1:32">
      <c r="A281" s="274"/>
      <c r="B281" s="236"/>
      <c r="C281" s="234"/>
      <c r="D281" s="84"/>
      <c r="E281" s="84"/>
      <c r="F281" s="84"/>
      <c r="G281" s="84"/>
      <c r="H281" s="84"/>
      <c r="I281" s="182"/>
      <c r="J281" s="321"/>
      <c r="K281" s="267"/>
      <c r="L281" s="267"/>
      <c r="M281" s="267"/>
      <c r="N281" s="267"/>
      <c r="O281" s="267"/>
      <c r="P281" s="268"/>
      <c r="Q281" s="269"/>
      <c r="R281" s="270"/>
      <c r="Y281" s="321"/>
    </row>
    <row r="282" spans="1:32">
      <c r="A282" s="274"/>
      <c r="B282" s="235"/>
      <c r="C282" s="223"/>
      <c r="D282" s="31"/>
      <c r="E282" s="31"/>
      <c r="F282" s="31"/>
      <c r="G282" s="31"/>
      <c r="H282" s="31"/>
      <c r="I282" s="181"/>
      <c r="J282" s="321"/>
      <c r="K282" s="264"/>
      <c r="L282" s="264"/>
      <c r="M282" s="264"/>
      <c r="N282" s="264"/>
      <c r="O282" s="264"/>
      <c r="P282" s="265"/>
      <c r="Q282" s="266"/>
      <c r="R282" s="264"/>
      <c r="S282" s="264"/>
      <c r="T282" s="264"/>
      <c r="U282" s="264"/>
      <c r="V282" s="264"/>
      <c r="W282" s="265"/>
      <c r="X282" s="281"/>
      <c r="Y282" s="321"/>
      <c r="Z282" s="31"/>
    </row>
    <row r="283" spans="1:32">
      <c r="A283" s="274"/>
      <c r="B283" s="235"/>
      <c r="C283" s="223"/>
      <c r="D283" s="31"/>
      <c r="E283" s="31"/>
      <c r="F283" s="31"/>
      <c r="G283" s="31"/>
      <c r="H283" s="31"/>
      <c r="I283" s="181"/>
      <c r="J283" s="321"/>
      <c r="K283" s="281"/>
      <c r="L283" s="281"/>
      <c r="M283" s="281"/>
      <c r="N283" s="281"/>
      <c r="O283" s="281"/>
      <c r="P283" s="265"/>
      <c r="Q283" s="266"/>
      <c r="R283" s="281"/>
      <c r="S283" s="281"/>
      <c r="T283" s="281"/>
      <c r="U283" s="281"/>
      <c r="V283" s="281"/>
      <c r="W283" s="265"/>
      <c r="X283" s="281"/>
      <c r="Y283" s="321"/>
      <c r="Z283" s="31"/>
      <c r="AA283" s="179"/>
      <c r="AB283" s="179"/>
      <c r="AC283" s="179"/>
      <c r="AD283" s="179"/>
      <c r="AE283" s="179"/>
      <c r="AF283" s="179"/>
    </row>
    <row r="284" spans="1:32">
      <c r="A284" s="274"/>
      <c r="B284" s="236"/>
      <c r="C284" s="234"/>
      <c r="D284" s="84"/>
      <c r="E284" s="84"/>
      <c r="F284" s="84"/>
      <c r="G284" s="84"/>
      <c r="H284" s="84"/>
      <c r="I284" s="182"/>
      <c r="J284" s="321"/>
      <c r="K284" s="267"/>
      <c r="L284" s="267"/>
      <c r="M284" s="267"/>
      <c r="N284" s="267"/>
      <c r="O284" s="267"/>
      <c r="P284" s="268"/>
      <c r="Q284" s="269"/>
      <c r="R284" s="281"/>
      <c r="S284" s="281"/>
      <c r="T284" s="281"/>
      <c r="U284" s="281"/>
      <c r="V284" s="281"/>
      <c r="W284" s="265"/>
      <c r="X284" s="281"/>
      <c r="Y284" s="321"/>
      <c r="Z284" s="31"/>
      <c r="AA284" s="179"/>
      <c r="AB284" s="179"/>
      <c r="AC284" s="179"/>
      <c r="AD284" s="179"/>
      <c r="AE284" s="179"/>
      <c r="AF284" s="179"/>
    </row>
    <row r="285" spans="1:32">
      <c r="A285" s="274"/>
      <c r="B285" s="235"/>
      <c r="C285" s="223"/>
      <c r="D285" s="31"/>
      <c r="E285" s="31"/>
      <c r="F285" s="31"/>
      <c r="G285" s="31"/>
      <c r="H285" s="31"/>
      <c r="I285" s="181"/>
      <c r="J285" s="321"/>
      <c r="K285" s="264"/>
      <c r="L285" s="264"/>
      <c r="M285" s="264"/>
      <c r="N285" s="264"/>
      <c r="O285" s="264"/>
      <c r="P285" s="265"/>
      <c r="Q285" s="266"/>
      <c r="R285" s="256"/>
      <c r="S285" s="256"/>
      <c r="T285" s="257"/>
      <c r="U285" s="257"/>
      <c r="V285" s="257"/>
      <c r="W285" s="257"/>
      <c r="X285" s="258"/>
      <c r="Y285" s="321"/>
      <c r="Z285" s="31"/>
    </row>
    <row r="286" spans="1:32">
      <c r="A286" s="274"/>
      <c r="B286" s="235"/>
      <c r="C286" s="223"/>
      <c r="D286" s="31"/>
      <c r="E286" s="31"/>
      <c r="F286" s="31"/>
      <c r="G286" s="31"/>
      <c r="H286" s="31"/>
      <c r="I286" s="181"/>
      <c r="J286" s="321"/>
      <c r="K286" s="281"/>
      <c r="L286" s="281"/>
      <c r="M286" s="281"/>
      <c r="N286" s="281"/>
      <c r="O286" s="281"/>
      <c r="P286" s="265"/>
      <c r="Q286" s="266"/>
      <c r="R286" s="264"/>
      <c r="S286" s="264"/>
      <c r="T286" s="264"/>
      <c r="U286" s="264"/>
      <c r="V286" s="264"/>
      <c r="W286" s="265"/>
      <c r="X286" s="281"/>
      <c r="Y286" s="321"/>
      <c r="Z286" s="31"/>
    </row>
    <row r="287" spans="1:32">
      <c r="A287" s="274"/>
      <c r="B287" s="236"/>
      <c r="C287" s="234"/>
      <c r="D287" s="84"/>
      <c r="E287" s="84"/>
      <c r="F287" s="84"/>
      <c r="G287" s="84"/>
      <c r="H287" s="84"/>
      <c r="I287" s="182"/>
      <c r="J287" s="321"/>
      <c r="K287" s="267"/>
      <c r="L287" s="267"/>
      <c r="M287" s="267"/>
      <c r="N287" s="267"/>
      <c r="O287" s="267"/>
      <c r="P287" s="268"/>
      <c r="Q287" s="269"/>
      <c r="R287" s="270"/>
      <c r="S287" s="267"/>
      <c r="T287" s="267"/>
      <c r="U287" s="267"/>
      <c r="V287" s="267"/>
      <c r="W287" s="268"/>
      <c r="X287" s="267"/>
      <c r="Y287" s="321"/>
      <c r="Z287" s="31"/>
    </row>
    <row r="288" spans="1:32">
      <c r="A288" s="274"/>
      <c r="B288" s="235"/>
      <c r="C288" s="223"/>
      <c r="D288" s="31"/>
      <c r="E288" s="31"/>
      <c r="F288" s="31"/>
      <c r="G288" s="31"/>
      <c r="H288" s="31"/>
      <c r="I288" s="181"/>
      <c r="J288" s="321"/>
      <c r="K288" s="264"/>
      <c r="L288" s="264"/>
      <c r="M288" s="264"/>
      <c r="N288" s="264"/>
      <c r="O288" s="264"/>
      <c r="P288" s="265"/>
      <c r="Q288" s="266"/>
      <c r="R288" s="264"/>
      <c r="S288" s="256"/>
      <c r="T288" s="257"/>
      <c r="U288" s="257"/>
      <c r="V288" s="257"/>
      <c r="W288" s="257"/>
      <c r="X288" s="258"/>
      <c r="Y288" s="321"/>
      <c r="Z288" s="31"/>
    </row>
    <row r="289" spans="1:32">
      <c r="A289" s="274"/>
      <c r="B289" s="235"/>
      <c r="C289" s="223"/>
      <c r="D289" s="31"/>
      <c r="E289" s="31"/>
      <c r="F289" s="31"/>
      <c r="G289" s="31"/>
      <c r="H289" s="31"/>
      <c r="I289" s="181"/>
      <c r="J289" s="321"/>
      <c r="K289" s="281"/>
      <c r="L289" s="281"/>
      <c r="M289" s="281"/>
      <c r="N289" s="281"/>
      <c r="O289" s="281"/>
      <c r="P289" s="265"/>
      <c r="Q289" s="266"/>
      <c r="S289" s="264"/>
      <c r="T289" s="264"/>
      <c r="U289" s="264"/>
      <c r="V289" s="264"/>
      <c r="W289" s="265"/>
      <c r="X289" s="281"/>
      <c r="Y289" s="321"/>
      <c r="Z289" s="31"/>
    </row>
    <row r="290" spans="1:32">
      <c r="A290" s="274"/>
      <c r="B290" s="236"/>
      <c r="C290" s="234"/>
      <c r="D290" s="84"/>
      <c r="E290" s="84"/>
      <c r="F290" s="84"/>
      <c r="G290" s="84"/>
      <c r="H290" s="84"/>
      <c r="I290" s="182"/>
      <c r="J290" s="321"/>
      <c r="K290" s="267"/>
      <c r="L290" s="267"/>
      <c r="M290" s="267"/>
      <c r="N290" s="267"/>
      <c r="O290" s="267"/>
      <c r="P290" s="268"/>
      <c r="Q290" s="269"/>
      <c r="R290" s="270"/>
      <c r="S290" s="267"/>
      <c r="T290" s="267"/>
      <c r="U290" s="267"/>
      <c r="V290" s="267"/>
      <c r="W290" s="268"/>
      <c r="X290" s="267"/>
      <c r="Y290" s="321"/>
      <c r="Z290" s="31"/>
    </row>
    <row r="291" spans="1:32">
      <c r="A291" s="274"/>
      <c r="B291" s="235"/>
      <c r="C291" s="223"/>
      <c r="D291" s="31"/>
      <c r="E291" s="31"/>
      <c r="F291" s="31"/>
      <c r="G291" s="31"/>
      <c r="H291" s="31"/>
      <c r="I291" s="181"/>
      <c r="J291" s="321"/>
      <c r="K291" s="264"/>
      <c r="L291" s="264"/>
      <c r="M291" s="264"/>
      <c r="N291" s="264"/>
      <c r="O291" s="264"/>
      <c r="P291" s="265"/>
      <c r="Q291" s="266"/>
      <c r="R291" s="264"/>
      <c r="S291" s="264"/>
      <c r="T291" s="264"/>
      <c r="U291" s="264"/>
      <c r="V291" s="264"/>
      <c r="W291" s="265"/>
      <c r="X291" s="281"/>
      <c r="Y291" s="321"/>
      <c r="Z291" s="31"/>
    </row>
    <row r="292" spans="1:32">
      <c r="A292" s="274"/>
      <c r="B292" s="235"/>
      <c r="C292" s="223"/>
      <c r="D292" s="31"/>
      <c r="E292" s="31"/>
      <c r="F292" s="31"/>
      <c r="G292" s="31"/>
      <c r="H292" s="31"/>
      <c r="I292" s="181"/>
      <c r="J292" s="321"/>
      <c r="K292" s="281"/>
      <c r="L292" s="281"/>
      <c r="M292" s="281"/>
      <c r="N292" s="281"/>
      <c r="O292" s="281"/>
      <c r="P292" s="265"/>
      <c r="Q292" s="266"/>
      <c r="R292" s="281"/>
      <c r="S292" s="281"/>
      <c r="T292" s="281"/>
      <c r="U292" s="281"/>
      <c r="V292" s="281"/>
      <c r="W292" s="265"/>
      <c r="X292" s="281"/>
      <c r="Y292" s="321"/>
      <c r="Z292" s="31"/>
      <c r="AA292" s="179"/>
      <c r="AB292" s="179"/>
      <c r="AC292" s="179"/>
      <c r="AD292" s="179"/>
      <c r="AE292" s="179"/>
      <c r="AF292" s="179"/>
    </row>
    <row r="293" spans="1:32">
      <c r="A293" s="274"/>
      <c r="B293" s="236"/>
      <c r="C293" s="234"/>
      <c r="D293" s="84"/>
      <c r="E293" s="84"/>
      <c r="F293" s="84"/>
      <c r="G293" s="84"/>
      <c r="H293" s="84"/>
      <c r="I293" s="182"/>
      <c r="J293" s="321"/>
      <c r="K293" s="267"/>
      <c r="L293" s="267"/>
      <c r="M293" s="267"/>
      <c r="N293" s="267"/>
      <c r="O293" s="267"/>
      <c r="P293" s="268"/>
      <c r="Q293" s="269"/>
      <c r="R293" s="281"/>
      <c r="S293" s="281"/>
      <c r="T293" s="281"/>
      <c r="U293" s="281"/>
      <c r="V293" s="281"/>
      <c r="W293" s="265"/>
      <c r="X293" s="281"/>
      <c r="Y293" s="321"/>
      <c r="Z293" s="31"/>
      <c r="AA293" s="179"/>
      <c r="AB293" s="179"/>
      <c r="AC293" s="179"/>
      <c r="AD293" s="179"/>
      <c r="AE293" s="179"/>
      <c r="AF293" s="179"/>
    </row>
    <row r="294" spans="1:32">
      <c r="A294" s="274"/>
      <c r="B294" s="235"/>
      <c r="C294" s="223"/>
      <c r="D294" s="31"/>
      <c r="E294" s="31"/>
      <c r="F294" s="31"/>
      <c r="G294" s="31"/>
      <c r="H294" s="31"/>
      <c r="I294" s="181"/>
      <c r="J294" s="321"/>
      <c r="K294" s="264"/>
      <c r="L294" s="264"/>
      <c r="M294" s="264"/>
      <c r="N294" s="264"/>
      <c r="O294" s="264"/>
      <c r="P294" s="265"/>
      <c r="Q294" s="266"/>
      <c r="R294" s="256"/>
      <c r="S294" s="256"/>
      <c r="T294" s="257"/>
      <c r="U294" s="257"/>
      <c r="V294" s="257"/>
      <c r="W294" s="257"/>
      <c r="X294" s="258"/>
      <c r="Y294" s="321"/>
      <c r="Z294" s="31"/>
    </row>
    <row r="295" spans="1:32">
      <c r="A295" s="274"/>
      <c r="B295" s="235"/>
      <c r="C295" s="223"/>
      <c r="D295" s="31"/>
      <c r="E295" s="31"/>
      <c r="F295" s="31"/>
      <c r="G295" s="31"/>
      <c r="H295" s="31"/>
      <c r="I295" s="181"/>
      <c r="J295" s="321"/>
      <c r="K295" s="281"/>
      <c r="L295" s="281"/>
      <c r="M295" s="281"/>
      <c r="N295" s="281"/>
      <c r="O295" s="281"/>
      <c r="P295" s="265"/>
      <c r="Q295" s="266"/>
      <c r="R295" s="264"/>
      <c r="S295" s="264"/>
      <c r="T295" s="264"/>
      <c r="U295" s="264"/>
      <c r="V295" s="264"/>
      <c r="W295" s="265"/>
      <c r="X295" s="281"/>
      <c r="Y295" s="321"/>
      <c r="Z295" s="31"/>
    </row>
    <row r="296" spans="1:32">
      <c r="A296" s="274"/>
      <c r="B296" s="236"/>
      <c r="C296" s="234"/>
      <c r="D296" s="84"/>
      <c r="E296" s="84"/>
      <c r="F296" s="84"/>
      <c r="G296" s="84"/>
      <c r="H296" s="84"/>
      <c r="I296" s="182"/>
      <c r="J296" s="321"/>
      <c r="K296" s="267"/>
      <c r="L296" s="267"/>
      <c r="M296" s="267"/>
      <c r="N296" s="267"/>
      <c r="O296" s="267"/>
      <c r="P296" s="268"/>
      <c r="Q296" s="269"/>
      <c r="R296" s="270"/>
      <c r="S296" s="267"/>
      <c r="T296" s="267"/>
      <c r="U296" s="267"/>
      <c r="V296" s="267"/>
      <c r="W296" s="268"/>
      <c r="X296" s="267"/>
      <c r="Y296" s="321"/>
      <c r="Z296" s="31"/>
    </row>
    <row r="297" spans="1:32">
      <c r="A297" s="274"/>
      <c r="B297" s="235"/>
      <c r="C297" s="223"/>
      <c r="D297" s="31"/>
      <c r="E297" s="31"/>
      <c r="F297" s="31"/>
      <c r="G297" s="31"/>
      <c r="H297" s="31"/>
      <c r="I297" s="181"/>
      <c r="J297" s="321"/>
      <c r="K297" s="264"/>
      <c r="L297" s="264"/>
      <c r="M297" s="264"/>
      <c r="N297" s="264"/>
      <c r="O297" s="264"/>
      <c r="P297" s="265"/>
      <c r="Q297" s="266"/>
      <c r="R297" s="256"/>
      <c r="S297" s="256"/>
      <c r="T297" s="257"/>
      <c r="U297" s="257"/>
      <c r="V297" s="257"/>
      <c r="W297" s="257"/>
      <c r="X297" s="258"/>
      <c r="Y297" s="321"/>
      <c r="Z297" s="31"/>
    </row>
    <row r="298" spans="1:32">
      <c r="A298" s="274"/>
      <c r="B298" s="235"/>
      <c r="C298" s="223"/>
      <c r="D298" s="31"/>
      <c r="E298" s="31"/>
      <c r="F298" s="31"/>
      <c r="G298" s="31"/>
      <c r="H298" s="31"/>
      <c r="I298" s="181"/>
      <c r="J298" s="321"/>
      <c r="K298" s="281"/>
      <c r="L298" s="281"/>
      <c r="M298" s="281"/>
      <c r="N298" s="281"/>
      <c r="O298" s="281"/>
      <c r="P298" s="265"/>
      <c r="Q298" s="266"/>
      <c r="R298" s="264"/>
      <c r="S298" s="264"/>
      <c r="T298" s="264"/>
      <c r="U298" s="264"/>
      <c r="V298" s="264"/>
      <c r="W298" s="265"/>
      <c r="X298" s="281"/>
      <c r="Y298" s="321"/>
      <c r="Z298" s="31"/>
    </row>
    <row r="299" spans="1:32">
      <c r="A299" s="274"/>
      <c r="B299" s="236"/>
      <c r="C299" s="234"/>
      <c r="D299" s="84"/>
      <c r="E299" s="84"/>
      <c r="F299" s="84"/>
      <c r="G299" s="84"/>
      <c r="H299" s="84"/>
      <c r="I299" s="182"/>
      <c r="J299" s="321"/>
      <c r="K299" s="267"/>
      <c r="L299" s="267"/>
      <c r="M299" s="267"/>
      <c r="N299" s="267"/>
      <c r="O299" s="267"/>
      <c r="P299" s="268"/>
      <c r="Q299" s="269"/>
      <c r="R299" s="270"/>
      <c r="S299" s="267"/>
      <c r="T299" s="267"/>
      <c r="U299" s="267"/>
      <c r="V299" s="267"/>
      <c r="W299" s="268"/>
      <c r="X299" s="267"/>
      <c r="Y299" s="321"/>
      <c r="Z299" s="31"/>
    </row>
    <row r="300" spans="1:32">
      <c r="A300" s="274"/>
      <c r="B300" s="235"/>
      <c r="C300" s="237"/>
      <c r="D300" s="238"/>
      <c r="E300" s="238"/>
      <c r="F300" s="238"/>
      <c r="G300" s="238"/>
      <c r="H300" s="238"/>
      <c r="I300" s="322"/>
      <c r="J300" s="321"/>
      <c r="K300" s="264"/>
      <c r="L300" s="264"/>
      <c r="M300" s="264"/>
      <c r="N300" s="264"/>
      <c r="O300" s="264"/>
      <c r="P300" s="265"/>
      <c r="Q300" s="266"/>
      <c r="R300" s="256"/>
      <c r="S300" s="256"/>
      <c r="T300" s="257"/>
      <c r="U300" s="257"/>
      <c r="V300" s="257"/>
      <c r="W300" s="257"/>
      <c r="X300" s="258"/>
      <c r="Y300" s="321"/>
      <c r="Z300" s="31"/>
    </row>
    <row r="301" spans="1:32">
      <c r="A301" s="274"/>
      <c r="B301" s="235"/>
      <c r="C301" s="223"/>
      <c r="D301" s="31"/>
      <c r="E301" s="31"/>
      <c r="F301" s="31"/>
      <c r="G301" s="31"/>
      <c r="H301" s="31"/>
      <c r="I301" s="181"/>
      <c r="J301" s="321"/>
      <c r="K301" s="281"/>
      <c r="L301" s="281"/>
      <c r="M301" s="281"/>
      <c r="N301" s="281"/>
      <c r="O301" s="281"/>
      <c r="P301" s="265"/>
      <c r="Q301" s="266"/>
      <c r="R301" s="264"/>
      <c r="S301" s="264"/>
      <c r="T301" s="264"/>
      <c r="U301" s="264"/>
      <c r="V301" s="264"/>
      <c r="W301" s="265"/>
      <c r="X301" s="281"/>
      <c r="Y301" s="321"/>
      <c r="Z301" s="31"/>
    </row>
    <row r="302" spans="1:32">
      <c r="A302" s="274"/>
      <c r="B302" s="236"/>
      <c r="C302" s="234"/>
      <c r="D302" s="84"/>
      <c r="E302" s="84"/>
      <c r="F302" s="84"/>
      <c r="G302" s="84"/>
      <c r="H302" s="84"/>
      <c r="I302" s="182"/>
      <c r="J302" s="321"/>
      <c r="K302" s="267"/>
      <c r="L302" s="267"/>
      <c r="M302" s="267"/>
      <c r="N302" s="267"/>
      <c r="O302" s="267"/>
      <c r="P302" s="268"/>
      <c r="Q302" s="269"/>
      <c r="R302" s="270"/>
      <c r="S302" s="267"/>
      <c r="T302" s="267"/>
      <c r="U302" s="267"/>
      <c r="V302" s="267"/>
      <c r="W302" s="268"/>
      <c r="X302" s="267"/>
      <c r="Y302" s="321"/>
      <c r="Z302" s="31"/>
    </row>
    <row r="303" spans="1:32">
      <c r="A303" s="274"/>
      <c r="B303" s="235"/>
      <c r="C303" s="223"/>
      <c r="D303" s="31"/>
      <c r="E303" s="31"/>
      <c r="F303" s="31"/>
      <c r="G303" s="31"/>
      <c r="H303" s="31"/>
      <c r="I303" s="181"/>
      <c r="J303" s="321"/>
      <c r="K303" s="264"/>
      <c r="L303" s="264"/>
      <c r="M303" s="264"/>
      <c r="N303" s="264"/>
      <c r="O303" s="264"/>
      <c r="P303" s="265"/>
      <c r="Q303" s="266"/>
      <c r="R303" s="256"/>
      <c r="S303" s="256"/>
      <c r="T303" s="257"/>
      <c r="U303" s="257"/>
      <c r="V303" s="257"/>
      <c r="W303" s="257"/>
      <c r="X303" s="258"/>
      <c r="Y303" s="321"/>
      <c r="Z303" s="31"/>
    </row>
    <row r="304" spans="1:32">
      <c r="A304" s="274"/>
      <c r="B304" s="235"/>
      <c r="C304" s="223"/>
      <c r="D304" s="31"/>
      <c r="E304" s="31"/>
      <c r="F304" s="31"/>
      <c r="G304" s="31"/>
      <c r="H304" s="31"/>
      <c r="I304" s="181"/>
      <c r="J304" s="321"/>
      <c r="K304" s="281"/>
      <c r="L304" s="281"/>
      <c r="M304" s="281"/>
      <c r="N304" s="281"/>
      <c r="O304" s="281"/>
      <c r="P304" s="265"/>
      <c r="Q304" s="266"/>
      <c r="R304" s="264"/>
      <c r="S304" s="264"/>
      <c r="T304" s="264"/>
      <c r="U304" s="264"/>
      <c r="V304" s="264"/>
      <c r="W304" s="265"/>
      <c r="X304" s="281"/>
      <c r="Y304" s="321"/>
      <c r="Z304" s="31"/>
    </row>
    <row r="305" spans="1:27">
      <c r="A305" s="275"/>
      <c r="B305" s="236"/>
      <c r="C305" s="234"/>
      <c r="D305" s="84"/>
      <c r="E305" s="84"/>
      <c r="F305" s="84"/>
      <c r="G305" s="84"/>
      <c r="H305" s="84"/>
      <c r="I305" s="182"/>
      <c r="J305" s="321"/>
      <c r="K305" s="267"/>
      <c r="L305" s="267"/>
      <c r="M305" s="267"/>
      <c r="N305" s="267"/>
      <c r="O305" s="267"/>
      <c r="P305" s="268"/>
      <c r="Q305" s="269"/>
      <c r="R305" s="270"/>
      <c r="S305" s="267"/>
      <c r="T305" s="267"/>
      <c r="U305" s="267"/>
      <c r="V305" s="267"/>
      <c r="W305" s="268"/>
      <c r="X305" s="267"/>
      <c r="Y305" s="321"/>
      <c r="Z305" s="31"/>
    </row>
    <row r="306" spans="1:27">
      <c r="A306" s="793"/>
      <c r="B306" s="788"/>
      <c r="C306" s="789"/>
      <c r="D306" s="790"/>
      <c r="E306" s="790"/>
      <c r="F306" s="790"/>
      <c r="G306" s="790"/>
      <c r="H306" s="790"/>
      <c r="I306" s="791"/>
      <c r="J306" s="321"/>
      <c r="K306" s="318"/>
      <c r="L306" s="253"/>
      <c r="M306" s="241"/>
      <c r="N306" s="241"/>
      <c r="O306" s="241"/>
      <c r="P306" s="241"/>
      <c r="Q306" s="254"/>
      <c r="R306" s="252"/>
      <c r="S306" s="253"/>
      <c r="T306" s="241"/>
      <c r="U306" s="241"/>
      <c r="V306" s="241"/>
      <c r="W306" s="241"/>
      <c r="X306" s="280"/>
      <c r="Y306" s="321"/>
      <c r="Z306" s="31"/>
    </row>
    <row r="307" spans="1:27">
      <c r="A307" s="274"/>
      <c r="B307" s="235"/>
      <c r="C307" s="223"/>
      <c r="D307" s="31"/>
      <c r="E307" s="31"/>
      <c r="F307" s="31"/>
      <c r="G307" s="31"/>
      <c r="H307" s="31"/>
      <c r="I307" s="181"/>
      <c r="J307" s="321"/>
      <c r="K307" s="256"/>
      <c r="L307" s="256"/>
      <c r="M307" s="257"/>
      <c r="N307" s="257"/>
      <c r="O307" s="257"/>
      <c r="P307" s="257"/>
      <c r="Q307" s="258"/>
      <c r="R307" s="255"/>
      <c r="S307" s="256"/>
      <c r="T307" s="257"/>
      <c r="U307" s="257"/>
      <c r="V307" s="257"/>
      <c r="W307" s="257"/>
      <c r="X307" s="258"/>
      <c r="Y307" s="321"/>
      <c r="Z307" s="31"/>
    </row>
    <row r="308" spans="1:27">
      <c r="A308" s="274"/>
      <c r="B308" s="235"/>
      <c r="C308" s="223"/>
      <c r="D308" s="31"/>
      <c r="E308" s="31"/>
      <c r="F308" s="31"/>
      <c r="G308" s="31"/>
      <c r="H308" s="31"/>
      <c r="I308" s="181"/>
      <c r="J308" s="321"/>
      <c r="K308" s="256"/>
      <c r="L308" s="256"/>
      <c r="M308" s="257"/>
      <c r="N308" s="257"/>
      <c r="O308" s="257"/>
      <c r="P308" s="257"/>
      <c r="Q308" s="258"/>
      <c r="R308" s="255"/>
      <c r="S308" s="256"/>
      <c r="T308" s="257"/>
      <c r="U308" s="257"/>
      <c r="V308" s="257"/>
      <c r="W308" s="257"/>
      <c r="X308" s="258"/>
      <c r="Y308" s="321"/>
      <c r="Z308" s="31"/>
    </row>
    <row r="309" spans="1:27">
      <c r="A309" s="274"/>
      <c r="B309" s="235"/>
      <c r="C309" s="223"/>
      <c r="D309" s="31"/>
      <c r="E309" s="31"/>
      <c r="F309" s="31"/>
      <c r="G309" s="31"/>
      <c r="H309" s="31"/>
      <c r="I309" s="181"/>
      <c r="J309" s="321"/>
      <c r="K309" s="256"/>
      <c r="L309" s="256"/>
      <c r="M309" s="257"/>
      <c r="N309" s="257"/>
      <c r="O309" s="257"/>
      <c r="P309" s="257"/>
      <c r="Q309" s="258"/>
      <c r="R309" s="255"/>
      <c r="S309" s="256"/>
      <c r="T309" s="257"/>
      <c r="U309" s="257"/>
      <c r="V309" s="257"/>
      <c r="W309" s="257"/>
      <c r="X309" s="258"/>
      <c r="Y309" s="321"/>
      <c r="Z309" s="31"/>
    </row>
    <row r="310" spans="1:27">
      <c r="A310" s="274"/>
      <c r="B310" s="235"/>
      <c r="C310" s="223"/>
      <c r="D310" s="31"/>
      <c r="E310" s="31"/>
      <c r="F310" s="31"/>
      <c r="G310" s="31"/>
      <c r="H310" s="31"/>
      <c r="I310" s="181"/>
      <c r="J310" s="321"/>
      <c r="K310" s="256"/>
      <c r="L310" s="256"/>
      <c r="M310" s="257"/>
      <c r="N310" s="257"/>
      <c r="O310" s="257"/>
      <c r="P310" s="257"/>
      <c r="Q310" s="258"/>
      <c r="R310" s="255"/>
      <c r="S310" s="256"/>
      <c r="T310" s="257"/>
      <c r="U310" s="257"/>
      <c r="V310" s="257"/>
      <c r="W310" s="257"/>
      <c r="X310" s="258"/>
      <c r="Y310" s="321"/>
      <c r="Z310" s="31"/>
      <c r="AA310" s="599"/>
    </row>
    <row r="311" spans="1:27">
      <c r="A311" s="274"/>
      <c r="B311" s="235"/>
      <c r="C311" s="223"/>
      <c r="D311" s="31"/>
      <c r="E311" s="31"/>
      <c r="F311" s="31"/>
      <c r="G311" s="31"/>
      <c r="H311" s="31"/>
      <c r="I311" s="181"/>
      <c r="J311" s="321"/>
      <c r="K311" s="256"/>
      <c r="L311" s="256"/>
      <c r="M311" s="257"/>
      <c r="N311" s="257"/>
      <c r="O311" s="257"/>
      <c r="P311" s="257"/>
      <c r="Q311" s="258"/>
      <c r="R311" s="255"/>
      <c r="S311" s="256"/>
      <c r="T311" s="257"/>
      <c r="U311" s="257"/>
      <c r="V311" s="257"/>
      <c r="W311" s="257"/>
      <c r="X311" s="258"/>
      <c r="Y311" s="321"/>
      <c r="Z311" s="31"/>
    </row>
    <row r="312" spans="1:27">
      <c r="A312" s="274"/>
      <c r="B312" s="236"/>
      <c r="C312" s="234"/>
      <c r="D312" s="84"/>
      <c r="E312" s="84"/>
      <c r="F312" s="84"/>
      <c r="G312" s="84"/>
      <c r="H312" s="84"/>
      <c r="I312" s="182"/>
      <c r="J312" s="321"/>
      <c r="K312" s="260"/>
      <c r="L312" s="260"/>
      <c r="M312" s="261"/>
      <c r="N312" s="261"/>
      <c r="O312" s="261"/>
      <c r="P312" s="261"/>
      <c r="Q312" s="262"/>
      <c r="R312" s="259"/>
      <c r="S312" s="260"/>
      <c r="T312" s="261"/>
      <c r="U312" s="261"/>
      <c r="V312" s="261"/>
      <c r="W312" s="261"/>
      <c r="X312" s="262"/>
      <c r="Y312" s="321"/>
      <c r="Z312" s="31"/>
    </row>
    <row r="313" spans="1:27">
      <c r="A313" s="274"/>
      <c r="B313" s="235"/>
      <c r="C313" s="223"/>
      <c r="D313" s="31"/>
      <c r="E313" s="31"/>
      <c r="F313" s="31"/>
      <c r="G313" s="31"/>
      <c r="H313" s="31"/>
      <c r="I313" s="181"/>
      <c r="J313" s="321"/>
      <c r="K313" s="256"/>
      <c r="L313" s="256"/>
      <c r="M313" s="257"/>
      <c r="N313" s="257"/>
      <c r="O313" s="257"/>
      <c r="P313" s="257"/>
      <c r="Q313" s="258"/>
      <c r="R313" s="255"/>
      <c r="S313" s="256"/>
      <c r="T313" s="257"/>
      <c r="U313" s="257"/>
      <c r="V313" s="257"/>
      <c r="W313" s="257"/>
      <c r="X313" s="258"/>
      <c r="Y313" s="321"/>
      <c r="Z313" s="31"/>
    </row>
    <row r="314" spans="1:27">
      <c r="A314" s="274"/>
      <c r="B314" s="235"/>
      <c r="C314" s="223"/>
      <c r="D314" s="31"/>
      <c r="E314" s="31"/>
      <c r="F314" s="31"/>
      <c r="G314" s="31"/>
      <c r="H314" s="31"/>
      <c r="I314" s="181"/>
      <c r="J314" s="321"/>
      <c r="K314" s="256"/>
      <c r="L314" s="256"/>
      <c r="M314" s="257"/>
      <c r="N314" s="257"/>
      <c r="O314" s="257"/>
      <c r="P314" s="257"/>
      <c r="Q314" s="258"/>
      <c r="R314" s="255"/>
      <c r="S314" s="256"/>
      <c r="T314" s="257"/>
      <c r="U314" s="257"/>
      <c r="V314" s="257"/>
      <c r="W314" s="257"/>
      <c r="X314" s="258"/>
      <c r="Y314" s="321"/>
      <c r="Z314" s="31"/>
    </row>
    <row r="315" spans="1:27">
      <c r="A315" s="274"/>
      <c r="B315" s="235"/>
      <c r="C315" s="237"/>
      <c r="D315" s="238"/>
      <c r="E315" s="238"/>
      <c r="F315" s="238"/>
      <c r="G315" s="238"/>
      <c r="H315" s="238"/>
      <c r="I315" s="322"/>
      <c r="J315" s="321"/>
      <c r="K315" s="256"/>
      <c r="L315" s="256"/>
      <c r="M315" s="257"/>
      <c r="N315" s="257"/>
      <c r="O315" s="257"/>
      <c r="P315" s="257"/>
      <c r="Q315" s="258"/>
      <c r="R315" s="255"/>
      <c r="S315" s="256"/>
      <c r="T315" s="257"/>
      <c r="U315" s="257"/>
      <c r="V315" s="257"/>
      <c r="W315" s="257"/>
      <c r="X315" s="258"/>
      <c r="Y315" s="321"/>
      <c r="Z315" s="31"/>
    </row>
    <row r="316" spans="1:27">
      <c r="A316" s="274"/>
      <c r="B316" s="235"/>
      <c r="C316" s="223"/>
      <c r="D316" s="31"/>
      <c r="E316" s="31"/>
      <c r="F316" s="31"/>
      <c r="G316" s="31"/>
      <c r="H316" s="31"/>
      <c r="I316" s="181"/>
      <c r="J316" s="321"/>
      <c r="K316" s="256"/>
      <c r="L316" s="256"/>
      <c r="M316" s="257"/>
      <c r="N316" s="257"/>
      <c r="O316" s="257"/>
      <c r="P316" s="257"/>
      <c r="Q316" s="258"/>
      <c r="R316" s="255"/>
      <c r="S316" s="256"/>
      <c r="T316" s="257"/>
      <c r="U316" s="257"/>
      <c r="V316" s="257"/>
      <c r="W316" s="257"/>
      <c r="X316" s="258"/>
      <c r="Y316" s="321"/>
      <c r="Z316" s="31"/>
    </row>
    <row r="317" spans="1:27">
      <c r="A317" s="274"/>
      <c r="B317" s="235"/>
      <c r="C317" s="223"/>
      <c r="D317" s="31"/>
      <c r="E317" s="31"/>
      <c r="F317" s="31"/>
      <c r="G317" s="31"/>
      <c r="H317" s="31"/>
      <c r="I317" s="181"/>
      <c r="J317" s="321"/>
      <c r="K317" s="306"/>
      <c r="L317" s="256"/>
      <c r="M317" s="257"/>
      <c r="N317" s="257"/>
      <c r="O317" s="257"/>
      <c r="P317" s="257"/>
      <c r="Q317" s="258"/>
      <c r="R317" s="255"/>
      <c r="S317" s="256"/>
      <c r="T317" s="257"/>
      <c r="U317" s="257"/>
      <c r="V317" s="257"/>
      <c r="W317" s="257"/>
      <c r="X317" s="258"/>
      <c r="Y317" s="321"/>
      <c r="Z317" s="31"/>
    </row>
    <row r="318" spans="1:27">
      <c r="A318" s="274"/>
      <c r="B318" s="235"/>
      <c r="C318" s="223"/>
      <c r="D318" s="31"/>
      <c r="E318" s="31"/>
      <c r="F318" s="31"/>
      <c r="G318" s="31"/>
      <c r="H318" s="31"/>
      <c r="I318" s="181"/>
      <c r="J318" s="321"/>
      <c r="K318" s="256"/>
      <c r="L318" s="256"/>
      <c r="M318" s="257"/>
      <c r="N318" s="257"/>
      <c r="O318" s="257"/>
      <c r="P318" s="263"/>
      <c r="Q318" s="257"/>
      <c r="R318" s="255"/>
      <c r="S318" s="256"/>
      <c r="T318" s="257"/>
      <c r="U318" s="257"/>
      <c r="V318" s="257"/>
      <c r="W318" s="257"/>
      <c r="X318" s="258"/>
      <c r="Y318" s="321"/>
      <c r="Z318" s="31"/>
    </row>
    <row r="319" spans="1:27">
      <c r="A319" s="274"/>
      <c r="B319" s="235"/>
      <c r="C319" s="223"/>
      <c r="D319" s="31"/>
      <c r="E319" s="31"/>
      <c r="F319" s="31"/>
      <c r="G319" s="31"/>
      <c r="H319" s="31"/>
      <c r="I319" s="181"/>
      <c r="J319" s="321"/>
      <c r="K319" s="281"/>
      <c r="L319" s="264"/>
      <c r="M319" s="264"/>
      <c r="N319" s="264"/>
      <c r="O319" s="264"/>
      <c r="P319" s="265"/>
      <c r="Q319" s="266"/>
      <c r="R319" s="264"/>
      <c r="S319" s="264"/>
      <c r="T319" s="264"/>
      <c r="U319" s="264"/>
      <c r="V319" s="264"/>
      <c r="W319" s="265"/>
      <c r="X319" s="281"/>
      <c r="Y319" s="321"/>
      <c r="Z319" s="31"/>
    </row>
    <row r="320" spans="1:27">
      <c r="A320" s="274"/>
      <c r="B320" s="235"/>
      <c r="C320" s="223"/>
      <c r="D320" s="31"/>
      <c r="E320" s="31"/>
      <c r="F320" s="31"/>
      <c r="G320" s="31"/>
      <c r="H320" s="31"/>
      <c r="I320" s="181"/>
      <c r="J320" s="321"/>
      <c r="K320" s="264"/>
      <c r="L320" s="264"/>
      <c r="M320" s="264"/>
      <c r="N320" s="264"/>
      <c r="O320" s="264"/>
      <c r="P320" s="265"/>
      <c r="Q320" s="266"/>
      <c r="R320" s="264"/>
      <c r="S320" s="264"/>
      <c r="T320" s="264"/>
      <c r="U320" s="264"/>
      <c r="V320" s="264"/>
      <c r="W320" s="265"/>
      <c r="X320" s="281"/>
      <c r="Y320" s="321"/>
      <c r="Z320" s="31"/>
    </row>
    <row r="321" spans="1:32">
      <c r="A321" s="274"/>
      <c r="B321" s="235"/>
      <c r="C321" s="223"/>
      <c r="D321" s="31"/>
      <c r="E321" s="31"/>
      <c r="F321" s="31"/>
      <c r="G321" s="31"/>
      <c r="H321" s="31"/>
      <c r="I321" s="181"/>
      <c r="J321" s="321"/>
      <c r="K321" s="264"/>
      <c r="L321" s="264"/>
      <c r="M321" s="264"/>
      <c r="N321" s="264"/>
      <c r="O321" s="264"/>
      <c r="P321" s="265"/>
      <c r="Q321" s="266"/>
      <c r="R321" s="264"/>
      <c r="S321" s="264"/>
      <c r="T321" s="264"/>
      <c r="U321" s="264"/>
      <c r="V321" s="264"/>
      <c r="W321" s="265"/>
      <c r="X321" s="281"/>
      <c r="Y321" s="321"/>
      <c r="Z321" s="31"/>
    </row>
    <row r="322" spans="1:32">
      <c r="A322" s="274"/>
      <c r="B322" s="235"/>
      <c r="C322" s="223"/>
      <c r="D322" s="31"/>
      <c r="E322" s="31"/>
      <c r="F322" s="31"/>
      <c r="G322" s="31"/>
      <c r="H322" s="31"/>
      <c r="I322" s="181"/>
      <c r="J322" s="321"/>
      <c r="K322" s="264"/>
      <c r="L322" s="264"/>
      <c r="M322" s="264"/>
      <c r="N322" s="264"/>
      <c r="O322" s="264"/>
      <c r="P322" s="265"/>
      <c r="Q322" s="266"/>
      <c r="R322" s="264"/>
      <c r="S322" s="264"/>
      <c r="T322" s="264"/>
      <c r="U322" s="264"/>
      <c r="V322" s="264"/>
      <c r="W322" s="265"/>
      <c r="X322" s="281"/>
      <c r="Y322" s="321"/>
      <c r="Z322" s="31"/>
    </row>
    <row r="323" spans="1:32">
      <c r="A323" s="274"/>
      <c r="B323" s="235"/>
      <c r="C323" s="223"/>
      <c r="D323" s="31"/>
      <c r="E323" s="31"/>
      <c r="F323" s="31"/>
      <c r="G323" s="31"/>
      <c r="H323" s="31"/>
      <c r="I323" s="181"/>
      <c r="J323" s="321"/>
      <c r="K323" s="281"/>
      <c r="L323" s="281"/>
      <c r="M323" s="281"/>
      <c r="N323" s="281"/>
      <c r="O323" s="281"/>
      <c r="P323" s="265"/>
      <c r="Q323" s="266"/>
      <c r="R323" s="688"/>
      <c r="S323" s="281"/>
      <c r="T323" s="281"/>
      <c r="U323" s="281"/>
      <c r="V323" s="281"/>
      <c r="W323" s="265"/>
      <c r="X323" s="281"/>
      <c r="Y323" s="321"/>
      <c r="Z323" s="31"/>
    </row>
    <row r="324" spans="1:32">
      <c r="A324" s="274"/>
      <c r="B324" s="236"/>
      <c r="C324" s="234"/>
      <c r="D324" s="84"/>
      <c r="E324" s="84"/>
      <c r="F324" s="84"/>
      <c r="G324" s="84"/>
      <c r="H324" s="84"/>
      <c r="I324" s="182"/>
      <c r="J324" s="321"/>
      <c r="K324" s="267"/>
      <c r="L324" s="267"/>
      <c r="M324" s="267"/>
      <c r="N324" s="267"/>
      <c r="O324" s="267"/>
      <c r="P324" s="268"/>
      <c r="Q324" s="269"/>
      <c r="R324" s="270"/>
      <c r="Y324" s="321"/>
    </row>
    <row r="325" spans="1:32">
      <c r="A325" s="274"/>
      <c r="B325" s="235"/>
      <c r="C325" s="223"/>
      <c r="D325" s="31"/>
      <c r="E325" s="31"/>
      <c r="F325" s="31"/>
      <c r="G325" s="31"/>
      <c r="H325" s="31"/>
      <c r="I325" s="181"/>
      <c r="J325" s="321"/>
      <c r="K325" s="264"/>
      <c r="L325" s="264"/>
      <c r="M325" s="264"/>
      <c r="N325" s="264"/>
      <c r="O325" s="264"/>
      <c r="P325" s="265"/>
      <c r="Q325" s="266"/>
      <c r="R325" s="264"/>
      <c r="S325" s="264"/>
      <c r="T325" s="264"/>
      <c r="U325" s="264"/>
      <c r="V325" s="264"/>
      <c r="W325" s="265"/>
      <c r="X325" s="281"/>
      <c r="Y325" s="321"/>
      <c r="Z325" s="31"/>
    </row>
    <row r="326" spans="1:32">
      <c r="A326" s="274"/>
      <c r="B326" s="235"/>
      <c r="C326" s="223"/>
      <c r="D326" s="31"/>
      <c r="E326" s="31"/>
      <c r="F326" s="31"/>
      <c r="G326" s="31"/>
      <c r="H326" s="31"/>
      <c r="I326" s="181"/>
      <c r="J326" s="321"/>
      <c r="K326" s="281"/>
      <c r="L326" s="281"/>
      <c r="M326" s="281"/>
      <c r="N326" s="281"/>
      <c r="O326" s="281"/>
      <c r="P326" s="265"/>
      <c r="Q326" s="266"/>
      <c r="R326" s="281"/>
      <c r="S326" s="281"/>
      <c r="T326" s="281"/>
      <c r="U326" s="281"/>
      <c r="V326" s="281"/>
      <c r="W326" s="265"/>
      <c r="X326" s="281"/>
      <c r="Y326" s="321"/>
      <c r="Z326" s="31"/>
      <c r="AA326" s="179"/>
      <c r="AB326" s="179"/>
      <c r="AC326" s="179"/>
      <c r="AD326" s="179"/>
      <c r="AE326" s="179"/>
      <c r="AF326" s="179"/>
    </row>
    <row r="327" spans="1:32">
      <c r="A327" s="274"/>
      <c r="B327" s="236"/>
      <c r="C327" s="234"/>
      <c r="D327" s="84"/>
      <c r="E327" s="84"/>
      <c r="F327" s="84"/>
      <c r="G327" s="84"/>
      <c r="H327" s="84"/>
      <c r="I327" s="182"/>
      <c r="J327" s="321"/>
      <c r="K327" s="267"/>
      <c r="L327" s="267"/>
      <c r="M327" s="267"/>
      <c r="N327" s="267"/>
      <c r="O327" s="267"/>
      <c r="P327" s="268"/>
      <c r="Q327" s="269"/>
      <c r="R327" s="281"/>
      <c r="S327" s="281"/>
      <c r="T327" s="281"/>
      <c r="U327" s="281"/>
      <c r="V327" s="281"/>
      <c r="W327" s="265"/>
      <c r="X327" s="281"/>
      <c r="Y327" s="321"/>
      <c r="Z327" s="31"/>
      <c r="AA327" s="179"/>
      <c r="AB327" s="179"/>
      <c r="AC327" s="179"/>
      <c r="AD327" s="179"/>
      <c r="AE327" s="179"/>
      <c r="AF327" s="179"/>
    </row>
    <row r="328" spans="1:32">
      <c r="A328" s="274"/>
      <c r="B328" s="235"/>
      <c r="C328" s="223"/>
      <c r="D328" s="31"/>
      <c r="E328" s="31"/>
      <c r="F328" s="31"/>
      <c r="G328" s="31"/>
      <c r="H328" s="31"/>
      <c r="I328" s="181"/>
      <c r="J328" s="321"/>
      <c r="K328" s="264"/>
      <c r="L328" s="264"/>
      <c r="M328" s="264"/>
      <c r="N328" s="264"/>
      <c r="O328" s="264"/>
      <c r="P328" s="265"/>
      <c r="Q328" s="266"/>
      <c r="R328" s="256"/>
      <c r="S328" s="256"/>
      <c r="T328" s="257"/>
      <c r="U328" s="257"/>
      <c r="V328" s="257"/>
      <c r="W328" s="257"/>
      <c r="X328" s="258"/>
      <c r="Y328" s="321"/>
      <c r="Z328" s="31"/>
    </row>
    <row r="329" spans="1:32">
      <c r="A329" s="274"/>
      <c r="B329" s="235"/>
      <c r="C329" s="223"/>
      <c r="D329" s="31"/>
      <c r="E329" s="31"/>
      <c r="F329" s="31"/>
      <c r="G329" s="31"/>
      <c r="H329" s="31"/>
      <c r="I329" s="181"/>
      <c r="J329" s="321"/>
      <c r="K329" s="281"/>
      <c r="L329" s="281"/>
      <c r="M329" s="281"/>
      <c r="N329" s="281"/>
      <c r="O329" s="281"/>
      <c r="P329" s="265"/>
      <c r="Q329" s="266"/>
      <c r="R329" s="264"/>
      <c r="S329" s="264"/>
      <c r="T329" s="264"/>
      <c r="U329" s="264"/>
      <c r="V329" s="264"/>
      <c r="W329" s="265"/>
      <c r="X329" s="281"/>
      <c r="Y329" s="321"/>
      <c r="Z329" s="31"/>
    </row>
    <row r="330" spans="1:32">
      <c r="A330" s="274"/>
      <c r="B330" s="236"/>
      <c r="C330" s="234"/>
      <c r="D330" s="84"/>
      <c r="E330" s="84"/>
      <c r="F330" s="84"/>
      <c r="G330" s="84"/>
      <c r="H330" s="84"/>
      <c r="I330" s="182"/>
      <c r="J330" s="321"/>
      <c r="K330" s="267"/>
      <c r="L330" s="267"/>
      <c r="M330" s="267"/>
      <c r="N330" s="267"/>
      <c r="O330" s="267"/>
      <c r="P330" s="268"/>
      <c r="Q330" s="269"/>
      <c r="R330" s="270"/>
      <c r="S330" s="267"/>
      <c r="T330" s="267"/>
      <c r="U330" s="267"/>
      <c r="V330" s="267"/>
      <c r="W330" s="268"/>
      <c r="X330" s="267"/>
      <c r="Y330" s="321"/>
      <c r="Z330" s="31"/>
    </row>
    <row r="331" spans="1:32">
      <c r="A331" s="274"/>
      <c r="B331" s="235"/>
      <c r="C331" s="223"/>
      <c r="D331" s="31"/>
      <c r="E331" s="31"/>
      <c r="F331" s="31"/>
      <c r="G331" s="31"/>
      <c r="H331" s="31"/>
      <c r="I331" s="181"/>
      <c r="J331" s="321"/>
      <c r="K331" s="264"/>
      <c r="L331" s="264"/>
      <c r="M331" s="264"/>
      <c r="N331" s="264"/>
      <c r="O331" s="264"/>
      <c r="P331" s="265"/>
      <c r="Q331" s="266"/>
      <c r="R331" s="264"/>
      <c r="S331" s="256"/>
      <c r="T331" s="257"/>
      <c r="U331" s="257"/>
      <c r="V331" s="257"/>
      <c r="W331" s="257"/>
      <c r="X331" s="258"/>
      <c r="Y331" s="321"/>
      <c r="Z331" s="31"/>
    </row>
    <row r="332" spans="1:32">
      <c r="A332" s="274"/>
      <c r="B332" s="235"/>
      <c r="C332" s="223"/>
      <c r="D332" s="31"/>
      <c r="E332" s="31"/>
      <c r="F332" s="31"/>
      <c r="G332" s="31"/>
      <c r="H332" s="31"/>
      <c r="I332" s="181"/>
      <c r="J332" s="321"/>
      <c r="K332" s="281"/>
      <c r="L332" s="281"/>
      <c r="M332" s="281"/>
      <c r="N332" s="281"/>
      <c r="O332" s="281"/>
      <c r="P332" s="265"/>
      <c r="Q332" s="266"/>
      <c r="S332" s="264"/>
      <c r="T332" s="264"/>
      <c r="U332" s="264"/>
      <c r="V332" s="264"/>
      <c r="W332" s="265"/>
      <c r="X332" s="281"/>
      <c r="Y332" s="321"/>
      <c r="Z332" s="31"/>
    </row>
    <row r="333" spans="1:32">
      <c r="A333" s="274"/>
      <c r="B333" s="236"/>
      <c r="C333" s="234"/>
      <c r="D333" s="84"/>
      <c r="E333" s="84"/>
      <c r="F333" s="84"/>
      <c r="G333" s="84"/>
      <c r="H333" s="84"/>
      <c r="I333" s="182"/>
      <c r="J333" s="321"/>
      <c r="K333" s="267"/>
      <c r="L333" s="267"/>
      <c r="M333" s="267"/>
      <c r="N333" s="267"/>
      <c r="O333" s="267"/>
      <c r="P333" s="268"/>
      <c r="Q333" s="269"/>
      <c r="R333" s="270"/>
      <c r="S333" s="267"/>
      <c r="T333" s="267"/>
      <c r="U333" s="267"/>
      <c r="V333" s="267"/>
      <c r="W333" s="268"/>
      <c r="X333" s="267"/>
      <c r="Y333" s="321"/>
      <c r="Z333" s="31"/>
    </row>
    <row r="334" spans="1:32">
      <c r="A334" s="274"/>
      <c r="B334" s="235"/>
      <c r="C334" s="223"/>
      <c r="D334" s="31"/>
      <c r="E334" s="31"/>
      <c r="F334" s="31"/>
      <c r="G334" s="31"/>
      <c r="H334" s="31"/>
      <c r="I334" s="181"/>
      <c r="J334" s="321"/>
      <c r="K334" s="264"/>
      <c r="L334" s="264"/>
      <c r="M334" s="264"/>
      <c r="N334" s="264"/>
      <c r="O334" s="264"/>
      <c r="P334" s="265"/>
      <c r="Q334" s="266"/>
      <c r="R334" s="264"/>
      <c r="S334" s="264"/>
      <c r="T334" s="264"/>
      <c r="U334" s="264"/>
      <c r="V334" s="264"/>
      <c r="W334" s="265"/>
      <c r="X334" s="281"/>
      <c r="Y334" s="321"/>
      <c r="Z334" s="31"/>
    </row>
    <row r="335" spans="1:32">
      <c r="A335" s="274"/>
      <c r="B335" s="235"/>
      <c r="C335" s="223"/>
      <c r="D335" s="31"/>
      <c r="E335" s="31"/>
      <c r="F335" s="31"/>
      <c r="G335" s="31"/>
      <c r="H335" s="31"/>
      <c r="I335" s="181"/>
      <c r="J335" s="321"/>
      <c r="K335" s="281"/>
      <c r="L335" s="281"/>
      <c r="M335" s="281"/>
      <c r="N335" s="281"/>
      <c r="O335" s="281"/>
      <c r="P335" s="265"/>
      <c r="Q335" s="266"/>
      <c r="R335" s="281"/>
      <c r="S335" s="281"/>
      <c r="T335" s="281"/>
      <c r="U335" s="281"/>
      <c r="V335" s="281"/>
      <c r="W335" s="265"/>
      <c r="X335" s="281"/>
      <c r="Y335" s="321"/>
      <c r="Z335" s="31"/>
      <c r="AA335" s="179"/>
      <c r="AB335" s="179"/>
      <c r="AC335" s="179"/>
      <c r="AD335" s="179"/>
      <c r="AE335" s="179"/>
      <c r="AF335" s="179"/>
    </row>
    <row r="336" spans="1:32">
      <c r="A336" s="274"/>
      <c r="B336" s="236"/>
      <c r="C336" s="234"/>
      <c r="D336" s="84"/>
      <c r="E336" s="84"/>
      <c r="F336" s="84"/>
      <c r="G336" s="84"/>
      <c r="H336" s="84"/>
      <c r="I336" s="182"/>
      <c r="J336" s="321"/>
      <c r="K336" s="267"/>
      <c r="L336" s="267"/>
      <c r="M336" s="267"/>
      <c r="N336" s="267"/>
      <c r="O336" s="267"/>
      <c r="P336" s="268"/>
      <c r="Q336" s="269"/>
      <c r="R336" s="281"/>
      <c r="S336" s="281"/>
      <c r="T336" s="281"/>
      <c r="U336" s="281"/>
      <c r="V336" s="281"/>
      <c r="W336" s="265"/>
      <c r="X336" s="281"/>
      <c r="Y336" s="321"/>
      <c r="Z336" s="31"/>
      <c r="AA336" s="179"/>
      <c r="AB336" s="179"/>
      <c r="AC336" s="179"/>
      <c r="AD336" s="179"/>
      <c r="AE336" s="179"/>
      <c r="AF336" s="179"/>
    </row>
    <row r="337" spans="1:26">
      <c r="A337" s="274"/>
      <c r="B337" s="235"/>
      <c r="C337" s="223"/>
      <c r="D337" s="31"/>
      <c r="E337" s="31"/>
      <c r="F337" s="31"/>
      <c r="G337" s="31"/>
      <c r="H337" s="31"/>
      <c r="I337" s="181"/>
      <c r="J337" s="321"/>
      <c r="K337" s="264"/>
      <c r="L337" s="264"/>
      <c r="M337" s="264"/>
      <c r="N337" s="264"/>
      <c r="O337" s="264"/>
      <c r="P337" s="265"/>
      <c r="Q337" s="266"/>
      <c r="R337" s="256"/>
      <c r="S337" s="256"/>
      <c r="T337" s="257"/>
      <c r="U337" s="257"/>
      <c r="V337" s="257"/>
      <c r="W337" s="257"/>
      <c r="X337" s="258"/>
      <c r="Y337" s="321"/>
      <c r="Z337" s="31"/>
    </row>
    <row r="338" spans="1:26">
      <c r="A338" s="274"/>
      <c r="B338" s="235"/>
      <c r="C338" s="223"/>
      <c r="D338" s="31"/>
      <c r="E338" s="31"/>
      <c r="F338" s="31"/>
      <c r="G338" s="31"/>
      <c r="H338" s="31"/>
      <c r="I338" s="181"/>
      <c r="J338" s="321"/>
      <c r="K338" s="281"/>
      <c r="L338" s="281"/>
      <c r="M338" s="281"/>
      <c r="N338" s="281"/>
      <c r="O338" s="281"/>
      <c r="P338" s="265"/>
      <c r="Q338" s="266"/>
      <c r="R338" s="264"/>
      <c r="S338" s="264"/>
      <c r="T338" s="264"/>
      <c r="U338" s="264"/>
      <c r="V338" s="264"/>
      <c r="W338" s="265"/>
      <c r="X338" s="281"/>
      <c r="Y338" s="321"/>
      <c r="Z338" s="31"/>
    </row>
    <row r="339" spans="1:26">
      <c r="A339" s="274"/>
      <c r="B339" s="236"/>
      <c r="C339" s="234"/>
      <c r="D339" s="84"/>
      <c r="E339" s="84"/>
      <c r="F339" s="84"/>
      <c r="G339" s="84"/>
      <c r="H339" s="84"/>
      <c r="I339" s="182"/>
      <c r="J339" s="321"/>
      <c r="K339" s="267"/>
      <c r="L339" s="267"/>
      <c r="M339" s="267"/>
      <c r="N339" s="267"/>
      <c r="O339" s="267"/>
      <c r="P339" s="268"/>
      <c r="Q339" s="269"/>
      <c r="R339" s="270"/>
      <c r="S339" s="267"/>
      <c r="T339" s="267"/>
      <c r="U339" s="267"/>
      <c r="V339" s="267"/>
      <c r="W339" s="268"/>
      <c r="X339" s="267"/>
      <c r="Y339" s="321"/>
      <c r="Z339" s="31"/>
    </row>
    <row r="340" spans="1:26">
      <c r="A340" s="274"/>
      <c r="B340" s="235"/>
      <c r="C340" s="223"/>
      <c r="D340" s="31"/>
      <c r="E340" s="31"/>
      <c r="F340" s="31"/>
      <c r="G340" s="31"/>
      <c r="H340" s="31"/>
      <c r="I340" s="181"/>
      <c r="J340" s="321"/>
      <c r="K340" s="264"/>
      <c r="L340" s="264"/>
      <c r="M340" s="264"/>
      <c r="N340" s="264"/>
      <c r="O340" s="264"/>
      <c r="P340" s="265"/>
      <c r="Q340" s="266"/>
      <c r="R340" s="256"/>
      <c r="S340" s="256"/>
      <c r="T340" s="257"/>
      <c r="U340" s="257"/>
      <c r="V340" s="257"/>
      <c r="W340" s="257"/>
      <c r="X340" s="258"/>
      <c r="Y340" s="321"/>
      <c r="Z340" s="31"/>
    </row>
    <row r="341" spans="1:26">
      <c r="A341" s="274"/>
      <c r="B341" s="235"/>
      <c r="C341" s="223"/>
      <c r="D341" s="31"/>
      <c r="E341" s="31"/>
      <c r="F341" s="31"/>
      <c r="G341" s="31"/>
      <c r="H341" s="31"/>
      <c r="I341" s="181"/>
      <c r="J341" s="321"/>
      <c r="K341" s="281"/>
      <c r="L341" s="281"/>
      <c r="M341" s="281"/>
      <c r="N341" s="281"/>
      <c r="O341" s="281"/>
      <c r="P341" s="265"/>
      <c r="Q341" s="266"/>
      <c r="R341" s="264"/>
      <c r="S341" s="264"/>
      <c r="T341" s="264"/>
      <c r="U341" s="264"/>
      <c r="V341" s="264"/>
      <c r="W341" s="265"/>
      <c r="X341" s="281"/>
      <c r="Y341" s="321"/>
      <c r="Z341" s="31"/>
    </row>
    <row r="342" spans="1:26">
      <c r="A342" s="274"/>
      <c r="B342" s="236"/>
      <c r="C342" s="234"/>
      <c r="D342" s="84"/>
      <c r="E342" s="84"/>
      <c r="F342" s="84"/>
      <c r="G342" s="84"/>
      <c r="H342" s="84"/>
      <c r="I342" s="182"/>
      <c r="J342" s="321"/>
      <c r="K342" s="267"/>
      <c r="L342" s="267"/>
      <c r="M342" s="267"/>
      <c r="N342" s="267"/>
      <c r="O342" s="267"/>
      <c r="P342" s="268"/>
      <c r="Q342" s="269"/>
      <c r="R342" s="270"/>
      <c r="S342" s="267"/>
      <c r="T342" s="267"/>
      <c r="U342" s="267"/>
      <c r="V342" s="267"/>
      <c r="W342" s="268"/>
      <c r="X342" s="267"/>
      <c r="Y342" s="321"/>
      <c r="Z342" s="31"/>
    </row>
    <row r="343" spans="1:26">
      <c r="A343" s="274"/>
      <c r="B343" s="235"/>
      <c r="C343" s="237"/>
      <c r="D343" s="238"/>
      <c r="E343" s="238"/>
      <c r="F343" s="238"/>
      <c r="G343" s="238"/>
      <c r="H343" s="238"/>
      <c r="I343" s="322"/>
      <c r="J343" s="321"/>
      <c r="K343" s="264"/>
      <c r="L343" s="264"/>
      <c r="M343" s="264"/>
      <c r="N343" s="264"/>
      <c r="O343" s="264"/>
      <c r="P343" s="265"/>
      <c r="Q343" s="266"/>
      <c r="R343" s="256"/>
      <c r="S343" s="256"/>
      <c r="T343" s="257"/>
      <c r="U343" s="257"/>
      <c r="V343" s="257"/>
      <c r="W343" s="257"/>
      <c r="X343" s="258"/>
      <c r="Y343" s="321"/>
      <c r="Z343" s="31"/>
    </row>
    <row r="344" spans="1:26">
      <c r="A344" s="274"/>
      <c r="B344" s="235"/>
      <c r="C344" s="223"/>
      <c r="D344" s="31"/>
      <c r="E344" s="31"/>
      <c r="F344" s="31"/>
      <c r="G344" s="31"/>
      <c r="H344" s="31"/>
      <c r="I344" s="181"/>
      <c r="J344" s="321"/>
      <c r="K344" s="281"/>
      <c r="L344" s="281"/>
      <c r="M344" s="281"/>
      <c r="N344" s="281"/>
      <c r="O344" s="281"/>
      <c r="P344" s="265"/>
      <c r="Q344" s="266"/>
      <c r="R344" s="264"/>
      <c r="S344" s="264"/>
      <c r="T344" s="264"/>
      <c r="U344" s="264"/>
      <c r="V344" s="264"/>
      <c r="W344" s="265"/>
      <c r="X344" s="281"/>
      <c r="Y344" s="321"/>
      <c r="Z344" s="31"/>
    </row>
    <row r="345" spans="1:26">
      <c r="A345" s="274"/>
      <c r="B345" s="236"/>
      <c r="C345" s="234"/>
      <c r="D345" s="84"/>
      <c r="E345" s="84"/>
      <c r="F345" s="84"/>
      <c r="G345" s="84"/>
      <c r="H345" s="84"/>
      <c r="I345" s="182"/>
      <c r="J345" s="321"/>
      <c r="K345" s="267"/>
      <c r="L345" s="267"/>
      <c r="M345" s="267"/>
      <c r="N345" s="267"/>
      <c r="O345" s="267"/>
      <c r="P345" s="268"/>
      <c r="Q345" s="269"/>
      <c r="R345" s="270"/>
      <c r="S345" s="267"/>
      <c r="T345" s="267"/>
      <c r="U345" s="267"/>
      <c r="V345" s="267"/>
      <c r="W345" s="268"/>
      <c r="X345" s="267"/>
      <c r="Y345" s="321"/>
      <c r="Z345" s="31"/>
    </row>
    <row r="346" spans="1:26">
      <c r="A346" s="274"/>
      <c r="B346" s="235"/>
      <c r="C346" s="223"/>
      <c r="D346" s="31"/>
      <c r="E346" s="31"/>
      <c r="F346" s="31"/>
      <c r="G346" s="31"/>
      <c r="H346" s="31"/>
      <c r="I346" s="181"/>
      <c r="J346" s="321"/>
      <c r="K346" s="264"/>
      <c r="L346" s="264"/>
      <c r="M346" s="264"/>
      <c r="N346" s="264"/>
      <c r="O346" s="264"/>
      <c r="P346" s="265"/>
      <c r="Q346" s="266"/>
      <c r="R346" s="256"/>
      <c r="S346" s="256"/>
      <c r="T346" s="257"/>
      <c r="U346" s="257"/>
      <c r="V346" s="257"/>
      <c r="W346" s="257"/>
      <c r="X346" s="258"/>
      <c r="Y346" s="321"/>
      <c r="Z346" s="31"/>
    </row>
    <row r="347" spans="1:26">
      <c r="A347" s="274"/>
      <c r="B347" s="235"/>
      <c r="C347" s="223"/>
      <c r="D347" s="31"/>
      <c r="E347" s="31"/>
      <c r="F347" s="31"/>
      <c r="G347" s="31"/>
      <c r="H347" s="31"/>
      <c r="I347" s="181"/>
      <c r="J347" s="321"/>
      <c r="K347" s="281"/>
      <c r="L347" s="281"/>
      <c r="M347" s="281"/>
      <c r="N347" s="281"/>
      <c r="O347" s="281"/>
      <c r="P347" s="265"/>
      <c r="Q347" s="266"/>
      <c r="R347" s="264"/>
      <c r="S347" s="264"/>
      <c r="T347" s="264"/>
      <c r="U347" s="264"/>
      <c r="V347" s="264"/>
      <c r="W347" s="265"/>
      <c r="X347" s="281"/>
      <c r="Y347" s="321"/>
      <c r="Z347" s="31"/>
    </row>
    <row r="348" spans="1:26">
      <c r="A348" s="275"/>
      <c r="B348" s="236"/>
      <c r="C348" s="234"/>
      <c r="D348" s="84"/>
      <c r="E348" s="84"/>
      <c r="F348" s="84"/>
      <c r="G348" s="84"/>
      <c r="H348" s="84"/>
      <c r="I348" s="182"/>
      <c r="J348" s="321"/>
      <c r="K348" s="267"/>
      <c r="L348" s="267"/>
      <c r="M348" s="267"/>
      <c r="N348" s="267"/>
      <c r="O348" s="267"/>
      <c r="P348" s="268"/>
      <c r="Q348" s="269"/>
      <c r="R348" s="270"/>
      <c r="S348" s="267"/>
      <c r="T348" s="267"/>
      <c r="U348" s="267"/>
      <c r="V348" s="267"/>
      <c r="W348" s="268"/>
      <c r="X348" s="267"/>
      <c r="Y348" s="321"/>
      <c r="Z348" s="31"/>
    </row>
    <row r="349" spans="1:26">
      <c r="A349" s="793"/>
      <c r="B349" s="788"/>
      <c r="C349" s="789"/>
      <c r="D349" s="790"/>
      <c r="E349" s="790"/>
      <c r="F349" s="790"/>
      <c r="G349" s="790"/>
      <c r="H349" s="790"/>
      <c r="I349" s="791"/>
      <c r="J349" s="321"/>
      <c r="K349" s="318"/>
      <c r="L349" s="253"/>
      <c r="M349" s="241"/>
      <c r="N349" s="241"/>
      <c r="O349" s="241"/>
      <c r="P349" s="241"/>
      <c r="Q349" s="254"/>
      <c r="R349" s="252"/>
      <c r="S349" s="253"/>
      <c r="T349" s="241"/>
      <c r="U349" s="241"/>
      <c r="V349" s="241"/>
      <c r="W349" s="241"/>
      <c r="X349" s="280"/>
      <c r="Y349" s="321"/>
      <c r="Z349" s="31"/>
    </row>
    <row r="350" spans="1:26">
      <c r="A350" s="274"/>
      <c r="B350" s="235"/>
      <c r="C350" s="223"/>
      <c r="D350" s="31"/>
      <c r="E350" s="31"/>
      <c r="F350" s="31"/>
      <c r="G350" s="31"/>
      <c r="H350" s="31"/>
      <c r="I350" s="181"/>
      <c r="J350" s="321"/>
      <c r="K350" s="256"/>
      <c r="L350" s="256"/>
      <c r="M350" s="257"/>
      <c r="N350" s="257"/>
      <c r="O350" s="257"/>
      <c r="P350" s="257"/>
      <c r="Q350" s="258"/>
      <c r="R350" s="255"/>
      <c r="S350" s="256"/>
      <c r="T350" s="257"/>
      <c r="U350" s="257"/>
      <c r="V350" s="257"/>
      <c r="W350" s="257"/>
      <c r="X350" s="258"/>
      <c r="Y350" s="321"/>
      <c r="Z350" s="31"/>
    </row>
    <row r="351" spans="1:26">
      <c r="A351" s="274"/>
      <c r="B351" s="235"/>
      <c r="C351" s="223"/>
      <c r="D351" s="31"/>
      <c r="E351" s="31"/>
      <c r="F351" s="31"/>
      <c r="G351" s="31"/>
      <c r="H351" s="31"/>
      <c r="I351" s="181"/>
      <c r="J351" s="321"/>
      <c r="K351" s="256"/>
      <c r="L351" s="256"/>
      <c r="M351" s="257"/>
      <c r="N351" s="257"/>
      <c r="O351" s="257"/>
      <c r="P351" s="257"/>
      <c r="Q351" s="258"/>
      <c r="R351" s="255"/>
      <c r="S351" s="256"/>
      <c r="T351" s="257"/>
      <c r="U351" s="257"/>
      <c r="V351" s="257"/>
      <c r="W351" s="257"/>
      <c r="X351" s="258"/>
      <c r="Y351" s="321"/>
      <c r="Z351" s="31"/>
    </row>
    <row r="352" spans="1:26">
      <c r="A352" s="274"/>
      <c r="B352" s="235"/>
      <c r="C352" s="223"/>
      <c r="D352" s="31"/>
      <c r="E352" s="31"/>
      <c r="F352" s="31"/>
      <c r="G352" s="31"/>
      <c r="H352" s="31"/>
      <c r="I352" s="181"/>
      <c r="J352" s="321"/>
      <c r="K352" s="256"/>
      <c r="L352" s="256"/>
      <c r="M352" s="257"/>
      <c r="N352" s="257"/>
      <c r="O352" s="257"/>
      <c r="P352" s="257"/>
      <c r="Q352" s="258"/>
      <c r="R352" s="255"/>
      <c r="S352" s="256"/>
      <c r="T352" s="257"/>
      <c r="U352" s="257"/>
      <c r="V352" s="257"/>
      <c r="W352" s="257"/>
      <c r="X352" s="258"/>
      <c r="Y352" s="321"/>
      <c r="Z352" s="31"/>
    </row>
    <row r="353" spans="1:27">
      <c r="A353" s="274"/>
      <c r="B353" s="235"/>
      <c r="C353" s="223"/>
      <c r="D353" s="31"/>
      <c r="E353" s="31"/>
      <c r="F353" s="31"/>
      <c r="G353" s="31"/>
      <c r="H353" s="31"/>
      <c r="I353" s="181"/>
      <c r="J353" s="321"/>
      <c r="K353" s="256"/>
      <c r="L353" s="256"/>
      <c r="M353" s="257"/>
      <c r="N353" s="257"/>
      <c r="O353" s="257"/>
      <c r="P353" s="257"/>
      <c r="Q353" s="258"/>
      <c r="R353" s="255"/>
      <c r="S353" s="256"/>
      <c r="T353" s="257"/>
      <c r="U353" s="257"/>
      <c r="V353" s="257"/>
      <c r="W353" s="257"/>
      <c r="X353" s="258"/>
      <c r="Y353" s="321"/>
      <c r="Z353" s="31"/>
      <c r="AA353" s="599"/>
    </row>
    <row r="354" spans="1:27">
      <c r="A354" s="274"/>
      <c r="B354" s="235"/>
      <c r="C354" s="223"/>
      <c r="D354" s="31"/>
      <c r="E354" s="31"/>
      <c r="F354" s="31"/>
      <c r="G354" s="31"/>
      <c r="H354" s="31"/>
      <c r="I354" s="181"/>
      <c r="J354" s="321"/>
      <c r="K354" s="256"/>
      <c r="L354" s="256"/>
      <c r="M354" s="257"/>
      <c r="N354" s="257"/>
      <c r="O354" s="257"/>
      <c r="P354" s="257"/>
      <c r="Q354" s="258"/>
      <c r="R354" s="255"/>
      <c r="S354" s="256"/>
      <c r="T354" s="257"/>
      <c r="U354" s="257"/>
      <c r="V354" s="257"/>
      <c r="W354" s="257"/>
      <c r="X354" s="258"/>
      <c r="Y354" s="321"/>
      <c r="Z354" s="31"/>
    </row>
    <row r="355" spans="1:27">
      <c r="A355" s="274"/>
      <c r="B355" s="236"/>
      <c r="C355" s="234"/>
      <c r="D355" s="84"/>
      <c r="E355" s="84"/>
      <c r="F355" s="84"/>
      <c r="G355" s="84"/>
      <c r="H355" s="84"/>
      <c r="I355" s="182"/>
      <c r="J355" s="321"/>
      <c r="K355" s="260"/>
      <c r="L355" s="260"/>
      <c r="M355" s="261"/>
      <c r="N355" s="261"/>
      <c r="O355" s="261"/>
      <c r="P355" s="261"/>
      <c r="Q355" s="262"/>
      <c r="R355" s="259"/>
      <c r="S355" s="260"/>
      <c r="T355" s="261"/>
      <c r="U355" s="261"/>
      <c r="V355" s="261"/>
      <c r="W355" s="261"/>
      <c r="X355" s="262"/>
      <c r="Y355" s="321"/>
      <c r="Z355" s="31"/>
    </row>
    <row r="356" spans="1:27">
      <c r="A356" s="274"/>
      <c r="B356" s="235"/>
      <c r="C356" s="223"/>
      <c r="D356" s="31"/>
      <c r="E356" s="31"/>
      <c r="F356" s="31"/>
      <c r="G356" s="31"/>
      <c r="H356" s="31"/>
      <c r="I356" s="181"/>
      <c r="J356" s="321"/>
      <c r="K356" s="256"/>
      <c r="L356" s="256"/>
      <c r="M356" s="257"/>
      <c r="N356" s="257"/>
      <c r="O356" s="257"/>
      <c r="P356" s="257"/>
      <c r="Q356" s="258"/>
      <c r="R356" s="255"/>
      <c r="S356" s="256"/>
      <c r="T356" s="257"/>
      <c r="U356" s="257"/>
      <c r="V356" s="257"/>
      <c r="W356" s="257"/>
      <c r="X356" s="258"/>
      <c r="Y356" s="321"/>
      <c r="Z356" s="31"/>
    </row>
    <row r="357" spans="1:27">
      <c r="A357" s="274"/>
      <c r="B357" s="235"/>
      <c r="C357" s="223"/>
      <c r="D357" s="31"/>
      <c r="E357" s="31"/>
      <c r="F357" s="31"/>
      <c r="G357" s="31"/>
      <c r="H357" s="31"/>
      <c r="I357" s="181"/>
      <c r="J357" s="321"/>
      <c r="K357" s="256"/>
      <c r="L357" s="256"/>
      <c r="M357" s="257"/>
      <c r="N357" s="257"/>
      <c r="O357" s="257"/>
      <c r="P357" s="257"/>
      <c r="Q357" s="258"/>
      <c r="R357" s="255"/>
      <c r="S357" s="256"/>
      <c r="T357" s="257"/>
      <c r="U357" s="257"/>
      <c r="V357" s="257"/>
      <c r="W357" s="257"/>
      <c r="X357" s="258"/>
      <c r="Y357" s="321"/>
      <c r="Z357" s="31"/>
    </row>
    <row r="358" spans="1:27">
      <c r="A358" s="274"/>
      <c r="B358" s="235"/>
      <c r="C358" s="237"/>
      <c r="D358" s="238"/>
      <c r="E358" s="238"/>
      <c r="F358" s="238"/>
      <c r="G358" s="238"/>
      <c r="H358" s="238"/>
      <c r="I358" s="322"/>
      <c r="J358" s="321"/>
      <c r="K358" s="256"/>
      <c r="L358" s="256"/>
      <c r="M358" s="257"/>
      <c r="N358" s="257"/>
      <c r="O358" s="257"/>
      <c r="P358" s="257"/>
      <c r="Q358" s="258"/>
      <c r="R358" s="255"/>
      <c r="S358" s="256"/>
      <c r="T358" s="257"/>
      <c r="U358" s="257"/>
      <c r="V358" s="257"/>
      <c r="W358" s="257"/>
      <c r="X358" s="258"/>
      <c r="Y358" s="321"/>
      <c r="Z358" s="31"/>
    </row>
    <row r="359" spans="1:27">
      <c r="A359" s="274"/>
      <c r="B359" s="235"/>
      <c r="C359" s="223"/>
      <c r="D359" s="31"/>
      <c r="E359" s="31"/>
      <c r="F359" s="31"/>
      <c r="G359" s="31"/>
      <c r="H359" s="31"/>
      <c r="I359" s="181"/>
      <c r="J359" s="321"/>
      <c r="K359" s="256"/>
      <c r="L359" s="256"/>
      <c r="M359" s="257"/>
      <c r="N359" s="257"/>
      <c r="O359" s="257"/>
      <c r="P359" s="257"/>
      <c r="Q359" s="258"/>
      <c r="R359" s="255"/>
      <c r="S359" s="256"/>
      <c r="T359" s="257"/>
      <c r="U359" s="257"/>
      <c r="V359" s="257"/>
      <c r="W359" s="257"/>
      <c r="X359" s="258"/>
      <c r="Y359" s="321"/>
      <c r="Z359" s="31"/>
    </row>
    <row r="360" spans="1:27">
      <c r="A360" s="274"/>
      <c r="B360" s="235"/>
      <c r="C360" s="223"/>
      <c r="D360" s="31"/>
      <c r="E360" s="31"/>
      <c r="F360" s="31"/>
      <c r="G360" s="31"/>
      <c r="H360" s="31"/>
      <c r="I360" s="181"/>
      <c r="J360" s="321"/>
      <c r="K360" s="306"/>
      <c r="L360" s="256"/>
      <c r="M360" s="257"/>
      <c r="N360" s="257"/>
      <c r="O360" s="257"/>
      <c r="P360" s="257"/>
      <c r="Q360" s="258"/>
      <c r="R360" s="255"/>
      <c r="S360" s="256"/>
      <c r="T360" s="257"/>
      <c r="U360" s="257"/>
      <c r="V360" s="257"/>
      <c r="W360" s="257"/>
      <c r="X360" s="258"/>
      <c r="Y360" s="321"/>
      <c r="Z360" s="31"/>
    </row>
    <row r="361" spans="1:27">
      <c r="A361" s="274"/>
      <c r="B361" s="235"/>
      <c r="C361" s="223"/>
      <c r="D361" s="31"/>
      <c r="E361" s="31"/>
      <c r="F361" s="31"/>
      <c r="G361" s="31"/>
      <c r="H361" s="31"/>
      <c r="I361" s="181"/>
      <c r="J361" s="321"/>
      <c r="K361" s="256"/>
      <c r="L361" s="256"/>
      <c r="M361" s="257"/>
      <c r="N361" s="257"/>
      <c r="O361" s="257"/>
      <c r="P361" s="263"/>
      <c r="Q361" s="257"/>
      <c r="R361" s="255"/>
      <c r="S361" s="256"/>
      <c r="T361" s="257"/>
      <c r="U361" s="257"/>
      <c r="V361" s="257"/>
      <c r="W361" s="257"/>
      <c r="X361" s="258"/>
      <c r="Y361" s="321"/>
      <c r="Z361" s="31"/>
    </row>
    <row r="362" spans="1:27">
      <c r="A362" s="274"/>
      <c r="B362" s="235"/>
      <c r="C362" s="223"/>
      <c r="D362" s="31"/>
      <c r="E362" s="31"/>
      <c r="F362" s="31"/>
      <c r="G362" s="31"/>
      <c r="H362" s="31"/>
      <c r="I362" s="181"/>
      <c r="J362" s="321"/>
      <c r="K362" s="281"/>
      <c r="L362" s="264"/>
      <c r="M362" s="264"/>
      <c r="N362" s="264"/>
      <c r="O362" s="264"/>
      <c r="P362" s="265"/>
      <c r="Q362" s="266"/>
      <c r="R362" s="264"/>
      <c r="S362" s="264"/>
      <c r="T362" s="264"/>
      <c r="U362" s="264"/>
      <c r="V362" s="264"/>
      <c r="W362" s="265"/>
      <c r="X362" s="281"/>
      <c r="Y362" s="321"/>
      <c r="Z362" s="31"/>
    </row>
    <row r="363" spans="1:27">
      <c r="A363" s="274"/>
      <c r="B363" s="235"/>
      <c r="C363" s="223"/>
      <c r="D363" s="31"/>
      <c r="E363" s="31"/>
      <c r="F363" s="31"/>
      <c r="G363" s="31"/>
      <c r="H363" s="31"/>
      <c r="I363" s="181"/>
      <c r="J363" s="321"/>
      <c r="K363" s="264"/>
      <c r="L363" s="264"/>
      <c r="M363" s="264"/>
      <c r="N363" s="264"/>
      <c r="O363" s="264"/>
      <c r="P363" s="265"/>
      <c r="Q363" s="266"/>
      <c r="R363" s="264"/>
      <c r="S363" s="264"/>
      <c r="T363" s="264"/>
      <c r="U363" s="264"/>
      <c r="V363" s="264"/>
      <c r="W363" s="265"/>
      <c r="X363" s="281"/>
      <c r="Y363" s="321"/>
      <c r="Z363" s="31"/>
    </row>
    <row r="364" spans="1:27">
      <c r="A364" s="274"/>
      <c r="B364" s="235"/>
      <c r="C364" s="223"/>
      <c r="D364" s="31"/>
      <c r="E364" s="31"/>
      <c r="F364" s="31"/>
      <c r="G364" s="31"/>
      <c r="H364" s="31"/>
      <c r="I364" s="181"/>
      <c r="J364" s="321"/>
      <c r="K364" s="264"/>
      <c r="L364" s="264"/>
      <c r="M364" s="264"/>
      <c r="N364" s="264"/>
      <c r="O364" s="264"/>
      <c r="P364" s="265"/>
      <c r="Q364" s="266"/>
      <c r="R364" s="264"/>
      <c r="S364" s="264"/>
      <c r="T364" s="264"/>
      <c r="U364" s="264"/>
      <c r="V364" s="264"/>
      <c r="W364" s="265"/>
      <c r="X364" s="281"/>
      <c r="Y364" s="321"/>
      <c r="Z364" s="31"/>
    </row>
    <row r="365" spans="1:27">
      <c r="A365" s="274"/>
      <c r="B365" s="235"/>
      <c r="C365" s="223"/>
      <c r="D365" s="31"/>
      <c r="E365" s="31"/>
      <c r="F365" s="31"/>
      <c r="G365" s="31"/>
      <c r="H365" s="31"/>
      <c r="I365" s="181"/>
      <c r="J365" s="321"/>
      <c r="K365" s="264"/>
      <c r="L365" s="264"/>
      <c r="M365" s="264"/>
      <c r="N365" s="264"/>
      <c r="O365" s="264"/>
      <c r="P365" s="265"/>
      <c r="Q365" s="266"/>
      <c r="R365" s="264"/>
      <c r="S365" s="264"/>
      <c r="T365" s="264"/>
      <c r="U365" s="264"/>
      <c r="V365" s="264"/>
      <c r="W365" s="265"/>
      <c r="X365" s="281"/>
      <c r="Y365" s="321"/>
      <c r="Z365" s="31"/>
    </row>
    <row r="366" spans="1:27">
      <c r="A366" s="274"/>
      <c r="B366" s="235"/>
      <c r="C366" s="223"/>
      <c r="D366" s="31"/>
      <c r="E366" s="31"/>
      <c r="F366" s="31"/>
      <c r="G366" s="31"/>
      <c r="H366" s="31"/>
      <c r="I366" s="181"/>
      <c r="J366" s="321"/>
      <c r="K366" s="281"/>
      <c r="L366" s="281"/>
      <c r="M366" s="281"/>
      <c r="N366" s="281"/>
      <c r="O366" s="281"/>
      <c r="P366" s="265"/>
      <c r="Q366" s="266"/>
      <c r="R366" s="688"/>
      <c r="S366" s="281"/>
      <c r="T366" s="281"/>
      <c r="U366" s="281"/>
      <c r="V366" s="281"/>
      <c r="W366" s="265"/>
      <c r="X366" s="281"/>
      <c r="Y366" s="321"/>
      <c r="Z366" s="31"/>
    </row>
    <row r="367" spans="1:27">
      <c r="A367" s="274"/>
      <c r="B367" s="236"/>
      <c r="C367" s="234"/>
      <c r="D367" s="84"/>
      <c r="E367" s="84"/>
      <c r="F367" s="84"/>
      <c r="G367" s="84"/>
      <c r="H367" s="84"/>
      <c r="I367" s="182"/>
      <c r="J367" s="321"/>
      <c r="K367" s="267"/>
      <c r="L367" s="267"/>
      <c r="M367" s="267"/>
      <c r="N367" s="267"/>
      <c r="O367" s="267"/>
      <c r="P367" s="268"/>
      <c r="Q367" s="269"/>
      <c r="R367" s="270"/>
      <c r="Y367" s="321"/>
    </row>
    <row r="368" spans="1:27">
      <c r="A368" s="274"/>
      <c r="B368" s="235"/>
      <c r="C368" s="223"/>
      <c r="D368" s="31"/>
      <c r="E368" s="31"/>
      <c r="F368" s="31"/>
      <c r="G368" s="31"/>
      <c r="H368" s="31"/>
      <c r="I368" s="181"/>
      <c r="J368" s="321"/>
      <c r="K368" s="264"/>
      <c r="L368" s="264"/>
      <c r="M368" s="264"/>
      <c r="N368" s="264"/>
      <c r="O368" s="264"/>
      <c r="P368" s="265"/>
      <c r="Q368" s="266"/>
      <c r="R368" s="264"/>
      <c r="S368" s="264"/>
      <c r="T368" s="264"/>
      <c r="U368" s="264"/>
      <c r="V368" s="264"/>
      <c r="W368" s="265"/>
      <c r="X368" s="281"/>
      <c r="Y368" s="321"/>
      <c r="Z368" s="31"/>
    </row>
    <row r="369" spans="1:32">
      <c r="A369" s="274"/>
      <c r="B369" s="235"/>
      <c r="C369" s="223"/>
      <c r="D369" s="31"/>
      <c r="E369" s="31"/>
      <c r="F369" s="31"/>
      <c r="G369" s="31"/>
      <c r="H369" s="31"/>
      <c r="I369" s="181"/>
      <c r="J369" s="321"/>
      <c r="K369" s="281"/>
      <c r="L369" s="281"/>
      <c r="M369" s="281"/>
      <c r="N369" s="281"/>
      <c r="O369" s="281"/>
      <c r="P369" s="265"/>
      <c r="Q369" s="266"/>
      <c r="R369" s="281"/>
      <c r="S369" s="281"/>
      <c r="T369" s="281"/>
      <c r="U369" s="281"/>
      <c r="V369" s="281"/>
      <c r="W369" s="265"/>
      <c r="X369" s="281"/>
      <c r="Y369" s="321"/>
      <c r="Z369" s="31"/>
      <c r="AA369" s="179"/>
      <c r="AB369" s="179"/>
      <c r="AC369" s="179"/>
      <c r="AD369" s="179"/>
      <c r="AE369" s="179"/>
      <c r="AF369" s="179"/>
    </row>
    <row r="370" spans="1:32">
      <c r="A370" s="274"/>
      <c r="B370" s="236"/>
      <c r="C370" s="234"/>
      <c r="D370" s="84"/>
      <c r="E370" s="84"/>
      <c r="F370" s="84"/>
      <c r="G370" s="84"/>
      <c r="H370" s="84"/>
      <c r="I370" s="182"/>
      <c r="J370" s="321"/>
      <c r="K370" s="267"/>
      <c r="L370" s="267"/>
      <c r="M370" s="267"/>
      <c r="N370" s="267"/>
      <c r="O370" s="267"/>
      <c r="P370" s="268"/>
      <c r="Q370" s="269"/>
      <c r="R370" s="281"/>
      <c r="S370" s="281"/>
      <c r="T370" s="281"/>
      <c r="U370" s="281"/>
      <c r="V370" s="281"/>
      <c r="W370" s="265"/>
      <c r="X370" s="281"/>
      <c r="Y370" s="321"/>
      <c r="Z370" s="31"/>
      <c r="AA370" s="179"/>
      <c r="AB370" s="179"/>
      <c r="AC370" s="179"/>
      <c r="AD370" s="179"/>
      <c r="AE370" s="179"/>
      <c r="AF370" s="179"/>
    </row>
    <row r="371" spans="1:32">
      <c r="A371" s="274"/>
      <c r="B371" s="235"/>
      <c r="C371" s="223"/>
      <c r="D371" s="31"/>
      <c r="E371" s="31"/>
      <c r="F371" s="31"/>
      <c r="G371" s="31"/>
      <c r="H371" s="31"/>
      <c r="I371" s="181"/>
      <c r="J371" s="321"/>
      <c r="K371" s="264"/>
      <c r="L371" s="264"/>
      <c r="M371" s="264"/>
      <c r="N371" s="264"/>
      <c r="O371" s="264"/>
      <c r="P371" s="265"/>
      <c r="Q371" s="266"/>
      <c r="R371" s="256"/>
      <c r="S371" s="256"/>
      <c r="T371" s="257"/>
      <c r="U371" s="257"/>
      <c r="V371" s="257"/>
      <c r="W371" s="257"/>
      <c r="X371" s="258"/>
      <c r="Y371" s="321"/>
      <c r="Z371" s="31"/>
    </row>
    <row r="372" spans="1:32">
      <c r="A372" s="274"/>
      <c r="B372" s="235"/>
      <c r="C372" s="223"/>
      <c r="D372" s="31"/>
      <c r="E372" s="31"/>
      <c r="F372" s="31"/>
      <c r="G372" s="31"/>
      <c r="H372" s="31"/>
      <c r="I372" s="181"/>
      <c r="J372" s="321"/>
      <c r="K372" s="281"/>
      <c r="L372" s="281"/>
      <c r="M372" s="281"/>
      <c r="N372" s="281"/>
      <c r="O372" s="281"/>
      <c r="P372" s="265"/>
      <c r="Q372" s="266"/>
      <c r="R372" s="264"/>
      <c r="S372" s="264"/>
      <c r="T372" s="264"/>
      <c r="U372" s="264"/>
      <c r="V372" s="264"/>
      <c r="W372" s="265"/>
      <c r="X372" s="281"/>
      <c r="Y372" s="321"/>
      <c r="Z372" s="31"/>
    </row>
    <row r="373" spans="1:32">
      <c r="A373" s="274"/>
      <c r="B373" s="236"/>
      <c r="C373" s="234"/>
      <c r="D373" s="84"/>
      <c r="E373" s="84"/>
      <c r="F373" s="84"/>
      <c r="G373" s="84"/>
      <c r="H373" s="84"/>
      <c r="I373" s="182"/>
      <c r="J373" s="321"/>
      <c r="K373" s="267"/>
      <c r="L373" s="267"/>
      <c r="M373" s="267"/>
      <c r="N373" s="267"/>
      <c r="O373" s="267"/>
      <c r="P373" s="268"/>
      <c r="Q373" s="269"/>
      <c r="R373" s="270"/>
      <c r="S373" s="267"/>
      <c r="T373" s="267"/>
      <c r="U373" s="267"/>
      <c r="V373" s="267"/>
      <c r="W373" s="268"/>
      <c r="X373" s="267"/>
      <c r="Y373" s="321"/>
      <c r="Z373" s="31"/>
    </row>
    <row r="374" spans="1:32">
      <c r="A374" s="274"/>
      <c r="B374" s="235"/>
      <c r="C374" s="223"/>
      <c r="D374" s="31"/>
      <c r="E374" s="31"/>
      <c r="F374" s="31"/>
      <c r="G374" s="31"/>
      <c r="H374" s="31"/>
      <c r="I374" s="181"/>
      <c r="J374" s="321"/>
      <c r="K374" s="264"/>
      <c r="L374" s="264"/>
      <c r="M374" s="264"/>
      <c r="N374" s="264"/>
      <c r="O374" s="264"/>
      <c r="P374" s="265"/>
      <c r="Q374" s="266"/>
      <c r="R374" s="264"/>
      <c r="S374" s="256"/>
      <c r="T374" s="257"/>
      <c r="U374" s="257"/>
      <c r="V374" s="257"/>
      <c r="W374" s="257"/>
      <c r="X374" s="258"/>
      <c r="Y374" s="321"/>
      <c r="Z374" s="31"/>
    </row>
    <row r="375" spans="1:32">
      <c r="A375" s="274"/>
      <c r="B375" s="235"/>
      <c r="C375" s="223"/>
      <c r="D375" s="31"/>
      <c r="E375" s="31"/>
      <c r="F375" s="31"/>
      <c r="G375" s="31"/>
      <c r="H375" s="31"/>
      <c r="I375" s="181"/>
      <c r="J375" s="321"/>
      <c r="K375" s="281"/>
      <c r="L375" s="281"/>
      <c r="M375" s="281"/>
      <c r="N375" s="281"/>
      <c r="O375" s="281"/>
      <c r="P375" s="265"/>
      <c r="Q375" s="266"/>
      <c r="S375" s="264"/>
      <c r="T375" s="264"/>
      <c r="U375" s="264"/>
      <c r="V375" s="264"/>
      <c r="W375" s="265"/>
      <c r="X375" s="281"/>
      <c r="Y375" s="321"/>
      <c r="Z375" s="31"/>
    </row>
    <row r="376" spans="1:32">
      <c r="A376" s="274"/>
      <c r="B376" s="236"/>
      <c r="C376" s="234"/>
      <c r="D376" s="84"/>
      <c r="E376" s="84"/>
      <c r="F376" s="84"/>
      <c r="G376" s="84"/>
      <c r="H376" s="84"/>
      <c r="I376" s="182"/>
      <c r="J376" s="321"/>
      <c r="K376" s="267"/>
      <c r="L376" s="267"/>
      <c r="M376" s="267"/>
      <c r="N376" s="267"/>
      <c r="O376" s="267"/>
      <c r="P376" s="268"/>
      <c r="Q376" s="269"/>
      <c r="R376" s="270"/>
      <c r="S376" s="267"/>
      <c r="T376" s="267"/>
      <c r="U376" s="267"/>
      <c r="V376" s="267"/>
      <c r="W376" s="268"/>
      <c r="X376" s="267"/>
      <c r="Y376" s="321"/>
      <c r="Z376" s="31"/>
    </row>
    <row r="377" spans="1:32">
      <c r="A377" s="274"/>
      <c r="B377" s="235"/>
      <c r="C377" s="223"/>
      <c r="D377" s="31"/>
      <c r="E377" s="31"/>
      <c r="F377" s="31"/>
      <c r="G377" s="31"/>
      <c r="H377" s="31"/>
      <c r="I377" s="181"/>
      <c r="J377" s="321"/>
      <c r="K377" s="264"/>
      <c r="L377" s="264"/>
      <c r="M377" s="264"/>
      <c r="N377" s="264"/>
      <c r="O377" s="264"/>
      <c r="P377" s="265"/>
      <c r="Q377" s="266"/>
      <c r="R377" s="264"/>
      <c r="S377" s="264"/>
      <c r="T377" s="264"/>
      <c r="U377" s="264"/>
      <c r="V377" s="264"/>
      <c r="W377" s="265"/>
      <c r="X377" s="281"/>
      <c r="Y377" s="321"/>
      <c r="Z377" s="31"/>
    </row>
    <row r="378" spans="1:32">
      <c r="A378" s="274"/>
      <c r="B378" s="235"/>
      <c r="C378" s="223"/>
      <c r="D378" s="31"/>
      <c r="E378" s="31"/>
      <c r="F378" s="31"/>
      <c r="G378" s="31"/>
      <c r="H378" s="31"/>
      <c r="I378" s="181"/>
      <c r="J378" s="321"/>
      <c r="K378" s="281"/>
      <c r="L378" s="281"/>
      <c r="M378" s="281"/>
      <c r="N378" s="281"/>
      <c r="O378" s="281"/>
      <c r="P378" s="265"/>
      <c r="Q378" s="266"/>
      <c r="R378" s="281"/>
      <c r="S378" s="281"/>
      <c r="T378" s="281"/>
      <c r="U378" s="281"/>
      <c r="V378" s="281"/>
      <c r="W378" s="265"/>
      <c r="X378" s="281"/>
      <c r="Y378" s="321"/>
      <c r="Z378" s="31"/>
      <c r="AA378" s="179"/>
      <c r="AB378" s="179"/>
      <c r="AC378" s="179"/>
      <c r="AD378" s="179"/>
      <c r="AE378" s="179"/>
      <c r="AF378" s="179"/>
    </row>
    <row r="379" spans="1:32">
      <c r="A379" s="274"/>
      <c r="B379" s="236"/>
      <c r="C379" s="234"/>
      <c r="D379" s="84"/>
      <c r="E379" s="84"/>
      <c r="F379" s="84"/>
      <c r="G379" s="84"/>
      <c r="H379" s="84"/>
      <c r="I379" s="182"/>
      <c r="J379" s="321"/>
      <c r="K379" s="267"/>
      <c r="L379" s="267"/>
      <c r="M379" s="267"/>
      <c r="N379" s="267"/>
      <c r="O379" s="267"/>
      <c r="P379" s="268"/>
      <c r="Q379" s="269"/>
      <c r="R379" s="281"/>
      <c r="S379" s="281"/>
      <c r="T379" s="281"/>
      <c r="U379" s="281"/>
      <c r="V379" s="281"/>
      <c r="W379" s="265"/>
      <c r="X379" s="281"/>
      <c r="Y379" s="321"/>
      <c r="Z379" s="31"/>
      <c r="AA379" s="179"/>
      <c r="AB379" s="179"/>
      <c r="AC379" s="179"/>
      <c r="AD379" s="179"/>
      <c r="AE379" s="179"/>
      <c r="AF379" s="179"/>
    </row>
    <row r="380" spans="1:32">
      <c r="A380" s="274"/>
      <c r="B380" s="235"/>
      <c r="C380" s="223"/>
      <c r="D380" s="31"/>
      <c r="E380" s="31"/>
      <c r="F380" s="31"/>
      <c r="G380" s="31"/>
      <c r="H380" s="31"/>
      <c r="I380" s="181"/>
      <c r="J380" s="321"/>
      <c r="K380" s="264"/>
      <c r="L380" s="264"/>
      <c r="M380" s="264"/>
      <c r="N380" s="264"/>
      <c r="O380" s="264"/>
      <c r="P380" s="265"/>
      <c r="Q380" s="266"/>
      <c r="R380" s="256"/>
      <c r="S380" s="256"/>
      <c r="T380" s="257"/>
      <c r="U380" s="257"/>
      <c r="V380" s="257"/>
      <c r="W380" s="257"/>
      <c r="X380" s="258"/>
      <c r="Y380" s="321"/>
      <c r="Z380" s="31"/>
    </row>
    <row r="381" spans="1:32">
      <c r="A381" s="274"/>
      <c r="B381" s="235"/>
      <c r="C381" s="223"/>
      <c r="D381" s="31"/>
      <c r="E381" s="31"/>
      <c r="F381" s="31"/>
      <c r="G381" s="31"/>
      <c r="H381" s="31"/>
      <c r="I381" s="181"/>
      <c r="J381" s="321"/>
      <c r="K381" s="281"/>
      <c r="L381" s="281"/>
      <c r="M381" s="281"/>
      <c r="N381" s="281"/>
      <c r="O381" s="281"/>
      <c r="P381" s="265"/>
      <c r="Q381" s="266"/>
      <c r="R381" s="264"/>
      <c r="S381" s="264"/>
      <c r="T381" s="264"/>
      <c r="U381" s="264"/>
      <c r="V381" s="264"/>
      <c r="W381" s="265"/>
      <c r="X381" s="281"/>
      <c r="Y381" s="321"/>
      <c r="Z381" s="31"/>
    </row>
    <row r="382" spans="1:32">
      <c r="A382" s="274"/>
      <c r="B382" s="236"/>
      <c r="C382" s="234"/>
      <c r="D382" s="84"/>
      <c r="E382" s="84"/>
      <c r="F382" s="84"/>
      <c r="G382" s="84"/>
      <c r="H382" s="84"/>
      <c r="I382" s="182"/>
      <c r="J382" s="321"/>
      <c r="K382" s="267"/>
      <c r="L382" s="267"/>
      <c r="M382" s="267"/>
      <c r="N382" s="267"/>
      <c r="O382" s="267"/>
      <c r="P382" s="268"/>
      <c r="Q382" s="269"/>
      <c r="R382" s="270"/>
      <c r="S382" s="267"/>
      <c r="T382" s="267"/>
      <c r="U382" s="267"/>
      <c r="V382" s="267"/>
      <c r="W382" s="268"/>
      <c r="X382" s="267"/>
      <c r="Y382" s="321"/>
      <c r="Z382" s="31"/>
    </row>
    <row r="383" spans="1:32">
      <c r="A383" s="274"/>
      <c r="B383" s="235"/>
      <c r="C383" s="223"/>
      <c r="D383" s="31"/>
      <c r="E383" s="31"/>
      <c r="F383" s="31"/>
      <c r="G383" s="31"/>
      <c r="H383" s="31"/>
      <c r="I383" s="181"/>
      <c r="J383" s="321"/>
      <c r="K383" s="264"/>
      <c r="L383" s="264"/>
      <c r="M383" s="264"/>
      <c r="N383" s="264"/>
      <c r="O383" s="264"/>
      <c r="P383" s="265"/>
      <c r="Q383" s="266"/>
      <c r="R383" s="256"/>
      <c r="S383" s="256"/>
      <c r="T383" s="257"/>
      <c r="U383" s="257"/>
      <c r="V383" s="257"/>
      <c r="W383" s="257"/>
      <c r="X383" s="258"/>
      <c r="Y383" s="321"/>
      <c r="Z383" s="31"/>
    </row>
    <row r="384" spans="1:32">
      <c r="A384" s="274"/>
      <c r="B384" s="235"/>
      <c r="C384" s="223"/>
      <c r="D384" s="31"/>
      <c r="E384" s="31"/>
      <c r="F384" s="31"/>
      <c r="G384" s="31"/>
      <c r="H384" s="31"/>
      <c r="I384" s="181"/>
      <c r="J384" s="321"/>
      <c r="K384" s="281"/>
      <c r="L384" s="281"/>
      <c r="M384" s="281"/>
      <c r="N384" s="281"/>
      <c r="O384" s="281"/>
      <c r="P384" s="265"/>
      <c r="Q384" s="266"/>
      <c r="R384" s="264"/>
      <c r="S384" s="264"/>
      <c r="T384" s="264"/>
      <c r="U384" s="264"/>
      <c r="V384" s="264"/>
      <c r="W384" s="265"/>
      <c r="X384" s="281"/>
      <c r="Y384" s="321"/>
      <c r="Z384" s="31"/>
    </row>
    <row r="385" spans="1:27">
      <c r="A385" s="274"/>
      <c r="B385" s="236"/>
      <c r="C385" s="234"/>
      <c r="D385" s="84"/>
      <c r="E385" s="84"/>
      <c r="F385" s="84"/>
      <c r="G385" s="84"/>
      <c r="H385" s="84"/>
      <c r="I385" s="182"/>
      <c r="J385" s="321"/>
      <c r="K385" s="267"/>
      <c r="L385" s="267"/>
      <c r="M385" s="267"/>
      <c r="N385" s="267"/>
      <c r="O385" s="267"/>
      <c r="P385" s="268"/>
      <c r="Q385" s="269"/>
      <c r="R385" s="270"/>
      <c r="S385" s="267"/>
      <c r="T385" s="267"/>
      <c r="U385" s="267"/>
      <c r="V385" s="267"/>
      <c r="W385" s="268"/>
      <c r="X385" s="267"/>
      <c r="Y385" s="321"/>
      <c r="Z385" s="31"/>
    </row>
    <row r="386" spans="1:27">
      <c r="A386" s="274"/>
      <c r="B386" s="235"/>
      <c r="C386" s="237"/>
      <c r="D386" s="238"/>
      <c r="E386" s="238"/>
      <c r="F386" s="238"/>
      <c r="G386" s="238"/>
      <c r="H386" s="238"/>
      <c r="I386" s="322"/>
      <c r="J386" s="321"/>
      <c r="K386" s="264"/>
      <c r="L386" s="264"/>
      <c r="M386" s="264"/>
      <c r="N386" s="264"/>
      <c r="O386" s="264"/>
      <c r="P386" s="265"/>
      <c r="Q386" s="266"/>
      <c r="R386" s="256"/>
      <c r="S386" s="256"/>
      <c r="T386" s="257"/>
      <c r="U386" s="257"/>
      <c r="V386" s="257"/>
      <c r="W386" s="257"/>
      <c r="X386" s="258"/>
      <c r="Y386" s="321"/>
      <c r="Z386" s="31"/>
    </row>
    <row r="387" spans="1:27">
      <c r="A387" s="274"/>
      <c r="B387" s="235"/>
      <c r="C387" s="223"/>
      <c r="D387" s="31"/>
      <c r="E387" s="31"/>
      <c r="F387" s="31"/>
      <c r="G387" s="31"/>
      <c r="H387" s="31"/>
      <c r="I387" s="181"/>
      <c r="J387" s="321"/>
      <c r="K387" s="281"/>
      <c r="L387" s="281"/>
      <c r="M387" s="281"/>
      <c r="N387" s="281"/>
      <c r="O387" s="281"/>
      <c r="P387" s="265"/>
      <c r="Q387" s="266"/>
      <c r="R387" s="264"/>
      <c r="S387" s="264"/>
      <c r="T387" s="264"/>
      <c r="U387" s="264"/>
      <c r="V387" s="264"/>
      <c r="W387" s="265"/>
      <c r="X387" s="281"/>
      <c r="Y387" s="321"/>
      <c r="Z387" s="31"/>
    </row>
    <row r="388" spans="1:27">
      <c r="A388" s="274"/>
      <c r="B388" s="236"/>
      <c r="C388" s="234"/>
      <c r="D388" s="84"/>
      <c r="E388" s="84"/>
      <c r="F388" s="84"/>
      <c r="G388" s="84"/>
      <c r="H388" s="84"/>
      <c r="I388" s="182"/>
      <c r="J388" s="321"/>
      <c r="K388" s="267"/>
      <c r="L388" s="267"/>
      <c r="M388" s="267"/>
      <c r="N388" s="267"/>
      <c r="O388" s="267"/>
      <c r="P388" s="268"/>
      <c r="Q388" s="269"/>
      <c r="R388" s="270"/>
      <c r="S388" s="267"/>
      <c r="T388" s="267"/>
      <c r="U388" s="267"/>
      <c r="V388" s="267"/>
      <c r="W388" s="268"/>
      <c r="X388" s="267"/>
      <c r="Y388" s="321"/>
      <c r="Z388" s="31"/>
    </row>
    <row r="389" spans="1:27">
      <c r="A389" s="274"/>
      <c r="B389" s="235"/>
      <c r="C389" s="223"/>
      <c r="D389" s="31"/>
      <c r="E389" s="31"/>
      <c r="F389" s="31"/>
      <c r="G389" s="31"/>
      <c r="H389" s="31"/>
      <c r="I389" s="181"/>
      <c r="J389" s="321"/>
      <c r="K389" s="264"/>
      <c r="L389" s="264"/>
      <c r="M389" s="264"/>
      <c r="N389" s="264"/>
      <c r="O389" s="264"/>
      <c r="P389" s="265"/>
      <c r="Q389" s="266"/>
      <c r="R389" s="256"/>
      <c r="S389" s="256"/>
      <c r="T389" s="257"/>
      <c r="U389" s="257"/>
      <c r="V389" s="257"/>
      <c r="W389" s="257"/>
      <c r="X389" s="258"/>
      <c r="Y389" s="321"/>
      <c r="Z389" s="31"/>
    </row>
    <row r="390" spans="1:27">
      <c r="A390" s="274"/>
      <c r="B390" s="235"/>
      <c r="C390" s="223"/>
      <c r="D390" s="31"/>
      <c r="E390" s="31"/>
      <c r="F390" s="31"/>
      <c r="G390" s="31"/>
      <c r="H390" s="31"/>
      <c r="I390" s="181"/>
      <c r="J390" s="321"/>
      <c r="K390" s="281"/>
      <c r="L390" s="281"/>
      <c r="M390" s="281"/>
      <c r="N390" s="281"/>
      <c r="O390" s="281"/>
      <c r="P390" s="265"/>
      <c r="Q390" s="266"/>
      <c r="R390" s="264"/>
      <c r="S390" s="264"/>
      <c r="T390" s="264"/>
      <c r="U390" s="264"/>
      <c r="V390" s="264"/>
      <c r="W390" s="265"/>
      <c r="X390" s="281"/>
      <c r="Y390" s="321"/>
      <c r="Z390" s="31"/>
    </row>
    <row r="391" spans="1:27">
      <c r="A391" s="275"/>
      <c r="B391" s="236"/>
      <c r="C391" s="234"/>
      <c r="D391" s="84"/>
      <c r="E391" s="84"/>
      <c r="F391" s="84"/>
      <c r="G391" s="84"/>
      <c r="H391" s="84"/>
      <c r="I391" s="182"/>
      <c r="J391" s="321"/>
      <c r="K391" s="267"/>
      <c r="L391" s="267"/>
      <c r="M391" s="267"/>
      <c r="N391" s="267"/>
      <c r="O391" s="267"/>
      <c r="P391" s="268"/>
      <c r="Q391" s="269"/>
      <c r="R391" s="270"/>
      <c r="S391" s="267"/>
      <c r="T391" s="267"/>
      <c r="U391" s="267"/>
      <c r="V391" s="267"/>
      <c r="W391" s="268"/>
      <c r="X391" s="267"/>
      <c r="Y391" s="321"/>
      <c r="Z391" s="31"/>
    </row>
    <row r="392" spans="1:27">
      <c r="A392" s="793"/>
      <c r="B392" s="788"/>
      <c r="C392" s="789"/>
      <c r="D392" s="790"/>
      <c r="E392" s="790"/>
      <c r="F392" s="790"/>
      <c r="G392" s="790"/>
      <c r="H392" s="790"/>
      <c r="I392" s="791"/>
      <c r="J392" s="321"/>
      <c r="K392" s="318"/>
      <c r="L392" s="253"/>
      <c r="M392" s="241"/>
      <c r="N392" s="241"/>
      <c r="O392" s="241"/>
      <c r="P392" s="241"/>
      <c r="Q392" s="254"/>
      <c r="R392" s="252"/>
      <c r="S392" s="253"/>
      <c r="T392" s="241"/>
      <c r="U392" s="241"/>
      <c r="V392" s="241"/>
      <c r="W392" s="241"/>
      <c r="X392" s="280"/>
      <c r="Y392" s="321"/>
      <c r="Z392" s="31"/>
    </row>
    <row r="393" spans="1:27">
      <c r="A393" s="274"/>
      <c r="B393" s="235"/>
      <c r="C393" s="223"/>
      <c r="D393" s="31"/>
      <c r="E393" s="31"/>
      <c r="F393" s="31"/>
      <c r="G393" s="31"/>
      <c r="H393" s="31"/>
      <c r="I393" s="181"/>
      <c r="J393" s="321"/>
      <c r="K393" s="256"/>
      <c r="L393" s="256"/>
      <c r="M393" s="257"/>
      <c r="N393" s="257"/>
      <c r="O393" s="257"/>
      <c r="P393" s="257"/>
      <c r="Q393" s="258"/>
      <c r="R393" s="255"/>
      <c r="S393" s="256"/>
      <c r="T393" s="257"/>
      <c r="U393" s="257"/>
      <c r="V393" s="257"/>
      <c r="W393" s="257"/>
      <c r="X393" s="258"/>
      <c r="Y393" s="321"/>
      <c r="Z393" s="31"/>
    </row>
    <row r="394" spans="1:27">
      <c r="A394" s="274"/>
      <c r="B394" s="235"/>
      <c r="C394" s="223"/>
      <c r="D394" s="31"/>
      <c r="E394" s="31"/>
      <c r="F394" s="31"/>
      <c r="G394" s="31"/>
      <c r="H394" s="31"/>
      <c r="I394" s="181"/>
      <c r="J394" s="321"/>
      <c r="K394" s="256"/>
      <c r="L394" s="256"/>
      <c r="M394" s="257"/>
      <c r="N394" s="257"/>
      <c r="O394" s="257"/>
      <c r="P394" s="257"/>
      <c r="Q394" s="258"/>
      <c r="R394" s="255"/>
      <c r="S394" s="256"/>
      <c r="T394" s="257"/>
      <c r="U394" s="257"/>
      <c r="V394" s="257"/>
      <c r="W394" s="257"/>
      <c r="X394" s="258"/>
      <c r="Y394" s="321"/>
      <c r="Z394" s="31"/>
    </row>
    <row r="395" spans="1:27">
      <c r="A395" s="274"/>
      <c r="B395" s="235"/>
      <c r="C395" s="223"/>
      <c r="D395" s="31"/>
      <c r="E395" s="31"/>
      <c r="F395" s="31"/>
      <c r="G395" s="31"/>
      <c r="H395" s="31"/>
      <c r="I395" s="181"/>
      <c r="J395" s="321"/>
      <c r="K395" s="256"/>
      <c r="L395" s="256"/>
      <c r="M395" s="257"/>
      <c r="N395" s="257"/>
      <c r="O395" s="257"/>
      <c r="P395" s="257"/>
      <c r="Q395" s="258"/>
      <c r="R395" s="255"/>
      <c r="S395" s="256"/>
      <c r="T395" s="257"/>
      <c r="U395" s="257"/>
      <c r="V395" s="257"/>
      <c r="W395" s="257"/>
      <c r="X395" s="258"/>
      <c r="Y395" s="321"/>
      <c r="Z395" s="31"/>
    </row>
    <row r="396" spans="1:27">
      <c r="A396" s="274"/>
      <c r="B396" s="235"/>
      <c r="C396" s="223"/>
      <c r="D396" s="31"/>
      <c r="E396" s="31"/>
      <c r="F396" s="31"/>
      <c r="G396" s="31"/>
      <c r="H396" s="31"/>
      <c r="I396" s="181"/>
      <c r="J396" s="321"/>
      <c r="K396" s="256"/>
      <c r="L396" s="256"/>
      <c r="M396" s="257"/>
      <c r="N396" s="257"/>
      <c r="O396" s="257"/>
      <c r="P396" s="257"/>
      <c r="Q396" s="258"/>
      <c r="R396" s="255"/>
      <c r="S396" s="256"/>
      <c r="T396" s="257"/>
      <c r="U396" s="257"/>
      <c r="V396" s="257"/>
      <c r="W396" s="257"/>
      <c r="X396" s="258"/>
      <c r="Y396" s="321"/>
      <c r="Z396" s="31"/>
      <c r="AA396" s="599"/>
    </row>
    <row r="397" spans="1:27">
      <c r="A397" s="274"/>
      <c r="B397" s="235"/>
      <c r="C397" s="223"/>
      <c r="D397" s="31"/>
      <c r="E397" s="31"/>
      <c r="F397" s="31"/>
      <c r="G397" s="31"/>
      <c r="H397" s="31"/>
      <c r="I397" s="181"/>
      <c r="J397" s="321"/>
      <c r="K397" s="256"/>
      <c r="L397" s="256"/>
      <c r="M397" s="257"/>
      <c r="N397" s="257"/>
      <c r="O397" s="257"/>
      <c r="P397" s="257"/>
      <c r="Q397" s="258"/>
      <c r="R397" s="255"/>
      <c r="S397" s="256"/>
      <c r="T397" s="257"/>
      <c r="U397" s="257"/>
      <c r="V397" s="257"/>
      <c r="W397" s="257"/>
      <c r="X397" s="258"/>
      <c r="Y397" s="321"/>
      <c r="Z397" s="31"/>
    </row>
    <row r="398" spans="1:27">
      <c r="A398" s="274"/>
      <c r="B398" s="236"/>
      <c r="C398" s="234"/>
      <c r="D398" s="84"/>
      <c r="E398" s="84"/>
      <c r="F398" s="84"/>
      <c r="G398" s="84"/>
      <c r="H398" s="84"/>
      <c r="I398" s="182"/>
      <c r="J398" s="321"/>
      <c r="K398" s="260"/>
      <c r="L398" s="260"/>
      <c r="M398" s="261"/>
      <c r="N398" s="261"/>
      <c r="O398" s="261"/>
      <c r="P398" s="261"/>
      <c r="Q398" s="262"/>
      <c r="R398" s="259"/>
      <c r="S398" s="260"/>
      <c r="T398" s="261"/>
      <c r="U398" s="261"/>
      <c r="V398" s="261"/>
      <c r="W398" s="261"/>
      <c r="X398" s="262"/>
      <c r="Y398" s="321"/>
      <c r="Z398" s="31"/>
    </row>
    <row r="399" spans="1:27">
      <c r="A399" s="274"/>
      <c r="B399" s="235"/>
      <c r="C399" s="223"/>
      <c r="D399" s="31"/>
      <c r="E399" s="31"/>
      <c r="F399" s="31"/>
      <c r="G399" s="31"/>
      <c r="H399" s="31"/>
      <c r="I399" s="181"/>
      <c r="J399" s="321"/>
      <c r="K399" s="256"/>
      <c r="L399" s="256"/>
      <c r="M399" s="257"/>
      <c r="N399" s="257"/>
      <c r="O399" s="257"/>
      <c r="P399" s="257"/>
      <c r="Q399" s="258"/>
      <c r="R399" s="255"/>
      <c r="S399" s="256"/>
      <c r="T399" s="257"/>
      <c r="U399" s="257"/>
      <c r="V399" s="257"/>
      <c r="W399" s="257"/>
      <c r="X399" s="258"/>
      <c r="Y399" s="321"/>
      <c r="Z399" s="31"/>
    </row>
    <row r="400" spans="1:27">
      <c r="A400" s="274"/>
      <c r="B400" s="235"/>
      <c r="C400" s="223"/>
      <c r="D400" s="31"/>
      <c r="E400" s="31"/>
      <c r="F400" s="31"/>
      <c r="G400" s="31"/>
      <c r="H400" s="31"/>
      <c r="I400" s="181"/>
      <c r="J400" s="321"/>
      <c r="K400" s="256"/>
      <c r="L400" s="256"/>
      <c r="M400" s="257"/>
      <c r="N400" s="257"/>
      <c r="O400" s="257"/>
      <c r="P400" s="257"/>
      <c r="Q400" s="258"/>
      <c r="R400" s="255"/>
      <c r="S400" s="256"/>
      <c r="T400" s="257"/>
      <c r="U400" s="257"/>
      <c r="V400" s="257"/>
      <c r="W400" s="257"/>
      <c r="X400" s="258"/>
      <c r="Y400" s="321"/>
      <c r="Z400" s="31"/>
    </row>
    <row r="401" spans="1:32">
      <c r="A401" s="274"/>
      <c r="B401" s="235"/>
      <c r="C401" s="237"/>
      <c r="D401" s="238"/>
      <c r="E401" s="238"/>
      <c r="F401" s="238"/>
      <c r="G401" s="238"/>
      <c r="H401" s="238"/>
      <c r="I401" s="322"/>
      <c r="J401" s="321"/>
      <c r="K401" s="256"/>
      <c r="L401" s="256"/>
      <c r="M401" s="257"/>
      <c r="N401" s="257"/>
      <c r="O401" s="257"/>
      <c r="P401" s="257"/>
      <c r="Q401" s="258"/>
      <c r="R401" s="255"/>
      <c r="S401" s="256"/>
      <c r="T401" s="257"/>
      <c r="U401" s="257"/>
      <c r="V401" s="257"/>
      <c r="W401" s="257"/>
      <c r="X401" s="258"/>
      <c r="Y401" s="321"/>
      <c r="Z401" s="31"/>
    </row>
    <row r="402" spans="1:32">
      <c r="A402" s="274"/>
      <c r="B402" s="235"/>
      <c r="C402" s="223"/>
      <c r="D402" s="31"/>
      <c r="E402" s="31"/>
      <c r="F402" s="31"/>
      <c r="G402" s="31"/>
      <c r="H402" s="31"/>
      <c r="I402" s="181"/>
      <c r="J402" s="321"/>
      <c r="K402" s="256"/>
      <c r="L402" s="256"/>
      <c r="M402" s="257"/>
      <c r="N402" s="257"/>
      <c r="O402" s="257"/>
      <c r="P402" s="257"/>
      <c r="Q402" s="258"/>
      <c r="R402" s="255"/>
      <c r="S402" s="256"/>
      <c r="T402" s="257"/>
      <c r="U402" s="257"/>
      <c r="V402" s="257"/>
      <c r="W402" s="257"/>
      <c r="X402" s="258"/>
      <c r="Y402" s="321"/>
      <c r="Z402" s="31"/>
    </row>
    <row r="403" spans="1:32">
      <c r="A403" s="274"/>
      <c r="B403" s="235"/>
      <c r="C403" s="223"/>
      <c r="D403" s="31"/>
      <c r="E403" s="31"/>
      <c r="F403" s="31"/>
      <c r="G403" s="31"/>
      <c r="H403" s="31"/>
      <c r="I403" s="181"/>
      <c r="J403" s="321"/>
      <c r="K403" s="306"/>
      <c r="L403" s="256"/>
      <c r="M403" s="257"/>
      <c r="N403" s="257"/>
      <c r="O403" s="257"/>
      <c r="P403" s="257"/>
      <c r="Q403" s="258"/>
      <c r="R403" s="255"/>
      <c r="S403" s="256"/>
      <c r="T403" s="257"/>
      <c r="U403" s="257"/>
      <c r="V403" s="257"/>
      <c r="W403" s="257"/>
      <c r="X403" s="258"/>
      <c r="Y403" s="321"/>
      <c r="Z403" s="31"/>
    </row>
    <row r="404" spans="1:32">
      <c r="A404" s="274"/>
      <c r="B404" s="235"/>
      <c r="C404" s="223"/>
      <c r="D404" s="31"/>
      <c r="E404" s="31"/>
      <c r="F404" s="31"/>
      <c r="G404" s="31"/>
      <c r="H404" s="31"/>
      <c r="I404" s="181"/>
      <c r="J404" s="321"/>
      <c r="K404" s="256"/>
      <c r="L404" s="256"/>
      <c r="M404" s="257"/>
      <c r="N404" s="257"/>
      <c r="O404" s="257"/>
      <c r="P404" s="263"/>
      <c r="Q404" s="257"/>
      <c r="R404" s="255"/>
      <c r="S404" s="256"/>
      <c r="T404" s="257"/>
      <c r="U404" s="257"/>
      <c r="V404" s="257"/>
      <c r="W404" s="257"/>
      <c r="X404" s="258"/>
      <c r="Y404" s="321"/>
      <c r="Z404" s="31"/>
    </row>
    <row r="405" spans="1:32">
      <c r="A405" s="274"/>
      <c r="B405" s="235"/>
      <c r="C405" s="223"/>
      <c r="D405" s="31"/>
      <c r="E405" s="31"/>
      <c r="F405" s="31"/>
      <c r="G405" s="31"/>
      <c r="H405" s="31"/>
      <c r="I405" s="181"/>
      <c r="J405" s="321"/>
      <c r="K405" s="281"/>
      <c r="L405" s="264"/>
      <c r="M405" s="264"/>
      <c r="N405" s="264"/>
      <c r="O405" s="264"/>
      <c r="P405" s="265"/>
      <c r="Q405" s="266"/>
      <c r="R405" s="264"/>
      <c r="S405" s="264"/>
      <c r="T405" s="264"/>
      <c r="U405" s="264"/>
      <c r="V405" s="264"/>
      <c r="W405" s="265"/>
      <c r="X405" s="281"/>
      <c r="Y405" s="321"/>
      <c r="Z405" s="31"/>
    </row>
    <row r="406" spans="1:32">
      <c r="A406" s="274"/>
      <c r="B406" s="235"/>
      <c r="C406" s="223"/>
      <c r="D406" s="31"/>
      <c r="E406" s="31"/>
      <c r="F406" s="31"/>
      <c r="G406" s="31"/>
      <c r="H406" s="31"/>
      <c r="I406" s="181"/>
      <c r="J406" s="321"/>
      <c r="K406" s="264"/>
      <c r="L406" s="264"/>
      <c r="M406" s="264"/>
      <c r="N406" s="264"/>
      <c r="O406" s="264"/>
      <c r="P406" s="265"/>
      <c r="Q406" s="266"/>
      <c r="R406" s="264"/>
      <c r="S406" s="264"/>
      <c r="T406" s="264"/>
      <c r="U406" s="264"/>
      <c r="V406" s="264"/>
      <c r="W406" s="265"/>
      <c r="X406" s="281"/>
      <c r="Y406" s="321"/>
      <c r="Z406" s="31"/>
    </row>
    <row r="407" spans="1:32">
      <c r="A407" s="274"/>
      <c r="B407" s="235"/>
      <c r="C407" s="223"/>
      <c r="D407" s="31"/>
      <c r="E407" s="31"/>
      <c r="F407" s="31"/>
      <c r="G407" s="31"/>
      <c r="H407" s="31"/>
      <c r="I407" s="181"/>
      <c r="J407" s="321"/>
      <c r="K407" s="264"/>
      <c r="L407" s="264"/>
      <c r="M407" s="264"/>
      <c r="N407" s="264"/>
      <c r="O407" s="264"/>
      <c r="P407" s="265"/>
      <c r="Q407" s="266"/>
      <c r="R407" s="264"/>
      <c r="S407" s="264"/>
      <c r="T407" s="264"/>
      <c r="U407" s="264"/>
      <c r="V407" s="264"/>
      <c r="W407" s="265"/>
      <c r="X407" s="281"/>
      <c r="Y407" s="321"/>
      <c r="Z407" s="31"/>
    </row>
    <row r="408" spans="1:32">
      <c r="A408" s="274"/>
      <c r="B408" s="235"/>
      <c r="C408" s="223"/>
      <c r="D408" s="31"/>
      <c r="E408" s="31"/>
      <c r="F408" s="31"/>
      <c r="G408" s="31"/>
      <c r="H408" s="31"/>
      <c r="I408" s="181"/>
      <c r="J408" s="321"/>
      <c r="K408" s="264"/>
      <c r="L408" s="264"/>
      <c r="M408" s="264"/>
      <c r="N408" s="264"/>
      <c r="O408" s="264"/>
      <c r="P408" s="265"/>
      <c r="Q408" s="266"/>
      <c r="R408" s="264"/>
      <c r="S408" s="264"/>
      <c r="T408" s="264"/>
      <c r="U408" s="264"/>
      <c r="V408" s="264"/>
      <c r="W408" s="265"/>
      <c r="X408" s="281"/>
      <c r="Y408" s="321"/>
      <c r="Z408" s="31"/>
    </row>
    <row r="409" spans="1:32">
      <c r="A409" s="274"/>
      <c r="B409" s="235"/>
      <c r="C409" s="223"/>
      <c r="D409" s="31"/>
      <c r="E409" s="31"/>
      <c r="F409" s="31"/>
      <c r="G409" s="31"/>
      <c r="H409" s="31"/>
      <c r="I409" s="181"/>
      <c r="J409" s="321"/>
      <c r="K409" s="281"/>
      <c r="L409" s="281"/>
      <c r="M409" s="281"/>
      <c r="N409" s="281"/>
      <c r="O409" s="281"/>
      <c r="P409" s="265"/>
      <c r="Q409" s="266"/>
      <c r="R409" s="688"/>
      <c r="S409" s="281"/>
      <c r="T409" s="281"/>
      <c r="U409" s="281"/>
      <c r="V409" s="281"/>
      <c r="W409" s="265"/>
      <c r="X409" s="281"/>
      <c r="Y409" s="321"/>
      <c r="Z409" s="31"/>
    </row>
    <row r="410" spans="1:32">
      <c r="A410" s="274"/>
      <c r="B410" s="236"/>
      <c r="C410" s="234"/>
      <c r="D410" s="84"/>
      <c r="E410" s="84"/>
      <c r="F410" s="84"/>
      <c r="G410" s="84"/>
      <c r="H410" s="84"/>
      <c r="I410" s="182"/>
      <c r="J410" s="321"/>
      <c r="K410" s="267"/>
      <c r="L410" s="267"/>
      <c r="M410" s="267"/>
      <c r="N410" s="267"/>
      <c r="O410" s="267"/>
      <c r="P410" s="268"/>
      <c r="Q410" s="269"/>
      <c r="R410" s="270"/>
      <c r="Y410" s="321"/>
    </row>
    <row r="411" spans="1:32">
      <c r="A411" s="274"/>
      <c r="B411" s="235"/>
      <c r="C411" s="223"/>
      <c r="D411" s="31"/>
      <c r="E411" s="31"/>
      <c r="F411" s="31"/>
      <c r="G411" s="31"/>
      <c r="H411" s="31"/>
      <c r="I411" s="181"/>
      <c r="J411" s="321"/>
      <c r="K411" s="264"/>
      <c r="L411" s="264"/>
      <c r="M411" s="264"/>
      <c r="N411" s="264"/>
      <c r="O411" s="264"/>
      <c r="P411" s="265"/>
      <c r="Q411" s="266"/>
      <c r="R411" s="264"/>
      <c r="S411" s="264"/>
      <c r="T411" s="264"/>
      <c r="U411" s="264"/>
      <c r="V411" s="264"/>
      <c r="W411" s="265"/>
      <c r="X411" s="281"/>
      <c r="Y411" s="321"/>
      <c r="Z411" s="31"/>
    </row>
    <row r="412" spans="1:32">
      <c r="A412" s="274"/>
      <c r="B412" s="235"/>
      <c r="C412" s="223"/>
      <c r="D412" s="31"/>
      <c r="E412" s="31"/>
      <c r="F412" s="31"/>
      <c r="G412" s="31"/>
      <c r="H412" s="31"/>
      <c r="I412" s="181"/>
      <c r="J412" s="321"/>
      <c r="K412" s="281"/>
      <c r="L412" s="281"/>
      <c r="M412" s="281"/>
      <c r="N412" s="281"/>
      <c r="O412" s="281"/>
      <c r="P412" s="265"/>
      <c r="Q412" s="266"/>
      <c r="R412" s="281"/>
      <c r="S412" s="281"/>
      <c r="T412" s="281"/>
      <c r="U412" s="281"/>
      <c r="V412" s="281"/>
      <c r="W412" s="265"/>
      <c r="X412" s="281"/>
      <c r="Y412" s="321"/>
      <c r="Z412" s="31"/>
      <c r="AA412" s="179"/>
      <c r="AB412" s="179"/>
      <c r="AC412" s="179"/>
      <c r="AD412" s="179"/>
      <c r="AE412" s="179"/>
      <c r="AF412" s="179"/>
    </row>
    <row r="413" spans="1:32">
      <c r="A413" s="274"/>
      <c r="B413" s="236"/>
      <c r="C413" s="234"/>
      <c r="D413" s="84"/>
      <c r="E413" s="84"/>
      <c r="F413" s="84"/>
      <c r="G413" s="84"/>
      <c r="H413" s="84"/>
      <c r="I413" s="182"/>
      <c r="J413" s="321"/>
      <c r="K413" s="267"/>
      <c r="L413" s="267"/>
      <c r="M413" s="267"/>
      <c r="N413" s="267"/>
      <c r="O413" s="267"/>
      <c r="P413" s="268"/>
      <c r="Q413" s="269"/>
      <c r="R413" s="281"/>
      <c r="S413" s="281"/>
      <c r="T413" s="281"/>
      <c r="U413" s="281"/>
      <c r="V413" s="281"/>
      <c r="W413" s="265"/>
      <c r="X413" s="281"/>
      <c r="Y413" s="321"/>
      <c r="Z413" s="31"/>
      <c r="AA413" s="179"/>
      <c r="AB413" s="179"/>
      <c r="AC413" s="179"/>
      <c r="AD413" s="179"/>
      <c r="AE413" s="179"/>
      <c r="AF413" s="179"/>
    </row>
    <row r="414" spans="1:32">
      <c r="A414" s="274"/>
      <c r="B414" s="235"/>
      <c r="C414" s="223"/>
      <c r="D414" s="31"/>
      <c r="E414" s="31"/>
      <c r="F414" s="31"/>
      <c r="G414" s="31"/>
      <c r="H414" s="31"/>
      <c r="I414" s="181"/>
      <c r="J414" s="321"/>
      <c r="K414" s="264"/>
      <c r="L414" s="264"/>
      <c r="M414" s="264"/>
      <c r="N414" s="264"/>
      <c r="O414" s="264"/>
      <c r="P414" s="265"/>
      <c r="Q414" s="266"/>
      <c r="R414" s="256"/>
      <c r="S414" s="256"/>
      <c r="T414" s="257"/>
      <c r="U414" s="257"/>
      <c r="V414" s="257"/>
      <c r="W414" s="257"/>
      <c r="X414" s="258"/>
      <c r="Y414" s="321"/>
      <c r="Z414" s="31"/>
    </row>
    <row r="415" spans="1:32">
      <c r="A415" s="274"/>
      <c r="B415" s="235"/>
      <c r="C415" s="223"/>
      <c r="D415" s="31"/>
      <c r="E415" s="31"/>
      <c r="F415" s="31"/>
      <c r="G415" s="31"/>
      <c r="H415" s="31"/>
      <c r="I415" s="181"/>
      <c r="J415" s="321"/>
      <c r="K415" s="281"/>
      <c r="L415" s="281"/>
      <c r="M415" s="281"/>
      <c r="N415" s="281"/>
      <c r="O415" s="281"/>
      <c r="P415" s="265"/>
      <c r="Q415" s="266"/>
      <c r="R415" s="264"/>
      <c r="S415" s="264"/>
      <c r="T415" s="264"/>
      <c r="U415" s="264"/>
      <c r="V415" s="264"/>
      <c r="W415" s="265"/>
      <c r="X415" s="281"/>
      <c r="Y415" s="321"/>
      <c r="Z415" s="31"/>
    </row>
    <row r="416" spans="1:32">
      <c r="A416" s="274"/>
      <c r="B416" s="236"/>
      <c r="C416" s="234"/>
      <c r="D416" s="84"/>
      <c r="E416" s="84"/>
      <c r="F416" s="84"/>
      <c r="G416" s="84"/>
      <c r="H416" s="84"/>
      <c r="I416" s="182"/>
      <c r="J416" s="321"/>
      <c r="K416" s="267"/>
      <c r="L416" s="267"/>
      <c r="M416" s="267"/>
      <c r="N416" s="267"/>
      <c r="O416" s="267"/>
      <c r="P416" s="268"/>
      <c r="Q416" s="269"/>
      <c r="R416" s="270"/>
      <c r="S416" s="267"/>
      <c r="T416" s="267"/>
      <c r="U416" s="267"/>
      <c r="V416" s="267"/>
      <c r="W416" s="268"/>
      <c r="X416" s="267"/>
      <c r="Y416" s="321"/>
      <c r="Z416" s="31"/>
    </row>
    <row r="417" spans="1:32">
      <c r="A417" s="274"/>
      <c r="B417" s="235"/>
      <c r="C417" s="223"/>
      <c r="D417" s="31"/>
      <c r="E417" s="31"/>
      <c r="F417" s="31"/>
      <c r="G417" s="31"/>
      <c r="H417" s="31"/>
      <c r="I417" s="181"/>
      <c r="J417" s="321"/>
      <c r="K417" s="264"/>
      <c r="L417" s="264"/>
      <c r="M417" s="264"/>
      <c r="N417" s="264"/>
      <c r="O417" s="264"/>
      <c r="P417" s="265"/>
      <c r="Q417" s="266"/>
      <c r="R417" s="264"/>
      <c r="S417" s="256"/>
      <c r="T417" s="257"/>
      <c r="U417" s="257"/>
      <c r="V417" s="257"/>
      <c r="W417" s="257"/>
      <c r="X417" s="258"/>
      <c r="Y417" s="321"/>
      <c r="Z417" s="31"/>
    </row>
    <row r="418" spans="1:32">
      <c r="A418" s="274"/>
      <c r="B418" s="235"/>
      <c r="C418" s="223"/>
      <c r="D418" s="31"/>
      <c r="E418" s="31"/>
      <c r="F418" s="31"/>
      <c r="G418" s="31"/>
      <c r="H418" s="31"/>
      <c r="I418" s="181"/>
      <c r="J418" s="321"/>
      <c r="K418" s="281"/>
      <c r="L418" s="281"/>
      <c r="M418" s="281"/>
      <c r="N418" s="281"/>
      <c r="O418" s="281"/>
      <c r="P418" s="265"/>
      <c r="Q418" s="266"/>
      <c r="S418" s="264"/>
      <c r="T418" s="264"/>
      <c r="U418" s="264"/>
      <c r="V418" s="264"/>
      <c r="W418" s="265"/>
      <c r="X418" s="281"/>
      <c r="Y418" s="321"/>
      <c r="Z418" s="31"/>
    </row>
    <row r="419" spans="1:32">
      <c r="A419" s="274"/>
      <c r="B419" s="236"/>
      <c r="C419" s="234"/>
      <c r="D419" s="84"/>
      <c r="E419" s="84"/>
      <c r="F419" s="84"/>
      <c r="G419" s="84"/>
      <c r="H419" s="84"/>
      <c r="I419" s="182"/>
      <c r="J419" s="321"/>
      <c r="K419" s="267"/>
      <c r="L419" s="267"/>
      <c r="M419" s="267"/>
      <c r="N419" s="267"/>
      <c r="O419" s="267"/>
      <c r="P419" s="268"/>
      <c r="Q419" s="269"/>
      <c r="R419" s="270"/>
      <c r="S419" s="267"/>
      <c r="T419" s="267"/>
      <c r="U419" s="267"/>
      <c r="V419" s="267"/>
      <c r="W419" s="268"/>
      <c r="X419" s="267"/>
      <c r="Y419" s="321"/>
      <c r="Z419" s="31"/>
    </row>
    <row r="420" spans="1:32">
      <c r="A420" s="274"/>
      <c r="B420" s="235"/>
      <c r="C420" s="223"/>
      <c r="D420" s="31"/>
      <c r="E420" s="31"/>
      <c r="F420" s="31"/>
      <c r="G420" s="31"/>
      <c r="H420" s="31"/>
      <c r="I420" s="181"/>
      <c r="J420" s="321"/>
      <c r="K420" s="264"/>
      <c r="L420" s="264"/>
      <c r="M420" s="264"/>
      <c r="N420" s="264"/>
      <c r="O420" s="264"/>
      <c r="P420" s="265"/>
      <c r="Q420" s="266"/>
      <c r="R420" s="264"/>
      <c r="S420" s="264"/>
      <c r="T420" s="264"/>
      <c r="U420" s="264"/>
      <c r="V420" s="264"/>
      <c r="W420" s="265"/>
      <c r="X420" s="281"/>
      <c r="Y420" s="321"/>
      <c r="Z420" s="31"/>
    </row>
    <row r="421" spans="1:32">
      <c r="A421" s="274"/>
      <c r="B421" s="235"/>
      <c r="C421" s="223"/>
      <c r="D421" s="31"/>
      <c r="E421" s="31"/>
      <c r="F421" s="31"/>
      <c r="G421" s="31"/>
      <c r="H421" s="31"/>
      <c r="I421" s="181"/>
      <c r="J421" s="321"/>
      <c r="K421" s="281"/>
      <c r="L421" s="281"/>
      <c r="M421" s="281"/>
      <c r="N421" s="281"/>
      <c r="O421" s="281"/>
      <c r="P421" s="265"/>
      <c r="Q421" s="266"/>
      <c r="R421" s="281"/>
      <c r="S421" s="281"/>
      <c r="T421" s="281"/>
      <c r="U421" s="281"/>
      <c r="V421" s="281"/>
      <c r="W421" s="265"/>
      <c r="X421" s="281"/>
      <c r="Y421" s="321"/>
      <c r="Z421" s="31"/>
      <c r="AA421" s="179"/>
      <c r="AB421" s="179"/>
      <c r="AC421" s="179"/>
      <c r="AD421" s="179"/>
      <c r="AE421" s="179"/>
      <c r="AF421" s="179"/>
    </row>
    <row r="422" spans="1:32">
      <c r="A422" s="274"/>
      <c r="B422" s="236"/>
      <c r="C422" s="234"/>
      <c r="D422" s="84"/>
      <c r="E422" s="84"/>
      <c r="F422" s="84"/>
      <c r="G422" s="84"/>
      <c r="H422" s="84"/>
      <c r="I422" s="182"/>
      <c r="J422" s="321"/>
      <c r="K422" s="267"/>
      <c r="L422" s="267"/>
      <c r="M422" s="267"/>
      <c r="N422" s="267"/>
      <c r="O422" s="267"/>
      <c r="P422" s="268"/>
      <c r="Q422" s="269"/>
      <c r="R422" s="281"/>
      <c r="S422" s="281"/>
      <c r="T422" s="281"/>
      <c r="U422" s="281"/>
      <c r="V422" s="281"/>
      <c r="W422" s="265"/>
      <c r="X422" s="281"/>
      <c r="Y422" s="321"/>
      <c r="Z422" s="31"/>
      <c r="AA422" s="179"/>
      <c r="AB422" s="179"/>
      <c r="AC422" s="179"/>
      <c r="AD422" s="179"/>
      <c r="AE422" s="179"/>
      <c r="AF422" s="179"/>
    </row>
    <row r="423" spans="1:32">
      <c r="A423" s="274"/>
      <c r="B423" s="235"/>
      <c r="C423" s="223"/>
      <c r="D423" s="31"/>
      <c r="E423" s="31"/>
      <c r="F423" s="31"/>
      <c r="G423" s="31"/>
      <c r="H423" s="31"/>
      <c r="I423" s="181"/>
      <c r="J423" s="321"/>
      <c r="K423" s="264"/>
      <c r="L423" s="264"/>
      <c r="M423" s="264"/>
      <c r="N423" s="264"/>
      <c r="O423" s="264"/>
      <c r="P423" s="265"/>
      <c r="Q423" s="266"/>
      <c r="R423" s="256"/>
      <c r="S423" s="256"/>
      <c r="T423" s="257"/>
      <c r="U423" s="257"/>
      <c r="V423" s="257"/>
      <c r="W423" s="257"/>
      <c r="X423" s="258"/>
      <c r="Y423" s="321"/>
      <c r="Z423" s="31"/>
    </row>
    <row r="424" spans="1:32">
      <c r="A424" s="274"/>
      <c r="B424" s="235"/>
      <c r="C424" s="223"/>
      <c r="D424" s="31"/>
      <c r="E424" s="31"/>
      <c r="F424" s="31"/>
      <c r="G424" s="31"/>
      <c r="H424" s="31"/>
      <c r="I424" s="181"/>
      <c r="J424" s="321"/>
      <c r="K424" s="281"/>
      <c r="L424" s="281"/>
      <c r="M424" s="281"/>
      <c r="N424" s="281"/>
      <c r="O424" s="281"/>
      <c r="P424" s="265"/>
      <c r="Q424" s="266"/>
      <c r="R424" s="264"/>
      <c r="S424" s="264"/>
      <c r="T424" s="264"/>
      <c r="U424" s="264"/>
      <c r="V424" s="264"/>
      <c r="W424" s="265"/>
      <c r="X424" s="281"/>
      <c r="Y424" s="321"/>
      <c r="Z424" s="31"/>
    </row>
    <row r="425" spans="1:32">
      <c r="A425" s="274"/>
      <c r="B425" s="236"/>
      <c r="C425" s="234"/>
      <c r="D425" s="84"/>
      <c r="E425" s="84"/>
      <c r="F425" s="84"/>
      <c r="G425" s="84"/>
      <c r="H425" s="84"/>
      <c r="I425" s="182"/>
      <c r="J425" s="321"/>
      <c r="K425" s="267"/>
      <c r="L425" s="267"/>
      <c r="M425" s="267"/>
      <c r="N425" s="267"/>
      <c r="O425" s="267"/>
      <c r="P425" s="268"/>
      <c r="Q425" s="269"/>
      <c r="R425" s="270"/>
      <c r="S425" s="267"/>
      <c r="T425" s="267"/>
      <c r="U425" s="267"/>
      <c r="V425" s="267"/>
      <c r="W425" s="268"/>
      <c r="X425" s="267"/>
      <c r="Y425" s="321"/>
      <c r="Z425" s="31"/>
    </row>
    <row r="426" spans="1:32">
      <c r="A426" s="274"/>
      <c r="B426" s="235"/>
      <c r="C426" s="223"/>
      <c r="D426" s="31"/>
      <c r="E426" s="31"/>
      <c r="F426" s="31"/>
      <c r="G426" s="31"/>
      <c r="H426" s="31"/>
      <c r="I426" s="181"/>
      <c r="J426" s="321"/>
      <c r="K426" s="264"/>
      <c r="L426" s="264"/>
      <c r="M426" s="264"/>
      <c r="N426" s="264"/>
      <c r="O426" s="264"/>
      <c r="P426" s="265"/>
      <c r="Q426" s="266"/>
      <c r="R426" s="256"/>
      <c r="S426" s="256"/>
      <c r="T426" s="257"/>
      <c r="U426" s="257"/>
      <c r="V426" s="257"/>
      <c r="W426" s="257"/>
      <c r="X426" s="258"/>
      <c r="Y426" s="321"/>
      <c r="Z426" s="31"/>
    </row>
    <row r="427" spans="1:32">
      <c r="A427" s="274"/>
      <c r="B427" s="235"/>
      <c r="C427" s="223"/>
      <c r="D427" s="31"/>
      <c r="E427" s="31"/>
      <c r="F427" s="31"/>
      <c r="G427" s="31"/>
      <c r="H427" s="31"/>
      <c r="I427" s="181"/>
      <c r="J427" s="321"/>
      <c r="K427" s="281"/>
      <c r="L427" s="281"/>
      <c r="M427" s="281"/>
      <c r="N427" s="281"/>
      <c r="O427" s="281"/>
      <c r="P427" s="265"/>
      <c r="Q427" s="266"/>
      <c r="R427" s="264"/>
      <c r="S427" s="264"/>
      <c r="T427" s="264"/>
      <c r="U427" s="264"/>
      <c r="V427" s="264"/>
      <c r="W427" s="265"/>
      <c r="X427" s="281"/>
      <c r="Y427" s="321"/>
      <c r="Z427" s="31"/>
    </row>
    <row r="428" spans="1:32">
      <c r="A428" s="274"/>
      <c r="B428" s="236"/>
      <c r="C428" s="234"/>
      <c r="D428" s="84"/>
      <c r="E428" s="84"/>
      <c r="F428" s="84"/>
      <c r="G428" s="84"/>
      <c r="H428" s="84"/>
      <c r="I428" s="182"/>
      <c r="J428" s="321"/>
      <c r="K428" s="267"/>
      <c r="L428" s="267"/>
      <c r="M428" s="267"/>
      <c r="N428" s="267"/>
      <c r="O428" s="267"/>
      <c r="P428" s="268"/>
      <c r="Q428" s="269"/>
      <c r="R428" s="270"/>
      <c r="S428" s="267"/>
      <c r="T428" s="267"/>
      <c r="U428" s="267"/>
      <c r="V428" s="267"/>
      <c r="W428" s="268"/>
      <c r="X428" s="267"/>
      <c r="Y428" s="321"/>
      <c r="Z428" s="31"/>
    </row>
    <row r="429" spans="1:32">
      <c r="A429" s="274"/>
      <c r="B429" s="235"/>
      <c r="C429" s="237"/>
      <c r="D429" s="238"/>
      <c r="E429" s="238"/>
      <c r="F429" s="238"/>
      <c r="G429" s="238"/>
      <c r="H429" s="238"/>
      <c r="I429" s="322"/>
      <c r="J429" s="321"/>
      <c r="K429" s="264"/>
      <c r="L429" s="264"/>
      <c r="M429" s="264"/>
      <c r="N429" s="264"/>
      <c r="O429" s="264"/>
      <c r="P429" s="265"/>
      <c r="Q429" s="266"/>
      <c r="R429" s="256"/>
      <c r="S429" s="256"/>
      <c r="T429" s="257"/>
      <c r="U429" s="257"/>
      <c r="V429" s="257"/>
      <c r="W429" s="257"/>
      <c r="X429" s="258"/>
      <c r="Y429" s="321"/>
      <c r="Z429" s="31"/>
    </row>
    <row r="430" spans="1:32">
      <c r="A430" s="274"/>
      <c r="B430" s="235"/>
      <c r="C430" s="223"/>
      <c r="D430" s="31"/>
      <c r="E430" s="31"/>
      <c r="F430" s="31"/>
      <c r="G430" s="31"/>
      <c r="H430" s="31"/>
      <c r="I430" s="181"/>
      <c r="J430" s="321"/>
      <c r="K430" s="281"/>
      <c r="L430" s="281"/>
      <c r="M430" s="281"/>
      <c r="N430" s="281"/>
      <c r="O430" s="281"/>
      <c r="P430" s="265"/>
      <c r="Q430" s="266"/>
      <c r="R430" s="264"/>
      <c r="S430" s="264"/>
      <c r="T430" s="264"/>
      <c r="U430" s="264"/>
      <c r="V430" s="264"/>
      <c r="W430" s="265"/>
      <c r="X430" s="281"/>
      <c r="Y430" s="321"/>
      <c r="Z430" s="31"/>
    </row>
    <row r="431" spans="1:32">
      <c r="A431" s="274"/>
      <c r="B431" s="236"/>
      <c r="C431" s="234"/>
      <c r="D431" s="84"/>
      <c r="E431" s="84"/>
      <c r="F431" s="84"/>
      <c r="G431" s="84"/>
      <c r="H431" s="84"/>
      <c r="I431" s="182"/>
      <c r="J431" s="321"/>
      <c r="K431" s="267"/>
      <c r="L431" s="267"/>
      <c r="M431" s="267"/>
      <c r="N431" s="267"/>
      <c r="O431" s="267"/>
      <c r="P431" s="268"/>
      <c r="Q431" s="269"/>
      <c r="R431" s="270"/>
      <c r="S431" s="267"/>
      <c r="T431" s="267"/>
      <c r="U431" s="267"/>
      <c r="V431" s="267"/>
      <c r="W431" s="268"/>
      <c r="X431" s="267"/>
      <c r="Y431" s="321"/>
      <c r="Z431" s="31"/>
    </row>
    <row r="432" spans="1:32">
      <c r="A432" s="274"/>
      <c r="B432" s="235"/>
      <c r="C432" s="223"/>
      <c r="D432" s="31"/>
      <c r="E432" s="31"/>
      <c r="F432" s="31"/>
      <c r="G432" s="31"/>
      <c r="H432" s="31"/>
      <c r="I432" s="181"/>
      <c r="J432" s="321"/>
      <c r="K432" s="264"/>
      <c r="L432" s="264"/>
      <c r="M432" s="264"/>
      <c r="N432" s="264"/>
      <c r="O432" s="264"/>
      <c r="P432" s="265"/>
      <c r="Q432" s="266"/>
      <c r="R432" s="256"/>
      <c r="S432" s="256"/>
      <c r="T432" s="257"/>
      <c r="U432" s="257"/>
      <c r="V432" s="257"/>
      <c r="W432" s="257"/>
      <c r="X432" s="258"/>
      <c r="Y432" s="321"/>
      <c r="Z432" s="31"/>
    </row>
    <row r="433" spans="1:27">
      <c r="A433" s="274"/>
      <c r="B433" s="235"/>
      <c r="C433" s="223"/>
      <c r="D433" s="31"/>
      <c r="E433" s="31"/>
      <c r="F433" s="31"/>
      <c r="G433" s="31"/>
      <c r="H433" s="31"/>
      <c r="I433" s="181"/>
      <c r="J433" s="321"/>
      <c r="K433" s="281"/>
      <c r="L433" s="281"/>
      <c r="M433" s="281"/>
      <c r="N433" s="281"/>
      <c r="O433" s="281"/>
      <c r="P433" s="265"/>
      <c r="Q433" s="266"/>
      <c r="R433" s="264"/>
      <c r="S433" s="264"/>
      <c r="T433" s="264"/>
      <c r="U433" s="264"/>
      <c r="V433" s="264"/>
      <c r="W433" s="265"/>
      <c r="X433" s="281"/>
      <c r="Y433" s="321"/>
      <c r="Z433" s="31"/>
    </row>
    <row r="434" spans="1:27">
      <c r="A434" s="275"/>
      <c r="B434" s="236"/>
      <c r="C434" s="234"/>
      <c r="D434" s="84"/>
      <c r="E434" s="84"/>
      <c r="F434" s="84"/>
      <c r="G434" s="84"/>
      <c r="H434" s="84"/>
      <c r="I434" s="182"/>
      <c r="J434" s="321"/>
      <c r="K434" s="267"/>
      <c r="L434" s="267"/>
      <c r="M434" s="267"/>
      <c r="N434" s="267"/>
      <c r="O434" s="267"/>
      <c r="P434" s="268"/>
      <c r="Q434" s="269"/>
      <c r="R434" s="270"/>
      <c r="S434" s="267"/>
      <c r="T434" s="267"/>
      <c r="U434" s="267"/>
      <c r="V434" s="267"/>
      <c r="W434" s="268"/>
      <c r="X434" s="267"/>
      <c r="Y434" s="321"/>
      <c r="Z434" s="31"/>
    </row>
    <row r="435" spans="1:27">
      <c r="A435" s="793"/>
      <c r="B435" s="788"/>
      <c r="C435" s="789"/>
      <c r="D435" s="790"/>
      <c r="E435" s="790"/>
      <c r="F435" s="790"/>
      <c r="G435" s="790"/>
      <c r="H435" s="790"/>
      <c r="I435" s="791"/>
      <c r="J435" s="321"/>
      <c r="K435" s="318"/>
      <c r="L435" s="253"/>
      <c r="M435" s="241"/>
      <c r="N435" s="241"/>
      <c r="O435" s="241"/>
      <c r="P435" s="241"/>
      <c r="Q435" s="254"/>
      <c r="R435" s="252"/>
      <c r="S435" s="253"/>
      <c r="T435" s="241"/>
      <c r="U435" s="241"/>
      <c r="V435" s="241"/>
      <c r="W435" s="241"/>
      <c r="X435" s="280"/>
      <c r="Y435" s="321"/>
      <c r="Z435" s="31"/>
    </row>
    <row r="436" spans="1:27">
      <c r="A436" s="274"/>
      <c r="B436" s="235"/>
      <c r="C436" s="223"/>
      <c r="D436" s="31"/>
      <c r="E436" s="31"/>
      <c r="F436" s="31"/>
      <c r="G436" s="31"/>
      <c r="H436" s="31"/>
      <c r="I436" s="181"/>
      <c r="J436" s="321"/>
      <c r="K436" s="256"/>
      <c r="L436" s="256"/>
      <c r="M436" s="257"/>
      <c r="N436" s="257"/>
      <c r="O436" s="257"/>
      <c r="P436" s="257"/>
      <c r="Q436" s="258"/>
      <c r="R436" s="255"/>
      <c r="S436" s="256"/>
      <c r="T436" s="257"/>
      <c r="U436" s="257"/>
      <c r="V436" s="257"/>
      <c r="W436" s="257"/>
      <c r="X436" s="258"/>
      <c r="Y436" s="321"/>
      <c r="Z436" s="31"/>
    </row>
    <row r="437" spans="1:27">
      <c r="A437" s="274"/>
      <c r="B437" s="235"/>
      <c r="C437" s="223"/>
      <c r="D437" s="31"/>
      <c r="E437" s="31"/>
      <c r="F437" s="31"/>
      <c r="G437" s="31"/>
      <c r="H437" s="31"/>
      <c r="I437" s="181"/>
      <c r="J437" s="321"/>
      <c r="K437" s="256"/>
      <c r="L437" s="256"/>
      <c r="M437" s="257"/>
      <c r="N437" s="257"/>
      <c r="O437" s="257"/>
      <c r="P437" s="257"/>
      <c r="Q437" s="258"/>
      <c r="R437" s="255"/>
      <c r="S437" s="256"/>
      <c r="T437" s="257"/>
      <c r="U437" s="257"/>
      <c r="V437" s="257"/>
      <c r="W437" s="257"/>
      <c r="X437" s="258"/>
      <c r="Y437" s="321"/>
      <c r="Z437" s="31"/>
    </row>
    <row r="438" spans="1:27">
      <c r="A438" s="274"/>
      <c r="B438" s="235"/>
      <c r="C438" s="223"/>
      <c r="D438" s="31"/>
      <c r="E438" s="31"/>
      <c r="F438" s="31"/>
      <c r="G438" s="31"/>
      <c r="H438" s="31"/>
      <c r="I438" s="181"/>
      <c r="J438" s="321"/>
      <c r="K438" s="256"/>
      <c r="L438" s="256"/>
      <c r="M438" s="257"/>
      <c r="N438" s="257"/>
      <c r="O438" s="257"/>
      <c r="P438" s="257"/>
      <c r="Q438" s="258"/>
      <c r="R438" s="255"/>
      <c r="S438" s="256"/>
      <c r="T438" s="257"/>
      <c r="U438" s="257"/>
      <c r="V438" s="257"/>
      <c r="W438" s="257"/>
      <c r="X438" s="258"/>
      <c r="Y438" s="321"/>
      <c r="Z438" s="31"/>
    </row>
    <row r="439" spans="1:27">
      <c r="A439" s="274"/>
      <c r="B439" s="235"/>
      <c r="C439" s="223"/>
      <c r="D439" s="31"/>
      <c r="E439" s="31"/>
      <c r="F439" s="31"/>
      <c r="G439" s="31"/>
      <c r="H439" s="31"/>
      <c r="I439" s="181"/>
      <c r="J439" s="321"/>
      <c r="K439" s="256"/>
      <c r="L439" s="256"/>
      <c r="M439" s="257"/>
      <c r="N439" s="257"/>
      <c r="O439" s="257"/>
      <c r="P439" s="257"/>
      <c r="Q439" s="258"/>
      <c r="R439" s="255"/>
      <c r="S439" s="256"/>
      <c r="T439" s="257"/>
      <c r="U439" s="257"/>
      <c r="V439" s="257"/>
      <c r="W439" s="257"/>
      <c r="X439" s="258"/>
      <c r="Y439" s="321"/>
      <c r="Z439" s="31"/>
      <c r="AA439" s="599"/>
    </row>
    <row r="440" spans="1:27">
      <c r="A440" s="274"/>
      <c r="B440" s="235"/>
      <c r="C440" s="223"/>
      <c r="D440" s="31"/>
      <c r="E440" s="31"/>
      <c r="F440" s="31"/>
      <c r="G440" s="31"/>
      <c r="H440" s="31"/>
      <c r="I440" s="181"/>
      <c r="J440" s="321"/>
      <c r="K440" s="256"/>
      <c r="L440" s="256"/>
      <c r="M440" s="257"/>
      <c r="N440" s="257"/>
      <c r="O440" s="257"/>
      <c r="P440" s="257"/>
      <c r="Q440" s="258"/>
      <c r="R440" s="255"/>
      <c r="S440" s="256"/>
      <c r="T440" s="257"/>
      <c r="U440" s="257"/>
      <c r="V440" s="257"/>
      <c r="W440" s="257"/>
      <c r="X440" s="258"/>
      <c r="Y440" s="321"/>
      <c r="Z440" s="31"/>
    </row>
    <row r="441" spans="1:27">
      <c r="A441" s="274"/>
      <c r="B441" s="236"/>
      <c r="C441" s="234"/>
      <c r="D441" s="84"/>
      <c r="E441" s="84"/>
      <c r="F441" s="84"/>
      <c r="G441" s="84"/>
      <c r="H441" s="84"/>
      <c r="I441" s="182"/>
      <c r="J441" s="321"/>
      <c r="K441" s="260"/>
      <c r="L441" s="260"/>
      <c r="M441" s="261"/>
      <c r="N441" s="261"/>
      <c r="O441" s="261"/>
      <c r="P441" s="261"/>
      <c r="Q441" s="262"/>
      <c r="R441" s="259"/>
      <c r="S441" s="260"/>
      <c r="T441" s="261"/>
      <c r="U441" s="261"/>
      <c r="V441" s="261"/>
      <c r="W441" s="261"/>
      <c r="X441" s="262"/>
      <c r="Y441" s="321"/>
      <c r="Z441" s="31"/>
    </row>
    <row r="442" spans="1:27">
      <c r="A442" s="274"/>
      <c r="B442" s="235"/>
      <c r="C442" s="223"/>
      <c r="D442" s="31"/>
      <c r="E442" s="31"/>
      <c r="F442" s="31"/>
      <c r="G442" s="31"/>
      <c r="H442" s="31"/>
      <c r="I442" s="181"/>
      <c r="J442" s="321"/>
      <c r="K442" s="256"/>
      <c r="L442" s="256"/>
      <c r="M442" s="257"/>
      <c r="N442" s="257"/>
      <c r="O442" s="257"/>
      <c r="P442" s="257"/>
      <c r="Q442" s="258"/>
      <c r="R442" s="255"/>
      <c r="S442" s="256"/>
      <c r="T442" s="257"/>
      <c r="U442" s="257"/>
      <c r="V442" s="257"/>
      <c r="W442" s="257"/>
      <c r="X442" s="258"/>
      <c r="Y442" s="321"/>
      <c r="Z442" s="31"/>
    </row>
    <row r="443" spans="1:27">
      <c r="A443" s="274"/>
      <c r="B443" s="235"/>
      <c r="C443" s="223"/>
      <c r="D443" s="31"/>
      <c r="E443" s="31"/>
      <c r="F443" s="31"/>
      <c r="G443" s="31"/>
      <c r="H443" s="31"/>
      <c r="I443" s="181"/>
      <c r="J443" s="321"/>
      <c r="K443" s="256"/>
      <c r="L443" s="256"/>
      <c r="M443" s="257"/>
      <c r="N443" s="257"/>
      <c r="O443" s="257"/>
      <c r="P443" s="257"/>
      <c r="Q443" s="258"/>
      <c r="R443" s="255"/>
      <c r="S443" s="256"/>
      <c r="T443" s="257"/>
      <c r="U443" s="257"/>
      <c r="V443" s="257"/>
      <c r="W443" s="257"/>
      <c r="X443" s="258"/>
      <c r="Y443" s="321"/>
      <c r="Z443" s="31"/>
    </row>
    <row r="444" spans="1:27">
      <c r="A444" s="274"/>
      <c r="B444" s="235"/>
      <c r="C444" s="237"/>
      <c r="D444" s="238"/>
      <c r="E444" s="238"/>
      <c r="F444" s="238"/>
      <c r="G444" s="238"/>
      <c r="H444" s="238"/>
      <c r="I444" s="322"/>
      <c r="J444" s="321"/>
      <c r="K444" s="256"/>
      <c r="L444" s="256"/>
      <c r="M444" s="257"/>
      <c r="N444" s="257"/>
      <c r="O444" s="257"/>
      <c r="P444" s="257"/>
      <c r="Q444" s="258"/>
      <c r="R444" s="255"/>
      <c r="S444" s="256"/>
      <c r="T444" s="257"/>
      <c r="U444" s="257"/>
      <c r="V444" s="257"/>
      <c r="W444" s="257"/>
      <c r="X444" s="258"/>
      <c r="Y444" s="321"/>
      <c r="Z444" s="31"/>
    </row>
    <row r="445" spans="1:27">
      <c r="A445" s="274"/>
      <c r="B445" s="235"/>
      <c r="C445" s="223"/>
      <c r="D445" s="31"/>
      <c r="E445" s="31"/>
      <c r="F445" s="31"/>
      <c r="G445" s="31"/>
      <c r="H445" s="31"/>
      <c r="I445" s="181"/>
      <c r="J445" s="321"/>
      <c r="K445" s="256"/>
      <c r="L445" s="256"/>
      <c r="M445" s="257"/>
      <c r="N445" s="257"/>
      <c r="O445" s="257"/>
      <c r="P445" s="257"/>
      <c r="Q445" s="258"/>
      <c r="R445" s="255"/>
      <c r="S445" s="256"/>
      <c r="T445" s="257"/>
      <c r="U445" s="257"/>
      <c r="V445" s="257"/>
      <c r="W445" s="257"/>
      <c r="X445" s="258"/>
      <c r="Y445" s="321"/>
      <c r="Z445" s="31"/>
    </row>
    <row r="446" spans="1:27">
      <c r="A446" s="274"/>
      <c r="B446" s="235"/>
      <c r="C446" s="223"/>
      <c r="D446" s="31"/>
      <c r="E446" s="31"/>
      <c r="F446" s="31"/>
      <c r="G446" s="31"/>
      <c r="H446" s="31"/>
      <c r="I446" s="181"/>
      <c r="J446" s="321"/>
      <c r="K446" s="306"/>
      <c r="L446" s="256"/>
      <c r="M446" s="257"/>
      <c r="N446" s="257"/>
      <c r="O446" s="257"/>
      <c r="P446" s="257"/>
      <c r="Q446" s="258"/>
      <c r="R446" s="255"/>
      <c r="S446" s="256"/>
      <c r="T446" s="257"/>
      <c r="U446" s="257"/>
      <c r="V446" s="257"/>
      <c r="W446" s="257"/>
      <c r="X446" s="258"/>
      <c r="Y446" s="321"/>
      <c r="Z446" s="31"/>
    </row>
    <row r="447" spans="1:27">
      <c r="A447" s="274"/>
      <c r="B447" s="235"/>
      <c r="C447" s="223"/>
      <c r="D447" s="31"/>
      <c r="E447" s="31"/>
      <c r="F447" s="31"/>
      <c r="G447" s="31"/>
      <c r="H447" s="31"/>
      <c r="I447" s="181"/>
      <c r="J447" s="321"/>
      <c r="K447" s="256"/>
      <c r="L447" s="256"/>
      <c r="M447" s="257"/>
      <c r="N447" s="257"/>
      <c r="O447" s="257"/>
      <c r="P447" s="263"/>
      <c r="Q447" s="257"/>
      <c r="R447" s="255"/>
      <c r="S447" s="256"/>
      <c r="T447" s="257"/>
      <c r="U447" s="257"/>
      <c r="V447" s="257"/>
      <c r="W447" s="257"/>
      <c r="X447" s="258"/>
      <c r="Y447" s="321"/>
      <c r="Z447" s="31"/>
    </row>
    <row r="448" spans="1:27">
      <c r="A448" s="274"/>
      <c r="B448" s="235"/>
      <c r="C448" s="223"/>
      <c r="D448" s="31"/>
      <c r="E448" s="31"/>
      <c r="F448" s="31"/>
      <c r="G448" s="31"/>
      <c r="H448" s="31"/>
      <c r="I448" s="181"/>
      <c r="J448" s="321"/>
      <c r="K448" s="281"/>
      <c r="L448" s="264"/>
      <c r="M448" s="264"/>
      <c r="N448" s="264"/>
      <c r="O448" s="264"/>
      <c r="P448" s="265"/>
      <c r="Q448" s="266"/>
      <c r="R448" s="264"/>
      <c r="S448" s="264"/>
      <c r="T448" s="264"/>
      <c r="U448" s="264"/>
      <c r="V448" s="264"/>
      <c r="W448" s="265"/>
      <c r="X448" s="281"/>
      <c r="Y448" s="321"/>
      <c r="Z448" s="31"/>
    </row>
    <row r="449" spans="1:32">
      <c r="A449" s="274"/>
      <c r="B449" s="235"/>
      <c r="C449" s="223"/>
      <c r="D449" s="31"/>
      <c r="E449" s="31"/>
      <c r="F449" s="31"/>
      <c r="G449" s="31"/>
      <c r="H449" s="31"/>
      <c r="I449" s="181"/>
      <c r="J449" s="321"/>
      <c r="K449" s="264"/>
      <c r="L449" s="264"/>
      <c r="M449" s="264"/>
      <c r="N449" s="264"/>
      <c r="O449" s="264"/>
      <c r="P449" s="265"/>
      <c r="Q449" s="266"/>
      <c r="R449" s="264"/>
      <c r="S449" s="264"/>
      <c r="T449" s="264"/>
      <c r="U449" s="264"/>
      <c r="V449" s="264"/>
      <c r="W449" s="265"/>
      <c r="X449" s="281"/>
      <c r="Y449" s="321"/>
      <c r="Z449" s="31"/>
    </row>
    <row r="450" spans="1:32">
      <c r="A450" s="274"/>
      <c r="B450" s="235"/>
      <c r="C450" s="223"/>
      <c r="D450" s="31"/>
      <c r="E450" s="31"/>
      <c r="F450" s="31"/>
      <c r="G450" s="31"/>
      <c r="H450" s="31"/>
      <c r="I450" s="181"/>
      <c r="J450" s="321"/>
      <c r="K450" s="264"/>
      <c r="L450" s="264"/>
      <c r="M450" s="264"/>
      <c r="N450" s="264"/>
      <c r="O450" s="264"/>
      <c r="P450" s="265"/>
      <c r="Q450" s="266"/>
      <c r="R450" s="264"/>
      <c r="S450" s="264"/>
      <c r="T450" s="264"/>
      <c r="U450" s="264"/>
      <c r="V450" s="264"/>
      <c r="W450" s="265"/>
      <c r="X450" s="281"/>
      <c r="Y450" s="321"/>
      <c r="Z450" s="31"/>
    </row>
    <row r="451" spans="1:32">
      <c r="A451" s="274"/>
      <c r="B451" s="235"/>
      <c r="C451" s="223"/>
      <c r="D451" s="31"/>
      <c r="E451" s="31"/>
      <c r="F451" s="31"/>
      <c r="G451" s="31"/>
      <c r="H451" s="31"/>
      <c r="I451" s="181"/>
      <c r="J451" s="321"/>
      <c r="K451" s="264"/>
      <c r="L451" s="264"/>
      <c r="M451" s="264"/>
      <c r="N451" s="264"/>
      <c r="O451" s="264"/>
      <c r="P451" s="265"/>
      <c r="Q451" s="266"/>
      <c r="R451" s="264"/>
      <c r="S451" s="264"/>
      <c r="T451" s="264"/>
      <c r="U451" s="264"/>
      <c r="V451" s="264"/>
      <c r="W451" s="265"/>
      <c r="X451" s="281"/>
      <c r="Y451" s="321"/>
      <c r="Z451" s="31"/>
    </row>
    <row r="452" spans="1:32">
      <c r="A452" s="274"/>
      <c r="B452" s="235"/>
      <c r="C452" s="223"/>
      <c r="D452" s="31"/>
      <c r="E452" s="31"/>
      <c r="F452" s="31"/>
      <c r="G452" s="31"/>
      <c r="H452" s="31"/>
      <c r="I452" s="181"/>
      <c r="J452" s="321"/>
      <c r="K452" s="281"/>
      <c r="L452" s="281"/>
      <c r="M452" s="281"/>
      <c r="N452" s="281"/>
      <c r="O452" s="281"/>
      <c r="P452" s="265"/>
      <c r="Q452" s="266"/>
      <c r="R452" s="688"/>
      <c r="S452" s="281"/>
      <c r="T452" s="281"/>
      <c r="U452" s="281"/>
      <c r="V452" s="281"/>
      <c r="W452" s="265"/>
      <c r="X452" s="281"/>
      <c r="Y452" s="321"/>
      <c r="Z452" s="31"/>
    </row>
    <row r="453" spans="1:32">
      <c r="A453" s="274"/>
      <c r="B453" s="236"/>
      <c r="C453" s="234"/>
      <c r="D453" s="84"/>
      <c r="E453" s="84"/>
      <c r="F453" s="84"/>
      <c r="G453" s="84"/>
      <c r="H453" s="84"/>
      <c r="I453" s="182"/>
      <c r="J453" s="321"/>
      <c r="K453" s="267"/>
      <c r="L453" s="267"/>
      <c r="M453" s="267"/>
      <c r="N453" s="267"/>
      <c r="O453" s="267"/>
      <c r="P453" s="268"/>
      <c r="Q453" s="269"/>
      <c r="R453" s="270"/>
      <c r="Y453" s="321"/>
    </row>
    <row r="454" spans="1:32">
      <c r="A454" s="274"/>
      <c r="B454" s="235"/>
      <c r="C454" s="223"/>
      <c r="D454" s="31"/>
      <c r="E454" s="31"/>
      <c r="F454" s="31"/>
      <c r="G454" s="31"/>
      <c r="H454" s="31"/>
      <c r="I454" s="181"/>
      <c r="J454" s="321"/>
      <c r="K454" s="264"/>
      <c r="L454" s="264"/>
      <c r="M454" s="264"/>
      <c r="N454" s="264"/>
      <c r="O454" s="264"/>
      <c r="P454" s="265"/>
      <c r="Q454" s="266"/>
      <c r="R454" s="264"/>
      <c r="S454" s="264"/>
      <c r="T454" s="264"/>
      <c r="U454" s="264"/>
      <c r="V454" s="264"/>
      <c r="W454" s="265"/>
      <c r="X454" s="281"/>
      <c r="Y454" s="321"/>
      <c r="Z454" s="31"/>
    </row>
    <row r="455" spans="1:32">
      <c r="A455" s="274"/>
      <c r="B455" s="235"/>
      <c r="C455" s="223"/>
      <c r="D455" s="31"/>
      <c r="E455" s="31"/>
      <c r="F455" s="31"/>
      <c r="G455" s="31"/>
      <c r="H455" s="31"/>
      <c r="I455" s="181"/>
      <c r="J455" s="321"/>
      <c r="K455" s="281"/>
      <c r="L455" s="281"/>
      <c r="M455" s="281"/>
      <c r="N455" s="281"/>
      <c r="O455" s="281"/>
      <c r="P455" s="265"/>
      <c r="Q455" s="266"/>
      <c r="R455" s="281"/>
      <c r="S455" s="281"/>
      <c r="T455" s="281"/>
      <c r="U455" s="281"/>
      <c r="V455" s="281"/>
      <c r="W455" s="265"/>
      <c r="X455" s="281"/>
      <c r="Y455" s="321"/>
      <c r="Z455" s="31"/>
      <c r="AA455" s="179"/>
      <c r="AB455" s="179"/>
      <c r="AC455" s="179"/>
      <c r="AD455" s="179"/>
      <c r="AE455" s="179"/>
      <c r="AF455" s="179"/>
    </row>
    <row r="456" spans="1:32">
      <c r="A456" s="274"/>
      <c r="B456" s="236"/>
      <c r="C456" s="234"/>
      <c r="D456" s="84"/>
      <c r="E456" s="84"/>
      <c r="F456" s="84"/>
      <c r="G456" s="84"/>
      <c r="H456" s="84"/>
      <c r="I456" s="182"/>
      <c r="J456" s="321"/>
      <c r="K456" s="267"/>
      <c r="L456" s="267"/>
      <c r="M456" s="267"/>
      <c r="N456" s="267"/>
      <c r="O456" s="267"/>
      <c r="P456" s="268"/>
      <c r="Q456" s="269"/>
      <c r="R456" s="281"/>
      <c r="S456" s="281"/>
      <c r="T456" s="281"/>
      <c r="U456" s="281"/>
      <c r="V456" s="281"/>
      <c r="W456" s="265"/>
      <c r="X456" s="281"/>
      <c r="Y456" s="321"/>
      <c r="Z456" s="31"/>
      <c r="AA456" s="179"/>
      <c r="AB456" s="179"/>
      <c r="AC456" s="179"/>
      <c r="AD456" s="179"/>
      <c r="AE456" s="179"/>
      <c r="AF456" s="179"/>
    </row>
    <row r="457" spans="1:32">
      <c r="A457" s="274"/>
      <c r="B457" s="235"/>
      <c r="C457" s="223"/>
      <c r="D457" s="31"/>
      <c r="E457" s="31"/>
      <c r="F457" s="31"/>
      <c r="G457" s="31"/>
      <c r="H457" s="31"/>
      <c r="I457" s="181"/>
      <c r="J457" s="321"/>
      <c r="K457" s="264"/>
      <c r="L457" s="264"/>
      <c r="M457" s="264"/>
      <c r="N457" s="264"/>
      <c r="O457" s="264"/>
      <c r="P457" s="265"/>
      <c r="Q457" s="266"/>
      <c r="R457" s="256"/>
      <c r="S457" s="256"/>
      <c r="T457" s="257"/>
      <c r="U457" s="257"/>
      <c r="V457" s="257"/>
      <c r="W457" s="257"/>
      <c r="X457" s="258"/>
      <c r="Y457" s="321"/>
      <c r="Z457" s="31"/>
    </row>
    <row r="458" spans="1:32">
      <c r="A458" s="274"/>
      <c r="B458" s="235"/>
      <c r="C458" s="223"/>
      <c r="D458" s="31"/>
      <c r="E458" s="31"/>
      <c r="F458" s="31"/>
      <c r="G458" s="31"/>
      <c r="H458" s="31"/>
      <c r="I458" s="181"/>
      <c r="J458" s="321"/>
      <c r="K458" s="281"/>
      <c r="L458" s="281"/>
      <c r="M458" s="281"/>
      <c r="N458" s="281"/>
      <c r="O458" s="281"/>
      <c r="P458" s="265"/>
      <c r="Q458" s="266"/>
      <c r="R458" s="264"/>
      <c r="S458" s="264"/>
      <c r="T458" s="264"/>
      <c r="U458" s="264"/>
      <c r="V458" s="264"/>
      <c r="W458" s="265"/>
      <c r="X458" s="281"/>
      <c r="Y458" s="321"/>
      <c r="Z458" s="31"/>
    </row>
    <row r="459" spans="1:32">
      <c r="A459" s="274"/>
      <c r="B459" s="236"/>
      <c r="C459" s="234"/>
      <c r="D459" s="84"/>
      <c r="E459" s="84"/>
      <c r="F459" s="84"/>
      <c r="G459" s="84"/>
      <c r="H459" s="84"/>
      <c r="I459" s="182"/>
      <c r="J459" s="321"/>
      <c r="K459" s="267"/>
      <c r="L459" s="267"/>
      <c r="M459" s="267"/>
      <c r="N459" s="267"/>
      <c r="O459" s="267"/>
      <c r="P459" s="268"/>
      <c r="Q459" s="269"/>
      <c r="R459" s="270"/>
      <c r="S459" s="267"/>
      <c r="T459" s="267"/>
      <c r="U459" s="267"/>
      <c r="V459" s="267"/>
      <c r="W459" s="268"/>
      <c r="X459" s="267"/>
      <c r="Y459" s="321"/>
      <c r="Z459" s="31"/>
    </row>
    <row r="460" spans="1:32">
      <c r="A460" s="274"/>
      <c r="B460" s="235"/>
      <c r="C460" s="223"/>
      <c r="D460" s="31"/>
      <c r="E460" s="31"/>
      <c r="F460" s="31"/>
      <c r="G460" s="31"/>
      <c r="H460" s="31"/>
      <c r="I460" s="181"/>
      <c r="J460" s="321"/>
      <c r="K460" s="264"/>
      <c r="L460" s="264"/>
      <c r="M460" s="264"/>
      <c r="N460" s="264"/>
      <c r="O460" s="264"/>
      <c r="P460" s="265"/>
      <c r="Q460" s="266"/>
      <c r="R460" s="264"/>
      <c r="S460" s="256"/>
      <c r="T460" s="257"/>
      <c r="U460" s="257"/>
      <c r="V460" s="257"/>
      <c r="W460" s="257"/>
      <c r="X460" s="258"/>
      <c r="Y460" s="321"/>
      <c r="Z460" s="31"/>
    </row>
    <row r="461" spans="1:32">
      <c r="A461" s="274"/>
      <c r="B461" s="235"/>
      <c r="C461" s="223"/>
      <c r="D461" s="31"/>
      <c r="E461" s="31"/>
      <c r="F461" s="31"/>
      <c r="G461" s="31"/>
      <c r="H461" s="31"/>
      <c r="I461" s="181"/>
      <c r="J461" s="321"/>
      <c r="K461" s="281"/>
      <c r="L461" s="281"/>
      <c r="M461" s="281"/>
      <c r="N461" s="281"/>
      <c r="O461" s="281"/>
      <c r="P461" s="265"/>
      <c r="Q461" s="266"/>
      <c r="S461" s="264"/>
      <c r="T461" s="264"/>
      <c r="U461" s="264"/>
      <c r="V461" s="264"/>
      <c r="W461" s="265"/>
      <c r="X461" s="281"/>
      <c r="Y461" s="321"/>
      <c r="Z461" s="31"/>
    </row>
    <row r="462" spans="1:32">
      <c r="A462" s="274"/>
      <c r="B462" s="236"/>
      <c r="C462" s="234"/>
      <c r="D462" s="84"/>
      <c r="E462" s="84"/>
      <c r="F462" s="84"/>
      <c r="G462" s="84"/>
      <c r="H462" s="84"/>
      <c r="I462" s="182"/>
      <c r="J462" s="321"/>
      <c r="K462" s="267"/>
      <c r="L462" s="267"/>
      <c r="M462" s="267"/>
      <c r="N462" s="267"/>
      <c r="O462" s="267"/>
      <c r="P462" s="268"/>
      <c r="Q462" s="269"/>
      <c r="R462" s="270"/>
      <c r="S462" s="267"/>
      <c r="T462" s="267"/>
      <c r="U462" s="267"/>
      <c r="V462" s="267"/>
      <c r="W462" s="268"/>
      <c r="X462" s="267"/>
      <c r="Y462" s="321"/>
      <c r="Z462" s="31"/>
    </row>
    <row r="463" spans="1:32">
      <c r="A463" s="274"/>
      <c r="B463" s="235"/>
      <c r="C463" s="223"/>
      <c r="D463" s="31"/>
      <c r="E463" s="31"/>
      <c r="F463" s="31"/>
      <c r="G463" s="31"/>
      <c r="H463" s="31"/>
      <c r="I463" s="181"/>
      <c r="J463" s="321"/>
      <c r="K463" s="264"/>
      <c r="L463" s="264"/>
      <c r="M463" s="264"/>
      <c r="N463" s="264"/>
      <c r="O463" s="264"/>
      <c r="P463" s="265"/>
      <c r="Q463" s="266"/>
      <c r="R463" s="264"/>
      <c r="S463" s="264"/>
      <c r="T463" s="264"/>
      <c r="U463" s="264"/>
      <c r="V463" s="264"/>
      <c r="W463" s="265"/>
      <c r="X463" s="281"/>
      <c r="Y463" s="321"/>
      <c r="Z463" s="31"/>
    </row>
    <row r="464" spans="1:32">
      <c r="A464" s="274"/>
      <c r="B464" s="235"/>
      <c r="C464" s="223"/>
      <c r="D464" s="31"/>
      <c r="E464" s="31"/>
      <c r="F464" s="31"/>
      <c r="G464" s="31"/>
      <c r="H464" s="31"/>
      <c r="I464" s="181"/>
      <c r="J464" s="321"/>
      <c r="K464" s="281"/>
      <c r="L464" s="281"/>
      <c r="M464" s="281"/>
      <c r="N464" s="281"/>
      <c r="O464" s="281"/>
      <c r="P464" s="265"/>
      <c r="Q464" s="266"/>
      <c r="R464" s="281"/>
      <c r="S464" s="281"/>
      <c r="T464" s="281"/>
      <c r="U464" s="281"/>
      <c r="V464" s="281"/>
      <c r="W464" s="265"/>
      <c r="X464" s="281"/>
      <c r="Y464" s="321"/>
      <c r="Z464" s="31"/>
      <c r="AA464" s="179"/>
      <c r="AB464" s="179"/>
      <c r="AC464" s="179"/>
      <c r="AD464" s="179"/>
      <c r="AE464" s="179"/>
      <c r="AF464" s="179"/>
    </row>
    <row r="465" spans="1:32">
      <c r="A465" s="274"/>
      <c r="B465" s="236"/>
      <c r="C465" s="234"/>
      <c r="D465" s="84"/>
      <c r="E465" s="84"/>
      <c r="F465" s="84"/>
      <c r="G465" s="84"/>
      <c r="H465" s="84"/>
      <c r="I465" s="182"/>
      <c r="J465" s="321"/>
      <c r="K465" s="267"/>
      <c r="L465" s="267"/>
      <c r="M465" s="267"/>
      <c r="N465" s="267"/>
      <c r="O465" s="267"/>
      <c r="P465" s="268"/>
      <c r="Q465" s="269"/>
      <c r="R465" s="281"/>
      <c r="S465" s="281"/>
      <c r="T465" s="281"/>
      <c r="U465" s="281"/>
      <c r="V465" s="281"/>
      <c r="W465" s="265"/>
      <c r="X465" s="281"/>
      <c r="Y465" s="321"/>
      <c r="Z465" s="31"/>
      <c r="AA465" s="179"/>
      <c r="AB465" s="179"/>
      <c r="AC465" s="179"/>
      <c r="AD465" s="179"/>
      <c r="AE465" s="179"/>
      <c r="AF465" s="179"/>
    </row>
    <row r="466" spans="1:32">
      <c r="A466" s="274"/>
      <c r="B466" s="235"/>
      <c r="C466" s="223"/>
      <c r="D466" s="31"/>
      <c r="E466" s="31"/>
      <c r="F466" s="31"/>
      <c r="G466" s="31"/>
      <c r="H466" s="31"/>
      <c r="I466" s="181"/>
      <c r="J466" s="321"/>
      <c r="K466" s="264"/>
      <c r="L466" s="264"/>
      <c r="M466" s="264"/>
      <c r="N466" s="264"/>
      <c r="O466" s="264"/>
      <c r="P466" s="265"/>
      <c r="Q466" s="266"/>
      <c r="R466" s="256"/>
      <c r="S466" s="256"/>
      <c r="T466" s="257"/>
      <c r="U466" s="257"/>
      <c r="V466" s="257"/>
      <c r="W466" s="257"/>
      <c r="X466" s="258"/>
      <c r="Y466" s="321"/>
      <c r="Z466" s="31"/>
    </row>
    <row r="467" spans="1:32">
      <c r="A467" s="274"/>
      <c r="B467" s="235"/>
      <c r="C467" s="223"/>
      <c r="D467" s="31"/>
      <c r="E467" s="31"/>
      <c r="F467" s="31"/>
      <c r="G467" s="31"/>
      <c r="H467" s="31"/>
      <c r="I467" s="181"/>
      <c r="J467" s="321"/>
      <c r="K467" s="281"/>
      <c r="L467" s="281"/>
      <c r="M467" s="281"/>
      <c r="N467" s="281"/>
      <c r="O467" s="281"/>
      <c r="P467" s="265"/>
      <c r="Q467" s="266"/>
      <c r="R467" s="264"/>
      <c r="S467" s="264"/>
      <c r="T467" s="264"/>
      <c r="U467" s="264"/>
      <c r="V467" s="264"/>
      <c r="W467" s="265"/>
      <c r="X467" s="281"/>
      <c r="Y467" s="321"/>
      <c r="Z467" s="31"/>
    </row>
    <row r="468" spans="1:32">
      <c r="A468" s="274"/>
      <c r="B468" s="236"/>
      <c r="C468" s="234"/>
      <c r="D468" s="84"/>
      <c r="E468" s="84"/>
      <c r="F468" s="84"/>
      <c r="G468" s="84"/>
      <c r="H468" s="84"/>
      <c r="I468" s="182"/>
      <c r="J468" s="321"/>
      <c r="K468" s="267"/>
      <c r="L468" s="267"/>
      <c r="M468" s="267"/>
      <c r="N468" s="267"/>
      <c r="O468" s="267"/>
      <c r="P468" s="268"/>
      <c r="Q468" s="269"/>
      <c r="R468" s="270"/>
      <c r="S468" s="267"/>
      <c r="T468" s="267"/>
      <c r="U468" s="267"/>
      <c r="V468" s="267"/>
      <c r="W468" s="268"/>
      <c r="X468" s="267"/>
      <c r="Y468" s="321"/>
      <c r="Z468" s="31"/>
    </row>
    <row r="469" spans="1:32">
      <c r="A469" s="274"/>
      <c r="B469" s="235"/>
      <c r="C469" s="223"/>
      <c r="D469" s="31"/>
      <c r="E469" s="31"/>
      <c r="F469" s="31"/>
      <c r="G469" s="31"/>
      <c r="H469" s="31"/>
      <c r="I469" s="181"/>
      <c r="J469" s="321"/>
      <c r="K469" s="264"/>
      <c r="L469" s="264"/>
      <c r="M469" s="264"/>
      <c r="N469" s="264"/>
      <c r="O469" s="264"/>
      <c r="P469" s="265"/>
      <c r="Q469" s="266"/>
      <c r="R469" s="256"/>
      <c r="S469" s="256"/>
      <c r="T469" s="257"/>
      <c r="U469" s="257"/>
      <c r="V469" s="257"/>
      <c r="W469" s="257"/>
      <c r="X469" s="258"/>
      <c r="Y469" s="321"/>
      <c r="Z469" s="31"/>
    </row>
    <row r="470" spans="1:32">
      <c r="A470" s="274"/>
      <c r="B470" s="235"/>
      <c r="C470" s="223"/>
      <c r="D470" s="31"/>
      <c r="E470" s="31"/>
      <c r="F470" s="31"/>
      <c r="G470" s="31"/>
      <c r="H470" s="31"/>
      <c r="I470" s="181"/>
      <c r="J470" s="321"/>
      <c r="K470" s="281"/>
      <c r="L470" s="281"/>
      <c r="M470" s="281"/>
      <c r="N470" s="281"/>
      <c r="O470" s="281"/>
      <c r="P470" s="265"/>
      <c r="Q470" s="266"/>
      <c r="R470" s="264"/>
      <c r="S470" s="264"/>
      <c r="T470" s="264"/>
      <c r="U470" s="264"/>
      <c r="V470" s="264"/>
      <c r="W470" s="265"/>
      <c r="X470" s="281"/>
      <c r="Y470" s="321"/>
      <c r="Z470" s="31"/>
    </row>
    <row r="471" spans="1:32">
      <c r="A471" s="274"/>
      <c r="B471" s="236"/>
      <c r="C471" s="234"/>
      <c r="D471" s="84"/>
      <c r="E471" s="84"/>
      <c r="F471" s="84"/>
      <c r="G471" s="84"/>
      <c r="H471" s="84"/>
      <c r="I471" s="182"/>
      <c r="J471" s="321"/>
      <c r="K471" s="267"/>
      <c r="L471" s="267"/>
      <c r="M471" s="267"/>
      <c r="N471" s="267"/>
      <c r="O471" s="267"/>
      <c r="P471" s="268"/>
      <c r="Q471" s="269"/>
      <c r="R471" s="270"/>
      <c r="S471" s="267"/>
      <c r="T471" s="267"/>
      <c r="U471" s="267"/>
      <c r="V471" s="267"/>
      <c r="W471" s="268"/>
      <c r="X471" s="267"/>
      <c r="Y471" s="321"/>
      <c r="Z471" s="31"/>
    </row>
    <row r="472" spans="1:32">
      <c r="A472" s="274"/>
      <c r="B472" s="235"/>
      <c r="C472" s="237"/>
      <c r="D472" s="238"/>
      <c r="E472" s="238"/>
      <c r="F472" s="238"/>
      <c r="G472" s="238"/>
      <c r="H472" s="238"/>
      <c r="I472" s="322"/>
      <c r="J472" s="321"/>
      <c r="K472" s="264"/>
      <c r="L472" s="264"/>
      <c r="M472" s="264"/>
      <c r="N472" s="264"/>
      <c r="O472" s="264"/>
      <c r="P472" s="265"/>
      <c r="Q472" s="266"/>
      <c r="R472" s="256"/>
      <c r="S472" s="256"/>
      <c r="T472" s="257"/>
      <c r="U472" s="257"/>
      <c r="V472" s="257"/>
      <c r="W472" s="257"/>
      <c r="X472" s="258"/>
      <c r="Y472" s="321"/>
      <c r="Z472" s="31"/>
    </row>
    <row r="473" spans="1:32">
      <c r="A473" s="274"/>
      <c r="B473" s="235"/>
      <c r="C473" s="223"/>
      <c r="D473" s="31"/>
      <c r="E473" s="31"/>
      <c r="F473" s="31"/>
      <c r="G473" s="31"/>
      <c r="H473" s="31"/>
      <c r="I473" s="181"/>
      <c r="J473" s="321"/>
      <c r="K473" s="281"/>
      <c r="L473" s="281"/>
      <c r="M473" s="281"/>
      <c r="N473" s="281"/>
      <c r="O473" s="281"/>
      <c r="P473" s="265"/>
      <c r="Q473" s="266"/>
      <c r="R473" s="264"/>
      <c r="S473" s="264"/>
      <c r="T473" s="264"/>
      <c r="U473" s="264"/>
      <c r="V473" s="264"/>
      <c r="W473" s="265"/>
      <c r="X473" s="281"/>
      <c r="Y473" s="321"/>
      <c r="Z473" s="31"/>
    </row>
    <row r="474" spans="1:32">
      <c r="A474" s="274"/>
      <c r="B474" s="236"/>
      <c r="C474" s="234"/>
      <c r="D474" s="84"/>
      <c r="E474" s="84"/>
      <c r="F474" s="84"/>
      <c r="G474" s="84"/>
      <c r="H474" s="84"/>
      <c r="I474" s="182"/>
      <c r="J474" s="321"/>
      <c r="K474" s="267"/>
      <c r="L474" s="267"/>
      <c r="M474" s="267"/>
      <c r="N474" s="267"/>
      <c r="O474" s="267"/>
      <c r="P474" s="268"/>
      <c r="Q474" s="269"/>
      <c r="R474" s="270"/>
      <c r="S474" s="267"/>
      <c r="T474" s="267"/>
      <c r="U474" s="267"/>
      <c r="V474" s="267"/>
      <c r="W474" s="268"/>
      <c r="X474" s="267"/>
      <c r="Y474" s="321"/>
      <c r="Z474" s="31"/>
    </row>
    <row r="475" spans="1:32">
      <c r="A475" s="274"/>
      <c r="B475" s="235"/>
      <c r="C475" s="223"/>
      <c r="D475" s="31"/>
      <c r="E475" s="31"/>
      <c r="F475" s="31"/>
      <c r="G475" s="31"/>
      <c r="H475" s="31"/>
      <c r="I475" s="181"/>
      <c r="J475" s="321"/>
      <c r="K475" s="264"/>
      <c r="L475" s="264"/>
      <c r="M475" s="264"/>
      <c r="N475" s="264"/>
      <c r="O475" s="264"/>
      <c r="P475" s="265"/>
      <c r="Q475" s="266"/>
      <c r="R475" s="256"/>
      <c r="S475" s="256"/>
      <c r="T475" s="257"/>
      <c r="U475" s="257"/>
      <c r="V475" s="257"/>
      <c r="W475" s="257"/>
      <c r="X475" s="258"/>
      <c r="Y475" s="321"/>
      <c r="Z475" s="31"/>
    </row>
    <row r="476" spans="1:32">
      <c r="A476" s="274"/>
      <c r="B476" s="235"/>
      <c r="C476" s="223"/>
      <c r="D476" s="31"/>
      <c r="E476" s="31"/>
      <c r="F476" s="31"/>
      <c r="G476" s="31"/>
      <c r="H476" s="31"/>
      <c r="I476" s="181"/>
      <c r="J476" s="321"/>
      <c r="K476" s="281"/>
      <c r="L476" s="281"/>
      <c r="M476" s="281"/>
      <c r="N476" s="281"/>
      <c r="O476" s="281"/>
      <c r="P476" s="265"/>
      <c r="Q476" s="266"/>
      <c r="R476" s="264"/>
      <c r="S476" s="264"/>
      <c r="T476" s="264"/>
      <c r="U476" s="264"/>
      <c r="V476" s="264"/>
      <c r="W476" s="265"/>
      <c r="X476" s="281"/>
      <c r="Y476" s="321"/>
      <c r="Z476" s="31"/>
    </row>
    <row r="477" spans="1:32">
      <c r="A477" s="275"/>
      <c r="B477" s="236"/>
      <c r="C477" s="234"/>
      <c r="D477" s="84"/>
      <c r="E477" s="84"/>
      <c r="F477" s="84"/>
      <c r="G477" s="84"/>
      <c r="H477" s="84"/>
      <c r="I477" s="182"/>
      <c r="J477" s="321"/>
      <c r="K477" s="267"/>
      <c r="L477" s="267"/>
      <c r="M477" s="267"/>
      <c r="N477" s="267"/>
      <c r="O477" s="267"/>
      <c r="P477" s="268"/>
      <c r="Q477" s="269"/>
      <c r="R477" s="270"/>
      <c r="S477" s="267"/>
      <c r="T477" s="267"/>
      <c r="U477" s="267"/>
      <c r="V477" s="267"/>
      <c r="W477" s="268"/>
      <c r="X477" s="267"/>
      <c r="Y477" s="321"/>
      <c r="Z477" s="31"/>
    </row>
    <row r="478" spans="1:32">
      <c r="A478" s="793"/>
      <c r="B478" s="788"/>
      <c r="C478" s="789"/>
      <c r="D478" s="790"/>
      <c r="E478" s="790"/>
      <c r="F478" s="790"/>
      <c r="G478" s="790"/>
      <c r="H478" s="790"/>
      <c r="I478" s="791"/>
      <c r="J478" s="321"/>
      <c r="K478" s="318"/>
      <c r="L478" s="253"/>
      <c r="M478" s="241"/>
      <c r="N478" s="241"/>
      <c r="O478" s="241"/>
      <c r="P478" s="241"/>
      <c r="Q478" s="254"/>
      <c r="R478" s="252"/>
      <c r="S478" s="253"/>
      <c r="T478" s="241"/>
      <c r="U478" s="241"/>
      <c r="V478" s="241"/>
      <c r="W478" s="241"/>
      <c r="X478" s="280"/>
      <c r="Y478" s="321"/>
      <c r="Z478" s="31"/>
    </row>
    <row r="479" spans="1:32">
      <c r="A479" s="274"/>
      <c r="B479" s="235"/>
      <c r="C479" s="223"/>
      <c r="D479" s="31"/>
      <c r="E479" s="31"/>
      <c r="F479" s="31"/>
      <c r="G479" s="31"/>
      <c r="H479" s="31"/>
      <c r="I479" s="181"/>
      <c r="J479" s="321"/>
      <c r="K479" s="256"/>
      <c r="L479" s="256"/>
      <c r="M479" s="257"/>
      <c r="N479" s="257"/>
      <c r="O479" s="257"/>
      <c r="P479" s="257"/>
      <c r="Q479" s="258"/>
      <c r="R479" s="255"/>
      <c r="S479" s="256"/>
      <c r="T479" s="257"/>
      <c r="U479" s="257"/>
      <c r="V479" s="257"/>
      <c r="W479" s="257"/>
      <c r="X479" s="258"/>
      <c r="Y479" s="321"/>
      <c r="Z479" s="31"/>
    </row>
    <row r="480" spans="1:32">
      <c r="A480" s="274"/>
      <c r="B480" s="235"/>
      <c r="C480" s="223"/>
      <c r="D480" s="31"/>
      <c r="E480" s="31"/>
      <c r="F480" s="31"/>
      <c r="G480" s="31"/>
      <c r="H480" s="31"/>
      <c r="I480" s="181"/>
      <c r="J480" s="321"/>
      <c r="K480" s="256"/>
      <c r="L480" s="256"/>
      <c r="M480" s="257"/>
      <c r="N480" s="257"/>
      <c r="O480" s="257"/>
      <c r="P480" s="257"/>
      <c r="Q480" s="258"/>
      <c r="R480" s="255"/>
      <c r="S480" s="256"/>
      <c r="T480" s="257"/>
      <c r="U480" s="257"/>
      <c r="V480" s="257"/>
      <c r="W480" s="257"/>
      <c r="X480" s="258"/>
      <c r="Y480" s="321"/>
      <c r="Z480" s="31"/>
    </row>
    <row r="481" spans="1:27">
      <c r="A481" s="274"/>
      <c r="B481" s="235"/>
      <c r="C481" s="223"/>
      <c r="D481" s="31"/>
      <c r="E481" s="31"/>
      <c r="F481" s="31"/>
      <c r="G481" s="31"/>
      <c r="H481" s="31"/>
      <c r="I481" s="181"/>
      <c r="J481" s="321"/>
      <c r="K481" s="256"/>
      <c r="L481" s="256"/>
      <c r="M481" s="257"/>
      <c r="N481" s="257"/>
      <c r="O481" s="257"/>
      <c r="P481" s="257"/>
      <c r="Q481" s="258"/>
      <c r="R481" s="255"/>
      <c r="S481" s="256"/>
      <c r="T481" s="257"/>
      <c r="U481" s="257"/>
      <c r="V481" s="257"/>
      <c r="W481" s="257"/>
      <c r="X481" s="258"/>
      <c r="Y481" s="321"/>
      <c r="Z481" s="31"/>
    </row>
    <row r="482" spans="1:27">
      <c r="A482" s="274"/>
      <c r="B482" s="235"/>
      <c r="C482" s="223"/>
      <c r="D482" s="31"/>
      <c r="E482" s="31"/>
      <c r="F482" s="31"/>
      <c r="G482" s="31"/>
      <c r="H482" s="31"/>
      <c r="I482" s="181"/>
      <c r="J482" s="321"/>
      <c r="K482" s="256"/>
      <c r="L482" s="256"/>
      <c r="M482" s="257"/>
      <c r="N482" s="257"/>
      <c r="O482" s="257"/>
      <c r="P482" s="257"/>
      <c r="Q482" s="258"/>
      <c r="R482" s="255"/>
      <c r="S482" s="256"/>
      <c r="T482" s="257"/>
      <c r="U482" s="257"/>
      <c r="V482" s="257"/>
      <c r="W482" s="257"/>
      <c r="X482" s="258"/>
      <c r="Y482" s="321"/>
      <c r="Z482" s="31"/>
      <c r="AA482" s="599"/>
    </row>
    <row r="483" spans="1:27">
      <c r="A483" s="274"/>
      <c r="B483" s="235"/>
      <c r="C483" s="223"/>
      <c r="D483" s="31"/>
      <c r="E483" s="31"/>
      <c r="F483" s="31"/>
      <c r="G483" s="31"/>
      <c r="H483" s="31"/>
      <c r="I483" s="181"/>
      <c r="J483" s="321"/>
      <c r="K483" s="256"/>
      <c r="L483" s="256"/>
      <c r="M483" s="257"/>
      <c r="N483" s="257"/>
      <c r="O483" s="257"/>
      <c r="P483" s="257"/>
      <c r="Q483" s="258"/>
      <c r="R483" s="255"/>
      <c r="S483" s="256"/>
      <c r="T483" s="257"/>
      <c r="U483" s="257"/>
      <c r="V483" s="257"/>
      <c r="W483" s="257"/>
      <c r="X483" s="258"/>
      <c r="Y483" s="321"/>
      <c r="Z483" s="31"/>
    </row>
    <row r="484" spans="1:27">
      <c r="A484" s="274"/>
      <c r="B484" s="236"/>
      <c r="C484" s="234"/>
      <c r="D484" s="84"/>
      <c r="E484" s="84"/>
      <c r="F484" s="84"/>
      <c r="G484" s="84"/>
      <c r="H484" s="84"/>
      <c r="I484" s="182"/>
      <c r="J484" s="321"/>
      <c r="K484" s="260"/>
      <c r="L484" s="260"/>
      <c r="M484" s="261"/>
      <c r="N484" s="261"/>
      <c r="O484" s="261"/>
      <c r="P484" s="261"/>
      <c r="Q484" s="262"/>
      <c r="R484" s="259"/>
      <c r="S484" s="260"/>
      <c r="T484" s="261"/>
      <c r="U484" s="261"/>
      <c r="V484" s="261"/>
      <c r="W484" s="261"/>
      <c r="X484" s="262"/>
      <c r="Y484" s="321"/>
      <c r="Z484" s="31"/>
    </row>
    <row r="485" spans="1:27">
      <c r="A485" s="274"/>
      <c r="B485" s="235"/>
      <c r="C485" s="223"/>
      <c r="D485" s="31"/>
      <c r="E485" s="31"/>
      <c r="F485" s="31"/>
      <c r="G485" s="31"/>
      <c r="H485" s="31"/>
      <c r="I485" s="181"/>
      <c r="J485" s="321"/>
      <c r="K485" s="256"/>
      <c r="L485" s="256"/>
      <c r="M485" s="257"/>
      <c r="N485" s="257"/>
      <c r="O485" s="257"/>
      <c r="P485" s="257"/>
      <c r="Q485" s="258"/>
      <c r="R485" s="255"/>
      <c r="S485" s="256"/>
      <c r="T485" s="257"/>
      <c r="U485" s="257"/>
      <c r="V485" s="257"/>
      <c r="W485" s="257"/>
      <c r="X485" s="258"/>
      <c r="Y485" s="321"/>
      <c r="Z485" s="31"/>
    </row>
    <row r="486" spans="1:27">
      <c r="A486" s="274"/>
      <c r="B486" s="235"/>
      <c r="C486" s="223"/>
      <c r="D486" s="31"/>
      <c r="E486" s="31"/>
      <c r="F486" s="31"/>
      <c r="G486" s="31"/>
      <c r="H486" s="31"/>
      <c r="I486" s="181"/>
      <c r="J486" s="321"/>
      <c r="K486" s="256"/>
      <c r="L486" s="256"/>
      <c r="M486" s="257"/>
      <c r="N486" s="257"/>
      <c r="O486" s="257"/>
      <c r="P486" s="257"/>
      <c r="Q486" s="258"/>
      <c r="R486" s="255"/>
      <c r="S486" s="256"/>
      <c r="T486" s="257"/>
      <c r="U486" s="257"/>
      <c r="V486" s="257"/>
      <c r="W486" s="257"/>
      <c r="X486" s="258"/>
      <c r="Y486" s="321"/>
      <c r="Z486" s="31"/>
    </row>
    <row r="487" spans="1:27">
      <c r="A487" s="274"/>
      <c r="B487" s="235"/>
      <c r="C487" s="237"/>
      <c r="D487" s="238"/>
      <c r="E487" s="238"/>
      <c r="F487" s="238"/>
      <c r="G487" s="238"/>
      <c r="H487" s="238"/>
      <c r="I487" s="322"/>
      <c r="J487" s="321"/>
      <c r="K487" s="256"/>
      <c r="L487" s="256"/>
      <c r="M487" s="257"/>
      <c r="N487" s="257"/>
      <c r="O487" s="257"/>
      <c r="P487" s="257"/>
      <c r="Q487" s="258"/>
      <c r="R487" s="255"/>
      <c r="S487" s="256"/>
      <c r="T487" s="257"/>
      <c r="U487" s="257"/>
      <c r="V487" s="257"/>
      <c r="W487" s="257"/>
      <c r="X487" s="258"/>
      <c r="Y487" s="321"/>
      <c r="Z487" s="31"/>
    </row>
    <row r="488" spans="1:27">
      <c r="A488" s="274"/>
      <c r="B488" s="235"/>
      <c r="C488" s="223"/>
      <c r="D488" s="31"/>
      <c r="E488" s="31"/>
      <c r="F488" s="31"/>
      <c r="G488" s="31"/>
      <c r="H488" s="31"/>
      <c r="I488" s="181"/>
      <c r="J488" s="321"/>
      <c r="K488" s="256"/>
      <c r="L488" s="256"/>
      <c r="M488" s="257"/>
      <c r="N488" s="257"/>
      <c r="O488" s="257"/>
      <c r="P488" s="257"/>
      <c r="Q488" s="258"/>
      <c r="R488" s="255"/>
      <c r="S488" s="256"/>
      <c r="T488" s="257"/>
      <c r="U488" s="257"/>
      <c r="V488" s="257"/>
      <c r="W488" s="257"/>
      <c r="X488" s="258"/>
      <c r="Y488" s="321"/>
      <c r="Z488" s="31"/>
    </row>
    <row r="489" spans="1:27">
      <c r="A489" s="274"/>
      <c r="B489" s="235"/>
      <c r="C489" s="223"/>
      <c r="D489" s="31"/>
      <c r="E489" s="31"/>
      <c r="F489" s="31"/>
      <c r="G489" s="31"/>
      <c r="H489" s="31"/>
      <c r="I489" s="181"/>
      <c r="J489" s="321"/>
      <c r="K489" s="306"/>
      <c r="L489" s="256"/>
      <c r="M489" s="257"/>
      <c r="N489" s="257"/>
      <c r="O489" s="257"/>
      <c r="P489" s="257"/>
      <c r="Q489" s="258"/>
      <c r="R489" s="255"/>
      <c r="S489" s="256"/>
      <c r="T489" s="257"/>
      <c r="U489" s="257"/>
      <c r="V489" s="257"/>
      <c r="W489" s="257"/>
      <c r="X489" s="258"/>
      <c r="Y489" s="321"/>
      <c r="Z489" s="31"/>
    </row>
    <row r="490" spans="1:27">
      <c r="A490" s="274"/>
      <c r="B490" s="235"/>
      <c r="C490" s="223"/>
      <c r="D490" s="31"/>
      <c r="E490" s="31"/>
      <c r="F490" s="31"/>
      <c r="G490" s="31"/>
      <c r="H490" s="31"/>
      <c r="I490" s="181"/>
      <c r="J490" s="321"/>
      <c r="K490" s="256"/>
      <c r="L490" s="256"/>
      <c r="M490" s="257"/>
      <c r="N490" s="257"/>
      <c r="O490" s="257"/>
      <c r="P490" s="263"/>
      <c r="Q490" s="257"/>
      <c r="R490" s="255"/>
      <c r="S490" s="256"/>
      <c r="T490" s="257"/>
      <c r="U490" s="257"/>
      <c r="V490" s="257"/>
      <c r="W490" s="257"/>
      <c r="X490" s="258"/>
      <c r="Y490" s="321"/>
      <c r="Z490" s="31"/>
    </row>
    <row r="491" spans="1:27">
      <c r="A491" s="274"/>
      <c r="B491" s="235"/>
      <c r="C491" s="223"/>
      <c r="D491" s="31"/>
      <c r="E491" s="31"/>
      <c r="F491" s="31"/>
      <c r="G491" s="31"/>
      <c r="H491" s="31"/>
      <c r="I491" s="181"/>
      <c r="J491" s="321"/>
      <c r="K491" s="281"/>
      <c r="L491" s="264"/>
      <c r="M491" s="264"/>
      <c r="N491" s="264"/>
      <c r="O491" s="264"/>
      <c r="P491" s="265"/>
      <c r="Q491" s="266"/>
      <c r="R491" s="264"/>
      <c r="S491" s="264"/>
      <c r="T491" s="264"/>
      <c r="U491" s="264"/>
      <c r="V491" s="264"/>
      <c r="W491" s="265"/>
      <c r="X491" s="281"/>
      <c r="Y491" s="321"/>
      <c r="Z491" s="31"/>
    </row>
    <row r="492" spans="1:27">
      <c r="A492" s="274"/>
      <c r="B492" s="235"/>
      <c r="C492" s="223"/>
      <c r="D492" s="31"/>
      <c r="E492" s="31"/>
      <c r="F492" s="31"/>
      <c r="G492" s="31"/>
      <c r="H492" s="31"/>
      <c r="I492" s="181"/>
      <c r="J492" s="321"/>
      <c r="K492" s="264"/>
      <c r="L492" s="264"/>
      <c r="M492" s="264"/>
      <c r="N492" s="264"/>
      <c r="O492" s="264"/>
      <c r="P492" s="265"/>
      <c r="Q492" s="266"/>
      <c r="R492" s="264"/>
      <c r="S492" s="264"/>
      <c r="T492" s="264"/>
      <c r="U492" s="264"/>
      <c r="V492" s="264"/>
      <c r="W492" s="265"/>
      <c r="X492" s="281"/>
      <c r="Y492" s="321"/>
      <c r="Z492" s="31"/>
    </row>
    <row r="493" spans="1:27">
      <c r="A493" s="274"/>
      <c r="B493" s="235"/>
      <c r="C493" s="223"/>
      <c r="D493" s="31"/>
      <c r="E493" s="31"/>
      <c r="F493" s="31"/>
      <c r="G493" s="31"/>
      <c r="H493" s="31"/>
      <c r="I493" s="181"/>
      <c r="J493" s="321"/>
      <c r="K493" s="264"/>
      <c r="L493" s="264"/>
      <c r="M493" s="264"/>
      <c r="N493" s="264"/>
      <c r="O493" s="264"/>
      <c r="P493" s="265"/>
      <c r="Q493" s="266"/>
      <c r="R493" s="264"/>
      <c r="S493" s="264"/>
      <c r="T493" s="264"/>
      <c r="U493" s="264"/>
      <c r="V493" s="264"/>
      <c r="W493" s="265"/>
      <c r="X493" s="281"/>
      <c r="Y493" s="321"/>
      <c r="Z493" s="31"/>
    </row>
    <row r="494" spans="1:27">
      <c r="A494" s="274"/>
      <c r="B494" s="235"/>
      <c r="C494" s="223"/>
      <c r="D494" s="31"/>
      <c r="E494" s="31"/>
      <c r="F494" s="31"/>
      <c r="G494" s="31"/>
      <c r="H494" s="31"/>
      <c r="I494" s="181"/>
      <c r="J494" s="321"/>
      <c r="K494" s="264"/>
      <c r="L494" s="264"/>
      <c r="M494" s="264"/>
      <c r="N494" s="264"/>
      <c r="O494" s="264"/>
      <c r="P494" s="265"/>
      <c r="Q494" s="266"/>
      <c r="R494" s="264"/>
      <c r="S494" s="264"/>
      <c r="T494" s="264"/>
      <c r="U494" s="264"/>
      <c r="V494" s="264"/>
      <c r="W494" s="265"/>
      <c r="X494" s="281"/>
      <c r="Y494" s="321"/>
      <c r="Z494" s="31"/>
    </row>
    <row r="495" spans="1:27">
      <c r="A495" s="274"/>
      <c r="B495" s="235"/>
      <c r="C495" s="223"/>
      <c r="D495" s="31"/>
      <c r="E495" s="31"/>
      <c r="F495" s="31"/>
      <c r="G495" s="31"/>
      <c r="H495" s="31"/>
      <c r="I495" s="181"/>
      <c r="J495" s="321"/>
      <c r="K495" s="281"/>
      <c r="L495" s="281"/>
      <c r="M495" s="281"/>
      <c r="N495" s="281"/>
      <c r="O495" s="281"/>
      <c r="P495" s="265"/>
      <c r="Q495" s="266"/>
      <c r="R495" s="688"/>
      <c r="S495" s="281"/>
      <c r="T495" s="281"/>
      <c r="U495" s="281"/>
      <c r="V495" s="281"/>
      <c r="W495" s="265"/>
      <c r="X495" s="281"/>
      <c r="Y495" s="321"/>
      <c r="Z495" s="31"/>
    </row>
    <row r="496" spans="1:27">
      <c r="A496" s="274"/>
      <c r="B496" s="236"/>
      <c r="C496" s="234"/>
      <c r="D496" s="84"/>
      <c r="E496" s="84"/>
      <c r="F496" s="84"/>
      <c r="G496" s="84"/>
      <c r="H496" s="84"/>
      <c r="I496" s="182"/>
      <c r="J496" s="321"/>
      <c r="K496" s="267"/>
      <c r="L496" s="267"/>
      <c r="M496" s="267"/>
      <c r="N496" s="267"/>
      <c r="O496" s="267"/>
      <c r="P496" s="268"/>
      <c r="Q496" s="269"/>
      <c r="R496" s="270"/>
      <c r="Y496" s="321"/>
    </row>
    <row r="497" spans="1:32">
      <c r="A497" s="274"/>
      <c r="B497" s="235"/>
      <c r="C497" s="223"/>
      <c r="D497" s="31"/>
      <c r="E497" s="31"/>
      <c r="F497" s="31"/>
      <c r="G497" s="31"/>
      <c r="H497" s="31"/>
      <c r="I497" s="181"/>
      <c r="J497" s="321"/>
      <c r="K497" s="264"/>
      <c r="L497" s="264"/>
      <c r="M497" s="264"/>
      <c r="N497" s="264"/>
      <c r="O497" s="264"/>
      <c r="P497" s="265"/>
      <c r="Q497" s="266"/>
      <c r="R497" s="264"/>
      <c r="S497" s="264"/>
      <c r="T497" s="264"/>
      <c r="U497" s="264"/>
      <c r="V497" s="264"/>
      <c r="W497" s="265"/>
      <c r="X497" s="281"/>
      <c r="Y497" s="321"/>
      <c r="Z497" s="31"/>
    </row>
    <row r="498" spans="1:32">
      <c r="A498" s="274"/>
      <c r="B498" s="235"/>
      <c r="C498" s="223"/>
      <c r="D498" s="31"/>
      <c r="E498" s="31"/>
      <c r="F498" s="31"/>
      <c r="G498" s="31"/>
      <c r="H498" s="31"/>
      <c r="I498" s="181"/>
      <c r="J498" s="321"/>
      <c r="K498" s="281"/>
      <c r="L498" s="281"/>
      <c r="M498" s="281"/>
      <c r="N498" s="281"/>
      <c r="O498" s="281"/>
      <c r="P498" s="265"/>
      <c r="Q498" s="266"/>
      <c r="R498" s="281"/>
      <c r="S498" s="281"/>
      <c r="T498" s="281"/>
      <c r="U498" s="281"/>
      <c r="V498" s="281"/>
      <c r="W498" s="265"/>
      <c r="X498" s="281"/>
      <c r="Y498" s="321"/>
      <c r="Z498" s="31"/>
      <c r="AA498" s="179"/>
      <c r="AB498" s="179"/>
      <c r="AC498" s="179"/>
      <c r="AD498" s="179"/>
      <c r="AE498" s="179"/>
      <c r="AF498" s="179"/>
    </row>
    <row r="499" spans="1:32">
      <c r="A499" s="274"/>
      <c r="B499" s="236"/>
      <c r="C499" s="234"/>
      <c r="D499" s="84"/>
      <c r="E499" s="84"/>
      <c r="F499" s="84"/>
      <c r="G499" s="84"/>
      <c r="H499" s="84"/>
      <c r="I499" s="182"/>
      <c r="J499" s="321"/>
      <c r="K499" s="267"/>
      <c r="L499" s="267"/>
      <c r="M499" s="267"/>
      <c r="N499" s="267"/>
      <c r="O499" s="267"/>
      <c r="P499" s="268"/>
      <c r="Q499" s="269"/>
      <c r="R499" s="281"/>
      <c r="S499" s="281"/>
      <c r="T499" s="281"/>
      <c r="U499" s="281"/>
      <c r="V499" s="281"/>
      <c r="W499" s="265"/>
      <c r="X499" s="281"/>
      <c r="Y499" s="321"/>
      <c r="Z499" s="31"/>
      <c r="AA499" s="179"/>
      <c r="AB499" s="179"/>
      <c r="AC499" s="179"/>
      <c r="AD499" s="179"/>
      <c r="AE499" s="179"/>
      <c r="AF499" s="179"/>
    </row>
    <row r="500" spans="1:32">
      <c r="A500" s="274"/>
      <c r="B500" s="235"/>
      <c r="C500" s="223"/>
      <c r="D500" s="31"/>
      <c r="E500" s="31"/>
      <c r="F500" s="31"/>
      <c r="G500" s="31"/>
      <c r="H500" s="31"/>
      <c r="I500" s="181"/>
      <c r="J500" s="321"/>
      <c r="K500" s="264"/>
      <c r="L500" s="264"/>
      <c r="M500" s="264"/>
      <c r="N500" s="264"/>
      <c r="O500" s="264"/>
      <c r="P500" s="265"/>
      <c r="Q500" s="266"/>
      <c r="R500" s="256"/>
      <c r="S500" s="256"/>
      <c r="T500" s="257"/>
      <c r="U500" s="257"/>
      <c r="V500" s="257"/>
      <c r="W500" s="257"/>
      <c r="X500" s="258"/>
      <c r="Y500" s="321"/>
      <c r="Z500" s="31"/>
    </row>
    <row r="501" spans="1:32">
      <c r="A501" s="274"/>
      <c r="B501" s="235"/>
      <c r="C501" s="223"/>
      <c r="D501" s="31"/>
      <c r="E501" s="31"/>
      <c r="F501" s="31"/>
      <c r="G501" s="31"/>
      <c r="H501" s="31"/>
      <c r="I501" s="181"/>
      <c r="J501" s="321"/>
      <c r="K501" s="281"/>
      <c r="L501" s="281"/>
      <c r="M501" s="281"/>
      <c r="N501" s="281"/>
      <c r="O501" s="281"/>
      <c r="P501" s="265"/>
      <c r="Q501" s="266"/>
      <c r="R501" s="264"/>
      <c r="S501" s="264"/>
      <c r="T501" s="264"/>
      <c r="U501" s="264"/>
      <c r="V501" s="264"/>
      <c r="W501" s="265"/>
      <c r="X501" s="281"/>
      <c r="Y501" s="321"/>
      <c r="Z501" s="31"/>
    </row>
    <row r="502" spans="1:32">
      <c r="A502" s="274"/>
      <c r="B502" s="236"/>
      <c r="C502" s="234"/>
      <c r="D502" s="84"/>
      <c r="E502" s="84"/>
      <c r="F502" s="84"/>
      <c r="G502" s="84"/>
      <c r="H502" s="84"/>
      <c r="I502" s="182"/>
      <c r="J502" s="321"/>
      <c r="K502" s="267"/>
      <c r="L502" s="267"/>
      <c r="M502" s="267"/>
      <c r="N502" s="267"/>
      <c r="O502" s="267"/>
      <c r="P502" s="268"/>
      <c r="Q502" s="269"/>
      <c r="R502" s="270"/>
      <c r="S502" s="267"/>
      <c r="T502" s="267"/>
      <c r="U502" s="267"/>
      <c r="V502" s="267"/>
      <c r="W502" s="268"/>
      <c r="X502" s="267"/>
      <c r="Y502" s="321"/>
      <c r="Z502" s="31"/>
    </row>
    <row r="503" spans="1:32">
      <c r="A503" s="274"/>
      <c r="B503" s="235"/>
      <c r="C503" s="223"/>
      <c r="D503" s="31"/>
      <c r="E503" s="31"/>
      <c r="F503" s="31"/>
      <c r="G503" s="31"/>
      <c r="H503" s="31"/>
      <c r="I503" s="181"/>
      <c r="J503" s="321"/>
      <c r="K503" s="264"/>
      <c r="L503" s="264"/>
      <c r="M503" s="264"/>
      <c r="N503" s="264"/>
      <c r="O503" s="264"/>
      <c r="P503" s="265"/>
      <c r="Q503" s="266"/>
      <c r="R503" s="264"/>
      <c r="S503" s="256"/>
      <c r="T503" s="257"/>
      <c r="U503" s="257"/>
      <c r="V503" s="257"/>
      <c r="W503" s="257"/>
      <c r="X503" s="258"/>
      <c r="Y503" s="321"/>
      <c r="Z503" s="31"/>
    </row>
    <row r="504" spans="1:32">
      <c r="A504" s="274"/>
      <c r="B504" s="235"/>
      <c r="C504" s="223"/>
      <c r="D504" s="31"/>
      <c r="E504" s="31"/>
      <c r="F504" s="31"/>
      <c r="G504" s="31"/>
      <c r="H504" s="31"/>
      <c r="I504" s="181"/>
      <c r="J504" s="321"/>
      <c r="K504" s="281"/>
      <c r="L504" s="281"/>
      <c r="M504" s="281"/>
      <c r="N504" s="281"/>
      <c r="O504" s="281"/>
      <c r="P504" s="265"/>
      <c r="Q504" s="266"/>
      <c r="S504" s="264"/>
      <c r="T504" s="264"/>
      <c r="U504" s="264"/>
      <c r="V504" s="264"/>
      <c r="W504" s="265"/>
      <c r="X504" s="281"/>
      <c r="Y504" s="321"/>
      <c r="Z504" s="31"/>
    </row>
    <row r="505" spans="1:32">
      <c r="A505" s="274"/>
      <c r="B505" s="236"/>
      <c r="C505" s="234"/>
      <c r="D505" s="84"/>
      <c r="E505" s="84"/>
      <c r="F505" s="84"/>
      <c r="G505" s="84"/>
      <c r="H505" s="84"/>
      <c r="I505" s="182"/>
      <c r="J505" s="321"/>
      <c r="K505" s="267"/>
      <c r="L505" s="267"/>
      <c r="M505" s="267"/>
      <c r="N505" s="267"/>
      <c r="O505" s="267"/>
      <c r="P505" s="268"/>
      <c r="Q505" s="269"/>
      <c r="R505" s="270"/>
      <c r="S505" s="267"/>
      <c r="T505" s="267"/>
      <c r="U505" s="267"/>
      <c r="V505" s="267"/>
      <c r="W505" s="268"/>
      <c r="X505" s="267"/>
      <c r="Y505" s="321"/>
      <c r="Z505" s="31"/>
    </row>
    <row r="506" spans="1:32">
      <c r="A506" s="274"/>
      <c r="B506" s="235"/>
      <c r="C506" s="223"/>
      <c r="D506" s="31"/>
      <c r="E506" s="31"/>
      <c r="F506" s="31"/>
      <c r="G506" s="31"/>
      <c r="H506" s="31"/>
      <c r="I506" s="181"/>
      <c r="J506" s="321"/>
      <c r="K506" s="264"/>
      <c r="L506" s="264"/>
      <c r="M506" s="264"/>
      <c r="N506" s="264"/>
      <c r="O506" s="264"/>
      <c r="P506" s="265"/>
      <c r="Q506" s="266"/>
      <c r="R506" s="264"/>
      <c r="S506" s="264"/>
      <c r="T506" s="264"/>
      <c r="U506" s="264"/>
      <c r="V506" s="264"/>
      <c r="W506" s="265"/>
      <c r="X506" s="281"/>
      <c r="Y506" s="321"/>
      <c r="Z506" s="31"/>
    </row>
    <row r="507" spans="1:32">
      <c r="A507" s="274"/>
      <c r="B507" s="235"/>
      <c r="C507" s="223"/>
      <c r="D507" s="31"/>
      <c r="E507" s="31"/>
      <c r="F507" s="31"/>
      <c r="G507" s="31"/>
      <c r="H507" s="31"/>
      <c r="I507" s="181"/>
      <c r="J507" s="321"/>
      <c r="K507" s="281"/>
      <c r="L507" s="281"/>
      <c r="M507" s="281"/>
      <c r="N507" s="281"/>
      <c r="O507" s="281"/>
      <c r="P507" s="265"/>
      <c r="Q507" s="266"/>
      <c r="R507" s="281"/>
      <c r="S507" s="281"/>
      <c r="T507" s="281"/>
      <c r="U507" s="281"/>
      <c r="V507" s="281"/>
      <c r="W507" s="265"/>
      <c r="X507" s="281"/>
      <c r="Y507" s="321"/>
      <c r="Z507" s="31"/>
      <c r="AA507" s="179"/>
      <c r="AB507" s="179"/>
      <c r="AC507" s="179"/>
      <c r="AD507" s="179"/>
      <c r="AE507" s="179"/>
      <c r="AF507" s="179"/>
    </row>
    <row r="508" spans="1:32">
      <c r="A508" s="274"/>
      <c r="B508" s="236"/>
      <c r="C508" s="234"/>
      <c r="D508" s="84"/>
      <c r="E508" s="84"/>
      <c r="F508" s="84"/>
      <c r="G508" s="84"/>
      <c r="H508" s="84"/>
      <c r="I508" s="182"/>
      <c r="J508" s="321"/>
      <c r="K508" s="267"/>
      <c r="L508" s="267"/>
      <c r="M508" s="267"/>
      <c r="N508" s="267"/>
      <c r="O508" s="267"/>
      <c r="P508" s="268"/>
      <c r="Q508" s="269"/>
      <c r="R508" s="281"/>
      <c r="S508" s="281"/>
      <c r="T508" s="281"/>
      <c r="U508" s="281"/>
      <c r="V508" s="281"/>
      <c r="W508" s="265"/>
      <c r="X508" s="281"/>
      <c r="Y508" s="321"/>
      <c r="Z508" s="31"/>
      <c r="AA508" s="179"/>
      <c r="AB508" s="179"/>
      <c r="AC508" s="179"/>
      <c r="AD508" s="179"/>
      <c r="AE508" s="179"/>
      <c r="AF508" s="179"/>
    </row>
    <row r="509" spans="1:32">
      <c r="A509" s="274"/>
      <c r="B509" s="235"/>
      <c r="C509" s="223"/>
      <c r="D509" s="31"/>
      <c r="E509" s="31"/>
      <c r="F509" s="31"/>
      <c r="G509" s="31"/>
      <c r="H509" s="31"/>
      <c r="I509" s="181"/>
      <c r="J509" s="321"/>
      <c r="K509" s="264"/>
      <c r="L509" s="264"/>
      <c r="M509" s="264"/>
      <c r="N509" s="264"/>
      <c r="O509" s="264"/>
      <c r="P509" s="265"/>
      <c r="Q509" s="266"/>
      <c r="R509" s="256"/>
      <c r="S509" s="256"/>
      <c r="T509" s="257"/>
      <c r="U509" s="257"/>
      <c r="V509" s="257"/>
      <c r="W509" s="257"/>
      <c r="X509" s="258"/>
      <c r="Y509" s="321"/>
      <c r="Z509" s="31"/>
    </row>
    <row r="510" spans="1:32">
      <c r="A510" s="274"/>
      <c r="B510" s="235"/>
      <c r="C510" s="223"/>
      <c r="D510" s="31"/>
      <c r="E510" s="31"/>
      <c r="F510" s="31"/>
      <c r="G510" s="31"/>
      <c r="H510" s="31"/>
      <c r="I510" s="181"/>
      <c r="J510" s="321"/>
      <c r="K510" s="281"/>
      <c r="L510" s="281"/>
      <c r="M510" s="281"/>
      <c r="N510" s="281"/>
      <c r="O510" s="281"/>
      <c r="P510" s="265"/>
      <c r="Q510" s="266"/>
      <c r="R510" s="264"/>
      <c r="S510" s="264"/>
      <c r="T510" s="264"/>
      <c r="U510" s="264"/>
      <c r="V510" s="264"/>
      <c r="W510" s="265"/>
      <c r="X510" s="281"/>
      <c r="Y510" s="321"/>
      <c r="Z510" s="31"/>
    </row>
    <row r="511" spans="1:32">
      <c r="A511" s="274"/>
      <c r="B511" s="236"/>
      <c r="C511" s="234"/>
      <c r="D511" s="84"/>
      <c r="E511" s="84"/>
      <c r="F511" s="84"/>
      <c r="G511" s="84"/>
      <c r="H511" s="84"/>
      <c r="I511" s="182"/>
      <c r="J511" s="321"/>
      <c r="K511" s="267"/>
      <c r="L511" s="267"/>
      <c r="M511" s="267"/>
      <c r="N511" s="267"/>
      <c r="O511" s="267"/>
      <c r="P511" s="268"/>
      <c r="Q511" s="269"/>
      <c r="R511" s="270"/>
      <c r="S511" s="267"/>
      <c r="T511" s="267"/>
      <c r="U511" s="267"/>
      <c r="V511" s="267"/>
      <c r="W511" s="268"/>
      <c r="X511" s="267"/>
      <c r="Y511" s="321"/>
      <c r="Z511" s="31"/>
    </row>
    <row r="512" spans="1:32">
      <c r="A512" s="274"/>
      <c r="B512" s="235"/>
      <c r="C512" s="223"/>
      <c r="D512" s="31"/>
      <c r="E512" s="31"/>
      <c r="F512" s="31"/>
      <c r="G512" s="31"/>
      <c r="H512" s="31"/>
      <c r="I512" s="181"/>
      <c r="J512" s="321"/>
      <c r="K512" s="264"/>
      <c r="L512" s="264"/>
      <c r="M512" s="264"/>
      <c r="N512" s="264"/>
      <c r="O512" s="264"/>
      <c r="P512" s="265"/>
      <c r="Q512" s="266"/>
      <c r="R512" s="256"/>
      <c r="S512" s="256"/>
      <c r="T512" s="257"/>
      <c r="U512" s="257"/>
      <c r="V512" s="257"/>
      <c r="W512" s="257"/>
      <c r="X512" s="258"/>
      <c r="Y512" s="321"/>
      <c r="Z512" s="31"/>
    </row>
    <row r="513" spans="1:27">
      <c r="A513" s="274"/>
      <c r="B513" s="235"/>
      <c r="C513" s="223"/>
      <c r="D513" s="31"/>
      <c r="E513" s="31"/>
      <c r="F513" s="31"/>
      <c r="G513" s="31"/>
      <c r="H513" s="31"/>
      <c r="I513" s="181"/>
      <c r="J513" s="321"/>
      <c r="K513" s="281"/>
      <c r="L513" s="281"/>
      <c r="M513" s="281"/>
      <c r="N513" s="281"/>
      <c r="O513" s="281"/>
      <c r="P513" s="265"/>
      <c r="Q513" s="266"/>
      <c r="R513" s="264"/>
      <c r="S513" s="264"/>
      <c r="T513" s="264"/>
      <c r="U513" s="264"/>
      <c r="V513" s="264"/>
      <c r="W513" s="265"/>
      <c r="X513" s="281"/>
      <c r="Y513" s="321"/>
      <c r="Z513" s="31"/>
    </row>
    <row r="514" spans="1:27">
      <c r="A514" s="274"/>
      <c r="B514" s="236"/>
      <c r="C514" s="234"/>
      <c r="D514" s="84"/>
      <c r="E514" s="84"/>
      <c r="F514" s="84"/>
      <c r="G514" s="84"/>
      <c r="H514" s="84"/>
      <c r="I514" s="182"/>
      <c r="J514" s="321"/>
      <c r="K514" s="267"/>
      <c r="L514" s="267"/>
      <c r="M514" s="267"/>
      <c r="N514" s="267"/>
      <c r="O514" s="267"/>
      <c r="P514" s="268"/>
      <c r="Q514" s="269"/>
      <c r="R514" s="270"/>
      <c r="S514" s="267"/>
      <c r="T514" s="267"/>
      <c r="U514" s="267"/>
      <c r="V514" s="267"/>
      <c r="W514" s="268"/>
      <c r="X514" s="267"/>
      <c r="Y514" s="321"/>
      <c r="Z514" s="31"/>
    </row>
    <row r="515" spans="1:27">
      <c r="A515" s="274"/>
      <c r="B515" s="235"/>
      <c r="C515" s="237"/>
      <c r="D515" s="238"/>
      <c r="E515" s="238"/>
      <c r="F515" s="238"/>
      <c r="G515" s="238"/>
      <c r="H515" s="238"/>
      <c r="I515" s="322"/>
      <c r="J515" s="321"/>
      <c r="K515" s="264"/>
      <c r="L515" s="264"/>
      <c r="M515" s="264"/>
      <c r="N515" s="264"/>
      <c r="O515" s="264"/>
      <c r="P515" s="265"/>
      <c r="Q515" s="266"/>
      <c r="R515" s="256"/>
      <c r="S515" s="256"/>
      <c r="T515" s="257"/>
      <c r="U515" s="257"/>
      <c r="V515" s="257"/>
      <c r="W515" s="257"/>
      <c r="X515" s="258"/>
      <c r="Y515" s="321"/>
      <c r="Z515" s="31"/>
    </row>
    <row r="516" spans="1:27">
      <c r="A516" s="274"/>
      <c r="B516" s="235"/>
      <c r="C516" s="223"/>
      <c r="D516" s="31"/>
      <c r="E516" s="31"/>
      <c r="F516" s="31"/>
      <c r="G516" s="31"/>
      <c r="H516" s="31"/>
      <c r="I516" s="181"/>
      <c r="J516" s="321"/>
      <c r="K516" s="281"/>
      <c r="L516" s="281"/>
      <c r="M516" s="281"/>
      <c r="N516" s="281"/>
      <c r="O516" s="281"/>
      <c r="P516" s="265"/>
      <c r="Q516" s="266"/>
      <c r="R516" s="264"/>
      <c r="S516" s="264"/>
      <c r="T516" s="264"/>
      <c r="U516" s="264"/>
      <c r="V516" s="264"/>
      <c r="W516" s="265"/>
      <c r="X516" s="281"/>
      <c r="Y516" s="321"/>
      <c r="Z516" s="31"/>
    </row>
    <row r="517" spans="1:27">
      <c r="A517" s="274"/>
      <c r="B517" s="236"/>
      <c r="C517" s="234"/>
      <c r="D517" s="84"/>
      <c r="E517" s="84"/>
      <c r="F517" s="84"/>
      <c r="G517" s="84"/>
      <c r="H517" s="84"/>
      <c r="I517" s="182"/>
      <c r="J517" s="321"/>
      <c r="K517" s="267"/>
      <c r="L517" s="267"/>
      <c r="M517" s="267"/>
      <c r="N517" s="267"/>
      <c r="O517" s="267"/>
      <c r="P517" s="268"/>
      <c r="Q517" s="269"/>
      <c r="R517" s="270"/>
      <c r="S517" s="267"/>
      <c r="T517" s="267"/>
      <c r="U517" s="267"/>
      <c r="V517" s="267"/>
      <c r="W517" s="268"/>
      <c r="X517" s="267"/>
      <c r="Y517" s="321"/>
      <c r="Z517" s="31"/>
    </row>
    <row r="518" spans="1:27">
      <c r="A518" s="274"/>
      <c r="B518" s="235"/>
      <c r="C518" s="223"/>
      <c r="D518" s="31"/>
      <c r="E518" s="31"/>
      <c r="F518" s="31"/>
      <c r="G518" s="31"/>
      <c r="H518" s="31"/>
      <c r="I518" s="181"/>
      <c r="J518" s="321"/>
      <c r="K518" s="264"/>
      <c r="L518" s="264"/>
      <c r="M518" s="264"/>
      <c r="N518" s="264"/>
      <c r="O518" s="264"/>
      <c r="P518" s="265"/>
      <c r="Q518" s="266"/>
      <c r="R518" s="256"/>
      <c r="S518" s="256"/>
      <c r="T518" s="257"/>
      <c r="U518" s="257"/>
      <c r="V518" s="257"/>
      <c r="W518" s="257"/>
      <c r="X518" s="258"/>
      <c r="Y518" s="321"/>
      <c r="Z518" s="31"/>
    </row>
    <row r="519" spans="1:27">
      <c r="A519" s="274"/>
      <c r="B519" s="235"/>
      <c r="C519" s="223"/>
      <c r="D519" s="31"/>
      <c r="E519" s="31"/>
      <c r="F519" s="31"/>
      <c r="G519" s="31"/>
      <c r="H519" s="31"/>
      <c r="I519" s="181"/>
      <c r="J519" s="321"/>
      <c r="K519" s="281"/>
      <c r="L519" s="281"/>
      <c r="M519" s="281"/>
      <c r="N519" s="281"/>
      <c r="O519" s="281"/>
      <c r="P519" s="265"/>
      <c r="Q519" s="266"/>
      <c r="R519" s="264"/>
      <c r="S519" s="264"/>
      <c r="T519" s="264"/>
      <c r="U519" s="264"/>
      <c r="V519" s="264"/>
      <c r="W519" s="265"/>
      <c r="X519" s="281"/>
      <c r="Y519" s="321"/>
      <c r="Z519" s="31"/>
    </row>
    <row r="520" spans="1:27">
      <c r="A520" s="275"/>
      <c r="B520" s="236"/>
      <c r="C520" s="234"/>
      <c r="D520" s="84"/>
      <c r="E520" s="84"/>
      <c r="F520" s="84"/>
      <c r="G520" s="84"/>
      <c r="H520" s="84"/>
      <c r="I520" s="182"/>
      <c r="J520" s="321"/>
      <c r="K520" s="267"/>
      <c r="L520" s="267"/>
      <c r="M520" s="267"/>
      <c r="N520" s="267"/>
      <c r="O520" s="267"/>
      <c r="P520" s="268"/>
      <c r="Q520" s="269"/>
      <c r="R520" s="270"/>
      <c r="S520" s="267"/>
      <c r="T520" s="267"/>
      <c r="U520" s="267"/>
      <c r="V520" s="267"/>
      <c r="W520" s="268"/>
      <c r="X520" s="267"/>
      <c r="Y520" s="321"/>
      <c r="Z520" s="31"/>
    </row>
    <row r="521" spans="1:27">
      <c r="A521" s="793"/>
      <c r="B521" s="788"/>
      <c r="C521" s="789"/>
      <c r="D521" s="790"/>
      <c r="E521" s="790"/>
      <c r="F521" s="790"/>
      <c r="G521" s="790"/>
      <c r="H521" s="790"/>
      <c r="I521" s="791"/>
      <c r="J521" s="321"/>
      <c r="K521" s="318"/>
      <c r="L521" s="253"/>
      <c r="M521" s="241"/>
      <c r="N521" s="241"/>
      <c r="O521" s="241"/>
      <c r="P521" s="241"/>
      <c r="Q521" s="254"/>
      <c r="R521" s="252"/>
      <c r="S521" s="253"/>
      <c r="T521" s="241"/>
      <c r="U521" s="241"/>
      <c r="V521" s="241"/>
      <c r="W521" s="241"/>
      <c r="X521" s="280"/>
      <c r="Y521" s="321"/>
      <c r="Z521" s="31"/>
    </row>
    <row r="522" spans="1:27">
      <c r="A522" s="274"/>
      <c r="B522" s="235"/>
      <c r="C522" s="223"/>
      <c r="D522" s="31"/>
      <c r="E522" s="31"/>
      <c r="F522" s="31"/>
      <c r="G522" s="31"/>
      <c r="H522" s="31"/>
      <c r="I522" s="181"/>
      <c r="J522" s="321"/>
      <c r="K522" s="256"/>
      <c r="L522" s="256"/>
      <c r="M522" s="257"/>
      <c r="N522" s="257"/>
      <c r="O522" s="257"/>
      <c r="P522" s="257"/>
      <c r="Q522" s="258"/>
      <c r="R522" s="255"/>
      <c r="S522" s="256"/>
      <c r="T522" s="257"/>
      <c r="U522" s="257"/>
      <c r="V522" s="257"/>
      <c r="W522" s="257"/>
      <c r="X522" s="258"/>
      <c r="Y522" s="321"/>
      <c r="Z522" s="31"/>
    </row>
    <row r="523" spans="1:27">
      <c r="A523" s="274"/>
      <c r="B523" s="235"/>
      <c r="C523" s="223"/>
      <c r="D523" s="31"/>
      <c r="E523" s="31"/>
      <c r="F523" s="31"/>
      <c r="G523" s="31"/>
      <c r="H523" s="31"/>
      <c r="I523" s="181"/>
      <c r="J523" s="321"/>
      <c r="K523" s="256"/>
      <c r="L523" s="256"/>
      <c r="M523" s="257"/>
      <c r="N523" s="257"/>
      <c r="O523" s="257"/>
      <c r="P523" s="257"/>
      <c r="Q523" s="258"/>
      <c r="R523" s="255"/>
      <c r="S523" s="256"/>
      <c r="T523" s="257"/>
      <c r="U523" s="257"/>
      <c r="V523" s="257"/>
      <c r="W523" s="257"/>
      <c r="X523" s="258"/>
      <c r="Y523" s="321"/>
      <c r="Z523" s="31"/>
    </row>
    <row r="524" spans="1:27">
      <c r="A524" s="274"/>
      <c r="B524" s="235"/>
      <c r="C524" s="223"/>
      <c r="D524" s="31"/>
      <c r="E524" s="31"/>
      <c r="F524" s="31"/>
      <c r="G524" s="31"/>
      <c r="H524" s="31"/>
      <c r="I524" s="181"/>
      <c r="J524" s="321"/>
      <c r="K524" s="256"/>
      <c r="L524" s="256"/>
      <c r="M524" s="257"/>
      <c r="N524" s="257"/>
      <c r="O524" s="257"/>
      <c r="P524" s="257"/>
      <c r="Q524" s="258"/>
      <c r="R524" s="255"/>
      <c r="S524" s="256"/>
      <c r="T524" s="257"/>
      <c r="U524" s="257"/>
      <c r="V524" s="257"/>
      <c r="W524" s="257"/>
      <c r="X524" s="258"/>
      <c r="Y524" s="321"/>
      <c r="Z524" s="31"/>
    </row>
    <row r="525" spans="1:27">
      <c r="A525" s="274"/>
      <c r="B525" s="235"/>
      <c r="C525" s="223"/>
      <c r="D525" s="31"/>
      <c r="E525" s="31"/>
      <c r="F525" s="31"/>
      <c r="G525" s="31"/>
      <c r="H525" s="31"/>
      <c r="I525" s="181"/>
      <c r="J525" s="321"/>
      <c r="K525" s="256"/>
      <c r="L525" s="256"/>
      <c r="M525" s="257"/>
      <c r="N525" s="257"/>
      <c r="O525" s="257"/>
      <c r="P525" s="257"/>
      <c r="Q525" s="258"/>
      <c r="R525" s="255"/>
      <c r="S525" s="256"/>
      <c r="T525" s="257"/>
      <c r="U525" s="257"/>
      <c r="V525" s="257"/>
      <c r="W525" s="257"/>
      <c r="X525" s="258"/>
      <c r="Y525" s="321"/>
      <c r="Z525" s="31"/>
      <c r="AA525" s="599"/>
    </row>
    <row r="526" spans="1:27">
      <c r="A526" s="274"/>
      <c r="B526" s="235"/>
      <c r="C526" s="223"/>
      <c r="D526" s="31"/>
      <c r="E526" s="31"/>
      <c r="F526" s="31"/>
      <c r="G526" s="31"/>
      <c r="H526" s="31"/>
      <c r="I526" s="181"/>
      <c r="J526" s="321"/>
      <c r="K526" s="256"/>
      <c r="L526" s="256"/>
      <c r="M526" s="257"/>
      <c r="N526" s="257"/>
      <c r="O526" s="257"/>
      <c r="P526" s="257"/>
      <c r="Q526" s="258"/>
      <c r="R526" s="255"/>
      <c r="S526" s="256"/>
      <c r="T526" s="257"/>
      <c r="U526" s="257"/>
      <c r="V526" s="257"/>
      <c r="W526" s="257"/>
      <c r="X526" s="258"/>
      <c r="Y526" s="321"/>
      <c r="Z526" s="31"/>
    </row>
    <row r="527" spans="1:27">
      <c r="A527" s="274"/>
      <c r="B527" s="236"/>
      <c r="C527" s="234"/>
      <c r="D527" s="84"/>
      <c r="E527" s="84"/>
      <c r="F527" s="84"/>
      <c r="G527" s="84"/>
      <c r="H527" s="84"/>
      <c r="I527" s="182"/>
      <c r="J527" s="321"/>
      <c r="K527" s="260"/>
      <c r="L527" s="260"/>
      <c r="M527" s="261"/>
      <c r="N527" s="261"/>
      <c r="O527" s="261"/>
      <c r="P527" s="261"/>
      <c r="Q527" s="262"/>
      <c r="R527" s="259"/>
      <c r="S527" s="260"/>
      <c r="T527" s="261"/>
      <c r="U527" s="261"/>
      <c r="V527" s="261"/>
      <c r="W527" s="261"/>
      <c r="X527" s="262"/>
      <c r="Y527" s="321"/>
      <c r="Z527" s="31"/>
    </row>
    <row r="528" spans="1:27">
      <c r="A528" s="274"/>
      <c r="B528" s="235"/>
      <c r="C528" s="223"/>
      <c r="D528" s="31"/>
      <c r="E528" s="31"/>
      <c r="F528" s="31"/>
      <c r="G528" s="31"/>
      <c r="H528" s="31"/>
      <c r="I528" s="181"/>
      <c r="J528" s="321"/>
      <c r="K528" s="256"/>
      <c r="L528" s="256"/>
      <c r="M528" s="257"/>
      <c r="N528" s="257"/>
      <c r="O528" s="257"/>
      <c r="P528" s="257"/>
      <c r="Q528" s="258"/>
      <c r="R528" s="255"/>
      <c r="S528" s="256"/>
      <c r="T528" s="257"/>
      <c r="U528" s="257"/>
      <c r="V528" s="257"/>
      <c r="W528" s="257"/>
      <c r="X528" s="258"/>
      <c r="Y528" s="321"/>
      <c r="Z528" s="31"/>
    </row>
    <row r="529" spans="1:32">
      <c r="A529" s="274"/>
      <c r="B529" s="235"/>
      <c r="C529" s="223"/>
      <c r="D529" s="31"/>
      <c r="E529" s="31"/>
      <c r="F529" s="31"/>
      <c r="G529" s="31"/>
      <c r="H529" s="31"/>
      <c r="I529" s="181"/>
      <c r="J529" s="321"/>
      <c r="K529" s="256"/>
      <c r="L529" s="256"/>
      <c r="M529" s="257"/>
      <c r="N529" s="257"/>
      <c r="O529" s="257"/>
      <c r="P529" s="257"/>
      <c r="Q529" s="258"/>
      <c r="R529" s="255"/>
      <c r="S529" s="256"/>
      <c r="T529" s="257"/>
      <c r="U529" s="257"/>
      <c r="V529" s="257"/>
      <c r="W529" s="257"/>
      <c r="X529" s="258"/>
      <c r="Y529" s="321"/>
      <c r="Z529" s="31"/>
    </row>
    <row r="530" spans="1:32">
      <c r="A530" s="274"/>
      <c r="B530" s="235"/>
      <c r="C530" s="237"/>
      <c r="D530" s="238"/>
      <c r="E530" s="238"/>
      <c r="F530" s="238"/>
      <c r="G530" s="238"/>
      <c r="H530" s="238"/>
      <c r="I530" s="322"/>
      <c r="J530" s="321"/>
      <c r="K530" s="256"/>
      <c r="L530" s="256"/>
      <c r="M530" s="257"/>
      <c r="N530" s="257"/>
      <c r="O530" s="257"/>
      <c r="P530" s="257"/>
      <c r="Q530" s="258"/>
      <c r="R530" s="255"/>
      <c r="S530" s="256"/>
      <c r="T530" s="257"/>
      <c r="U530" s="257"/>
      <c r="V530" s="257"/>
      <c r="W530" s="257"/>
      <c r="X530" s="258"/>
      <c r="Y530" s="321"/>
      <c r="Z530" s="31"/>
    </row>
    <row r="531" spans="1:32">
      <c r="A531" s="274"/>
      <c r="B531" s="235"/>
      <c r="C531" s="223"/>
      <c r="D531" s="31"/>
      <c r="E531" s="31"/>
      <c r="F531" s="31"/>
      <c r="G531" s="31"/>
      <c r="H531" s="31"/>
      <c r="I531" s="181"/>
      <c r="J531" s="321"/>
      <c r="K531" s="256"/>
      <c r="L531" s="256"/>
      <c r="M531" s="257"/>
      <c r="N531" s="257"/>
      <c r="O531" s="257"/>
      <c r="P531" s="257"/>
      <c r="Q531" s="258"/>
      <c r="R531" s="255"/>
      <c r="S531" s="256"/>
      <c r="T531" s="257"/>
      <c r="U531" s="257"/>
      <c r="V531" s="257"/>
      <c r="W531" s="257"/>
      <c r="X531" s="258"/>
      <c r="Y531" s="321"/>
      <c r="Z531" s="31"/>
    </row>
    <row r="532" spans="1:32">
      <c r="A532" s="274"/>
      <c r="B532" s="235"/>
      <c r="C532" s="223"/>
      <c r="D532" s="31"/>
      <c r="E532" s="31"/>
      <c r="F532" s="31"/>
      <c r="G532" s="31"/>
      <c r="H532" s="31"/>
      <c r="I532" s="181"/>
      <c r="J532" s="321"/>
      <c r="K532" s="306"/>
      <c r="L532" s="256"/>
      <c r="M532" s="257"/>
      <c r="N532" s="257"/>
      <c r="O532" s="257"/>
      <c r="P532" s="257"/>
      <c r="Q532" s="258"/>
      <c r="R532" s="255"/>
      <c r="S532" s="256"/>
      <c r="T532" s="257"/>
      <c r="U532" s="257"/>
      <c r="V532" s="257"/>
      <c r="W532" s="257"/>
      <c r="X532" s="258"/>
      <c r="Y532" s="321"/>
      <c r="Z532" s="31"/>
    </row>
    <row r="533" spans="1:32">
      <c r="A533" s="274"/>
      <c r="B533" s="235"/>
      <c r="C533" s="223"/>
      <c r="D533" s="31"/>
      <c r="E533" s="31"/>
      <c r="F533" s="31"/>
      <c r="G533" s="31"/>
      <c r="H533" s="31"/>
      <c r="I533" s="181"/>
      <c r="J533" s="321"/>
      <c r="K533" s="256"/>
      <c r="L533" s="256"/>
      <c r="M533" s="257"/>
      <c r="N533" s="257"/>
      <c r="O533" s="257"/>
      <c r="P533" s="263"/>
      <c r="Q533" s="257"/>
      <c r="R533" s="255"/>
      <c r="S533" s="256"/>
      <c r="T533" s="257"/>
      <c r="U533" s="257"/>
      <c r="V533" s="257"/>
      <c r="W533" s="257"/>
      <c r="X533" s="258"/>
      <c r="Y533" s="321"/>
      <c r="Z533" s="31"/>
    </row>
    <row r="534" spans="1:32">
      <c r="A534" s="274"/>
      <c r="B534" s="235"/>
      <c r="C534" s="223"/>
      <c r="D534" s="31"/>
      <c r="E534" s="31"/>
      <c r="F534" s="31"/>
      <c r="G534" s="31"/>
      <c r="H534" s="31"/>
      <c r="I534" s="181"/>
      <c r="J534" s="321"/>
      <c r="K534" s="281"/>
      <c r="L534" s="264"/>
      <c r="M534" s="264"/>
      <c r="N534" s="264"/>
      <c r="O534" s="264"/>
      <c r="P534" s="265"/>
      <c r="Q534" s="266"/>
      <c r="R534" s="264"/>
      <c r="S534" s="264"/>
      <c r="T534" s="264"/>
      <c r="U534" s="264"/>
      <c r="V534" s="264"/>
      <c r="W534" s="265"/>
      <c r="X534" s="281"/>
      <c r="Y534" s="321"/>
      <c r="Z534" s="31"/>
    </row>
    <row r="535" spans="1:32">
      <c r="A535" s="274"/>
      <c r="B535" s="235"/>
      <c r="C535" s="223"/>
      <c r="D535" s="31"/>
      <c r="E535" s="31"/>
      <c r="F535" s="31"/>
      <c r="G535" s="31"/>
      <c r="H535" s="31"/>
      <c r="I535" s="181"/>
      <c r="J535" s="321"/>
      <c r="K535" s="264"/>
      <c r="L535" s="264"/>
      <c r="M535" s="264"/>
      <c r="N535" s="264"/>
      <c r="O535" s="264"/>
      <c r="P535" s="265"/>
      <c r="Q535" s="266"/>
      <c r="R535" s="264"/>
      <c r="S535" s="264"/>
      <c r="T535" s="264"/>
      <c r="U535" s="264"/>
      <c r="V535" s="264"/>
      <c r="W535" s="265"/>
      <c r="X535" s="281"/>
      <c r="Y535" s="321"/>
      <c r="Z535" s="31"/>
    </row>
    <row r="536" spans="1:32">
      <c r="A536" s="274"/>
      <c r="B536" s="235"/>
      <c r="C536" s="223"/>
      <c r="D536" s="31"/>
      <c r="E536" s="31"/>
      <c r="F536" s="31"/>
      <c r="G536" s="31"/>
      <c r="H536" s="31"/>
      <c r="I536" s="181"/>
      <c r="J536" s="321"/>
      <c r="K536" s="264"/>
      <c r="L536" s="264"/>
      <c r="M536" s="264"/>
      <c r="N536" s="264"/>
      <c r="O536" s="264"/>
      <c r="P536" s="265"/>
      <c r="Q536" s="266"/>
      <c r="R536" s="264"/>
      <c r="S536" s="264"/>
      <c r="T536" s="264"/>
      <c r="U536" s="264"/>
      <c r="V536" s="264"/>
      <c r="W536" s="265"/>
      <c r="X536" s="281"/>
      <c r="Y536" s="321"/>
      <c r="Z536" s="31"/>
    </row>
    <row r="537" spans="1:32">
      <c r="A537" s="274"/>
      <c r="B537" s="235"/>
      <c r="C537" s="223"/>
      <c r="D537" s="31"/>
      <c r="E537" s="31"/>
      <c r="F537" s="31"/>
      <c r="G537" s="31"/>
      <c r="H537" s="31"/>
      <c r="I537" s="181"/>
      <c r="J537" s="321"/>
      <c r="K537" s="264"/>
      <c r="L537" s="264"/>
      <c r="M537" s="264"/>
      <c r="N537" s="264"/>
      <c r="O537" s="264"/>
      <c r="P537" s="265"/>
      <c r="Q537" s="266"/>
      <c r="R537" s="264"/>
      <c r="S537" s="264"/>
      <c r="T537" s="264"/>
      <c r="U537" s="264"/>
      <c r="V537" s="264"/>
      <c r="W537" s="265"/>
      <c r="X537" s="281"/>
      <c r="Y537" s="321"/>
      <c r="Z537" s="31"/>
    </row>
    <row r="538" spans="1:32">
      <c r="A538" s="274"/>
      <c r="B538" s="235"/>
      <c r="C538" s="223"/>
      <c r="D538" s="31"/>
      <c r="E538" s="31"/>
      <c r="F538" s="31"/>
      <c r="G538" s="31"/>
      <c r="H538" s="31"/>
      <c r="I538" s="181"/>
      <c r="J538" s="321"/>
      <c r="K538" s="281"/>
      <c r="L538" s="281"/>
      <c r="M538" s="281"/>
      <c r="N538" s="281"/>
      <c r="O538" s="281"/>
      <c r="P538" s="265"/>
      <c r="Q538" s="266"/>
      <c r="R538" s="688"/>
      <c r="S538" s="281"/>
      <c r="T538" s="281"/>
      <c r="U538" s="281"/>
      <c r="V538" s="281"/>
      <c r="W538" s="265"/>
      <c r="X538" s="281"/>
      <c r="Y538" s="321"/>
      <c r="Z538" s="31"/>
    </row>
    <row r="539" spans="1:32">
      <c r="A539" s="274"/>
      <c r="B539" s="236"/>
      <c r="C539" s="234"/>
      <c r="D539" s="84"/>
      <c r="E539" s="84"/>
      <c r="F539" s="84"/>
      <c r="G539" s="84"/>
      <c r="H539" s="84"/>
      <c r="I539" s="182"/>
      <c r="J539" s="321"/>
      <c r="K539" s="267"/>
      <c r="L539" s="267"/>
      <c r="M539" s="267"/>
      <c r="N539" s="267"/>
      <c r="O539" s="267"/>
      <c r="P539" s="268"/>
      <c r="Q539" s="269"/>
      <c r="R539" s="270"/>
      <c r="Y539" s="321"/>
    </row>
    <row r="540" spans="1:32">
      <c r="A540" s="274"/>
      <c r="B540" s="235"/>
      <c r="C540" s="223"/>
      <c r="D540" s="31"/>
      <c r="E540" s="31"/>
      <c r="F540" s="31"/>
      <c r="G540" s="31"/>
      <c r="H540" s="31"/>
      <c r="I540" s="181"/>
      <c r="J540" s="321"/>
      <c r="K540" s="264"/>
      <c r="L540" s="264"/>
      <c r="M540" s="264"/>
      <c r="N540" s="264"/>
      <c r="O540" s="264"/>
      <c r="P540" s="265"/>
      <c r="Q540" s="266"/>
      <c r="R540" s="264"/>
      <c r="S540" s="264"/>
      <c r="T540" s="264"/>
      <c r="U540" s="264"/>
      <c r="V540" s="264"/>
      <c r="W540" s="265"/>
      <c r="X540" s="281"/>
      <c r="Y540" s="321"/>
      <c r="Z540" s="31"/>
    </row>
    <row r="541" spans="1:32">
      <c r="A541" s="274"/>
      <c r="B541" s="235"/>
      <c r="C541" s="223"/>
      <c r="D541" s="31"/>
      <c r="E541" s="31"/>
      <c r="F541" s="31"/>
      <c r="G541" s="31"/>
      <c r="H541" s="31"/>
      <c r="I541" s="181"/>
      <c r="J541" s="321"/>
      <c r="K541" s="281"/>
      <c r="L541" s="281"/>
      <c r="M541" s="281"/>
      <c r="N541" s="281"/>
      <c r="O541" s="281"/>
      <c r="P541" s="265"/>
      <c r="Q541" s="266"/>
      <c r="R541" s="281"/>
      <c r="S541" s="281"/>
      <c r="T541" s="281"/>
      <c r="U541" s="281"/>
      <c r="V541" s="281"/>
      <c r="W541" s="265"/>
      <c r="X541" s="281"/>
      <c r="Y541" s="321"/>
      <c r="Z541" s="31"/>
      <c r="AA541" s="179"/>
      <c r="AB541" s="179"/>
      <c r="AC541" s="179"/>
      <c r="AD541" s="179"/>
      <c r="AE541" s="179"/>
      <c r="AF541" s="179"/>
    </row>
    <row r="542" spans="1:32">
      <c r="A542" s="274"/>
      <c r="B542" s="236"/>
      <c r="C542" s="234"/>
      <c r="D542" s="84"/>
      <c r="E542" s="84"/>
      <c r="F542" s="84"/>
      <c r="G542" s="84"/>
      <c r="H542" s="84"/>
      <c r="I542" s="182"/>
      <c r="J542" s="321"/>
      <c r="K542" s="267"/>
      <c r="L542" s="267"/>
      <c r="M542" s="267"/>
      <c r="N542" s="267"/>
      <c r="O542" s="267"/>
      <c r="P542" s="268"/>
      <c r="Q542" s="269"/>
      <c r="R542" s="281"/>
      <c r="S542" s="281"/>
      <c r="T542" s="281"/>
      <c r="U542" s="281"/>
      <c r="V542" s="281"/>
      <c r="W542" s="265"/>
      <c r="X542" s="281"/>
      <c r="Y542" s="321"/>
      <c r="Z542" s="31"/>
      <c r="AA542" s="179"/>
      <c r="AB542" s="179"/>
      <c r="AC542" s="179"/>
      <c r="AD542" s="179"/>
      <c r="AE542" s="179"/>
      <c r="AF542" s="179"/>
    </row>
    <row r="543" spans="1:32">
      <c r="A543" s="274"/>
      <c r="B543" s="235"/>
      <c r="C543" s="223"/>
      <c r="D543" s="31"/>
      <c r="E543" s="31"/>
      <c r="F543" s="31"/>
      <c r="G543" s="31"/>
      <c r="H543" s="31"/>
      <c r="I543" s="181"/>
      <c r="J543" s="321"/>
      <c r="K543" s="264"/>
      <c r="L543" s="264"/>
      <c r="M543" s="264"/>
      <c r="N543" s="264"/>
      <c r="O543" s="264"/>
      <c r="P543" s="265"/>
      <c r="Q543" s="266"/>
      <c r="R543" s="256"/>
      <c r="S543" s="256"/>
      <c r="T543" s="257"/>
      <c r="U543" s="257"/>
      <c r="V543" s="257"/>
      <c r="W543" s="257"/>
      <c r="X543" s="258"/>
      <c r="Y543" s="321"/>
      <c r="Z543" s="31"/>
    </row>
    <row r="544" spans="1:32">
      <c r="A544" s="274"/>
      <c r="B544" s="235"/>
      <c r="C544" s="223"/>
      <c r="D544" s="31"/>
      <c r="E544" s="31"/>
      <c r="F544" s="31"/>
      <c r="G544" s="31"/>
      <c r="H544" s="31"/>
      <c r="I544" s="181"/>
      <c r="J544" s="321"/>
      <c r="K544" s="281"/>
      <c r="L544" s="281"/>
      <c r="M544" s="281"/>
      <c r="N544" s="281"/>
      <c r="O544" s="281"/>
      <c r="P544" s="265"/>
      <c r="Q544" s="266"/>
      <c r="R544" s="264"/>
      <c r="S544" s="264"/>
      <c r="T544" s="264"/>
      <c r="U544" s="264"/>
      <c r="V544" s="264"/>
      <c r="W544" s="265"/>
      <c r="X544" s="281"/>
      <c r="Y544" s="321"/>
      <c r="Z544" s="31"/>
    </row>
    <row r="545" spans="1:32">
      <c r="A545" s="274"/>
      <c r="B545" s="236"/>
      <c r="C545" s="234"/>
      <c r="D545" s="84"/>
      <c r="E545" s="84"/>
      <c r="F545" s="84"/>
      <c r="G545" s="84"/>
      <c r="H545" s="84"/>
      <c r="I545" s="182"/>
      <c r="J545" s="321"/>
      <c r="K545" s="267"/>
      <c r="L545" s="267"/>
      <c r="M545" s="267"/>
      <c r="N545" s="267"/>
      <c r="O545" s="267"/>
      <c r="P545" s="268"/>
      <c r="Q545" s="269"/>
      <c r="R545" s="270"/>
      <c r="S545" s="267"/>
      <c r="T545" s="267"/>
      <c r="U545" s="267"/>
      <c r="V545" s="267"/>
      <c r="W545" s="268"/>
      <c r="X545" s="267"/>
      <c r="Y545" s="321"/>
      <c r="Z545" s="31"/>
    </row>
    <row r="546" spans="1:32">
      <c r="A546" s="274"/>
      <c r="B546" s="235"/>
      <c r="C546" s="223"/>
      <c r="D546" s="31"/>
      <c r="E546" s="31"/>
      <c r="F546" s="31"/>
      <c r="G546" s="31"/>
      <c r="H546" s="31"/>
      <c r="I546" s="181"/>
      <c r="J546" s="321"/>
      <c r="K546" s="264"/>
      <c r="L546" s="264"/>
      <c r="M546" s="264"/>
      <c r="N546" s="264"/>
      <c r="O546" s="264"/>
      <c r="P546" s="265"/>
      <c r="Q546" s="266"/>
      <c r="R546" s="264"/>
      <c r="S546" s="256"/>
      <c r="T546" s="257"/>
      <c r="U546" s="257"/>
      <c r="V546" s="257"/>
      <c r="W546" s="257"/>
      <c r="X546" s="258"/>
      <c r="Y546" s="321"/>
      <c r="Z546" s="31"/>
    </row>
    <row r="547" spans="1:32">
      <c r="A547" s="274"/>
      <c r="B547" s="235"/>
      <c r="C547" s="223"/>
      <c r="D547" s="31"/>
      <c r="E547" s="31"/>
      <c r="F547" s="31"/>
      <c r="G547" s="31"/>
      <c r="H547" s="31"/>
      <c r="I547" s="181"/>
      <c r="J547" s="321"/>
      <c r="K547" s="281"/>
      <c r="L547" s="281"/>
      <c r="M547" s="281"/>
      <c r="N547" s="281"/>
      <c r="O547" s="281"/>
      <c r="P547" s="265"/>
      <c r="Q547" s="266"/>
      <c r="S547" s="264"/>
      <c r="T547" s="264"/>
      <c r="U547" s="264"/>
      <c r="V547" s="264"/>
      <c r="W547" s="265"/>
      <c r="X547" s="281"/>
      <c r="Y547" s="321"/>
      <c r="Z547" s="31"/>
    </row>
    <row r="548" spans="1:32">
      <c r="A548" s="274"/>
      <c r="B548" s="236"/>
      <c r="C548" s="234"/>
      <c r="D548" s="84"/>
      <c r="E548" s="84"/>
      <c r="F548" s="84"/>
      <c r="G548" s="84"/>
      <c r="H548" s="84"/>
      <c r="I548" s="182"/>
      <c r="J548" s="321"/>
      <c r="K548" s="267"/>
      <c r="L548" s="267"/>
      <c r="M548" s="267"/>
      <c r="N548" s="267"/>
      <c r="O548" s="267"/>
      <c r="P548" s="268"/>
      <c r="Q548" s="269"/>
      <c r="R548" s="270"/>
      <c r="S548" s="267"/>
      <c r="T548" s="267"/>
      <c r="U548" s="267"/>
      <c r="V548" s="267"/>
      <c r="W548" s="268"/>
      <c r="X548" s="267"/>
      <c r="Y548" s="321"/>
      <c r="Z548" s="31"/>
    </row>
    <row r="549" spans="1:32">
      <c r="A549" s="274"/>
      <c r="B549" s="235"/>
      <c r="C549" s="223"/>
      <c r="D549" s="31"/>
      <c r="E549" s="31"/>
      <c r="F549" s="31"/>
      <c r="G549" s="31"/>
      <c r="H549" s="31"/>
      <c r="I549" s="181"/>
      <c r="J549" s="321"/>
      <c r="K549" s="264"/>
      <c r="L549" s="264"/>
      <c r="M549" s="264"/>
      <c r="N549" s="264"/>
      <c r="O549" s="264"/>
      <c r="P549" s="265"/>
      <c r="Q549" s="266"/>
      <c r="R549" s="264"/>
      <c r="S549" s="264"/>
      <c r="T549" s="264"/>
      <c r="U549" s="264"/>
      <c r="V549" s="264"/>
      <c r="W549" s="265"/>
      <c r="X549" s="281"/>
      <c r="Y549" s="321"/>
      <c r="Z549" s="31"/>
    </row>
    <row r="550" spans="1:32">
      <c r="A550" s="274"/>
      <c r="B550" s="235"/>
      <c r="C550" s="223"/>
      <c r="D550" s="31"/>
      <c r="E550" s="31"/>
      <c r="F550" s="31"/>
      <c r="G550" s="31"/>
      <c r="H550" s="31"/>
      <c r="I550" s="181"/>
      <c r="J550" s="321"/>
      <c r="K550" s="281"/>
      <c r="L550" s="281"/>
      <c r="M550" s="281"/>
      <c r="N550" s="281"/>
      <c r="O550" s="281"/>
      <c r="P550" s="265"/>
      <c r="Q550" s="266"/>
      <c r="R550" s="281"/>
      <c r="S550" s="281"/>
      <c r="T550" s="281"/>
      <c r="U550" s="281"/>
      <c r="V550" s="281"/>
      <c r="W550" s="265"/>
      <c r="X550" s="281"/>
      <c r="Y550" s="321"/>
      <c r="Z550" s="31"/>
      <c r="AA550" s="179"/>
      <c r="AB550" s="179"/>
      <c r="AC550" s="179"/>
      <c r="AD550" s="179"/>
      <c r="AE550" s="179"/>
      <c r="AF550" s="179"/>
    </row>
    <row r="551" spans="1:32">
      <c r="A551" s="274"/>
      <c r="B551" s="236"/>
      <c r="C551" s="234"/>
      <c r="D551" s="84"/>
      <c r="E551" s="84"/>
      <c r="F551" s="84"/>
      <c r="G551" s="84"/>
      <c r="H551" s="84"/>
      <c r="I551" s="182"/>
      <c r="J551" s="321"/>
      <c r="K551" s="267"/>
      <c r="L551" s="267"/>
      <c r="M551" s="267"/>
      <c r="N551" s="267"/>
      <c r="O551" s="267"/>
      <c r="P551" s="268"/>
      <c r="Q551" s="269"/>
      <c r="R551" s="281"/>
      <c r="S551" s="281"/>
      <c r="T551" s="281"/>
      <c r="U551" s="281"/>
      <c r="V551" s="281"/>
      <c r="W551" s="265"/>
      <c r="X551" s="281"/>
      <c r="Y551" s="321"/>
      <c r="Z551" s="31"/>
      <c r="AA551" s="179"/>
      <c r="AB551" s="179"/>
      <c r="AC551" s="179"/>
      <c r="AD551" s="179"/>
      <c r="AE551" s="179"/>
      <c r="AF551" s="179"/>
    </row>
    <row r="552" spans="1:32">
      <c r="A552" s="274"/>
      <c r="B552" s="235"/>
      <c r="C552" s="223"/>
      <c r="D552" s="31"/>
      <c r="E552" s="31"/>
      <c r="F552" s="31"/>
      <c r="G552" s="31"/>
      <c r="H552" s="31"/>
      <c r="I552" s="181"/>
      <c r="J552" s="321"/>
      <c r="K552" s="264"/>
      <c r="L552" s="264"/>
      <c r="M552" s="264"/>
      <c r="N552" s="264"/>
      <c r="O552" s="264"/>
      <c r="P552" s="265"/>
      <c r="Q552" s="266"/>
      <c r="R552" s="256"/>
      <c r="S552" s="256"/>
      <c r="T552" s="257"/>
      <c r="U552" s="257"/>
      <c r="V552" s="257"/>
      <c r="W552" s="257"/>
      <c r="X552" s="258"/>
      <c r="Y552" s="321"/>
      <c r="Z552" s="31"/>
    </row>
    <row r="553" spans="1:32">
      <c r="A553" s="274"/>
      <c r="B553" s="235"/>
      <c r="C553" s="223"/>
      <c r="D553" s="31"/>
      <c r="E553" s="31"/>
      <c r="F553" s="31"/>
      <c r="G553" s="31"/>
      <c r="H553" s="31"/>
      <c r="I553" s="181"/>
      <c r="J553" s="321"/>
      <c r="K553" s="281"/>
      <c r="L553" s="281"/>
      <c r="M553" s="281"/>
      <c r="N553" s="281"/>
      <c r="O553" s="281"/>
      <c r="P553" s="265"/>
      <c r="Q553" s="266"/>
      <c r="R553" s="264"/>
      <c r="S553" s="264"/>
      <c r="T553" s="264"/>
      <c r="U553" s="264"/>
      <c r="V553" s="264"/>
      <c r="W553" s="265"/>
      <c r="X553" s="281"/>
      <c r="Y553" s="321"/>
      <c r="Z553" s="31"/>
    </row>
    <row r="554" spans="1:32">
      <c r="A554" s="274"/>
      <c r="B554" s="236"/>
      <c r="C554" s="234"/>
      <c r="D554" s="84"/>
      <c r="E554" s="84"/>
      <c r="F554" s="84"/>
      <c r="G554" s="84"/>
      <c r="H554" s="84"/>
      <c r="I554" s="182"/>
      <c r="J554" s="321"/>
      <c r="K554" s="267"/>
      <c r="L554" s="267"/>
      <c r="M554" s="267"/>
      <c r="N554" s="267"/>
      <c r="O554" s="267"/>
      <c r="P554" s="268"/>
      <c r="Q554" s="269"/>
      <c r="R554" s="270"/>
      <c r="S554" s="267"/>
      <c r="T554" s="267"/>
      <c r="U554" s="267"/>
      <c r="V554" s="267"/>
      <c r="W554" s="268"/>
      <c r="X554" s="267"/>
      <c r="Y554" s="321"/>
      <c r="Z554" s="31"/>
    </row>
    <row r="555" spans="1:32">
      <c r="A555" s="274"/>
      <c r="B555" s="235"/>
      <c r="C555" s="223"/>
      <c r="D555" s="31"/>
      <c r="E555" s="31"/>
      <c r="F555" s="31"/>
      <c r="G555" s="31"/>
      <c r="H555" s="31"/>
      <c r="I555" s="181"/>
      <c r="J555" s="321"/>
      <c r="K555" s="264"/>
      <c r="L555" s="264"/>
      <c r="M555" s="264"/>
      <c r="N555" s="264"/>
      <c r="O555" s="264"/>
      <c r="P555" s="265"/>
      <c r="Q555" s="266"/>
      <c r="R555" s="256"/>
      <c r="S555" s="256"/>
      <c r="T555" s="257"/>
      <c r="U555" s="257"/>
      <c r="V555" s="257"/>
      <c r="W555" s="257"/>
      <c r="X555" s="258"/>
      <c r="Y555" s="321"/>
      <c r="Z555" s="31"/>
    </row>
    <row r="556" spans="1:32">
      <c r="A556" s="274"/>
      <c r="B556" s="235"/>
      <c r="C556" s="223"/>
      <c r="D556" s="31"/>
      <c r="E556" s="31"/>
      <c r="F556" s="31"/>
      <c r="G556" s="31"/>
      <c r="H556" s="31"/>
      <c r="I556" s="181"/>
      <c r="J556" s="321"/>
      <c r="K556" s="281"/>
      <c r="L556" s="281"/>
      <c r="M556" s="281"/>
      <c r="N556" s="281"/>
      <c r="O556" s="281"/>
      <c r="P556" s="265"/>
      <c r="Q556" s="266"/>
      <c r="R556" s="264"/>
      <c r="S556" s="264"/>
      <c r="T556" s="264"/>
      <c r="U556" s="264"/>
      <c r="V556" s="264"/>
      <c r="W556" s="265"/>
      <c r="X556" s="281"/>
      <c r="Y556" s="321"/>
      <c r="Z556" s="31"/>
    </row>
    <row r="557" spans="1:32">
      <c r="A557" s="274"/>
      <c r="B557" s="236"/>
      <c r="C557" s="234"/>
      <c r="D557" s="84"/>
      <c r="E557" s="84"/>
      <c r="F557" s="84"/>
      <c r="G557" s="84"/>
      <c r="H557" s="84"/>
      <c r="I557" s="182"/>
      <c r="J557" s="321"/>
      <c r="K557" s="267"/>
      <c r="L557" s="267"/>
      <c r="M557" s="267"/>
      <c r="N557" s="267"/>
      <c r="O557" s="267"/>
      <c r="P557" s="268"/>
      <c r="Q557" s="269"/>
      <c r="R557" s="270"/>
      <c r="S557" s="267"/>
      <c r="T557" s="267"/>
      <c r="U557" s="267"/>
      <c r="V557" s="267"/>
      <c r="W557" s="268"/>
      <c r="X557" s="267"/>
      <c r="Y557" s="321"/>
      <c r="Z557" s="31"/>
    </row>
    <row r="558" spans="1:32">
      <c r="A558" s="274"/>
      <c r="B558" s="235"/>
      <c r="C558" s="237"/>
      <c r="D558" s="238"/>
      <c r="E558" s="238"/>
      <c r="F558" s="238"/>
      <c r="G558" s="238"/>
      <c r="H558" s="238"/>
      <c r="I558" s="322"/>
      <c r="J558" s="321"/>
      <c r="K558" s="264"/>
      <c r="L558" s="264"/>
      <c r="M558" s="264"/>
      <c r="N558" s="264"/>
      <c r="O558" s="264"/>
      <c r="P558" s="265"/>
      <c r="Q558" s="266"/>
      <c r="R558" s="256"/>
      <c r="S558" s="256"/>
      <c r="T558" s="257"/>
      <c r="U558" s="257"/>
      <c r="V558" s="257"/>
      <c r="W558" s="257"/>
      <c r="X558" s="258"/>
      <c r="Y558" s="321"/>
      <c r="Z558" s="31"/>
    </row>
    <row r="559" spans="1:32">
      <c r="A559" s="274"/>
      <c r="B559" s="235"/>
      <c r="C559" s="223"/>
      <c r="D559" s="31"/>
      <c r="E559" s="31"/>
      <c r="F559" s="31"/>
      <c r="G559" s="31"/>
      <c r="H559" s="31"/>
      <c r="I559" s="181"/>
      <c r="J559" s="321"/>
      <c r="K559" s="281"/>
      <c r="L559" s="281"/>
      <c r="M559" s="281"/>
      <c r="N559" s="281"/>
      <c r="O559" s="281"/>
      <c r="P559" s="265"/>
      <c r="Q559" s="266"/>
      <c r="R559" s="264"/>
      <c r="S559" s="264"/>
      <c r="T559" s="264"/>
      <c r="U559" s="264"/>
      <c r="V559" s="264"/>
      <c r="W559" s="265"/>
      <c r="X559" s="281"/>
      <c r="Y559" s="321"/>
      <c r="Z559" s="31"/>
    </row>
    <row r="560" spans="1:32">
      <c r="A560" s="274"/>
      <c r="B560" s="236"/>
      <c r="C560" s="234"/>
      <c r="D560" s="84"/>
      <c r="E560" s="84"/>
      <c r="F560" s="84"/>
      <c r="G560" s="84"/>
      <c r="H560" s="84"/>
      <c r="I560" s="182"/>
      <c r="J560" s="321"/>
      <c r="K560" s="267"/>
      <c r="L560" s="267"/>
      <c r="M560" s="267"/>
      <c r="N560" s="267"/>
      <c r="O560" s="267"/>
      <c r="P560" s="268"/>
      <c r="Q560" s="269"/>
      <c r="R560" s="270"/>
      <c r="S560" s="267"/>
      <c r="T560" s="267"/>
      <c r="U560" s="267"/>
      <c r="V560" s="267"/>
      <c r="W560" s="268"/>
      <c r="X560" s="267"/>
      <c r="Y560" s="321"/>
      <c r="Z560" s="31"/>
    </row>
    <row r="561" spans="1:27">
      <c r="A561" s="274"/>
      <c r="B561" s="235"/>
      <c r="C561" s="223"/>
      <c r="D561" s="31"/>
      <c r="E561" s="31"/>
      <c r="F561" s="31"/>
      <c r="G561" s="31"/>
      <c r="H561" s="31"/>
      <c r="I561" s="181"/>
      <c r="J561" s="321"/>
      <c r="K561" s="264"/>
      <c r="L561" s="264"/>
      <c r="M561" s="264"/>
      <c r="N561" s="264"/>
      <c r="O561" s="264"/>
      <c r="P561" s="265"/>
      <c r="Q561" s="266"/>
      <c r="R561" s="256"/>
      <c r="S561" s="256"/>
      <c r="T561" s="257"/>
      <c r="U561" s="257"/>
      <c r="V561" s="257"/>
      <c r="W561" s="257"/>
      <c r="X561" s="258"/>
      <c r="Y561" s="321"/>
      <c r="Z561" s="31"/>
    </row>
    <row r="562" spans="1:27">
      <c r="A562" s="274"/>
      <c r="B562" s="235"/>
      <c r="C562" s="223"/>
      <c r="D562" s="31"/>
      <c r="E562" s="31"/>
      <c r="F562" s="31"/>
      <c r="G562" s="31"/>
      <c r="H562" s="31"/>
      <c r="I562" s="181"/>
      <c r="J562" s="321"/>
      <c r="K562" s="281"/>
      <c r="L562" s="281"/>
      <c r="M562" s="281"/>
      <c r="N562" s="281"/>
      <c r="O562" s="281"/>
      <c r="P562" s="265"/>
      <c r="Q562" s="266"/>
      <c r="R562" s="264"/>
      <c r="S562" s="264"/>
      <c r="T562" s="264"/>
      <c r="U562" s="264"/>
      <c r="V562" s="264"/>
      <c r="W562" s="265"/>
      <c r="X562" s="281"/>
      <c r="Y562" s="321"/>
      <c r="Z562" s="31"/>
    </row>
    <row r="563" spans="1:27">
      <c r="A563" s="275"/>
      <c r="B563" s="236"/>
      <c r="C563" s="234"/>
      <c r="D563" s="84"/>
      <c r="E563" s="84"/>
      <c r="F563" s="84"/>
      <c r="G563" s="84"/>
      <c r="H563" s="84"/>
      <c r="I563" s="182"/>
      <c r="J563" s="321"/>
      <c r="K563" s="267"/>
      <c r="L563" s="267"/>
      <c r="M563" s="267"/>
      <c r="N563" s="267"/>
      <c r="O563" s="267"/>
      <c r="P563" s="268"/>
      <c r="Q563" s="269"/>
      <c r="R563" s="270"/>
      <c r="S563" s="267"/>
      <c r="T563" s="267"/>
      <c r="U563" s="267"/>
      <c r="V563" s="267"/>
      <c r="W563" s="268"/>
      <c r="X563" s="267"/>
      <c r="Y563" s="321"/>
      <c r="Z563" s="31"/>
    </row>
    <row r="564" spans="1:27">
      <c r="A564" s="793"/>
      <c r="B564" s="788"/>
      <c r="C564" s="789"/>
      <c r="D564" s="790"/>
      <c r="E564" s="790"/>
      <c r="F564" s="790"/>
      <c r="G564" s="790"/>
      <c r="H564" s="790"/>
      <c r="I564" s="791"/>
      <c r="J564" s="321"/>
      <c r="K564" s="318"/>
      <c r="L564" s="253"/>
      <c r="M564" s="241"/>
      <c r="N564" s="241"/>
      <c r="O564" s="241"/>
      <c r="P564" s="241"/>
      <c r="Q564" s="254"/>
      <c r="R564" s="252"/>
      <c r="S564" s="253"/>
      <c r="T564" s="241"/>
      <c r="U564" s="241"/>
      <c r="V564" s="241"/>
      <c r="W564" s="241"/>
      <c r="X564" s="280"/>
      <c r="Y564" s="321"/>
      <c r="Z564" s="31"/>
    </row>
    <row r="565" spans="1:27">
      <c r="A565" s="274"/>
      <c r="B565" s="235"/>
      <c r="C565" s="223"/>
      <c r="D565" s="31"/>
      <c r="E565" s="31"/>
      <c r="F565" s="31"/>
      <c r="G565" s="31"/>
      <c r="H565" s="31"/>
      <c r="I565" s="181"/>
      <c r="J565" s="321"/>
      <c r="K565" s="256"/>
      <c r="L565" s="256"/>
      <c r="M565" s="257"/>
      <c r="N565" s="257"/>
      <c r="O565" s="257"/>
      <c r="P565" s="257"/>
      <c r="Q565" s="258"/>
      <c r="R565" s="255"/>
      <c r="S565" s="256"/>
      <c r="T565" s="257"/>
      <c r="U565" s="257"/>
      <c r="V565" s="257"/>
      <c r="W565" s="257"/>
      <c r="X565" s="258"/>
      <c r="Y565" s="321"/>
      <c r="Z565" s="31"/>
    </row>
    <row r="566" spans="1:27">
      <c r="A566" s="274"/>
      <c r="B566" s="235"/>
      <c r="C566" s="223"/>
      <c r="D566" s="31"/>
      <c r="E566" s="31"/>
      <c r="F566" s="31"/>
      <c r="G566" s="31"/>
      <c r="H566" s="31"/>
      <c r="I566" s="181"/>
      <c r="J566" s="321"/>
      <c r="K566" s="256"/>
      <c r="L566" s="256"/>
      <c r="M566" s="257"/>
      <c r="N566" s="257"/>
      <c r="O566" s="257"/>
      <c r="P566" s="257"/>
      <c r="Q566" s="258"/>
      <c r="R566" s="255"/>
      <c r="S566" s="256"/>
      <c r="T566" s="257"/>
      <c r="U566" s="257"/>
      <c r="V566" s="257"/>
      <c r="W566" s="257"/>
      <c r="X566" s="258"/>
      <c r="Y566" s="321"/>
      <c r="Z566" s="31"/>
    </row>
    <row r="567" spans="1:27">
      <c r="A567" s="274"/>
      <c r="B567" s="235"/>
      <c r="C567" s="223"/>
      <c r="D567" s="31"/>
      <c r="E567" s="31"/>
      <c r="F567" s="31"/>
      <c r="G567" s="31"/>
      <c r="H567" s="31"/>
      <c r="I567" s="181"/>
      <c r="J567" s="321"/>
      <c r="K567" s="256"/>
      <c r="L567" s="256"/>
      <c r="M567" s="257"/>
      <c r="N567" s="257"/>
      <c r="O567" s="257"/>
      <c r="P567" s="257"/>
      <c r="Q567" s="258"/>
      <c r="R567" s="255"/>
      <c r="S567" s="256"/>
      <c r="T567" s="257"/>
      <c r="U567" s="257"/>
      <c r="V567" s="257"/>
      <c r="W567" s="257"/>
      <c r="X567" s="258"/>
      <c r="Y567" s="321"/>
      <c r="Z567" s="31"/>
    </row>
    <row r="568" spans="1:27">
      <c r="A568" s="274"/>
      <c r="B568" s="235"/>
      <c r="C568" s="223"/>
      <c r="D568" s="31"/>
      <c r="E568" s="31"/>
      <c r="F568" s="31"/>
      <c r="G568" s="31"/>
      <c r="H568" s="31"/>
      <c r="I568" s="181"/>
      <c r="J568" s="321"/>
      <c r="K568" s="256"/>
      <c r="L568" s="256"/>
      <c r="M568" s="257"/>
      <c r="N568" s="257"/>
      <c r="O568" s="257"/>
      <c r="P568" s="257"/>
      <c r="Q568" s="258"/>
      <c r="R568" s="255"/>
      <c r="S568" s="256"/>
      <c r="T568" s="257"/>
      <c r="U568" s="257"/>
      <c r="V568" s="257"/>
      <c r="W568" s="257"/>
      <c r="X568" s="258"/>
      <c r="Y568" s="321"/>
      <c r="Z568" s="31"/>
      <c r="AA568" s="599"/>
    </row>
    <row r="569" spans="1:27">
      <c r="A569" s="274"/>
      <c r="B569" s="235"/>
      <c r="C569" s="223"/>
      <c r="D569" s="31"/>
      <c r="E569" s="31"/>
      <c r="F569" s="31"/>
      <c r="G569" s="31"/>
      <c r="H569" s="31"/>
      <c r="I569" s="181"/>
      <c r="J569" s="321"/>
      <c r="K569" s="256"/>
      <c r="L569" s="256"/>
      <c r="M569" s="257"/>
      <c r="N569" s="257"/>
      <c r="O569" s="257"/>
      <c r="P569" s="257"/>
      <c r="Q569" s="258"/>
      <c r="R569" s="255"/>
      <c r="S569" s="256"/>
      <c r="T569" s="257"/>
      <c r="U569" s="257"/>
      <c r="V569" s="257"/>
      <c r="W569" s="257"/>
      <c r="X569" s="258"/>
      <c r="Y569" s="321"/>
      <c r="Z569" s="31"/>
    </row>
    <row r="570" spans="1:27">
      <c r="A570" s="274"/>
      <c r="B570" s="236"/>
      <c r="C570" s="234"/>
      <c r="D570" s="84"/>
      <c r="E570" s="84"/>
      <c r="F570" s="84"/>
      <c r="G570" s="84"/>
      <c r="H570" s="84"/>
      <c r="I570" s="182"/>
      <c r="J570" s="321"/>
      <c r="K570" s="260"/>
      <c r="L570" s="260"/>
      <c r="M570" s="261"/>
      <c r="N570" s="261"/>
      <c r="O570" s="261"/>
      <c r="P570" s="261"/>
      <c r="Q570" s="262"/>
      <c r="R570" s="259"/>
      <c r="S570" s="260"/>
      <c r="T570" s="261"/>
      <c r="U570" s="261"/>
      <c r="V570" s="261"/>
      <c r="W570" s="261"/>
      <c r="X570" s="262"/>
      <c r="Y570" s="321"/>
      <c r="Z570" s="31"/>
    </row>
    <row r="571" spans="1:27">
      <c r="A571" s="274"/>
      <c r="B571" s="235"/>
      <c r="C571" s="223"/>
      <c r="D571" s="31"/>
      <c r="E571" s="31"/>
      <c r="F571" s="31"/>
      <c r="G571" s="31"/>
      <c r="H571" s="31"/>
      <c r="I571" s="181"/>
      <c r="J571" s="321"/>
      <c r="K571" s="256"/>
      <c r="L571" s="256"/>
      <c r="M571" s="257"/>
      <c r="N571" s="257"/>
      <c r="O571" s="257"/>
      <c r="P571" s="257"/>
      <c r="Q571" s="258"/>
      <c r="R571" s="255"/>
      <c r="S571" s="256"/>
      <c r="T571" s="257"/>
      <c r="U571" s="257"/>
      <c r="V571" s="257"/>
      <c r="W571" s="257"/>
      <c r="X571" s="258"/>
      <c r="Y571" s="321"/>
      <c r="Z571" s="31"/>
    </row>
    <row r="572" spans="1:27">
      <c r="A572" s="274"/>
      <c r="B572" s="235"/>
      <c r="C572" s="223"/>
      <c r="D572" s="31"/>
      <c r="E572" s="31"/>
      <c r="F572" s="31"/>
      <c r="G572" s="31"/>
      <c r="H572" s="31"/>
      <c r="I572" s="181"/>
      <c r="J572" s="321"/>
      <c r="K572" s="256"/>
      <c r="L572" s="256"/>
      <c r="M572" s="257"/>
      <c r="N572" s="257"/>
      <c r="O572" s="257"/>
      <c r="P572" s="257"/>
      <c r="Q572" s="258"/>
      <c r="R572" s="255"/>
      <c r="S572" s="256"/>
      <c r="T572" s="257"/>
      <c r="U572" s="257"/>
      <c r="V572" s="257"/>
      <c r="W572" s="257"/>
      <c r="X572" s="258"/>
      <c r="Y572" s="321"/>
      <c r="Z572" s="31"/>
    </row>
    <row r="573" spans="1:27">
      <c r="A573" s="274"/>
      <c r="B573" s="235"/>
      <c r="C573" s="237"/>
      <c r="D573" s="238"/>
      <c r="E573" s="238"/>
      <c r="F573" s="238"/>
      <c r="G573" s="238"/>
      <c r="H573" s="238"/>
      <c r="I573" s="322"/>
      <c r="J573" s="321"/>
      <c r="K573" s="256"/>
      <c r="L573" s="256"/>
      <c r="M573" s="257"/>
      <c r="N573" s="257"/>
      <c r="O573" s="257"/>
      <c r="P573" s="257"/>
      <c r="Q573" s="258"/>
      <c r="R573" s="255"/>
      <c r="S573" s="256"/>
      <c r="T573" s="257"/>
      <c r="U573" s="257"/>
      <c r="V573" s="257"/>
      <c r="W573" s="257"/>
      <c r="X573" s="258"/>
      <c r="Y573" s="321"/>
      <c r="Z573" s="31"/>
    </row>
    <row r="574" spans="1:27">
      <c r="A574" s="274"/>
      <c r="B574" s="235"/>
      <c r="C574" s="223"/>
      <c r="D574" s="31"/>
      <c r="E574" s="31"/>
      <c r="F574" s="31"/>
      <c r="G574" s="31"/>
      <c r="H574" s="31"/>
      <c r="I574" s="181"/>
      <c r="J574" s="321"/>
      <c r="K574" s="256"/>
      <c r="L574" s="256"/>
      <c r="M574" s="257"/>
      <c r="N574" s="257"/>
      <c r="O574" s="257"/>
      <c r="P574" s="257"/>
      <c r="Q574" s="258"/>
      <c r="R574" s="255"/>
      <c r="S574" s="256"/>
      <c r="T574" s="257"/>
      <c r="U574" s="257"/>
      <c r="V574" s="257"/>
      <c r="W574" s="257"/>
      <c r="X574" s="258"/>
      <c r="Y574" s="321"/>
      <c r="Z574" s="31"/>
    </row>
    <row r="575" spans="1:27">
      <c r="A575" s="274"/>
      <c r="B575" s="235"/>
      <c r="C575" s="223"/>
      <c r="D575" s="31"/>
      <c r="E575" s="31"/>
      <c r="F575" s="31"/>
      <c r="G575" s="31"/>
      <c r="H575" s="31"/>
      <c r="I575" s="181"/>
      <c r="J575" s="321"/>
      <c r="K575" s="306"/>
      <c r="L575" s="256"/>
      <c r="M575" s="257"/>
      <c r="N575" s="257"/>
      <c r="O575" s="257"/>
      <c r="P575" s="257"/>
      <c r="Q575" s="258"/>
      <c r="R575" s="255"/>
      <c r="S575" s="256"/>
      <c r="T575" s="257"/>
      <c r="U575" s="257"/>
      <c r="V575" s="257"/>
      <c r="W575" s="257"/>
      <c r="X575" s="258"/>
      <c r="Y575" s="321"/>
      <c r="Z575" s="31"/>
    </row>
    <row r="576" spans="1:27">
      <c r="A576" s="274"/>
      <c r="B576" s="235"/>
      <c r="C576" s="223"/>
      <c r="D576" s="31"/>
      <c r="E576" s="31"/>
      <c r="F576" s="31"/>
      <c r="G576" s="31"/>
      <c r="H576" s="31"/>
      <c r="I576" s="181"/>
      <c r="J576" s="321"/>
      <c r="K576" s="256"/>
      <c r="L576" s="256"/>
      <c r="M576" s="257"/>
      <c r="N576" s="257"/>
      <c r="O576" s="257"/>
      <c r="P576" s="263"/>
      <c r="Q576" s="257"/>
      <c r="R576" s="255"/>
      <c r="S576" s="256"/>
      <c r="T576" s="257"/>
      <c r="U576" s="257"/>
      <c r="V576" s="257"/>
      <c r="W576" s="257"/>
      <c r="X576" s="258"/>
      <c r="Y576" s="321"/>
      <c r="Z576" s="31"/>
    </row>
    <row r="577" spans="1:32">
      <c r="A577" s="274"/>
      <c r="B577" s="235"/>
      <c r="C577" s="223"/>
      <c r="D577" s="31"/>
      <c r="E577" s="31"/>
      <c r="F577" s="31"/>
      <c r="G577" s="31"/>
      <c r="H577" s="31"/>
      <c r="I577" s="181"/>
      <c r="J577" s="321"/>
      <c r="K577" s="281"/>
      <c r="L577" s="264"/>
      <c r="M577" s="264"/>
      <c r="N577" s="264"/>
      <c r="O577" s="264"/>
      <c r="P577" s="265"/>
      <c r="Q577" s="266"/>
      <c r="R577" s="264"/>
      <c r="S577" s="264"/>
      <c r="T577" s="264"/>
      <c r="U577" s="264"/>
      <c r="V577" s="264"/>
      <c r="W577" s="265"/>
      <c r="X577" s="281"/>
      <c r="Y577" s="321"/>
      <c r="Z577" s="31"/>
    </row>
    <row r="578" spans="1:32">
      <c r="A578" s="274"/>
      <c r="B578" s="235"/>
      <c r="C578" s="223"/>
      <c r="D578" s="31"/>
      <c r="E578" s="31"/>
      <c r="F578" s="31"/>
      <c r="G578" s="31"/>
      <c r="H578" s="31"/>
      <c r="I578" s="181"/>
      <c r="J578" s="321"/>
      <c r="K578" s="264"/>
      <c r="L578" s="264"/>
      <c r="M578" s="264"/>
      <c r="N578" s="264"/>
      <c r="O578" s="264"/>
      <c r="P578" s="265"/>
      <c r="Q578" s="266"/>
      <c r="R578" s="264"/>
      <c r="S578" s="264"/>
      <c r="T578" s="264"/>
      <c r="U578" s="264"/>
      <c r="V578" s="264"/>
      <c r="W578" s="265"/>
      <c r="X578" s="281"/>
      <c r="Y578" s="321"/>
      <c r="Z578" s="31"/>
    </row>
    <row r="579" spans="1:32">
      <c r="A579" s="274"/>
      <c r="B579" s="235"/>
      <c r="C579" s="223"/>
      <c r="D579" s="31"/>
      <c r="E579" s="31"/>
      <c r="F579" s="31"/>
      <c r="G579" s="31"/>
      <c r="H579" s="31"/>
      <c r="I579" s="181"/>
      <c r="J579" s="321"/>
      <c r="K579" s="264"/>
      <c r="L579" s="264"/>
      <c r="M579" s="264"/>
      <c r="N579" s="264"/>
      <c r="O579" s="264"/>
      <c r="P579" s="265"/>
      <c r="Q579" s="266"/>
      <c r="R579" s="264"/>
      <c r="S579" s="264"/>
      <c r="T579" s="264"/>
      <c r="U579" s="264"/>
      <c r="V579" s="264"/>
      <c r="W579" s="265"/>
      <c r="X579" s="281"/>
      <c r="Y579" s="321"/>
      <c r="Z579" s="31"/>
    </row>
    <row r="580" spans="1:32">
      <c r="A580" s="274"/>
      <c r="B580" s="235"/>
      <c r="C580" s="223"/>
      <c r="D580" s="31"/>
      <c r="E580" s="31"/>
      <c r="F580" s="31"/>
      <c r="G580" s="31"/>
      <c r="H580" s="31"/>
      <c r="I580" s="181"/>
      <c r="J580" s="321"/>
      <c r="K580" s="264"/>
      <c r="L580" s="264"/>
      <c r="M580" s="264"/>
      <c r="N580" s="264"/>
      <c r="O580" s="264"/>
      <c r="P580" s="265"/>
      <c r="Q580" s="266"/>
      <c r="R580" s="264"/>
      <c r="S580" s="264"/>
      <c r="T580" s="264"/>
      <c r="U580" s="264"/>
      <c r="V580" s="264"/>
      <c r="W580" s="265"/>
      <c r="X580" s="281"/>
      <c r="Y580" s="321"/>
      <c r="Z580" s="31"/>
    </row>
    <row r="581" spans="1:32">
      <c r="A581" s="274"/>
      <c r="B581" s="235"/>
      <c r="C581" s="223"/>
      <c r="D581" s="31"/>
      <c r="E581" s="31"/>
      <c r="F581" s="31"/>
      <c r="G581" s="31"/>
      <c r="H581" s="31"/>
      <c r="I581" s="181"/>
      <c r="J581" s="321"/>
      <c r="K581" s="281"/>
      <c r="L581" s="281"/>
      <c r="M581" s="281"/>
      <c r="N581" s="281"/>
      <c r="O581" s="281"/>
      <c r="P581" s="265"/>
      <c r="Q581" s="266"/>
      <c r="R581" s="688"/>
      <c r="S581" s="281"/>
      <c r="T581" s="281"/>
      <c r="U581" s="281"/>
      <c r="V581" s="281"/>
      <c r="W581" s="265"/>
      <c r="X581" s="281"/>
      <c r="Y581" s="321"/>
      <c r="Z581" s="31"/>
    </row>
    <row r="582" spans="1:32">
      <c r="A582" s="274"/>
      <c r="B582" s="236"/>
      <c r="C582" s="234"/>
      <c r="D582" s="84"/>
      <c r="E582" s="84"/>
      <c r="F582" s="84"/>
      <c r="G582" s="84"/>
      <c r="H582" s="84"/>
      <c r="I582" s="182"/>
      <c r="J582" s="321"/>
      <c r="K582" s="267"/>
      <c r="L582" s="267"/>
      <c r="M582" s="267"/>
      <c r="N582" s="267"/>
      <c r="O582" s="267"/>
      <c r="P582" s="268"/>
      <c r="Q582" s="269"/>
      <c r="R582" s="270"/>
      <c r="Y582" s="321"/>
    </row>
    <row r="583" spans="1:32">
      <c r="A583" s="274"/>
      <c r="B583" s="235"/>
      <c r="C583" s="223"/>
      <c r="D583" s="31"/>
      <c r="E583" s="31"/>
      <c r="F583" s="31"/>
      <c r="G583" s="31"/>
      <c r="H583" s="31"/>
      <c r="I583" s="181"/>
      <c r="J583" s="321"/>
      <c r="K583" s="264"/>
      <c r="L583" s="264"/>
      <c r="M583" s="264"/>
      <c r="N583" s="264"/>
      <c r="O583" s="264"/>
      <c r="P583" s="265"/>
      <c r="Q583" s="266"/>
      <c r="R583" s="264"/>
      <c r="S583" s="264"/>
      <c r="T583" s="264"/>
      <c r="U583" s="264"/>
      <c r="V583" s="264"/>
      <c r="W583" s="265"/>
      <c r="X583" s="281"/>
      <c r="Y583" s="321"/>
      <c r="Z583" s="31"/>
    </row>
    <row r="584" spans="1:32">
      <c r="A584" s="274"/>
      <c r="B584" s="235"/>
      <c r="C584" s="223"/>
      <c r="D584" s="31"/>
      <c r="E584" s="31"/>
      <c r="F584" s="31"/>
      <c r="G584" s="31"/>
      <c r="H584" s="31"/>
      <c r="I584" s="181"/>
      <c r="J584" s="321"/>
      <c r="K584" s="281"/>
      <c r="L584" s="281"/>
      <c r="M584" s="281"/>
      <c r="N584" s="281"/>
      <c r="O584" s="281"/>
      <c r="P584" s="265"/>
      <c r="Q584" s="266"/>
      <c r="R584" s="281"/>
      <c r="S584" s="281"/>
      <c r="T584" s="281"/>
      <c r="U584" s="281"/>
      <c r="V584" s="281"/>
      <c r="W584" s="265"/>
      <c r="X584" s="281"/>
      <c r="Y584" s="321"/>
      <c r="Z584" s="31"/>
      <c r="AA584" s="179"/>
      <c r="AB584" s="179"/>
      <c r="AC584" s="179"/>
      <c r="AD584" s="179"/>
      <c r="AE584" s="179"/>
      <c r="AF584" s="179"/>
    </row>
    <row r="585" spans="1:32">
      <c r="A585" s="274"/>
      <c r="B585" s="236"/>
      <c r="C585" s="234"/>
      <c r="D585" s="84"/>
      <c r="E585" s="84"/>
      <c r="F585" s="84"/>
      <c r="G585" s="84"/>
      <c r="H585" s="84"/>
      <c r="I585" s="182"/>
      <c r="J585" s="321"/>
      <c r="K585" s="267"/>
      <c r="L585" s="267"/>
      <c r="M585" s="267"/>
      <c r="N585" s="267"/>
      <c r="O585" s="267"/>
      <c r="P585" s="268"/>
      <c r="Q585" s="269"/>
      <c r="R585" s="281"/>
      <c r="S585" s="281"/>
      <c r="T585" s="281"/>
      <c r="U585" s="281"/>
      <c r="V585" s="281"/>
      <c r="W585" s="265"/>
      <c r="X585" s="281"/>
      <c r="Y585" s="321"/>
      <c r="Z585" s="31"/>
      <c r="AA585" s="179"/>
      <c r="AB585" s="179"/>
      <c r="AC585" s="179"/>
      <c r="AD585" s="179"/>
      <c r="AE585" s="179"/>
      <c r="AF585" s="179"/>
    </row>
    <row r="586" spans="1:32">
      <c r="A586" s="274"/>
      <c r="B586" s="235"/>
      <c r="C586" s="223"/>
      <c r="D586" s="31"/>
      <c r="E586" s="31"/>
      <c r="F586" s="31"/>
      <c r="G586" s="31"/>
      <c r="H586" s="31"/>
      <c r="I586" s="181"/>
      <c r="J586" s="321"/>
      <c r="K586" s="264"/>
      <c r="L586" s="264"/>
      <c r="M586" s="264"/>
      <c r="N586" s="264"/>
      <c r="O586" s="264"/>
      <c r="P586" s="265"/>
      <c r="Q586" s="266"/>
      <c r="R586" s="256"/>
      <c r="S586" s="256"/>
      <c r="T586" s="257"/>
      <c r="U586" s="257"/>
      <c r="V586" s="257"/>
      <c r="W586" s="257"/>
      <c r="X586" s="258"/>
      <c r="Y586" s="321"/>
      <c r="Z586" s="31"/>
    </row>
    <row r="587" spans="1:32">
      <c r="A587" s="274"/>
      <c r="B587" s="235"/>
      <c r="C587" s="223"/>
      <c r="D587" s="31"/>
      <c r="E587" s="31"/>
      <c r="F587" s="31"/>
      <c r="G587" s="31"/>
      <c r="H587" s="31"/>
      <c r="I587" s="181"/>
      <c r="J587" s="321"/>
      <c r="K587" s="281"/>
      <c r="L587" s="281"/>
      <c r="M587" s="281"/>
      <c r="N587" s="281"/>
      <c r="O587" s="281"/>
      <c r="P587" s="265"/>
      <c r="Q587" s="266"/>
      <c r="R587" s="264"/>
      <c r="S587" s="264"/>
      <c r="T587" s="264"/>
      <c r="U587" s="264"/>
      <c r="V587" s="264"/>
      <c r="W587" s="265"/>
      <c r="X587" s="281"/>
      <c r="Y587" s="321"/>
      <c r="Z587" s="31"/>
    </row>
    <row r="588" spans="1:32">
      <c r="A588" s="274"/>
      <c r="B588" s="236"/>
      <c r="C588" s="234"/>
      <c r="D588" s="84"/>
      <c r="E588" s="84"/>
      <c r="F588" s="84"/>
      <c r="G588" s="84"/>
      <c r="H588" s="84"/>
      <c r="I588" s="182"/>
      <c r="J588" s="321"/>
      <c r="K588" s="267"/>
      <c r="L588" s="267"/>
      <c r="M588" s="267"/>
      <c r="N588" s="267"/>
      <c r="O588" s="267"/>
      <c r="P588" s="268"/>
      <c r="Q588" s="269"/>
      <c r="R588" s="270"/>
      <c r="S588" s="267"/>
      <c r="T588" s="267"/>
      <c r="U588" s="267"/>
      <c r="V588" s="267"/>
      <c r="W588" s="268"/>
      <c r="X588" s="267"/>
      <c r="Y588" s="321"/>
      <c r="Z588" s="31"/>
    </row>
    <row r="589" spans="1:32">
      <c r="A589" s="274"/>
      <c r="B589" s="235"/>
      <c r="C589" s="223"/>
      <c r="D589" s="31"/>
      <c r="E589" s="31"/>
      <c r="F589" s="31"/>
      <c r="G589" s="31"/>
      <c r="H589" s="31"/>
      <c r="I589" s="181"/>
      <c r="J589" s="321"/>
      <c r="K589" s="264"/>
      <c r="L589" s="264"/>
      <c r="M589" s="264"/>
      <c r="N589" s="264"/>
      <c r="O589" s="264"/>
      <c r="P589" s="265"/>
      <c r="Q589" s="266"/>
      <c r="R589" s="264"/>
      <c r="S589" s="256"/>
      <c r="T589" s="257"/>
      <c r="U589" s="257"/>
      <c r="V589" s="257"/>
      <c r="W589" s="257"/>
      <c r="X589" s="258"/>
      <c r="Y589" s="321"/>
      <c r="Z589" s="31"/>
    </row>
    <row r="590" spans="1:32">
      <c r="A590" s="274"/>
      <c r="B590" s="235"/>
      <c r="C590" s="223"/>
      <c r="D590" s="31"/>
      <c r="E590" s="31"/>
      <c r="F590" s="31"/>
      <c r="G590" s="31"/>
      <c r="H590" s="31"/>
      <c r="I590" s="181"/>
      <c r="J590" s="321"/>
      <c r="K590" s="281"/>
      <c r="L590" s="281"/>
      <c r="M590" s="281"/>
      <c r="N590" s="281"/>
      <c r="O590" s="281"/>
      <c r="P590" s="265"/>
      <c r="Q590" s="266"/>
      <c r="S590" s="264"/>
      <c r="T590" s="264"/>
      <c r="U590" s="264"/>
      <c r="V590" s="264"/>
      <c r="W590" s="265"/>
      <c r="X590" s="281"/>
      <c r="Y590" s="321"/>
      <c r="Z590" s="31"/>
    </row>
    <row r="591" spans="1:32">
      <c r="A591" s="274"/>
      <c r="B591" s="236"/>
      <c r="C591" s="234"/>
      <c r="D591" s="84"/>
      <c r="E591" s="84"/>
      <c r="F591" s="84"/>
      <c r="G591" s="84"/>
      <c r="H591" s="84"/>
      <c r="I591" s="182"/>
      <c r="J591" s="321"/>
      <c r="K591" s="267"/>
      <c r="L591" s="267"/>
      <c r="M591" s="267"/>
      <c r="N591" s="267"/>
      <c r="O591" s="267"/>
      <c r="P591" s="268"/>
      <c r="Q591" s="269"/>
      <c r="R591" s="270"/>
      <c r="S591" s="267"/>
      <c r="T591" s="267"/>
      <c r="U591" s="267"/>
      <c r="V591" s="267"/>
      <c r="W591" s="268"/>
      <c r="X591" s="267"/>
      <c r="Y591" s="321"/>
      <c r="Z591" s="31"/>
    </row>
    <row r="592" spans="1:32">
      <c r="A592" s="274"/>
      <c r="B592" s="235"/>
      <c r="C592" s="223"/>
      <c r="D592" s="31"/>
      <c r="E592" s="31"/>
      <c r="F592" s="31"/>
      <c r="G592" s="31"/>
      <c r="H592" s="31"/>
      <c r="I592" s="181"/>
      <c r="J592" s="321"/>
      <c r="K592" s="264"/>
      <c r="L592" s="264"/>
      <c r="M592" s="264"/>
      <c r="N592" s="264"/>
      <c r="O592" s="264"/>
      <c r="P592" s="265"/>
      <c r="Q592" s="266"/>
      <c r="R592" s="264"/>
      <c r="S592" s="264"/>
      <c r="T592" s="264"/>
      <c r="U592" s="264"/>
      <c r="V592" s="264"/>
      <c r="W592" s="265"/>
      <c r="X592" s="281"/>
      <c r="Y592" s="321"/>
      <c r="Z592" s="31"/>
    </row>
    <row r="593" spans="1:32">
      <c r="A593" s="274"/>
      <c r="B593" s="235"/>
      <c r="C593" s="223"/>
      <c r="D593" s="31"/>
      <c r="E593" s="31"/>
      <c r="F593" s="31"/>
      <c r="G593" s="31"/>
      <c r="H593" s="31"/>
      <c r="I593" s="181"/>
      <c r="J593" s="321"/>
      <c r="K593" s="281"/>
      <c r="L593" s="281"/>
      <c r="M593" s="281"/>
      <c r="N593" s="281"/>
      <c r="O593" s="281"/>
      <c r="P593" s="265"/>
      <c r="Q593" s="266"/>
      <c r="R593" s="281"/>
      <c r="S593" s="281"/>
      <c r="T593" s="281"/>
      <c r="U593" s="281"/>
      <c r="V593" s="281"/>
      <c r="W593" s="265"/>
      <c r="X593" s="281"/>
      <c r="Y593" s="321"/>
      <c r="Z593" s="31"/>
      <c r="AA593" s="179"/>
      <c r="AB593" s="179"/>
      <c r="AC593" s="179"/>
      <c r="AD593" s="179"/>
      <c r="AE593" s="179"/>
      <c r="AF593" s="179"/>
    </row>
    <row r="594" spans="1:32">
      <c r="A594" s="274"/>
      <c r="B594" s="236"/>
      <c r="C594" s="234"/>
      <c r="D594" s="84"/>
      <c r="E594" s="84"/>
      <c r="F594" s="84"/>
      <c r="G594" s="84"/>
      <c r="H594" s="84"/>
      <c r="I594" s="182"/>
      <c r="J594" s="321"/>
      <c r="K594" s="267"/>
      <c r="L594" s="267"/>
      <c r="M594" s="267"/>
      <c r="N594" s="267"/>
      <c r="O594" s="267"/>
      <c r="P594" s="268"/>
      <c r="Q594" s="269"/>
      <c r="R594" s="281"/>
      <c r="S594" s="281"/>
      <c r="T594" s="281"/>
      <c r="U594" s="281"/>
      <c r="V594" s="281"/>
      <c r="W594" s="265"/>
      <c r="X594" s="281"/>
      <c r="Y594" s="321"/>
      <c r="Z594" s="31"/>
      <c r="AA594" s="179"/>
      <c r="AB594" s="179"/>
      <c r="AC594" s="179"/>
      <c r="AD594" s="179"/>
      <c r="AE594" s="179"/>
      <c r="AF594" s="179"/>
    </row>
    <row r="595" spans="1:32">
      <c r="A595" s="274"/>
      <c r="B595" s="235"/>
      <c r="C595" s="223"/>
      <c r="D595" s="31"/>
      <c r="E595" s="31"/>
      <c r="F595" s="31"/>
      <c r="G595" s="31"/>
      <c r="H595" s="31"/>
      <c r="I595" s="181"/>
      <c r="J595" s="321"/>
      <c r="K595" s="264"/>
      <c r="L595" s="264"/>
      <c r="M595" s="264"/>
      <c r="N595" s="264"/>
      <c r="O595" s="264"/>
      <c r="P595" s="265"/>
      <c r="Q595" s="266"/>
      <c r="R595" s="256"/>
      <c r="S595" s="256"/>
      <c r="T595" s="257"/>
      <c r="U595" s="257"/>
      <c r="V595" s="257"/>
      <c r="W595" s="257"/>
      <c r="X595" s="258"/>
      <c r="Y595" s="321"/>
      <c r="Z595" s="31"/>
    </row>
    <row r="596" spans="1:32">
      <c r="A596" s="274"/>
      <c r="B596" s="235"/>
      <c r="C596" s="223"/>
      <c r="D596" s="31"/>
      <c r="E596" s="31"/>
      <c r="F596" s="31"/>
      <c r="G596" s="31"/>
      <c r="H596" s="31"/>
      <c r="I596" s="181"/>
      <c r="J596" s="321"/>
      <c r="K596" s="281"/>
      <c r="L596" s="281"/>
      <c r="M596" s="281"/>
      <c r="N596" s="281"/>
      <c r="O596" s="281"/>
      <c r="P596" s="265"/>
      <c r="Q596" s="266"/>
      <c r="R596" s="264"/>
      <c r="S596" s="264"/>
      <c r="T596" s="264"/>
      <c r="U596" s="264"/>
      <c r="V596" s="264"/>
      <c r="W596" s="265"/>
      <c r="X596" s="281"/>
      <c r="Y596" s="321"/>
      <c r="Z596" s="31"/>
    </row>
    <row r="597" spans="1:32">
      <c r="A597" s="274"/>
      <c r="B597" s="236"/>
      <c r="C597" s="234"/>
      <c r="D597" s="84"/>
      <c r="E597" s="84"/>
      <c r="F597" s="84"/>
      <c r="G597" s="84"/>
      <c r="H597" s="84"/>
      <c r="I597" s="182"/>
      <c r="J597" s="321"/>
      <c r="K597" s="267"/>
      <c r="L597" s="267"/>
      <c r="M597" s="267"/>
      <c r="N597" s="267"/>
      <c r="O597" s="267"/>
      <c r="P597" s="268"/>
      <c r="Q597" s="269"/>
      <c r="R597" s="270"/>
      <c r="S597" s="267"/>
      <c r="T597" s="267"/>
      <c r="U597" s="267"/>
      <c r="V597" s="267"/>
      <c r="W597" s="268"/>
      <c r="X597" s="267"/>
      <c r="Y597" s="321"/>
      <c r="Z597" s="31"/>
    </row>
    <row r="598" spans="1:32">
      <c r="A598" s="274"/>
      <c r="B598" s="235"/>
      <c r="C598" s="223"/>
      <c r="D598" s="31"/>
      <c r="E598" s="31"/>
      <c r="F598" s="31"/>
      <c r="G598" s="31"/>
      <c r="H598" s="31"/>
      <c r="I598" s="181"/>
      <c r="J598" s="321"/>
      <c r="K598" s="264"/>
      <c r="L598" s="264"/>
      <c r="M598" s="264"/>
      <c r="N598" s="264"/>
      <c r="O598" s="264"/>
      <c r="P598" s="265"/>
      <c r="Q598" s="266"/>
      <c r="R598" s="256"/>
      <c r="S598" s="256"/>
      <c r="T598" s="257"/>
      <c r="U598" s="257"/>
      <c r="V598" s="257"/>
      <c r="W598" s="257"/>
      <c r="X598" s="258"/>
      <c r="Y598" s="321"/>
      <c r="Z598" s="31"/>
    </row>
    <row r="599" spans="1:32">
      <c r="A599" s="274"/>
      <c r="B599" s="235"/>
      <c r="C599" s="223"/>
      <c r="D599" s="31"/>
      <c r="E599" s="31"/>
      <c r="F599" s="31"/>
      <c r="G599" s="31"/>
      <c r="H599" s="31"/>
      <c r="I599" s="181"/>
      <c r="J599" s="321"/>
      <c r="K599" s="281"/>
      <c r="L599" s="281"/>
      <c r="M599" s="281"/>
      <c r="N599" s="281"/>
      <c r="O599" s="281"/>
      <c r="P599" s="265"/>
      <c r="Q599" s="266"/>
      <c r="R599" s="264"/>
      <c r="S599" s="264"/>
      <c r="T599" s="264"/>
      <c r="U599" s="264"/>
      <c r="V599" s="264"/>
      <c r="W599" s="265"/>
      <c r="X599" s="281"/>
      <c r="Y599" s="321"/>
      <c r="Z599" s="31"/>
    </row>
    <row r="600" spans="1:32">
      <c r="A600" s="274"/>
      <c r="B600" s="236"/>
      <c r="C600" s="234"/>
      <c r="D600" s="84"/>
      <c r="E600" s="84"/>
      <c r="F600" s="84"/>
      <c r="G600" s="84"/>
      <c r="H600" s="84"/>
      <c r="I600" s="182"/>
      <c r="J600" s="321"/>
      <c r="K600" s="267"/>
      <c r="L600" s="267"/>
      <c r="M600" s="267"/>
      <c r="N600" s="267"/>
      <c r="O600" s="267"/>
      <c r="P600" s="268"/>
      <c r="Q600" s="269"/>
      <c r="R600" s="270"/>
      <c r="S600" s="267"/>
      <c r="T600" s="267"/>
      <c r="U600" s="267"/>
      <c r="V600" s="267"/>
      <c r="W600" s="268"/>
      <c r="X600" s="267"/>
      <c r="Y600" s="321"/>
      <c r="Z600" s="31"/>
    </row>
    <row r="601" spans="1:32">
      <c r="A601" s="274"/>
      <c r="B601" s="235"/>
      <c r="C601" s="237"/>
      <c r="D601" s="238"/>
      <c r="E601" s="238"/>
      <c r="F601" s="238"/>
      <c r="G601" s="238"/>
      <c r="H601" s="238"/>
      <c r="I601" s="322"/>
      <c r="J601" s="321"/>
      <c r="K601" s="264"/>
      <c r="L601" s="264"/>
      <c r="M601" s="264"/>
      <c r="N601" s="264"/>
      <c r="O601" s="264"/>
      <c r="P601" s="265"/>
      <c r="Q601" s="266"/>
      <c r="R601" s="256"/>
      <c r="S601" s="256"/>
      <c r="T601" s="257"/>
      <c r="U601" s="257"/>
      <c r="V601" s="257"/>
      <c r="W601" s="257"/>
      <c r="X601" s="258"/>
      <c r="Y601" s="321"/>
      <c r="Z601" s="31"/>
    </row>
    <row r="602" spans="1:32">
      <c r="A602" s="274"/>
      <c r="B602" s="235"/>
      <c r="C602" s="223"/>
      <c r="D602" s="31"/>
      <c r="E602" s="31"/>
      <c r="F602" s="31"/>
      <c r="G602" s="31"/>
      <c r="H602" s="31"/>
      <c r="I602" s="181"/>
      <c r="J602" s="321"/>
      <c r="K602" s="281"/>
      <c r="L602" s="281"/>
      <c r="M602" s="281"/>
      <c r="N602" s="281"/>
      <c r="O602" s="281"/>
      <c r="P602" s="265"/>
      <c r="Q602" s="266"/>
      <c r="R602" s="264"/>
      <c r="S602" s="264"/>
      <c r="T602" s="264"/>
      <c r="U602" s="264"/>
      <c r="V602" s="264"/>
      <c r="W602" s="265"/>
      <c r="X602" s="281"/>
      <c r="Y602" s="321"/>
      <c r="Z602" s="31"/>
    </row>
    <row r="603" spans="1:32">
      <c r="A603" s="274"/>
      <c r="B603" s="236"/>
      <c r="C603" s="234"/>
      <c r="D603" s="84"/>
      <c r="E603" s="84"/>
      <c r="F603" s="84"/>
      <c r="G603" s="84"/>
      <c r="H603" s="84"/>
      <c r="I603" s="182"/>
      <c r="J603" s="321"/>
      <c r="K603" s="267"/>
      <c r="L603" s="267"/>
      <c r="M603" s="267"/>
      <c r="N603" s="267"/>
      <c r="O603" s="267"/>
      <c r="P603" s="268"/>
      <c r="Q603" s="269"/>
      <c r="R603" s="270"/>
      <c r="S603" s="267"/>
      <c r="T603" s="267"/>
      <c r="U603" s="267"/>
      <c r="V603" s="267"/>
      <c r="W603" s="268"/>
      <c r="X603" s="267"/>
      <c r="Y603" s="321"/>
      <c r="Z603" s="31"/>
    </row>
    <row r="604" spans="1:32">
      <c r="A604" s="274"/>
      <c r="B604" s="235"/>
      <c r="C604" s="223"/>
      <c r="D604" s="31"/>
      <c r="E604" s="31"/>
      <c r="F604" s="31"/>
      <c r="G604" s="31"/>
      <c r="H604" s="31"/>
      <c r="I604" s="181"/>
      <c r="J604" s="321"/>
      <c r="K604" s="264"/>
      <c r="L604" s="264"/>
      <c r="M604" s="264"/>
      <c r="N604" s="264"/>
      <c r="O604" s="264"/>
      <c r="P604" s="265"/>
      <c r="Q604" s="266"/>
      <c r="R604" s="256"/>
      <c r="S604" s="256"/>
      <c r="T604" s="257"/>
      <c r="U604" s="257"/>
      <c r="V604" s="257"/>
      <c r="W604" s="257"/>
      <c r="X604" s="258"/>
      <c r="Y604" s="321"/>
      <c r="Z604" s="31"/>
    </row>
    <row r="605" spans="1:32">
      <c r="A605" s="274"/>
      <c r="B605" s="235"/>
      <c r="C605" s="223"/>
      <c r="D605" s="31"/>
      <c r="E605" s="31"/>
      <c r="F605" s="31"/>
      <c r="G605" s="31"/>
      <c r="H605" s="31"/>
      <c r="I605" s="181"/>
      <c r="J605" s="321"/>
      <c r="K605" s="281"/>
      <c r="L605" s="281"/>
      <c r="M605" s="281"/>
      <c r="N605" s="281"/>
      <c r="O605" s="281"/>
      <c r="P605" s="265"/>
      <c r="Q605" s="266"/>
      <c r="R605" s="264"/>
      <c r="S605" s="264"/>
      <c r="T605" s="264"/>
      <c r="U605" s="264"/>
      <c r="V605" s="264"/>
      <c r="W605" s="265"/>
      <c r="X605" s="281"/>
      <c r="Y605" s="321"/>
      <c r="Z605" s="31"/>
    </row>
    <row r="606" spans="1:32">
      <c r="A606" s="275"/>
      <c r="B606" s="236"/>
      <c r="C606" s="234"/>
      <c r="D606" s="84"/>
      <c r="E606" s="84"/>
      <c r="F606" s="84"/>
      <c r="G606" s="84"/>
      <c r="H606" s="84"/>
      <c r="I606" s="182"/>
      <c r="J606" s="321"/>
      <c r="K606" s="267"/>
      <c r="L606" s="267"/>
      <c r="M606" s="267"/>
      <c r="N606" s="267"/>
      <c r="O606" s="267"/>
      <c r="P606" s="268"/>
      <c r="Q606" s="269"/>
      <c r="R606" s="270"/>
      <c r="S606" s="267"/>
      <c r="T606" s="267"/>
      <c r="U606" s="267"/>
      <c r="V606" s="267"/>
      <c r="W606" s="268"/>
      <c r="X606" s="267"/>
      <c r="Y606" s="321"/>
      <c r="Z606" s="31"/>
    </row>
    <row r="607" spans="1:32">
      <c r="A607" s="793"/>
      <c r="B607" s="788"/>
      <c r="C607" s="789"/>
      <c r="D607" s="790"/>
      <c r="E607" s="790"/>
      <c r="F607" s="790"/>
      <c r="G607" s="790"/>
      <c r="H607" s="790"/>
      <c r="I607" s="791"/>
      <c r="J607" s="321"/>
      <c r="K607" s="318"/>
      <c r="L607" s="253"/>
      <c r="M607" s="241"/>
      <c r="N607" s="241"/>
      <c r="O607" s="241"/>
      <c r="P607" s="241"/>
      <c r="Q607" s="254"/>
      <c r="R607" s="252"/>
      <c r="S607" s="253"/>
      <c r="T607" s="241"/>
      <c r="U607" s="241"/>
      <c r="V607" s="241"/>
      <c r="W607" s="241"/>
      <c r="X607" s="280"/>
      <c r="Y607" s="321"/>
      <c r="Z607" s="31"/>
    </row>
    <row r="608" spans="1:32">
      <c r="A608" s="274"/>
      <c r="B608" s="235"/>
      <c r="C608" s="223"/>
      <c r="D608" s="31"/>
      <c r="E608" s="31"/>
      <c r="F608" s="31"/>
      <c r="G608" s="31"/>
      <c r="H608" s="31"/>
      <c r="I608" s="181"/>
      <c r="J608" s="321"/>
      <c r="K608" s="256"/>
      <c r="L608" s="256"/>
      <c r="M608" s="257"/>
      <c r="N608" s="257"/>
      <c r="O608" s="257"/>
      <c r="P608" s="257"/>
      <c r="Q608" s="258"/>
      <c r="R608" s="255"/>
      <c r="S608" s="256"/>
      <c r="T608" s="257"/>
      <c r="U608" s="257"/>
      <c r="V608" s="257"/>
      <c r="W608" s="257"/>
      <c r="X608" s="258"/>
      <c r="Y608" s="321"/>
      <c r="Z608" s="31"/>
    </row>
    <row r="609" spans="1:27">
      <c r="A609" s="274"/>
      <c r="B609" s="235"/>
      <c r="C609" s="223"/>
      <c r="D609" s="31"/>
      <c r="E609" s="31"/>
      <c r="F609" s="31"/>
      <c r="G609" s="31"/>
      <c r="H609" s="31"/>
      <c r="I609" s="181"/>
      <c r="J609" s="321"/>
      <c r="K609" s="256"/>
      <c r="L609" s="256"/>
      <c r="M609" s="257"/>
      <c r="N609" s="257"/>
      <c r="O609" s="257"/>
      <c r="P609" s="257"/>
      <c r="Q609" s="258"/>
      <c r="R609" s="255"/>
      <c r="S609" s="256"/>
      <c r="T609" s="257"/>
      <c r="U609" s="257"/>
      <c r="V609" s="257"/>
      <c r="W609" s="257"/>
      <c r="X609" s="258"/>
      <c r="Y609" s="321"/>
      <c r="Z609" s="31"/>
    </row>
    <row r="610" spans="1:27">
      <c r="A610" s="274"/>
      <c r="B610" s="235"/>
      <c r="C610" s="223"/>
      <c r="D610" s="31"/>
      <c r="E610" s="31"/>
      <c r="F610" s="31"/>
      <c r="G610" s="31"/>
      <c r="H610" s="31"/>
      <c r="I610" s="181"/>
      <c r="J610" s="321"/>
      <c r="K610" s="256"/>
      <c r="L610" s="256"/>
      <c r="M610" s="257"/>
      <c r="N610" s="257"/>
      <c r="O610" s="257"/>
      <c r="P610" s="257"/>
      <c r="Q610" s="258"/>
      <c r="R610" s="255"/>
      <c r="S610" s="256"/>
      <c r="T610" s="257"/>
      <c r="U610" s="257"/>
      <c r="V610" s="257"/>
      <c r="W610" s="257"/>
      <c r="X610" s="258"/>
      <c r="Y610" s="321"/>
      <c r="Z610" s="31"/>
    </row>
    <row r="611" spans="1:27">
      <c r="A611" s="274"/>
      <c r="B611" s="235"/>
      <c r="C611" s="223"/>
      <c r="D611" s="31"/>
      <c r="E611" s="31"/>
      <c r="F611" s="31"/>
      <c r="G611" s="31"/>
      <c r="H611" s="31"/>
      <c r="I611" s="181"/>
      <c r="J611" s="321"/>
      <c r="K611" s="256"/>
      <c r="L611" s="256"/>
      <c r="M611" s="257"/>
      <c r="N611" s="257"/>
      <c r="O611" s="257"/>
      <c r="P611" s="257"/>
      <c r="Q611" s="258"/>
      <c r="R611" s="255"/>
      <c r="S611" s="256"/>
      <c r="T611" s="257"/>
      <c r="U611" s="257"/>
      <c r="V611" s="257"/>
      <c r="W611" s="257"/>
      <c r="X611" s="258"/>
      <c r="Y611" s="321"/>
      <c r="Z611" s="31"/>
      <c r="AA611" s="599"/>
    </row>
    <row r="612" spans="1:27">
      <c r="A612" s="274"/>
      <c r="B612" s="235"/>
      <c r="C612" s="223"/>
      <c r="D612" s="31"/>
      <c r="E612" s="31"/>
      <c r="F612" s="31"/>
      <c r="G612" s="31"/>
      <c r="H612" s="31"/>
      <c r="I612" s="181"/>
      <c r="J612" s="321"/>
      <c r="K612" s="256"/>
      <c r="L612" s="256"/>
      <c r="M612" s="257"/>
      <c r="N612" s="257"/>
      <c r="O612" s="257"/>
      <c r="P612" s="257"/>
      <c r="Q612" s="258"/>
      <c r="R612" s="255"/>
      <c r="S612" s="256"/>
      <c r="T612" s="257"/>
      <c r="U612" s="257"/>
      <c r="V612" s="257"/>
      <c r="W612" s="257"/>
      <c r="X612" s="258"/>
      <c r="Y612" s="321"/>
      <c r="Z612" s="31"/>
    </row>
    <row r="613" spans="1:27">
      <c r="A613" s="274"/>
      <c r="B613" s="236"/>
      <c r="C613" s="234"/>
      <c r="D613" s="84"/>
      <c r="E613" s="84"/>
      <c r="F613" s="84"/>
      <c r="G613" s="84"/>
      <c r="H613" s="84"/>
      <c r="I613" s="182"/>
      <c r="J613" s="321"/>
      <c r="K613" s="260"/>
      <c r="L613" s="260"/>
      <c r="M613" s="261"/>
      <c r="N613" s="261"/>
      <c r="O613" s="261"/>
      <c r="P613" s="261"/>
      <c r="Q613" s="262"/>
      <c r="R613" s="259"/>
      <c r="S613" s="260"/>
      <c r="T613" s="261"/>
      <c r="U613" s="261"/>
      <c r="V613" s="261"/>
      <c r="W613" s="261"/>
      <c r="X613" s="262"/>
      <c r="Y613" s="321"/>
      <c r="Z613" s="31"/>
    </row>
    <row r="614" spans="1:27">
      <c r="A614" s="274"/>
      <c r="B614" s="235"/>
      <c r="C614" s="223"/>
      <c r="D614" s="31"/>
      <c r="E614" s="31"/>
      <c r="F614" s="31"/>
      <c r="G614" s="31"/>
      <c r="H614" s="31"/>
      <c r="I614" s="181"/>
      <c r="J614" s="321"/>
      <c r="K614" s="256"/>
      <c r="L614" s="256"/>
      <c r="M614" s="257"/>
      <c r="N614" s="257"/>
      <c r="O614" s="257"/>
      <c r="P614" s="257"/>
      <c r="Q614" s="258"/>
      <c r="R614" s="255"/>
      <c r="S614" s="256"/>
      <c r="T614" s="257"/>
      <c r="U614" s="257"/>
      <c r="V614" s="257"/>
      <c r="W614" s="257"/>
      <c r="X614" s="258"/>
      <c r="Y614" s="321"/>
      <c r="Z614" s="31"/>
    </row>
    <row r="615" spans="1:27">
      <c r="A615" s="274"/>
      <c r="B615" s="235"/>
      <c r="C615" s="223"/>
      <c r="D615" s="31"/>
      <c r="E615" s="31"/>
      <c r="F615" s="31"/>
      <c r="G615" s="31"/>
      <c r="H615" s="31"/>
      <c r="I615" s="181"/>
      <c r="J615" s="321"/>
      <c r="K615" s="256"/>
      <c r="L615" s="256"/>
      <c r="M615" s="257"/>
      <c r="N615" s="257"/>
      <c r="O615" s="257"/>
      <c r="P615" s="257"/>
      <c r="Q615" s="258"/>
      <c r="R615" s="255"/>
      <c r="S615" s="256"/>
      <c r="T615" s="257"/>
      <c r="U615" s="257"/>
      <c r="V615" s="257"/>
      <c r="W615" s="257"/>
      <c r="X615" s="258"/>
      <c r="Y615" s="321"/>
      <c r="Z615" s="31"/>
    </row>
    <row r="616" spans="1:27">
      <c r="A616" s="274"/>
      <c r="B616" s="235"/>
      <c r="C616" s="237"/>
      <c r="D616" s="238"/>
      <c r="E616" s="238"/>
      <c r="F616" s="238"/>
      <c r="G616" s="238"/>
      <c r="H616" s="238"/>
      <c r="I616" s="322"/>
      <c r="J616" s="321"/>
      <c r="K616" s="256"/>
      <c r="L616" s="256"/>
      <c r="M616" s="257"/>
      <c r="N616" s="257"/>
      <c r="O616" s="257"/>
      <c r="P616" s="257"/>
      <c r="Q616" s="258"/>
      <c r="R616" s="255"/>
      <c r="S616" s="256"/>
      <c r="T616" s="257"/>
      <c r="U616" s="257"/>
      <c r="V616" s="257"/>
      <c r="W616" s="257"/>
      <c r="X616" s="258"/>
      <c r="Y616" s="321"/>
      <c r="Z616" s="31"/>
    </row>
    <row r="617" spans="1:27">
      <c r="A617" s="274"/>
      <c r="B617" s="235"/>
      <c r="C617" s="223"/>
      <c r="D617" s="31"/>
      <c r="E617" s="31"/>
      <c r="F617" s="31"/>
      <c r="G617" s="31"/>
      <c r="H617" s="31"/>
      <c r="I617" s="181"/>
      <c r="J617" s="321"/>
      <c r="K617" s="256"/>
      <c r="L617" s="256"/>
      <c r="M617" s="257"/>
      <c r="N617" s="257"/>
      <c r="O617" s="257"/>
      <c r="P617" s="257"/>
      <c r="Q617" s="258"/>
      <c r="R617" s="255"/>
      <c r="S617" s="256"/>
      <c r="T617" s="257"/>
      <c r="U617" s="257"/>
      <c r="V617" s="257"/>
      <c r="W617" s="257"/>
      <c r="X617" s="258"/>
      <c r="Y617" s="321"/>
      <c r="Z617" s="31"/>
    </row>
    <row r="618" spans="1:27">
      <c r="A618" s="274"/>
      <c r="B618" s="235"/>
      <c r="C618" s="223"/>
      <c r="D618" s="31"/>
      <c r="E618" s="31"/>
      <c r="F618" s="31"/>
      <c r="G618" s="31"/>
      <c r="H618" s="31"/>
      <c r="I618" s="181"/>
      <c r="J618" s="321"/>
      <c r="K618" s="306"/>
      <c r="L618" s="256"/>
      <c r="M618" s="257"/>
      <c r="N618" s="257"/>
      <c r="O618" s="257"/>
      <c r="P618" s="257"/>
      <c r="Q618" s="258"/>
      <c r="R618" s="255"/>
      <c r="S618" s="256"/>
      <c r="T618" s="257"/>
      <c r="U618" s="257"/>
      <c r="V618" s="257"/>
      <c r="W618" s="257"/>
      <c r="X618" s="258"/>
      <c r="Y618" s="321"/>
      <c r="Z618" s="31"/>
    </row>
    <row r="619" spans="1:27">
      <c r="A619" s="274"/>
      <c r="B619" s="235"/>
      <c r="C619" s="223"/>
      <c r="D619" s="31"/>
      <c r="E619" s="31"/>
      <c r="F619" s="31"/>
      <c r="G619" s="31"/>
      <c r="H619" s="31"/>
      <c r="I619" s="181"/>
      <c r="J619" s="321"/>
      <c r="K619" s="256"/>
      <c r="L619" s="256"/>
      <c r="M619" s="257"/>
      <c r="N619" s="257"/>
      <c r="O619" s="257"/>
      <c r="P619" s="263"/>
      <c r="Q619" s="257"/>
      <c r="R619" s="255"/>
      <c r="S619" s="256"/>
      <c r="T619" s="257"/>
      <c r="U619" s="257"/>
      <c r="V619" s="257"/>
      <c r="W619" s="257"/>
      <c r="X619" s="258"/>
      <c r="Y619" s="321"/>
      <c r="Z619" s="31"/>
    </row>
    <row r="620" spans="1:27">
      <c r="A620" s="274"/>
      <c r="B620" s="235"/>
      <c r="C620" s="223"/>
      <c r="D620" s="31"/>
      <c r="E620" s="31"/>
      <c r="F620" s="31"/>
      <c r="G620" s="31"/>
      <c r="H620" s="31"/>
      <c r="I620" s="181"/>
      <c r="J620" s="321"/>
      <c r="K620" s="281"/>
      <c r="L620" s="264"/>
      <c r="M620" s="264"/>
      <c r="N620" s="264"/>
      <c r="O620" s="264"/>
      <c r="P620" s="265"/>
      <c r="Q620" s="266"/>
      <c r="R620" s="264"/>
      <c r="S620" s="264"/>
      <c r="T620" s="264"/>
      <c r="U620" s="264"/>
      <c r="V620" s="264"/>
      <c r="W620" s="265"/>
      <c r="X620" s="281"/>
      <c r="Y620" s="321"/>
      <c r="Z620" s="31"/>
    </row>
    <row r="621" spans="1:27">
      <c r="A621" s="274"/>
      <c r="B621" s="235"/>
      <c r="C621" s="223"/>
      <c r="D621" s="31"/>
      <c r="E621" s="31"/>
      <c r="F621" s="31"/>
      <c r="G621" s="31"/>
      <c r="H621" s="31"/>
      <c r="I621" s="181"/>
      <c r="J621" s="321"/>
      <c r="K621" s="264"/>
      <c r="L621" s="264"/>
      <c r="M621" s="264"/>
      <c r="N621" s="264"/>
      <c r="O621" s="264"/>
      <c r="P621" s="265"/>
      <c r="Q621" s="266"/>
      <c r="R621" s="264"/>
      <c r="S621" s="264"/>
      <c r="T621" s="264"/>
      <c r="U621" s="264"/>
      <c r="V621" s="264"/>
      <c r="W621" s="265"/>
      <c r="X621" s="281"/>
      <c r="Y621" s="321"/>
      <c r="Z621" s="31"/>
    </row>
    <row r="622" spans="1:27">
      <c r="A622" s="274"/>
      <c r="B622" s="235"/>
      <c r="C622" s="223"/>
      <c r="D622" s="31"/>
      <c r="E622" s="31"/>
      <c r="F622" s="31"/>
      <c r="G622" s="31"/>
      <c r="H622" s="31"/>
      <c r="I622" s="181"/>
      <c r="J622" s="321"/>
      <c r="K622" s="264"/>
      <c r="L622" s="264"/>
      <c r="M622" s="264"/>
      <c r="N622" s="264"/>
      <c r="O622" s="264"/>
      <c r="P622" s="265"/>
      <c r="Q622" s="266"/>
      <c r="R622" s="264"/>
      <c r="S622" s="264"/>
      <c r="T622" s="264"/>
      <c r="U622" s="264"/>
      <c r="V622" s="264"/>
      <c r="W622" s="265"/>
      <c r="X622" s="281"/>
      <c r="Y622" s="321"/>
      <c r="Z622" s="31"/>
    </row>
    <row r="623" spans="1:27">
      <c r="A623" s="274"/>
      <c r="B623" s="235"/>
      <c r="C623" s="223"/>
      <c r="D623" s="31"/>
      <c r="E623" s="31"/>
      <c r="F623" s="31"/>
      <c r="G623" s="31"/>
      <c r="H623" s="31"/>
      <c r="I623" s="181"/>
      <c r="J623" s="321"/>
      <c r="K623" s="264"/>
      <c r="L623" s="264"/>
      <c r="M623" s="264"/>
      <c r="N623" s="264"/>
      <c r="O623" s="264"/>
      <c r="P623" s="265"/>
      <c r="Q623" s="266"/>
      <c r="R623" s="264"/>
      <c r="S623" s="264"/>
      <c r="T623" s="264"/>
      <c r="U623" s="264"/>
      <c r="V623" s="264"/>
      <c r="W623" s="265"/>
      <c r="X623" s="281"/>
      <c r="Y623" s="321"/>
      <c r="Z623" s="31"/>
    </row>
    <row r="624" spans="1:27">
      <c r="A624" s="274"/>
      <c r="B624" s="235"/>
      <c r="C624" s="223"/>
      <c r="D624" s="31"/>
      <c r="E624" s="31"/>
      <c r="F624" s="31"/>
      <c r="G624" s="31"/>
      <c r="H624" s="31"/>
      <c r="I624" s="181"/>
      <c r="J624" s="321"/>
      <c r="K624" s="281"/>
      <c r="L624" s="281"/>
      <c r="M624" s="281"/>
      <c r="N624" s="281"/>
      <c r="O624" s="281"/>
      <c r="P624" s="265"/>
      <c r="Q624" s="266"/>
      <c r="R624" s="688"/>
      <c r="S624" s="281"/>
      <c r="T624" s="281"/>
      <c r="U624" s="281"/>
      <c r="V624" s="281"/>
      <c r="W624" s="265"/>
      <c r="X624" s="281"/>
      <c r="Y624" s="321"/>
      <c r="Z624" s="31"/>
    </row>
    <row r="625" spans="1:32">
      <c r="A625" s="274"/>
      <c r="B625" s="236"/>
      <c r="C625" s="234"/>
      <c r="D625" s="84"/>
      <c r="E625" s="84"/>
      <c r="F625" s="84"/>
      <c r="G625" s="84"/>
      <c r="H625" s="84"/>
      <c r="I625" s="182"/>
      <c r="J625" s="321"/>
      <c r="K625" s="267"/>
      <c r="L625" s="267"/>
      <c r="M625" s="267"/>
      <c r="N625" s="267"/>
      <c r="O625" s="267"/>
      <c r="P625" s="268"/>
      <c r="Q625" s="269"/>
      <c r="R625" s="270"/>
      <c r="Y625" s="321"/>
    </row>
    <row r="626" spans="1:32">
      <c r="A626" s="274"/>
      <c r="B626" s="235"/>
      <c r="C626" s="223"/>
      <c r="D626" s="31"/>
      <c r="E626" s="31"/>
      <c r="F626" s="31"/>
      <c r="G626" s="31"/>
      <c r="H626" s="31"/>
      <c r="I626" s="181"/>
      <c r="J626" s="321"/>
      <c r="K626" s="264"/>
      <c r="L626" s="264"/>
      <c r="M626" s="264"/>
      <c r="N626" s="264"/>
      <c r="O626" s="264"/>
      <c r="P626" s="265"/>
      <c r="Q626" s="266"/>
      <c r="R626" s="264"/>
      <c r="S626" s="264"/>
      <c r="T626" s="264"/>
      <c r="U626" s="264"/>
      <c r="V626" s="264"/>
      <c r="W626" s="265"/>
      <c r="X626" s="281"/>
      <c r="Y626" s="321"/>
      <c r="Z626" s="31"/>
    </row>
    <row r="627" spans="1:32">
      <c r="A627" s="274"/>
      <c r="B627" s="235"/>
      <c r="C627" s="223"/>
      <c r="D627" s="31"/>
      <c r="E627" s="31"/>
      <c r="F627" s="31"/>
      <c r="G627" s="31"/>
      <c r="H627" s="31"/>
      <c r="I627" s="181"/>
      <c r="J627" s="321"/>
      <c r="K627" s="281"/>
      <c r="L627" s="281"/>
      <c r="M627" s="281"/>
      <c r="N627" s="281"/>
      <c r="O627" s="281"/>
      <c r="P627" s="265"/>
      <c r="Q627" s="266"/>
      <c r="R627" s="281"/>
      <c r="S627" s="281"/>
      <c r="T627" s="281"/>
      <c r="U627" s="281"/>
      <c r="V627" s="281"/>
      <c r="W627" s="265"/>
      <c r="X627" s="281"/>
      <c r="Y627" s="321"/>
      <c r="Z627" s="31"/>
      <c r="AA627" s="179"/>
      <c r="AB627" s="179"/>
      <c r="AC627" s="179"/>
      <c r="AD627" s="179"/>
      <c r="AE627" s="179"/>
      <c r="AF627" s="179"/>
    </row>
    <row r="628" spans="1:32">
      <c r="A628" s="274"/>
      <c r="B628" s="236"/>
      <c r="C628" s="234"/>
      <c r="D628" s="84"/>
      <c r="E628" s="84"/>
      <c r="F628" s="84"/>
      <c r="G628" s="84"/>
      <c r="H628" s="84"/>
      <c r="I628" s="182"/>
      <c r="J628" s="321"/>
      <c r="K628" s="267"/>
      <c r="L628" s="267"/>
      <c r="M628" s="267"/>
      <c r="N628" s="267"/>
      <c r="O628" s="267"/>
      <c r="P628" s="268"/>
      <c r="Q628" s="269"/>
      <c r="R628" s="281"/>
      <c r="S628" s="281"/>
      <c r="T628" s="281"/>
      <c r="U628" s="281"/>
      <c r="V628" s="281"/>
      <c r="W628" s="265"/>
      <c r="X628" s="281"/>
      <c r="Y628" s="321"/>
      <c r="Z628" s="31"/>
      <c r="AA628" s="179"/>
      <c r="AB628" s="179"/>
      <c r="AC628" s="179"/>
      <c r="AD628" s="179"/>
      <c r="AE628" s="179"/>
      <c r="AF628" s="179"/>
    </row>
    <row r="629" spans="1:32">
      <c r="A629" s="274"/>
      <c r="B629" s="235"/>
      <c r="C629" s="223"/>
      <c r="D629" s="31"/>
      <c r="E629" s="31"/>
      <c r="F629" s="31"/>
      <c r="G629" s="31"/>
      <c r="H629" s="31"/>
      <c r="I629" s="181"/>
      <c r="J629" s="321"/>
      <c r="K629" s="264"/>
      <c r="L629" s="264"/>
      <c r="M629" s="264"/>
      <c r="N629" s="264"/>
      <c r="O629" s="264"/>
      <c r="P629" s="265"/>
      <c r="Q629" s="266"/>
      <c r="R629" s="256"/>
      <c r="S629" s="256"/>
      <c r="T629" s="257"/>
      <c r="U629" s="257"/>
      <c r="V629" s="257"/>
      <c r="W629" s="257"/>
      <c r="X629" s="258"/>
      <c r="Y629" s="321"/>
      <c r="Z629" s="31"/>
    </row>
    <row r="630" spans="1:32">
      <c r="A630" s="274"/>
      <c r="B630" s="235"/>
      <c r="C630" s="223"/>
      <c r="D630" s="31"/>
      <c r="E630" s="31"/>
      <c r="F630" s="31"/>
      <c r="G630" s="31"/>
      <c r="H630" s="31"/>
      <c r="I630" s="181"/>
      <c r="J630" s="321"/>
      <c r="K630" s="281"/>
      <c r="L630" s="281"/>
      <c r="M630" s="281"/>
      <c r="N630" s="281"/>
      <c r="O630" s="281"/>
      <c r="P630" s="265"/>
      <c r="Q630" s="266"/>
      <c r="R630" s="264"/>
      <c r="S630" s="264"/>
      <c r="T630" s="264"/>
      <c r="U630" s="264"/>
      <c r="V630" s="264"/>
      <c r="W630" s="265"/>
      <c r="X630" s="281"/>
      <c r="Y630" s="321"/>
      <c r="Z630" s="31"/>
    </row>
    <row r="631" spans="1:32">
      <c r="A631" s="274"/>
      <c r="B631" s="236"/>
      <c r="C631" s="234"/>
      <c r="D631" s="84"/>
      <c r="E631" s="84"/>
      <c r="F631" s="84"/>
      <c r="G631" s="84"/>
      <c r="H631" s="84"/>
      <c r="I631" s="182"/>
      <c r="J631" s="321"/>
      <c r="K631" s="267"/>
      <c r="L631" s="267"/>
      <c r="M631" s="267"/>
      <c r="N631" s="267"/>
      <c r="O631" s="267"/>
      <c r="P631" s="268"/>
      <c r="Q631" s="269"/>
      <c r="R631" s="270"/>
      <c r="S631" s="267"/>
      <c r="T631" s="267"/>
      <c r="U631" s="267"/>
      <c r="V631" s="267"/>
      <c r="W631" s="268"/>
      <c r="X631" s="267"/>
      <c r="Y631" s="321"/>
      <c r="Z631" s="31"/>
    </row>
    <row r="632" spans="1:32">
      <c r="A632" s="274"/>
      <c r="B632" s="235"/>
      <c r="C632" s="223"/>
      <c r="D632" s="31"/>
      <c r="E632" s="31"/>
      <c r="F632" s="31"/>
      <c r="G632" s="31"/>
      <c r="H632" s="31"/>
      <c r="I632" s="181"/>
      <c r="J632" s="321"/>
      <c r="K632" s="264"/>
      <c r="L632" s="264"/>
      <c r="M632" s="264"/>
      <c r="N632" s="264"/>
      <c r="O632" s="264"/>
      <c r="P632" s="265"/>
      <c r="Q632" s="266"/>
      <c r="R632" s="264"/>
      <c r="S632" s="256"/>
      <c r="T632" s="257"/>
      <c r="U632" s="257"/>
      <c r="V632" s="257"/>
      <c r="W632" s="257"/>
      <c r="X632" s="258"/>
      <c r="Y632" s="321"/>
      <c r="Z632" s="31"/>
    </row>
    <row r="633" spans="1:32">
      <c r="A633" s="274"/>
      <c r="B633" s="235"/>
      <c r="C633" s="223"/>
      <c r="D633" s="31"/>
      <c r="E633" s="31"/>
      <c r="F633" s="31"/>
      <c r="G633" s="31"/>
      <c r="H633" s="31"/>
      <c r="I633" s="181"/>
      <c r="J633" s="321"/>
      <c r="K633" s="281"/>
      <c r="L633" s="281"/>
      <c r="M633" s="281"/>
      <c r="N633" s="281"/>
      <c r="O633" s="281"/>
      <c r="P633" s="265"/>
      <c r="Q633" s="266"/>
      <c r="S633" s="264"/>
      <c r="T633" s="264"/>
      <c r="U633" s="264"/>
      <c r="V633" s="264"/>
      <c r="W633" s="265"/>
      <c r="X633" s="281"/>
      <c r="Y633" s="321"/>
      <c r="Z633" s="31"/>
    </row>
    <row r="634" spans="1:32">
      <c r="A634" s="274"/>
      <c r="B634" s="236"/>
      <c r="C634" s="234"/>
      <c r="D634" s="84"/>
      <c r="E634" s="84"/>
      <c r="F634" s="84"/>
      <c r="G634" s="84"/>
      <c r="H634" s="84"/>
      <c r="I634" s="182"/>
      <c r="J634" s="321"/>
      <c r="K634" s="267"/>
      <c r="L634" s="267"/>
      <c r="M634" s="267"/>
      <c r="N634" s="267"/>
      <c r="O634" s="267"/>
      <c r="P634" s="268"/>
      <c r="Q634" s="269"/>
      <c r="R634" s="270"/>
      <c r="S634" s="267"/>
      <c r="T634" s="267"/>
      <c r="U634" s="267"/>
      <c r="V634" s="267"/>
      <c r="W634" s="268"/>
      <c r="X634" s="267"/>
      <c r="Y634" s="321"/>
      <c r="Z634" s="31"/>
    </row>
    <row r="635" spans="1:32">
      <c r="A635" s="274"/>
      <c r="B635" s="235"/>
      <c r="C635" s="223"/>
      <c r="D635" s="31"/>
      <c r="E635" s="31"/>
      <c r="F635" s="31"/>
      <c r="G635" s="31"/>
      <c r="H635" s="31"/>
      <c r="I635" s="181"/>
      <c r="J635" s="321"/>
      <c r="K635" s="264"/>
      <c r="L635" s="264"/>
      <c r="M635" s="264"/>
      <c r="N635" s="264"/>
      <c r="O635" s="264"/>
      <c r="P635" s="265"/>
      <c r="Q635" s="266"/>
      <c r="R635" s="264"/>
      <c r="S635" s="264"/>
      <c r="T635" s="264"/>
      <c r="U635" s="264"/>
      <c r="V635" s="264"/>
      <c r="W635" s="265"/>
      <c r="X635" s="281"/>
      <c r="Y635" s="321"/>
      <c r="Z635" s="31"/>
    </row>
    <row r="636" spans="1:32">
      <c r="A636" s="274"/>
      <c r="B636" s="235"/>
      <c r="C636" s="223"/>
      <c r="D636" s="31"/>
      <c r="E636" s="31"/>
      <c r="F636" s="31"/>
      <c r="G636" s="31"/>
      <c r="H636" s="31"/>
      <c r="I636" s="181"/>
      <c r="J636" s="321"/>
      <c r="K636" s="281"/>
      <c r="L636" s="281"/>
      <c r="M636" s="281"/>
      <c r="N636" s="281"/>
      <c r="O636" s="281"/>
      <c r="P636" s="265"/>
      <c r="Q636" s="266"/>
      <c r="R636" s="281"/>
      <c r="S636" s="281"/>
      <c r="T636" s="281"/>
      <c r="U636" s="281"/>
      <c r="V636" s="281"/>
      <c r="W636" s="265"/>
      <c r="X636" s="281"/>
      <c r="Y636" s="321"/>
      <c r="Z636" s="31"/>
      <c r="AA636" s="179"/>
      <c r="AB636" s="179"/>
      <c r="AC636" s="179"/>
      <c r="AD636" s="179"/>
      <c r="AE636" s="179"/>
      <c r="AF636" s="179"/>
    </row>
    <row r="637" spans="1:32">
      <c r="A637" s="274"/>
      <c r="B637" s="236"/>
      <c r="C637" s="234"/>
      <c r="D637" s="84"/>
      <c r="E637" s="84"/>
      <c r="F637" s="84"/>
      <c r="G637" s="84"/>
      <c r="H637" s="84"/>
      <c r="I637" s="182"/>
      <c r="J637" s="321"/>
      <c r="K637" s="267"/>
      <c r="L637" s="267"/>
      <c r="M637" s="267"/>
      <c r="N637" s="267"/>
      <c r="O637" s="267"/>
      <c r="P637" s="268"/>
      <c r="Q637" s="269"/>
      <c r="R637" s="281"/>
      <c r="S637" s="281"/>
      <c r="T637" s="281"/>
      <c r="U637" s="281"/>
      <c r="V637" s="281"/>
      <c r="W637" s="265"/>
      <c r="X637" s="281"/>
      <c r="Y637" s="321"/>
      <c r="Z637" s="31"/>
      <c r="AA637" s="179"/>
      <c r="AB637" s="179"/>
      <c r="AC637" s="179"/>
      <c r="AD637" s="179"/>
      <c r="AE637" s="179"/>
      <c r="AF637" s="179"/>
    </row>
    <row r="638" spans="1:32">
      <c r="A638" s="274"/>
      <c r="B638" s="235"/>
      <c r="C638" s="223"/>
      <c r="D638" s="31"/>
      <c r="E638" s="31"/>
      <c r="F638" s="31"/>
      <c r="G638" s="31"/>
      <c r="H638" s="31"/>
      <c r="I638" s="181"/>
      <c r="J638" s="321"/>
      <c r="K638" s="264"/>
      <c r="L638" s="264"/>
      <c r="M638" s="264"/>
      <c r="N638" s="264"/>
      <c r="O638" s="264"/>
      <c r="P638" s="265"/>
      <c r="Q638" s="266"/>
      <c r="R638" s="256"/>
      <c r="S638" s="256"/>
      <c r="T638" s="257"/>
      <c r="U638" s="257"/>
      <c r="V638" s="257"/>
      <c r="W638" s="257"/>
      <c r="X638" s="258"/>
      <c r="Y638" s="321"/>
      <c r="Z638" s="31"/>
    </row>
    <row r="639" spans="1:32">
      <c r="A639" s="274"/>
      <c r="B639" s="235"/>
      <c r="C639" s="223"/>
      <c r="D639" s="31"/>
      <c r="E639" s="31"/>
      <c r="F639" s="31"/>
      <c r="G639" s="31"/>
      <c r="H639" s="31"/>
      <c r="I639" s="181"/>
      <c r="J639" s="321"/>
      <c r="K639" s="281"/>
      <c r="L639" s="281"/>
      <c r="M639" s="281"/>
      <c r="N639" s="281"/>
      <c r="O639" s="281"/>
      <c r="P639" s="265"/>
      <c r="Q639" s="266"/>
      <c r="R639" s="264"/>
      <c r="S639" s="264"/>
      <c r="T639" s="264"/>
      <c r="U639" s="264"/>
      <c r="V639" s="264"/>
      <c r="W639" s="265"/>
      <c r="X639" s="281"/>
      <c r="Y639" s="321"/>
      <c r="Z639" s="31"/>
    </row>
    <row r="640" spans="1:32">
      <c r="A640" s="274"/>
      <c r="B640" s="236"/>
      <c r="C640" s="234"/>
      <c r="D640" s="84"/>
      <c r="E640" s="84"/>
      <c r="F640" s="84"/>
      <c r="G640" s="84"/>
      <c r="H640" s="84"/>
      <c r="I640" s="182"/>
      <c r="J640" s="321"/>
      <c r="K640" s="267"/>
      <c r="L640" s="267"/>
      <c r="M640" s="267"/>
      <c r="N640" s="267"/>
      <c r="O640" s="267"/>
      <c r="P640" s="268"/>
      <c r="Q640" s="269"/>
      <c r="R640" s="270"/>
      <c r="S640" s="267"/>
      <c r="T640" s="267"/>
      <c r="U640" s="267"/>
      <c r="V640" s="267"/>
      <c r="W640" s="268"/>
      <c r="X640" s="267"/>
      <c r="Y640" s="321"/>
      <c r="Z640" s="31"/>
    </row>
    <row r="641" spans="1:27">
      <c r="A641" s="274"/>
      <c r="B641" s="235"/>
      <c r="C641" s="223"/>
      <c r="D641" s="31"/>
      <c r="E641" s="31"/>
      <c r="F641" s="31"/>
      <c r="G641" s="31"/>
      <c r="H641" s="31"/>
      <c r="I641" s="181"/>
      <c r="J641" s="321"/>
      <c r="K641" s="264"/>
      <c r="L641" s="264"/>
      <c r="M641" s="264"/>
      <c r="N641" s="264"/>
      <c r="O641" s="264"/>
      <c r="P641" s="265"/>
      <c r="Q641" s="266"/>
      <c r="R641" s="256"/>
      <c r="S641" s="256"/>
      <c r="T641" s="257"/>
      <c r="U641" s="257"/>
      <c r="V641" s="257"/>
      <c r="W641" s="257"/>
      <c r="X641" s="258"/>
      <c r="Y641" s="321"/>
      <c r="Z641" s="31"/>
    </row>
    <row r="642" spans="1:27">
      <c r="A642" s="274"/>
      <c r="B642" s="235"/>
      <c r="C642" s="223"/>
      <c r="D642" s="31"/>
      <c r="E642" s="31"/>
      <c r="F642" s="31"/>
      <c r="G642" s="31"/>
      <c r="H642" s="31"/>
      <c r="I642" s="181"/>
      <c r="J642" s="321"/>
      <c r="K642" s="281"/>
      <c r="L642" s="281"/>
      <c r="M642" s="281"/>
      <c r="N642" s="281"/>
      <c r="O642" s="281"/>
      <c r="P642" s="265"/>
      <c r="Q642" s="266"/>
      <c r="R642" s="264"/>
      <c r="S642" s="264"/>
      <c r="T642" s="264"/>
      <c r="U642" s="264"/>
      <c r="V642" s="264"/>
      <c r="W642" s="265"/>
      <c r="X642" s="281"/>
      <c r="Y642" s="321"/>
      <c r="Z642" s="31"/>
    </row>
    <row r="643" spans="1:27">
      <c r="A643" s="274"/>
      <c r="B643" s="236"/>
      <c r="C643" s="234"/>
      <c r="D643" s="84"/>
      <c r="E643" s="84"/>
      <c r="F643" s="84"/>
      <c r="G643" s="84"/>
      <c r="H643" s="84"/>
      <c r="I643" s="182"/>
      <c r="J643" s="321"/>
      <c r="K643" s="267"/>
      <c r="L643" s="267"/>
      <c r="M643" s="267"/>
      <c r="N643" s="267"/>
      <c r="O643" s="267"/>
      <c r="P643" s="268"/>
      <c r="Q643" s="269"/>
      <c r="R643" s="270"/>
      <c r="S643" s="267"/>
      <c r="T643" s="267"/>
      <c r="U643" s="267"/>
      <c r="V643" s="267"/>
      <c r="W643" s="268"/>
      <c r="X643" s="267"/>
      <c r="Y643" s="321"/>
      <c r="Z643" s="31"/>
    </row>
    <row r="644" spans="1:27">
      <c r="A644" s="274"/>
      <c r="B644" s="235"/>
      <c r="C644" s="237"/>
      <c r="D644" s="238"/>
      <c r="E644" s="238"/>
      <c r="F644" s="238"/>
      <c r="G644" s="238"/>
      <c r="H644" s="238"/>
      <c r="I644" s="322"/>
      <c r="J644" s="321"/>
      <c r="K644" s="264"/>
      <c r="L644" s="264"/>
      <c r="M644" s="264"/>
      <c r="N644" s="264"/>
      <c r="O644" s="264"/>
      <c r="P644" s="265"/>
      <c r="Q644" s="266"/>
      <c r="R644" s="256"/>
      <c r="S644" s="256"/>
      <c r="T644" s="257"/>
      <c r="U644" s="257"/>
      <c r="V644" s="257"/>
      <c r="W644" s="257"/>
      <c r="X644" s="258"/>
      <c r="Y644" s="321"/>
      <c r="Z644" s="31"/>
    </row>
    <row r="645" spans="1:27">
      <c r="A645" s="274"/>
      <c r="B645" s="235"/>
      <c r="C645" s="223"/>
      <c r="D645" s="31"/>
      <c r="E645" s="31"/>
      <c r="F645" s="31"/>
      <c r="G645" s="31"/>
      <c r="H645" s="31"/>
      <c r="I645" s="181"/>
      <c r="J645" s="321"/>
      <c r="K645" s="281"/>
      <c r="L645" s="281"/>
      <c r="M645" s="281"/>
      <c r="N645" s="281"/>
      <c r="O645" s="281"/>
      <c r="P645" s="265"/>
      <c r="Q645" s="266"/>
      <c r="R645" s="264"/>
      <c r="S645" s="264"/>
      <c r="T645" s="264"/>
      <c r="U645" s="264"/>
      <c r="V645" s="264"/>
      <c r="W645" s="265"/>
      <c r="X645" s="281"/>
      <c r="Y645" s="321"/>
      <c r="Z645" s="31"/>
    </row>
    <row r="646" spans="1:27">
      <c r="A646" s="274"/>
      <c r="B646" s="236"/>
      <c r="C646" s="234"/>
      <c r="D646" s="84"/>
      <c r="E646" s="84"/>
      <c r="F646" s="84"/>
      <c r="G646" s="84"/>
      <c r="H646" s="84"/>
      <c r="I646" s="182"/>
      <c r="J646" s="321"/>
      <c r="K646" s="267"/>
      <c r="L646" s="267"/>
      <c r="M646" s="267"/>
      <c r="N646" s="267"/>
      <c r="O646" s="267"/>
      <c r="P646" s="268"/>
      <c r="Q646" s="269"/>
      <c r="R646" s="270"/>
      <c r="S646" s="267"/>
      <c r="T646" s="267"/>
      <c r="U646" s="267"/>
      <c r="V646" s="267"/>
      <c r="W646" s="268"/>
      <c r="X646" s="267"/>
      <c r="Y646" s="321"/>
      <c r="Z646" s="31"/>
    </row>
    <row r="647" spans="1:27">
      <c r="A647" s="274"/>
      <c r="B647" s="235"/>
      <c r="C647" s="223"/>
      <c r="D647" s="31"/>
      <c r="E647" s="31"/>
      <c r="F647" s="31"/>
      <c r="G647" s="31"/>
      <c r="H647" s="31"/>
      <c r="I647" s="181"/>
      <c r="J647" s="321"/>
      <c r="K647" s="264"/>
      <c r="L647" s="264"/>
      <c r="M647" s="264"/>
      <c r="N647" s="264"/>
      <c r="O647" s="264"/>
      <c r="P647" s="265"/>
      <c r="Q647" s="266"/>
      <c r="R647" s="256"/>
      <c r="S647" s="256"/>
      <c r="T647" s="257"/>
      <c r="U647" s="257"/>
      <c r="V647" s="257"/>
      <c r="W647" s="257"/>
      <c r="X647" s="258"/>
      <c r="Y647" s="321"/>
      <c r="Z647" s="31"/>
    </row>
    <row r="648" spans="1:27">
      <c r="A648" s="274"/>
      <c r="B648" s="235"/>
      <c r="C648" s="223"/>
      <c r="D648" s="31"/>
      <c r="E648" s="31"/>
      <c r="F648" s="31"/>
      <c r="G648" s="31"/>
      <c r="H648" s="31"/>
      <c r="I648" s="181"/>
      <c r="J648" s="321"/>
      <c r="K648" s="281"/>
      <c r="L648" s="281"/>
      <c r="M648" s="281"/>
      <c r="N648" s="281"/>
      <c r="O648" s="281"/>
      <c r="P648" s="265"/>
      <c r="Q648" s="266"/>
      <c r="R648" s="264"/>
      <c r="S648" s="264"/>
      <c r="T648" s="264"/>
      <c r="U648" s="264"/>
      <c r="V648" s="264"/>
      <c r="W648" s="265"/>
      <c r="X648" s="281"/>
      <c r="Y648" s="321"/>
      <c r="Z648" s="31"/>
    </row>
    <row r="649" spans="1:27">
      <c r="A649" s="275"/>
      <c r="B649" s="236"/>
      <c r="C649" s="234"/>
      <c r="D649" s="84"/>
      <c r="E649" s="84"/>
      <c r="F649" s="84"/>
      <c r="G649" s="84"/>
      <c r="H649" s="84"/>
      <c r="I649" s="182"/>
      <c r="J649" s="321"/>
      <c r="K649" s="267"/>
      <c r="L649" s="267"/>
      <c r="M649" s="267"/>
      <c r="N649" s="267"/>
      <c r="O649" s="267"/>
      <c r="P649" s="268"/>
      <c r="Q649" s="269"/>
      <c r="R649" s="270"/>
      <c r="S649" s="267"/>
      <c r="T649" s="267"/>
      <c r="U649" s="267"/>
      <c r="V649" s="267"/>
      <c r="W649" s="268"/>
      <c r="X649" s="267"/>
      <c r="Y649" s="321"/>
      <c r="Z649" s="31"/>
    </row>
    <row r="650" spans="1:27">
      <c r="A650" s="793"/>
      <c r="B650" s="788"/>
      <c r="C650" s="789"/>
      <c r="D650" s="790"/>
      <c r="E650" s="790"/>
      <c r="F650" s="790"/>
      <c r="G650" s="790"/>
      <c r="H650" s="790"/>
      <c r="I650" s="791"/>
      <c r="J650" s="321"/>
      <c r="K650" s="318"/>
      <c r="L650" s="253"/>
      <c r="M650" s="241"/>
      <c r="N650" s="241"/>
      <c r="O650" s="241"/>
      <c r="P650" s="241"/>
      <c r="Q650" s="254"/>
      <c r="R650" s="252"/>
      <c r="S650" s="253"/>
      <c r="T650" s="241"/>
      <c r="U650" s="241"/>
      <c r="V650" s="241"/>
      <c r="W650" s="241"/>
      <c r="X650" s="280"/>
      <c r="Y650" s="321"/>
      <c r="Z650" s="31"/>
    </row>
    <row r="651" spans="1:27">
      <c r="A651" s="274"/>
      <c r="B651" s="235"/>
      <c r="C651" s="223"/>
      <c r="D651" s="31"/>
      <c r="E651" s="31"/>
      <c r="F651" s="31"/>
      <c r="G651" s="31"/>
      <c r="H651" s="31"/>
      <c r="I651" s="181"/>
      <c r="J651" s="321"/>
      <c r="K651" s="256"/>
      <c r="L651" s="256"/>
      <c r="M651" s="257"/>
      <c r="N651" s="257"/>
      <c r="O651" s="257"/>
      <c r="P651" s="257"/>
      <c r="Q651" s="258"/>
      <c r="R651" s="255"/>
      <c r="S651" s="256"/>
      <c r="T651" s="257"/>
      <c r="U651" s="257"/>
      <c r="V651" s="257"/>
      <c r="W651" s="257"/>
      <c r="X651" s="258"/>
      <c r="Y651" s="321"/>
      <c r="Z651" s="31"/>
    </row>
    <row r="652" spans="1:27">
      <c r="A652" s="274"/>
      <c r="B652" s="235"/>
      <c r="C652" s="223"/>
      <c r="D652" s="31"/>
      <c r="E652" s="31"/>
      <c r="F652" s="31"/>
      <c r="G652" s="31"/>
      <c r="H652" s="31"/>
      <c r="I652" s="181"/>
      <c r="J652" s="321"/>
      <c r="K652" s="256"/>
      <c r="L652" s="256"/>
      <c r="M652" s="257"/>
      <c r="N652" s="257"/>
      <c r="O652" s="257"/>
      <c r="P652" s="257"/>
      <c r="Q652" s="258"/>
      <c r="R652" s="255"/>
      <c r="S652" s="256"/>
      <c r="T652" s="257"/>
      <c r="U652" s="257"/>
      <c r="V652" s="257"/>
      <c r="W652" s="257"/>
      <c r="X652" s="258"/>
      <c r="Y652" s="321"/>
      <c r="Z652" s="31"/>
    </row>
    <row r="653" spans="1:27">
      <c r="A653" s="274"/>
      <c r="B653" s="235"/>
      <c r="C653" s="223"/>
      <c r="D653" s="31"/>
      <c r="E653" s="31"/>
      <c r="F653" s="31"/>
      <c r="G653" s="31"/>
      <c r="H653" s="31"/>
      <c r="I653" s="181"/>
      <c r="J653" s="321"/>
      <c r="K653" s="256"/>
      <c r="L653" s="256"/>
      <c r="M653" s="257"/>
      <c r="N653" s="257"/>
      <c r="O653" s="257"/>
      <c r="P653" s="257"/>
      <c r="Q653" s="258"/>
      <c r="R653" s="255"/>
      <c r="S653" s="256"/>
      <c r="T653" s="257"/>
      <c r="U653" s="257"/>
      <c r="V653" s="257"/>
      <c r="W653" s="257"/>
      <c r="X653" s="258"/>
      <c r="Y653" s="321"/>
      <c r="Z653" s="31"/>
    </row>
    <row r="654" spans="1:27">
      <c r="A654" s="274"/>
      <c r="B654" s="235"/>
      <c r="C654" s="223"/>
      <c r="D654" s="31"/>
      <c r="E654" s="31"/>
      <c r="F654" s="31"/>
      <c r="G654" s="31"/>
      <c r="H654" s="31"/>
      <c r="I654" s="181"/>
      <c r="J654" s="321"/>
      <c r="K654" s="256"/>
      <c r="L654" s="256"/>
      <c r="M654" s="257"/>
      <c r="N654" s="257"/>
      <c r="O654" s="257"/>
      <c r="P654" s="257"/>
      <c r="Q654" s="258"/>
      <c r="R654" s="255"/>
      <c r="S654" s="256"/>
      <c r="T654" s="257"/>
      <c r="U654" s="257"/>
      <c r="V654" s="257"/>
      <c r="W654" s="257"/>
      <c r="X654" s="258"/>
      <c r="Y654" s="321"/>
      <c r="Z654" s="31"/>
      <c r="AA654" s="599"/>
    </row>
    <row r="655" spans="1:27">
      <c r="A655" s="274"/>
      <c r="B655" s="235"/>
      <c r="C655" s="223"/>
      <c r="D655" s="31"/>
      <c r="E655" s="31"/>
      <c r="F655" s="31"/>
      <c r="G655" s="31"/>
      <c r="H655" s="31"/>
      <c r="I655" s="181"/>
      <c r="J655" s="321"/>
      <c r="K655" s="256"/>
      <c r="L655" s="256"/>
      <c r="M655" s="257"/>
      <c r="N655" s="257"/>
      <c r="O655" s="257"/>
      <c r="P655" s="257"/>
      <c r="Q655" s="258"/>
      <c r="R655" s="255"/>
      <c r="S655" s="256"/>
      <c r="T655" s="257"/>
      <c r="U655" s="257"/>
      <c r="V655" s="257"/>
      <c r="W655" s="257"/>
      <c r="X655" s="258"/>
      <c r="Y655" s="321"/>
      <c r="Z655" s="31"/>
    </row>
    <row r="656" spans="1:27">
      <c r="A656" s="274"/>
      <c r="B656" s="236"/>
      <c r="C656" s="234"/>
      <c r="D656" s="84"/>
      <c r="E656" s="84"/>
      <c r="F656" s="84"/>
      <c r="G656" s="84"/>
      <c r="H656" s="84"/>
      <c r="I656" s="182"/>
      <c r="J656" s="321"/>
      <c r="K656" s="260"/>
      <c r="L656" s="260"/>
      <c r="M656" s="261"/>
      <c r="N656" s="261"/>
      <c r="O656" s="261"/>
      <c r="P656" s="261"/>
      <c r="Q656" s="262"/>
      <c r="R656" s="259"/>
      <c r="S656" s="260"/>
      <c r="T656" s="261"/>
      <c r="U656" s="261"/>
      <c r="V656" s="261"/>
      <c r="W656" s="261"/>
      <c r="X656" s="262"/>
      <c r="Y656" s="321"/>
      <c r="Z656" s="31"/>
    </row>
    <row r="657" spans="1:32">
      <c r="A657" s="274"/>
      <c r="B657" s="235"/>
      <c r="C657" s="223"/>
      <c r="D657" s="31"/>
      <c r="E657" s="31"/>
      <c r="F657" s="31"/>
      <c r="G657" s="31"/>
      <c r="H657" s="31"/>
      <c r="I657" s="181"/>
      <c r="J657" s="321"/>
      <c r="K657" s="256"/>
      <c r="L657" s="256"/>
      <c r="M657" s="257"/>
      <c r="N657" s="257"/>
      <c r="O657" s="257"/>
      <c r="P657" s="257"/>
      <c r="Q657" s="258"/>
      <c r="R657" s="255"/>
      <c r="S657" s="256"/>
      <c r="T657" s="257"/>
      <c r="U657" s="257"/>
      <c r="V657" s="257"/>
      <c r="W657" s="257"/>
      <c r="X657" s="258"/>
      <c r="Y657" s="321"/>
      <c r="Z657" s="31"/>
    </row>
    <row r="658" spans="1:32">
      <c r="A658" s="274"/>
      <c r="B658" s="235"/>
      <c r="C658" s="223"/>
      <c r="D658" s="31"/>
      <c r="E658" s="31"/>
      <c r="F658" s="31"/>
      <c r="G658" s="31"/>
      <c r="H658" s="31"/>
      <c r="I658" s="181"/>
      <c r="J658" s="321"/>
      <c r="K658" s="256"/>
      <c r="L658" s="256"/>
      <c r="M658" s="257"/>
      <c r="N658" s="257"/>
      <c r="O658" s="257"/>
      <c r="P658" s="257"/>
      <c r="Q658" s="258"/>
      <c r="R658" s="255"/>
      <c r="S658" s="256"/>
      <c r="T658" s="257"/>
      <c r="U658" s="257"/>
      <c r="V658" s="257"/>
      <c r="W658" s="257"/>
      <c r="X658" s="258"/>
      <c r="Y658" s="321"/>
      <c r="Z658" s="31"/>
    </row>
    <row r="659" spans="1:32">
      <c r="A659" s="274"/>
      <c r="B659" s="235"/>
      <c r="C659" s="237"/>
      <c r="D659" s="238"/>
      <c r="E659" s="238"/>
      <c r="F659" s="238"/>
      <c r="G659" s="238"/>
      <c r="H659" s="238"/>
      <c r="I659" s="322"/>
      <c r="J659" s="321"/>
      <c r="K659" s="256"/>
      <c r="L659" s="256"/>
      <c r="M659" s="257"/>
      <c r="N659" s="257"/>
      <c r="O659" s="257"/>
      <c r="P659" s="257"/>
      <c r="Q659" s="258"/>
      <c r="R659" s="255"/>
      <c r="S659" s="256"/>
      <c r="T659" s="257"/>
      <c r="U659" s="257"/>
      <c r="V659" s="257"/>
      <c r="W659" s="257"/>
      <c r="X659" s="258"/>
      <c r="Y659" s="321"/>
      <c r="Z659" s="31"/>
    </row>
    <row r="660" spans="1:32">
      <c r="A660" s="274"/>
      <c r="B660" s="235"/>
      <c r="C660" s="223"/>
      <c r="D660" s="31"/>
      <c r="E660" s="31"/>
      <c r="F660" s="31"/>
      <c r="G660" s="31"/>
      <c r="H660" s="31"/>
      <c r="I660" s="181"/>
      <c r="J660" s="321"/>
      <c r="K660" s="256"/>
      <c r="L660" s="256"/>
      <c r="M660" s="257"/>
      <c r="N660" s="257"/>
      <c r="O660" s="257"/>
      <c r="P660" s="257"/>
      <c r="Q660" s="258"/>
      <c r="R660" s="255"/>
      <c r="S660" s="256"/>
      <c r="T660" s="257"/>
      <c r="U660" s="257"/>
      <c r="V660" s="257"/>
      <c r="W660" s="257"/>
      <c r="X660" s="258"/>
      <c r="Y660" s="321"/>
      <c r="Z660" s="31"/>
    </row>
    <row r="661" spans="1:32">
      <c r="A661" s="274"/>
      <c r="B661" s="235"/>
      <c r="C661" s="223"/>
      <c r="D661" s="31"/>
      <c r="E661" s="31"/>
      <c r="F661" s="31"/>
      <c r="G661" s="31"/>
      <c r="H661" s="31"/>
      <c r="I661" s="181"/>
      <c r="J661" s="321"/>
      <c r="K661" s="306"/>
      <c r="L661" s="256"/>
      <c r="M661" s="257"/>
      <c r="N661" s="257"/>
      <c r="O661" s="257"/>
      <c r="P661" s="257"/>
      <c r="Q661" s="258"/>
      <c r="R661" s="255"/>
      <c r="S661" s="256"/>
      <c r="T661" s="257"/>
      <c r="U661" s="257"/>
      <c r="V661" s="257"/>
      <c r="W661" s="257"/>
      <c r="X661" s="258"/>
      <c r="Y661" s="321"/>
      <c r="Z661" s="31"/>
    </row>
    <row r="662" spans="1:32">
      <c r="A662" s="274"/>
      <c r="B662" s="235"/>
      <c r="C662" s="223"/>
      <c r="D662" s="31"/>
      <c r="E662" s="31"/>
      <c r="F662" s="31"/>
      <c r="G662" s="31"/>
      <c r="H662" s="31"/>
      <c r="I662" s="181"/>
      <c r="J662" s="321"/>
      <c r="K662" s="256"/>
      <c r="L662" s="256"/>
      <c r="M662" s="257"/>
      <c r="N662" s="257"/>
      <c r="O662" s="257"/>
      <c r="P662" s="263"/>
      <c r="Q662" s="257"/>
      <c r="R662" s="255"/>
      <c r="S662" s="256"/>
      <c r="T662" s="257"/>
      <c r="U662" s="257"/>
      <c r="V662" s="257"/>
      <c r="W662" s="257"/>
      <c r="X662" s="258"/>
      <c r="Y662" s="321"/>
      <c r="Z662" s="31"/>
    </row>
    <row r="663" spans="1:32">
      <c r="A663" s="274"/>
      <c r="B663" s="235"/>
      <c r="C663" s="223"/>
      <c r="D663" s="31"/>
      <c r="E663" s="31"/>
      <c r="F663" s="31"/>
      <c r="G663" s="31"/>
      <c r="H663" s="31"/>
      <c r="I663" s="181"/>
      <c r="J663" s="321"/>
      <c r="K663" s="281"/>
      <c r="L663" s="264"/>
      <c r="M663" s="264"/>
      <c r="N663" s="264"/>
      <c r="O663" s="264"/>
      <c r="P663" s="265"/>
      <c r="Q663" s="266"/>
      <c r="R663" s="264"/>
      <c r="S663" s="264"/>
      <c r="T663" s="264"/>
      <c r="U663" s="264"/>
      <c r="V663" s="264"/>
      <c r="W663" s="265"/>
      <c r="X663" s="281"/>
      <c r="Y663" s="321"/>
      <c r="Z663" s="31"/>
    </row>
    <row r="664" spans="1:32">
      <c r="A664" s="274"/>
      <c r="B664" s="235"/>
      <c r="C664" s="223"/>
      <c r="D664" s="31"/>
      <c r="E664" s="31"/>
      <c r="F664" s="31"/>
      <c r="G664" s="31"/>
      <c r="H664" s="31"/>
      <c r="I664" s="181"/>
      <c r="J664" s="321"/>
      <c r="K664" s="264"/>
      <c r="L664" s="264"/>
      <c r="M664" s="264"/>
      <c r="N664" s="264"/>
      <c r="O664" s="264"/>
      <c r="P664" s="265"/>
      <c r="Q664" s="266"/>
      <c r="R664" s="264"/>
      <c r="S664" s="264"/>
      <c r="T664" s="264"/>
      <c r="U664" s="264"/>
      <c r="V664" s="264"/>
      <c r="W664" s="265"/>
      <c r="X664" s="281"/>
      <c r="Y664" s="321"/>
      <c r="Z664" s="31"/>
    </row>
    <row r="665" spans="1:32">
      <c r="A665" s="274"/>
      <c r="B665" s="235"/>
      <c r="C665" s="223"/>
      <c r="D665" s="31"/>
      <c r="E665" s="31"/>
      <c r="F665" s="31"/>
      <c r="G665" s="31"/>
      <c r="H665" s="31"/>
      <c r="I665" s="181"/>
      <c r="J665" s="321"/>
      <c r="K665" s="264"/>
      <c r="L665" s="264"/>
      <c r="M665" s="264"/>
      <c r="N665" s="264"/>
      <c r="O665" s="264"/>
      <c r="P665" s="265"/>
      <c r="Q665" s="266"/>
      <c r="R665" s="264"/>
      <c r="S665" s="264"/>
      <c r="T665" s="264"/>
      <c r="U665" s="264"/>
      <c r="V665" s="264"/>
      <c r="W665" s="265"/>
      <c r="X665" s="281"/>
      <c r="Y665" s="321"/>
      <c r="Z665" s="31"/>
    </row>
    <row r="666" spans="1:32">
      <c r="A666" s="274"/>
      <c r="B666" s="235"/>
      <c r="C666" s="223"/>
      <c r="D666" s="31"/>
      <c r="E666" s="31"/>
      <c r="F666" s="31"/>
      <c r="G666" s="31"/>
      <c r="H666" s="31"/>
      <c r="I666" s="181"/>
      <c r="J666" s="321"/>
      <c r="K666" s="264"/>
      <c r="L666" s="264"/>
      <c r="M666" s="264"/>
      <c r="N666" s="264"/>
      <c r="O666" s="264"/>
      <c r="P666" s="265"/>
      <c r="Q666" s="266"/>
      <c r="R666" s="264"/>
      <c r="S666" s="264"/>
      <c r="T666" s="264"/>
      <c r="U666" s="264"/>
      <c r="V666" s="264"/>
      <c r="W666" s="265"/>
      <c r="X666" s="281"/>
      <c r="Y666" s="321"/>
      <c r="Z666" s="31"/>
    </row>
    <row r="667" spans="1:32">
      <c r="A667" s="274"/>
      <c r="B667" s="235"/>
      <c r="C667" s="223"/>
      <c r="D667" s="31"/>
      <c r="E667" s="31"/>
      <c r="F667" s="31"/>
      <c r="G667" s="31"/>
      <c r="H667" s="31"/>
      <c r="I667" s="181"/>
      <c r="J667" s="321"/>
      <c r="K667" s="281"/>
      <c r="L667" s="281"/>
      <c r="M667" s="281"/>
      <c r="N667" s="281"/>
      <c r="O667" s="281"/>
      <c r="P667" s="265"/>
      <c r="Q667" s="266"/>
      <c r="R667" s="688"/>
      <c r="S667" s="281"/>
      <c r="T667" s="281"/>
      <c r="U667" s="281"/>
      <c r="V667" s="281"/>
      <c r="W667" s="265"/>
      <c r="X667" s="281"/>
      <c r="Y667" s="321"/>
      <c r="Z667" s="31"/>
    </row>
    <row r="668" spans="1:32">
      <c r="A668" s="274"/>
      <c r="B668" s="236"/>
      <c r="C668" s="234"/>
      <c r="D668" s="84"/>
      <c r="E668" s="84"/>
      <c r="F668" s="84"/>
      <c r="G668" s="84"/>
      <c r="H668" s="84"/>
      <c r="I668" s="182"/>
      <c r="J668" s="321"/>
      <c r="K668" s="267"/>
      <c r="L668" s="267"/>
      <c r="M668" s="267"/>
      <c r="N668" s="267"/>
      <c r="O668" s="267"/>
      <c r="P668" s="268"/>
      <c r="Q668" s="269"/>
      <c r="R668" s="270"/>
      <c r="Y668" s="321"/>
    </row>
    <row r="669" spans="1:32">
      <c r="A669" s="274"/>
      <c r="B669" s="235"/>
      <c r="C669" s="223"/>
      <c r="D669" s="31"/>
      <c r="E669" s="31"/>
      <c r="F669" s="31"/>
      <c r="G669" s="31"/>
      <c r="H669" s="31"/>
      <c r="I669" s="181"/>
      <c r="J669" s="321"/>
      <c r="K669" s="264"/>
      <c r="L669" s="264"/>
      <c r="M669" s="264"/>
      <c r="N669" s="264"/>
      <c r="O669" s="264"/>
      <c r="P669" s="265"/>
      <c r="Q669" s="266"/>
      <c r="R669" s="264"/>
      <c r="S669" s="264"/>
      <c r="T669" s="264"/>
      <c r="U669" s="264"/>
      <c r="V669" s="264"/>
      <c r="W669" s="265"/>
      <c r="X669" s="281"/>
      <c r="Y669" s="321"/>
      <c r="Z669" s="31"/>
    </row>
    <row r="670" spans="1:32">
      <c r="A670" s="274"/>
      <c r="B670" s="235"/>
      <c r="C670" s="223"/>
      <c r="D670" s="31"/>
      <c r="E670" s="31"/>
      <c r="F670" s="31"/>
      <c r="G670" s="31"/>
      <c r="H670" s="31"/>
      <c r="I670" s="181"/>
      <c r="J670" s="321"/>
      <c r="K670" s="281"/>
      <c r="L670" s="281"/>
      <c r="M670" s="281"/>
      <c r="N670" s="281"/>
      <c r="O670" s="281"/>
      <c r="P670" s="265"/>
      <c r="Q670" s="266"/>
      <c r="R670" s="281"/>
      <c r="S670" s="281"/>
      <c r="T670" s="281"/>
      <c r="U670" s="281"/>
      <c r="V670" s="281"/>
      <c r="W670" s="265"/>
      <c r="X670" s="281"/>
      <c r="Y670" s="321"/>
      <c r="Z670" s="31"/>
      <c r="AA670" s="179"/>
      <c r="AB670" s="179"/>
      <c r="AC670" s="179"/>
      <c r="AD670" s="179"/>
      <c r="AE670" s="179"/>
      <c r="AF670" s="179"/>
    </row>
    <row r="671" spans="1:32">
      <c r="A671" s="274"/>
      <c r="B671" s="236"/>
      <c r="C671" s="234"/>
      <c r="D671" s="84"/>
      <c r="E671" s="84"/>
      <c r="F671" s="84"/>
      <c r="G671" s="84"/>
      <c r="H671" s="84"/>
      <c r="I671" s="182"/>
      <c r="J671" s="321"/>
      <c r="K671" s="267"/>
      <c r="L671" s="267"/>
      <c r="M671" s="267"/>
      <c r="N671" s="267"/>
      <c r="O671" s="267"/>
      <c r="P671" s="268"/>
      <c r="Q671" s="269"/>
      <c r="R671" s="281"/>
      <c r="S671" s="281"/>
      <c r="T671" s="281"/>
      <c r="U671" s="281"/>
      <c r="V671" s="281"/>
      <c r="W671" s="265"/>
      <c r="X671" s="281"/>
      <c r="Y671" s="321"/>
      <c r="Z671" s="31"/>
      <c r="AA671" s="179"/>
      <c r="AB671" s="179"/>
      <c r="AC671" s="179"/>
      <c r="AD671" s="179"/>
      <c r="AE671" s="179"/>
      <c r="AF671" s="179"/>
    </row>
    <row r="672" spans="1:32">
      <c r="A672" s="274"/>
      <c r="B672" s="235"/>
      <c r="C672" s="223"/>
      <c r="D672" s="31"/>
      <c r="E672" s="31"/>
      <c r="F672" s="31"/>
      <c r="G672" s="31"/>
      <c r="H672" s="31"/>
      <c r="I672" s="181"/>
      <c r="J672" s="321"/>
      <c r="K672" s="264"/>
      <c r="L672" s="264"/>
      <c r="M672" s="264"/>
      <c r="N672" s="264"/>
      <c r="O672" s="264"/>
      <c r="P672" s="265"/>
      <c r="Q672" s="266"/>
      <c r="R672" s="256"/>
      <c r="S672" s="256"/>
      <c r="T672" s="257"/>
      <c r="U672" s="257"/>
      <c r="V672" s="257"/>
      <c r="W672" s="257"/>
      <c r="X672" s="258"/>
      <c r="Y672" s="321"/>
      <c r="Z672" s="31"/>
    </row>
    <row r="673" spans="1:32">
      <c r="A673" s="274"/>
      <c r="B673" s="235"/>
      <c r="C673" s="223"/>
      <c r="D673" s="31"/>
      <c r="E673" s="31"/>
      <c r="F673" s="31"/>
      <c r="G673" s="31"/>
      <c r="H673" s="31"/>
      <c r="I673" s="181"/>
      <c r="J673" s="321"/>
      <c r="K673" s="281"/>
      <c r="L673" s="281"/>
      <c r="M673" s="281"/>
      <c r="N673" s="281"/>
      <c r="O673" s="281"/>
      <c r="P673" s="265"/>
      <c r="Q673" s="266"/>
      <c r="R673" s="264"/>
      <c r="S673" s="264"/>
      <c r="T673" s="264"/>
      <c r="U673" s="264"/>
      <c r="V673" s="264"/>
      <c r="W673" s="265"/>
      <c r="X673" s="281"/>
      <c r="Y673" s="321"/>
      <c r="Z673" s="31"/>
    </row>
    <row r="674" spans="1:32">
      <c r="A674" s="274"/>
      <c r="B674" s="236"/>
      <c r="C674" s="234"/>
      <c r="D674" s="84"/>
      <c r="E674" s="84"/>
      <c r="F674" s="84"/>
      <c r="G674" s="84"/>
      <c r="H674" s="84"/>
      <c r="I674" s="182"/>
      <c r="J674" s="321"/>
      <c r="K674" s="267"/>
      <c r="L674" s="267"/>
      <c r="M674" s="267"/>
      <c r="N674" s="267"/>
      <c r="O674" s="267"/>
      <c r="P674" s="268"/>
      <c r="Q674" s="269"/>
      <c r="R674" s="270"/>
      <c r="S674" s="267"/>
      <c r="T674" s="267"/>
      <c r="U674" s="267"/>
      <c r="V674" s="267"/>
      <c r="W674" s="268"/>
      <c r="X674" s="267"/>
      <c r="Y674" s="321"/>
      <c r="Z674" s="31"/>
    </row>
    <row r="675" spans="1:32">
      <c r="A675" s="274"/>
      <c r="B675" s="235"/>
      <c r="C675" s="223"/>
      <c r="D675" s="31"/>
      <c r="E675" s="31"/>
      <c r="F675" s="31"/>
      <c r="G675" s="31"/>
      <c r="H675" s="31"/>
      <c r="I675" s="181"/>
      <c r="J675" s="321"/>
      <c r="K675" s="264"/>
      <c r="L675" s="264"/>
      <c r="M675" s="264"/>
      <c r="N675" s="264"/>
      <c r="O675" s="264"/>
      <c r="P675" s="265"/>
      <c r="Q675" s="266"/>
      <c r="R675" s="264"/>
      <c r="S675" s="256"/>
      <c r="T675" s="257"/>
      <c r="U675" s="257"/>
      <c r="V675" s="257"/>
      <c r="W675" s="257"/>
      <c r="X675" s="258"/>
      <c r="Y675" s="321"/>
      <c r="Z675" s="31"/>
    </row>
    <row r="676" spans="1:32">
      <c r="A676" s="274"/>
      <c r="B676" s="235"/>
      <c r="C676" s="223"/>
      <c r="D676" s="31"/>
      <c r="E676" s="31"/>
      <c r="F676" s="31"/>
      <c r="G676" s="31"/>
      <c r="H676" s="31"/>
      <c r="I676" s="181"/>
      <c r="J676" s="321"/>
      <c r="K676" s="281"/>
      <c r="L676" s="281"/>
      <c r="M676" s="281"/>
      <c r="N676" s="281"/>
      <c r="O676" s="281"/>
      <c r="P676" s="265"/>
      <c r="Q676" s="266"/>
      <c r="S676" s="264"/>
      <c r="T676" s="264"/>
      <c r="U676" s="264"/>
      <c r="V676" s="264"/>
      <c r="W676" s="265"/>
      <c r="X676" s="281"/>
      <c r="Y676" s="321"/>
      <c r="Z676" s="31"/>
    </row>
    <row r="677" spans="1:32">
      <c r="A677" s="274"/>
      <c r="B677" s="236"/>
      <c r="C677" s="234"/>
      <c r="D677" s="84"/>
      <c r="E677" s="84"/>
      <c r="F677" s="84"/>
      <c r="G677" s="84"/>
      <c r="H677" s="84"/>
      <c r="I677" s="182"/>
      <c r="J677" s="321"/>
      <c r="K677" s="267"/>
      <c r="L677" s="267"/>
      <c r="M677" s="267"/>
      <c r="N677" s="267"/>
      <c r="O677" s="267"/>
      <c r="P677" s="268"/>
      <c r="Q677" s="269"/>
      <c r="R677" s="270"/>
      <c r="S677" s="267"/>
      <c r="T677" s="267"/>
      <c r="U677" s="267"/>
      <c r="V677" s="267"/>
      <c r="W677" s="268"/>
      <c r="X677" s="267"/>
      <c r="Y677" s="321"/>
      <c r="Z677" s="31"/>
    </row>
    <row r="678" spans="1:32">
      <c r="A678" s="274"/>
      <c r="B678" s="235"/>
      <c r="C678" s="223"/>
      <c r="D678" s="31"/>
      <c r="E678" s="31"/>
      <c r="F678" s="31"/>
      <c r="G678" s="31"/>
      <c r="H678" s="31"/>
      <c r="I678" s="181"/>
      <c r="J678" s="321"/>
      <c r="K678" s="264"/>
      <c r="L678" s="264"/>
      <c r="M678" s="264"/>
      <c r="N678" s="264"/>
      <c r="O678" s="264"/>
      <c r="P678" s="265"/>
      <c r="Q678" s="266"/>
      <c r="R678" s="264"/>
      <c r="S678" s="264"/>
      <c r="T678" s="264"/>
      <c r="U678" s="264"/>
      <c r="V678" s="264"/>
      <c r="W678" s="265"/>
      <c r="X678" s="281"/>
      <c r="Y678" s="321"/>
      <c r="Z678" s="31"/>
    </row>
    <row r="679" spans="1:32">
      <c r="A679" s="274"/>
      <c r="B679" s="235"/>
      <c r="C679" s="223"/>
      <c r="D679" s="31"/>
      <c r="E679" s="31"/>
      <c r="F679" s="31"/>
      <c r="G679" s="31"/>
      <c r="H679" s="31"/>
      <c r="I679" s="181"/>
      <c r="J679" s="321"/>
      <c r="K679" s="281"/>
      <c r="L679" s="281"/>
      <c r="M679" s="281"/>
      <c r="N679" s="281"/>
      <c r="O679" s="281"/>
      <c r="P679" s="265"/>
      <c r="Q679" s="266"/>
      <c r="R679" s="281"/>
      <c r="S679" s="281"/>
      <c r="T679" s="281"/>
      <c r="U679" s="281"/>
      <c r="V679" s="281"/>
      <c r="W679" s="265"/>
      <c r="X679" s="281"/>
      <c r="Y679" s="321"/>
      <c r="Z679" s="31"/>
      <c r="AA679" s="179"/>
      <c r="AB679" s="179"/>
      <c r="AC679" s="179"/>
      <c r="AD679" s="179"/>
      <c r="AE679" s="179"/>
      <c r="AF679" s="179"/>
    </row>
    <row r="680" spans="1:32">
      <c r="A680" s="274"/>
      <c r="B680" s="236"/>
      <c r="C680" s="234"/>
      <c r="D680" s="84"/>
      <c r="E680" s="84"/>
      <c r="F680" s="84"/>
      <c r="G680" s="84"/>
      <c r="H680" s="84"/>
      <c r="I680" s="182"/>
      <c r="J680" s="321"/>
      <c r="K680" s="267"/>
      <c r="L680" s="267"/>
      <c r="M680" s="267"/>
      <c r="N680" s="267"/>
      <c r="O680" s="267"/>
      <c r="P680" s="268"/>
      <c r="Q680" s="269"/>
      <c r="R680" s="281"/>
      <c r="S680" s="281"/>
      <c r="T680" s="281"/>
      <c r="U680" s="281"/>
      <c r="V680" s="281"/>
      <c r="W680" s="265"/>
      <c r="X680" s="281"/>
      <c r="Y680" s="321"/>
      <c r="Z680" s="31"/>
      <c r="AA680" s="179"/>
      <c r="AB680" s="179"/>
      <c r="AC680" s="179"/>
      <c r="AD680" s="179"/>
      <c r="AE680" s="179"/>
      <c r="AF680" s="179"/>
    </row>
    <row r="681" spans="1:32">
      <c r="A681" s="274"/>
      <c r="B681" s="235"/>
      <c r="C681" s="223"/>
      <c r="D681" s="31"/>
      <c r="E681" s="31"/>
      <c r="F681" s="31"/>
      <c r="G681" s="31"/>
      <c r="H681" s="31"/>
      <c r="I681" s="181"/>
      <c r="J681" s="321"/>
      <c r="K681" s="264"/>
      <c r="L681" s="264"/>
      <c r="M681" s="264"/>
      <c r="N681" s="264"/>
      <c r="O681" s="264"/>
      <c r="P681" s="265"/>
      <c r="Q681" s="266"/>
      <c r="R681" s="256"/>
      <c r="S681" s="256"/>
      <c r="T681" s="257"/>
      <c r="U681" s="257"/>
      <c r="V681" s="257"/>
      <c r="W681" s="257"/>
      <c r="X681" s="258"/>
      <c r="Y681" s="321"/>
      <c r="Z681" s="31"/>
    </row>
    <row r="682" spans="1:32">
      <c r="A682" s="274"/>
      <c r="B682" s="235"/>
      <c r="C682" s="223"/>
      <c r="D682" s="31"/>
      <c r="E682" s="31"/>
      <c r="F682" s="31"/>
      <c r="G682" s="31"/>
      <c r="H682" s="31"/>
      <c r="I682" s="181"/>
      <c r="J682" s="321"/>
      <c r="K682" s="281"/>
      <c r="L682" s="281"/>
      <c r="M682" s="281"/>
      <c r="N682" s="281"/>
      <c r="O682" s="281"/>
      <c r="P682" s="265"/>
      <c r="Q682" s="266"/>
      <c r="R682" s="264"/>
      <c r="S682" s="264"/>
      <c r="T682" s="264"/>
      <c r="U682" s="264"/>
      <c r="V682" s="264"/>
      <c r="W682" s="265"/>
      <c r="X682" s="281"/>
      <c r="Y682" s="321"/>
      <c r="Z682" s="31"/>
    </row>
    <row r="683" spans="1:32">
      <c r="A683" s="274"/>
      <c r="B683" s="236"/>
      <c r="C683" s="234"/>
      <c r="D683" s="84"/>
      <c r="E683" s="84"/>
      <c r="F683" s="84"/>
      <c r="G683" s="84"/>
      <c r="H683" s="84"/>
      <c r="I683" s="182"/>
      <c r="J683" s="321"/>
      <c r="K683" s="267"/>
      <c r="L683" s="267"/>
      <c r="M683" s="267"/>
      <c r="N683" s="267"/>
      <c r="O683" s="267"/>
      <c r="P683" s="268"/>
      <c r="Q683" s="269"/>
      <c r="R683" s="270"/>
      <c r="S683" s="267"/>
      <c r="T683" s="267"/>
      <c r="U683" s="267"/>
      <c r="V683" s="267"/>
      <c r="W683" s="268"/>
      <c r="X683" s="267"/>
      <c r="Y683" s="321"/>
      <c r="Z683" s="31"/>
    </row>
    <row r="684" spans="1:32">
      <c r="A684" s="274"/>
      <c r="B684" s="235"/>
      <c r="C684" s="223"/>
      <c r="D684" s="31"/>
      <c r="E684" s="31"/>
      <c r="F684" s="31"/>
      <c r="G684" s="31"/>
      <c r="H684" s="31"/>
      <c r="I684" s="181"/>
      <c r="J684" s="321"/>
      <c r="K684" s="264"/>
      <c r="L684" s="264"/>
      <c r="M684" s="264"/>
      <c r="N684" s="264"/>
      <c r="O684" s="264"/>
      <c r="P684" s="265"/>
      <c r="Q684" s="266"/>
      <c r="R684" s="256"/>
      <c r="S684" s="256"/>
      <c r="T684" s="257"/>
      <c r="U684" s="257"/>
      <c r="V684" s="257"/>
      <c r="W684" s="257"/>
      <c r="X684" s="258"/>
      <c r="Y684" s="321"/>
      <c r="Z684" s="31"/>
    </row>
    <row r="685" spans="1:32">
      <c r="A685" s="274"/>
      <c r="B685" s="235"/>
      <c r="C685" s="223"/>
      <c r="D685" s="31"/>
      <c r="E685" s="31"/>
      <c r="F685" s="31"/>
      <c r="G685" s="31"/>
      <c r="H685" s="31"/>
      <c r="I685" s="181"/>
      <c r="J685" s="321"/>
      <c r="K685" s="281"/>
      <c r="L685" s="281"/>
      <c r="M685" s="281"/>
      <c r="N685" s="281"/>
      <c r="O685" s="281"/>
      <c r="P685" s="265"/>
      <c r="Q685" s="266"/>
      <c r="R685" s="264"/>
      <c r="S685" s="264"/>
      <c r="T685" s="264"/>
      <c r="U685" s="264"/>
      <c r="V685" s="264"/>
      <c r="W685" s="265"/>
      <c r="X685" s="281"/>
      <c r="Y685" s="321"/>
      <c r="Z685" s="31"/>
    </row>
    <row r="686" spans="1:32">
      <c r="A686" s="274"/>
      <c r="B686" s="236"/>
      <c r="C686" s="234"/>
      <c r="D686" s="84"/>
      <c r="E686" s="84"/>
      <c r="F686" s="84"/>
      <c r="G686" s="84"/>
      <c r="H686" s="84"/>
      <c r="I686" s="182"/>
      <c r="J686" s="321"/>
      <c r="K686" s="267"/>
      <c r="L686" s="267"/>
      <c r="M686" s="267"/>
      <c r="N686" s="267"/>
      <c r="O686" s="267"/>
      <c r="P686" s="268"/>
      <c r="Q686" s="269"/>
      <c r="R686" s="270"/>
      <c r="S686" s="267"/>
      <c r="T686" s="267"/>
      <c r="U686" s="267"/>
      <c r="V686" s="267"/>
      <c r="W686" s="268"/>
      <c r="X686" s="267"/>
      <c r="Y686" s="321"/>
      <c r="Z686" s="31"/>
    </row>
    <row r="687" spans="1:32">
      <c r="A687" s="274"/>
      <c r="B687" s="235"/>
      <c r="C687" s="237"/>
      <c r="D687" s="238"/>
      <c r="E687" s="238"/>
      <c r="F687" s="238"/>
      <c r="G687" s="238"/>
      <c r="H687" s="238"/>
      <c r="I687" s="322"/>
      <c r="J687" s="321"/>
      <c r="K687" s="264"/>
      <c r="L687" s="264"/>
      <c r="M687" s="264"/>
      <c r="N687" s="264"/>
      <c r="O687" s="264"/>
      <c r="P687" s="265"/>
      <c r="Q687" s="266"/>
      <c r="R687" s="256"/>
      <c r="S687" s="256"/>
      <c r="T687" s="257"/>
      <c r="U687" s="257"/>
      <c r="V687" s="257"/>
      <c r="W687" s="257"/>
      <c r="X687" s="258"/>
      <c r="Y687" s="321"/>
      <c r="Z687" s="31"/>
    </row>
    <row r="688" spans="1:32">
      <c r="A688" s="274"/>
      <c r="B688" s="235"/>
      <c r="C688" s="223"/>
      <c r="D688" s="31"/>
      <c r="E688" s="31"/>
      <c r="F688" s="31"/>
      <c r="G688" s="31"/>
      <c r="H688" s="31"/>
      <c r="I688" s="181"/>
      <c r="J688" s="321"/>
      <c r="K688" s="281"/>
      <c r="L688" s="281"/>
      <c r="M688" s="281"/>
      <c r="N688" s="281"/>
      <c r="O688" s="281"/>
      <c r="P688" s="265"/>
      <c r="Q688" s="266"/>
      <c r="R688" s="264"/>
      <c r="S688" s="264"/>
      <c r="T688" s="264"/>
      <c r="U688" s="264"/>
      <c r="V688" s="264"/>
      <c r="W688" s="265"/>
      <c r="X688" s="281"/>
      <c r="Y688" s="321"/>
      <c r="Z688" s="31"/>
    </row>
    <row r="689" spans="1:27">
      <c r="A689" s="274"/>
      <c r="B689" s="236"/>
      <c r="C689" s="234"/>
      <c r="D689" s="84"/>
      <c r="E689" s="84"/>
      <c r="F689" s="84"/>
      <c r="G689" s="84"/>
      <c r="H689" s="84"/>
      <c r="I689" s="182"/>
      <c r="J689" s="321"/>
      <c r="K689" s="267"/>
      <c r="L689" s="267"/>
      <c r="M689" s="267"/>
      <c r="N689" s="267"/>
      <c r="O689" s="267"/>
      <c r="P689" s="268"/>
      <c r="Q689" s="269"/>
      <c r="R689" s="270"/>
      <c r="S689" s="267"/>
      <c r="T689" s="267"/>
      <c r="U689" s="267"/>
      <c r="V689" s="267"/>
      <c r="W689" s="268"/>
      <c r="X689" s="267"/>
      <c r="Y689" s="321"/>
      <c r="Z689" s="31"/>
    </row>
    <row r="690" spans="1:27">
      <c r="A690" s="274"/>
      <c r="B690" s="235"/>
      <c r="C690" s="223"/>
      <c r="D690" s="31"/>
      <c r="E690" s="31"/>
      <c r="F690" s="31"/>
      <c r="G690" s="31"/>
      <c r="H690" s="31"/>
      <c r="I690" s="181"/>
      <c r="J690" s="321"/>
      <c r="K690" s="264"/>
      <c r="L690" s="264"/>
      <c r="M690" s="264"/>
      <c r="N690" s="264"/>
      <c r="O690" s="264"/>
      <c r="P690" s="265"/>
      <c r="Q690" s="266"/>
      <c r="R690" s="256"/>
      <c r="S690" s="256"/>
      <c r="T690" s="257"/>
      <c r="U690" s="257"/>
      <c r="V690" s="257"/>
      <c r="W690" s="257"/>
      <c r="X690" s="258"/>
      <c r="Y690" s="321"/>
      <c r="Z690" s="31"/>
    </row>
    <row r="691" spans="1:27">
      <c r="A691" s="274"/>
      <c r="B691" s="235"/>
      <c r="C691" s="223"/>
      <c r="D691" s="31"/>
      <c r="E691" s="31"/>
      <c r="F691" s="31"/>
      <c r="G691" s="31"/>
      <c r="H691" s="31"/>
      <c r="I691" s="181"/>
      <c r="J691" s="321"/>
      <c r="K691" s="281"/>
      <c r="L691" s="281"/>
      <c r="M691" s="281"/>
      <c r="N691" s="281"/>
      <c r="O691" s="281"/>
      <c r="P691" s="265"/>
      <c r="Q691" s="266"/>
      <c r="R691" s="264"/>
      <c r="S691" s="264"/>
      <c r="T691" s="264"/>
      <c r="U691" s="264"/>
      <c r="V691" s="264"/>
      <c r="W691" s="265"/>
      <c r="X691" s="281"/>
      <c r="Y691" s="321"/>
      <c r="Z691" s="31"/>
    </row>
    <row r="692" spans="1:27">
      <c r="A692" s="275"/>
      <c r="B692" s="236"/>
      <c r="C692" s="234"/>
      <c r="D692" s="84"/>
      <c r="E692" s="84"/>
      <c r="F692" s="84"/>
      <c r="G692" s="84"/>
      <c r="H692" s="84"/>
      <c r="I692" s="182"/>
      <c r="J692" s="321"/>
      <c r="K692" s="267"/>
      <c r="L692" s="267"/>
      <c r="M692" s="267"/>
      <c r="N692" s="267"/>
      <c r="O692" s="267"/>
      <c r="P692" s="268"/>
      <c r="Q692" s="269"/>
      <c r="R692" s="270"/>
      <c r="S692" s="267"/>
      <c r="T692" s="267"/>
      <c r="U692" s="267"/>
      <c r="V692" s="267"/>
      <c r="W692" s="268"/>
      <c r="X692" s="267"/>
      <c r="Y692" s="321"/>
      <c r="Z692" s="31"/>
    </row>
    <row r="693" spans="1:27">
      <c r="A693" s="793"/>
      <c r="B693" s="788"/>
      <c r="C693" s="789"/>
      <c r="D693" s="790"/>
      <c r="E693" s="790"/>
      <c r="F693" s="790"/>
      <c r="G693" s="790"/>
      <c r="H693" s="790"/>
      <c r="I693" s="791"/>
      <c r="J693" s="321"/>
      <c r="K693" s="318"/>
      <c r="L693" s="253"/>
      <c r="M693" s="241"/>
      <c r="N693" s="241"/>
      <c r="O693" s="241"/>
      <c r="P693" s="241"/>
      <c r="Q693" s="254"/>
      <c r="R693" s="252"/>
      <c r="S693" s="253"/>
      <c r="T693" s="241"/>
      <c r="U693" s="241"/>
      <c r="V693" s="241"/>
      <c r="W693" s="241"/>
      <c r="X693" s="280"/>
      <c r="Y693" s="321"/>
      <c r="Z693" s="31"/>
    </row>
    <row r="694" spans="1:27">
      <c r="A694" s="274"/>
      <c r="B694" s="235"/>
      <c r="C694" s="223"/>
      <c r="D694" s="31"/>
      <c r="E694" s="31"/>
      <c r="F694" s="31"/>
      <c r="G694" s="31"/>
      <c r="H694" s="31"/>
      <c r="I694" s="181"/>
      <c r="J694" s="321"/>
      <c r="K694" s="256"/>
      <c r="L694" s="256"/>
      <c r="M694" s="257"/>
      <c r="N694" s="257"/>
      <c r="O694" s="257"/>
      <c r="P694" s="257"/>
      <c r="Q694" s="258"/>
      <c r="R694" s="255"/>
      <c r="S694" s="256"/>
      <c r="T694" s="257"/>
      <c r="U694" s="257"/>
      <c r="V694" s="257"/>
      <c r="W694" s="257"/>
      <c r="X694" s="258"/>
      <c r="Y694" s="321"/>
      <c r="Z694" s="31"/>
    </row>
    <row r="695" spans="1:27">
      <c r="A695" s="274"/>
      <c r="B695" s="235"/>
      <c r="C695" s="223"/>
      <c r="D695" s="31"/>
      <c r="E695" s="31"/>
      <c r="F695" s="31"/>
      <c r="G695" s="31"/>
      <c r="H695" s="31"/>
      <c r="I695" s="181"/>
      <c r="J695" s="321"/>
      <c r="K695" s="256"/>
      <c r="L695" s="256"/>
      <c r="M695" s="257"/>
      <c r="N695" s="257"/>
      <c r="O695" s="257"/>
      <c r="P695" s="257"/>
      <c r="Q695" s="258"/>
      <c r="R695" s="255"/>
      <c r="S695" s="256"/>
      <c r="T695" s="257"/>
      <c r="U695" s="257"/>
      <c r="V695" s="257"/>
      <c r="W695" s="257"/>
      <c r="X695" s="258"/>
      <c r="Y695" s="321"/>
      <c r="Z695" s="31"/>
    </row>
    <row r="696" spans="1:27">
      <c r="A696" s="274"/>
      <c r="B696" s="235"/>
      <c r="C696" s="223"/>
      <c r="D696" s="31"/>
      <c r="E696" s="31"/>
      <c r="F696" s="31"/>
      <c r="G696" s="31"/>
      <c r="H696" s="31"/>
      <c r="I696" s="181"/>
      <c r="J696" s="321"/>
      <c r="K696" s="256"/>
      <c r="L696" s="256"/>
      <c r="M696" s="257"/>
      <c r="N696" s="257"/>
      <c r="O696" s="257"/>
      <c r="P696" s="257"/>
      <c r="Q696" s="258"/>
      <c r="R696" s="255"/>
      <c r="S696" s="256"/>
      <c r="T696" s="257"/>
      <c r="U696" s="257"/>
      <c r="V696" s="257"/>
      <c r="W696" s="257"/>
      <c r="X696" s="258"/>
      <c r="Y696" s="321"/>
      <c r="Z696" s="31"/>
    </row>
    <row r="697" spans="1:27">
      <c r="A697" s="274"/>
      <c r="B697" s="235"/>
      <c r="C697" s="223"/>
      <c r="D697" s="31"/>
      <c r="E697" s="31"/>
      <c r="F697" s="31"/>
      <c r="G697" s="31"/>
      <c r="H697" s="31"/>
      <c r="I697" s="181"/>
      <c r="J697" s="321"/>
      <c r="K697" s="256"/>
      <c r="L697" s="256"/>
      <c r="M697" s="257"/>
      <c r="N697" s="257"/>
      <c r="O697" s="257"/>
      <c r="P697" s="257"/>
      <c r="Q697" s="258"/>
      <c r="R697" s="255"/>
      <c r="S697" s="256"/>
      <c r="T697" s="257"/>
      <c r="U697" s="257"/>
      <c r="V697" s="257"/>
      <c r="W697" s="257"/>
      <c r="X697" s="258"/>
      <c r="Y697" s="321"/>
      <c r="Z697" s="31"/>
      <c r="AA697" s="599"/>
    </row>
    <row r="698" spans="1:27">
      <c r="A698" s="274"/>
      <c r="B698" s="235"/>
      <c r="C698" s="223"/>
      <c r="D698" s="31"/>
      <c r="E698" s="31"/>
      <c r="F698" s="31"/>
      <c r="G698" s="31"/>
      <c r="H698" s="31"/>
      <c r="I698" s="181"/>
      <c r="J698" s="321"/>
      <c r="K698" s="256"/>
      <c r="L698" s="256"/>
      <c r="M698" s="257"/>
      <c r="N698" s="257"/>
      <c r="O698" s="257"/>
      <c r="P698" s="257"/>
      <c r="Q698" s="258"/>
      <c r="R698" s="255"/>
      <c r="S698" s="256"/>
      <c r="T698" s="257"/>
      <c r="U698" s="257"/>
      <c r="V698" s="257"/>
      <c r="W698" s="257"/>
      <c r="X698" s="258"/>
      <c r="Y698" s="321"/>
      <c r="Z698" s="31"/>
    </row>
    <row r="699" spans="1:27">
      <c r="A699" s="274"/>
      <c r="B699" s="236"/>
      <c r="C699" s="234"/>
      <c r="D699" s="84"/>
      <c r="E699" s="84"/>
      <c r="F699" s="84"/>
      <c r="G699" s="84"/>
      <c r="H699" s="84"/>
      <c r="I699" s="182"/>
      <c r="J699" s="321"/>
      <c r="K699" s="260"/>
      <c r="L699" s="260"/>
      <c r="M699" s="261"/>
      <c r="N699" s="261"/>
      <c r="O699" s="261"/>
      <c r="P699" s="261"/>
      <c r="Q699" s="262"/>
      <c r="R699" s="259"/>
      <c r="S699" s="260"/>
      <c r="T699" s="261"/>
      <c r="U699" s="261"/>
      <c r="V699" s="261"/>
      <c r="W699" s="261"/>
      <c r="X699" s="262"/>
      <c r="Y699" s="321"/>
      <c r="Z699" s="31"/>
    </row>
    <row r="700" spans="1:27">
      <c r="A700" s="274"/>
      <c r="B700" s="235"/>
      <c r="C700" s="223"/>
      <c r="D700" s="31"/>
      <c r="E700" s="31"/>
      <c r="F700" s="31"/>
      <c r="G700" s="31"/>
      <c r="H700" s="31"/>
      <c r="I700" s="181"/>
      <c r="J700" s="321"/>
      <c r="K700" s="256"/>
      <c r="L700" s="256"/>
      <c r="M700" s="257"/>
      <c r="N700" s="257"/>
      <c r="O700" s="257"/>
      <c r="P700" s="257"/>
      <c r="Q700" s="258"/>
      <c r="R700" s="255"/>
      <c r="S700" s="256"/>
      <c r="T700" s="257"/>
      <c r="U700" s="257"/>
      <c r="V700" s="257"/>
      <c r="W700" s="257"/>
      <c r="X700" s="258"/>
      <c r="Y700" s="321"/>
      <c r="Z700" s="31"/>
    </row>
    <row r="701" spans="1:27">
      <c r="A701" s="274"/>
      <c r="B701" s="235"/>
      <c r="C701" s="223"/>
      <c r="D701" s="31"/>
      <c r="E701" s="31"/>
      <c r="F701" s="31"/>
      <c r="G701" s="31"/>
      <c r="H701" s="31"/>
      <c r="I701" s="181"/>
      <c r="J701" s="321"/>
      <c r="K701" s="256"/>
      <c r="L701" s="256"/>
      <c r="M701" s="257"/>
      <c r="N701" s="257"/>
      <c r="O701" s="257"/>
      <c r="P701" s="257"/>
      <c r="Q701" s="258"/>
      <c r="R701" s="255"/>
      <c r="S701" s="256"/>
      <c r="T701" s="257"/>
      <c r="U701" s="257"/>
      <c r="V701" s="257"/>
      <c r="W701" s="257"/>
      <c r="X701" s="258"/>
      <c r="Y701" s="321"/>
      <c r="Z701" s="31"/>
    </row>
    <row r="702" spans="1:27">
      <c r="A702" s="274"/>
      <c r="B702" s="235"/>
      <c r="C702" s="237"/>
      <c r="D702" s="238"/>
      <c r="E702" s="238"/>
      <c r="F702" s="238"/>
      <c r="G702" s="238"/>
      <c r="H702" s="238"/>
      <c r="I702" s="322"/>
      <c r="J702" s="321"/>
      <c r="K702" s="256"/>
      <c r="L702" s="256"/>
      <c r="M702" s="257"/>
      <c r="N702" s="257"/>
      <c r="O702" s="257"/>
      <c r="P702" s="257"/>
      <c r="Q702" s="258"/>
      <c r="R702" s="255"/>
      <c r="S702" s="256"/>
      <c r="T702" s="257"/>
      <c r="U702" s="257"/>
      <c r="V702" s="257"/>
      <c r="W702" s="257"/>
      <c r="X702" s="258"/>
      <c r="Y702" s="321"/>
      <c r="Z702" s="31"/>
    </row>
    <row r="703" spans="1:27">
      <c r="A703" s="274"/>
      <c r="B703" s="235"/>
      <c r="C703" s="223"/>
      <c r="D703" s="31"/>
      <c r="E703" s="31"/>
      <c r="F703" s="31"/>
      <c r="G703" s="31"/>
      <c r="H703" s="31"/>
      <c r="I703" s="181"/>
      <c r="J703" s="321"/>
      <c r="K703" s="256"/>
      <c r="L703" s="256"/>
      <c r="M703" s="257"/>
      <c r="N703" s="257"/>
      <c r="O703" s="257"/>
      <c r="P703" s="257"/>
      <c r="Q703" s="258"/>
      <c r="R703" s="255"/>
      <c r="S703" s="256"/>
      <c r="T703" s="257"/>
      <c r="U703" s="257"/>
      <c r="V703" s="257"/>
      <c r="W703" s="257"/>
      <c r="X703" s="258"/>
      <c r="Y703" s="321"/>
      <c r="Z703" s="31"/>
    </row>
    <row r="704" spans="1:27">
      <c r="A704" s="274"/>
      <c r="B704" s="235"/>
      <c r="C704" s="223"/>
      <c r="D704" s="31"/>
      <c r="E704" s="31"/>
      <c r="F704" s="31"/>
      <c r="G704" s="31"/>
      <c r="H704" s="31"/>
      <c r="I704" s="181"/>
      <c r="J704" s="321"/>
      <c r="K704" s="306"/>
      <c r="L704" s="256"/>
      <c r="M704" s="257"/>
      <c r="N704" s="257"/>
      <c r="O704" s="257"/>
      <c r="P704" s="257"/>
      <c r="Q704" s="258"/>
      <c r="R704" s="255"/>
      <c r="S704" s="256"/>
      <c r="T704" s="257"/>
      <c r="U704" s="257"/>
      <c r="V704" s="257"/>
      <c r="W704" s="257"/>
      <c r="X704" s="258"/>
      <c r="Y704" s="321"/>
      <c r="Z704" s="31"/>
    </row>
    <row r="705" spans="1:32">
      <c r="A705" s="274"/>
      <c r="B705" s="235"/>
      <c r="C705" s="223"/>
      <c r="D705" s="31"/>
      <c r="E705" s="31"/>
      <c r="F705" s="31"/>
      <c r="G705" s="31"/>
      <c r="H705" s="31"/>
      <c r="I705" s="181"/>
      <c r="J705" s="321"/>
      <c r="K705" s="256"/>
      <c r="L705" s="256"/>
      <c r="M705" s="257"/>
      <c r="N705" s="257"/>
      <c r="O705" s="257"/>
      <c r="P705" s="263"/>
      <c r="Q705" s="257"/>
      <c r="R705" s="255"/>
      <c r="S705" s="256"/>
      <c r="T705" s="257"/>
      <c r="U705" s="257"/>
      <c r="V705" s="257"/>
      <c r="W705" s="257"/>
      <c r="X705" s="258"/>
      <c r="Y705" s="321"/>
      <c r="Z705" s="31"/>
    </row>
    <row r="706" spans="1:32">
      <c r="A706" s="274"/>
      <c r="B706" s="235"/>
      <c r="C706" s="223"/>
      <c r="D706" s="31"/>
      <c r="E706" s="31"/>
      <c r="F706" s="31"/>
      <c r="G706" s="31"/>
      <c r="H706" s="31"/>
      <c r="I706" s="181"/>
      <c r="J706" s="321"/>
      <c r="K706" s="281"/>
      <c r="L706" s="264"/>
      <c r="M706" s="264"/>
      <c r="N706" s="264"/>
      <c r="O706" s="264"/>
      <c r="P706" s="265"/>
      <c r="Q706" s="266"/>
      <c r="R706" s="264"/>
      <c r="S706" s="264"/>
      <c r="T706" s="264"/>
      <c r="U706" s="264"/>
      <c r="V706" s="264"/>
      <c r="W706" s="265"/>
      <c r="X706" s="281"/>
      <c r="Y706" s="321"/>
      <c r="Z706" s="31"/>
    </row>
    <row r="707" spans="1:32">
      <c r="A707" s="274"/>
      <c r="B707" s="235"/>
      <c r="C707" s="223"/>
      <c r="D707" s="31"/>
      <c r="E707" s="31"/>
      <c r="F707" s="31"/>
      <c r="G707" s="31"/>
      <c r="H707" s="31"/>
      <c r="I707" s="181"/>
      <c r="J707" s="321"/>
      <c r="K707" s="264"/>
      <c r="L707" s="264"/>
      <c r="M707" s="264"/>
      <c r="N707" s="264"/>
      <c r="O707" s="264"/>
      <c r="P707" s="265"/>
      <c r="Q707" s="266"/>
      <c r="R707" s="264"/>
      <c r="S707" s="264"/>
      <c r="T707" s="264"/>
      <c r="U707" s="264"/>
      <c r="V707" s="264"/>
      <c r="W707" s="265"/>
      <c r="X707" s="281"/>
      <c r="Y707" s="321"/>
      <c r="Z707" s="31"/>
    </row>
    <row r="708" spans="1:32">
      <c r="A708" s="274"/>
      <c r="B708" s="235"/>
      <c r="C708" s="223"/>
      <c r="D708" s="31"/>
      <c r="E708" s="31"/>
      <c r="F708" s="31"/>
      <c r="G708" s="31"/>
      <c r="H708" s="31"/>
      <c r="I708" s="181"/>
      <c r="J708" s="321"/>
      <c r="K708" s="264"/>
      <c r="L708" s="264"/>
      <c r="M708" s="264"/>
      <c r="N708" s="264"/>
      <c r="O708" s="264"/>
      <c r="P708" s="265"/>
      <c r="Q708" s="266"/>
      <c r="R708" s="264"/>
      <c r="S708" s="264"/>
      <c r="T708" s="264"/>
      <c r="U708" s="264"/>
      <c r="V708" s="264"/>
      <c r="W708" s="265"/>
      <c r="X708" s="281"/>
      <c r="Y708" s="321"/>
      <c r="Z708" s="31"/>
    </row>
    <row r="709" spans="1:32">
      <c r="A709" s="274"/>
      <c r="B709" s="235"/>
      <c r="C709" s="223"/>
      <c r="D709" s="31"/>
      <c r="E709" s="31"/>
      <c r="F709" s="31"/>
      <c r="G709" s="31"/>
      <c r="H709" s="31"/>
      <c r="I709" s="181"/>
      <c r="J709" s="321"/>
      <c r="K709" s="264"/>
      <c r="L709" s="264"/>
      <c r="M709" s="264"/>
      <c r="N709" s="264"/>
      <c r="O709" s="264"/>
      <c r="P709" s="265"/>
      <c r="Q709" s="266"/>
      <c r="R709" s="264"/>
      <c r="S709" s="264"/>
      <c r="T709" s="264"/>
      <c r="U709" s="264"/>
      <c r="V709" s="264"/>
      <c r="W709" s="265"/>
      <c r="X709" s="281"/>
      <c r="Y709" s="321"/>
      <c r="Z709" s="31"/>
    </row>
    <row r="710" spans="1:32">
      <c r="A710" s="274"/>
      <c r="B710" s="235"/>
      <c r="C710" s="223"/>
      <c r="D710" s="31"/>
      <c r="E710" s="31"/>
      <c r="F710" s="31"/>
      <c r="G710" s="31"/>
      <c r="H710" s="31"/>
      <c r="I710" s="181"/>
      <c r="J710" s="321"/>
      <c r="K710" s="281"/>
      <c r="L710" s="281"/>
      <c r="M710" s="281"/>
      <c r="N710" s="281"/>
      <c r="O710" s="281"/>
      <c r="P710" s="265"/>
      <c r="Q710" s="266"/>
      <c r="R710" s="688"/>
      <c r="S710" s="281"/>
      <c r="T710" s="281"/>
      <c r="U710" s="281"/>
      <c r="V710" s="281"/>
      <c r="W710" s="265"/>
      <c r="X710" s="281"/>
      <c r="Y710" s="321"/>
      <c r="Z710" s="31"/>
    </row>
    <row r="711" spans="1:32">
      <c r="A711" s="274"/>
      <c r="B711" s="236"/>
      <c r="C711" s="234"/>
      <c r="D711" s="84"/>
      <c r="E711" s="84"/>
      <c r="F711" s="84"/>
      <c r="G711" s="84"/>
      <c r="H711" s="84"/>
      <c r="I711" s="182"/>
      <c r="J711" s="321"/>
      <c r="K711" s="267"/>
      <c r="L711" s="267"/>
      <c r="M711" s="267"/>
      <c r="N711" s="267"/>
      <c r="O711" s="267"/>
      <c r="P711" s="268"/>
      <c r="Q711" s="269"/>
      <c r="R711" s="270"/>
      <c r="Y711" s="321"/>
    </row>
    <row r="712" spans="1:32">
      <c r="A712" s="274"/>
      <c r="B712" s="235"/>
      <c r="C712" s="223"/>
      <c r="D712" s="31"/>
      <c r="E712" s="31"/>
      <c r="F712" s="31"/>
      <c r="G712" s="31"/>
      <c r="H712" s="31"/>
      <c r="I712" s="181"/>
      <c r="J712" s="321"/>
      <c r="K712" s="264"/>
      <c r="L712" s="264"/>
      <c r="M712" s="264"/>
      <c r="N712" s="264"/>
      <c r="O712" s="264"/>
      <c r="P712" s="265"/>
      <c r="Q712" s="266"/>
      <c r="R712" s="264"/>
      <c r="S712" s="264"/>
      <c r="T712" s="264"/>
      <c r="U712" s="264"/>
      <c r="V712" s="264"/>
      <c r="W712" s="265"/>
      <c r="X712" s="281"/>
      <c r="Y712" s="321"/>
      <c r="Z712" s="31"/>
    </row>
    <row r="713" spans="1:32">
      <c r="A713" s="274"/>
      <c r="B713" s="235"/>
      <c r="C713" s="223"/>
      <c r="D713" s="31"/>
      <c r="E713" s="31"/>
      <c r="F713" s="31"/>
      <c r="G713" s="31"/>
      <c r="H713" s="31"/>
      <c r="I713" s="181"/>
      <c r="J713" s="321"/>
      <c r="K713" s="281"/>
      <c r="L713" s="281"/>
      <c r="M713" s="281"/>
      <c r="N713" s="281"/>
      <c r="O713" s="281"/>
      <c r="P713" s="265"/>
      <c r="Q713" s="266"/>
      <c r="R713" s="281"/>
      <c r="S713" s="281"/>
      <c r="T713" s="281"/>
      <c r="U713" s="281"/>
      <c r="V713" s="281"/>
      <c r="W713" s="265"/>
      <c r="X713" s="281"/>
      <c r="Y713" s="321"/>
      <c r="Z713" s="31"/>
      <c r="AA713" s="179"/>
      <c r="AB713" s="179"/>
      <c r="AC713" s="179"/>
      <c r="AD713" s="179"/>
      <c r="AE713" s="179"/>
      <c r="AF713" s="179"/>
    </row>
    <row r="714" spans="1:32">
      <c r="A714" s="274"/>
      <c r="B714" s="236"/>
      <c r="C714" s="234"/>
      <c r="D714" s="84"/>
      <c r="E714" s="84"/>
      <c r="F714" s="84"/>
      <c r="G714" s="84"/>
      <c r="H714" s="84"/>
      <c r="I714" s="182"/>
      <c r="J714" s="321"/>
      <c r="K714" s="267"/>
      <c r="L714" s="267"/>
      <c r="M714" s="267"/>
      <c r="N714" s="267"/>
      <c r="O714" s="267"/>
      <c r="P714" s="268"/>
      <c r="Q714" s="269"/>
      <c r="R714" s="281"/>
      <c r="S714" s="281"/>
      <c r="T714" s="281"/>
      <c r="U714" s="281"/>
      <c r="V714" s="281"/>
      <c r="W714" s="265"/>
      <c r="X714" s="281"/>
      <c r="Y714" s="321"/>
      <c r="Z714" s="31"/>
      <c r="AA714" s="179"/>
      <c r="AB714" s="179"/>
      <c r="AC714" s="179"/>
      <c r="AD714" s="179"/>
      <c r="AE714" s="179"/>
      <c r="AF714" s="179"/>
    </row>
    <row r="715" spans="1:32">
      <c r="A715" s="274"/>
      <c r="B715" s="235"/>
      <c r="C715" s="223"/>
      <c r="D715" s="31"/>
      <c r="E715" s="31"/>
      <c r="F715" s="31"/>
      <c r="G715" s="31"/>
      <c r="H715" s="31"/>
      <c r="I715" s="181"/>
      <c r="J715" s="321"/>
      <c r="K715" s="264"/>
      <c r="L715" s="264"/>
      <c r="M715" s="264"/>
      <c r="N715" s="264"/>
      <c r="O715" s="264"/>
      <c r="P715" s="265"/>
      <c r="Q715" s="266"/>
      <c r="R715" s="256"/>
      <c r="S715" s="256"/>
      <c r="T715" s="257"/>
      <c r="U715" s="257"/>
      <c r="V715" s="257"/>
      <c r="W715" s="257"/>
      <c r="X715" s="258"/>
      <c r="Y715" s="321"/>
      <c r="Z715" s="31"/>
    </row>
    <row r="716" spans="1:32">
      <c r="A716" s="274"/>
      <c r="B716" s="235"/>
      <c r="C716" s="223"/>
      <c r="D716" s="31"/>
      <c r="E716" s="31"/>
      <c r="F716" s="31"/>
      <c r="G716" s="31"/>
      <c r="H716" s="31"/>
      <c r="I716" s="181"/>
      <c r="J716" s="321"/>
      <c r="K716" s="281"/>
      <c r="L716" s="281"/>
      <c r="M716" s="281"/>
      <c r="N716" s="281"/>
      <c r="O716" s="281"/>
      <c r="P716" s="265"/>
      <c r="Q716" s="266"/>
      <c r="R716" s="264"/>
      <c r="S716" s="264"/>
      <c r="T716" s="264"/>
      <c r="U716" s="264"/>
      <c r="V716" s="264"/>
      <c r="W716" s="265"/>
      <c r="X716" s="281"/>
      <c r="Y716" s="321"/>
      <c r="Z716" s="31"/>
    </row>
    <row r="717" spans="1:32">
      <c r="A717" s="274"/>
      <c r="B717" s="236"/>
      <c r="C717" s="234"/>
      <c r="D717" s="84"/>
      <c r="E717" s="84"/>
      <c r="F717" s="84"/>
      <c r="G717" s="84"/>
      <c r="H717" s="84"/>
      <c r="I717" s="182"/>
      <c r="J717" s="321"/>
      <c r="K717" s="267"/>
      <c r="L717" s="267"/>
      <c r="M717" s="267"/>
      <c r="N717" s="267"/>
      <c r="O717" s="267"/>
      <c r="P717" s="268"/>
      <c r="Q717" s="269"/>
      <c r="R717" s="270"/>
      <c r="S717" s="267"/>
      <c r="T717" s="267"/>
      <c r="U717" s="267"/>
      <c r="V717" s="267"/>
      <c r="W717" s="268"/>
      <c r="X717" s="267"/>
      <c r="Y717" s="321"/>
      <c r="Z717" s="31"/>
    </row>
    <row r="718" spans="1:32">
      <c r="A718" s="274"/>
      <c r="B718" s="235"/>
      <c r="C718" s="223"/>
      <c r="D718" s="31"/>
      <c r="E718" s="31"/>
      <c r="F718" s="31"/>
      <c r="G718" s="31"/>
      <c r="H718" s="31"/>
      <c r="I718" s="181"/>
      <c r="J718" s="321"/>
      <c r="K718" s="264"/>
      <c r="L718" s="264"/>
      <c r="M718" s="264"/>
      <c r="N718" s="264"/>
      <c r="O718" s="264"/>
      <c r="P718" s="265"/>
      <c r="Q718" s="266"/>
      <c r="R718" s="264"/>
      <c r="S718" s="256"/>
      <c r="T718" s="257"/>
      <c r="U718" s="257"/>
      <c r="V718" s="257"/>
      <c r="W718" s="257"/>
      <c r="X718" s="258"/>
      <c r="Y718" s="321"/>
      <c r="Z718" s="31"/>
    </row>
    <row r="719" spans="1:32">
      <c r="A719" s="274"/>
      <c r="B719" s="235"/>
      <c r="C719" s="223"/>
      <c r="D719" s="31"/>
      <c r="E719" s="31"/>
      <c r="F719" s="31"/>
      <c r="G719" s="31"/>
      <c r="H719" s="31"/>
      <c r="I719" s="181"/>
      <c r="J719" s="321"/>
      <c r="K719" s="281"/>
      <c r="L719" s="281"/>
      <c r="M719" s="281"/>
      <c r="N719" s="281"/>
      <c r="O719" s="281"/>
      <c r="P719" s="265"/>
      <c r="Q719" s="266"/>
      <c r="S719" s="264"/>
      <c r="T719" s="264"/>
      <c r="U719" s="264"/>
      <c r="V719" s="264"/>
      <c r="W719" s="265"/>
      <c r="X719" s="281"/>
      <c r="Y719" s="321"/>
      <c r="Z719" s="31"/>
    </row>
    <row r="720" spans="1:32">
      <c r="A720" s="274"/>
      <c r="B720" s="236"/>
      <c r="C720" s="234"/>
      <c r="D720" s="84"/>
      <c r="E720" s="84"/>
      <c r="F720" s="84"/>
      <c r="G720" s="84"/>
      <c r="H720" s="84"/>
      <c r="I720" s="182"/>
      <c r="K720" s="267"/>
      <c r="L720" s="267"/>
      <c r="M720" s="267"/>
      <c r="N720" s="267"/>
      <c r="O720" s="267"/>
      <c r="P720" s="268"/>
      <c r="Q720" s="269"/>
      <c r="R720" s="270"/>
      <c r="S720" s="267"/>
      <c r="T720" s="267"/>
      <c r="U720" s="267"/>
      <c r="V720" s="267"/>
      <c r="W720" s="268"/>
      <c r="X720" s="267"/>
      <c r="Y720" s="321"/>
      <c r="Z720" s="31"/>
    </row>
    <row r="721" spans="1:32">
      <c r="A721" s="274"/>
      <c r="B721" s="235"/>
      <c r="C721" s="223"/>
      <c r="D721" s="31"/>
      <c r="E721" s="31"/>
      <c r="F721" s="31"/>
      <c r="G721" s="31"/>
      <c r="H721" s="31"/>
      <c r="I721" s="181"/>
      <c r="K721" s="264"/>
      <c r="L721" s="264"/>
      <c r="M721" s="264"/>
      <c r="N721" s="264"/>
      <c r="O721" s="264"/>
      <c r="P721" s="265"/>
      <c r="Q721" s="266"/>
      <c r="R721" s="264"/>
      <c r="S721" s="264"/>
      <c r="T721" s="264"/>
      <c r="U721" s="264"/>
      <c r="V721" s="264"/>
      <c r="W721" s="265"/>
      <c r="X721" s="281"/>
      <c r="Y721" s="321"/>
      <c r="Z721" s="31"/>
    </row>
    <row r="722" spans="1:32">
      <c r="A722" s="274"/>
      <c r="B722" s="235"/>
      <c r="C722" s="223"/>
      <c r="D722" s="31"/>
      <c r="E722" s="31"/>
      <c r="F722" s="31"/>
      <c r="G722" s="31"/>
      <c r="H722" s="31"/>
      <c r="I722" s="181"/>
      <c r="K722" s="281"/>
      <c r="L722" s="281"/>
      <c r="M722" s="281"/>
      <c r="N722" s="281"/>
      <c r="O722" s="281"/>
      <c r="P722" s="265"/>
      <c r="Q722" s="266"/>
      <c r="R722" s="281"/>
      <c r="S722" s="281"/>
      <c r="T722" s="281"/>
      <c r="U722" s="281"/>
      <c r="V722" s="281"/>
      <c r="W722" s="265"/>
      <c r="X722" s="281"/>
      <c r="Y722" s="321"/>
      <c r="Z722" s="31"/>
      <c r="AA722" s="179"/>
      <c r="AB722" s="179"/>
      <c r="AC722" s="179"/>
      <c r="AD722" s="179"/>
      <c r="AE722" s="179"/>
      <c r="AF722" s="179"/>
    </row>
    <row r="723" spans="1:32">
      <c r="A723" s="274"/>
      <c r="B723" s="236"/>
      <c r="C723" s="234"/>
      <c r="D723" s="84"/>
      <c r="E723" s="84"/>
      <c r="F723" s="84"/>
      <c r="G723" s="84"/>
      <c r="H723" s="84"/>
      <c r="I723" s="182"/>
      <c r="K723" s="267"/>
      <c r="L723" s="267"/>
      <c r="M723" s="267"/>
      <c r="N723" s="267"/>
      <c r="O723" s="267"/>
      <c r="P723" s="268"/>
      <c r="Q723" s="269"/>
      <c r="R723" s="281"/>
      <c r="S723" s="281"/>
      <c r="T723" s="281"/>
      <c r="U723" s="281"/>
      <c r="V723" s="281"/>
      <c r="W723" s="265"/>
      <c r="X723" s="281"/>
      <c r="Y723" s="321"/>
      <c r="Z723" s="31"/>
      <c r="AA723" s="179"/>
      <c r="AB723" s="179"/>
      <c r="AC723" s="179"/>
      <c r="AD723" s="179"/>
      <c r="AE723" s="179"/>
      <c r="AF723" s="179"/>
    </row>
    <row r="724" spans="1:32">
      <c r="A724" s="274"/>
      <c r="B724" s="235"/>
      <c r="C724" s="223"/>
      <c r="D724" s="31"/>
      <c r="E724" s="31"/>
      <c r="F724" s="31"/>
      <c r="G724" s="31"/>
      <c r="H724" s="31"/>
      <c r="I724" s="181"/>
      <c r="K724" s="264"/>
      <c r="L724" s="264"/>
      <c r="M724" s="264"/>
      <c r="N724" s="264"/>
      <c r="O724" s="264"/>
      <c r="P724" s="265"/>
      <c r="Q724" s="266"/>
      <c r="R724" s="256"/>
      <c r="S724" s="256"/>
      <c r="T724" s="257"/>
      <c r="U724" s="257"/>
      <c r="V724" s="257"/>
      <c r="W724" s="257"/>
      <c r="X724" s="258"/>
      <c r="Y724" s="321"/>
      <c r="Z724" s="31"/>
    </row>
    <row r="725" spans="1:32">
      <c r="A725" s="274"/>
      <c r="B725" s="235"/>
      <c r="C725" s="223"/>
      <c r="D725" s="31"/>
      <c r="E725" s="31"/>
      <c r="F725" s="31"/>
      <c r="G725" s="31"/>
      <c r="H725" s="31"/>
      <c r="I725" s="181"/>
      <c r="K725" s="281"/>
      <c r="L725" s="281"/>
      <c r="M725" s="281"/>
      <c r="N725" s="281"/>
      <c r="O725" s="281"/>
      <c r="P725" s="265"/>
      <c r="Q725" s="266"/>
      <c r="R725" s="264"/>
      <c r="S725" s="264"/>
      <c r="T725" s="264"/>
      <c r="U725" s="264"/>
      <c r="V725" s="264"/>
      <c r="W725" s="265"/>
      <c r="X725" s="281"/>
      <c r="Y725" s="321"/>
      <c r="Z725" s="31"/>
    </row>
    <row r="726" spans="1:32">
      <c r="A726" s="274"/>
      <c r="B726" s="236"/>
      <c r="C726" s="234"/>
      <c r="D726" s="84"/>
      <c r="E726" s="84"/>
      <c r="F726" s="84"/>
      <c r="G726" s="84"/>
      <c r="H726" s="84"/>
      <c r="I726" s="182"/>
      <c r="K726" s="267"/>
      <c r="L726" s="267"/>
      <c r="M726" s="267"/>
      <c r="N726" s="267"/>
      <c r="O726" s="267"/>
      <c r="P726" s="268"/>
      <c r="Q726" s="269"/>
      <c r="R726" s="270"/>
      <c r="S726" s="267"/>
      <c r="T726" s="267"/>
      <c r="U726" s="267"/>
      <c r="V726" s="267"/>
      <c r="W726" s="268"/>
      <c r="X726" s="267"/>
      <c r="Y726" s="321"/>
      <c r="Z726" s="31"/>
    </row>
    <row r="727" spans="1:32">
      <c r="A727" s="274"/>
      <c r="B727" s="235"/>
      <c r="C727" s="223"/>
      <c r="D727" s="31"/>
      <c r="E727" s="31"/>
      <c r="F727" s="31"/>
      <c r="G727" s="31"/>
      <c r="H727" s="31"/>
      <c r="I727" s="181"/>
      <c r="K727" s="264"/>
      <c r="L727" s="264"/>
      <c r="M727" s="264"/>
      <c r="N727" s="264"/>
      <c r="O727" s="264"/>
      <c r="P727" s="265"/>
      <c r="Q727" s="266"/>
      <c r="R727" s="256"/>
      <c r="S727" s="256"/>
      <c r="T727" s="257"/>
      <c r="U727" s="257"/>
      <c r="V727" s="257"/>
      <c r="W727" s="257"/>
      <c r="X727" s="258"/>
      <c r="Y727" s="321"/>
      <c r="Z727" s="31"/>
    </row>
    <row r="728" spans="1:32">
      <c r="A728" s="274"/>
      <c r="B728" s="235"/>
      <c r="C728" s="223"/>
      <c r="D728" s="31"/>
      <c r="E728" s="31"/>
      <c r="F728" s="31"/>
      <c r="G728" s="31"/>
      <c r="H728" s="31"/>
      <c r="I728" s="181"/>
      <c r="K728" s="281"/>
      <c r="L728" s="281"/>
      <c r="M728" s="281"/>
      <c r="N728" s="281"/>
      <c r="O728" s="281"/>
      <c r="P728" s="265"/>
      <c r="Q728" s="266"/>
      <c r="R728" s="264"/>
      <c r="S728" s="264"/>
      <c r="T728" s="264"/>
      <c r="U728" s="264"/>
      <c r="V728" s="264"/>
      <c r="W728" s="265"/>
      <c r="X728" s="281"/>
      <c r="Y728" s="321"/>
      <c r="Z728" s="31"/>
    </row>
    <row r="729" spans="1:32">
      <c r="A729" s="274"/>
      <c r="B729" s="236"/>
      <c r="C729" s="234"/>
      <c r="D729" s="84"/>
      <c r="E729" s="84"/>
      <c r="F729" s="84"/>
      <c r="G729" s="84"/>
      <c r="H729" s="84"/>
      <c r="I729" s="182"/>
      <c r="K729" s="267"/>
      <c r="L729" s="267"/>
      <c r="M729" s="267"/>
      <c r="N729" s="267"/>
      <c r="O729" s="267"/>
      <c r="P729" s="268"/>
      <c r="Q729" s="269"/>
      <c r="R729" s="270"/>
      <c r="S729" s="267"/>
      <c r="T729" s="267"/>
      <c r="U729" s="267"/>
      <c r="V729" s="267"/>
      <c r="W729" s="268"/>
      <c r="X729" s="267"/>
      <c r="Y729" s="321"/>
      <c r="Z729" s="31"/>
    </row>
    <row r="730" spans="1:32">
      <c r="A730" s="274"/>
      <c r="B730" s="235"/>
      <c r="C730" s="237"/>
      <c r="D730" s="238"/>
      <c r="E730" s="238"/>
      <c r="F730" s="238"/>
      <c r="G730" s="238"/>
      <c r="H730" s="238"/>
      <c r="I730" s="322"/>
      <c r="K730" s="264"/>
      <c r="L730" s="264"/>
      <c r="M730" s="264"/>
      <c r="N730" s="264"/>
      <c r="O730" s="264"/>
      <c r="P730" s="265"/>
      <c r="Q730" s="266"/>
      <c r="R730" s="256"/>
      <c r="S730" s="256"/>
      <c r="T730" s="257"/>
      <c r="U730" s="257"/>
      <c r="V730" s="257"/>
      <c r="W730" s="257"/>
      <c r="X730" s="258"/>
      <c r="Y730" s="321"/>
      <c r="Z730" s="31"/>
    </row>
    <row r="731" spans="1:32">
      <c r="A731" s="274"/>
      <c r="B731" s="235"/>
      <c r="C731" s="223"/>
      <c r="D731" s="31"/>
      <c r="E731" s="31"/>
      <c r="F731" s="31"/>
      <c r="G731" s="31"/>
      <c r="H731" s="31"/>
      <c r="I731" s="181"/>
      <c r="K731" s="281"/>
      <c r="L731" s="281"/>
      <c r="M731" s="281"/>
      <c r="N731" s="281"/>
      <c r="O731" s="281"/>
      <c r="P731" s="265"/>
      <c r="Q731" s="266"/>
      <c r="R731" s="264"/>
      <c r="S731" s="264"/>
      <c r="T731" s="264"/>
      <c r="U731" s="264"/>
      <c r="V731" s="264"/>
      <c r="W731" s="265"/>
      <c r="X731" s="281"/>
      <c r="Y731" s="321"/>
      <c r="Z731" s="31"/>
    </row>
    <row r="732" spans="1:32">
      <c r="A732" s="274"/>
      <c r="B732" s="236"/>
      <c r="C732" s="234"/>
      <c r="D732" s="84"/>
      <c r="E732" s="84"/>
      <c r="F732" s="84"/>
      <c r="G732" s="84"/>
      <c r="H732" s="84"/>
      <c r="I732" s="182"/>
      <c r="K732" s="267"/>
      <c r="L732" s="267"/>
      <c r="M732" s="267"/>
      <c r="N732" s="267"/>
      <c r="O732" s="267"/>
      <c r="P732" s="268"/>
      <c r="Q732" s="269"/>
      <c r="R732" s="270"/>
      <c r="S732" s="267"/>
      <c r="T732" s="267"/>
      <c r="U732" s="267"/>
      <c r="V732" s="267"/>
      <c r="W732" s="268"/>
      <c r="X732" s="267"/>
      <c r="Y732" s="321"/>
      <c r="Z732" s="31"/>
    </row>
    <row r="733" spans="1:32">
      <c r="A733" s="274"/>
      <c r="B733" s="235"/>
      <c r="C733" s="223"/>
      <c r="D733" s="31"/>
      <c r="E733" s="31"/>
      <c r="F733" s="31"/>
      <c r="G733" s="31"/>
      <c r="H733" s="31"/>
      <c r="I733" s="181"/>
      <c r="K733" s="264"/>
      <c r="L733" s="264"/>
      <c r="M733" s="264"/>
      <c r="N733" s="264"/>
      <c r="O733" s="264"/>
      <c r="P733" s="265"/>
      <c r="Q733" s="266"/>
      <c r="R733" s="256"/>
      <c r="S733" s="256"/>
      <c r="T733" s="257"/>
      <c r="U733" s="257"/>
      <c r="V733" s="257"/>
      <c r="W733" s="257"/>
      <c r="X733" s="258"/>
      <c r="Y733" s="321"/>
      <c r="Z733" s="31"/>
    </row>
    <row r="734" spans="1:32">
      <c r="A734" s="274"/>
      <c r="B734" s="235"/>
      <c r="C734" s="223"/>
      <c r="D734" s="31"/>
      <c r="E734" s="31"/>
      <c r="F734" s="31"/>
      <c r="G734" s="31"/>
      <c r="H734" s="31"/>
      <c r="I734" s="181"/>
      <c r="K734" s="281"/>
      <c r="L734" s="281"/>
      <c r="M734" s="281"/>
      <c r="N734" s="281"/>
      <c r="O734" s="281"/>
      <c r="P734" s="265"/>
      <c r="Q734" s="266"/>
      <c r="R734" s="264"/>
      <c r="S734" s="264"/>
      <c r="T734" s="264"/>
      <c r="U734" s="264"/>
      <c r="V734" s="264"/>
      <c r="W734" s="265"/>
      <c r="X734" s="281"/>
      <c r="Y734" s="321"/>
      <c r="Z734" s="31"/>
    </row>
    <row r="735" spans="1:32">
      <c r="A735" s="275"/>
      <c r="B735" s="236"/>
      <c r="C735" s="234"/>
      <c r="D735" s="84"/>
      <c r="E735" s="84"/>
      <c r="F735" s="84"/>
      <c r="G735" s="84"/>
      <c r="H735" s="84"/>
      <c r="I735" s="182"/>
      <c r="K735" s="267"/>
      <c r="L735" s="267"/>
      <c r="M735" s="267"/>
      <c r="N735" s="267"/>
      <c r="O735" s="267"/>
      <c r="P735" s="268"/>
      <c r="Q735" s="269"/>
      <c r="R735" s="270"/>
      <c r="S735" s="267"/>
      <c r="T735" s="267"/>
      <c r="U735" s="267"/>
      <c r="V735" s="267"/>
      <c r="W735" s="268"/>
      <c r="X735" s="267"/>
      <c r="Y735" s="321"/>
      <c r="Z735" s="31"/>
    </row>
    <row r="736" spans="1:32">
      <c r="Z736" s="180"/>
    </row>
    <row r="737" spans="9:26">
      <c r="I737" s="898"/>
      <c r="J737" s="898"/>
      <c r="K737" s="899"/>
      <c r="L737" s="903"/>
      <c r="M737" s="903"/>
      <c r="N737" s="903"/>
      <c r="O737" s="903"/>
      <c r="P737" s="903"/>
      <c r="Q737" s="903"/>
      <c r="R737" s="903"/>
      <c r="S737" s="903"/>
      <c r="Z737" s="180"/>
    </row>
    <row r="738" spans="9:26">
      <c r="M738" s="900"/>
      <c r="N738" s="900"/>
      <c r="O738" s="900"/>
      <c r="P738" s="900"/>
      <c r="Q738" s="900"/>
      <c r="R738" s="900"/>
      <c r="S738" s="900"/>
      <c r="Z738" s="180"/>
    </row>
    <row r="739" spans="9:26">
      <c r="M739" s="900"/>
      <c r="N739" s="900"/>
      <c r="O739" s="900"/>
      <c r="P739" s="900"/>
      <c r="Q739" s="900"/>
      <c r="R739" s="900"/>
      <c r="S739" s="900"/>
      <c r="Z739" s="180"/>
    </row>
    <row r="740" spans="9:26">
      <c r="I740" s="898"/>
      <c r="J740" s="898"/>
      <c r="K740" s="899"/>
      <c r="L740" s="899"/>
      <c r="M740" s="901"/>
      <c r="N740" s="901"/>
      <c r="O740" s="901"/>
      <c r="P740" s="901"/>
      <c r="Q740" s="901"/>
      <c r="R740" s="901"/>
      <c r="S740" s="901"/>
      <c r="Z740" s="180"/>
    </row>
    <row r="741" spans="9:26">
      <c r="I741" s="898"/>
      <c r="J741" s="898"/>
      <c r="K741" s="899"/>
      <c r="L741" s="899"/>
      <c r="M741" s="901"/>
      <c r="N741" s="901"/>
      <c r="O741" s="901"/>
      <c r="P741" s="901"/>
      <c r="Q741" s="901"/>
      <c r="R741" s="901"/>
      <c r="S741" s="901"/>
      <c r="Z741" s="180"/>
    </row>
    <row r="742" spans="9:26">
      <c r="M742" s="900"/>
      <c r="N742" s="900"/>
      <c r="O742" s="900"/>
      <c r="P742" s="900"/>
      <c r="Q742" s="900"/>
      <c r="R742" s="900"/>
      <c r="S742" s="900"/>
      <c r="Z742" s="180"/>
    </row>
    <row r="743" spans="9:26">
      <c r="M743" s="902"/>
      <c r="N743" s="902"/>
      <c r="O743" s="902"/>
      <c r="P743" s="902"/>
      <c r="Q743" s="902"/>
      <c r="R743" s="902"/>
      <c r="S743" s="902"/>
      <c r="Z743" s="180"/>
    </row>
    <row r="744" spans="9:26">
      <c r="Z744" s="180"/>
    </row>
    <row r="745" spans="9:26">
      <c r="I745" s="898"/>
      <c r="J745" s="898"/>
      <c r="K745" s="899"/>
      <c r="L745" s="903"/>
      <c r="M745" s="903"/>
      <c r="N745" s="903"/>
      <c r="O745" s="903"/>
      <c r="P745" s="903"/>
      <c r="Q745" s="903"/>
      <c r="R745" s="903"/>
      <c r="S745" s="903"/>
      <c r="Z745" s="180"/>
    </row>
    <row r="746" spans="9:26">
      <c r="M746" s="900"/>
      <c r="N746" s="900"/>
      <c r="O746" s="900"/>
      <c r="P746" s="900"/>
      <c r="Q746" s="900"/>
      <c r="R746" s="900"/>
      <c r="S746" s="900"/>
      <c r="Z746" s="180"/>
    </row>
    <row r="747" spans="9:26">
      <c r="M747" s="900"/>
      <c r="N747" s="900"/>
      <c r="O747" s="900"/>
      <c r="P747" s="900"/>
      <c r="Q747" s="900"/>
      <c r="R747" s="900"/>
      <c r="S747" s="900"/>
      <c r="Z747" s="180"/>
    </row>
    <row r="748" spans="9:26">
      <c r="I748" s="898"/>
      <c r="J748" s="898"/>
      <c r="K748" s="899"/>
      <c r="L748" s="899"/>
      <c r="M748" s="901"/>
      <c r="N748" s="901"/>
      <c r="O748" s="901"/>
      <c r="P748" s="901"/>
      <c r="Q748" s="901"/>
      <c r="R748" s="901"/>
      <c r="S748" s="901"/>
      <c r="Z748" s="180"/>
    </row>
    <row r="749" spans="9:26">
      <c r="I749" s="898"/>
      <c r="J749" s="898"/>
      <c r="K749" s="899"/>
      <c r="L749" s="899"/>
      <c r="M749" s="901"/>
      <c r="N749" s="901"/>
      <c r="O749" s="901"/>
      <c r="P749" s="901"/>
      <c r="Q749" s="901"/>
      <c r="R749" s="901"/>
      <c r="S749" s="901"/>
      <c r="Z749" s="180"/>
    </row>
    <row r="750" spans="9:26">
      <c r="M750" s="900"/>
      <c r="N750" s="900"/>
      <c r="O750" s="900"/>
      <c r="P750" s="900"/>
      <c r="Q750" s="900"/>
      <c r="R750" s="900"/>
      <c r="S750" s="900"/>
      <c r="Z750" s="180"/>
    </row>
    <row r="751" spans="9:26">
      <c r="M751" s="902"/>
      <c r="N751" s="902"/>
      <c r="O751" s="902"/>
      <c r="P751" s="902"/>
      <c r="Q751" s="902"/>
      <c r="R751" s="902"/>
      <c r="S751" s="902"/>
      <c r="Z751" s="180"/>
    </row>
    <row r="752" spans="9:26">
      <c r="Z752" s="180"/>
    </row>
    <row r="753" spans="26:26">
      <c r="Z753" s="180"/>
    </row>
    <row r="754" spans="26:26">
      <c r="Z754" s="180"/>
    </row>
    <row r="755" spans="26:26">
      <c r="Z755" s="180"/>
    </row>
    <row r="756" spans="26:26">
      <c r="Z756" s="180"/>
    </row>
    <row r="757" spans="26:26">
      <c r="Z757" s="180"/>
    </row>
    <row r="758" spans="26:26">
      <c r="Z758" s="180"/>
    </row>
    <row r="759" spans="26:26">
      <c r="Z759" s="180"/>
    </row>
    <row r="760" spans="26:26">
      <c r="Z760" s="180"/>
    </row>
    <row r="761" spans="26:26">
      <c r="Z761" s="180"/>
    </row>
    <row r="762" spans="26:26">
      <c r="Z762" s="180"/>
    </row>
    <row r="763" spans="26:26">
      <c r="Z763" s="180"/>
    </row>
    <row r="764" spans="26:26">
      <c r="Z764" s="180"/>
    </row>
    <row r="765" spans="26:26">
      <c r="Z765" s="180"/>
    </row>
    <row r="766" spans="26:26">
      <c r="Z766" s="180"/>
    </row>
    <row r="767" spans="26:26">
      <c r="Z767" s="180"/>
    </row>
    <row r="768" spans="26:26">
      <c r="Z768" s="180"/>
    </row>
    <row r="769" spans="26:26">
      <c r="Z769" s="180"/>
    </row>
    <row r="770" spans="26:26">
      <c r="Z770" s="180"/>
    </row>
    <row r="771" spans="26:26">
      <c r="Z771" s="180"/>
    </row>
    <row r="772" spans="26:26">
      <c r="Z772" s="180"/>
    </row>
    <row r="773" spans="26:26">
      <c r="Z773" s="180"/>
    </row>
    <row r="774" spans="26:26">
      <c r="Z774" s="180"/>
    </row>
    <row r="775" spans="26:26">
      <c r="Z775" s="180"/>
    </row>
    <row r="776" spans="26:26">
      <c r="Z776" s="180"/>
    </row>
    <row r="777" spans="26:26">
      <c r="Z777" s="180"/>
    </row>
    <row r="778" spans="26:26">
      <c r="Z778" s="180"/>
    </row>
    <row r="779" spans="26:26">
      <c r="Z779" s="180"/>
    </row>
    <row r="780" spans="26:26">
      <c r="Z780" s="180"/>
    </row>
    <row r="781" spans="26:26">
      <c r="Z781" s="180"/>
    </row>
    <row r="782" spans="26:26">
      <c r="Z782" s="180"/>
    </row>
    <row r="783" spans="26:26">
      <c r="Z783" s="180"/>
    </row>
    <row r="784" spans="26:26">
      <c r="Z784" s="180"/>
    </row>
    <row r="785" spans="26:26">
      <c r="Z785" s="180"/>
    </row>
    <row r="786" spans="26:26">
      <c r="Z786" s="180"/>
    </row>
    <row r="787" spans="26:26">
      <c r="Z787" s="180"/>
    </row>
    <row r="788" spans="26:26">
      <c r="Z788" s="180"/>
    </row>
    <row r="789" spans="26:26">
      <c r="Z789" s="180"/>
    </row>
    <row r="790" spans="26:26">
      <c r="Z790" s="180"/>
    </row>
    <row r="791" spans="26:26">
      <c r="Z791" s="180"/>
    </row>
    <row r="792" spans="26:26">
      <c r="Z792" s="180"/>
    </row>
    <row r="793" spans="26:26">
      <c r="Z793" s="180"/>
    </row>
    <row r="794" spans="26:26">
      <c r="Z794" s="180"/>
    </row>
    <row r="795" spans="26:26">
      <c r="Z795" s="180"/>
    </row>
    <row r="796" spans="26:26">
      <c r="Z796" s="180"/>
    </row>
    <row r="797" spans="26:26">
      <c r="Z797" s="180"/>
    </row>
    <row r="798" spans="26:26">
      <c r="Z798" s="180"/>
    </row>
    <row r="799" spans="26:26">
      <c r="Z799" s="180"/>
    </row>
    <row r="800" spans="26:26">
      <c r="Z800" s="180"/>
    </row>
    <row r="801" spans="26:26">
      <c r="Z801" s="180"/>
    </row>
    <row r="802" spans="26:26">
      <c r="Z802" s="180"/>
    </row>
    <row r="803" spans="26:26">
      <c r="Z803" s="180"/>
    </row>
    <row r="804" spans="26:26">
      <c r="Z804" s="180"/>
    </row>
    <row r="805" spans="26:26">
      <c r="Z805" s="180"/>
    </row>
    <row r="806" spans="26:26">
      <c r="Z806" s="180"/>
    </row>
    <row r="807" spans="26:26">
      <c r="Z807" s="180"/>
    </row>
    <row r="808" spans="26:26">
      <c r="Z808" s="180"/>
    </row>
    <row r="809" spans="26:26">
      <c r="Z809" s="180"/>
    </row>
    <row r="810" spans="26:26">
      <c r="Z810" s="180"/>
    </row>
    <row r="811" spans="26:26">
      <c r="Z811" s="180"/>
    </row>
    <row r="812" spans="26:26">
      <c r="Z812" s="180"/>
    </row>
    <row r="813" spans="26:26">
      <c r="Z813" s="180"/>
    </row>
    <row r="814" spans="26:26">
      <c r="Z814" s="180"/>
    </row>
    <row r="815" spans="26:26">
      <c r="Z815" s="180"/>
    </row>
    <row r="816" spans="26:26">
      <c r="Z816" s="180"/>
    </row>
    <row r="817" spans="26:26">
      <c r="Z817" s="180"/>
    </row>
    <row r="818" spans="26:26">
      <c r="Z818" s="180"/>
    </row>
    <row r="819" spans="26:26">
      <c r="Z819" s="180"/>
    </row>
    <row r="820" spans="26:26">
      <c r="Z820" s="180"/>
    </row>
    <row r="821" spans="26:26">
      <c r="Z821" s="180"/>
    </row>
    <row r="822" spans="26:26">
      <c r="Z822" s="180"/>
    </row>
    <row r="823" spans="26:26">
      <c r="Z823" s="180"/>
    </row>
    <row r="824" spans="26:26">
      <c r="Z824" s="180"/>
    </row>
    <row r="825" spans="26:26">
      <c r="Z825" s="180"/>
    </row>
    <row r="826" spans="26:26">
      <c r="Z826" s="180"/>
    </row>
    <row r="827" spans="26:26">
      <c r="Z827" s="180"/>
    </row>
    <row r="828" spans="26:26">
      <c r="Z828" s="180"/>
    </row>
    <row r="829" spans="26:26">
      <c r="Z829" s="180"/>
    </row>
    <row r="830" spans="26:26">
      <c r="Z830" s="180"/>
    </row>
    <row r="831" spans="26:26">
      <c r="Z831" s="180"/>
    </row>
    <row r="832" spans="26:26">
      <c r="Z832" s="180"/>
    </row>
    <row r="833" spans="26:26">
      <c r="Z833" s="180"/>
    </row>
    <row r="834" spans="26:26">
      <c r="Z834" s="180"/>
    </row>
    <row r="835" spans="26:26">
      <c r="Z835" s="180"/>
    </row>
    <row r="836" spans="26:26">
      <c r="Z836" s="180"/>
    </row>
    <row r="837" spans="26:26">
      <c r="Z837" s="180"/>
    </row>
    <row r="838" spans="26:26">
      <c r="Z838" s="180"/>
    </row>
    <row r="839" spans="26:26">
      <c r="Z839" s="180"/>
    </row>
    <row r="840" spans="26:26">
      <c r="Z840" s="180"/>
    </row>
    <row r="841" spans="26:26">
      <c r="Z841" s="180"/>
    </row>
    <row r="842" spans="26:26">
      <c r="Z842" s="180"/>
    </row>
    <row r="843" spans="26:26">
      <c r="Z843" s="180"/>
    </row>
    <row r="844" spans="26:26">
      <c r="Z844" s="180"/>
    </row>
    <row r="845" spans="26:26">
      <c r="Z845" s="180"/>
    </row>
    <row r="846" spans="26:26">
      <c r="Z846" s="180"/>
    </row>
    <row r="847" spans="26:26">
      <c r="Z847" s="180"/>
    </row>
    <row r="848" spans="26:26">
      <c r="Z848" s="180"/>
    </row>
    <row r="849" spans="26:26">
      <c r="Z849" s="180"/>
    </row>
    <row r="850" spans="26:26">
      <c r="Z850" s="180"/>
    </row>
    <row r="851" spans="26:26">
      <c r="Z851" s="180"/>
    </row>
    <row r="852" spans="26:26">
      <c r="Z852" s="180"/>
    </row>
    <row r="853" spans="26:26">
      <c r="Z853" s="180"/>
    </row>
    <row r="854" spans="26:26">
      <c r="Z854" s="180"/>
    </row>
    <row r="855" spans="26:26">
      <c r="Z855" s="180"/>
    </row>
    <row r="856" spans="26:26">
      <c r="Z856" s="180"/>
    </row>
    <row r="857" spans="26:26">
      <c r="Z857" s="180"/>
    </row>
    <row r="858" spans="26:26">
      <c r="Z858" s="180"/>
    </row>
    <row r="859" spans="26:26">
      <c r="Z859" s="180"/>
    </row>
    <row r="860" spans="26:26">
      <c r="Z860" s="180"/>
    </row>
    <row r="861" spans="26:26">
      <c r="Z861" s="180"/>
    </row>
    <row r="862" spans="26:26">
      <c r="Z862" s="180"/>
    </row>
    <row r="863" spans="26:26">
      <c r="Z863" s="180"/>
    </row>
    <row r="864" spans="26:26">
      <c r="Z864" s="180"/>
    </row>
    <row r="865" spans="26:26">
      <c r="Z865" s="180"/>
    </row>
    <row r="866" spans="26:26">
      <c r="Z866" s="180"/>
    </row>
    <row r="867" spans="26:26">
      <c r="Z867" s="180"/>
    </row>
    <row r="868" spans="26:26">
      <c r="Z868" s="180"/>
    </row>
    <row r="869" spans="26:26">
      <c r="Z869" s="180"/>
    </row>
    <row r="870" spans="26:26">
      <c r="Z870" s="180"/>
    </row>
    <row r="871" spans="26:26">
      <c r="Z871" s="180"/>
    </row>
    <row r="872" spans="26:26">
      <c r="Z872" s="180"/>
    </row>
    <row r="873" spans="26:26">
      <c r="Z873" s="180"/>
    </row>
    <row r="874" spans="26:26">
      <c r="Z874" s="180"/>
    </row>
    <row r="875" spans="26:26">
      <c r="Z875" s="180"/>
    </row>
    <row r="876" spans="26:26">
      <c r="Z876" s="180"/>
    </row>
    <row r="877" spans="26:26">
      <c r="Z877" s="180"/>
    </row>
    <row r="878" spans="26:26">
      <c r="Z878" s="180"/>
    </row>
    <row r="879" spans="26:26">
      <c r="Z879" s="180"/>
    </row>
    <row r="880" spans="26:26">
      <c r="Z880" s="180"/>
    </row>
    <row r="881" spans="26:26">
      <c r="Z881" s="180"/>
    </row>
    <row r="882" spans="26:26">
      <c r="Z882" s="180"/>
    </row>
    <row r="883" spans="26:26">
      <c r="Z883" s="180"/>
    </row>
    <row r="884" spans="26:26">
      <c r="Z884" s="180"/>
    </row>
    <row r="885" spans="26:26">
      <c r="Z885" s="180"/>
    </row>
    <row r="886" spans="26:26">
      <c r="Z886" s="180"/>
    </row>
    <row r="887" spans="26:26">
      <c r="Z887" s="180"/>
    </row>
    <row r="888" spans="26:26">
      <c r="Z888" s="180"/>
    </row>
    <row r="889" spans="26:26">
      <c r="Z889" s="180"/>
    </row>
    <row r="890" spans="26:26">
      <c r="Z890" s="180"/>
    </row>
    <row r="891" spans="26:26">
      <c r="Z891" s="180"/>
    </row>
    <row r="892" spans="26:26">
      <c r="Z892" s="180"/>
    </row>
    <row r="893" spans="26:26">
      <c r="Z893" s="180"/>
    </row>
    <row r="894" spans="26:26">
      <c r="Z894" s="180"/>
    </row>
    <row r="895" spans="26:26">
      <c r="Z895" s="180"/>
    </row>
    <row r="896" spans="26:26">
      <c r="Z896" s="180"/>
    </row>
    <row r="897" spans="26:26">
      <c r="Z897" s="180"/>
    </row>
    <row r="898" spans="26:26">
      <c r="Z898" s="180"/>
    </row>
    <row r="899" spans="26:26">
      <c r="Z899" s="180"/>
    </row>
    <row r="900" spans="26:26">
      <c r="Z900" s="180"/>
    </row>
    <row r="901" spans="26:26">
      <c r="Z901" s="180"/>
    </row>
    <row r="902" spans="26:26">
      <c r="Z902" s="180"/>
    </row>
    <row r="903" spans="26:26">
      <c r="Z903" s="180"/>
    </row>
    <row r="904" spans="26:26">
      <c r="Z904" s="180"/>
    </row>
    <row r="905" spans="26:26">
      <c r="Z905" s="180"/>
    </row>
    <row r="906" spans="26:26">
      <c r="Z906" s="180"/>
    </row>
    <row r="907" spans="26:26">
      <c r="Z907" s="180"/>
    </row>
    <row r="908" spans="26:26">
      <c r="Z908" s="180"/>
    </row>
    <row r="909" spans="26:26">
      <c r="Z909" s="180"/>
    </row>
    <row r="910" spans="26:26">
      <c r="Z910" s="180"/>
    </row>
    <row r="911" spans="26:26">
      <c r="Z911" s="180"/>
    </row>
    <row r="912" spans="26:26">
      <c r="Z912" s="180"/>
    </row>
    <row r="913" spans="26:26">
      <c r="Z913" s="180"/>
    </row>
    <row r="914" spans="26:26">
      <c r="Z914" s="180"/>
    </row>
    <row r="915" spans="26:26">
      <c r="Z915" s="180"/>
    </row>
    <row r="916" spans="26:26">
      <c r="Z916" s="180"/>
    </row>
    <row r="917" spans="26:26">
      <c r="Z917" s="180"/>
    </row>
    <row r="918" spans="26:26">
      <c r="Z918" s="180"/>
    </row>
    <row r="919" spans="26:26">
      <c r="Z919" s="180"/>
    </row>
    <row r="920" spans="26:26">
      <c r="Z920" s="180"/>
    </row>
    <row r="921" spans="26:26">
      <c r="Z921" s="180"/>
    </row>
    <row r="922" spans="26:26">
      <c r="Z922" s="180"/>
    </row>
    <row r="923" spans="26:26">
      <c r="Z923" s="180"/>
    </row>
    <row r="924" spans="26:26">
      <c r="Z924" s="180"/>
    </row>
    <row r="925" spans="26:26">
      <c r="Z925" s="180"/>
    </row>
    <row r="926" spans="26:26">
      <c r="Z926" s="180"/>
    </row>
    <row r="927" spans="26:26">
      <c r="Z927" s="180"/>
    </row>
    <row r="928" spans="26:26">
      <c r="Z928" s="180"/>
    </row>
    <row r="929" spans="26:26">
      <c r="Z929" s="180"/>
    </row>
    <row r="930" spans="26:26">
      <c r="Z930" s="180"/>
    </row>
    <row r="931" spans="26:26">
      <c r="Z931" s="180"/>
    </row>
    <row r="932" spans="26:26">
      <c r="Z932" s="180"/>
    </row>
    <row r="933" spans="26:26">
      <c r="Z933" s="180"/>
    </row>
    <row r="934" spans="26:26">
      <c r="Z934" s="180"/>
    </row>
    <row r="935" spans="26:26">
      <c r="Z935" s="180"/>
    </row>
    <row r="936" spans="26:26">
      <c r="Z936" s="180"/>
    </row>
    <row r="937" spans="26:26">
      <c r="Z937" s="180"/>
    </row>
    <row r="938" spans="26:26">
      <c r="Z938" s="180"/>
    </row>
    <row r="939" spans="26:26">
      <c r="Z939" s="180"/>
    </row>
    <row r="940" spans="26:26">
      <c r="Z940" s="180"/>
    </row>
    <row r="941" spans="26:26">
      <c r="Z941" s="180"/>
    </row>
    <row r="942" spans="26:26">
      <c r="Z942" s="180"/>
    </row>
    <row r="943" spans="26:26">
      <c r="Z943" s="180"/>
    </row>
    <row r="944" spans="26:26">
      <c r="Z944" s="180"/>
    </row>
    <row r="945" spans="26:26">
      <c r="Z945" s="180"/>
    </row>
    <row r="946" spans="26:26">
      <c r="Z946" s="180"/>
    </row>
    <row r="947" spans="26:26">
      <c r="Z947" s="180"/>
    </row>
    <row r="948" spans="26:26">
      <c r="Z948" s="180"/>
    </row>
    <row r="949" spans="26:26">
      <c r="Z949" s="180"/>
    </row>
    <row r="950" spans="26:26">
      <c r="Z950" s="180"/>
    </row>
    <row r="951" spans="26:26">
      <c r="Z951" s="180"/>
    </row>
    <row r="952" spans="26:26">
      <c r="Z952" s="180"/>
    </row>
    <row r="953" spans="26:26">
      <c r="Z953" s="180"/>
    </row>
    <row r="954" spans="26:26">
      <c r="Z954" s="180"/>
    </row>
    <row r="955" spans="26:26">
      <c r="Z955" s="180"/>
    </row>
    <row r="956" spans="26:26">
      <c r="Z956" s="180"/>
    </row>
    <row r="957" spans="26:26">
      <c r="Z957" s="180"/>
    </row>
    <row r="958" spans="26:26">
      <c r="Z958" s="180"/>
    </row>
    <row r="959" spans="26:26">
      <c r="Z959" s="180"/>
    </row>
    <row r="960" spans="26:26">
      <c r="Z960" s="180"/>
    </row>
    <row r="961" spans="26:26">
      <c r="Z961" s="180"/>
    </row>
    <row r="962" spans="26:26">
      <c r="Z962" s="180"/>
    </row>
    <row r="963" spans="26:26">
      <c r="Z963" s="180"/>
    </row>
    <row r="964" spans="26:26">
      <c r="Z964" s="180"/>
    </row>
    <row r="965" spans="26:26">
      <c r="Z965" s="180"/>
    </row>
    <row r="966" spans="26:26">
      <c r="Z966" s="180"/>
    </row>
    <row r="967" spans="26:26">
      <c r="Z967" s="180"/>
    </row>
    <row r="968" spans="26:26">
      <c r="Z968" s="180"/>
    </row>
    <row r="969" spans="26:26">
      <c r="Z969" s="180"/>
    </row>
    <row r="970" spans="26:26">
      <c r="Z970" s="180"/>
    </row>
    <row r="971" spans="26:26">
      <c r="Z971" s="180"/>
    </row>
    <row r="972" spans="26:26">
      <c r="Z972" s="180"/>
    </row>
    <row r="973" spans="26:26">
      <c r="Z973" s="180"/>
    </row>
    <row r="974" spans="26:26">
      <c r="Z974" s="180"/>
    </row>
    <row r="975" spans="26:26">
      <c r="Z975" s="180"/>
    </row>
    <row r="976" spans="26:26">
      <c r="Z976" s="180"/>
    </row>
    <row r="977" spans="26:26">
      <c r="Z977" s="180"/>
    </row>
    <row r="978" spans="26:26">
      <c r="Z978" s="180"/>
    </row>
    <row r="979" spans="26:26">
      <c r="Z979" s="180"/>
    </row>
    <row r="980" spans="26:26">
      <c r="Z980" s="180"/>
    </row>
    <row r="981" spans="26:26">
      <c r="Z981" s="180"/>
    </row>
    <row r="982" spans="26:26">
      <c r="Z982" s="180"/>
    </row>
    <row r="983" spans="26:26">
      <c r="Z983" s="180"/>
    </row>
    <row r="984" spans="26:26">
      <c r="Z984" s="180"/>
    </row>
    <row r="985" spans="26:26">
      <c r="Z985" s="180"/>
    </row>
    <row r="986" spans="26:26">
      <c r="Z986" s="180"/>
    </row>
    <row r="987" spans="26:26">
      <c r="Z987" s="180"/>
    </row>
    <row r="988" spans="26:26">
      <c r="Z988" s="180"/>
    </row>
    <row r="989" spans="26:26">
      <c r="Z989" s="180"/>
    </row>
    <row r="990" spans="26:26">
      <c r="Z990" s="180"/>
    </row>
    <row r="991" spans="26:26">
      <c r="Z991" s="180"/>
    </row>
    <row r="992" spans="26:26">
      <c r="Z992" s="180"/>
    </row>
    <row r="993" spans="26:26">
      <c r="Z993" s="180"/>
    </row>
    <row r="994" spans="26:26">
      <c r="Z994" s="180"/>
    </row>
    <row r="995" spans="26:26">
      <c r="Z995" s="180"/>
    </row>
    <row r="996" spans="26:26">
      <c r="Z996" s="180"/>
    </row>
    <row r="997" spans="26:26">
      <c r="Z997" s="180"/>
    </row>
    <row r="998" spans="26:26">
      <c r="Z998" s="180"/>
    </row>
    <row r="999" spans="26:26">
      <c r="Z999" s="180"/>
    </row>
    <row r="1000" spans="26:26">
      <c r="Z1000" s="180"/>
    </row>
    <row r="1001" spans="26:26">
      <c r="Z1001" s="180"/>
    </row>
    <row r="1002" spans="26:26">
      <c r="Z1002" s="180"/>
    </row>
    <row r="1003" spans="26:26">
      <c r="Z1003" s="180"/>
    </row>
    <row r="1004" spans="26:26">
      <c r="Z1004" s="180"/>
    </row>
    <row r="1005" spans="26:26">
      <c r="Z1005" s="180"/>
    </row>
    <row r="1006" spans="26:26">
      <c r="Z1006" s="180"/>
    </row>
    <row r="1007" spans="26:26">
      <c r="Z1007" s="180"/>
    </row>
    <row r="1008" spans="26:26">
      <c r="Z1008" s="180"/>
    </row>
    <row r="1009" spans="26:26">
      <c r="Z1009" s="180"/>
    </row>
    <row r="1010" spans="26:26">
      <c r="Z1010" s="180"/>
    </row>
    <row r="1011" spans="26:26">
      <c r="Z1011" s="180"/>
    </row>
    <row r="1012" spans="26:26">
      <c r="Z1012" s="180"/>
    </row>
    <row r="1013" spans="26:26">
      <c r="Z1013" s="180"/>
    </row>
    <row r="1014" spans="26:26">
      <c r="Z1014" s="180"/>
    </row>
    <row r="1015" spans="26:26">
      <c r="Z1015" s="180"/>
    </row>
    <row r="1016" spans="26:26">
      <c r="Z1016" s="180"/>
    </row>
    <row r="1017" spans="26:26">
      <c r="Z1017" s="180"/>
    </row>
    <row r="1018" spans="26:26">
      <c r="Z1018" s="180"/>
    </row>
    <row r="1019" spans="26:26">
      <c r="Z1019" s="180"/>
    </row>
    <row r="1020" spans="26:26">
      <c r="Z1020" s="180"/>
    </row>
    <row r="1021" spans="26:26">
      <c r="Z1021" s="180"/>
    </row>
    <row r="1022" spans="26:26">
      <c r="Z1022" s="180"/>
    </row>
    <row r="1023" spans="26:26">
      <c r="Z1023" s="180"/>
    </row>
    <row r="1024" spans="26:26">
      <c r="Z1024" s="180"/>
    </row>
    <row r="1025" spans="26:26">
      <c r="Z1025" s="180"/>
    </row>
    <row r="1026" spans="26:26">
      <c r="Z1026" s="180"/>
    </row>
    <row r="1027" spans="26:26">
      <c r="Z1027" s="180"/>
    </row>
    <row r="1028" spans="26:26">
      <c r="Z1028" s="180"/>
    </row>
    <row r="1029" spans="26:26">
      <c r="Z1029" s="180"/>
    </row>
    <row r="1030" spans="26:26">
      <c r="Z1030" s="180"/>
    </row>
    <row r="1031" spans="26:26">
      <c r="Z1031" s="180"/>
    </row>
    <row r="1032" spans="26:26">
      <c r="Z1032" s="180"/>
    </row>
    <row r="1033" spans="26:26">
      <c r="Z1033" s="180"/>
    </row>
    <row r="1034" spans="26:26">
      <c r="Z1034" s="180"/>
    </row>
    <row r="1035" spans="26:26">
      <c r="Z1035" s="180"/>
    </row>
    <row r="1036" spans="26:26">
      <c r="Z1036" s="180"/>
    </row>
    <row r="1037" spans="26:26">
      <c r="Z1037" s="180"/>
    </row>
    <row r="1038" spans="26:26">
      <c r="Z1038" s="180"/>
    </row>
    <row r="1039" spans="26:26">
      <c r="Z1039" s="180"/>
    </row>
    <row r="1040" spans="26:26">
      <c r="Z1040" s="180"/>
    </row>
    <row r="1041" spans="26:26">
      <c r="Z1041" s="180"/>
    </row>
    <row r="1042" spans="26:26">
      <c r="Z1042" s="180"/>
    </row>
    <row r="1043" spans="26:26">
      <c r="Z1043" s="180"/>
    </row>
    <row r="1044" spans="26:26">
      <c r="Z1044" s="180"/>
    </row>
    <row r="1045" spans="26:26">
      <c r="Z1045" s="180"/>
    </row>
    <row r="1046" spans="26:26">
      <c r="Z1046" s="180"/>
    </row>
    <row r="1047" spans="26:26">
      <c r="Z1047" s="180"/>
    </row>
    <row r="1048" spans="26:26">
      <c r="Z1048" s="180"/>
    </row>
    <row r="1049" spans="26:26">
      <c r="Z1049" s="180"/>
    </row>
    <row r="1050" spans="26:26">
      <c r="Z1050" s="180"/>
    </row>
    <row r="1051" spans="26:26">
      <c r="Z1051" s="180"/>
    </row>
    <row r="1052" spans="26:26">
      <c r="Z1052" s="180"/>
    </row>
    <row r="1053" spans="26:26">
      <c r="Z1053" s="180"/>
    </row>
    <row r="1054" spans="26:26">
      <c r="Z1054" s="180"/>
    </row>
    <row r="1055" spans="26:26">
      <c r="Z1055" s="180"/>
    </row>
    <row r="1056" spans="26:26">
      <c r="Z1056" s="180"/>
    </row>
    <row r="1057" spans="26:26">
      <c r="Z1057" s="180"/>
    </row>
    <row r="1058" spans="26:26">
      <c r="Z1058" s="180"/>
    </row>
    <row r="1059" spans="26:26">
      <c r="Z1059" s="180"/>
    </row>
    <row r="1060" spans="26:26">
      <c r="Z1060" s="180"/>
    </row>
    <row r="1061" spans="26:26">
      <c r="Z1061" s="180"/>
    </row>
    <row r="1062" spans="26:26">
      <c r="Z1062" s="180"/>
    </row>
    <row r="1063" spans="26:26">
      <c r="Z1063" s="180"/>
    </row>
    <row r="1064" spans="26:26">
      <c r="Z1064" s="180"/>
    </row>
    <row r="1065" spans="26:26">
      <c r="Z1065" s="180"/>
    </row>
    <row r="1066" spans="26:26">
      <c r="Z1066" s="180"/>
    </row>
    <row r="1067" spans="26:26">
      <c r="Z1067" s="180"/>
    </row>
    <row r="1068" spans="26:26">
      <c r="Z1068" s="180"/>
    </row>
    <row r="1069" spans="26:26">
      <c r="Z1069" s="180"/>
    </row>
    <row r="1070" spans="26:26">
      <c r="Z1070" s="180"/>
    </row>
    <row r="1071" spans="26:26">
      <c r="Z1071" s="180"/>
    </row>
    <row r="1072" spans="26:26">
      <c r="Z1072" s="180"/>
    </row>
    <row r="1073" spans="26:26">
      <c r="Z1073" s="180"/>
    </row>
    <row r="1074" spans="26:26">
      <c r="Z1074" s="180"/>
    </row>
    <row r="1075" spans="26:26">
      <c r="Z1075" s="180"/>
    </row>
    <row r="1076" spans="26:26">
      <c r="Z1076" s="180"/>
    </row>
    <row r="1077" spans="26:26">
      <c r="Z1077" s="180"/>
    </row>
    <row r="1078" spans="26:26">
      <c r="Z1078" s="180"/>
    </row>
    <row r="1079" spans="26:26">
      <c r="Z1079" s="180"/>
    </row>
    <row r="1080" spans="26:26">
      <c r="Z1080" s="180"/>
    </row>
    <row r="1081" spans="26:26">
      <c r="Z1081" s="180"/>
    </row>
    <row r="1082" spans="26:26">
      <c r="Z1082" s="180"/>
    </row>
    <row r="1083" spans="26:26">
      <c r="Z1083" s="180"/>
    </row>
    <row r="1084" spans="26:26">
      <c r="Z1084" s="180"/>
    </row>
    <row r="1085" spans="26:26">
      <c r="Z1085" s="180"/>
    </row>
    <row r="1086" spans="26:26">
      <c r="Z1086" s="180"/>
    </row>
    <row r="1087" spans="26:26">
      <c r="Z1087" s="180"/>
    </row>
    <row r="1088" spans="26:26">
      <c r="Z1088" s="180"/>
    </row>
    <row r="1089" spans="26:26">
      <c r="Z1089" s="180"/>
    </row>
    <row r="1090" spans="26:26">
      <c r="Z1090" s="180"/>
    </row>
    <row r="1091" spans="26:26">
      <c r="Z1091" s="180"/>
    </row>
    <row r="1092" spans="26:26">
      <c r="Z1092" s="180"/>
    </row>
    <row r="1093" spans="26:26">
      <c r="Z1093" s="180"/>
    </row>
    <row r="1094" spans="26:26">
      <c r="Z1094" s="180"/>
    </row>
    <row r="1095" spans="26:26">
      <c r="Z1095" s="180"/>
    </row>
    <row r="1096" spans="26:26">
      <c r="Z1096" s="180"/>
    </row>
    <row r="1097" spans="26:26">
      <c r="Z1097" s="180"/>
    </row>
    <row r="1098" spans="26:26">
      <c r="Z1098" s="180"/>
    </row>
    <row r="1099" spans="26:26">
      <c r="Z1099" s="180"/>
    </row>
    <row r="1100" spans="26:26">
      <c r="Z1100" s="180"/>
    </row>
    <row r="1101" spans="26:26">
      <c r="Z1101" s="180"/>
    </row>
    <row r="1102" spans="26:26">
      <c r="Z1102" s="180"/>
    </row>
    <row r="1103" spans="26:26">
      <c r="Z1103" s="180"/>
    </row>
    <row r="1104" spans="26:26">
      <c r="Z1104" s="180"/>
    </row>
    <row r="1105" spans="26:26">
      <c r="Z1105" s="180"/>
    </row>
    <row r="1106" spans="26:26">
      <c r="Z1106" s="180"/>
    </row>
    <row r="1107" spans="26:26">
      <c r="Z1107" s="180"/>
    </row>
    <row r="1108" spans="26:26">
      <c r="Z1108" s="180"/>
    </row>
    <row r="1109" spans="26:26">
      <c r="Z1109" s="180"/>
    </row>
    <row r="1110" spans="26:26">
      <c r="Z1110" s="180"/>
    </row>
    <row r="1111" spans="26:26">
      <c r="Z1111" s="180"/>
    </row>
    <row r="1112" spans="26:26">
      <c r="Z1112" s="180"/>
    </row>
    <row r="1113" spans="26:26">
      <c r="Z1113" s="180"/>
    </row>
    <row r="1114" spans="26:26">
      <c r="Z1114" s="180"/>
    </row>
    <row r="1115" spans="26:26">
      <c r="Z1115" s="180"/>
    </row>
    <row r="1116" spans="26:26">
      <c r="Z1116" s="180"/>
    </row>
    <row r="1117" spans="26:26">
      <c r="Z1117" s="180"/>
    </row>
    <row r="1118" spans="26:26">
      <c r="Z1118" s="180"/>
    </row>
    <row r="1119" spans="26:26">
      <c r="Z1119" s="180"/>
    </row>
    <row r="1120" spans="26:26">
      <c r="Z1120" s="180"/>
    </row>
    <row r="1121" spans="26:26">
      <c r="Z1121" s="180"/>
    </row>
    <row r="1122" spans="26:26">
      <c r="Z1122" s="180"/>
    </row>
    <row r="1123" spans="26:26">
      <c r="Z1123" s="180"/>
    </row>
    <row r="1124" spans="26:26">
      <c r="Z1124" s="180"/>
    </row>
    <row r="1125" spans="26:26">
      <c r="Z1125" s="180"/>
    </row>
    <row r="1126" spans="26:26">
      <c r="Z1126" s="180"/>
    </row>
    <row r="1127" spans="26:26">
      <c r="Z1127" s="180"/>
    </row>
    <row r="1128" spans="26:26">
      <c r="Z1128" s="180"/>
    </row>
    <row r="1129" spans="26:26">
      <c r="Z1129" s="180"/>
    </row>
    <row r="1130" spans="26:26">
      <c r="Z1130" s="180"/>
    </row>
    <row r="1131" spans="26:26">
      <c r="Z1131" s="180"/>
    </row>
    <row r="1132" spans="26:26">
      <c r="Z1132" s="180"/>
    </row>
    <row r="1133" spans="26:26">
      <c r="Z1133" s="180"/>
    </row>
    <row r="1134" spans="26:26">
      <c r="Z1134" s="180"/>
    </row>
    <row r="1135" spans="26:26">
      <c r="Z1135" s="180"/>
    </row>
    <row r="1136" spans="26:26">
      <c r="Z1136" s="180"/>
    </row>
    <row r="1137" spans="26:26">
      <c r="Z1137" s="180"/>
    </row>
    <row r="1138" spans="26:26">
      <c r="Z1138" s="180"/>
    </row>
    <row r="1139" spans="26:26">
      <c r="Z1139" s="180"/>
    </row>
    <row r="1140" spans="26:26">
      <c r="Z1140" s="180"/>
    </row>
    <row r="1141" spans="26:26">
      <c r="Z1141" s="180"/>
    </row>
    <row r="1142" spans="26:26">
      <c r="Z1142" s="180"/>
    </row>
    <row r="1143" spans="26:26">
      <c r="Z1143" s="180"/>
    </row>
    <row r="1144" spans="26:26">
      <c r="Z1144" s="180"/>
    </row>
    <row r="1145" spans="26:26">
      <c r="Z1145" s="180"/>
    </row>
    <row r="1146" spans="26:26">
      <c r="Z1146" s="180"/>
    </row>
    <row r="1147" spans="26:26">
      <c r="Z1147" s="180"/>
    </row>
    <row r="1148" spans="26:26">
      <c r="Z1148" s="180"/>
    </row>
    <row r="1149" spans="26:26">
      <c r="Z1149" s="180"/>
    </row>
    <row r="1150" spans="26:26">
      <c r="Z1150" s="180"/>
    </row>
    <row r="1151" spans="26:26">
      <c r="Z1151" s="180"/>
    </row>
    <row r="1152" spans="26:26">
      <c r="Z1152" s="180"/>
    </row>
    <row r="1153" spans="26:26">
      <c r="Z1153" s="180"/>
    </row>
    <row r="1154" spans="26:26">
      <c r="Z1154" s="180"/>
    </row>
    <row r="1155" spans="26:26">
      <c r="Z1155" s="180"/>
    </row>
    <row r="1156" spans="26:26">
      <c r="Z1156" s="180"/>
    </row>
    <row r="1157" spans="26:26">
      <c r="Z1157" s="180"/>
    </row>
    <row r="1158" spans="26:26">
      <c r="Z1158" s="180"/>
    </row>
    <row r="1159" spans="26:26">
      <c r="Z1159" s="180"/>
    </row>
    <row r="1160" spans="26:26">
      <c r="Z1160" s="180"/>
    </row>
    <row r="1161" spans="26:26">
      <c r="Z1161" s="180"/>
    </row>
    <row r="1162" spans="26:26">
      <c r="Z1162" s="180"/>
    </row>
    <row r="1163" spans="26:26">
      <c r="Z1163" s="180"/>
    </row>
    <row r="1164" spans="26:26">
      <c r="Z1164" s="180"/>
    </row>
    <row r="1165" spans="26:26">
      <c r="Z1165" s="180"/>
    </row>
    <row r="1166" spans="26:26">
      <c r="Z1166" s="180"/>
    </row>
    <row r="1167" spans="26:26">
      <c r="Z1167" s="180"/>
    </row>
    <row r="1168" spans="26:26">
      <c r="Z1168" s="180"/>
    </row>
    <row r="1169" spans="26:26">
      <c r="Z1169" s="180"/>
    </row>
    <row r="1170" spans="26:26">
      <c r="Z1170" s="180"/>
    </row>
    <row r="1171" spans="26:26">
      <c r="Z1171" s="180"/>
    </row>
    <row r="1172" spans="26:26">
      <c r="Z1172" s="180"/>
    </row>
    <row r="1173" spans="26:26">
      <c r="Z1173" s="180"/>
    </row>
    <row r="1174" spans="26:26">
      <c r="Z1174" s="180"/>
    </row>
    <row r="1175" spans="26:26">
      <c r="Z1175" s="180"/>
    </row>
    <row r="1176" spans="26:26">
      <c r="Z1176" s="180"/>
    </row>
    <row r="1177" spans="26:26">
      <c r="Z1177" s="180"/>
    </row>
    <row r="1178" spans="26:26">
      <c r="Z1178" s="180"/>
    </row>
    <row r="1179" spans="26:26">
      <c r="Z1179" s="180"/>
    </row>
    <row r="1180" spans="26:26">
      <c r="Z1180" s="180"/>
    </row>
    <row r="1181" spans="26:26">
      <c r="Z1181" s="180"/>
    </row>
    <row r="1182" spans="26:26">
      <c r="Z1182" s="180"/>
    </row>
    <row r="1183" spans="26:26">
      <c r="Z1183" s="180"/>
    </row>
    <row r="1184" spans="26:26">
      <c r="Z1184" s="180"/>
    </row>
    <row r="1185" spans="26:26">
      <c r="Z1185" s="180"/>
    </row>
    <row r="1186" spans="26:26">
      <c r="Z1186" s="180"/>
    </row>
    <row r="1187" spans="26:26">
      <c r="Z1187" s="180"/>
    </row>
    <row r="1188" spans="26:26">
      <c r="Z1188" s="180"/>
    </row>
    <row r="1189" spans="26:26">
      <c r="Z1189" s="180"/>
    </row>
    <row r="1190" spans="26:26">
      <c r="Z1190" s="180"/>
    </row>
    <row r="1191" spans="26:26">
      <c r="Z1191" s="180"/>
    </row>
    <row r="1192" spans="26:26">
      <c r="Z1192" s="180"/>
    </row>
    <row r="1193" spans="26:26">
      <c r="Z1193" s="180"/>
    </row>
    <row r="1194" spans="26:26">
      <c r="Z1194" s="180"/>
    </row>
    <row r="1195" spans="26:26">
      <c r="Z1195" s="180"/>
    </row>
    <row r="1196" spans="26:26">
      <c r="Z1196" s="180"/>
    </row>
    <row r="1197" spans="26:26">
      <c r="Z1197" s="180"/>
    </row>
    <row r="1198" spans="26:26">
      <c r="Z1198" s="180"/>
    </row>
    <row r="1199" spans="26:26">
      <c r="Z1199" s="180"/>
    </row>
    <row r="1200" spans="26:26">
      <c r="Z1200" s="180"/>
    </row>
    <row r="1201" spans="26:26">
      <c r="Z1201" s="180"/>
    </row>
    <row r="1202" spans="26:26">
      <c r="Z1202" s="180"/>
    </row>
    <row r="1203" spans="26:26">
      <c r="Z1203" s="180"/>
    </row>
    <row r="1204" spans="26:26">
      <c r="Z1204" s="180"/>
    </row>
    <row r="1205" spans="26:26">
      <c r="Z1205" s="180"/>
    </row>
    <row r="1206" spans="26:26">
      <c r="Z1206" s="180"/>
    </row>
    <row r="1207" spans="26:26">
      <c r="Z1207" s="180"/>
    </row>
    <row r="1208" spans="26:26">
      <c r="Z1208" s="180"/>
    </row>
    <row r="1209" spans="26:26">
      <c r="Z1209" s="180"/>
    </row>
    <row r="1210" spans="26:26">
      <c r="Z1210" s="180"/>
    </row>
    <row r="1211" spans="26:26">
      <c r="Z1211" s="180"/>
    </row>
    <row r="1212" spans="26:26">
      <c r="Z1212" s="180"/>
    </row>
    <row r="1213" spans="26:26">
      <c r="Z1213" s="180"/>
    </row>
    <row r="1214" spans="26:26">
      <c r="Z1214" s="180"/>
    </row>
    <row r="1215" spans="26:26">
      <c r="Z1215" s="180"/>
    </row>
    <row r="1216" spans="26:26">
      <c r="Z1216" s="180"/>
    </row>
    <row r="1217" spans="26:26">
      <c r="Z1217" s="180"/>
    </row>
    <row r="1218" spans="26:26">
      <c r="Z1218" s="180"/>
    </row>
    <row r="1219" spans="26:26">
      <c r="Z1219" s="180"/>
    </row>
    <row r="1220" spans="26:26">
      <c r="Z1220" s="180"/>
    </row>
    <row r="1221" spans="26:26">
      <c r="Z1221" s="180"/>
    </row>
    <row r="1222" spans="26:26">
      <c r="Z1222" s="180"/>
    </row>
    <row r="1223" spans="26:26">
      <c r="Z1223" s="180"/>
    </row>
    <row r="1224" spans="26:26">
      <c r="Z1224" s="180"/>
    </row>
    <row r="1225" spans="26:26">
      <c r="Z1225" s="180"/>
    </row>
    <row r="1226" spans="26:26">
      <c r="Z1226" s="180"/>
    </row>
    <row r="1227" spans="26:26">
      <c r="Z1227" s="180"/>
    </row>
    <row r="1228" spans="26:26">
      <c r="Z1228" s="180"/>
    </row>
    <row r="1229" spans="26:26">
      <c r="Z1229" s="180"/>
    </row>
    <row r="1230" spans="26:26">
      <c r="Z1230" s="180"/>
    </row>
    <row r="1231" spans="26:26">
      <c r="Z1231" s="180"/>
    </row>
    <row r="1232" spans="26:26">
      <c r="Z1232" s="180"/>
    </row>
    <row r="1233" spans="26:26">
      <c r="Z1233" s="180"/>
    </row>
    <row r="1234" spans="26:26">
      <c r="Z1234" s="180"/>
    </row>
    <row r="1235" spans="26:26">
      <c r="Z1235" s="180"/>
    </row>
    <row r="1236" spans="26:26">
      <c r="Z1236" s="180"/>
    </row>
    <row r="1237" spans="26:26">
      <c r="Z1237" s="180"/>
    </row>
    <row r="1238" spans="26:26">
      <c r="Z1238" s="180"/>
    </row>
    <row r="1239" spans="26:26">
      <c r="Z1239" s="180"/>
    </row>
    <row r="1240" spans="26:26">
      <c r="Z1240" s="180"/>
    </row>
    <row r="1241" spans="26:26">
      <c r="Z1241" s="180"/>
    </row>
    <row r="1242" spans="26:26">
      <c r="Z1242" s="180"/>
    </row>
    <row r="1243" spans="26:26">
      <c r="Z1243" s="180"/>
    </row>
    <row r="1244" spans="26:26">
      <c r="Z1244" s="180"/>
    </row>
    <row r="1245" spans="26:26">
      <c r="Z1245" s="180"/>
    </row>
    <row r="1246" spans="26:26">
      <c r="Z1246" s="180"/>
    </row>
    <row r="1247" spans="26:26">
      <c r="Z1247" s="180"/>
    </row>
    <row r="1248" spans="26:26">
      <c r="Z1248" s="180"/>
    </row>
    <row r="1249" spans="26:26">
      <c r="Z1249" s="180"/>
    </row>
    <row r="1250" spans="26:26">
      <c r="Z1250" s="180"/>
    </row>
    <row r="1251" spans="26:26">
      <c r="Z1251" s="180"/>
    </row>
    <row r="1252" spans="26:26">
      <c r="Z1252" s="180"/>
    </row>
    <row r="1253" spans="26:26">
      <c r="Z1253" s="180"/>
    </row>
    <row r="1254" spans="26:26">
      <c r="Z1254" s="180"/>
    </row>
    <row r="1255" spans="26:26">
      <c r="Z1255" s="180"/>
    </row>
    <row r="1256" spans="26:26">
      <c r="Z1256" s="180"/>
    </row>
    <row r="1257" spans="26:26">
      <c r="Z1257" s="180"/>
    </row>
    <row r="1258" spans="26:26">
      <c r="Z1258" s="180"/>
    </row>
    <row r="1259" spans="26:26">
      <c r="Z1259" s="180"/>
    </row>
    <row r="1260" spans="26:26">
      <c r="Z1260" s="180"/>
    </row>
    <row r="1261" spans="26:26">
      <c r="Z1261" s="180"/>
    </row>
    <row r="1262" spans="26:26">
      <c r="Z1262" s="180"/>
    </row>
    <row r="1263" spans="26:26">
      <c r="Z1263" s="180"/>
    </row>
    <row r="1264" spans="26:26">
      <c r="Z1264" s="180"/>
    </row>
    <row r="1265" spans="26:26">
      <c r="Z1265" s="180"/>
    </row>
    <row r="1266" spans="26:26">
      <c r="Z1266" s="180"/>
    </row>
    <row r="1267" spans="26:26">
      <c r="Z1267" s="180"/>
    </row>
    <row r="1268" spans="26:26">
      <c r="Z1268" s="180"/>
    </row>
    <row r="1269" spans="26:26">
      <c r="Z1269" s="180"/>
    </row>
    <row r="1270" spans="26:26">
      <c r="Z1270" s="180"/>
    </row>
    <row r="1271" spans="26:26">
      <c r="Z1271" s="180"/>
    </row>
    <row r="1272" spans="26:26">
      <c r="Z1272" s="180"/>
    </row>
    <row r="1273" spans="26:26">
      <c r="Z1273" s="180"/>
    </row>
    <row r="1274" spans="26:26">
      <c r="Z1274" s="180"/>
    </row>
    <row r="1275" spans="26:26">
      <c r="Z1275" s="180"/>
    </row>
    <row r="1276" spans="26:26">
      <c r="Z1276" s="180"/>
    </row>
    <row r="1277" spans="26:26">
      <c r="Z1277" s="180"/>
    </row>
    <row r="1278" spans="26:26">
      <c r="Z1278" s="180"/>
    </row>
    <row r="1279" spans="26:26">
      <c r="Z1279" s="180"/>
    </row>
    <row r="1280" spans="26:26">
      <c r="Z1280" s="180"/>
    </row>
    <row r="1281" spans="26:26">
      <c r="Z1281" s="180"/>
    </row>
    <row r="1282" spans="26:26">
      <c r="Z1282" s="180"/>
    </row>
    <row r="1283" spans="26:26">
      <c r="Z1283" s="180"/>
    </row>
    <row r="1284" spans="26:26">
      <c r="Z1284" s="180"/>
    </row>
    <row r="1285" spans="26:26">
      <c r="Z1285" s="180"/>
    </row>
    <row r="1286" spans="26:26">
      <c r="Z1286" s="180"/>
    </row>
    <row r="1287" spans="26:26">
      <c r="Z1287" s="180"/>
    </row>
    <row r="1288" spans="26:26">
      <c r="Z1288" s="180"/>
    </row>
    <row r="1289" spans="26:26">
      <c r="Z1289" s="180"/>
    </row>
    <row r="1290" spans="26:26">
      <c r="Z1290" s="180"/>
    </row>
    <row r="1291" spans="26:26">
      <c r="Z1291" s="180"/>
    </row>
    <row r="1292" spans="26:26">
      <c r="Z1292" s="180"/>
    </row>
    <row r="1293" spans="26:26">
      <c r="Z1293" s="180"/>
    </row>
    <row r="1294" spans="26:26">
      <c r="Z1294" s="180"/>
    </row>
    <row r="1295" spans="26:26">
      <c r="Z1295" s="180"/>
    </row>
    <row r="1296" spans="26:26">
      <c r="Z1296" s="180"/>
    </row>
    <row r="1297" spans="26:26">
      <c r="Z1297" s="180"/>
    </row>
    <row r="1298" spans="26:26">
      <c r="Z1298" s="180"/>
    </row>
    <row r="1299" spans="26:26">
      <c r="Z1299" s="180"/>
    </row>
    <row r="1300" spans="26:26">
      <c r="Z1300" s="180"/>
    </row>
    <row r="1301" spans="26:26">
      <c r="Z1301" s="180"/>
    </row>
    <row r="1302" spans="26:26">
      <c r="Z1302" s="180"/>
    </row>
    <row r="1303" spans="26:26">
      <c r="Z1303" s="180"/>
    </row>
    <row r="1304" spans="26:26">
      <c r="Z1304" s="180"/>
    </row>
    <row r="1305" spans="26:26">
      <c r="Z1305" s="180"/>
    </row>
    <row r="1306" spans="26:26">
      <c r="Z1306" s="180"/>
    </row>
    <row r="1307" spans="26:26">
      <c r="Z1307" s="180"/>
    </row>
    <row r="1308" spans="26:26">
      <c r="Z1308" s="180"/>
    </row>
    <row r="1309" spans="26:26">
      <c r="Z1309" s="180"/>
    </row>
    <row r="1310" spans="26:26">
      <c r="Z1310" s="180"/>
    </row>
    <row r="1311" spans="26:26">
      <c r="Z1311" s="180"/>
    </row>
    <row r="1312" spans="26:26">
      <c r="Z1312" s="180"/>
    </row>
    <row r="1313" spans="26:26">
      <c r="Z1313" s="180"/>
    </row>
    <row r="1314" spans="26:26">
      <c r="Z1314" s="180"/>
    </row>
    <row r="1315" spans="26:26">
      <c r="Z1315" s="180"/>
    </row>
    <row r="1316" spans="26:26">
      <c r="Z1316" s="180"/>
    </row>
    <row r="1317" spans="26:26">
      <c r="Z1317" s="180"/>
    </row>
    <row r="1318" spans="26:26">
      <c r="Z1318" s="180"/>
    </row>
    <row r="1319" spans="26:26">
      <c r="Z1319" s="180"/>
    </row>
    <row r="1320" spans="26:26">
      <c r="Z1320" s="180"/>
    </row>
    <row r="1321" spans="26:26">
      <c r="Z1321" s="180"/>
    </row>
    <row r="1322" spans="26:26">
      <c r="Z1322" s="180"/>
    </row>
    <row r="1323" spans="26:26">
      <c r="Z1323" s="180"/>
    </row>
    <row r="1324" spans="26:26">
      <c r="Z1324" s="180"/>
    </row>
    <row r="1325" spans="26:26">
      <c r="Z1325" s="180"/>
    </row>
    <row r="1326" spans="26:26">
      <c r="Z1326" s="180"/>
    </row>
    <row r="1327" spans="26:26">
      <c r="Z1327" s="180"/>
    </row>
    <row r="1328" spans="26:26">
      <c r="Z1328" s="180"/>
    </row>
    <row r="1329" spans="26:26">
      <c r="Z1329" s="180"/>
    </row>
    <row r="1330" spans="26:26">
      <c r="Z1330" s="180"/>
    </row>
    <row r="1331" spans="26:26">
      <c r="Z1331" s="180"/>
    </row>
    <row r="1332" spans="26:26">
      <c r="Z1332" s="180"/>
    </row>
    <row r="1333" spans="26:26">
      <c r="Z1333" s="180"/>
    </row>
    <row r="1334" spans="26:26">
      <c r="Z1334" s="180"/>
    </row>
    <row r="1335" spans="26:26">
      <c r="Z1335" s="180"/>
    </row>
    <row r="1336" spans="26:26">
      <c r="Z1336" s="180"/>
    </row>
    <row r="1337" spans="26:26">
      <c r="Z1337" s="180"/>
    </row>
    <row r="1338" spans="26:26">
      <c r="Z1338" s="180"/>
    </row>
    <row r="1339" spans="26:26">
      <c r="Z1339" s="180"/>
    </row>
    <row r="1340" spans="26:26">
      <c r="Z1340" s="180"/>
    </row>
    <row r="1341" spans="26:26">
      <c r="Z1341" s="180"/>
    </row>
    <row r="1342" spans="26:26">
      <c r="Z1342" s="180"/>
    </row>
    <row r="1343" spans="26:26">
      <c r="Z1343" s="180"/>
    </row>
    <row r="1344" spans="26:26">
      <c r="Z1344" s="180"/>
    </row>
    <row r="1345" spans="26:26">
      <c r="Z1345" s="180"/>
    </row>
    <row r="1346" spans="26:26">
      <c r="Z1346" s="180"/>
    </row>
    <row r="1347" spans="26:26">
      <c r="Z1347" s="180"/>
    </row>
    <row r="1348" spans="26:26">
      <c r="Z1348" s="180"/>
    </row>
    <row r="1349" spans="26:26">
      <c r="Z1349" s="180"/>
    </row>
    <row r="1350" spans="26:26">
      <c r="Z1350" s="180"/>
    </row>
    <row r="1351" spans="26:26">
      <c r="Z1351" s="180"/>
    </row>
    <row r="1352" spans="26:26">
      <c r="Z1352" s="180"/>
    </row>
    <row r="1353" spans="26:26">
      <c r="Z1353" s="180"/>
    </row>
    <row r="1354" spans="26:26">
      <c r="Z1354" s="180"/>
    </row>
    <row r="1355" spans="26:26">
      <c r="Z1355" s="180"/>
    </row>
    <row r="1356" spans="26:26">
      <c r="Z1356" s="180"/>
    </row>
    <row r="1357" spans="26:26">
      <c r="Z1357" s="180"/>
    </row>
    <row r="1358" spans="26:26">
      <c r="Z1358" s="180"/>
    </row>
    <row r="1359" spans="26:26">
      <c r="Z1359" s="180"/>
    </row>
    <row r="1360" spans="26:26">
      <c r="Z1360" s="180"/>
    </row>
    <row r="1361" spans="26:26">
      <c r="Z1361" s="180"/>
    </row>
    <row r="1362" spans="26:26">
      <c r="Z1362" s="180"/>
    </row>
    <row r="1363" spans="26:26">
      <c r="Z1363" s="180"/>
    </row>
    <row r="1364" spans="26:26">
      <c r="Z1364" s="180"/>
    </row>
    <row r="1365" spans="26:26">
      <c r="Z1365" s="180"/>
    </row>
    <row r="1366" spans="26:26">
      <c r="Z1366" s="180"/>
    </row>
    <row r="1367" spans="26:26">
      <c r="Z1367" s="180"/>
    </row>
    <row r="1368" spans="26:26">
      <c r="Z1368" s="180"/>
    </row>
    <row r="1369" spans="26:26">
      <c r="Z1369" s="180"/>
    </row>
    <row r="1370" spans="26:26">
      <c r="Z1370" s="180"/>
    </row>
    <row r="1371" spans="26:26">
      <c r="Z1371" s="180"/>
    </row>
    <row r="1372" spans="26:26">
      <c r="Z1372" s="180"/>
    </row>
    <row r="1373" spans="26:26">
      <c r="Z1373" s="180"/>
    </row>
    <row r="1374" spans="26:26">
      <c r="Z1374" s="180"/>
    </row>
    <row r="1375" spans="26:26">
      <c r="Z1375" s="180"/>
    </row>
    <row r="1376" spans="26:26">
      <c r="Z1376" s="180"/>
    </row>
    <row r="1377" spans="26:26">
      <c r="Z1377" s="180"/>
    </row>
    <row r="1378" spans="26:26">
      <c r="Z1378" s="180"/>
    </row>
    <row r="1379" spans="26:26">
      <c r="Z1379" s="180"/>
    </row>
    <row r="1380" spans="26:26">
      <c r="Z1380" s="180"/>
    </row>
    <row r="1381" spans="26:26">
      <c r="Z1381" s="180"/>
    </row>
    <row r="1382" spans="26:26">
      <c r="Z1382" s="180"/>
    </row>
    <row r="1383" spans="26:26">
      <c r="Z1383" s="180"/>
    </row>
    <row r="1384" spans="26:26">
      <c r="Z1384" s="180"/>
    </row>
    <row r="1385" spans="26:26">
      <c r="Z1385" s="180"/>
    </row>
    <row r="1386" spans="26:26">
      <c r="Z1386" s="180"/>
    </row>
    <row r="1387" spans="26:26">
      <c r="Z1387" s="180"/>
    </row>
    <row r="1388" spans="26:26">
      <c r="Z1388" s="180"/>
    </row>
    <row r="1389" spans="26:26">
      <c r="Z1389" s="180"/>
    </row>
    <row r="1390" spans="26:26">
      <c r="Z1390" s="180"/>
    </row>
    <row r="1391" spans="26:26">
      <c r="Z1391" s="180"/>
    </row>
    <row r="1392" spans="26:26">
      <c r="Z1392" s="180"/>
    </row>
    <row r="1393" spans="26:26">
      <c r="Z1393" s="180"/>
    </row>
    <row r="1394" spans="26:26">
      <c r="Z1394" s="180"/>
    </row>
    <row r="1395" spans="26:26">
      <c r="Z1395" s="180"/>
    </row>
    <row r="1396" spans="26:26">
      <c r="Z1396" s="180"/>
    </row>
    <row r="1397" spans="26:26">
      <c r="Z1397" s="180"/>
    </row>
    <row r="1398" spans="26:26">
      <c r="Z1398" s="180"/>
    </row>
    <row r="1399" spans="26:26">
      <c r="Z1399" s="180"/>
    </row>
    <row r="1400" spans="26:26">
      <c r="Z1400" s="180"/>
    </row>
    <row r="1401" spans="26:26">
      <c r="Z1401" s="180"/>
    </row>
    <row r="1402" spans="26:26">
      <c r="Z1402" s="180"/>
    </row>
    <row r="1403" spans="26:26">
      <c r="Z1403" s="180"/>
    </row>
    <row r="1404" spans="26:26">
      <c r="Z1404" s="180"/>
    </row>
    <row r="1405" spans="26:26">
      <c r="Z1405" s="180"/>
    </row>
    <row r="1406" spans="26:26">
      <c r="Z1406" s="180"/>
    </row>
    <row r="1407" spans="26:26">
      <c r="Z1407" s="180"/>
    </row>
    <row r="1408" spans="26:26">
      <c r="Z1408" s="180"/>
    </row>
    <row r="1409" spans="26:26">
      <c r="Z1409" s="180"/>
    </row>
    <row r="1410" spans="26:26">
      <c r="Z1410" s="180"/>
    </row>
    <row r="1411" spans="26:26">
      <c r="Z1411" s="180"/>
    </row>
    <row r="1412" spans="26:26">
      <c r="Z1412" s="180"/>
    </row>
    <row r="1413" spans="26:26">
      <c r="Z1413" s="180"/>
    </row>
    <row r="1414" spans="26:26">
      <c r="Z1414" s="180"/>
    </row>
    <row r="1415" spans="26:26">
      <c r="Z1415" s="180"/>
    </row>
    <row r="1416" spans="26:26">
      <c r="Z1416" s="180"/>
    </row>
    <row r="1417" spans="26:26">
      <c r="Z1417" s="180"/>
    </row>
    <row r="1418" spans="26:26">
      <c r="Z1418" s="180"/>
    </row>
    <row r="1419" spans="26:26">
      <c r="Z1419" s="180"/>
    </row>
    <row r="1420" spans="26:26">
      <c r="Z1420" s="180"/>
    </row>
    <row r="1421" spans="26:26">
      <c r="Z1421" s="180"/>
    </row>
    <row r="1422" spans="26:26">
      <c r="Z1422" s="180"/>
    </row>
    <row r="1423" spans="26:26">
      <c r="Z1423" s="180"/>
    </row>
    <row r="1424" spans="26:26">
      <c r="Z1424" s="180"/>
    </row>
    <row r="1425" spans="26:26">
      <c r="Z1425" s="180"/>
    </row>
    <row r="1426" spans="26:26">
      <c r="Z1426" s="180"/>
    </row>
    <row r="1427" spans="26:26">
      <c r="Z1427" s="180"/>
    </row>
    <row r="1428" spans="26:26">
      <c r="Z1428" s="180"/>
    </row>
    <row r="1429" spans="26:26">
      <c r="Z1429" s="180"/>
    </row>
    <row r="1430" spans="26:26">
      <c r="Z1430" s="180"/>
    </row>
    <row r="1431" spans="26:26">
      <c r="Z1431" s="180"/>
    </row>
    <row r="1432" spans="26:26">
      <c r="Z1432" s="180"/>
    </row>
    <row r="1433" spans="26:26">
      <c r="Z1433" s="180"/>
    </row>
    <row r="1434" spans="26:26">
      <c r="Z1434" s="180"/>
    </row>
    <row r="1435" spans="26:26">
      <c r="Z1435" s="180"/>
    </row>
    <row r="1436" spans="26:26">
      <c r="Z1436" s="180"/>
    </row>
    <row r="1437" spans="26:26">
      <c r="Z1437" s="180"/>
    </row>
    <row r="1438" spans="26:26">
      <c r="Z1438" s="180"/>
    </row>
    <row r="1439" spans="26:26">
      <c r="Z1439" s="180"/>
    </row>
    <row r="1440" spans="26:26">
      <c r="Z1440" s="180"/>
    </row>
    <row r="1441" spans="26:26">
      <c r="Z1441" s="180"/>
    </row>
    <row r="1442" spans="26:26">
      <c r="Z1442" s="180"/>
    </row>
    <row r="1443" spans="26:26">
      <c r="Z1443" s="180"/>
    </row>
    <row r="1444" spans="26:26">
      <c r="Z1444" s="180"/>
    </row>
    <row r="1445" spans="26:26">
      <c r="Z1445" s="180"/>
    </row>
    <row r="1446" spans="26:26">
      <c r="Z1446" s="180"/>
    </row>
    <row r="1447" spans="26:26">
      <c r="Z1447" s="180"/>
    </row>
    <row r="1448" spans="26:26">
      <c r="Z1448" s="180"/>
    </row>
    <row r="1449" spans="26:26">
      <c r="Z1449" s="180"/>
    </row>
    <row r="1450" spans="26:26">
      <c r="Z1450" s="180"/>
    </row>
    <row r="1451" spans="26:26">
      <c r="Z1451" s="180"/>
    </row>
    <row r="1452" spans="26:26">
      <c r="Z1452" s="180"/>
    </row>
    <row r="1453" spans="26:26">
      <c r="Z1453" s="180"/>
    </row>
    <row r="1454" spans="26:26">
      <c r="Z1454" s="180"/>
    </row>
    <row r="1455" spans="26:26">
      <c r="Z1455" s="180"/>
    </row>
    <row r="1456" spans="26:26">
      <c r="Z1456" s="180"/>
    </row>
    <row r="1457" spans="26:26">
      <c r="Z1457" s="180"/>
    </row>
    <row r="1458" spans="26:26">
      <c r="Z1458" s="180"/>
    </row>
    <row r="1459" spans="26:26">
      <c r="Z1459" s="180"/>
    </row>
    <row r="1460" spans="26:26">
      <c r="Z1460" s="180"/>
    </row>
    <row r="1461" spans="26:26">
      <c r="Z1461" s="180"/>
    </row>
    <row r="1462" spans="26:26">
      <c r="Z1462" s="180"/>
    </row>
    <row r="1463" spans="26:26">
      <c r="Z1463" s="180"/>
    </row>
    <row r="1464" spans="26:26">
      <c r="Z1464" s="180"/>
    </row>
    <row r="1465" spans="26:26">
      <c r="Z1465" s="180"/>
    </row>
    <row r="1466" spans="26:26">
      <c r="Z1466" s="180"/>
    </row>
    <row r="1467" spans="26:26">
      <c r="Z1467" s="180"/>
    </row>
    <row r="1468" spans="26:26">
      <c r="Z1468" s="180"/>
    </row>
    <row r="1469" spans="26:26">
      <c r="Z1469" s="180"/>
    </row>
    <row r="1470" spans="26:26">
      <c r="Z1470" s="180"/>
    </row>
    <row r="1471" spans="26:26">
      <c r="Z1471" s="180"/>
    </row>
    <row r="1472" spans="26:26">
      <c r="Z1472" s="180"/>
    </row>
    <row r="1473" spans="26:26">
      <c r="Z1473" s="180"/>
    </row>
    <row r="1474" spans="26:26">
      <c r="Z1474" s="180"/>
    </row>
    <row r="1475" spans="26:26">
      <c r="Z1475" s="180"/>
    </row>
    <row r="1476" spans="26:26">
      <c r="Z1476" s="180"/>
    </row>
    <row r="1477" spans="26:26">
      <c r="Z1477" s="180"/>
    </row>
    <row r="1478" spans="26:26">
      <c r="Z1478" s="180"/>
    </row>
    <row r="1479" spans="26:26">
      <c r="Z1479" s="180"/>
    </row>
    <row r="1480" spans="26:26">
      <c r="Z1480" s="180"/>
    </row>
    <row r="1481" spans="26:26">
      <c r="Z1481" s="180"/>
    </row>
    <row r="1482" spans="26:26">
      <c r="Z1482" s="180"/>
    </row>
    <row r="1483" spans="26:26">
      <c r="Z1483" s="180"/>
    </row>
    <row r="1484" spans="26:26">
      <c r="Z1484" s="180"/>
    </row>
    <row r="1485" spans="26:26">
      <c r="Z1485" s="180"/>
    </row>
    <row r="1486" spans="26:26">
      <c r="Z1486" s="180"/>
    </row>
    <row r="1487" spans="26:26">
      <c r="Z1487" s="180"/>
    </row>
    <row r="1488" spans="26:26">
      <c r="Z1488" s="180"/>
    </row>
    <row r="1489" spans="26:26">
      <c r="Z1489" s="180"/>
    </row>
    <row r="1490" spans="26:26">
      <c r="Z1490" s="180"/>
    </row>
    <row r="1491" spans="26:26">
      <c r="Z1491" s="18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99"/>
  </sheetPr>
  <dimension ref="A1:AN673"/>
  <sheetViews>
    <sheetView workbookViewId="0">
      <selection sqref="A1:XFD1048576"/>
    </sheetView>
  </sheetViews>
  <sheetFormatPr defaultColWidth="7.625" defaultRowHeight="12.75"/>
  <cols>
    <col min="1" max="1" width="7.625" style="221"/>
    <col min="2" max="9" width="7.625" style="180"/>
    <col min="10" max="10" width="7.625" style="179"/>
    <col min="11" max="11" width="7.625" style="180"/>
    <col min="12" max="12" width="7.625" style="179"/>
    <col min="13" max="18" width="7.625" style="303"/>
    <col min="19" max="19" width="7.625" style="687"/>
    <col min="20" max="20" width="7.625" style="17"/>
    <col min="21" max="21" width="7.625" style="303"/>
    <col min="22" max="29" width="7.625" style="659"/>
    <col min="30" max="30" width="7.625" style="658"/>
    <col min="31" max="31" width="7.625" style="179"/>
    <col min="32" max="16384" width="7.625" style="4"/>
  </cols>
  <sheetData>
    <row r="1" spans="1:35">
      <c r="A1" s="304"/>
      <c r="B1" s="85"/>
      <c r="C1" s="70"/>
      <c r="D1" s="71"/>
      <c r="E1" s="71"/>
      <c r="F1" s="71"/>
      <c r="G1" s="71"/>
      <c r="H1" s="71"/>
      <c r="I1" s="615"/>
      <c r="J1" s="619"/>
      <c r="K1" s="619"/>
      <c r="L1" s="731"/>
      <c r="M1" s="729"/>
      <c r="N1" s="282"/>
      <c r="O1" s="282"/>
      <c r="P1" s="282"/>
      <c r="Q1" s="282"/>
      <c r="R1" s="282"/>
      <c r="S1" s="679"/>
      <c r="T1" s="623"/>
      <c r="U1" s="283"/>
      <c r="V1" s="646"/>
      <c r="W1" s="647"/>
      <c r="X1" s="647"/>
      <c r="Y1" s="647"/>
      <c r="Z1" s="647"/>
      <c r="AA1" s="647"/>
      <c r="AB1" s="647"/>
      <c r="AC1" s="648"/>
      <c r="AD1" s="649"/>
      <c r="AE1" s="583"/>
    </row>
    <row r="2" spans="1:35">
      <c r="A2" s="635"/>
      <c r="B2" s="637"/>
      <c r="C2" s="638"/>
      <c r="D2" s="638"/>
      <c r="E2" s="638"/>
      <c r="F2" s="616"/>
      <c r="G2" s="616"/>
      <c r="H2" s="616"/>
      <c r="I2" s="616"/>
      <c r="J2" s="620"/>
      <c r="K2" s="616"/>
      <c r="L2" s="311"/>
      <c r="M2" s="729"/>
      <c r="N2" s="282"/>
      <c r="O2" s="282"/>
      <c r="P2" s="282"/>
      <c r="Q2" s="282"/>
      <c r="R2" s="282"/>
      <c r="S2" s="679"/>
      <c r="T2" s="623"/>
      <c r="U2" s="283"/>
      <c r="V2" s="646"/>
      <c r="W2" s="647"/>
      <c r="X2" s="647"/>
      <c r="Y2" s="647"/>
      <c r="Z2" s="647"/>
      <c r="AA2" s="647"/>
      <c r="AB2" s="647"/>
      <c r="AC2" s="648"/>
      <c r="AD2" s="649"/>
      <c r="AE2" s="311"/>
    </row>
    <row r="3" spans="1:35" s="69" customFormat="1">
      <c r="A3" s="276"/>
      <c r="B3" s="32"/>
      <c r="C3" s="638"/>
      <c r="D3" s="616"/>
      <c r="E3" s="616"/>
      <c r="F3" s="639"/>
      <c r="G3" s="644"/>
      <c r="H3" s="638"/>
      <c r="I3" s="616"/>
      <c r="J3" s="620"/>
      <c r="K3" s="727"/>
      <c r="L3" s="312"/>
      <c r="M3" s="624"/>
      <c r="N3" s="284"/>
      <c r="O3" s="284"/>
      <c r="P3" s="285"/>
      <c r="Q3" s="286"/>
      <c r="R3" s="287"/>
      <c r="S3" s="680"/>
      <c r="T3" s="624"/>
      <c r="U3" s="308"/>
      <c r="V3" s="650"/>
      <c r="W3" s="651"/>
      <c r="X3" s="651"/>
      <c r="Y3" s="652"/>
      <c r="Z3" s="653"/>
      <c r="AA3" s="654"/>
      <c r="AB3" s="651"/>
      <c r="AC3" s="651"/>
      <c r="AD3" s="653"/>
      <c r="AE3" s="312"/>
    </row>
    <row r="4" spans="1:35">
      <c r="A4" s="635"/>
      <c r="B4" s="732"/>
      <c r="C4" s="640"/>
      <c r="D4" s="617"/>
      <c r="E4" s="617"/>
      <c r="F4" s="617"/>
      <c r="G4" s="323"/>
      <c r="H4" s="640"/>
      <c r="I4" s="617"/>
      <c r="J4" s="621"/>
      <c r="K4" s="728"/>
      <c r="L4" s="312"/>
      <c r="M4" s="622"/>
      <c r="N4" s="289"/>
      <c r="O4" s="289"/>
      <c r="P4" s="289"/>
      <c r="Q4" s="290"/>
      <c r="R4" s="288"/>
      <c r="S4" s="681"/>
      <c r="T4" s="622"/>
      <c r="U4" s="291"/>
      <c r="V4" s="655"/>
      <c r="W4" s="656"/>
      <c r="X4" s="656"/>
      <c r="Y4" s="656"/>
      <c r="Z4" s="657"/>
      <c r="AA4" s="655"/>
      <c r="AB4" s="656"/>
      <c r="AC4" s="656"/>
      <c r="AD4" s="657"/>
      <c r="AE4" s="312"/>
    </row>
    <row r="5" spans="1:35">
      <c r="A5" s="643"/>
      <c r="B5" s="641"/>
      <c r="C5" s="642"/>
      <c r="D5" s="618"/>
      <c r="E5" s="618"/>
      <c r="F5" s="602"/>
      <c r="G5" s="98"/>
      <c r="H5" s="601"/>
      <c r="I5" s="618"/>
      <c r="J5" s="723"/>
      <c r="K5" s="601"/>
      <c r="L5" s="313"/>
      <c r="M5" s="730"/>
      <c r="N5" s="292"/>
      <c r="O5" s="292"/>
      <c r="P5" s="292"/>
      <c r="Q5" s="293"/>
      <c r="R5" s="293"/>
      <c r="S5" s="682"/>
      <c r="T5" s="625"/>
      <c r="U5" s="294"/>
      <c r="V5" s="736"/>
      <c r="W5" s="737"/>
      <c r="X5" s="738"/>
      <c r="Y5" s="738"/>
      <c r="Z5" s="739"/>
      <c r="AA5" s="739"/>
      <c r="AB5" s="738"/>
      <c r="AC5" s="740"/>
      <c r="AD5" s="741"/>
      <c r="AE5" s="313"/>
    </row>
    <row r="6" spans="1:35">
      <c r="A6" s="276"/>
      <c r="B6" s="82"/>
      <c r="C6" s="87"/>
      <c r="D6" s="88"/>
      <c r="E6" s="88"/>
      <c r="F6" s="89"/>
      <c r="G6" s="98"/>
      <c r="H6" s="90"/>
      <c r="I6" s="88"/>
      <c r="J6" s="724"/>
      <c r="K6" s="90"/>
      <c r="L6" s="313"/>
      <c r="M6" s="296"/>
      <c r="N6" s="296"/>
      <c r="O6" s="296"/>
      <c r="P6" s="296"/>
      <c r="Q6" s="297"/>
      <c r="R6" s="297"/>
      <c r="S6" s="683"/>
      <c r="T6" s="298"/>
      <c r="U6" s="298"/>
      <c r="V6" s="742"/>
      <c r="W6" s="734"/>
      <c r="X6" s="743"/>
      <c r="Y6" s="743"/>
      <c r="Z6" s="744"/>
      <c r="AA6" s="744"/>
      <c r="AB6" s="743"/>
      <c r="AC6" s="745"/>
      <c r="AD6" s="743"/>
      <c r="AE6" s="313"/>
    </row>
    <row r="7" spans="1:35">
      <c r="A7" s="276"/>
      <c r="B7" s="82"/>
      <c r="C7" s="87"/>
      <c r="D7" s="88"/>
      <c r="E7" s="88"/>
      <c r="F7" s="89"/>
      <c r="G7" s="98"/>
      <c r="H7" s="90"/>
      <c r="I7" s="88"/>
      <c r="J7" s="724"/>
      <c r="K7" s="90"/>
      <c r="L7" s="313"/>
      <c r="M7" s="296"/>
      <c r="N7" s="296"/>
      <c r="O7" s="296"/>
      <c r="P7" s="296"/>
      <c r="Q7" s="297"/>
      <c r="R7" s="297"/>
      <c r="S7" s="683"/>
      <c r="T7" s="298"/>
      <c r="U7" s="298"/>
      <c r="V7" s="742"/>
      <c r="W7" s="734"/>
      <c r="X7" s="743"/>
      <c r="Y7" s="743"/>
      <c r="Z7" s="744"/>
      <c r="AA7" s="744"/>
      <c r="AB7" s="743"/>
      <c r="AC7" s="745"/>
      <c r="AD7" s="743"/>
      <c r="AE7" s="313"/>
    </row>
    <row r="8" spans="1:35">
      <c r="A8" s="276"/>
      <c r="B8" s="82"/>
      <c r="C8" s="87"/>
      <c r="D8" s="88"/>
      <c r="E8" s="88"/>
      <c r="F8" s="89"/>
      <c r="G8" s="98"/>
      <c r="H8" s="90"/>
      <c r="I8" s="88"/>
      <c r="J8" s="724"/>
      <c r="K8" s="90"/>
      <c r="L8" s="313"/>
      <c r="M8" s="296"/>
      <c r="N8" s="296"/>
      <c r="O8" s="296"/>
      <c r="P8" s="296"/>
      <c r="Q8" s="297"/>
      <c r="R8" s="297"/>
      <c r="S8" s="683"/>
      <c r="T8" s="298"/>
      <c r="U8" s="298"/>
      <c r="V8" s="742"/>
      <c r="W8" s="734"/>
      <c r="X8" s="743"/>
      <c r="Y8" s="743"/>
      <c r="Z8" s="744"/>
      <c r="AA8" s="744"/>
      <c r="AB8" s="743"/>
      <c r="AC8" s="745"/>
      <c r="AD8" s="743"/>
      <c r="AE8" s="313"/>
      <c r="AI8" s="599"/>
    </row>
    <row r="9" spans="1:35">
      <c r="A9" s="276"/>
      <c r="B9" s="82"/>
      <c r="C9" s="87"/>
      <c r="D9" s="88"/>
      <c r="E9" s="88"/>
      <c r="F9" s="89"/>
      <c r="G9" s="98"/>
      <c r="H9" s="90"/>
      <c r="I9" s="88"/>
      <c r="J9" s="724"/>
      <c r="K9" s="90"/>
      <c r="L9" s="313"/>
      <c r="M9" s="296"/>
      <c r="N9" s="296"/>
      <c r="O9" s="296"/>
      <c r="P9" s="296"/>
      <c r="Q9" s="297"/>
      <c r="R9" s="297"/>
      <c r="S9" s="683"/>
      <c r="T9" s="298"/>
      <c r="U9" s="298"/>
      <c r="V9" s="742"/>
      <c r="W9" s="734"/>
      <c r="X9" s="743"/>
      <c r="Y9" s="743"/>
      <c r="Z9" s="744"/>
      <c r="AA9" s="744"/>
      <c r="AB9" s="743"/>
      <c r="AC9" s="745"/>
      <c r="AD9" s="743"/>
      <c r="AE9" s="313"/>
    </row>
    <row r="10" spans="1:35">
      <c r="A10" s="276"/>
      <c r="B10" s="86"/>
      <c r="C10" s="91"/>
      <c r="D10" s="92"/>
      <c r="E10" s="92"/>
      <c r="F10" s="93"/>
      <c r="G10" s="99"/>
      <c r="H10" s="94"/>
      <c r="I10" s="92"/>
      <c r="J10" s="725"/>
      <c r="K10" s="94"/>
      <c r="L10" s="313"/>
      <c r="M10" s="299"/>
      <c r="N10" s="299"/>
      <c r="O10" s="299"/>
      <c r="P10" s="299"/>
      <c r="Q10" s="300"/>
      <c r="R10" s="300"/>
      <c r="S10" s="684"/>
      <c r="T10" s="301"/>
      <c r="U10" s="301"/>
      <c r="V10" s="746"/>
      <c r="W10" s="747"/>
      <c r="X10" s="748"/>
      <c r="Y10" s="748"/>
      <c r="Z10" s="749"/>
      <c r="AA10" s="749"/>
      <c r="AB10" s="748"/>
      <c r="AC10" s="750"/>
      <c r="AD10" s="748"/>
      <c r="AE10" s="313"/>
    </row>
    <row r="11" spans="1:35">
      <c r="A11" s="276"/>
      <c r="B11" s="82"/>
      <c r="C11" s="87"/>
      <c r="D11" s="88"/>
      <c r="E11" s="88"/>
      <c r="F11" s="89"/>
      <c r="G11" s="98"/>
      <c r="H11" s="90"/>
      <c r="I11" s="88"/>
      <c r="J11" s="724"/>
      <c r="K11" s="90"/>
      <c r="L11" s="313"/>
      <c r="M11" s="904"/>
      <c r="N11" s="603"/>
      <c r="O11" s="603"/>
      <c r="P11" s="603"/>
      <c r="Q11" s="604"/>
      <c r="R11" s="603"/>
      <c r="S11" s="685"/>
      <c r="T11" s="603"/>
      <c r="U11" s="604"/>
      <c r="V11" s="751"/>
      <c r="W11" s="751"/>
      <c r="X11" s="751"/>
      <c r="Y11" s="751"/>
      <c r="Z11" s="752"/>
      <c r="AA11" s="751"/>
      <c r="AB11" s="751"/>
      <c r="AC11" s="751"/>
      <c r="AD11" s="753"/>
      <c r="AE11" s="313"/>
    </row>
    <row r="12" spans="1:35">
      <c r="A12" s="276"/>
      <c r="B12" s="82"/>
      <c r="C12" s="87"/>
      <c r="D12" s="88"/>
      <c r="E12" s="88"/>
      <c r="F12" s="89"/>
      <c r="G12" s="98"/>
      <c r="H12" s="90"/>
      <c r="I12" s="88"/>
      <c r="J12" s="724"/>
      <c r="K12" s="90"/>
      <c r="L12" s="313"/>
      <c r="M12" s="295"/>
      <c r="N12" s="295"/>
      <c r="O12" s="295"/>
      <c r="P12" s="295"/>
      <c r="Q12" s="302"/>
      <c r="R12" s="295"/>
      <c r="S12" s="686"/>
      <c r="T12" s="295"/>
      <c r="U12" s="302"/>
      <c r="V12" s="734"/>
      <c r="W12" s="734"/>
      <c r="X12" s="734"/>
      <c r="Y12" s="734"/>
      <c r="Z12" s="735"/>
      <c r="AA12" s="734"/>
      <c r="AB12" s="734"/>
      <c r="AC12" s="734"/>
      <c r="AD12" s="742"/>
      <c r="AE12" s="313"/>
    </row>
    <row r="13" spans="1:35">
      <c r="A13" s="276"/>
      <c r="B13" s="82"/>
      <c r="C13" s="87"/>
      <c r="D13" s="88"/>
      <c r="E13" s="88"/>
      <c r="F13" s="89"/>
      <c r="G13" s="726"/>
      <c r="H13" s="90"/>
      <c r="I13" s="88"/>
      <c r="J13" s="724"/>
      <c r="K13" s="90"/>
      <c r="L13" s="313"/>
      <c r="M13" s="295"/>
      <c r="N13" s="686"/>
      <c r="O13" s="686"/>
      <c r="P13" s="686"/>
      <c r="Q13" s="733"/>
      <c r="R13" s="686"/>
      <c r="S13" s="686"/>
      <c r="T13" s="686"/>
      <c r="U13" s="733"/>
      <c r="V13" s="686"/>
      <c r="W13" s="686"/>
      <c r="X13" s="686"/>
      <c r="Y13" s="686"/>
      <c r="Z13" s="733"/>
      <c r="AA13" s="686"/>
      <c r="AB13" s="686"/>
      <c r="AC13" s="686"/>
      <c r="AD13" s="754"/>
      <c r="AE13" s="313"/>
    </row>
    <row r="14" spans="1:35">
      <c r="A14" s="276"/>
      <c r="B14" s="82"/>
      <c r="C14" s="87"/>
      <c r="D14" s="88"/>
      <c r="E14" s="88"/>
      <c r="F14" s="89"/>
      <c r="G14" s="98"/>
      <c r="H14" s="90"/>
      <c r="I14" s="88"/>
      <c r="J14" s="724"/>
      <c r="K14" s="90"/>
      <c r="L14" s="313"/>
      <c r="M14" s="295"/>
      <c r="N14" s="686"/>
      <c r="O14" s="686"/>
      <c r="P14" s="686"/>
      <c r="Q14" s="733"/>
      <c r="R14" s="686"/>
      <c r="S14" s="686"/>
      <c r="T14" s="686"/>
      <c r="U14" s="733"/>
      <c r="V14" s="686"/>
      <c r="W14" s="686"/>
      <c r="X14" s="686"/>
      <c r="Y14" s="686"/>
      <c r="Z14" s="733"/>
      <c r="AA14" s="686"/>
      <c r="AB14" s="686"/>
      <c r="AC14" s="686"/>
      <c r="AD14" s="754"/>
      <c r="AE14" s="313"/>
    </row>
    <row r="15" spans="1:35">
      <c r="A15" s="276"/>
      <c r="B15" s="82"/>
      <c r="C15" s="87"/>
      <c r="D15" s="88"/>
      <c r="E15" s="88"/>
      <c r="F15" s="89"/>
      <c r="G15" s="98"/>
      <c r="H15" s="90"/>
      <c r="I15" s="88"/>
      <c r="J15" s="724"/>
      <c r="K15" s="90"/>
      <c r="L15" s="313"/>
      <c r="M15" s="295"/>
      <c r="N15" s="686"/>
      <c r="O15" s="686"/>
      <c r="P15" s="686"/>
      <c r="Q15" s="733"/>
      <c r="R15" s="686"/>
      <c r="S15" s="686"/>
      <c r="T15" s="686"/>
      <c r="U15" s="733"/>
      <c r="V15" s="686"/>
      <c r="W15" s="686"/>
      <c r="X15" s="686"/>
      <c r="Y15" s="686"/>
      <c r="Z15" s="733"/>
      <c r="AA15" s="686"/>
      <c r="AB15" s="686"/>
      <c r="AC15" s="686"/>
      <c r="AD15" s="754"/>
      <c r="AE15" s="313"/>
    </row>
    <row r="16" spans="1:35">
      <c r="A16" s="276"/>
      <c r="B16" s="82"/>
      <c r="C16" s="87"/>
      <c r="D16" s="88"/>
      <c r="E16" s="88"/>
      <c r="F16" s="89"/>
      <c r="G16" s="98"/>
      <c r="H16" s="90"/>
      <c r="I16" s="88"/>
      <c r="J16" s="724"/>
      <c r="K16" s="90"/>
      <c r="L16" s="313"/>
      <c r="M16" s="295"/>
      <c r="N16" s="686"/>
      <c r="O16" s="686"/>
      <c r="P16" s="686"/>
      <c r="Q16" s="733"/>
      <c r="R16" s="686"/>
      <c r="S16" s="686"/>
      <c r="T16" s="686"/>
      <c r="U16" s="733"/>
      <c r="V16" s="778"/>
      <c r="W16" s="756"/>
      <c r="X16" s="756"/>
      <c r="Y16" s="757"/>
      <c r="Z16" s="758"/>
      <c r="AA16" s="758"/>
      <c r="AB16" s="756"/>
      <c r="AC16" s="757"/>
      <c r="AD16" s="758"/>
      <c r="AE16" s="313"/>
    </row>
    <row r="17" spans="1:31">
      <c r="B17" s="82"/>
      <c r="C17" s="87"/>
      <c r="D17" s="88"/>
      <c r="E17" s="88"/>
      <c r="F17" s="89"/>
      <c r="G17" s="98"/>
      <c r="H17" s="90"/>
      <c r="I17" s="88"/>
      <c r="J17" s="724"/>
      <c r="K17" s="90"/>
      <c r="L17" s="313"/>
      <c r="M17" s="295"/>
      <c r="N17" s="686"/>
      <c r="O17" s="686"/>
      <c r="P17" s="686"/>
      <c r="Q17" s="733"/>
      <c r="R17" s="686"/>
      <c r="S17" s="686"/>
      <c r="T17" s="686"/>
      <c r="U17" s="733"/>
      <c r="V17" s="755"/>
      <c r="W17" s="756"/>
      <c r="X17" s="756"/>
      <c r="Y17" s="757"/>
      <c r="Z17" s="758"/>
      <c r="AA17" s="758"/>
      <c r="AB17" s="756"/>
      <c r="AC17" s="757"/>
      <c r="AD17" s="758"/>
      <c r="AE17" s="313"/>
    </row>
    <row r="18" spans="1:31">
      <c r="A18" s="276"/>
      <c r="B18" s="86"/>
      <c r="C18" s="91"/>
      <c r="D18" s="92"/>
      <c r="E18" s="92"/>
      <c r="F18" s="93"/>
      <c r="G18" s="99"/>
      <c r="H18" s="94"/>
      <c r="I18" s="92"/>
      <c r="J18" s="725"/>
      <c r="K18" s="94"/>
      <c r="L18" s="715"/>
      <c r="M18" s="759"/>
      <c r="N18" s="760"/>
      <c r="O18" s="760"/>
      <c r="P18" s="760"/>
      <c r="Q18" s="761"/>
      <c r="R18" s="760"/>
      <c r="S18" s="760"/>
      <c r="T18" s="760"/>
      <c r="U18" s="761"/>
      <c r="V18" s="779"/>
      <c r="W18" s="760"/>
      <c r="X18" s="760"/>
      <c r="Y18" s="763"/>
      <c r="Z18" s="762"/>
      <c r="AA18" s="762"/>
      <c r="AB18" s="760"/>
      <c r="AC18" s="763"/>
      <c r="AD18" s="762"/>
      <c r="AE18" s="313"/>
    </row>
    <row r="19" spans="1:31">
      <c r="A19" s="276"/>
      <c r="B19" s="82"/>
      <c r="C19" s="87"/>
      <c r="D19" s="88"/>
      <c r="E19" s="88"/>
      <c r="F19" s="89"/>
      <c r="G19" s="98"/>
      <c r="H19" s="90"/>
      <c r="I19" s="88"/>
      <c r="J19" s="724"/>
      <c r="K19" s="90"/>
      <c r="L19" s="313"/>
      <c r="M19" s="764"/>
      <c r="N19" s="764"/>
      <c r="O19" s="764"/>
      <c r="P19" s="764"/>
      <c r="Q19" s="765"/>
      <c r="R19" s="764"/>
      <c r="S19" s="756"/>
      <c r="T19" s="764"/>
      <c r="U19" s="765"/>
      <c r="V19" s="766"/>
      <c r="W19" s="767"/>
      <c r="X19" s="767"/>
      <c r="Y19" s="768"/>
      <c r="Z19" s="769"/>
      <c r="AA19" s="769"/>
      <c r="AB19" s="767"/>
      <c r="AC19" s="768"/>
      <c r="AD19" s="769"/>
      <c r="AE19" s="313"/>
    </row>
    <row r="20" spans="1:31">
      <c r="B20" s="82"/>
      <c r="C20" s="87"/>
      <c r="D20" s="88"/>
      <c r="E20" s="88"/>
      <c r="F20" s="89"/>
      <c r="G20" s="98"/>
      <c r="H20" s="90"/>
      <c r="I20" s="88"/>
      <c r="J20" s="724"/>
      <c r="K20" s="90"/>
      <c r="L20" s="313"/>
      <c r="M20" s="605"/>
      <c r="N20" s="605"/>
      <c r="O20" s="605"/>
      <c r="P20" s="606"/>
      <c r="Q20" s="607"/>
      <c r="R20" s="608"/>
      <c r="S20" s="605"/>
      <c r="T20" s="606"/>
      <c r="U20" s="609"/>
      <c r="V20" s="734"/>
      <c r="W20" s="734"/>
      <c r="X20" s="743"/>
      <c r="Y20" s="743"/>
      <c r="Z20" s="744"/>
      <c r="AA20" s="744"/>
      <c r="AB20" s="743"/>
      <c r="AC20" s="745"/>
      <c r="AD20" s="743"/>
      <c r="AE20" s="313"/>
    </row>
    <row r="21" spans="1:31">
      <c r="A21" s="276"/>
      <c r="B21" s="86"/>
      <c r="C21" s="91"/>
      <c r="D21" s="92"/>
      <c r="E21" s="92"/>
      <c r="F21" s="93"/>
      <c r="G21" s="99"/>
      <c r="H21" s="94"/>
      <c r="I21" s="92"/>
      <c r="J21" s="725"/>
      <c r="K21" s="94"/>
      <c r="L21" s="313"/>
      <c r="M21" s="610"/>
      <c r="N21" s="610"/>
      <c r="O21" s="610"/>
      <c r="P21" s="611"/>
      <c r="Q21" s="612"/>
      <c r="R21" s="613"/>
      <c r="S21" s="610"/>
      <c r="T21" s="611"/>
      <c r="U21" s="614"/>
      <c r="V21" s="770"/>
      <c r="W21" s="771"/>
      <c r="X21" s="771"/>
      <c r="Y21" s="772"/>
      <c r="Z21" s="770"/>
      <c r="AA21" s="770"/>
      <c r="AB21" s="771"/>
      <c r="AC21" s="772"/>
      <c r="AD21" s="770"/>
      <c r="AE21" s="313"/>
    </row>
    <row r="22" spans="1:31">
      <c r="A22" s="276"/>
      <c r="B22" s="82"/>
      <c r="C22" s="87"/>
      <c r="D22" s="88"/>
      <c r="E22" s="88"/>
      <c r="F22" s="89"/>
      <c r="G22" s="98"/>
      <c r="H22" s="90"/>
      <c r="I22" s="88"/>
      <c r="J22" s="724"/>
      <c r="K22" s="90"/>
      <c r="L22" s="313"/>
      <c r="M22" s="905"/>
      <c r="N22" s="716"/>
      <c r="O22" s="716"/>
      <c r="P22" s="717"/>
      <c r="Q22" s="718"/>
      <c r="R22" s="719"/>
      <c r="S22" s="716"/>
      <c r="T22" s="717"/>
      <c r="U22" s="720"/>
      <c r="V22" s="773"/>
      <c r="W22" s="774"/>
      <c r="X22" s="774"/>
      <c r="Y22" s="775"/>
      <c r="Z22" s="776"/>
      <c r="AA22" s="776"/>
      <c r="AB22" s="774"/>
      <c r="AC22" s="775"/>
      <c r="AD22" s="776"/>
      <c r="AE22" s="313"/>
    </row>
    <row r="23" spans="1:31">
      <c r="A23" s="276"/>
      <c r="B23" s="82"/>
      <c r="C23" s="87"/>
      <c r="D23" s="88"/>
      <c r="E23" s="88"/>
      <c r="F23" s="89"/>
      <c r="G23" s="98"/>
      <c r="H23" s="90"/>
      <c r="I23" s="88"/>
      <c r="J23" s="724"/>
      <c r="K23" s="90"/>
      <c r="L23" s="313"/>
      <c r="M23" s="605"/>
      <c r="N23" s="605"/>
      <c r="O23" s="605"/>
      <c r="P23" s="606"/>
      <c r="Q23" s="607"/>
      <c r="R23" s="608"/>
      <c r="S23" s="605"/>
      <c r="T23" s="606"/>
      <c r="U23" s="609"/>
      <c r="V23" s="734"/>
      <c r="W23" s="734"/>
      <c r="X23" s="743"/>
      <c r="Y23" s="743"/>
      <c r="Z23" s="744"/>
      <c r="AA23" s="744"/>
      <c r="AB23" s="743"/>
      <c r="AC23" s="745"/>
      <c r="AD23" s="743"/>
      <c r="AE23" s="313"/>
    </row>
    <row r="24" spans="1:31">
      <c r="A24" s="276"/>
      <c r="B24" s="86"/>
      <c r="C24" s="91"/>
      <c r="D24" s="92"/>
      <c r="E24" s="92"/>
      <c r="F24" s="93"/>
      <c r="G24" s="99"/>
      <c r="H24" s="94"/>
      <c r="I24" s="92"/>
      <c r="J24" s="725"/>
      <c r="K24" s="94"/>
      <c r="L24" s="313"/>
      <c r="M24" s="610"/>
      <c r="N24" s="610"/>
      <c r="O24" s="610"/>
      <c r="P24" s="611"/>
      <c r="Q24" s="612"/>
      <c r="R24" s="613"/>
      <c r="S24" s="610"/>
      <c r="T24" s="611"/>
      <c r="U24" s="614"/>
      <c r="V24" s="770"/>
      <c r="W24" s="771"/>
      <c r="X24" s="771"/>
      <c r="Y24" s="772"/>
      <c r="Z24" s="770"/>
      <c r="AA24" s="770"/>
      <c r="AB24" s="771"/>
      <c r="AC24" s="772"/>
      <c r="AD24" s="770"/>
      <c r="AE24" s="313"/>
    </row>
    <row r="25" spans="1:31">
      <c r="A25" s="276"/>
      <c r="B25" s="82"/>
      <c r="C25" s="87"/>
      <c r="D25" s="88"/>
      <c r="E25" s="88"/>
      <c r="F25" s="89"/>
      <c r="G25" s="98"/>
      <c r="H25" s="90"/>
      <c r="I25" s="88"/>
      <c r="J25" s="724"/>
      <c r="K25" s="90"/>
      <c r="L25" s="313"/>
      <c r="M25" s="905"/>
      <c r="N25" s="716"/>
      <c r="O25" s="716"/>
      <c r="P25" s="717"/>
      <c r="Q25" s="718"/>
      <c r="R25" s="719"/>
      <c r="S25" s="716"/>
      <c r="T25" s="717"/>
      <c r="U25" s="720"/>
      <c r="V25" s="734"/>
      <c r="W25" s="734"/>
      <c r="X25" s="743"/>
      <c r="Y25" s="743"/>
      <c r="Z25" s="744"/>
      <c r="AA25" s="744"/>
      <c r="AB25" s="743"/>
      <c r="AC25" s="745"/>
      <c r="AD25" s="743"/>
      <c r="AE25" s="313"/>
    </row>
    <row r="26" spans="1:31">
      <c r="A26" s="276"/>
      <c r="B26" s="82"/>
      <c r="C26" s="87"/>
      <c r="D26" s="88"/>
      <c r="E26" s="88"/>
      <c r="F26" s="89"/>
      <c r="G26" s="98"/>
      <c r="H26" s="90"/>
      <c r="I26" s="88"/>
      <c r="J26" s="724"/>
      <c r="K26" s="90"/>
      <c r="L26" s="313"/>
      <c r="M26" s="605"/>
      <c r="N26" s="605"/>
      <c r="O26" s="605"/>
      <c r="P26" s="606"/>
      <c r="Q26" s="607"/>
      <c r="R26" s="608"/>
      <c r="S26" s="605"/>
      <c r="T26" s="606"/>
      <c r="U26" s="609"/>
      <c r="V26" s="734"/>
      <c r="W26" s="734"/>
      <c r="X26" s="743"/>
      <c r="Y26" s="743"/>
      <c r="Z26" s="744"/>
      <c r="AA26" s="744"/>
      <c r="AB26" s="743"/>
      <c r="AC26" s="745"/>
      <c r="AD26" s="743"/>
      <c r="AE26" s="313"/>
    </row>
    <row r="27" spans="1:31">
      <c r="A27" s="276"/>
      <c r="B27" s="86"/>
      <c r="C27" s="91"/>
      <c r="D27" s="92"/>
      <c r="E27" s="92"/>
      <c r="F27" s="93"/>
      <c r="G27" s="99"/>
      <c r="H27" s="94"/>
      <c r="I27" s="92"/>
      <c r="J27" s="725"/>
      <c r="K27" s="94"/>
      <c r="L27" s="313"/>
      <c r="M27" s="610"/>
      <c r="N27" s="610"/>
      <c r="O27" s="610"/>
      <c r="P27" s="611"/>
      <c r="Q27" s="612"/>
      <c r="R27" s="613"/>
      <c r="S27" s="610"/>
      <c r="T27" s="611"/>
      <c r="U27" s="614"/>
      <c r="V27" s="777"/>
      <c r="W27" s="771"/>
      <c r="X27" s="771"/>
      <c r="Y27" s="772"/>
      <c r="Z27" s="770"/>
      <c r="AA27" s="770"/>
      <c r="AB27" s="771"/>
      <c r="AC27" s="772"/>
      <c r="AD27" s="770"/>
      <c r="AE27" s="715"/>
    </row>
    <row r="28" spans="1:31">
      <c r="A28" s="276"/>
      <c r="B28" s="82"/>
      <c r="C28" s="87"/>
      <c r="D28" s="88"/>
      <c r="E28" s="88"/>
      <c r="F28" s="89"/>
      <c r="G28" s="98"/>
      <c r="H28" s="90"/>
      <c r="I28" s="88"/>
      <c r="J28" s="724"/>
      <c r="K28" s="90"/>
      <c r="L28" s="313"/>
      <c r="M28" s="905"/>
      <c r="N28" s="716"/>
      <c r="O28" s="716"/>
      <c r="P28" s="717"/>
      <c r="Q28" s="718"/>
      <c r="R28" s="719"/>
      <c r="S28" s="716"/>
      <c r="T28" s="717"/>
      <c r="U28" s="720"/>
      <c r="V28" s="773"/>
      <c r="W28" s="774"/>
      <c r="X28" s="774"/>
      <c r="Y28" s="775"/>
      <c r="Z28" s="776"/>
      <c r="AA28" s="776"/>
      <c r="AB28" s="774"/>
      <c r="AC28" s="775"/>
      <c r="AD28" s="776"/>
      <c r="AE28" s="313"/>
    </row>
    <row r="29" spans="1:31">
      <c r="A29" s="276"/>
      <c r="B29" s="82"/>
      <c r="C29" s="87"/>
      <c r="D29" s="88"/>
      <c r="E29" s="88"/>
      <c r="F29" s="89"/>
      <c r="G29" s="98"/>
      <c r="H29" s="90"/>
      <c r="I29" s="88"/>
      <c r="J29" s="724"/>
      <c r="K29" s="90"/>
      <c r="L29" s="313"/>
      <c r="M29" s="605"/>
      <c r="N29" s="605"/>
      <c r="O29" s="605"/>
      <c r="P29" s="606"/>
      <c r="Q29" s="607"/>
      <c r="R29" s="608"/>
      <c r="S29" s="605"/>
      <c r="T29" s="606"/>
      <c r="U29" s="609"/>
      <c r="V29" s="734"/>
      <c r="W29" s="734"/>
      <c r="X29" s="743"/>
      <c r="Y29" s="743"/>
      <c r="Z29" s="744"/>
      <c r="AA29" s="744"/>
      <c r="AB29" s="743"/>
      <c r="AC29" s="745"/>
      <c r="AD29" s="743"/>
      <c r="AE29" s="313"/>
    </row>
    <row r="30" spans="1:31">
      <c r="A30" s="276"/>
      <c r="B30" s="86"/>
      <c r="C30" s="91"/>
      <c r="D30" s="92"/>
      <c r="E30" s="92"/>
      <c r="F30" s="93"/>
      <c r="G30" s="99"/>
      <c r="H30" s="94"/>
      <c r="I30" s="714"/>
      <c r="J30" s="725"/>
      <c r="K30" s="94"/>
      <c r="L30" s="313"/>
      <c r="M30" s="610"/>
      <c r="N30" s="610"/>
      <c r="O30" s="610"/>
      <c r="P30" s="611"/>
      <c r="Q30" s="612"/>
      <c r="R30" s="613"/>
      <c r="S30" s="610"/>
      <c r="T30" s="611"/>
      <c r="U30" s="614"/>
      <c r="V30" s="770"/>
      <c r="W30" s="771"/>
      <c r="X30" s="771"/>
      <c r="Y30" s="772"/>
      <c r="Z30" s="770"/>
      <c r="AA30" s="770"/>
      <c r="AB30" s="771"/>
      <c r="AC30" s="772"/>
      <c r="AD30" s="770"/>
      <c r="AE30" s="313"/>
    </row>
    <row r="31" spans="1:31">
      <c r="A31" s="276"/>
      <c r="B31" s="82"/>
      <c r="C31" s="87"/>
      <c r="D31" s="88"/>
      <c r="E31" s="88"/>
      <c r="F31" s="89"/>
      <c r="G31" s="98"/>
      <c r="H31" s="90"/>
      <c r="I31" s="88"/>
      <c r="J31" s="724"/>
      <c r="K31" s="90"/>
      <c r="L31" s="313"/>
      <c r="M31" s="905"/>
      <c r="N31" s="716"/>
      <c r="O31" s="716"/>
      <c r="P31" s="717"/>
      <c r="Q31" s="718"/>
      <c r="R31" s="719"/>
      <c r="S31" s="716"/>
      <c r="T31" s="717"/>
      <c r="U31" s="720"/>
      <c r="V31" s="773"/>
      <c r="W31" s="774"/>
      <c r="X31" s="774"/>
      <c r="Y31" s="775"/>
      <c r="Z31" s="776"/>
      <c r="AA31" s="776"/>
      <c r="AB31" s="774"/>
      <c r="AC31" s="775"/>
      <c r="AD31" s="776"/>
      <c r="AE31" s="313"/>
    </row>
    <row r="32" spans="1:31">
      <c r="A32" s="276"/>
      <c r="B32" s="82"/>
      <c r="C32" s="87"/>
      <c r="D32" s="88"/>
      <c r="E32" s="88"/>
      <c r="F32" s="89"/>
      <c r="G32" s="98"/>
      <c r="H32" s="90"/>
      <c r="I32" s="88"/>
      <c r="J32" s="724"/>
      <c r="K32" s="90"/>
      <c r="L32" s="313"/>
      <c r="M32" s="605"/>
      <c r="N32" s="605"/>
      <c r="O32" s="605"/>
      <c r="P32" s="606"/>
      <c r="Q32" s="607"/>
      <c r="R32" s="608"/>
      <c r="S32" s="605"/>
      <c r="T32" s="606"/>
      <c r="U32" s="609"/>
      <c r="V32" s="734"/>
      <c r="W32" s="734"/>
      <c r="X32" s="743"/>
      <c r="Y32" s="743"/>
      <c r="Z32" s="744"/>
      <c r="AA32" s="744"/>
      <c r="AB32" s="743"/>
      <c r="AC32" s="745"/>
      <c r="AD32" s="743"/>
      <c r="AE32" s="313"/>
    </row>
    <row r="33" spans="1:35">
      <c r="A33" s="276"/>
      <c r="B33" s="86"/>
      <c r="C33" s="91"/>
      <c r="D33" s="92"/>
      <c r="E33" s="92"/>
      <c r="F33" s="93"/>
      <c r="G33" s="99"/>
      <c r="H33" s="94"/>
      <c r="I33" s="92"/>
      <c r="J33" s="725"/>
      <c r="K33" s="94"/>
      <c r="L33" s="313"/>
      <c r="M33" s="610"/>
      <c r="N33" s="610"/>
      <c r="O33" s="610"/>
      <c r="P33" s="611"/>
      <c r="Q33" s="612"/>
      <c r="R33" s="613"/>
      <c r="S33" s="610"/>
      <c r="T33" s="611"/>
      <c r="U33" s="614"/>
      <c r="V33" s="770"/>
      <c r="W33" s="771"/>
      <c r="X33" s="771"/>
      <c r="Y33" s="772"/>
      <c r="Z33" s="770"/>
      <c r="AA33" s="770"/>
      <c r="AB33" s="771"/>
      <c r="AC33" s="772"/>
      <c r="AD33" s="770"/>
      <c r="AE33" s="313"/>
    </row>
    <row r="34" spans="1:35">
      <c r="A34" s="276"/>
      <c r="B34" s="82"/>
      <c r="C34" s="87"/>
      <c r="D34" s="88"/>
      <c r="E34" s="88"/>
      <c r="F34" s="89"/>
      <c r="G34" s="98"/>
      <c r="H34" s="90"/>
      <c r="I34" s="88"/>
      <c r="J34" s="724"/>
      <c r="K34" s="90"/>
      <c r="L34" s="313"/>
      <c r="M34" s="905"/>
      <c r="N34" s="716"/>
      <c r="O34" s="716"/>
      <c r="P34" s="717"/>
      <c r="Q34" s="718"/>
      <c r="R34" s="719"/>
      <c r="S34" s="716"/>
      <c r="T34" s="717"/>
      <c r="U34" s="720"/>
      <c r="V34" s="773"/>
      <c r="W34" s="774"/>
      <c r="X34" s="774"/>
      <c r="Y34" s="775"/>
      <c r="Z34" s="776"/>
      <c r="AA34" s="776"/>
      <c r="AB34" s="774"/>
      <c r="AC34" s="775"/>
      <c r="AD34" s="776"/>
      <c r="AE34" s="313"/>
    </row>
    <row r="35" spans="1:35">
      <c r="A35" s="276"/>
      <c r="B35" s="82"/>
      <c r="C35" s="87"/>
      <c r="D35" s="88"/>
      <c r="E35" s="88"/>
      <c r="F35" s="89"/>
      <c r="G35" s="98"/>
      <c r="H35" s="90"/>
      <c r="I35" s="88"/>
      <c r="J35" s="724"/>
      <c r="K35" s="90"/>
      <c r="L35" s="313"/>
      <c r="M35" s="605"/>
      <c r="N35" s="605"/>
      <c r="O35" s="605"/>
      <c r="P35" s="606"/>
      <c r="Q35" s="607"/>
      <c r="R35" s="608"/>
      <c r="S35" s="605"/>
      <c r="T35" s="606"/>
      <c r="U35" s="609"/>
      <c r="V35" s="734"/>
      <c r="W35" s="734"/>
      <c r="X35" s="743"/>
      <c r="Y35" s="743"/>
      <c r="Z35" s="744"/>
      <c r="AA35" s="744"/>
      <c r="AB35" s="743"/>
      <c r="AC35" s="745"/>
      <c r="AD35" s="743"/>
      <c r="AE35" s="313"/>
    </row>
    <row r="36" spans="1:35">
      <c r="A36" s="276"/>
      <c r="B36" s="86"/>
      <c r="C36" s="91"/>
      <c r="D36" s="92"/>
      <c r="E36" s="92"/>
      <c r="F36" s="93"/>
      <c r="G36" s="99"/>
      <c r="H36" s="94"/>
      <c r="I36" s="92"/>
      <c r="J36" s="725"/>
      <c r="K36" s="94"/>
      <c r="L36" s="313"/>
      <c r="M36" s="610"/>
      <c r="N36" s="610"/>
      <c r="O36" s="610"/>
      <c r="P36" s="611"/>
      <c r="Q36" s="612"/>
      <c r="R36" s="613"/>
      <c r="S36" s="610"/>
      <c r="T36" s="611"/>
      <c r="U36" s="614"/>
      <c r="V36" s="770"/>
      <c r="W36" s="771"/>
      <c r="X36" s="771"/>
      <c r="Y36" s="772"/>
      <c r="Z36" s="770"/>
      <c r="AA36" s="770"/>
      <c r="AB36" s="771"/>
      <c r="AC36" s="772"/>
      <c r="AD36" s="770"/>
      <c r="AE36" s="313"/>
    </row>
    <row r="37" spans="1:35">
      <c r="A37" s="276"/>
      <c r="B37" s="641"/>
      <c r="C37" s="642"/>
      <c r="D37" s="618"/>
      <c r="E37" s="618"/>
      <c r="F37" s="602"/>
      <c r="G37" s="721"/>
      <c r="H37" s="601"/>
      <c r="I37" s="618"/>
      <c r="J37" s="723"/>
      <c r="K37" s="601"/>
      <c r="L37" s="313"/>
      <c r="M37" s="905"/>
      <c r="N37" s="716"/>
      <c r="O37" s="716"/>
      <c r="P37" s="717"/>
      <c r="Q37" s="718"/>
      <c r="R37" s="719"/>
      <c r="S37" s="716"/>
      <c r="T37" s="717"/>
      <c r="U37" s="720"/>
      <c r="V37" s="773"/>
      <c r="W37" s="774"/>
      <c r="X37" s="774"/>
      <c r="Y37" s="775"/>
      <c r="Z37" s="776"/>
      <c r="AA37" s="776"/>
      <c r="AB37" s="774"/>
      <c r="AC37" s="775"/>
      <c r="AD37" s="776"/>
      <c r="AE37" s="313"/>
    </row>
    <row r="38" spans="1:35">
      <c r="A38" s="276"/>
      <c r="B38" s="82"/>
      <c r="C38" s="87"/>
      <c r="D38" s="88"/>
      <c r="E38" s="88"/>
      <c r="F38" s="89"/>
      <c r="G38" s="98"/>
      <c r="H38" s="90"/>
      <c r="I38" s="88"/>
      <c r="J38" s="724"/>
      <c r="K38" s="90"/>
      <c r="L38" s="313"/>
      <c r="M38" s="605"/>
      <c r="N38" s="605"/>
      <c r="O38" s="605"/>
      <c r="P38" s="606"/>
      <c r="Q38" s="607"/>
      <c r="R38" s="608"/>
      <c r="S38" s="605"/>
      <c r="T38" s="606"/>
      <c r="U38" s="609"/>
      <c r="V38" s="734"/>
      <c r="W38" s="734"/>
      <c r="X38" s="743"/>
      <c r="Y38" s="743"/>
      <c r="Z38" s="744"/>
      <c r="AA38" s="744"/>
      <c r="AB38" s="743"/>
      <c r="AC38" s="745"/>
      <c r="AD38" s="743"/>
      <c r="AE38" s="313"/>
    </row>
    <row r="39" spans="1:35">
      <c r="A39" s="276"/>
      <c r="B39" s="86"/>
      <c r="C39" s="91"/>
      <c r="D39" s="92"/>
      <c r="E39" s="92"/>
      <c r="F39" s="93"/>
      <c r="G39" s="99"/>
      <c r="H39" s="94"/>
      <c r="I39" s="92"/>
      <c r="J39" s="725"/>
      <c r="K39" s="94"/>
      <c r="L39" s="313"/>
      <c r="M39" s="610"/>
      <c r="N39" s="610"/>
      <c r="O39" s="610"/>
      <c r="P39" s="611"/>
      <c r="Q39" s="612"/>
      <c r="R39" s="613"/>
      <c r="S39" s="610"/>
      <c r="T39" s="611"/>
      <c r="U39" s="614"/>
      <c r="V39" s="770"/>
      <c r="W39" s="771"/>
      <c r="X39" s="771"/>
      <c r="Y39" s="772"/>
      <c r="Z39" s="770"/>
      <c r="AA39" s="770"/>
      <c r="AB39" s="771"/>
      <c r="AC39" s="772"/>
      <c r="AD39" s="770"/>
      <c r="AE39" s="313"/>
    </row>
    <row r="40" spans="1:35">
      <c r="A40" s="276"/>
      <c r="B40" s="82"/>
      <c r="C40" s="87"/>
      <c r="D40" s="88"/>
      <c r="E40" s="88"/>
      <c r="F40" s="89"/>
      <c r="G40" s="98"/>
      <c r="H40" s="90"/>
      <c r="I40" s="88"/>
      <c r="J40" s="724"/>
      <c r="K40" s="90"/>
      <c r="L40" s="313"/>
      <c r="M40" s="605"/>
      <c r="N40" s="605"/>
      <c r="O40" s="605"/>
      <c r="P40" s="606"/>
      <c r="Q40" s="722"/>
      <c r="R40" s="608"/>
      <c r="S40" s="605"/>
      <c r="T40" s="606"/>
      <c r="U40" s="609"/>
      <c r="V40" s="766"/>
      <c r="W40" s="767"/>
      <c r="X40" s="767"/>
      <c r="Y40" s="768"/>
      <c r="Z40" s="769"/>
      <c r="AA40" s="769"/>
      <c r="AB40" s="767"/>
      <c r="AC40" s="768"/>
      <c r="AD40" s="769"/>
      <c r="AE40" s="313"/>
    </row>
    <row r="41" spans="1:35">
      <c r="A41" s="276"/>
      <c r="B41" s="82"/>
      <c r="C41" s="87"/>
      <c r="D41" s="88"/>
      <c r="E41" s="88"/>
      <c r="F41" s="89"/>
      <c r="G41" s="98"/>
      <c r="H41" s="90"/>
      <c r="I41" s="88"/>
      <c r="J41" s="724"/>
      <c r="K41" s="90"/>
      <c r="L41" s="313"/>
      <c r="M41" s="605"/>
      <c r="N41" s="296"/>
      <c r="O41" s="296"/>
      <c r="P41" s="296"/>
      <c r="Q41" s="297"/>
      <c r="R41" s="297"/>
      <c r="S41" s="683"/>
      <c r="T41" s="298"/>
      <c r="U41" s="298"/>
      <c r="V41" s="742"/>
      <c r="W41" s="734"/>
      <c r="X41" s="743"/>
      <c r="Y41" s="743"/>
      <c r="Z41" s="744"/>
      <c r="AA41" s="744"/>
      <c r="AB41" s="743"/>
      <c r="AC41" s="745"/>
      <c r="AD41" s="743"/>
      <c r="AE41" s="313"/>
    </row>
    <row r="42" spans="1:35">
      <c r="A42" s="305"/>
      <c r="B42" s="86"/>
      <c r="C42" s="91"/>
      <c r="D42" s="92"/>
      <c r="E42" s="92"/>
      <c r="F42" s="93"/>
      <c r="G42" s="99"/>
      <c r="H42" s="94"/>
      <c r="I42" s="92"/>
      <c r="J42" s="725"/>
      <c r="K42" s="94"/>
      <c r="L42" s="715"/>
      <c r="M42" s="610"/>
      <c r="N42" s="299"/>
      <c r="O42" s="299"/>
      <c r="P42" s="299"/>
      <c r="Q42" s="300"/>
      <c r="R42" s="300"/>
      <c r="S42" s="684"/>
      <c r="T42" s="301"/>
      <c r="U42" s="301"/>
      <c r="V42" s="746"/>
      <c r="W42" s="747"/>
      <c r="X42" s="748"/>
      <c r="Y42" s="748"/>
      <c r="Z42" s="749"/>
      <c r="AA42" s="749"/>
      <c r="AB42" s="748"/>
      <c r="AC42" s="750"/>
      <c r="AD42" s="748"/>
      <c r="AE42" s="715"/>
    </row>
    <row r="43" spans="1:35">
      <c r="A43" s="643"/>
      <c r="B43" s="641"/>
      <c r="C43" s="642"/>
      <c r="D43" s="618"/>
      <c r="E43" s="618"/>
      <c r="F43" s="602"/>
      <c r="G43" s="98"/>
      <c r="H43" s="601"/>
      <c r="I43" s="618"/>
      <c r="J43" s="723"/>
      <c r="K43" s="601"/>
      <c r="L43" s="313"/>
      <c r="M43" s="906"/>
      <c r="N43" s="292"/>
      <c r="O43" s="292"/>
      <c r="P43" s="292"/>
      <c r="Q43" s="293"/>
      <c r="R43" s="293"/>
      <c r="S43" s="682"/>
      <c r="T43" s="625"/>
      <c r="U43" s="294"/>
      <c r="V43" s="736"/>
      <c r="W43" s="737"/>
      <c r="X43" s="738"/>
      <c r="Y43" s="738"/>
      <c r="Z43" s="739"/>
      <c r="AA43" s="739"/>
      <c r="AB43" s="738"/>
      <c r="AC43" s="740"/>
      <c r="AD43" s="741"/>
      <c r="AE43" s="313"/>
    </row>
    <row r="44" spans="1:35">
      <c r="A44" s="276"/>
      <c r="B44" s="82"/>
      <c r="C44" s="87"/>
      <c r="D44" s="88"/>
      <c r="E44" s="88"/>
      <c r="F44" s="89"/>
      <c r="G44" s="98"/>
      <c r="H44" s="90"/>
      <c r="I44" s="88"/>
      <c r="J44" s="724"/>
      <c r="K44" s="90"/>
      <c r="L44" s="313"/>
      <c r="M44" s="907"/>
      <c r="N44" s="296"/>
      <c r="O44" s="296"/>
      <c r="P44" s="296"/>
      <c r="Q44" s="297"/>
      <c r="R44" s="297"/>
      <c r="S44" s="683"/>
      <c r="T44" s="298"/>
      <c r="U44" s="298"/>
      <c r="V44" s="742"/>
      <c r="W44" s="734"/>
      <c r="X44" s="743"/>
      <c r="Y44" s="743"/>
      <c r="Z44" s="744"/>
      <c r="AA44" s="744"/>
      <c r="AB44" s="743"/>
      <c r="AC44" s="745"/>
      <c r="AD44" s="743"/>
      <c r="AE44" s="313"/>
      <c r="AI44" s="599"/>
    </row>
    <row r="45" spans="1:35">
      <c r="A45" s="276"/>
      <c r="B45" s="82"/>
      <c r="C45" s="87"/>
      <c r="D45" s="88"/>
      <c r="E45" s="88"/>
      <c r="F45" s="89"/>
      <c r="G45" s="98"/>
      <c r="H45" s="90"/>
      <c r="I45" s="88"/>
      <c r="J45" s="724"/>
      <c r="K45" s="90"/>
      <c r="L45" s="313"/>
      <c r="M45" s="907"/>
      <c r="N45" s="296"/>
      <c r="O45" s="296"/>
      <c r="P45" s="296"/>
      <c r="Q45" s="297"/>
      <c r="R45" s="297"/>
      <c r="S45" s="683"/>
      <c r="T45" s="298"/>
      <c r="U45" s="298"/>
      <c r="V45" s="742"/>
      <c r="W45" s="734"/>
      <c r="X45" s="743"/>
      <c r="Y45" s="743"/>
      <c r="Z45" s="744"/>
      <c r="AA45" s="744"/>
      <c r="AB45" s="743"/>
      <c r="AC45" s="745"/>
      <c r="AD45" s="743"/>
      <c r="AE45" s="313"/>
    </row>
    <row r="46" spans="1:35">
      <c r="A46" s="276"/>
      <c r="B46" s="82"/>
      <c r="C46" s="87"/>
      <c r="D46" s="88"/>
      <c r="E46" s="88"/>
      <c r="F46" s="89"/>
      <c r="G46" s="98"/>
      <c r="H46" s="90"/>
      <c r="I46" s="88"/>
      <c r="J46" s="724"/>
      <c r="K46" s="90"/>
      <c r="L46" s="313"/>
      <c r="M46" s="907"/>
      <c r="N46" s="296"/>
      <c r="O46" s="296"/>
      <c r="P46" s="296"/>
      <c r="Q46" s="297"/>
      <c r="R46" s="297"/>
      <c r="S46" s="683"/>
      <c r="T46" s="298"/>
      <c r="U46" s="298"/>
      <c r="V46" s="742"/>
      <c r="W46" s="734"/>
      <c r="X46" s="743"/>
      <c r="Y46" s="743"/>
      <c r="Z46" s="744"/>
      <c r="AA46" s="744"/>
      <c r="AB46" s="743"/>
      <c r="AC46" s="745"/>
      <c r="AD46" s="743"/>
      <c r="AE46" s="313"/>
    </row>
    <row r="47" spans="1:35">
      <c r="A47" s="276"/>
      <c r="B47" s="82"/>
      <c r="C47" s="87"/>
      <c r="D47" s="88"/>
      <c r="E47" s="88"/>
      <c r="F47" s="89"/>
      <c r="G47" s="98"/>
      <c r="H47" s="90"/>
      <c r="I47" s="88"/>
      <c r="J47" s="724"/>
      <c r="K47" s="90"/>
      <c r="L47" s="313"/>
      <c r="M47" s="907"/>
      <c r="N47" s="296"/>
      <c r="O47" s="296"/>
      <c r="P47" s="296"/>
      <c r="Q47" s="297"/>
      <c r="R47" s="297"/>
      <c r="S47" s="683"/>
      <c r="T47" s="298"/>
      <c r="U47" s="298"/>
      <c r="V47" s="742"/>
      <c r="W47" s="734"/>
      <c r="X47" s="743"/>
      <c r="Y47" s="743"/>
      <c r="Z47" s="744"/>
      <c r="AA47" s="744"/>
      <c r="AB47" s="743"/>
      <c r="AC47" s="745"/>
      <c r="AD47" s="743"/>
      <c r="AE47" s="313"/>
    </row>
    <row r="48" spans="1:35">
      <c r="A48" s="276"/>
      <c r="B48" s="86"/>
      <c r="C48" s="91"/>
      <c r="D48" s="92"/>
      <c r="E48" s="92"/>
      <c r="F48" s="93"/>
      <c r="G48" s="99"/>
      <c r="H48" s="94"/>
      <c r="I48" s="92"/>
      <c r="J48" s="725"/>
      <c r="K48" s="94"/>
      <c r="L48" s="313"/>
      <c r="M48" s="908"/>
      <c r="N48" s="299"/>
      <c r="O48" s="299"/>
      <c r="P48" s="299"/>
      <c r="Q48" s="300"/>
      <c r="R48" s="300"/>
      <c r="S48" s="684"/>
      <c r="T48" s="301"/>
      <c r="U48" s="301"/>
      <c r="V48" s="746"/>
      <c r="W48" s="747"/>
      <c r="X48" s="748"/>
      <c r="Y48" s="748"/>
      <c r="Z48" s="749"/>
      <c r="AA48" s="749"/>
      <c r="AB48" s="748"/>
      <c r="AC48" s="750"/>
      <c r="AD48" s="748"/>
      <c r="AE48" s="313"/>
    </row>
    <row r="49" spans="1:31">
      <c r="A49" s="276"/>
      <c r="B49" s="82"/>
      <c r="C49" s="87"/>
      <c r="D49" s="88"/>
      <c r="E49" s="88"/>
      <c r="F49" s="89"/>
      <c r="G49" s="98"/>
      <c r="H49" s="90"/>
      <c r="I49" s="88"/>
      <c r="J49" s="724"/>
      <c r="K49" s="90"/>
      <c r="L49" s="313"/>
      <c r="M49" s="904"/>
      <c r="N49" s="603"/>
      <c r="O49" s="603"/>
      <c r="P49" s="603"/>
      <c r="Q49" s="604"/>
      <c r="R49" s="603"/>
      <c r="S49" s="685"/>
      <c r="T49" s="603"/>
      <c r="U49" s="604"/>
      <c r="V49" s="751"/>
      <c r="W49" s="751"/>
      <c r="X49" s="751"/>
      <c r="Y49" s="751"/>
      <c r="Z49" s="752"/>
      <c r="AA49" s="751"/>
      <c r="AB49" s="751"/>
      <c r="AC49" s="751"/>
      <c r="AD49" s="753"/>
      <c r="AE49" s="313"/>
    </row>
    <row r="50" spans="1:31">
      <c r="A50" s="276"/>
      <c r="B50" s="82"/>
      <c r="C50" s="87"/>
      <c r="D50" s="88"/>
      <c r="E50" s="88"/>
      <c r="F50" s="89"/>
      <c r="G50" s="98"/>
      <c r="H50" s="90"/>
      <c r="I50" s="88"/>
      <c r="J50" s="724"/>
      <c r="K50" s="90"/>
      <c r="L50" s="313"/>
      <c r="M50" s="295"/>
      <c r="N50" s="295"/>
      <c r="O50" s="295"/>
      <c r="P50" s="295"/>
      <c r="Q50" s="302"/>
      <c r="R50" s="295"/>
      <c r="S50" s="686"/>
      <c r="T50" s="295"/>
      <c r="U50" s="302"/>
      <c r="V50" s="734"/>
      <c r="W50" s="734"/>
      <c r="X50" s="734"/>
      <c r="Y50" s="734"/>
      <c r="Z50" s="735"/>
      <c r="AA50" s="734"/>
      <c r="AB50" s="734"/>
      <c r="AC50" s="734"/>
      <c r="AD50" s="742"/>
      <c r="AE50" s="313"/>
    </row>
    <row r="51" spans="1:31">
      <c r="A51" s="276"/>
      <c r="B51" s="82"/>
      <c r="C51" s="87"/>
      <c r="D51" s="88"/>
      <c r="E51" s="88"/>
      <c r="F51" s="89"/>
      <c r="G51" s="726"/>
      <c r="H51" s="90"/>
      <c r="I51" s="88"/>
      <c r="J51" s="724"/>
      <c r="K51" s="90"/>
      <c r="L51" s="313"/>
      <c r="M51" s="295"/>
      <c r="N51" s="686"/>
      <c r="O51" s="686"/>
      <c r="P51" s="686"/>
      <c r="Q51" s="733"/>
      <c r="R51" s="686"/>
      <c r="S51" s="686"/>
      <c r="T51" s="686"/>
      <c r="U51" s="733"/>
      <c r="V51" s="686"/>
      <c r="W51" s="686"/>
      <c r="X51" s="686"/>
      <c r="Y51" s="686"/>
      <c r="Z51" s="733"/>
      <c r="AA51" s="686"/>
      <c r="AB51" s="686"/>
      <c r="AC51" s="686"/>
      <c r="AD51" s="754"/>
      <c r="AE51" s="313"/>
    </row>
    <row r="52" spans="1:31">
      <c r="A52" s="276"/>
      <c r="B52" s="82"/>
      <c r="C52" s="87"/>
      <c r="D52" s="88"/>
      <c r="E52" s="88"/>
      <c r="F52" s="89"/>
      <c r="G52" s="98"/>
      <c r="H52" s="90"/>
      <c r="I52" s="88"/>
      <c r="J52" s="724"/>
      <c r="K52" s="90"/>
      <c r="L52" s="313"/>
      <c r="M52" s="295"/>
      <c r="N52" s="686"/>
      <c r="O52" s="686"/>
      <c r="P52" s="686"/>
      <c r="Q52" s="733"/>
      <c r="R52" s="686"/>
      <c r="S52" s="686"/>
      <c r="T52" s="686"/>
      <c r="U52" s="733"/>
      <c r="V52" s="686"/>
      <c r="W52" s="686"/>
      <c r="X52" s="686"/>
      <c r="Y52" s="686"/>
      <c r="Z52" s="733"/>
      <c r="AA52" s="686"/>
      <c r="AB52" s="686"/>
      <c r="AC52" s="686"/>
      <c r="AD52" s="754"/>
      <c r="AE52" s="313"/>
    </row>
    <row r="53" spans="1:31">
      <c r="A53" s="276"/>
      <c r="B53" s="82"/>
      <c r="C53" s="87"/>
      <c r="D53" s="88"/>
      <c r="E53" s="88"/>
      <c r="F53" s="89"/>
      <c r="G53" s="98"/>
      <c r="H53" s="90"/>
      <c r="I53" s="88"/>
      <c r="J53" s="724"/>
      <c r="K53" s="90"/>
      <c r="L53" s="313"/>
      <c r="M53" s="295"/>
      <c r="N53" s="686"/>
      <c r="O53" s="686"/>
      <c r="P53" s="686"/>
      <c r="Q53" s="733"/>
      <c r="R53" s="686"/>
      <c r="S53" s="686"/>
      <c r="T53" s="686"/>
      <c r="U53" s="733"/>
      <c r="V53" s="686"/>
      <c r="W53" s="686"/>
      <c r="X53" s="686"/>
      <c r="Y53" s="686"/>
      <c r="Z53" s="733"/>
      <c r="AA53" s="686"/>
      <c r="AB53" s="686"/>
      <c r="AC53" s="686"/>
      <c r="AD53" s="754"/>
      <c r="AE53" s="313"/>
    </row>
    <row r="54" spans="1:31">
      <c r="A54" s="276"/>
      <c r="B54" s="82"/>
      <c r="C54" s="87"/>
      <c r="D54" s="88"/>
      <c r="E54" s="88"/>
      <c r="F54" s="89"/>
      <c r="G54" s="98"/>
      <c r="H54" s="90"/>
      <c r="I54" s="88"/>
      <c r="J54" s="724"/>
      <c r="K54" s="90"/>
      <c r="L54" s="313"/>
      <c r="M54" s="295"/>
      <c r="N54" s="686"/>
      <c r="O54" s="686"/>
      <c r="P54" s="686"/>
      <c r="Q54" s="733"/>
      <c r="R54" s="686"/>
      <c r="S54" s="686"/>
      <c r="T54" s="686"/>
      <c r="U54" s="733"/>
      <c r="V54" s="778"/>
      <c r="W54" s="756"/>
      <c r="X54" s="756"/>
      <c r="Y54" s="757"/>
      <c r="Z54" s="758"/>
      <c r="AA54" s="758"/>
      <c r="AB54" s="756"/>
      <c r="AC54" s="757"/>
      <c r="AD54" s="758"/>
      <c r="AE54" s="313"/>
    </row>
    <row r="55" spans="1:31">
      <c r="B55" s="82"/>
      <c r="C55" s="87"/>
      <c r="D55" s="88"/>
      <c r="E55" s="88"/>
      <c r="F55" s="89"/>
      <c r="G55" s="98"/>
      <c r="H55" s="90"/>
      <c r="I55" s="88"/>
      <c r="J55" s="724"/>
      <c r="K55" s="90"/>
      <c r="L55" s="313"/>
      <c r="M55" s="295"/>
      <c r="N55" s="686"/>
      <c r="O55" s="686"/>
      <c r="P55" s="686"/>
      <c r="Q55" s="733"/>
      <c r="R55" s="686"/>
      <c r="S55" s="686"/>
      <c r="T55" s="686"/>
      <c r="U55" s="733"/>
      <c r="V55" s="755"/>
      <c r="W55" s="756"/>
      <c r="X55" s="756"/>
      <c r="Y55" s="757"/>
      <c r="Z55" s="758"/>
      <c r="AA55" s="758"/>
      <c r="AB55" s="756"/>
      <c r="AC55" s="757"/>
      <c r="AD55" s="758"/>
      <c r="AE55" s="313"/>
    </row>
    <row r="56" spans="1:31">
      <c r="A56" s="276"/>
      <c r="B56" s="86"/>
      <c r="C56" s="91"/>
      <c r="D56" s="92"/>
      <c r="E56" s="92"/>
      <c r="F56" s="93"/>
      <c r="G56" s="99"/>
      <c r="H56" s="94"/>
      <c r="I56" s="92"/>
      <c r="J56" s="725"/>
      <c r="K56" s="94"/>
      <c r="L56" s="313"/>
      <c r="M56" s="759"/>
      <c r="N56" s="760"/>
      <c r="O56" s="760"/>
      <c r="P56" s="760"/>
      <c r="Q56" s="761"/>
      <c r="R56" s="760"/>
      <c r="S56" s="760"/>
      <c r="T56" s="760"/>
      <c r="U56" s="761"/>
      <c r="V56" s="779"/>
      <c r="W56" s="760"/>
      <c r="X56" s="760"/>
      <c r="Y56" s="763"/>
      <c r="Z56" s="762"/>
      <c r="AA56" s="762"/>
      <c r="AB56" s="760"/>
      <c r="AC56" s="763"/>
      <c r="AD56" s="762"/>
      <c r="AE56" s="313"/>
    </row>
    <row r="57" spans="1:31">
      <c r="A57" s="276"/>
      <c r="B57" s="82"/>
      <c r="C57" s="87"/>
      <c r="D57" s="88"/>
      <c r="E57" s="88"/>
      <c r="F57" s="89"/>
      <c r="G57" s="98"/>
      <c r="H57" s="90"/>
      <c r="I57" s="88"/>
      <c r="J57" s="724"/>
      <c r="K57" s="90"/>
      <c r="L57" s="313"/>
      <c r="M57" s="764"/>
      <c r="N57" s="764"/>
      <c r="O57" s="764"/>
      <c r="P57" s="764"/>
      <c r="Q57" s="765"/>
      <c r="R57" s="764"/>
      <c r="S57" s="756"/>
      <c r="T57" s="764"/>
      <c r="U57" s="765"/>
      <c r="V57" s="766"/>
      <c r="W57" s="767"/>
      <c r="X57" s="767"/>
      <c r="Y57" s="768"/>
      <c r="Z57" s="769"/>
      <c r="AA57" s="769"/>
      <c r="AB57" s="767"/>
      <c r="AC57" s="768"/>
      <c r="AD57" s="769"/>
      <c r="AE57" s="313"/>
    </row>
    <row r="58" spans="1:31">
      <c r="B58" s="82"/>
      <c r="C58" s="87"/>
      <c r="D58" s="88"/>
      <c r="E58" s="88"/>
      <c r="F58" s="89"/>
      <c r="G58" s="98"/>
      <c r="H58" s="90"/>
      <c r="I58" s="88"/>
      <c r="J58" s="724"/>
      <c r="K58" s="90"/>
      <c r="L58" s="313"/>
      <c r="M58" s="605"/>
      <c r="N58" s="605"/>
      <c r="O58" s="605"/>
      <c r="P58" s="606"/>
      <c r="Q58" s="607"/>
      <c r="R58" s="608"/>
      <c r="S58" s="605"/>
      <c r="T58" s="606"/>
      <c r="U58" s="609"/>
      <c r="V58" s="734"/>
      <c r="W58" s="734"/>
      <c r="X58" s="743"/>
      <c r="Y58" s="743"/>
      <c r="Z58" s="744"/>
      <c r="AA58" s="744"/>
      <c r="AB58" s="743"/>
      <c r="AC58" s="745"/>
      <c r="AD58" s="743"/>
      <c r="AE58" s="313"/>
    </row>
    <row r="59" spans="1:31">
      <c r="A59" s="276"/>
      <c r="B59" s="86"/>
      <c r="C59" s="91"/>
      <c r="D59" s="92"/>
      <c r="E59" s="92"/>
      <c r="F59" s="93"/>
      <c r="G59" s="99"/>
      <c r="H59" s="94"/>
      <c r="I59" s="92"/>
      <c r="J59" s="725"/>
      <c r="K59" s="94"/>
      <c r="L59" s="313"/>
      <c r="M59" s="610"/>
      <c r="N59" s="610"/>
      <c r="O59" s="610"/>
      <c r="P59" s="611"/>
      <c r="Q59" s="612"/>
      <c r="R59" s="613"/>
      <c r="S59" s="610"/>
      <c r="T59" s="611"/>
      <c r="U59" s="614"/>
      <c r="V59" s="770"/>
      <c r="W59" s="771"/>
      <c r="X59" s="771"/>
      <c r="Y59" s="772"/>
      <c r="Z59" s="770"/>
      <c r="AA59" s="770"/>
      <c r="AB59" s="771"/>
      <c r="AC59" s="772"/>
      <c r="AD59" s="770"/>
      <c r="AE59" s="313"/>
    </row>
    <row r="60" spans="1:31">
      <c r="A60" s="276"/>
      <c r="B60" s="82"/>
      <c r="C60" s="87"/>
      <c r="D60" s="88"/>
      <c r="E60" s="88"/>
      <c r="F60" s="89"/>
      <c r="G60" s="98"/>
      <c r="H60" s="90"/>
      <c r="I60" s="88"/>
      <c r="J60" s="724"/>
      <c r="K60" s="90"/>
      <c r="L60" s="313"/>
      <c r="M60" s="905"/>
      <c r="N60" s="716"/>
      <c r="O60" s="716"/>
      <c r="P60" s="717"/>
      <c r="Q60" s="718"/>
      <c r="R60" s="719"/>
      <c r="S60" s="716"/>
      <c r="T60" s="717"/>
      <c r="U60" s="720"/>
      <c r="V60" s="773"/>
      <c r="W60" s="774"/>
      <c r="X60" s="774"/>
      <c r="Y60" s="775"/>
      <c r="Z60" s="776"/>
      <c r="AA60" s="776"/>
      <c r="AB60" s="774"/>
      <c r="AC60" s="775"/>
      <c r="AD60" s="776"/>
      <c r="AE60" s="313"/>
    </row>
    <row r="61" spans="1:31">
      <c r="A61" s="276"/>
      <c r="B61" s="82"/>
      <c r="C61" s="87"/>
      <c r="D61" s="88"/>
      <c r="E61" s="88"/>
      <c r="F61" s="89"/>
      <c r="G61" s="98"/>
      <c r="H61" s="90"/>
      <c r="I61" s="88"/>
      <c r="J61" s="724"/>
      <c r="K61" s="90"/>
      <c r="L61" s="313"/>
      <c r="M61" s="605"/>
      <c r="N61" s="605"/>
      <c r="O61" s="605"/>
      <c r="P61" s="606"/>
      <c r="Q61" s="607"/>
      <c r="R61" s="608"/>
      <c r="S61" s="605"/>
      <c r="T61" s="606"/>
      <c r="U61" s="609"/>
      <c r="V61" s="734"/>
      <c r="W61" s="734"/>
      <c r="X61" s="743"/>
      <c r="Y61" s="743"/>
      <c r="Z61" s="744"/>
      <c r="AA61" s="744"/>
      <c r="AB61" s="743"/>
      <c r="AC61" s="745"/>
      <c r="AD61" s="743"/>
      <c r="AE61" s="313"/>
    </row>
    <row r="62" spans="1:31">
      <c r="A62" s="276"/>
      <c r="B62" s="86"/>
      <c r="C62" s="91"/>
      <c r="D62" s="92"/>
      <c r="E62" s="92"/>
      <c r="F62" s="93"/>
      <c r="G62" s="99"/>
      <c r="H62" s="94"/>
      <c r="I62" s="92"/>
      <c r="J62" s="725"/>
      <c r="K62" s="94"/>
      <c r="L62" s="313"/>
      <c r="M62" s="610"/>
      <c r="N62" s="610"/>
      <c r="O62" s="610"/>
      <c r="P62" s="611"/>
      <c r="Q62" s="612"/>
      <c r="R62" s="613"/>
      <c r="S62" s="610"/>
      <c r="T62" s="611"/>
      <c r="U62" s="614"/>
      <c r="V62" s="770"/>
      <c r="W62" s="771"/>
      <c r="X62" s="771"/>
      <c r="Y62" s="772"/>
      <c r="Z62" s="770"/>
      <c r="AA62" s="770"/>
      <c r="AB62" s="771"/>
      <c r="AC62" s="772"/>
      <c r="AD62" s="770"/>
      <c r="AE62" s="313"/>
    </row>
    <row r="63" spans="1:31">
      <c r="A63" s="276"/>
      <c r="B63" s="82"/>
      <c r="C63" s="87"/>
      <c r="D63" s="88"/>
      <c r="E63" s="88"/>
      <c r="F63" s="89"/>
      <c r="G63" s="98"/>
      <c r="H63" s="90"/>
      <c r="I63" s="88"/>
      <c r="J63" s="724"/>
      <c r="K63" s="90"/>
      <c r="L63" s="313"/>
      <c r="M63" s="905"/>
      <c r="N63" s="716"/>
      <c r="O63" s="716"/>
      <c r="P63" s="717"/>
      <c r="Q63" s="718"/>
      <c r="R63" s="719"/>
      <c r="S63" s="716"/>
      <c r="T63" s="717"/>
      <c r="U63" s="720"/>
      <c r="V63" s="734"/>
      <c r="W63" s="734"/>
      <c r="X63" s="743"/>
      <c r="Y63" s="743"/>
      <c r="Z63" s="744"/>
      <c r="AA63" s="744"/>
      <c r="AB63" s="743"/>
      <c r="AC63" s="745"/>
      <c r="AD63" s="743"/>
      <c r="AE63" s="313"/>
    </row>
    <row r="64" spans="1:31">
      <c r="A64" s="276"/>
      <c r="B64" s="82"/>
      <c r="C64" s="87"/>
      <c r="D64" s="88"/>
      <c r="E64" s="88"/>
      <c r="F64" s="89"/>
      <c r="G64" s="98"/>
      <c r="H64" s="90"/>
      <c r="I64" s="88"/>
      <c r="J64" s="724"/>
      <c r="K64" s="90"/>
      <c r="L64" s="313"/>
      <c r="M64" s="605"/>
      <c r="N64" s="605"/>
      <c r="O64" s="605"/>
      <c r="P64" s="606"/>
      <c r="Q64" s="607"/>
      <c r="R64" s="608"/>
      <c r="S64" s="605"/>
      <c r="T64" s="606"/>
      <c r="U64" s="609"/>
      <c r="V64" s="734"/>
      <c r="W64" s="734"/>
      <c r="X64" s="743"/>
      <c r="Y64" s="743"/>
      <c r="Z64" s="744"/>
      <c r="AA64" s="744"/>
      <c r="AB64" s="743"/>
      <c r="AC64" s="745"/>
      <c r="AD64" s="743"/>
      <c r="AE64" s="313"/>
    </row>
    <row r="65" spans="1:40">
      <c r="A65" s="276"/>
      <c r="B65" s="86"/>
      <c r="C65" s="91"/>
      <c r="D65" s="92"/>
      <c r="E65" s="92"/>
      <c r="F65" s="93"/>
      <c r="G65" s="99"/>
      <c r="H65" s="94"/>
      <c r="I65" s="92"/>
      <c r="J65" s="725"/>
      <c r="K65" s="94"/>
      <c r="L65" s="313"/>
      <c r="M65" s="610"/>
      <c r="N65" s="610"/>
      <c r="O65" s="610"/>
      <c r="P65" s="611"/>
      <c r="Q65" s="612"/>
      <c r="R65" s="613"/>
      <c r="S65" s="610"/>
      <c r="T65" s="611"/>
      <c r="U65" s="614"/>
      <c r="V65" s="777"/>
      <c r="W65" s="771"/>
      <c r="X65" s="771"/>
      <c r="Y65" s="772"/>
      <c r="Z65" s="770"/>
      <c r="AA65" s="770"/>
      <c r="AB65" s="771"/>
      <c r="AC65" s="772"/>
      <c r="AD65" s="770"/>
      <c r="AE65" s="313"/>
    </row>
    <row r="66" spans="1:40">
      <c r="A66" s="276"/>
      <c r="B66" s="82"/>
      <c r="C66" s="87"/>
      <c r="D66" s="88"/>
      <c r="E66" s="88"/>
      <c r="F66" s="89"/>
      <c r="G66" s="98"/>
      <c r="H66" s="90"/>
      <c r="I66" s="88"/>
      <c r="J66" s="724"/>
      <c r="K66" s="90"/>
      <c r="L66" s="313"/>
      <c r="M66" s="905"/>
      <c r="N66" s="716"/>
      <c r="O66" s="716"/>
      <c r="P66" s="717"/>
      <c r="Q66" s="718"/>
      <c r="R66" s="719"/>
      <c r="S66" s="716"/>
      <c r="T66" s="717"/>
      <c r="U66" s="720"/>
      <c r="V66" s="773"/>
      <c r="W66" s="774"/>
      <c r="X66" s="774"/>
      <c r="Y66" s="775"/>
      <c r="Z66" s="776"/>
      <c r="AA66" s="776"/>
      <c r="AB66" s="774"/>
      <c r="AC66" s="775"/>
      <c r="AD66" s="776"/>
      <c r="AE66" s="313"/>
    </row>
    <row r="67" spans="1:40">
      <c r="A67" s="276"/>
      <c r="B67" s="82"/>
      <c r="C67" s="87"/>
      <c r="D67" s="88"/>
      <c r="E67" s="88"/>
      <c r="F67" s="89"/>
      <c r="G67" s="98"/>
      <c r="H67" s="90"/>
      <c r="I67" s="88"/>
      <c r="J67" s="724"/>
      <c r="K67" s="90"/>
      <c r="L67" s="313"/>
      <c r="M67" s="605"/>
      <c r="N67" s="605"/>
      <c r="O67" s="605"/>
      <c r="P67" s="606"/>
      <c r="Q67" s="607"/>
      <c r="R67" s="608"/>
      <c r="S67" s="605"/>
      <c r="T67" s="606"/>
      <c r="U67" s="609"/>
      <c r="V67" s="734"/>
      <c r="W67" s="734"/>
      <c r="X67" s="743"/>
      <c r="Y67" s="743"/>
      <c r="Z67" s="744"/>
      <c r="AA67" s="744"/>
      <c r="AB67" s="743"/>
      <c r="AC67" s="745"/>
      <c r="AD67" s="743"/>
      <c r="AE67" s="313"/>
    </row>
    <row r="68" spans="1:40">
      <c r="A68" s="276"/>
      <c r="B68" s="86"/>
      <c r="C68" s="91"/>
      <c r="D68" s="92"/>
      <c r="E68" s="92"/>
      <c r="F68" s="93"/>
      <c r="G68" s="99"/>
      <c r="H68" s="94"/>
      <c r="I68" s="714"/>
      <c r="J68" s="725"/>
      <c r="K68" s="94"/>
      <c r="L68" s="313"/>
      <c r="M68" s="610"/>
      <c r="N68" s="610"/>
      <c r="O68" s="610"/>
      <c r="P68" s="611"/>
      <c r="Q68" s="612"/>
      <c r="R68" s="613"/>
      <c r="S68" s="610"/>
      <c r="T68" s="611"/>
      <c r="U68" s="614"/>
      <c r="V68" s="770"/>
      <c r="W68" s="771"/>
      <c r="X68" s="771"/>
      <c r="Y68" s="772"/>
      <c r="Z68" s="770"/>
      <c r="AA68" s="770"/>
      <c r="AB68" s="771"/>
      <c r="AC68" s="772"/>
      <c r="AD68" s="770"/>
      <c r="AE68" s="313"/>
    </row>
    <row r="69" spans="1:40">
      <c r="A69" s="276"/>
      <c r="B69" s="82"/>
      <c r="C69" s="87"/>
      <c r="D69" s="88"/>
      <c r="E69" s="88"/>
      <c r="F69" s="89"/>
      <c r="G69" s="98"/>
      <c r="H69" s="90"/>
      <c r="I69" s="88"/>
      <c r="J69" s="724"/>
      <c r="K69" s="90"/>
      <c r="L69" s="313"/>
      <c r="M69" s="905"/>
      <c r="N69" s="716"/>
      <c r="O69" s="716"/>
      <c r="P69" s="717"/>
      <c r="Q69" s="718"/>
      <c r="R69" s="719"/>
      <c r="S69" s="716"/>
      <c r="T69" s="717"/>
      <c r="U69" s="720"/>
      <c r="V69" s="773"/>
      <c r="W69" s="774"/>
      <c r="X69" s="774"/>
      <c r="Y69" s="775"/>
      <c r="Z69" s="776"/>
      <c r="AA69" s="776"/>
      <c r="AB69" s="774"/>
      <c r="AC69" s="775"/>
      <c r="AD69" s="776"/>
      <c r="AE69" s="313"/>
    </row>
    <row r="70" spans="1:40">
      <c r="A70" s="276"/>
      <c r="B70" s="82"/>
      <c r="C70" s="87"/>
      <c r="D70" s="88"/>
      <c r="E70" s="88"/>
      <c r="F70" s="89"/>
      <c r="G70" s="98"/>
      <c r="H70" s="90"/>
      <c r="I70" s="88"/>
      <c r="J70" s="724"/>
      <c r="K70" s="90"/>
      <c r="L70" s="313"/>
      <c r="M70" s="605"/>
      <c r="N70" s="605"/>
      <c r="O70" s="605"/>
      <c r="P70" s="606"/>
      <c r="Q70" s="607"/>
      <c r="R70" s="608"/>
      <c r="S70" s="605"/>
      <c r="T70" s="606"/>
      <c r="U70" s="609"/>
      <c r="V70" s="734"/>
      <c r="W70" s="734"/>
      <c r="X70" s="743"/>
      <c r="Y70" s="743"/>
      <c r="Z70" s="744"/>
      <c r="AA70" s="744"/>
      <c r="AB70" s="743"/>
      <c r="AC70" s="745"/>
      <c r="AD70" s="743"/>
      <c r="AE70" s="313"/>
    </row>
    <row r="71" spans="1:40">
      <c r="A71" s="276"/>
      <c r="B71" s="86"/>
      <c r="C71" s="91"/>
      <c r="D71" s="92"/>
      <c r="E71" s="92"/>
      <c r="F71" s="93"/>
      <c r="G71" s="99"/>
      <c r="H71" s="94"/>
      <c r="I71" s="92"/>
      <c r="J71" s="725"/>
      <c r="K71" s="94"/>
      <c r="L71" s="313"/>
      <c r="M71" s="610"/>
      <c r="N71" s="610"/>
      <c r="O71" s="610"/>
      <c r="P71" s="611"/>
      <c r="Q71" s="612"/>
      <c r="R71" s="613"/>
      <c r="S71" s="610"/>
      <c r="T71" s="611"/>
      <c r="U71" s="614"/>
      <c r="V71" s="770"/>
      <c r="W71" s="771"/>
      <c r="X71" s="771"/>
      <c r="Y71" s="772"/>
      <c r="Z71" s="770"/>
      <c r="AA71" s="770"/>
      <c r="AB71" s="771"/>
      <c r="AC71" s="772"/>
      <c r="AD71" s="770"/>
      <c r="AE71" s="313"/>
    </row>
    <row r="72" spans="1:40">
      <c r="A72" s="276"/>
      <c r="B72" s="82"/>
      <c r="C72" s="87"/>
      <c r="D72" s="88"/>
      <c r="E72" s="88"/>
      <c r="F72" s="89"/>
      <c r="G72" s="98"/>
      <c r="H72" s="90"/>
      <c r="I72" s="88"/>
      <c r="J72" s="724"/>
      <c r="K72" s="90"/>
      <c r="L72" s="313"/>
      <c r="M72" s="905"/>
      <c r="N72" s="716"/>
      <c r="O72" s="716"/>
      <c r="P72" s="717"/>
      <c r="Q72" s="718"/>
      <c r="R72" s="719"/>
      <c r="S72" s="716"/>
      <c r="T72" s="717"/>
      <c r="U72" s="720"/>
      <c r="V72" s="773"/>
      <c r="W72" s="774"/>
      <c r="X72" s="774"/>
      <c r="Y72" s="775"/>
      <c r="Z72" s="776"/>
      <c r="AA72" s="776"/>
      <c r="AB72" s="774"/>
      <c r="AC72" s="775"/>
      <c r="AD72" s="776"/>
      <c r="AE72" s="313"/>
    </row>
    <row r="73" spans="1:40">
      <c r="A73" s="276"/>
      <c r="B73" s="82"/>
      <c r="C73" s="87"/>
      <c r="D73" s="88"/>
      <c r="E73" s="88"/>
      <c r="F73" s="89"/>
      <c r="G73" s="98"/>
      <c r="H73" s="90"/>
      <c r="I73" s="88"/>
      <c r="J73" s="724"/>
      <c r="K73" s="90"/>
      <c r="L73" s="313"/>
      <c r="M73" s="605"/>
      <c r="N73" s="605"/>
      <c r="O73" s="605"/>
      <c r="P73" s="606"/>
      <c r="Q73" s="607"/>
      <c r="R73" s="608"/>
      <c r="S73" s="605"/>
      <c r="T73" s="606"/>
      <c r="U73" s="609"/>
      <c r="V73" s="734"/>
      <c r="W73" s="734"/>
      <c r="X73" s="743"/>
      <c r="Y73" s="743"/>
      <c r="Z73" s="744"/>
      <c r="AA73" s="744"/>
      <c r="AB73" s="743"/>
      <c r="AC73" s="745"/>
      <c r="AD73" s="743"/>
      <c r="AE73" s="313"/>
    </row>
    <row r="74" spans="1:40">
      <c r="A74" s="276"/>
      <c r="B74" s="86"/>
      <c r="C74" s="91"/>
      <c r="D74" s="92"/>
      <c r="E74" s="92"/>
      <c r="F74" s="93"/>
      <c r="G74" s="99"/>
      <c r="H74" s="94"/>
      <c r="I74" s="92"/>
      <c r="J74" s="725"/>
      <c r="K74" s="94"/>
      <c r="L74" s="313"/>
      <c r="M74" s="610"/>
      <c r="N74" s="610"/>
      <c r="O74" s="610"/>
      <c r="P74" s="611"/>
      <c r="Q74" s="612"/>
      <c r="R74" s="613"/>
      <c r="S74" s="610"/>
      <c r="T74" s="611"/>
      <c r="U74" s="614"/>
      <c r="V74" s="770"/>
      <c r="W74" s="771"/>
      <c r="X74" s="771"/>
      <c r="Y74" s="772"/>
      <c r="Z74" s="770"/>
      <c r="AA74" s="770"/>
      <c r="AB74" s="771"/>
      <c r="AC74" s="772"/>
      <c r="AD74" s="770"/>
      <c r="AE74" s="313"/>
    </row>
    <row r="75" spans="1:40">
      <c r="A75" s="276"/>
      <c r="B75" s="641"/>
      <c r="C75" s="642"/>
      <c r="D75" s="618"/>
      <c r="E75" s="618"/>
      <c r="F75" s="602"/>
      <c r="G75" s="721"/>
      <c r="H75" s="601"/>
      <c r="I75" s="618"/>
      <c r="J75" s="723"/>
      <c r="K75" s="601"/>
      <c r="L75" s="313"/>
      <c r="M75" s="905"/>
      <c r="N75" s="716"/>
      <c r="O75" s="716"/>
      <c r="P75" s="717"/>
      <c r="Q75" s="718"/>
      <c r="R75" s="719"/>
      <c r="S75" s="716"/>
      <c r="T75" s="717"/>
      <c r="U75" s="720"/>
      <c r="V75" s="773"/>
      <c r="W75" s="774"/>
      <c r="X75" s="774"/>
      <c r="Y75" s="775"/>
      <c r="Z75" s="776"/>
      <c r="AA75" s="776"/>
      <c r="AB75" s="774"/>
      <c r="AC75" s="775"/>
      <c r="AD75" s="776"/>
      <c r="AE75" s="313"/>
    </row>
    <row r="76" spans="1:40">
      <c r="A76" s="276"/>
      <c r="B76" s="82"/>
      <c r="C76" s="87"/>
      <c r="D76" s="88"/>
      <c r="E76" s="88"/>
      <c r="F76" s="89"/>
      <c r="G76" s="98"/>
      <c r="H76" s="90"/>
      <c r="I76" s="88"/>
      <c r="J76" s="724"/>
      <c r="K76" s="90"/>
      <c r="L76" s="313"/>
      <c r="M76" s="605"/>
      <c r="N76" s="605"/>
      <c r="O76" s="605"/>
      <c r="P76" s="606"/>
      <c r="Q76" s="607"/>
      <c r="R76" s="608"/>
      <c r="S76" s="605"/>
      <c r="T76" s="606"/>
      <c r="U76" s="609"/>
      <c r="V76" s="734"/>
      <c r="W76" s="734"/>
      <c r="X76" s="743"/>
      <c r="Y76" s="743"/>
      <c r="Z76" s="744"/>
      <c r="AA76" s="744"/>
      <c r="AB76" s="743"/>
      <c r="AC76" s="745"/>
      <c r="AD76" s="743"/>
      <c r="AE76" s="313"/>
      <c r="AF76" s="660"/>
      <c r="AG76" s="660"/>
      <c r="AH76" s="660"/>
      <c r="AI76" s="660"/>
      <c r="AJ76" s="660"/>
      <c r="AK76" s="660"/>
      <c r="AL76" s="660"/>
      <c r="AM76" s="660"/>
      <c r="AN76" s="660"/>
    </row>
    <row r="77" spans="1:40">
      <c r="A77" s="276"/>
      <c r="B77" s="86"/>
      <c r="C77" s="91"/>
      <c r="D77" s="92"/>
      <c r="E77" s="92"/>
      <c r="F77" s="93"/>
      <c r="G77" s="99"/>
      <c r="H77" s="94"/>
      <c r="I77" s="92"/>
      <c r="J77" s="725"/>
      <c r="K77" s="94"/>
      <c r="L77" s="313"/>
      <c r="M77" s="610"/>
      <c r="N77" s="610"/>
      <c r="O77" s="610"/>
      <c r="P77" s="611"/>
      <c r="Q77" s="612"/>
      <c r="R77" s="613"/>
      <c r="S77" s="610"/>
      <c r="T77" s="611"/>
      <c r="U77" s="614"/>
      <c r="V77" s="770"/>
      <c r="W77" s="771"/>
      <c r="X77" s="771"/>
      <c r="Y77" s="772"/>
      <c r="Z77" s="770"/>
      <c r="AA77" s="770"/>
      <c r="AB77" s="771"/>
      <c r="AC77" s="772"/>
      <c r="AD77" s="770"/>
      <c r="AE77" s="313"/>
    </row>
    <row r="78" spans="1:40">
      <c r="A78" s="276"/>
      <c r="B78" s="82"/>
      <c r="C78" s="87"/>
      <c r="D78" s="88"/>
      <c r="E78" s="88"/>
      <c r="F78" s="89"/>
      <c r="G78" s="98"/>
      <c r="H78" s="90"/>
      <c r="I78" s="88"/>
      <c r="J78" s="724"/>
      <c r="K78" s="90"/>
      <c r="L78" s="313"/>
      <c r="M78" s="605"/>
      <c r="N78" s="605"/>
      <c r="O78" s="605"/>
      <c r="P78" s="606"/>
      <c r="Q78" s="722"/>
      <c r="R78" s="608"/>
      <c r="S78" s="605"/>
      <c r="T78" s="606"/>
      <c r="U78" s="609"/>
      <c r="V78" s="766"/>
      <c r="W78" s="767"/>
      <c r="X78" s="767"/>
      <c r="Y78" s="768"/>
      <c r="Z78" s="769"/>
      <c r="AA78" s="769"/>
      <c r="AB78" s="767"/>
      <c r="AC78" s="768"/>
      <c r="AD78" s="769"/>
      <c r="AE78" s="313"/>
    </row>
    <row r="79" spans="1:40">
      <c r="A79" s="276"/>
      <c r="B79" s="82"/>
      <c r="C79" s="87"/>
      <c r="D79" s="88"/>
      <c r="E79" s="88"/>
      <c r="F79" s="89"/>
      <c r="G79" s="98"/>
      <c r="H79" s="90"/>
      <c r="I79" s="88"/>
      <c r="J79" s="724"/>
      <c r="K79" s="90"/>
      <c r="L79" s="313"/>
      <c r="M79" s="605"/>
      <c r="N79" s="296"/>
      <c r="O79" s="296"/>
      <c r="P79" s="296"/>
      <c r="Q79" s="297"/>
      <c r="R79" s="297"/>
      <c r="S79" s="683"/>
      <c r="T79" s="298"/>
      <c r="U79" s="298"/>
      <c r="V79" s="742"/>
      <c r="W79" s="734"/>
      <c r="X79" s="743"/>
      <c r="Y79" s="743"/>
      <c r="Z79" s="744"/>
      <c r="AA79" s="744"/>
      <c r="AB79" s="743"/>
      <c r="AC79" s="745"/>
      <c r="AD79" s="743"/>
      <c r="AE79" s="313"/>
    </row>
    <row r="80" spans="1:40">
      <c r="A80" s="305"/>
      <c r="B80" s="86"/>
      <c r="C80" s="91"/>
      <c r="D80" s="92"/>
      <c r="E80" s="92"/>
      <c r="F80" s="93"/>
      <c r="G80" s="99"/>
      <c r="H80" s="94"/>
      <c r="I80" s="92"/>
      <c r="J80" s="725"/>
      <c r="K80" s="94"/>
      <c r="L80" s="313"/>
      <c r="M80" s="610"/>
      <c r="N80" s="299"/>
      <c r="O80" s="299"/>
      <c r="P80" s="299"/>
      <c r="Q80" s="300"/>
      <c r="R80" s="300"/>
      <c r="S80" s="684"/>
      <c r="T80" s="301"/>
      <c r="U80" s="301"/>
      <c r="V80" s="746"/>
      <c r="W80" s="747"/>
      <c r="X80" s="748"/>
      <c r="Y80" s="748"/>
      <c r="Z80" s="749"/>
      <c r="AA80" s="749"/>
      <c r="AB80" s="748"/>
      <c r="AC80" s="750"/>
      <c r="AD80" s="748"/>
      <c r="AE80" s="313"/>
      <c r="AI80" s="599"/>
    </row>
    <row r="81" spans="1:31">
      <c r="A81" s="643"/>
      <c r="B81" s="641"/>
      <c r="C81" s="642"/>
      <c r="D81" s="618"/>
      <c r="E81" s="618"/>
      <c r="F81" s="602"/>
      <c r="G81" s="98"/>
      <c r="H81" s="601"/>
      <c r="I81" s="618"/>
      <c r="J81" s="723"/>
      <c r="K81" s="601"/>
      <c r="L81" s="313"/>
      <c r="M81" s="906"/>
      <c r="N81" s="292"/>
      <c r="O81" s="292"/>
      <c r="P81" s="292"/>
      <c r="Q81" s="293"/>
      <c r="R81" s="293"/>
      <c r="S81" s="682"/>
      <c r="T81" s="625"/>
      <c r="U81" s="294"/>
      <c r="V81" s="736"/>
      <c r="W81" s="737"/>
      <c r="X81" s="738"/>
      <c r="Y81" s="738"/>
      <c r="Z81" s="739"/>
      <c r="AA81" s="739"/>
      <c r="AB81" s="738"/>
      <c r="AC81" s="740"/>
      <c r="AD81" s="741"/>
      <c r="AE81" s="313"/>
    </row>
    <row r="82" spans="1:31">
      <c r="A82" s="276"/>
      <c r="B82" s="82"/>
      <c r="C82" s="87"/>
      <c r="D82" s="88"/>
      <c r="E82" s="88"/>
      <c r="F82" s="89"/>
      <c r="G82" s="98"/>
      <c r="H82" s="90"/>
      <c r="I82" s="88"/>
      <c r="J82" s="724"/>
      <c r="K82" s="90"/>
      <c r="L82" s="313"/>
      <c r="M82" s="907"/>
      <c r="N82" s="296"/>
      <c r="O82" s="296"/>
      <c r="P82" s="296"/>
      <c r="Q82" s="297"/>
      <c r="R82" s="297"/>
      <c r="S82" s="683"/>
      <c r="T82" s="298"/>
      <c r="U82" s="298"/>
      <c r="V82" s="742"/>
      <c r="W82" s="734"/>
      <c r="X82" s="743"/>
      <c r="Y82" s="743"/>
      <c r="Z82" s="744"/>
      <c r="AA82" s="744"/>
      <c r="AB82" s="743"/>
      <c r="AC82" s="745"/>
      <c r="AD82" s="743"/>
      <c r="AE82" s="313"/>
    </row>
    <row r="83" spans="1:31">
      <c r="A83" s="276"/>
      <c r="B83" s="82"/>
      <c r="C83" s="87"/>
      <c r="D83" s="88"/>
      <c r="E83" s="88"/>
      <c r="F83" s="89"/>
      <c r="G83" s="98"/>
      <c r="H83" s="90"/>
      <c r="I83" s="88"/>
      <c r="J83" s="724"/>
      <c r="K83" s="90"/>
      <c r="L83" s="313"/>
      <c r="M83" s="907"/>
      <c r="N83" s="296"/>
      <c r="O83" s="296"/>
      <c r="P83" s="296"/>
      <c r="Q83" s="297"/>
      <c r="R83" s="297"/>
      <c r="S83" s="683"/>
      <c r="T83" s="298"/>
      <c r="U83" s="298"/>
      <c r="V83" s="742"/>
      <c r="W83" s="734"/>
      <c r="X83" s="743"/>
      <c r="Y83" s="743"/>
      <c r="Z83" s="744"/>
      <c r="AA83" s="744"/>
      <c r="AB83" s="743"/>
      <c r="AC83" s="745"/>
      <c r="AD83" s="743"/>
      <c r="AE83" s="313"/>
    </row>
    <row r="84" spans="1:31">
      <c r="A84" s="276"/>
      <c r="B84" s="82"/>
      <c r="C84" s="87"/>
      <c r="D84" s="88"/>
      <c r="E84" s="88"/>
      <c r="F84" s="89"/>
      <c r="G84" s="98"/>
      <c r="H84" s="90"/>
      <c r="I84" s="88"/>
      <c r="J84" s="724"/>
      <c r="K84" s="90"/>
      <c r="L84" s="313"/>
      <c r="M84" s="907"/>
      <c r="N84" s="296"/>
      <c r="O84" s="296"/>
      <c r="P84" s="296"/>
      <c r="Q84" s="297"/>
      <c r="R84" s="297"/>
      <c r="S84" s="683"/>
      <c r="T84" s="298"/>
      <c r="U84" s="298"/>
      <c r="V84" s="742"/>
      <c r="W84" s="734"/>
      <c r="X84" s="743"/>
      <c r="Y84" s="743"/>
      <c r="Z84" s="744"/>
      <c r="AA84" s="744"/>
      <c r="AB84" s="743"/>
      <c r="AC84" s="745"/>
      <c r="AD84" s="743"/>
      <c r="AE84" s="313"/>
    </row>
    <row r="85" spans="1:31">
      <c r="A85" s="276"/>
      <c r="B85" s="82"/>
      <c r="C85" s="87"/>
      <c r="D85" s="88"/>
      <c r="E85" s="88"/>
      <c r="F85" s="89"/>
      <c r="G85" s="98"/>
      <c r="H85" s="90"/>
      <c r="I85" s="88"/>
      <c r="J85" s="724"/>
      <c r="K85" s="90"/>
      <c r="L85" s="313"/>
      <c r="M85" s="907"/>
      <c r="N85" s="296"/>
      <c r="O85" s="296"/>
      <c r="P85" s="296"/>
      <c r="Q85" s="297"/>
      <c r="R85" s="297"/>
      <c r="S85" s="683"/>
      <c r="T85" s="298"/>
      <c r="U85" s="298"/>
      <c r="V85" s="742"/>
      <c r="W85" s="734"/>
      <c r="X85" s="743"/>
      <c r="Y85" s="743"/>
      <c r="Z85" s="744"/>
      <c r="AA85" s="744"/>
      <c r="AB85" s="743"/>
      <c r="AC85" s="745"/>
      <c r="AD85" s="743"/>
      <c r="AE85" s="313"/>
    </row>
    <row r="86" spans="1:31">
      <c r="A86" s="276"/>
      <c r="B86" s="86"/>
      <c r="C86" s="91"/>
      <c r="D86" s="92"/>
      <c r="E86" s="92"/>
      <c r="F86" s="93"/>
      <c r="G86" s="99"/>
      <c r="H86" s="94"/>
      <c r="I86" s="92"/>
      <c r="J86" s="725"/>
      <c r="K86" s="94"/>
      <c r="L86" s="313"/>
      <c r="M86" s="908"/>
      <c r="N86" s="299"/>
      <c r="O86" s="299"/>
      <c r="P86" s="299"/>
      <c r="Q86" s="300"/>
      <c r="R86" s="300"/>
      <c r="S86" s="684"/>
      <c r="T86" s="301"/>
      <c r="U86" s="301"/>
      <c r="V86" s="746"/>
      <c r="W86" s="747"/>
      <c r="X86" s="748"/>
      <c r="Y86" s="748"/>
      <c r="Z86" s="749"/>
      <c r="AA86" s="749"/>
      <c r="AB86" s="748"/>
      <c r="AC86" s="750"/>
      <c r="AD86" s="748"/>
      <c r="AE86" s="313"/>
    </row>
    <row r="87" spans="1:31">
      <c r="A87" s="276"/>
      <c r="B87" s="82"/>
      <c r="C87" s="87"/>
      <c r="D87" s="88"/>
      <c r="E87" s="88"/>
      <c r="F87" s="89"/>
      <c r="G87" s="98"/>
      <c r="H87" s="90"/>
      <c r="I87" s="88"/>
      <c r="J87" s="724"/>
      <c r="K87" s="90"/>
      <c r="L87" s="313"/>
      <c r="M87" s="904"/>
      <c r="N87" s="603"/>
      <c r="O87" s="603"/>
      <c r="P87" s="603"/>
      <c r="Q87" s="604"/>
      <c r="R87" s="603"/>
      <c r="S87" s="685"/>
      <c r="T87" s="603"/>
      <c r="U87" s="604"/>
      <c r="V87" s="751"/>
      <c r="W87" s="751"/>
      <c r="X87" s="751"/>
      <c r="Y87" s="751"/>
      <c r="Z87" s="752"/>
      <c r="AA87" s="751"/>
      <c r="AB87" s="751"/>
      <c r="AC87" s="751"/>
      <c r="AD87" s="753"/>
      <c r="AE87" s="313"/>
    </row>
    <row r="88" spans="1:31">
      <c r="A88" s="276"/>
      <c r="B88" s="82"/>
      <c r="C88" s="87"/>
      <c r="D88" s="88"/>
      <c r="E88" s="88"/>
      <c r="F88" s="89"/>
      <c r="G88" s="98"/>
      <c r="H88" s="90"/>
      <c r="I88" s="88"/>
      <c r="J88" s="724"/>
      <c r="K88" s="90"/>
      <c r="L88" s="313"/>
      <c r="M88" s="295"/>
      <c r="N88" s="295"/>
      <c r="O88" s="295"/>
      <c r="P88" s="295"/>
      <c r="Q88" s="302"/>
      <c r="R88" s="295"/>
      <c r="S88" s="686"/>
      <c r="T88" s="295"/>
      <c r="U88" s="302"/>
      <c r="V88" s="734"/>
      <c r="W88" s="734"/>
      <c r="X88" s="734"/>
      <c r="Y88" s="734"/>
      <c r="Z88" s="735"/>
      <c r="AA88" s="734"/>
      <c r="AB88" s="734"/>
      <c r="AC88" s="734"/>
      <c r="AD88" s="742"/>
      <c r="AE88" s="313"/>
    </row>
    <row r="89" spans="1:31">
      <c r="A89" s="276"/>
      <c r="B89" s="82"/>
      <c r="C89" s="87"/>
      <c r="D89" s="88"/>
      <c r="E89" s="88"/>
      <c r="F89" s="89"/>
      <c r="G89" s="726"/>
      <c r="H89" s="90"/>
      <c r="I89" s="88"/>
      <c r="J89" s="724"/>
      <c r="K89" s="90"/>
      <c r="L89" s="313"/>
      <c r="M89" s="295"/>
      <c r="N89" s="686"/>
      <c r="O89" s="686"/>
      <c r="P89" s="686"/>
      <c r="Q89" s="733"/>
      <c r="R89" s="686"/>
      <c r="S89" s="686"/>
      <c r="T89" s="686"/>
      <c r="U89" s="733"/>
      <c r="V89" s="686"/>
      <c r="W89" s="686"/>
      <c r="X89" s="686"/>
      <c r="Y89" s="686"/>
      <c r="Z89" s="733"/>
      <c r="AA89" s="686"/>
      <c r="AB89" s="686"/>
      <c r="AC89" s="686"/>
      <c r="AD89" s="754"/>
      <c r="AE89" s="313"/>
    </row>
    <row r="90" spans="1:31">
      <c r="A90" s="276"/>
      <c r="B90" s="82"/>
      <c r="C90" s="87"/>
      <c r="D90" s="88"/>
      <c r="E90" s="88"/>
      <c r="F90" s="89"/>
      <c r="G90" s="98"/>
      <c r="H90" s="90"/>
      <c r="I90" s="88"/>
      <c r="J90" s="724"/>
      <c r="K90" s="90"/>
      <c r="L90" s="313"/>
      <c r="M90" s="295"/>
      <c r="N90" s="686"/>
      <c r="O90" s="686"/>
      <c r="P90" s="686"/>
      <c r="Q90" s="733"/>
      <c r="R90" s="686"/>
      <c r="S90" s="686"/>
      <c r="T90" s="686"/>
      <c r="U90" s="733"/>
      <c r="V90" s="686"/>
      <c r="W90" s="686"/>
      <c r="X90" s="686"/>
      <c r="Y90" s="686"/>
      <c r="Z90" s="733"/>
      <c r="AA90" s="686"/>
      <c r="AB90" s="686"/>
      <c r="AC90" s="686"/>
      <c r="AD90" s="754"/>
      <c r="AE90" s="313"/>
    </row>
    <row r="91" spans="1:31">
      <c r="A91" s="276"/>
      <c r="B91" s="82"/>
      <c r="C91" s="87"/>
      <c r="D91" s="88"/>
      <c r="E91" s="88"/>
      <c r="F91" s="89"/>
      <c r="G91" s="98"/>
      <c r="H91" s="90"/>
      <c r="I91" s="88"/>
      <c r="J91" s="724"/>
      <c r="K91" s="90"/>
      <c r="L91" s="313"/>
      <c r="M91" s="295"/>
      <c r="N91" s="686"/>
      <c r="O91" s="686"/>
      <c r="P91" s="686"/>
      <c r="Q91" s="733"/>
      <c r="R91" s="686"/>
      <c r="S91" s="686"/>
      <c r="T91" s="686"/>
      <c r="U91" s="733"/>
      <c r="V91" s="686"/>
      <c r="W91" s="686"/>
      <c r="X91" s="686"/>
      <c r="Y91" s="686"/>
      <c r="Z91" s="733"/>
      <c r="AA91" s="686"/>
      <c r="AB91" s="686"/>
      <c r="AC91" s="686"/>
      <c r="AD91" s="754"/>
      <c r="AE91" s="313"/>
    </row>
    <row r="92" spans="1:31">
      <c r="A92" s="276"/>
      <c r="B92" s="82"/>
      <c r="C92" s="87"/>
      <c r="D92" s="88"/>
      <c r="E92" s="88"/>
      <c r="F92" s="89"/>
      <c r="G92" s="98"/>
      <c r="H92" s="90"/>
      <c r="I92" s="88"/>
      <c r="J92" s="724"/>
      <c r="K92" s="90"/>
      <c r="L92" s="313"/>
      <c r="M92" s="295"/>
      <c r="N92" s="686"/>
      <c r="O92" s="686"/>
      <c r="P92" s="686"/>
      <c r="Q92" s="733"/>
      <c r="R92" s="686"/>
      <c r="S92" s="686"/>
      <c r="T92" s="686"/>
      <c r="U92" s="733"/>
      <c r="V92" s="778"/>
      <c r="W92" s="756"/>
      <c r="X92" s="756"/>
      <c r="Y92" s="757"/>
      <c r="Z92" s="758"/>
      <c r="AA92" s="758"/>
      <c r="AB92" s="756"/>
      <c r="AC92" s="757"/>
      <c r="AD92" s="758"/>
      <c r="AE92" s="313"/>
    </row>
    <row r="93" spans="1:31">
      <c r="B93" s="82"/>
      <c r="C93" s="87"/>
      <c r="D93" s="88"/>
      <c r="E93" s="88"/>
      <c r="F93" s="89"/>
      <c r="G93" s="98"/>
      <c r="H93" s="90"/>
      <c r="I93" s="88"/>
      <c r="J93" s="724"/>
      <c r="K93" s="90"/>
      <c r="L93" s="313"/>
      <c r="M93" s="295"/>
      <c r="N93" s="686"/>
      <c r="O93" s="686"/>
      <c r="P93" s="686"/>
      <c r="Q93" s="733"/>
      <c r="R93" s="686"/>
      <c r="S93" s="686"/>
      <c r="T93" s="686"/>
      <c r="U93" s="733"/>
      <c r="V93" s="755"/>
      <c r="W93" s="756"/>
      <c r="X93" s="756"/>
      <c r="Y93" s="757"/>
      <c r="Z93" s="758"/>
      <c r="AA93" s="758"/>
      <c r="AB93" s="756"/>
      <c r="AC93" s="757"/>
      <c r="AD93" s="758"/>
      <c r="AE93" s="313"/>
    </row>
    <row r="94" spans="1:31">
      <c r="A94" s="276"/>
      <c r="B94" s="86"/>
      <c r="C94" s="91"/>
      <c r="D94" s="92"/>
      <c r="E94" s="92"/>
      <c r="F94" s="93"/>
      <c r="G94" s="99"/>
      <c r="H94" s="94"/>
      <c r="I94" s="92"/>
      <c r="J94" s="725"/>
      <c r="K94" s="94"/>
      <c r="L94" s="313"/>
      <c r="M94" s="759"/>
      <c r="N94" s="760"/>
      <c r="O94" s="760"/>
      <c r="P94" s="760"/>
      <c r="Q94" s="761"/>
      <c r="R94" s="760"/>
      <c r="S94" s="760"/>
      <c r="T94" s="760"/>
      <c r="U94" s="761"/>
      <c r="V94" s="779"/>
      <c r="W94" s="760"/>
      <c r="X94" s="760"/>
      <c r="Y94" s="763"/>
      <c r="Z94" s="762"/>
      <c r="AA94" s="762"/>
      <c r="AB94" s="760"/>
      <c r="AC94" s="763"/>
      <c r="AD94" s="762"/>
      <c r="AE94" s="313"/>
    </row>
    <row r="95" spans="1:31">
      <c r="A95" s="276"/>
      <c r="B95" s="82"/>
      <c r="C95" s="87"/>
      <c r="D95" s="88"/>
      <c r="E95" s="88"/>
      <c r="F95" s="89"/>
      <c r="G95" s="98"/>
      <c r="H95" s="90"/>
      <c r="I95" s="88"/>
      <c r="J95" s="724"/>
      <c r="K95" s="90"/>
      <c r="L95" s="313"/>
      <c r="M95" s="764"/>
      <c r="N95" s="764"/>
      <c r="O95" s="764"/>
      <c r="P95" s="764"/>
      <c r="Q95" s="765"/>
      <c r="R95" s="764"/>
      <c r="S95" s="756"/>
      <c r="T95" s="764"/>
      <c r="U95" s="765"/>
      <c r="V95" s="766"/>
      <c r="W95" s="767"/>
      <c r="X95" s="767"/>
      <c r="Y95" s="768"/>
      <c r="Z95" s="769"/>
      <c r="AA95" s="769"/>
      <c r="AB95" s="767"/>
      <c r="AC95" s="768"/>
      <c r="AD95" s="769"/>
      <c r="AE95" s="313"/>
    </row>
    <row r="96" spans="1:31">
      <c r="B96" s="82"/>
      <c r="C96" s="87"/>
      <c r="D96" s="88"/>
      <c r="E96" s="88"/>
      <c r="F96" s="89"/>
      <c r="G96" s="98"/>
      <c r="H96" s="90"/>
      <c r="I96" s="88"/>
      <c r="J96" s="724"/>
      <c r="K96" s="90"/>
      <c r="L96" s="313"/>
      <c r="M96" s="605"/>
      <c r="N96" s="605"/>
      <c r="O96" s="605"/>
      <c r="P96" s="606"/>
      <c r="Q96" s="607"/>
      <c r="R96" s="608"/>
      <c r="S96" s="605"/>
      <c r="T96" s="606"/>
      <c r="U96" s="609"/>
      <c r="V96" s="734"/>
      <c r="W96" s="734"/>
      <c r="X96" s="743"/>
      <c r="Y96" s="743"/>
      <c r="Z96" s="744"/>
      <c r="AA96" s="744"/>
      <c r="AB96" s="743"/>
      <c r="AC96" s="745"/>
      <c r="AD96" s="743"/>
      <c r="AE96" s="313"/>
    </row>
    <row r="97" spans="1:40">
      <c r="A97" s="276"/>
      <c r="B97" s="86"/>
      <c r="C97" s="91"/>
      <c r="D97" s="92"/>
      <c r="E97" s="92"/>
      <c r="F97" s="93"/>
      <c r="G97" s="99"/>
      <c r="H97" s="94"/>
      <c r="I97" s="92"/>
      <c r="J97" s="725"/>
      <c r="K97" s="94"/>
      <c r="L97" s="313"/>
      <c r="M97" s="610"/>
      <c r="N97" s="610"/>
      <c r="O97" s="610"/>
      <c r="P97" s="611"/>
      <c r="Q97" s="612"/>
      <c r="R97" s="613"/>
      <c r="S97" s="610"/>
      <c r="T97" s="611"/>
      <c r="U97" s="614"/>
      <c r="V97" s="770"/>
      <c r="W97" s="771"/>
      <c r="X97" s="771"/>
      <c r="Y97" s="772"/>
      <c r="Z97" s="770"/>
      <c r="AA97" s="770"/>
      <c r="AB97" s="771"/>
      <c r="AC97" s="772"/>
      <c r="AD97" s="770"/>
      <c r="AE97" s="313"/>
    </row>
    <row r="98" spans="1:40">
      <c r="A98" s="276"/>
      <c r="B98" s="82"/>
      <c r="C98" s="87"/>
      <c r="D98" s="88"/>
      <c r="E98" s="88"/>
      <c r="F98" s="89"/>
      <c r="G98" s="98"/>
      <c r="H98" s="90"/>
      <c r="I98" s="88"/>
      <c r="J98" s="724"/>
      <c r="K98" s="90"/>
      <c r="L98" s="313"/>
      <c r="M98" s="905"/>
      <c r="N98" s="716"/>
      <c r="O98" s="716"/>
      <c r="P98" s="717"/>
      <c r="Q98" s="718"/>
      <c r="R98" s="719"/>
      <c r="S98" s="716"/>
      <c r="T98" s="717"/>
      <c r="U98" s="720"/>
      <c r="V98" s="773"/>
      <c r="W98" s="774"/>
      <c r="X98" s="774"/>
      <c r="Y98" s="775"/>
      <c r="Z98" s="776"/>
      <c r="AA98" s="776"/>
      <c r="AB98" s="774"/>
      <c r="AC98" s="775"/>
      <c r="AD98" s="776"/>
      <c r="AE98" s="313"/>
    </row>
    <row r="99" spans="1:40">
      <c r="A99" s="276"/>
      <c r="B99" s="82"/>
      <c r="C99" s="87"/>
      <c r="D99" s="88"/>
      <c r="E99" s="88"/>
      <c r="F99" s="89"/>
      <c r="G99" s="98"/>
      <c r="H99" s="90"/>
      <c r="I99" s="88"/>
      <c r="J99" s="724"/>
      <c r="K99" s="90"/>
      <c r="L99" s="313"/>
      <c r="M99" s="605"/>
      <c r="N99" s="605"/>
      <c r="O99" s="605"/>
      <c r="P99" s="606"/>
      <c r="Q99" s="607"/>
      <c r="R99" s="608"/>
      <c r="S99" s="605"/>
      <c r="T99" s="606"/>
      <c r="U99" s="609"/>
      <c r="V99" s="734"/>
      <c r="W99" s="734"/>
      <c r="X99" s="743"/>
      <c r="Y99" s="743"/>
      <c r="Z99" s="744"/>
      <c r="AA99" s="744"/>
      <c r="AB99" s="743"/>
      <c r="AC99" s="745"/>
      <c r="AD99" s="743"/>
      <c r="AE99" s="313"/>
    </row>
    <row r="100" spans="1:40">
      <c r="A100" s="276"/>
      <c r="B100" s="86"/>
      <c r="C100" s="91"/>
      <c r="D100" s="92"/>
      <c r="E100" s="92"/>
      <c r="F100" s="93"/>
      <c r="G100" s="99"/>
      <c r="H100" s="94"/>
      <c r="I100" s="92"/>
      <c r="J100" s="725"/>
      <c r="K100" s="94"/>
      <c r="L100" s="313"/>
      <c r="M100" s="610"/>
      <c r="N100" s="610"/>
      <c r="O100" s="610"/>
      <c r="P100" s="611"/>
      <c r="Q100" s="612"/>
      <c r="R100" s="613"/>
      <c r="S100" s="610"/>
      <c r="T100" s="611"/>
      <c r="U100" s="614"/>
      <c r="V100" s="770"/>
      <c r="W100" s="771"/>
      <c r="X100" s="771"/>
      <c r="Y100" s="772"/>
      <c r="Z100" s="770"/>
      <c r="AA100" s="770"/>
      <c r="AB100" s="771"/>
      <c r="AC100" s="772"/>
      <c r="AD100" s="770"/>
      <c r="AE100" s="313"/>
    </row>
    <row r="101" spans="1:40">
      <c r="A101" s="276"/>
      <c r="B101" s="82"/>
      <c r="C101" s="87"/>
      <c r="D101" s="88"/>
      <c r="E101" s="88"/>
      <c r="F101" s="89"/>
      <c r="G101" s="98"/>
      <c r="H101" s="90"/>
      <c r="I101" s="88"/>
      <c r="J101" s="724"/>
      <c r="K101" s="90"/>
      <c r="L101" s="313"/>
      <c r="M101" s="905"/>
      <c r="N101" s="716"/>
      <c r="O101" s="716"/>
      <c r="P101" s="717"/>
      <c r="Q101" s="718"/>
      <c r="R101" s="719"/>
      <c r="S101" s="716"/>
      <c r="T101" s="717"/>
      <c r="U101" s="720"/>
      <c r="V101" s="734"/>
      <c r="W101" s="734"/>
      <c r="X101" s="743"/>
      <c r="Y101" s="743"/>
      <c r="Z101" s="744"/>
      <c r="AA101" s="744"/>
      <c r="AB101" s="743"/>
      <c r="AC101" s="745"/>
      <c r="AD101" s="743"/>
      <c r="AE101" s="313"/>
    </row>
    <row r="102" spans="1:40">
      <c r="A102" s="276"/>
      <c r="B102" s="82"/>
      <c r="C102" s="87"/>
      <c r="D102" s="88"/>
      <c r="E102" s="88"/>
      <c r="F102" s="89"/>
      <c r="G102" s="98"/>
      <c r="H102" s="90"/>
      <c r="I102" s="88"/>
      <c r="J102" s="724"/>
      <c r="K102" s="90"/>
      <c r="L102" s="313"/>
      <c r="M102" s="605"/>
      <c r="N102" s="605"/>
      <c r="O102" s="605"/>
      <c r="P102" s="606"/>
      <c r="Q102" s="607"/>
      <c r="R102" s="608"/>
      <c r="S102" s="605"/>
      <c r="T102" s="606"/>
      <c r="U102" s="609"/>
      <c r="V102" s="734"/>
      <c r="W102" s="734"/>
      <c r="X102" s="743"/>
      <c r="Y102" s="743"/>
      <c r="Z102" s="744"/>
      <c r="AA102" s="744"/>
      <c r="AB102" s="743"/>
      <c r="AC102" s="745"/>
      <c r="AD102" s="743"/>
      <c r="AE102" s="313"/>
    </row>
    <row r="103" spans="1:40">
      <c r="A103" s="276"/>
      <c r="B103" s="86"/>
      <c r="C103" s="91"/>
      <c r="D103" s="92"/>
      <c r="E103" s="92"/>
      <c r="F103" s="93"/>
      <c r="G103" s="99"/>
      <c r="H103" s="94"/>
      <c r="I103" s="92"/>
      <c r="J103" s="725"/>
      <c r="K103" s="94"/>
      <c r="L103" s="313"/>
      <c r="M103" s="610"/>
      <c r="N103" s="610"/>
      <c r="O103" s="610"/>
      <c r="P103" s="611"/>
      <c r="Q103" s="612"/>
      <c r="R103" s="613"/>
      <c r="S103" s="610"/>
      <c r="T103" s="611"/>
      <c r="U103" s="614"/>
      <c r="V103" s="777"/>
      <c r="W103" s="771"/>
      <c r="X103" s="771"/>
      <c r="Y103" s="772"/>
      <c r="Z103" s="770"/>
      <c r="AA103" s="770"/>
      <c r="AB103" s="771"/>
      <c r="AC103" s="772"/>
      <c r="AD103" s="770"/>
      <c r="AE103" s="313"/>
    </row>
    <row r="104" spans="1:40">
      <c r="A104" s="276"/>
      <c r="B104" s="82"/>
      <c r="C104" s="87"/>
      <c r="D104" s="88"/>
      <c r="E104" s="88"/>
      <c r="F104" s="89"/>
      <c r="G104" s="98"/>
      <c r="H104" s="90"/>
      <c r="I104" s="88"/>
      <c r="J104" s="724"/>
      <c r="K104" s="90"/>
      <c r="L104" s="313"/>
      <c r="M104" s="905"/>
      <c r="N104" s="716"/>
      <c r="O104" s="716"/>
      <c r="P104" s="717"/>
      <c r="Q104" s="718"/>
      <c r="R104" s="719"/>
      <c r="S104" s="716"/>
      <c r="T104" s="717"/>
      <c r="U104" s="720"/>
      <c r="V104" s="773"/>
      <c r="W104" s="774"/>
      <c r="X104" s="774"/>
      <c r="Y104" s="775"/>
      <c r="Z104" s="776"/>
      <c r="AA104" s="776"/>
      <c r="AB104" s="774"/>
      <c r="AC104" s="775"/>
      <c r="AD104" s="776"/>
      <c r="AE104" s="313"/>
    </row>
    <row r="105" spans="1:40">
      <c r="A105" s="276"/>
      <c r="B105" s="82"/>
      <c r="C105" s="87"/>
      <c r="D105" s="88"/>
      <c r="E105" s="88"/>
      <c r="F105" s="89"/>
      <c r="G105" s="98"/>
      <c r="H105" s="90"/>
      <c r="I105" s="88"/>
      <c r="J105" s="724"/>
      <c r="K105" s="90"/>
      <c r="L105" s="313"/>
      <c r="M105" s="605"/>
      <c r="N105" s="605"/>
      <c r="O105" s="605"/>
      <c r="P105" s="606"/>
      <c r="Q105" s="607"/>
      <c r="R105" s="608"/>
      <c r="S105" s="605"/>
      <c r="T105" s="606"/>
      <c r="U105" s="609"/>
      <c r="V105" s="734"/>
      <c r="W105" s="734"/>
      <c r="X105" s="743"/>
      <c r="Y105" s="743"/>
      <c r="Z105" s="744"/>
      <c r="AA105" s="744"/>
      <c r="AB105" s="743"/>
      <c r="AC105" s="745"/>
      <c r="AD105" s="743"/>
      <c r="AE105" s="313"/>
    </row>
    <row r="106" spans="1:40">
      <c r="A106" s="276"/>
      <c r="B106" s="86"/>
      <c r="C106" s="91"/>
      <c r="D106" s="92"/>
      <c r="E106" s="92"/>
      <c r="F106" s="93"/>
      <c r="G106" s="99"/>
      <c r="H106" s="94"/>
      <c r="I106" s="714"/>
      <c r="J106" s="725"/>
      <c r="K106" s="94"/>
      <c r="L106" s="313"/>
      <c r="M106" s="610"/>
      <c r="N106" s="610"/>
      <c r="O106" s="610"/>
      <c r="P106" s="611"/>
      <c r="Q106" s="612"/>
      <c r="R106" s="613"/>
      <c r="S106" s="610"/>
      <c r="T106" s="611"/>
      <c r="U106" s="614"/>
      <c r="V106" s="770"/>
      <c r="W106" s="771"/>
      <c r="X106" s="771"/>
      <c r="Y106" s="772"/>
      <c r="Z106" s="770"/>
      <c r="AA106" s="770"/>
      <c r="AB106" s="771"/>
      <c r="AC106" s="772"/>
      <c r="AD106" s="770"/>
      <c r="AE106" s="313"/>
    </row>
    <row r="107" spans="1:40">
      <c r="A107" s="276"/>
      <c r="B107" s="82"/>
      <c r="C107" s="87"/>
      <c r="D107" s="88"/>
      <c r="E107" s="88"/>
      <c r="F107" s="89"/>
      <c r="G107" s="98"/>
      <c r="H107" s="90"/>
      <c r="I107" s="88"/>
      <c r="J107" s="724"/>
      <c r="K107" s="90"/>
      <c r="L107" s="313"/>
      <c r="M107" s="905"/>
      <c r="N107" s="716"/>
      <c r="O107" s="716"/>
      <c r="P107" s="717"/>
      <c r="Q107" s="718"/>
      <c r="R107" s="719"/>
      <c r="S107" s="716"/>
      <c r="T107" s="717"/>
      <c r="U107" s="720"/>
      <c r="V107" s="773"/>
      <c r="W107" s="774"/>
      <c r="X107" s="774"/>
      <c r="Y107" s="775"/>
      <c r="Z107" s="776"/>
      <c r="AA107" s="776"/>
      <c r="AB107" s="774"/>
      <c r="AC107" s="775"/>
      <c r="AD107" s="776"/>
      <c r="AE107" s="313"/>
    </row>
    <row r="108" spans="1:40">
      <c r="A108" s="276"/>
      <c r="B108" s="82"/>
      <c r="C108" s="87"/>
      <c r="D108" s="88"/>
      <c r="E108" s="88"/>
      <c r="F108" s="89"/>
      <c r="G108" s="98"/>
      <c r="H108" s="90"/>
      <c r="I108" s="88"/>
      <c r="J108" s="724"/>
      <c r="K108" s="90"/>
      <c r="L108" s="313"/>
      <c r="M108" s="605"/>
      <c r="N108" s="605"/>
      <c r="O108" s="605"/>
      <c r="P108" s="606"/>
      <c r="Q108" s="607"/>
      <c r="R108" s="608"/>
      <c r="S108" s="605"/>
      <c r="T108" s="606"/>
      <c r="U108" s="609"/>
      <c r="V108" s="734"/>
      <c r="W108" s="734"/>
      <c r="X108" s="743"/>
      <c r="Y108" s="743"/>
      <c r="Z108" s="744"/>
      <c r="AA108" s="744"/>
      <c r="AB108" s="743"/>
      <c r="AC108" s="745"/>
      <c r="AD108" s="743"/>
      <c r="AE108" s="313"/>
    </row>
    <row r="109" spans="1:40">
      <c r="A109" s="276"/>
      <c r="B109" s="86"/>
      <c r="C109" s="91"/>
      <c r="D109" s="92"/>
      <c r="E109" s="92"/>
      <c r="F109" s="93"/>
      <c r="G109" s="99"/>
      <c r="H109" s="94"/>
      <c r="I109" s="92"/>
      <c r="J109" s="725"/>
      <c r="K109" s="94"/>
      <c r="L109" s="313"/>
      <c r="M109" s="610"/>
      <c r="N109" s="610"/>
      <c r="O109" s="610"/>
      <c r="P109" s="611"/>
      <c r="Q109" s="612"/>
      <c r="R109" s="613"/>
      <c r="S109" s="610"/>
      <c r="T109" s="611"/>
      <c r="U109" s="614"/>
      <c r="V109" s="770"/>
      <c r="W109" s="771"/>
      <c r="X109" s="771"/>
      <c r="Y109" s="772"/>
      <c r="Z109" s="770"/>
      <c r="AA109" s="770"/>
      <c r="AB109" s="771"/>
      <c r="AC109" s="772"/>
      <c r="AD109" s="770"/>
      <c r="AE109" s="313"/>
    </row>
    <row r="110" spans="1:40">
      <c r="A110" s="276"/>
      <c r="B110" s="82"/>
      <c r="C110" s="87"/>
      <c r="D110" s="88"/>
      <c r="E110" s="88"/>
      <c r="F110" s="89"/>
      <c r="G110" s="98"/>
      <c r="H110" s="90"/>
      <c r="I110" s="88"/>
      <c r="J110" s="724"/>
      <c r="K110" s="90"/>
      <c r="L110" s="313"/>
      <c r="M110" s="905"/>
      <c r="N110" s="716"/>
      <c r="O110" s="716"/>
      <c r="P110" s="717"/>
      <c r="Q110" s="718"/>
      <c r="R110" s="719"/>
      <c r="S110" s="716"/>
      <c r="T110" s="717"/>
      <c r="U110" s="720"/>
      <c r="V110" s="773"/>
      <c r="W110" s="774"/>
      <c r="X110" s="774"/>
      <c r="Y110" s="775"/>
      <c r="Z110" s="776"/>
      <c r="AA110" s="776"/>
      <c r="AB110" s="774"/>
      <c r="AC110" s="775"/>
      <c r="AD110" s="776"/>
      <c r="AE110" s="313"/>
    </row>
    <row r="111" spans="1:40">
      <c r="A111" s="276"/>
      <c r="B111" s="82"/>
      <c r="C111" s="87"/>
      <c r="D111" s="88"/>
      <c r="E111" s="88"/>
      <c r="F111" s="89"/>
      <c r="G111" s="98"/>
      <c r="H111" s="90"/>
      <c r="I111" s="88"/>
      <c r="J111" s="724"/>
      <c r="K111" s="90"/>
      <c r="L111" s="313"/>
      <c r="M111" s="605"/>
      <c r="N111" s="605"/>
      <c r="O111" s="605"/>
      <c r="P111" s="606"/>
      <c r="Q111" s="607"/>
      <c r="R111" s="608"/>
      <c r="S111" s="605"/>
      <c r="T111" s="606"/>
      <c r="U111" s="609"/>
      <c r="V111" s="734"/>
      <c r="W111" s="734"/>
      <c r="X111" s="743"/>
      <c r="Y111" s="743"/>
      <c r="Z111" s="744"/>
      <c r="AA111" s="744"/>
      <c r="AB111" s="743"/>
      <c r="AC111" s="745"/>
      <c r="AD111" s="743"/>
      <c r="AE111" s="313"/>
    </row>
    <row r="112" spans="1:40">
      <c r="A112" s="276"/>
      <c r="B112" s="86"/>
      <c r="C112" s="91"/>
      <c r="D112" s="92"/>
      <c r="E112" s="92"/>
      <c r="F112" s="93"/>
      <c r="G112" s="99"/>
      <c r="H112" s="94"/>
      <c r="I112" s="92"/>
      <c r="J112" s="725"/>
      <c r="K112" s="94"/>
      <c r="L112" s="313"/>
      <c r="M112" s="610"/>
      <c r="N112" s="610"/>
      <c r="O112" s="610"/>
      <c r="P112" s="611"/>
      <c r="Q112" s="612"/>
      <c r="R112" s="613"/>
      <c r="S112" s="610"/>
      <c r="T112" s="611"/>
      <c r="U112" s="614"/>
      <c r="V112" s="770"/>
      <c r="W112" s="771"/>
      <c r="X112" s="771"/>
      <c r="Y112" s="772"/>
      <c r="Z112" s="770"/>
      <c r="AA112" s="770"/>
      <c r="AB112" s="771"/>
      <c r="AC112" s="772"/>
      <c r="AD112" s="770"/>
      <c r="AE112" s="313"/>
      <c r="AF112" s="660"/>
      <c r="AG112" s="660"/>
      <c r="AH112" s="660"/>
      <c r="AI112" s="660"/>
      <c r="AJ112" s="660"/>
      <c r="AK112" s="660"/>
      <c r="AL112" s="660"/>
      <c r="AM112" s="660"/>
      <c r="AN112" s="660"/>
    </row>
    <row r="113" spans="1:35">
      <c r="A113" s="276"/>
      <c r="B113" s="641"/>
      <c r="C113" s="642"/>
      <c r="D113" s="618"/>
      <c r="E113" s="618"/>
      <c r="F113" s="602"/>
      <c r="G113" s="721"/>
      <c r="H113" s="601"/>
      <c r="I113" s="618"/>
      <c r="J113" s="723"/>
      <c r="K113" s="601"/>
      <c r="L113" s="313"/>
      <c r="M113" s="905"/>
      <c r="N113" s="716"/>
      <c r="O113" s="716"/>
      <c r="P113" s="717"/>
      <c r="Q113" s="718"/>
      <c r="R113" s="719"/>
      <c r="S113" s="716"/>
      <c r="T113" s="717"/>
      <c r="U113" s="720"/>
      <c r="V113" s="773"/>
      <c r="W113" s="774"/>
      <c r="X113" s="774"/>
      <c r="Y113" s="775"/>
      <c r="Z113" s="776"/>
      <c r="AA113" s="776"/>
      <c r="AB113" s="774"/>
      <c r="AC113" s="775"/>
      <c r="AD113" s="776"/>
      <c r="AE113" s="313"/>
    </row>
    <row r="114" spans="1:35">
      <c r="A114" s="276"/>
      <c r="B114" s="82"/>
      <c r="C114" s="87"/>
      <c r="D114" s="88"/>
      <c r="E114" s="88"/>
      <c r="F114" s="89"/>
      <c r="G114" s="98"/>
      <c r="H114" s="90"/>
      <c r="I114" s="88"/>
      <c r="J114" s="724"/>
      <c r="K114" s="90"/>
      <c r="L114" s="313"/>
      <c r="M114" s="605"/>
      <c r="N114" s="605"/>
      <c r="O114" s="605"/>
      <c r="P114" s="606"/>
      <c r="Q114" s="607"/>
      <c r="R114" s="608"/>
      <c r="S114" s="605"/>
      <c r="T114" s="606"/>
      <c r="U114" s="609"/>
      <c r="V114" s="734"/>
      <c r="W114" s="734"/>
      <c r="X114" s="743"/>
      <c r="Y114" s="743"/>
      <c r="Z114" s="744"/>
      <c r="AA114" s="744"/>
      <c r="AB114" s="743"/>
      <c r="AC114" s="745"/>
      <c r="AD114" s="743"/>
      <c r="AE114" s="313"/>
    </row>
    <row r="115" spans="1:35">
      <c r="A115" s="276"/>
      <c r="B115" s="86"/>
      <c r="C115" s="91"/>
      <c r="D115" s="92"/>
      <c r="E115" s="92"/>
      <c r="F115" s="93"/>
      <c r="G115" s="99"/>
      <c r="H115" s="94"/>
      <c r="I115" s="92"/>
      <c r="J115" s="725"/>
      <c r="K115" s="94"/>
      <c r="L115" s="313"/>
      <c r="M115" s="610"/>
      <c r="N115" s="610"/>
      <c r="O115" s="610"/>
      <c r="P115" s="611"/>
      <c r="Q115" s="612"/>
      <c r="R115" s="613"/>
      <c r="S115" s="610"/>
      <c r="T115" s="611"/>
      <c r="U115" s="614"/>
      <c r="V115" s="770"/>
      <c r="W115" s="771"/>
      <c r="X115" s="771"/>
      <c r="Y115" s="772"/>
      <c r="Z115" s="770"/>
      <c r="AA115" s="770"/>
      <c r="AB115" s="771"/>
      <c r="AC115" s="772"/>
      <c r="AD115" s="770"/>
      <c r="AE115" s="313"/>
    </row>
    <row r="116" spans="1:35">
      <c r="A116" s="276"/>
      <c r="B116" s="82"/>
      <c r="C116" s="87"/>
      <c r="D116" s="88"/>
      <c r="E116" s="88"/>
      <c r="F116" s="89"/>
      <c r="G116" s="98"/>
      <c r="H116" s="90"/>
      <c r="I116" s="88"/>
      <c r="J116" s="724"/>
      <c r="K116" s="90"/>
      <c r="L116" s="313"/>
      <c r="M116" s="605"/>
      <c r="N116" s="605"/>
      <c r="O116" s="605"/>
      <c r="P116" s="606"/>
      <c r="Q116" s="722"/>
      <c r="R116" s="608"/>
      <c r="S116" s="605"/>
      <c r="T116" s="606"/>
      <c r="U116" s="609"/>
      <c r="V116" s="766"/>
      <c r="W116" s="767"/>
      <c r="X116" s="767"/>
      <c r="Y116" s="768"/>
      <c r="Z116" s="769"/>
      <c r="AA116" s="769"/>
      <c r="AB116" s="767"/>
      <c r="AC116" s="768"/>
      <c r="AD116" s="769"/>
      <c r="AE116" s="313"/>
      <c r="AI116" s="599"/>
    </row>
    <row r="117" spans="1:35">
      <c r="A117" s="276"/>
      <c r="B117" s="82"/>
      <c r="C117" s="87"/>
      <c r="D117" s="88"/>
      <c r="E117" s="88"/>
      <c r="F117" s="89"/>
      <c r="G117" s="98"/>
      <c r="H117" s="90"/>
      <c r="I117" s="88"/>
      <c r="J117" s="724"/>
      <c r="K117" s="90"/>
      <c r="L117" s="313"/>
      <c r="M117" s="605"/>
      <c r="N117" s="296"/>
      <c r="O117" s="296"/>
      <c r="P117" s="296"/>
      <c r="Q117" s="297"/>
      <c r="R117" s="297"/>
      <c r="S117" s="683"/>
      <c r="T117" s="298"/>
      <c r="U117" s="298"/>
      <c r="V117" s="742"/>
      <c r="W117" s="734"/>
      <c r="X117" s="743"/>
      <c r="Y117" s="743"/>
      <c r="Z117" s="744"/>
      <c r="AA117" s="744"/>
      <c r="AB117" s="743"/>
      <c r="AC117" s="745"/>
      <c r="AD117" s="743"/>
      <c r="AE117" s="313"/>
    </row>
    <row r="118" spans="1:35">
      <c r="A118" s="305"/>
      <c r="B118" s="86"/>
      <c r="C118" s="91"/>
      <c r="D118" s="92"/>
      <c r="E118" s="92"/>
      <c r="F118" s="93"/>
      <c r="G118" s="99"/>
      <c r="H118" s="94"/>
      <c r="I118" s="92"/>
      <c r="J118" s="725"/>
      <c r="K118" s="94"/>
      <c r="L118" s="313"/>
      <c r="M118" s="610"/>
      <c r="N118" s="299"/>
      <c r="O118" s="299"/>
      <c r="P118" s="299"/>
      <c r="Q118" s="300"/>
      <c r="R118" s="300"/>
      <c r="S118" s="684"/>
      <c r="T118" s="301"/>
      <c r="U118" s="301"/>
      <c r="V118" s="746"/>
      <c r="W118" s="747"/>
      <c r="X118" s="748"/>
      <c r="Y118" s="748"/>
      <c r="Z118" s="749"/>
      <c r="AA118" s="749"/>
      <c r="AB118" s="748"/>
      <c r="AC118" s="750"/>
      <c r="AD118" s="748"/>
      <c r="AE118" s="313"/>
    </row>
    <row r="119" spans="1:35">
      <c r="A119" s="643"/>
      <c r="B119" s="641"/>
      <c r="C119" s="642"/>
      <c r="D119" s="618"/>
      <c r="E119" s="618"/>
      <c r="F119" s="602"/>
      <c r="G119" s="98"/>
      <c r="H119" s="601"/>
      <c r="I119" s="618"/>
      <c r="J119" s="723"/>
      <c r="K119" s="601"/>
      <c r="L119" s="313"/>
      <c r="M119" s="906"/>
      <c r="N119" s="292"/>
      <c r="O119" s="292"/>
      <c r="P119" s="292"/>
      <c r="Q119" s="293"/>
      <c r="R119" s="293"/>
      <c r="S119" s="682"/>
      <c r="T119" s="625"/>
      <c r="U119" s="294"/>
      <c r="V119" s="736"/>
      <c r="W119" s="737"/>
      <c r="X119" s="738"/>
      <c r="Y119" s="738"/>
      <c r="Z119" s="739"/>
      <c r="AA119" s="739"/>
      <c r="AB119" s="738"/>
      <c r="AC119" s="740"/>
      <c r="AD119" s="741"/>
      <c r="AE119" s="313"/>
    </row>
    <row r="120" spans="1:35">
      <c r="A120" s="276"/>
      <c r="B120" s="82"/>
      <c r="C120" s="87"/>
      <c r="D120" s="88"/>
      <c r="E120" s="88"/>
      <c r="F120" s="89"/>
      <c r="G120" s="98"/>
      <c r="H120" s="90"/>
      <c r="I120" s="88"/>
      <c r="J120" s="724"/>
      <c r="K120" s="90"/>
      <c r="L120" s="313"/>
      <c r="M120" s="907"/>
      <c r="N120" s="296"/>
      <c r="O120" s="296"/>
      <c r="P120" s="296"/>
      <c r="Q120" s="297"/>
      <c r="R120" s="297"/>
      <c r="S120" s="683"/>
      <c r="T120" s="298"/>
      <c r="U120" s="298"/>
      <c r="V120" s="742"/>
      <c r="W120" s="734"/>
      <c r="X120" s="743"/>
      <c r="Y120" s="743"/>
      <c r="Z120" s="744"/>
      <c r="AA120" s="744"/>
      <c r="AB120" s="743"/>
      <c r="AC120" s="745"/>
      <c r="AD120" s="743"/>
      <c r="AE120" s="313"/>
    </row>
    <row r="121" spans="1:35">
      <c r="A121" s="276"/>
      <c r="B121" s="82"/>
      <c r="C121" s="87"/>
      <c r="D121" s="88"/>
      <c r="E121" s="88"/>
      <c r="F121" s="89"/>
      <c r="G121" s="98"/>
      <c r="H121" s="90"/>
      <c r="I121" s="88"/>
      <c r="J121" s="724"/>
      <c r="K121" s="90"/>
      <c r="L121" s="313"/>
      <c r="M121" s="907"/>
      <c r="N121" s="296"/>
      <c r="O121" s="296"/>
      <c r="P121" s="296"/>
      <c r="Q121" s="297"/>
      <c r="R121" s="297"/>
      <c r="S121" s="683"/>
      <c r="T121" s="298"/>
      <c r="U121" s="298"/>
      <c r="V121" s="742"/>
      <c r="W121" s="734"/>
      <c r="X121" s="743"/>
      <c r="Y121" s="743"/>
      <c r="Z121" s="744"/>
      <c r="AA121" s="744"/>
      <c r="AB121" s="743"/>
      <c r="AC121" s="745"/>
      <c r="AD121" s="743"/>
      <c r="AE121" s="313"/>
    </row>
    <row r="122" spans="1:35">
      <c r="A122" s="276"/>
      <c r="B122" s="82"/>
      <c r="C122" s="87"/>
      <c r="D122" s="88"/>
      <c r="E122" s="88"/>
      <c r="F122" s="89"/>
      <c r="G122" s="98"/>
      <c r="H122" s="90"/>
      <c r="I122" s="88"/>
      <c r="J122" s="724"/>
      <c r="K122" s="90"/>
      <c r="L122" s="313"/>
      <c r="M122" s="907"/>
      <c r="N122" s="296"/>
      <c r="O122" s="296"/>
      <c r="P122" s="296"/>
      <c r="Q122" s="297"/>
      <c r="R122" s="297"/>
      <c r="S122" s="683"/>
      <c r="T122" s="298"/>
      <c r="U122" s="298"/>
      <c r="V122" s="742"/>
      <c r="W122" s="734"/>
      <c r="X122" s="743"/>
      <c r="Y122" s="743"/>
      <c r="Z122" s="744"/>
      <c r="AA122" s="744"/>
      <c r="AB122" s="743"/>
      <c r="AC122" s="745"/>
      <c r="AD122" s="743"/>
      <c r="AE122" s="313"/>
    </row>
    <row r="123" spans="1:35">
      <c r="A123" s="276"/>
      <c r="B123" s="82"/>
      <c r="C123" s="87"/>
      <c r="D123" s="88"/>
      <c r="E123" s="88"/>
      <c r="F123" s="89"/>
      <c r="G123" s="98"/>
      <c r="H123" s="90"/>
      <c r="I123" s="88"/>
      <c r="J123" s="724"/>
      <c r="K123" s="90"/>
      <c r="L123" s="313"/>
      <c r="M123" s="907"/>
      <c r="N123" s="296"/>
      <c r="O123" s="296"/>
      <c r="P123" s="296"/>
      <c r="Q123" s="297"/>
      <c r="R123" s="297"/>
      <c r="S123" s="683"/>
      <c r="T123" s="298"/>
      <c r="U123" s="298"/>
      <c r="V123" s="742"/>
      <c r="W123" s="734"/>
      <c r="X123" s="743"/>
      <c r="Y123" s="743"/>
      <c r="Z123" s="744"/>
      <c r="AA123" s="744"/>
      <c r="AB123" s="743"/>
      <c r="AC123" s="745"/>
      <c r="AD123" s="743"/>
      <c r="AE123" s="313"/>
    </row>
    <row r="124" spans="1:35">
      <c r="A124" s="276"/>
      <c r="B124" s="86"/>
      <c r="C124" s="91"/>
      <c r="D124" s="92"/>
      <c r="E124" s="92"/>
      <c r="F124" s="93"/>
      <c r="G124" s="99"/>
      <c r="H124" s="94"/>
      <c r="I124" s="92"/>
      <c r="J124" s="725"/>
      <c r="K124" s="94"/>
      <c r="L124" s="313"/>
      <c r="M124" s="908"/>
      <c r="N124" s="299"/>
      <c r="O124" s="299"/>
      <c r="P124" s="299"/>
      <c r="Q124" s="300"/>
      <c r="R124" s="300"/>
      <c r="S124" s="684"/>
      <c r="T124" s="301"/>
      <c r="U124" s="301"/>
      <c r="V124" s="746"/>
      <c r="W124" s="747"/>
      <c r="X124" s="748"/>
      <c r="Y124" s="748"/>
      <c r="Z124" s="749"/>
      <c r="AA124" s="749"/>
      <c r="AB124" s="748"/>
      <c r="AC124" s="750"/>
      <c r="AD124" s="748"/>
      <c r="AE124" s="313"/>
    </row>
    <row r="125" spans="1:35">
      <c r="A125" s="276"/>
      <c r="B125" s="82"/>
      <c r="C125" s="87"/>
      <c r="D125" s="88"/>
      <c r="E125" s="88"/>
      <c r="F125" s="89"/>
      <c r="G125" s="98"/>
      <c r="H125" s="90"/>
      <c r="I125" s="88"/>
      <c r="J125" s="724"/>
      <c r="K125" s="90"/>
      <c r="L125" s="313"/>
      <c r="M125" s="904"/>
      <c r="N125" s="603"/>
      <c r="O125" s="603"/>
      <c r="P125" s="603"/>
      <c r="Q125" s="604"/>
      <c r="R125" s="603"/>
      <c r="S125" s="685"/>
      <c r="T125" s="603"/>
      <c r="U125" s="604"/>
      <c r="V125" s="751"/>
      <c r="W125" s="751"/>
      <c r="X125" s="751"/>
      <c r="Y125" s="751"/>
      <c r="Z125" s="752"/>
      <c r="AA125" s="751"/>
      <c r="AB125" s="751"/>
      <c r="AC125" s="751"/>
      <c r="AD125" s="753"/>
      <c r="AE125" s="313"/>
    </row>
    <row r="126" spans="1:35">
      <c r="A126" s="276"/>
      <c r="B126" s="82"/>
      <c r="C126" s="87"/>
      <c r="D126" s="88"/>
      <c r="E126" s="88"/>
      <c r="F126" s="89"/>
      <c r="G126" s="98"/>
      <c r="H126" s="90"/>
      <c r="I126" s="88"/>
      <c r="J126" s="724"/>
      <c r="K126" s="90"/>
      <c r="L126" s="313"/>
      <c r="M126" s="295"/>
      <c r="N126" s="295"/>
      <c r="O126" s="295"/>
      <c r="P126" s="295"/>
      <c r="Q126" s="302"/>
      <c r="R126" s="295"/>
      <c r="S126" s="686"/>
      <c r="T126" s="295"/>
      <c r="U126" s="302"/>
      <c r="V126" s="734"/>
      <c r="W126" s="734"/>
      <c r="X126" s="734"/>
      <c r="Y126" s="734"/>
      <c r="Z126" s="735"/>
      <c r="AA126" s="734"/>
      <c r="AB126" s="734"/>
      <c r="AC126" s="734"/>
      <c r="AD126" s="742"/>
      <c r="AE126" s="313"/>
    </row>
    <row r="127" spans="1:35">
      <c r="A127" s="276"/>
      <c r="B127" s="82"/>
      <c r="C127" s="87"/>
      <c r="D127" s="88"/>
      <c r="E127" s="88"/>
      <c r="F127" s="89"/>
      <c r="G127" s="726"/>
      <c r="H127" s="90"/>
      <c r="I127" s="88"/>
      <c r="J127" s="724"/>
      <c r="K127" s="90"/>
      <c r="L127" s="313"/>
      <c r="M127" s="295"/>
      <c r="N127" s="686"/>
      <c r="O127" s="686"/>
      <c r="P127" s="686"/>
      <c r="Q127" s="733"/>
      <c r="R127" s="686"/>
      <c r="S127" s="686"/>
      <c r="T127" s="686"/>
      <c r="U127" s="733"/>
      <c r="V127" s="686"/>
      <c r="W127" s="686"/>
      <c r="X127" s="686"/>
      <c r="Y127" s="686"/>
      <c r="Z127" s="733"/>
      <c r="AA127" s="686"/>
      <c r="AB127" s="686"/>
      <c r="AC127" s="686"/>
      <c r="AD127" s="754"/>
      <c r="AE127" s="313"/>
    </row>
    <row r="128" spans="1:35">
      <c r="A128" s="276"/>
      <c r="B128" s="82"/>
      <c r="C128" s="87"/>
      <c r="D128" s="88"/>
      <c r="E128" s="88"/>
      <c r="F128" s="89"/>
      <c r="G128" s="98"/>
      <c r="H128" s="90"/>
      <c r="I128" s="88"/>
      <c r="J128" s="724"/>
      <c r="K128" s="90"/>
      <c r="L128" s="313"/>
      <c r="M128" s="295"/>
      <c r="N128" s="686"/>
      <c r="O128" s="686"/>
      <c r="P128" s="686"/>
      <c r="Q128" s="733"/>
      <c r="R128" s="686"/>
      <c r="S128" s="686"/>
      <c r="T128" s="686"/>
      <c r="U128" s="733"/>
      <c r="V128" s="686"/>
      <c r="W128" s="686"/>
      <c r="X128" s="686"/>
      <c r="Y128" s="686"/>
      <c r="Z128" s="733"/>
      <c r="AA128" s="686"/>
      <c r="AB128" s="686"/>
      <c r="AC128" s="686"/>
      <c r="AD128" s="754"/>
      <c r="AE128" s="313"/>
    </row>
    <row r="129" spans="1:31">
      <c r="A129" s="276"/>
      <c r="B129" s="82"/>
      <c r="C129" s="87"/>
      <c r="D129" s="88"/>
      <c r="E129" s="88"/>
      <c r="F129" s="89"/>
      <c r="G129" s="98"/>
      <c r="H129" s="90"/>
      <c r="I129" s="88"/>
      <c r="J129" s="724"/>
      <c r="K129" s="90"/>
      <c r="L129" s="313"/>
      <c r="M129" s="295"/>
      <c r="N129" s="686"/>
      <c r="O129" s="686"/>
      <c r="P129" s="686"/>
      <c r="Q129" s="733"/>
      <c r="R129" s="686"/>
      <c r="S129" s="686"/>
      <c r="T129" s="686"/>
      <c r="U129" s="733"/>
      <c r="V129" s="686"/>
      <c r="W129" s="686"/>
      <c r="X129" s="686"/>
      <c r="Y129" s="686"/>
      <c r="Z129" s="733"/>
      <c r="AA129" s="686"/>
      <c r="AB129" s="686"/>
      <c r="AC129" s="686"/>
      <c r="AD129" s="754"/>
      <c r="AE129" s="313"/>
    </row>
    <row r="130" spans="1:31">
      <c r="A130" s="276"/>
      <c r="B130" s="82"/>
      <c r="C130" s="87"/>
      <c r="D130" s="88"/>
      <c r="E130" s="88"/>
      <c r="F130" s="89"/>
      <c r="G130" s="98"/>
      <c r="H130" s="90"/>
      <c r="I130" s="88"/>
      <c r="J130" s="724"/>
      <c r="K130" s="90"/>
      <c r="L130" s="313"/>
      <c r="M130" s="295"/>
      <c r="N130" s="686"/>
      <c r="O130" s="686"/>
      <c r="P130" s="686"/>
      <c r="Q130" s="733"/>
      <c r="R130" s="686"/>
      <c r="S130" s="686"/>
      <c r="T130" s="686"/>
      <c r="U130" s="733"/>
      <c r="V130" s="778"/>
      <c r="W130" s="756"/>
      <c r="X130" s="756"/>
      <c r="Y130" s="757"/>
      <c r="Z130" s="758"/>
      <c r="AA130" s="758"/>
      <c r="AB130" s="756"/>
      <c r="AC130" s="757"/>
      <c r="AD130" s="758"/>
      <c r="AE130" s="313"/>
    </row>
    <row r="131" spans="1:31">
      <c r="B131" s="82"/>
      <c r="C131" s="87"/>
      <c r="D131" s="88"/>
      <c r="E131" s="88"/>
      <c r="F131" s="89"/>
      <c r="G131" s="98"/>
      <c r="H131" s="90"/>
      <c r="I131" s="88"/>
      <c r="J131" s="724"/>
      <c r="K131" s="90"/>
      <c r="L131" s="313"/>
      <c r="M131" s="295"/>
      <c r="N131" s="686"/>
      <c r="O131" s="686"/>
      <c r="P131" s="686"/>
      <c r="Q131" s="733"/>
      <c r="R131" s="686"/>
      <c r="S131" s="686"/>
      <c r="T131" s="686"/>
      <c r="U131" s="733"/>
      <c r="V131" s="755"/>
      <c r="W131" s="756"/>
      <c r="X131" s="756"/>
      <c r="Y131" s="757"/>
      <c r="Z131" s="758"/>
      <c r="AA131" s="758"/>
      <c r="AB131" s="756"/>
      <c r="AC131" s="757"/>
      <c r="AD131" s="758"/>
      <c r="AE131" s="313"/>
    </row>
    <row r="132" spans="1:31">
      <c r="A132" s="276"/>
      <c r="B132" s="86"/>
      <c r="C132" s="91"/>
      <c r="D132" s="92"/>
      <c r="E132" s="92"/>
      <c r="F132" s="93"/>
      <c r="G132" s="99"/>
      <c r="H132" s="94"/>
      <c r="I132" s="92"/>
      <c r="J132" s="725"/>
      <c r="K132" s="94"/>
      <c r="L132" s="313"/>
      <c r="M132" s="759"/>
      <c r="N132" s="760"/>
      <c r="O132" s="760"/>
      <c r="P132" s="760"/>
      <c r="Q132" s="761"/>
      <c r="R132" s="760"/>
      <c r="S132" s="760"/>
      <c r="T132" s="760"/>
      <c r="U132" s="761"/>
      <c r="V132" s="779"/>
      <c r="W132" s="760"/>
      <c r="X132" s="760"/>
      <c r="Y132" s="763"/>
      <c r="Z132" s="762"/>
      <c r="AA132" s="762"/>
      <c r="AB132" s="760"/>
      <c r="AC132" s="763"/>
      <c r="AD132" s="762"/>
      <c r="AE132" s="313"/>
    </row>
    <row r="133" spans="1:31">
      <c r="A133" s="276"/>
      <c r="B133" s="82"/>
      <c r="C133" s="87"/>
      <c r="D133" s="88"/>
      <c r="E133" s="88"/>
      <c r="F133" s="89"/>
      <c r="G133" s="98"/>
      <c r="H133" s="90"/>
      <c r="I133" s="88"/>
      <c r="J133" s="724"/>
      <c r="K133" s="90"/>
      <c r="L133" s="313"/>
      <c r="M133" s="764"/>
      <c r="N133" s="764"/>
      <c r="O133" s="764"/>
      <c r="P133" s="764"/>
      <c r="Q133" s="765"/>
      <c r="R133" s="764"/>
      <c r="S133" s="756"/>
      <c r="T133" s="764"/>
      <c r="U133" s="765"/>
      <c r="V133" s="766"/>
      <c r="W133" s="767"/>
      <c r="X133" s="767"/>
      <c r="Y133" s="768"/>
      <c r="Z133" s="769"/>
      <c r="AA133" s="769"/>
      <c r="AB133" s="767"/>
      <c r="AC133" s="768"/>
      <c r="AD133" s="769"/>
      <c r="AE133" s="313"/>
    </row>
    <row r="134" spans="1:31">
      <c r="B134" s="82"/>
      <c r="C134" s="87"/>
      <c r="D134" s="88"/>
      <c r="E134" s="88"/>
      <c r="F134" s="89"/>
      <c r="G134" s="98"/>
      <c r="H134" s="90"/>
      <c r="I134" s="88"/>
      <c r="J134" s="724"/>
      <c r="K134" s="90"/>
      <c r="L134" s="313"/>
      <c r="M134" s="605"/>
      <c r="N134" s="605"/>
      <c r="O134" s="605"/>
      <c r="P134" s="606"/>
      <c r="Q134" s="607"/>
      <c r="R134" s="608"/>
      <c r="S134" s="605"/>
      <c r="T134" s="606"/>
      <c r="U134" s="609"/>
      <c r="V134" s="734"/>
      <c r="W134" s="734"/>
      <c r="X134" s="743"/>
      <c r="Y134" s="743"/>
      <c r="Z134" s="744"/>
      <c r="AA134" s="744"/>
      <c r="AB134" s="743"/>
      <c r="AC134" s="745"/>
      <c r="AD134" s="743"/>
      <c r="AE134" s="313"/>
    </row>
    <row r="135" spans="1:31">
      <c r="A135" s="276"/>
      <c r="B135" s="86"/>
      <c r="C135" s="91"/>
      <c r="D135" s="92"/>
      <c r="E135" s="92"/>
      <c r="F135" s="93"/>
      <c r="G135" s="99"/>
      <c r="H135" s="94"/>
      <c r="I135" s="92"/>
      <c r="J135" s="725"/>
      <c r="K135" s="94"/>
      <c r="L135" s="313"/>
      <c r="M135" s="610"/>
      <c r="N135" s="610"/>
      <c r="O135" s="610"/>
      <c r="P135" s="611"/>
      <c r="Q135" s="612"/>
      <c r="R135" s="613"/>
      <c r="S135" s="610"/>
      <c r="T135" s="611"/>
      <c r="U135" s="614"/>
      <c r="V135" s="770"/>
      <c r="W135" s="771"/>
      <c r="X135" s="771"/>
      <c r="Y135" s="772"/>
      <c r="Z135" s="770"/>
      <c r="AA135" s="770"/>
      <c r="AB135" s="771"/>
      <c r="AC135" s="772"/>
      <c r="AD135" s="770"/>
      <c r="AE135" s="313"/>
    </row>
    <row r="136" spans="1:31">
      <c r="A136" s="276"/>
      <c r="B136" s="82"/>
      <c r="C136" s="87"/>
      <c r="D136" s="88"/>
      <c r="E136" s="88"/>
      <c r="F136" s="89"/>
      <c r="G136" s="98"/>
      <c r="H136" s="90"/>
      <c r="I136" s="88"/>
      <c r="J136" s="724"/>
      <c r="K136" s="90"/>
      <c r="L136" s="313"/>
      <c r="M136" s="905"/>
      <c r="N136" s="716"/>
      <c r="O136" s="716"/>
      <c r="P136" s="717"/>
      <c r="Q136" s="718"/>
      <c r="R136" s="719"/>
      <c r="S136" s="716"/>
      <c r="T136" s="717"/>
      <c r="U136" s="720"/>
      <c r="V136" s="773"/>
      <c r="W136" s="774"/>
      <c r="X136" s="774"/>
      <c r="Y136" s="775"/>
      <c r="Z136" s="776"/>
      <c r="AA136" s="776"/>
      <c r="AB136" s="774"/>
      <c r="AC136" s="775"/>
      <c r="AD136" s="776"/>
      <c r="AE136" s="313"/>
    </row>
    <row r="137" spans="1:31">
      <c r="A137" s="276"/>
      <c r="B137" s="82"/>
      <c r="C137" s="87"/>
      <c r="D137" s="88"/>
      <c r="E137" s="88"/>
      <c r="F137" s="89"/>
      <c r="G137" s="98"/>
      <c r="H137" s="90"/>
      <c r="I137" s="88"/>
      <c r="J137" s="724"/>
      <c r="K137" s="90"/>
      <c r="L137" s="313"/>
      <c r="M137" s="605"/>
      <c r="N137" s="605"/>
      <c r="O137" s="605"/>
      <c r="P137" s="606"/>
      <c r="Q137" s="607"/>
      <c r="R137" s="608"/>
      <c r="S137" s="605"/>
      <c r="T137" s="606"/>
      <c r="U137" s="609"/>
      <c r="V137" s="734"/>
      <c r="W137" s="734"/>
      <c r="X137" s="743"/>
      <c r="Y137" s="743"/>
      <c r="Z137" s="744"/>
      <c r="AA137" s="744"/>
      <c r="AB137" s="743"/>
      <c r="AC137" s="745"/>
      <c r="AD137" s="743"/>
      <c r="AE137" s="313"/>
    </row>
    <row r="138" spans="1:31">
      <c r="A138" s="276"/>
      <c r="B138" s="86"/>
      <c r="C138" s="91"/>
      <c r="D138" s="92"/>
      <c r="E138" s="92"/>
      <c r="F138" s="93"/>
      <c r="G138" s="99"/>
      <c r="H138" s="94"/>
      <c r="I138" s="92"/>
      <c r="J138" s="725"/>
      <c r="K138" s="94"/>
      <c r="L138" s="313"/>
      <c r="M138" s="610"/>
      <c r="N138" s="610"/>
      <c r="O138" s="610"/>
      <c r="P138" s="611"/>
      <c r="Q138" s="612"/>
      <c r="R138" s="613"/>
      <c r="S138" s="610"/>
      <c r="T138" s="611"/>
      <c r="U138" s="614"/>
      <c r="V138" s="770"/>
      <c r="W138" s="771"/>
      <c r="X138" s="771"/>
      <c r="Y138" s="772"/>
      <c r="Z138" s="770"/>
      <c r="AA138" s="770"/>
      <c r="AB138" s="771"/>
      <c r="AC138" s="772"/>
      <c r="AD138" s="770"/>
      <c r="AE138" s="313"/>
    </row>
    <row r="139" spans="1:31">
      <c r="A139" s="276"/>
      <c r="B139" s="82"/>
      <c r="C139" s="87"/>
      <c r="D139" s="88"/>
      <c r="E139" s="88"/>
      <c r="F139" s="89"/>
      <c r="G139" s="98"/>
      <c r="H139" s="90"/>
      <c r="I139" s="88"/>
      <c r="J139" s="724"/>
      <c r="K139" s="90"/>
      <c r="L139" s="313"/>
      <c r="M139" s="905"/>
      <c r="N139" s="716"/>
      <c r="O139" s="716"/>
      <c r="P139" s="717"/>
      <c r="Q139" s="718"/>
      <c r="R139" s="719"/>
      <c r="S139" s="716"/>
      <c r="T139" s="717"/>
      <c r="U139" s="720"/>
      <c r="V139" s="734"/>
      <c r="W139" s="734"/>
      <c r="X139" s="743"/>
      <c r="Y139" s="743"/>
      <c r="Z139" s="744"/>
      <c r="AA139" s="744"/>
      <c r="AB139" s="743"/>
      <c r="AC139" s="745"/>
      <c r="AD139" s="743"/>
      <c r="AE139" s="313"/>
    </row>
    <row r="140" spans="1:31">
      <c r="A140" s="276"/>
      <c r="B140" s="82"/>
      <c r="C140" s="87"/>
      <c r="D140" s="88"/>
      <c r="E140" s="88"/>
      <c r="F140" s="89"/>
      <c r="G140" s="98"/>
      <c r="H140" s="90"/>
      <c r="I140" s="88"/>
      <c r="J140" s="724"/>
      <c r="K140" s="90"/>
      <c r="L140" s="313"/>
      <c r="M140" s="605"/>
      <c r="N140" s="605"/>
      <c r="O140" s="605"/>
      <c r="P140" s="606"/>
      <c r="Q140" s="607"/>
      <c r="R140" s="608"/>
      <c r="S140" s="605"/>
      <c r="T140" s="606"/>
      <c r="U140" s="609"/>
      <c r="V140" s="734"/>
      <c r="W140" s="734"/>
      <c r="X140" s="743"/>
      <c r="Y140" s="743"/>
      <c r="Z140" s="744"/>
      <c r="AA140" s="744"/>
      <c r="AB140" s="743"/>
      <c r="AC140" s="745"/>
      <c r="AD140" s="743"/>
      <c r="AE140" s="313"/>
    </row>
    <row r="141" spans="1:31">
      <c r="A141" s="276"/>
      <c r="B141" s="86"/>
      <c r="C141" s="91"/>
      <c r="D141" s="92"/>
      <c r="E141" s="92"/>
      <c r="F141" s="93"/>
      <c r="G141" s="99"/>
      <c r="H141" s="94"/>
      <c r="I141" s="92"/>
      <c r="J141" s="725"/>
      <c r="K141" s="94"/>
      <c r="L141" s="313"/>
      <c r="M141" s="610"/>
      <c r="N141" s="610"/>
      <c r="O141" s="610"/>
      <c r="P141" s="611"/>
      <c r="Q141" s="612"/>
      <c r="R141" s="613"/>
      <c r="S141" s="610"/>
      <c r="T141" s="611"/>
      <c r="U141" s="614"/>
      <c r="V141" s="777"/>
      <c r="W141" s="771"/>
      <c r="X141" s="771"/>
      <c r="Y141" s="772"/>
      <c r="Z141" s="770"/>
      <c r="AA141" s="770"/>
      <c r="AB141" s="771"/>
      <c r="AC141" s="772"/>
      <c r="AD141" s="770"/>
      <c r="AE141" s="313"/>
    </row>
    <row r="142" spans="1:31">
      <c r="A142" s="276"/>
      <c r="B142" s="82"/>
      <c r="C142" s="87"/>
      <c r="D142" s="88"/>
      <c r="E142" s="88"/>
      <c r="F142" s="89"/>
      <c r="G142" s="98"/>
      <c r="H142" s="90"/>
      <c r="I142" s="88"/>
      <c r="J142" s="724"/>
      <c r="K142" s="90"/>
      <c r="L142" s="313"/>
      <c r="M142" s="905"/>
      <c r="N142" s="716"/>
      <c r="O142" s="716"/>
      <c r="P142" s="717"/>
      <c r="Q142" s="718"/>
      <c r="R142" s="719"/>
      <c r="S142" s="716"/>
      <c r="T142" s="717"/>
      <c r="U142" s="720"/>
      <c r="V142" s="773"/>
      <c r="W142" s="774"/>
      <c r="X142" s="774"/>
      <c r="Y142" s="775"/>
      <c r="Z142" s="776"/>
      <c r="AA142" s="776"/>
      <c r="AB142" s="774"/>
      <c r="AC142" s="775"/>
      <c r="AD142" s="776"/>
      <c r="AE142" s="313"/>
    </row>
    <row r="143" spans="1:31">
      <c r="A143" s="276"/>
      <c r="B143" s="82"/>
      <c r="C143" s="87"/>
      <c r="D143" s="88"/>
      <c r="E143" s="88"/>
      <c r="F143" s="89"/>
      <c r="G143" s="98"/>
      <c r="H143" s="90"/>
      <c r="I143" s="88"/>
      <c r="J143" s="724"/>
      <c r="K143" s="90"/>
      <c r="L143" s="313"/>
      <c r="M143" s="605"/>
      <c r="N143" s="605"/>
      <c r="O143" s="605"/>
      <c r="P143" s="606"/>
      <c r="Q143" s="607"/>
      <c r="R143" s="608"/>
      <c r="S143" s="605"/>
      <c r="T143" s="606"/>
      <c r="U143" s="609"/>
      <c r="V143" s="734"/>
      <c r="W143" s="734"/>
      <c r="X143" s="743"/>
      <c r="Y143" s="743"/>
      <c r="Z143" s="744"/>
      <c r="AA143" s="744"/>
      <c r="AB143" s="743"/>
      <c r="AC143" s="745"/>
      <c r="AD143" s="743"/>
      <c r="AE143" s="313"/>
    </row>
    <row r="144" spans="1:31">
      <c r="A144" s="276"/>
      <c r="B144" s="86"/>
      <c r="C144" s="91"/>
      <c r="D144" s="92"/>
      <c r="E144" s="92"/>
      <c r="F144" s="93"/>
      <c r="G144" s="99"/>
      <c r="H144" s="94"/>
      <c r="I144" s="714"/>
      <c r="J144" s="725"/>
      <c r="K144" s="94"/>
      <c r="L144" s="313"/>
      <c r="M144" s="610"/>
      <c r="N144" s="610"/>
      <c r="O144" s="610"/>
      <c r="P144" s="611"/>
      <c r="Q144" s="612"/>
      <c r="R144" s="613"/>
      <c r="S144" s="610"/>
      <c r="T144" s="611"/>
      <c r="U144" s="614"/>
      <c r="V144" s="770"/>
      <c r="W144" s="771"/>
      <c r="X144" s="771"/>
      <c r="Y144" s="772"/>
      <c r="Z144" s="770"/>
      <c r="AA144" s="770"/>
      <c r="AB144" s="771"/>
      <c r="AC144" s="772"/>
      <c r="AD144" s="770"/>
      <c r="AE144" s="313"/>
    </row>
    <row r="145" spans="1:40">
      <c r="A145" s="276"/>
      <c r="B145" s="82"/>
      <c r="C145" s="87"/>
      <c r="D145" s="88"/>
      <c r="E145" s="88"/>
      <c r="F145" s="89"/>
      <c r="G145" s="98"/>
      <c r="H145" s="90"/>
      <c r="I145" s="88"/>
      <c r="J145" s="724"/>
      <c r="K145" s="90"/>
      <c r="L145" s="313"/>
      <c r="M145" s="905"/>
      <c r="N145" s="716"/>
      <c r="O145" s="716"/>
      <c r="P145" s="717"/>
      <c r="Q145" s="718"/>
      <c r="R145" s="719"/>
      <c r="S145" s="716"/>
      <c r="T145" s="717"/>
      <c r="U145" s="720"/>
      <c r="V145" s="773"/>
      <c r="W145" s="774"/>
      <c r="X145" s="774"/>
      <c r="Y145" s="775"/>
      <c r="Z145" s="776"/>
      <c r="AA145" s="776"/>
      <c r="AB145" s="774"/>
      <c r="AC145" s="775"/>
      <c r="AD145" s="776"/>
      <c r="AE145" s="313"/>
    </row>
    <row r="146" spans="1:40">
      <c r="A146" s="276"/>
      <c r="B146" s="82"/>
      <c r="C146" s="87"/>
      <c r="D146" s="88"/>
      <c r="E146" s="88"/>
      <c r="F146" s="89"/>
      <c r="G146" s="98"/>
      <c r="H146" s="90"/>
      <c r="I146" s="88"/>
      <c r="J146" s="724"/>
      <c r="K146" s="90"/>
      <c r="L146" s="313"/>
      <c r="M146" s="605"/>
      <c r="N146" s="605"/>
      <c r="O146" s="605"/>
      <c r="P146" s="606"/>
      <c r="Q146" s="607"/>
      <c r="R146" s="608"/>
      <c r="S146" s="605"/>
      <c r="T146" s="606"/>
      <c r="U146" s="609"/>
      <c r="V146" s="734"/>
      <c r="W146" s="734"/>
      <c r="X146" s="743"/>
      <c r="Y146" s="743"/>
      <c r="Z146" s="744"/>
      <c r="AA146" s="744"/>
      <c r="AB146" s="743"/>
      <c r="AC146" s="745"/>
      <c r="AD146" s="743"/>
      <c r="AE146" s="313"/>
    </row>
    <row r="147" spans="1:40">
      <c r="A147" s="276"/>
      <c r="B147" s="86"/>
      <c r="C147" s="91"/>
      <c r="D147" s="92"/>
      <c r="E147" s="92"/>
      <c r="F147" s="93"/>
      <c r="G147" s="99"/>
      <c r="H147" s="94"/>
      <c r="I147" s="92"/>
      <c r="J147" s="725"/>
      <c r="K147" s="94"/>
      <c r="L147" s="313"/>
      <c r="M147" s="610"/>
      <c r="N147" s="610"/>
      <c r="O147" s="610"/>
      <c r="P147" s="611"/>
      <c r="Q147" s="612"/>
      <c r="R147" s="613"/>
      <c r="S147" s="610"/>
      <c r="T147" s="611"/>
      <c r="U147" s="614"/>
      <c r="V147" s="770"/>
      <c r="W147" s="771"/>
      <c r="X147" s="771"/>
      <c r="Y147" s="772"/>
      <c r="Z147" s="770"/>
      <c r="AA147" s="770"/>
      <c r="AB147" s="771"/>
      <c r="AC147" s="772"/>
      <c r="AD147" s="770"/>
      <c r="AE147" s="313"/>
    </row>
    <row r="148" spans="1:40">
      <c r="A148" s="276"/>
      <c r="B148" s="82"/>
      <c r="C148" s="87"/>
      <c r="D148" s="88"/>
      <c r="E148" s="88"/>
      <c r="F148" s="89"/>
      <c r="G148" s="98"/>
      <c r="H148" s="90"/>
      <c r="I148" s="88"/>
      <c r="J148" s="724"/>
      <c r="K148" s="90"/>
      <c r="L148" s="313"/>
      <c r="M148" s="905"/>
      <c r="N148" s="716"/>
      <c r="O148" s="716"/>
      <c r="P148" s="717"/>
      <c r="Q148" s="718"/>
      <c r="R148" s="719"/>
      <c r="S148" s="716"/>
      <c r="T148" s="717"/>
      <c r="U148" s="720"/>
      <c r="V148" s="773"/>
      <c r="W148" s="774"/>
      <c r="X148" s="774"/>
      <c r="Y148" s="775"/>
      <c r="Z148" s="776"/>
      <c r="AA148" s="776"/>
      <c r="AB148" s="774"/>
      <c r="AC148" s="775"/>
      <c r="AD148" s="776"/>
      <c r="AE148" s="313"/>
      <c r="AF148" s="660"/>
      <c r="AG148" s="660"/>
      <c r="AH148" s="660"/>
      <c r="AI148" s="660"/>
      <c r="AJ148" s="660"/>
      <c r="AK148" s="660"/>
      <c r="AL148" s="660"/>
      <c r="AM148" s="660"/>
      <c r="AN148" s="660"/>
    </row>
    <row r="149" spans="1:40">
      <c r="A149" s="276"/>
      <c r="B149" s="82"/>
      <c r="C149" s="87"/>
      <c r="D149" s="88"/>
      <c r="E149" s="88"/>
      <c r="F149" s="89"/>
      <c r="G149" s="98"/>
      <c r="H149" s="90"/>
      <c r="I149" s="88"/>
      <c r="J149" s="724"/>
      <c r="K149" s="90"/>
      <c r="L149" s="313"/>
      <c r="M149" s="605"/>
      <c r="N149" s="605"/>
      <c r="O149" s="605"/>
      <c r="P149" s="606"/>
      <c r="Q149" s="607"/>
      <c r="R149" s="608"/>
      <c r="S149" s="605"/>
      <c r="T149" s="606"/>
      <c r="U149" s="609"/>
      <c r="V149" s="734"/>
      <c r="W149" s="734"/>
      <c r="X149" s="743"/>
      <c r="Y149" s="743"/>
      <c r="Z149" s="744"/>
      <c r="AA149" s="744"/>
      <c r="AB149" s="743"/>
      <c r="AC149" s="745"/>
      <c r="AD149" s="743"/>
      <c r="AE149" s="313"/>
    </row>
    <row r="150" spans="1:40">
      <c r="A150" s="276"/>
      <c r="B150" s="86"/>
      <c r="C150" s="91"/>
      <c r="D150" s="92"/>
      <c r="E150" s="92"/>
      <c r="F150" s="93"/>
      <c r="G150" s="99"/>
      <c r="H150" s="94"/>
      <c r="I150" s="92"/>
      <c r="J150" s="725"/>
      <c r="K150" s="94"/>
      <c r="L150" s="313"/>
      <c r="M150" s="610"/>
      <c r="N150" s="610"/>
      <c r="O150" s="610"/>
      <c r="P150" s="611"/>
      <c r="Q150" s="612"/>
      <c r="R150" s="613"/>
      <c r="S150" s="610"/>
      <c r="T150" s="611"/>
      <c r="U150" s="614"/>
      <c r="V150" s="770"/>
      <c r="W150" s="771"/>
      <c r="X150" s="771"/>
      <c r="Y150" s="772"/>
      <c r="Z150" s="770"/>
      <c r="AA150" s="770"/>
      <c r="AB150" s="771"/>
      <c r="AC150" s="772"/>
      <c r="AD150" s="770"/>
      <c r="AE150" s="313"/>
    </row>
    <row r="151" spans="1:40">
      <c r="A151" s="276"/>
      <c r="B151" s="641"/>
      <c r="C151" s="642"/>
      <c r="D151" s="618"/>
      <c r="E151" s="618"/>
      <c r="F151" s="602"/>
      <c r="G151" s="721"/>
      <c r="H151" s="601"/>
      <c r="I151" s="618"/>
      <c r="J151" s="723"/>
      <c r="K151" s="601"/>
      <c r="L151" s="313"/>
      <c r="M151" s="905"/>
      <c r="N151" s="716"/>
      <c r="O151" s="716"/>
      <c r="P151" s="717"/>
      <c r="Q151" s="718"/>
      <c r="R151" s="719"/>
      <c r="S151" s="716"/>
      <c r="T151" s="717"/>
      <c r="U151" s="720"/>
      <c r="V151" s="773"/>
      <c r="W151" s="774"/>
      <c r="X151" s="774"/>
      <c r="Y151" s="775"/>
      <c r="Z151" s="776"/>
      <c r="AA151" s="776"/>
      <c r="AB151" s="774"/>
      <c r="AC151" s="775"/>
      <c r="AD151" s="776"/>
      <c r="AE151" s="313"/>
    </row>
    <row r="152" spans="1:40">
      <c r="A152" s="276"/>
      <c r="B152" s="82"/>
      <c r="C152" s="87"/>
      <c r="D152" s="88"/>
      <c r="E152" s="88"/>
      <c r="F152" s="89"/>
      <c r="G152" s="98"/>
      <c r="H152" s="90"/>
      <c r="I152" s="88"/>
      <c r="J152" s="724"/>
      <c r="K152" s="90"/>
      <c r="L152" s="313"/>
      <c r="M152" s="605"/>
      <c r="N152" s="605"/>
      <c r="O152" s="605"/>
      <c r="P152" s="606"/>
      <c r="Q152" s="607"/>
      <c r="R152" s="608"/>
      <c r="S152" s="605"/>
      <c r="T152" s="606"/>
      <c r="U152" s="609"/>
      <c r="V152" s="734"/>
      <c r="W152" s="734"/>
      <c r="X152" s="743"/>
      <c r="Y152" s="743"/>
      <c r="Z152" s="744"/>
      <c r="AA152" s="744"/>
      <c r="AB152" s="743"/>
      <c r="AC152" s="745"/>
      <c r="AD152" s="743"/>
      <c r="AE152" s="313"/>
      <c r="AI152" s="599"/>
    </row>
    <row r="153" spans="1:40">
      <c r="A153" s="276"/>
      <c r="B153" s="86"/>
      <c r="C153" s="91"/>
      <c r="D153" s="92"/>
      <c r="E153" s="92"/>
      <c r="F153" s="93"/>
      <c r="G153" s="99"/>
      <c r="H153" s="94"/>
      <c r="I153" s="92"/>
      <c r="J153" s="725"/>
      <c r="K153" s="94"/>
      <c r="L153" s="313"/>
      <c r="M153" s="610"/>
      <c r="N153" s="610"/>
      <c r="O153" s="610"/>
      <c r="P153" s="611"/>
      <c r="Q153" s="612"/>
      <c r="R153" s="613"/>
      <c r="S153" s="610"/>
      <c r="T153" s="611"/>
      <c r="U153" s="614"/>
      <c r="V153" s="770"/>
      <c r="W153" s="771"/>
      <c r="X153" s="771"/>
      <c r="Y153" s="772"/>
      <c r="Z153" s="770"/>
      <c r="AA153" s="770"/>
      <c r="AB153" s="771"/>
      <c r="AC153" s="772"/>
      <c r="AD153" s="770"/>
      <c r="AE153" s="313"/>
    </row>
    <row r="154" spans="1:40">
      <c r="A154" s="276"/>
      <c r="B154" s="82"/>
      <c r="C154" s="87"/>
      <c r="D154" s="88"/>
      <c r="E154" s="88"/>
      <c r="F154" s="89"/>
      <c r="G154" s="98"/>
      <c r="H154" s="90"/>
      <c r="I154" s="88"/>
      <c r="J154" s="724"/>
      <c r="K154" s="90"/>
      <c r="L154" s="313"/>
      <c r="M154" s="605"/>
      <c r="N154" s="605"/>
      <c r="O154" s="605"/>
      <c r="P154" s="606"/>
      <c r="Q154" s="722"/>
      <c r="R154" s="608"/>
      <c r="S154" s="605"/>
      <c r="T154" s="606"/>
      <c r="U154" s="609"/>
      <c r="V154" s="766"/>
      <c r="W154" s="767"/>
      <c r="X154" s="767"/>
      <c r="Y154" s="768"/>
      <c r="Z154" s="769"/>
      <c r="AA154" s="769"/>
      <c r="AB154" s="767"/>
      <c r="AC154" s="768"/>
      <c r="AD154" s="769"/>
      <c r="AE154" s="313"/>
    </row>
    <row r="155" spans="1:40">
      <c r="A155" s="276"/>
      <c r="B155" s="82"/>
      <c r="C155" s="87"/>
      <c r="D155" s="88"/>
      <c r="E155" s="88"/>
      <c r="F155" s="89"/>
      <c r="G155" s="98"/>
      <c r="H155" s="90"/>
      <c r="I155" s="88"/>
      <c r="J155" s="724"/>
      <c r="K155" s="90"/>
      <c r="L155" s="313"/>
      <c r="M155" s="605"/>
      <c r="N155" s="296"/>
      <c r="O155" s="296"/>
      <c r="P155" s="296"/>
      <c r="Q155" s="297"/>
      <c r="R155" s="297"/>
      <c r="S155" s="683"/>
      <c r="T155" s="298"/>
      <c r="U155" s="298"/>
      <c r="V155" s="742"/>
      <c r="W155" s="734"/>
      <c r="X155" s="743"/>
      <c r="Y155" s="743"/>
      <c r="Z155" s="744"/>
      <c r="AA155" s="744"/>
      <c r="AB155" s="743"/>
      <c r="AC155" s="745"/>
      <c r="AD155" s="743"/>
      <c r="AE155" s="313"/>
    </row>
    <row r="156" spans="1:40">
      <c r="A156" s="305"/>
      <c r="B156" s="86"/>
      <c r="C156" s="91"/>
      <c r="D156" s="92"/>
      <c r="E156" s="92"/>
      <c r="F156" s="93"/>
      <c r="G156" s="99"/>
      <c r="H156" s="94"/>
      <c r="I156" s="92"/>
      <c r="J156" s="725"/>
      <c r="K156" s="94"/>
      <c r="L156" s="313"/>
      <c r="M156" s="610"/>
      <c r="N156" s="299"/>
      <c r="O156" s="299"/>
      <c r="P156" s="299"/>
      <c r="Q156" s="300"/>
      <c r="R156" s="300"/>
      <c r="S156" s="684"/>
      <c r="T156" s="301"/>
      <c r="U156" s="301"/>
      <c r="V156" s="746"/>
      <c r="W156" s="747"/>
      <c r="X156" s="748"/>
      <c r="Y156" s="748"/>
      <c r="Z156" s="749"/>
      <c r="AA156" s="749"/>
      <c r="AB156" s="748"/>
      <c r="AC156" s="750"/>
      <c r="AD156" s="748"/>
      <c r="AE156" s="313"/>
    </row>
    <row r="157" spans="1:40">
      <c r="A157" s="643"/>
      <c r="B157" s="641"/>
      <c r="C157" s="642"/>
      <c r="D157" s="618"/>
      <c r="E157" s="618"/>
      <c r="F157" s="602"/>
      <c r="G157" s="98"/>
      <c r="H157" s="601"/>
      <c r="I157" s="618"/>
      <c r="J157" s="723"/>
      <c r="K157" s="601"/>
      <c r="L157" s="313"/>
      <c r="M157" s="906"/>
      <c r="N157" s="292"/>
      <c r="O157" s="292"/>
      <c r="P157" s="292"/>
      <c r="Q157" s="293"/>
      <c r="R157" s="293"/>
      <c r="S157" s="682"/>
      <c r="T157" s="625"/>
      <c r="U157" s="294"/>
      <c r="V157" s="736"/>
      <c r="W157" s="737"/>
      <c r="X157" s="738"/>
      <c r="Y157" s="738"/>
      <c r="Z157" s="739"/>
      <c r="AA157" s="739"/>
      <c r="AB157" s="738"/>
      <c r="AC157" s="740"/>
      <c r="AD157" s="741"/>
      <c r="AE157" s="313"/>
    </row>
    <row r="158" spans="1:40">
      <c r="A158" s="276"/>
      <c r="B158" s="82"/>
      <c r="C158" s="87"/>
      <c r="D158" s="88"/>
      <c r="E158" s="88"/>
      <c r="F158" s="89"/>
      <c r="G158" s="98"/>
      <c r="H158" s="90"/>
      <c r="I158" s="88"/>
      <c r="J158" s="724"/>
      <c r="K158" s="90"/>
      <c r="L158" s="313"/>
      <c r="M158" s="907"/>
      <c r="N158" s="296"/>
      <c r="O158" s="296"/>
      <c r="P158" s="296"/>
      <c r="Q158" s="297"/>
      <c r="R158" s="297"/>
      <c r="S158" s="683"/>
      <c r="T158" s="298"/>
      <c r="U158" s="298"/>
      <c r="V158" s="742"/>
      <c r="W158" s="734"/>
      <c r="X158" s="743"/>
      <c r="Y158" s="743"/>
      <c r="Z158" s="744"/>
      <c r="AA158" s="744"/>
      <c r="AB158" s="743"/>
      <c r="AC158" s="745"/>
      <c r="AD158" s="743"/>
      <c r="AE158" s="313"/>
    </row>
    <row r="159" spans="1:40">
      <c r="A159" s="276"/>
      <c r="B159" s="82"/>
      <c r="C159" s="87"/>
      <c r="D159" s="88"/>
      <c r="E159" s="88"/>
      <c r="F159" s="89"/>
      <c r="G159" s="98"/>
      <c r="H159" s="90"/>
      <c r="I159" s="88"/>
      <c r="J159" s="724"/>
      <c r="K159" s="90"/>
      <c r="L159" s="313"/>
      <c r="M159" s="907"/>
      <c r="N159" s="296"/>
      <c r="O159" s="296"/>
      <c r="P159" s="296"/>
      <c r="Q159" s="297"/>
      <c r="R159" s="297"/>
      <c r="S159" s="683"/>
      <c r="T159" s="298"/>
      <c r="U159" s="298"/>
      <c r="V159" s="742"/>
      <c r="W159" s="734"/>
      <c r="X159" s="743"/>
      <c r="Y159" s="743"/>
      <c r="Z159" s="744"/>
      <c r="AA159" s="744"/>
      <c r="AB159" s="743"/>
      <c r="AC159" s="745"/>
      <c r="AD159" s="743"/>
      <c r="AE159" s="313"/>
    </row>
    <row r="160" spans="1:40">
      <c r="A160" s="276"/>
      <c r="B160" s="82"/>
      <c r="C160" s="87"/>
      <c r="D160" s="88"/>
      <c r="E160" s="88"/>
      <c r="F160" s="89"/>
      <c r="G160" s="98"/>
      <c r="H160" s="90"/>
      <c r="I160" s="88"/>
      <c r="J160" s="724"/>
      <c r="K160" s="90"/>
      <c r="L160" s="313"/>
      <c r="M160" s="907"/>
      <c r="N160" s="296"/>
      <c r="O160" s="296"/>
      <c r="P160" s="296"/>
      <c r="Q160" s="297"/>
      <c r="R160" s="297"/>
      <c r="S160" s="683"/>
      <c r="T160" s="298"/>
      <c r="U160" s="298"/>
      <c r="V160" s="742"/>
      <c r="W160" s="734"/>
      <c r="X160" s="743"/>
      <c r="Y160" s="743"/>
      <c r="Z160" s="744"/>
      <c r="AA160" s="744"/>
      <c r="AB160" s="743"/>
      <c r="AC160" s="745"/>
      <c r="AD160" s="743"/>
      <c r="AE160" s="313"/>
    </row>
    <row r="161" spans="1:31">
      <c r="A161" s="276"/>
      <c r="B161" s="82"/>
      <c r="C161" s="87"/>
      <c r="D161" s="88"/>
      <c r="E161" s="88"/>
      <c r="F161" s="89"/>
      <c r="G161" s="98"/>
      <c r="H161" s="90"/>
      <c r="I161" s="88"/>
      <c r="J161" s="724"/>
      <c r="K161" s="90"/>
      <c r="L161" s="313"/>
      <c r="M161" s="907"/>
      <c r="N161" s="296"/>
      <c r="O161" s="296"/>
      <c r="P161" s="296"/>
      <c r="Q161" s="297"/>
      <c r="R161" s="297"/>
      <c r="S161" s="683"/>
      <c r="T161" s="298"/>
      <c r="U161" s="298"/>
      <c r="V161" s="742"/>
      <c r="W161" s="734"/>
      <c r="X161" s="743"/>
      <c r="Y161" s="743"/>
      <c r="Z161" s="744"/>
      <c r="AA161" s="744"/>
      <c r="AB161" s="743"/>
      <c r="AC161" s="745"/>
      <c r="AD161" s="743"/>
      <c r="AE161" s="313"/>
    </row>
    <row r="162" spans="1:31">
      <c r="A162" s="276"/>
      <c r="B162" s="86"/>
      <c r="C162" s="91"/>
      <c r="D162" s="92"/>
      <c r="E162" s="92"/>
      <c r="F162" s="93"/>
      <c r="G162" s="99"/>
      <c r="H162" s="94"/>
      <c r="I162" s="92"/>
      <c r="J162" s="725"/>
      <c r="K162" s="94"/>
      <c r="L162" s="313"/>
      <c r="M162" s="908"/>
      <c r="N162" s="299"/>
      <c r="O162" s="299"/>
      <c r="P162" s="299"/>
      <c r="Q162" s="300"/>
      <c r="R162" s="300"/>
      <c r="S162" s="684"/>
      <c r="T162" s="301"/>
      <c r="U162" s="301"/>
      <c r="V162" s="746"/>
      <c r="W162" s="747"/>
      <c r="X162" s="748"/>
      <c r="Y162" s="748"/>
      <c r="Z162" s="749"/>
      <c r="AA162" s="749"/>
      <c r="AB162" s="748"/>
      <c r="AC162" s="750"/>
      <c r="AD162" s="748"/>
      <c r="AE162" s="313"/>
    </row>
    <row r="163" spans="1:31">
      <c r="A163" s="276"/>
      <c r="B163" s="82"/>
      <c r="C163" s="87"/>
      <c r="D163" s="88"/>
      <c r="E163" s="88"/>
      <c r="F163" s="89"/>
      <c r="G163" s="98"/>
      <c r="H163" s="90"/>
      <c r="I163" s="88"/>
      <c r="J163" s="724"/>
      <c r="K163" s="90"/>
      <c r="L163" s="313"/>
      <c r="M163" s="904"/>
      <c r="N163" s="603"/>
      <c r="O163" s="603"/>
      <c r="P163" s="603"/>
      <c r="Q163" s="604"/>
      <c r="R163" s="603"/>
      <c r="S163" s="685"/>
      <c r="T163" s="603"/>
      <c r="U163" s="604"/>
      <c r="V163" s="751"/>
      <c r="W163" s="751"/>
      <c r="X163" s="751"/>
      <c r="Y163" s="751"/>
      <c r="Z163" s="752"/>
      <c r="AA163" s="751"/>
      <c r="AB163" s="751"/>
      <c r="AC163" s="751"/>
      <c r="AD163" s="753"/>
      <c r="AE163" s="313"/>
    </row>
    <row r="164" spans="1:31">
      <c r="A164" s="276"/>
      <c r="B164" s="82"/>
      <c r="C164" s="87"/>
      <c r="D164" s="88"/>
      <c r="E164" s="88"/>
      <c r="F164" s="89"/>
      <c r="G164" s="98"/>
      <c r="H164" s="90"/>
      <c r="I164" s="88"/>
      <c r="J164" s="724"/>
      <c r="K164" s="90"/>
      <c r="L164" s="313"/>
      <c r="M164" s="295"/>
      <c r="N164" s="295"/>
      <c r="O164" s="295"/>
      <c r="P164" s="295"/>
      <c r="Q164" s="302"/>
      <c r="R164" s="295"/>
      <c r="S164" s="686"/>
      <c r="T164" s="295"/>
      <c r="U164" s="302"/>
      <c r="V164" s="734"/>
      <c r="W164" s="734"/>
      <c r="X164" s="734"/>
      <c r="Y164" s="734"/>
      <c r="Z164" s="735"/>
      <c r="AA164" s="734"/>
      <c r="AB164" s="734"/>
      <c r="AC164" s="734"/>
      <c r="AD164" s="742"/>
      <c r="AE164" s="313"/>
    </row>
    <row r="165" spans="1:31">
      <c r="A165" s="276"/>
      <c r="B165" s="82"/>
      <c r="C165" s="87"/>
      <c r="D165" s="88"/>
      <c r="E165" s="88"/>
      <c r="F165" s="89"/>
      <c r="G165" s="726"/>
      <c r="H165" s="90"/>
      <c r="I165" s="88"/>
      <c r="J165" s="724"/>
      <c r="K165" s="90"/>
      <c r="L165" s="313"/>
      <c r="M165" s="295"/>
      <c r="N165" s="686"/>
      <c r="O165" s="686"/>
      <c r="P165" s="686"/>
      <c r="Q165" s="733"/>
      <c r="R165" s="686"/>
      <c r="S165" s="686"/>
      <c r="T165" s="686"/>
      <c r="U165" s="733"/>
      <c r="V165" s="686"/>
      <c r="W165" s="686"/>
      <c r="X165" s="686"/>
      <c r="Y165" s="686"/>
      <c r="Z165" s="733"/>
      <c r="AA165" s="686"/>
      <c r="AB165" s="686"/>
      <c r="AC165" s="686"/>
      <c r="AD165" s="754"/>
      <c r="AE165" s="313"/>
    </row>
    <row r="166" spans="1:31">
      <c r="A166" s="276"/>
      <c r="B166" s="82"/>
      <c r="C166" s="87"/>
      <c r="D166" s="88"/>
      <c r="E166" s="88"/>
      <c r="F166" s="89"/>
      <c r="G166" s="98"/>
      <c r="H166" s="90"/>
      <c r="I166" s="88"/>
      <c r="J166" s="724"/>
      <c r="K166" s="90"/>
      <c r="L166" s="313"/>
      <c r="M166" s="295"/>
      <c r="N166" s="686"/>
      <c r="O166" s="686"/>
      <c r="P166" s="686"/>
      <c r="Q166" s="733"/>
      <c r="R166" s="686"/>
      <c r="S166" s="686"/>
      <c r="T166" s="686"/>
      <c r="U166" s="733"/>
      <c r="V166" s="686"/>
      <c r="W166" s="686"/>
      <c r="X166" s="686"/>
      <c r="Y166" s="686"/>
      <c r="Z166" s="733"/>
      <c r="AA166" s="686"/>
      <c r="AB166" s="686"/>
      <c r="AC166" s="686"/>
      <c r="AD166" s="754"/>
      <c r="AE166" s="313"/>
    </row>
    <row r="167" spans="1:31">
      <c r="A167" s="276"/>
      <c r="B167" s="82"/>
      <c r="C167" s="87"/>
      <c r="D167" s="88"/>
      <c r="E167" s="88"/>
      <c r="F167" s="89"/>
      <c r="G167" s="98"/>
      <c r="H167" s="90"/>
      <c r="I167" s="88"/>
      <c r="J167" s="724"/>
      <c r="K167" s="90"/>
      <c r="L167" s="313"/>
      <c r="M167" s="295"/>
      <c r="N167" s="686"/>
      <c r="O167" s="686"/>
      <c r="P167" s="686"/>
      <c r="Q167" s="733"/>
      <c r="R167" s="686"/>
      <c r="S167" s="686"/>
      <c r="T167" s="686"/>
      <c r="U167" s="733"/>
      <c r="V167" s="686"/>
      <c r="W167" s="686"/>
      <c r="X167" s="686"/>
      <c r="Y167" s="686"/>
      <c r="Z167" s="733"/>
      <c r="AA167" s="686"/>
      <c r="AB167" s="686"/>
      <c r="AC167" s="686"/>
      <c r="AD167" s="754"/>
      <c r="AE167" s="313"/>
    </row>
    <row r="168" spans="1:31">
      <c r="A168" s="276"/>
      <c r="B168" s="82"/>
      <c r="C168" s="87"/>
      <c r="D168" s="88"/>
      <c r="E168" s="88"/>
      <c r="F168" s="89"/>
      <c r="G168" s="98"/>
      <c r="H168" s="90"/>
      <c r="I168" s="88"/>
      <c r="J168" s="724"/>
      <c r="K168" s="90"/>
      <c r="L168" s="313"/>
      <c r="M168" s="295"/>
      <c r="N168" s="686"/>
      <c r="O168" s="686"/>
      <c r="P168" s="686"/>
      <c r="Q168" s="733"/>
      <c r="R168" s="686"/>
      <c r="S168" s="686"/>
      <c r="T168" s="686"/>
      <c r="U168" s="733"/>
      <c r="V168" s="778"/>
      <c r="W168" s="756"/>
      <c r="X168" s="756"/>
      <c r="Y168" s="757"/>
      <c r="Z168" s="758"/>
      <c r="AA168" s="758"/>
      <c r="AB168" s="756"/>
      <c r="AC168" s="757"/>
      <c r="AD168" s="758"/>
      <c r="AE168" s="313"/>
    </row>
    <row r="169" spans="1:31">
      <c r="B169" s="82"/>
      <c r="C169" s="87"/>
      <c r="D169" s="88"/>
      <c r="E169" s="88"/>
      <c r="F169" s="89"/>
      <c r="G169" s="98"/>
      <c r="H169" s="90"/>
      <c r="I169" s="88"/>
      <c r="J169" s="724"/>
      <c r="K169" s="90"/>
      <c r="L169" s="313"/>
      <c r="M169" s="295"/>
      <c r="N169" s="686"/>
      <c r="O169" s="686"/>
      <c r="P169" s="686"/>
      <c r="Q169" s="733"/>
      <c r="R169" s="686"/>
      <c r="S169" s="686"/>
      <c r="T169" s="686"/>
      <c r="U169" s="733"/>
      <c r="V169" s="755"/>
      <c r="W169" s="756"/>
      <c r="X169" s="756"/>
      <c r="Y169" s="757"/>
      <c r="Z169" s="758"/>
      <c r="AA169" s="758"/>
      <c r="AB169" s="756"/>
      <c r="AC169" s="757"/>
      <c r="AD169" s="758"/>
      <c r="AE169" s="313"/>
    </row>
    <row r="170" spans="1:31">
      <c r="A170" s="276"/>
      <c r="B170" s="86"/>
      <c r="C170" s="91"/>
      <c r="D170" s="92"/>
      <c r="E170" s="92"/>
      <c r="F170" s="93"/>
      <c r="G170" s="99"/>
      <c r="H170" s="94"/>
      <c r="I170" s="92"/>
      <c r="J170" s="725"/>
      <c r="K170" s="94"/>
      <c r="L170" s="313"/>
      <c r="M170" s="759"/>
      <c r="N170" s="760"/>
      <c r="O170" s="760"/>
      <c r="P170" s="760"/>
      <c r="Q170" s="761"/>
      <c r="R170" s="760"/>
      <c r="S170" s="760"/>
      <c r="T170" s="760"/>
      <c r="U170" s="761"/>
      <c r="V170" s="779"/>
      <c r="W170" s="760"/>
      <c r="X170" s="760"/>
      <c r="Y170" s="763"/>
      <c r="Z170" s="762"/>
      <c r="AA170" s="762"/>
      <c r="AB170" s="760"/>
      <c r="AC170" s="763"/>
      <c r="AD170" s="762"/>
      <c r="AE170" s="313"/>
    </row>
    <row r="171" spans="1:31">
      <c r="A171" s="276"/>
      <c r="B171" s="82"/>
      <c r="C171" s="87"/>
      <c r="D171" s="88"/>
      <c r="E171" s="88"/>
      <c r="F171" s="89"/>
      <c r="G171" s="98"/>
      <c r="H171" s="90"/>
      <c r="I171" s="88"/>
      <c r="J171" s="724"/>
      <c r="K171" s="90"/>
      <c r="L171" s="313"/>
      <c r="M171" s="764"/>
      <c r="N171" s="764"/>
      <c r="O171" s="764"/>
      <c r="P171" s="764"/>
      <c r="Q171" s="765"/>
      <c r="R171" s="764"/>
      <c r="S171" s="756"/>
      <c r="T171" s="764"/>
      <c r="U171" s="765"/>
      <c r="V171" s="766"/>
      <c r="W171" s="767"/>
      <c r="X171" s="767"/>
      <c r="Y171" s="768"/>
      <c r="Z171" s="769"/>
      <c r="AA171" s="769"/>
      <c r="AB171" s="767"/>
      <c r="AC171" s="768"/>
      <c r="AD171" s="769"/>
      <c r="AE171" s="313"/>
    </row>
    <row r="172" spans="1:31">
      <c r="B172" s="82"/>
      <c r="C172" s="87"/>
      <c r="D172" s="88"/>
      <c r="E172" s="88"/>
      <c r="F172" s="89"/>
      <c r="G172" s="98"/>
      <c r="H172" s="90"/>
      <c r="I172" s="88"/>
      <c r="J172" s="724"/>
      <c r="K172" s="90"/>
      <c r="L172" s="313"/>
      <c r="M172" s="605"/>
      <c r="N172" s="605"/>
      <c r="O172" s="605"/>
      <c r="P172" s="606"/>
      <c r="Q172" s="607"/>
      <c r="R172" s="608"/>
      <c r="S172" s="605"/>
      <c r="T172" s="606"/>
      <c r="U172" s="609"/>
      <c r="V172" s="734"/>
      <c r="W172" s="734"/>
      <c r="X172" s="743"/>
      <c r="Y172" s="743"/>
      <c r="Z172" s="744"/>
      <c r="AA172" s="744"/>
      <c r="AB172" s="743"/>
      <c r="AC172" s="745"/>
      <c r="AD172" s="743"/>
      <c r="AE172" s="313"/>
    </row>
    <row r="173" spans="1:31">
      <c r="A173" s="276"/>
      <c r="B173" s="86"/>
      <c r="C173" s="91"/>
      <c r="D173" s="92"/>
      <c r="E173" s="92"/>
      <c r="F173" s="93"/>
      <c r="G173" s="99"/>
      <c r="H173" s="94"/>
      <c r="I173" s="92"/>
      <c r="J173" s="725"/>
      <c r="K173" s="94"/>
      <c r="L173" s="313"/>
      <c r="M173" s="610"/>
      <c r="N173" s="610"/>
      <c r="O173" s="610"/>
      <c r="P173" s="611"/>
      <c r="Q173" s="612"/>
      <c r="R173" s="613"/>
      <c r="S173" s="610"/>
      <c r="T173" s="611"/>
      <c r="U173" s="614"/>
      <c r="V173" s="770"/>
      <c r="W173" s="771"/>
      <c r="X173" s="771"/>
      <c r="Y173" s="772"/>
      <c r="Z173" s="770"/>
      <c r="AA173" s="770"/>
      <c r="AB173" s="771"/>
      <c r="AC173" s="772"/>
      <c r="AD173" s="770"/>
      <c r="AE173" s="313"/>
    </row>
    <row r="174" spans="1:31">
      <c r="A174" s="276"/>
      <c r="B174" s="82"/>
      <c r="C174" s="87"/>
      <c r="D174" s="88"/>
      <c r="E174" s="88"/>
      <c r="F174" s="89"/>
      <c r="G174" s="98"/>
      <c r="H174" s="90"/>
      <c r="I174" s="88"/>
      <c r="J174" s="724"/>
      <c r="K174" s="90"/>
      <c r="L174" s="313"/>
      <c r="M174" s="905"/>
      <c r="N174" s="716"/>
      <c r="O174" s="716"/>
      <c r="P174" s="717"/>
      <c r="Q174" s="718"/>
      <c r="R174" s="719"/>
      <c r="S174" s="716"/>
      <c r="T174" s="717"/>
      <c r="U174" s="720"/>
      <c r="V174" s="773"/>
      <c r="W174" s="774"/>
      <c r="X174" s="774"/>
      <c r="Y174" s="775"/>
      <c r="Z174" s="776"/>
      <c r="AA174" s="776"/>
      <c r="AB174" s="774"/>
      <c r="AC174" s="775"/>
      <c r="AD174" s="776"/>
      <c r="AE174" s="313"/>
    </row>
    <row r="175" spans="1:31">
      <c r="A175" s="276"/>
      <c r="B175" s="82"/>
      <c r="C175" s="87"/>
      <c r="D175" s="88"/>
      <c r="E175" s="88"/>
      <c r="F175" s="89"/>
      <c r="G175" s="98"/>
      <c r="H175" s="90"/>
      <c r="I175" s="88"/>
      <c r="J175" s="724"/>
      <c r="K175" s="90"/>
      <c r="L175" s="313"/>
      <c r="M175" s="605"/>
      <c r="N175" s="605"/>
      <c r="O175" s="605"/>
      <c r="P175" s="606"/>
      <c r="Q175" s="607"/>
      <c r="R175" s="608"/>
      <c r="S175" s="605"/>
      <c r="T175" s="606"/>
      <c r="U175" s="609"/>
      <c r="V175" s="734"/>
      <c r="W175" s="734"/>
      <c r="X175" s="743"/>
      <c r="Y175" s="743"/>
      <c r="Z175" s="744"/>
      <c r="AA175" s="744"/>
      <c r="AB175" s="743"/>
      <c r="AC175" s="745"/>
      <c r="AD175" s="743"/>
      <c r="AE175" s="313"/>
    </row>
    <row r="176" spans="1:31">
      <c r="A176" s="276"/>
      <c r="B176" s="86"/>
      <c r="C176" s="91"/>
      <c r="D176" s="92"/>
      <c r="E176" s="92"/>
      <c r="F176" s="93"/>
      <c r="G176" s="99"/>
      <c r="H176" s="94"/>
      <c r="I176" s="92"/>
      <c r="J176" s="725"/>
      <c r="K176" s="94"/>
      <c r="L176" s="313"/>
      <c r="M176" s="610"/>
      <c r="N176" s="610"/>
      <c r="O176" s="610"/>
      <c r="P176" s="611"/>
      <c r="Q176" s="612"/>
      <c r="R176" s="613"/>
      <c r="S176" s="610"/>
      <c r="T176" s="611"/>
      <c r="U176" s="614"/>
      <c r="V176" s="770"/>
      <c r="W176" s="771"/>
      <c r="X176" s="771"/>
      <c r="Y176" s="772"/>
      <c r="Z176" s="770"/>
      <c r="AA176" s="770"/>
      <c r="AB176" s="771"/>
      <c r="AC176" s="772"/>
      <c r="AD176" s="770"/>
      <c r="AE176" s="313"/>
    </row>
    <row r="177" spans="1:40">
      <c r="A177" s="276"/>
      <c r="B177" s="82"/>
      <c r="C177" s="87"/>
      <c r="D177" s="88"/>
      <c r="E177" s="88"/>
      <c r="F177" s="89"/>
      <c r="G177" s="98"/>
      <c r="H177" s="90"/>
      <c r="I177" s="88"/>
      <c r="J177" s="724"/>
      <c r="K177" s="90"/>
      <c r="L177" s="313"/>
      <c r="M177" s="905"/>
      <c r="N177" s="716"/>
      <c r="O177" s="716"/>
      <c r="P177" s="717"/>
      <c r="Q177" s="718"/>
      <c r="R177" s="719"/>
      <c r="S177" s="716"/>
      <c r="T177" s="717"/>
      <c r="U177" s="720"/>
      <c r="V177" s="734"/>
      <c r="W177" s="734"/>
      <c r="X177" s="743"/>
      <c r="Y177" s="743"/>
      <c r="Z177" s="744"/>
      <c r="AA177" s="744"/>
      <c r="AB177" s="743"/>
      <c r="AC177" s="745"/>
      <c r="AD177" s="743"/>
      <c r="AE177" s="313"/>
    </row>
    <row r="178" spans="1:40">
      <c r="A178" s="276"/>
      <c r="B178" s="82"/>
      <c r="C178" s="87"/>
      <c r="D178" s="88"/>
      <c r="E178" s="88"/>
      <c r="F178" s="89"/>
      <c r="G178" s="98"/>
      <c r="H178" s="90"/>
      <c r="I178" s="88"/>
      <c r="J178" s="724"/>
      <c r="K178" s="90"/>
      <c r="L178" s="313"/>
      <c r="M178" s="605"/>
      <c r="N178" s="605"/>
      <c r="O178" s="605"/>
      <c r="P178" s="606"/>
      <c r="Q178" s="607"/>
      <c r="R178" s="608"/>
      <c r="S178" s="605"/>
      <c r="T178" s="606"/>
      <c r="U178" s="609"/>
      <c r="V178" s="734"/>
      <c r="W178" s="734"/>
      <c r="X178" s="743"/>
      <c r="Y178" s="743"/>
      <c r="Z178" s="744"/>
      <c r="AA178" s="744"/>
      <c r="AB178" s="743"/>
      <c r="AC178" s="745"/>
      <c r="AD178" s="743"/>
      <c r="AE178" s="313"/>
    </row>
    <row r="179" spans="1:40">
      <c r="A179" s="276"/>
      <c r="B179" s="86"/>
      <c r="C179" s="91"/>
      <c r="D179" s="92"/>
      <c r="E179" s="92"/>
      <c r="F179" s="93"/>
      <c r="G179" s="99"/>
      <c r="H179" s="94"/>
      <c r="I179" s="92"/>
      <c r="J179" s="725"/>
      <c r="K179" s="94"/>
      <c r="L179" s="313"/>
      <c r="M179" s="610"/>
      <c r="N179" s="610"/>
      <c r="O179" s="610"/>
      <c r="P179" s="611"/>
      <c r="Q179" s="612"/>
      <c r="R179" s="613"/>
      <c r="S179" s="610"/>
      <c r="T179" s="611"/>
      <c r="U179" s="614"/>
      <c r="V179" s="777"/>
      <c r="W179" s="771"/>
      <c r="X179" s="771"/>
      <c r="Y179" s="772"/>
      <c r="Z179" s="770"/>
      <c r="AA179" s="770"/>
      <c r="AB179" s="771"/>
      <c r="AC179" s="772"/>
      <c r="AD179" s="770"/>
      <c r="AE179" s="313"/>
    </row>
    <row r="180" spans="1:40">
      <c r="A180" s="276"/>
      <c r="B180" s="82"/>
      <c r="C180" s="87"/>
      <c r="D180" s="88"/>
      <c r="E180" s="88"/>
      <c r="F180" s="89"/>
      <c r="G180" s="98"/>
      <c r="H180" s="90"/>
      <c r="I180" s="88"/>
      <c r="J180" s="724"/>
      <c r="K180" s="90"/>
      <c r="L180" s="313"/>
      <c r="M180" s="905"/>
      <c r="N180" s="716"/>
      <c r="O180" s="716"/>
      <c r="P180" s="717"/>
      <c r="Q180" s="718"/>
      <c r="R180" s="719"/>
      <c r="S180" s="716"/>
      <c r="T180" s="717"/>
      <c r="U180" s="720"/>
      <c r="V180" s="773"/>
      <c r="W180" s="774"/>
      <c r="X180" s="774"/>
      <c r="Y180" s="775"/>
      <c r="Z180" s="776"/>
      <c r="AA180" s="776"/>
      <c r="AB180" s="774"/>
      <c r="AC180" s="775"/>
      <c r="AD180" s="776"/>
      <c r="AE180" s="313"/>
    </row>
    <row r="181" spans="1:40">
      <c r="A181" s="276"/>
      <c r="B181" s="82"/>
      <c r="C181" s="87"/>
      <c r="D181" s="88"/>
      <c r="E181" s="88"/>
      <c r="F181" s="89"/>
      <c r="G181" s="98"/>
      <c r="H181" s="90"/>
      <c r="I181" s="88"/>
      <c r="J181" s="724"/>
      <c r="K181" s="90"/>
      <c r="L181" s="313"/>
      <c r="M181" s="605"/>
      <c r="N181" s="605"/>
      <c r="O181" s="605"/>
      <c r="P181" s="606"/>
      <c r="Q181" s="607"/>
      <c r="R181" s="608"/>
      <c r="S181" s="605"/>
      <c r="T181" s="606"/>
      <c r="U181" s="609"/>
      <c r="V181" s="734"/>
      <c r="W181" s="734"/>
      <c r="X181" s="743"/>
      <c r="Y181" s="743"/>
      <c r="Z181" s="744"/>
      <c r="AA181" s="744"/>
      <c r="AB181" s="743"/>
      <c r="AC181" s="745"/>
      <c r="AD181" s="743"/>
      <c r="AE181" s="313"/>
    </row>
    <row r="182" spans="1:40">
      <c r="A182" s="276"/>
      <c r="B182" s="86"/>
      <c r="C182" s="91"/>
      <c r="D182" s="92"/>
      <c r="E182" s="92"/>
      <c r="F182" s="93"/>
      <c r="G182" s="99"/>
      <c r="H182" s="94"/>
      <c r="I182" s="714"/>
      <c r="J182" s="725"/>
      <c r="K182" s="94"/>
      <c r="L182" s="313"/>
      <c r="M182" s="610"/>
      <c r="N182" s="610"/>
      <c r="O182" s="610"/>
      <c r="P182" s="611"/>
      <c r="Q182" s="612"/>
      <c r="R182" s="613"/>
      <c r="S182" s="610"/>
      <c r="T182" s="611"/>
      <c r="U182" s="614"/>
      <c r="V182" s="770"/>
      <c r="W182" s="771"/>
      <c r="X182" s="771"/>
      <c r="Y182" s="772"/>
      <c r="Z182" s="770"/>
      <c r="AA182" s="770"/>
      <c r="AB182" s="771"/>
      <c r="AC182" s="772"/>
      <c r="AD182" s="770"/>
      <c r="AE182" s="313"/>
    </row>
    <row r="183" spans="1:40">
      <c r="A183" s="276"/>
      <c r="B183" s="82"/>
      <c r="C183" s="87"/>
      <c r="D183" s="88"/>
      <c r="E183" s="88"/>
      <c r="F183" s="89"/>
      <c r="G183" s="98"/>
      <c r="H183" s="90"/>
      <c r="I183" s="88"/>
      <c r="J183" s="724"/>
      <c r="K183" s="90"/>
      <c r="L183" s="313"/>
      <c r="M183" s="905"/>
      <c r="N183" s="716"/>
      <c r="O183" s="716"/>
      <c r="P183" s="717"/>
      <c r="Q183" s="718"/>
      <c r="R183" s="719"/>
      <c r="S183" s="716"/>
      <c r="T183" s="717"/>
      <c r="U183" s="720"/>
      <c r="V183" s="773"/>
      <c r="W183" s="774"/>
      <c r="X183" s="774"/>
      <c r="Y183" s="775"/>
      <c r="Z183" s="776"/>
      <c r="AA183" s="776"/>
      <c r="AB183" s="774"/>
      <c r="AC183" s="775"/>
      <c r="AD183" s="776"/>
      <c r="AE183" s="313"/>
    </row>
    <row r="184" spans="1:40">
      <c r="A184" s="276"/>
      <c r="B184" s="82"/>
      <c r="C184" s="87"/>
      <c r="D184" s="88"/>
      <c r="E184" s="88"/>
      <c r="F184" s="89"/>
      <c r="G184" s="98"/>
      <c r="H184" s="90"/>
      <c r="I184" s="88"/>
      <c r="J184" s="724"/>
      <c r="K184" s="90"/>
      <c r="L184" s="313"/>
      <c r="M184" s="605"/>
      <c r="N184" s="605"/>
      <c r="O184" s="605"/>
      <c r="P184" s="606"/>
      <c r="Q184" s="607"/>
      <c r="R184" s="608"/>
      <c r="S184" s="605"/>
      <c r="T184" s="606"/>
      <c r="U184" s="609"/>
      <c r="V184" s="734"/>
      <c r="W184" s="734"/>
      <c r="X184" s="743"/>
      <c r="Y184" s="743"/>
      <c r="Z184" s="744"/>
      <c r="AA184" s="744"/>
      <c r="AB184" s="743"/>
      <c r="AC184" s="745"/>
      <c r="AD184" s="743"/>
      <c r="AE184" s="313"/>
      <c r="AF184" s="660"/>
      <c r="AG184" s="660"/>
      <c r="AH184" s="660"/>
      <c r="AI184" s="660"/>
      <c r="AJ184" s="660"/>
      <c r="AK184" s="660"/>
      <c r="AL184" s="660"/>
      <c r="AM184" s="660"/>
      <c r="AN184" s="660"/>
    </row>
    <row r="185" spans="1:40">
      <c r="A185" s="276"/>
      <c r="B185" s="86"/>
      <c r="C185" s="91"/>
      <c r="D185" s="92"/>
      <c r="E185" s="92"/>
      <c r="F185" s="93"/>
      <c r="G185" s="99"/>
      <c r="H185" s="94"/>
      <c r="I185" s="92"/>
      <c r="J185" s="725"/>
      <c r="K185" s="94"/>
      <c r="L185" s="313"/>
      <c r="M185" s="610"/>
      <c r="N185" s="610"/>
      <c r="O185" s="610"/>
      <c r="P185" s="611"/>
      <c r="Q185" s="612"/>
      <c r="R185" s="613"/>
      <c r="S185" s="610"/>
      <c r="T185" s="611"/>
      <c r="U185" s="614"/>
      <c r="V185" s="770"/>
      <c r="W185" s="771"/>
      <c r="X185" s="771"/>
      <c r="Y185" s="772"/>
      <c r="Z185" s="770"/>
      <c r="AA185" s="770"/>
      <c r="AB185" s="771"/>
      <c r="AC185" s="772"/>
      <c r="AD185" s="770"/>
      <c r="AE185" s="313"/>
    </row>
    <row r="186" spans="1:40">
      <c r="A186" s="276"/>
      <c r="B186" s="82"/>
      <c r="C186" s="87"/>
      <c r="D186" s="88"/>
      <c r="E186" s="88"/>
      <c r="F186" s="89"/>
      <c r="G186" s="98"/>
      <c r="H186" s="90"/>
      <c r="I186" s="88"/>
      <c r="J186" s="724"/>
      <c r="K186" s="90"/>
      <c r="L186" s="313"/>
      <c r="M186" s="905"/>
      <c r="N186" s="716"/>
      <c r="O186" s="716"/>
      <c r="P186" s="717"/>
      <c r="Q186" s="718"/>
      <c r="R186" s="719"/>
      <c r="S186" s="716"/>
      <c r="T186" s="717"/>
      <c r="U186" s="720"/>
      <c r="V186" s="773"/>
      <c r="W186" s="774"/>
      <c r="X186" s="774"/>
      <c r="Y186" s="775"/>
      <c r="Z186" s="776"/>
      <c r="AA186" s="776"/>
      <c r="AB186" s="774"/>
      <c r="AC186" s="775"/>
      <c r="AD186" s="776"/>
      <c r="AE186" s="313"/>
    </row>
    <row r="187" spans="1:40">
      <c r="A187" s="276"/>
      <c r="B187" s="82"/>
      <c r="C187" s="87"/>
      <c r="D187" s="88"/>
      <c r="E187" s="88"/>
      <c r="F187" s="89"/>
      <c r="G187" s="98"/>
      <c r="H187" s="90"/>
      <c r="I187" s="88"/>
      <c r="J187" s="724"/>
      <c r="K187" s="90"/>
      <c r="L187" s="313"/>
      <c r="M187" s="605"/>
      <c r="N187" s="605"/>
      <c r="O187" s="605"/>
      <c r="P187" s="606"/>
      <c r="Q187" s="607"/>
      <c r="R187" s="608"/>
      <c r="S187" s="605"/>
      <c r="T187" s="606"/>
      <c r="U187" s="609"/>
      <c r="V187" s="734"/>
      <c r="W187" s="734"/>
      <c r="X187" s="743"/>
      <c r="Y187" s="743"/>
      <c r="Z187" s="744"/>
      <c r="AA187" s="744"/>
      <c r="AB187" s="743"/>
      <c r="AC187" s="745"/>
      <c r="AD187" s="743"/>
      <c r="AE187" s="313"/>
    </row>
    <row r="188" spans="1:40">
      <c r="A188" s="276"/>
      <c r="B188" s="86"/>
      <c r="C188" s="91"/>
      <c r="D188" s="92"/>
      <c r="E188" s="92"/>
      <c r="F188" s="93"/>
      <c r="G188" s="99"/>
      <c r="H188" s="94"/>
      <c r="I188" s="92"/>
      <c r="J188" s="725"/>
      <c r="K188" s="94"/>
      <c r="L188" s="313"/>
      <c r="M188" s="610"/>
      <c r="N188" s="610"/>
      <c r="O188" s="610"/>
      <c r="P188" s="611"/>
      <c r="Q188" s="612"/>
      <c r="R188" s="613"/>
      <c r="S188" s="610"/>
      <c r="T188" s="611"/>
      <c r="U188" s="614"/>
      <c r="V188" s="770"/>
      <c r="W188" s="771"/>
      <c r="X188" s="771"/>
      <c r="Y188" s="772"/>
      <c r="Z188" s="770"/>
      <c r="AA188" s="770"/>
      <c r="AB188" s="771"/>
      <c r="AC188" s="772"/>
      <c r="AD188" s="770"/>
      <c r="AE188" s="313"/>
      <c r="AI188" s="599"/>
    </row>
    <row r="189" spans="1:40">
      <c r="A189" s="276"/>
      <c r="B189" s="641"/>
      <c r="C189" s="642"/>
      <c r="D189" s="618"/>
      <c r="E189" s="618"/>
      <c r="F189" s="602"/>
      <c r="G189" s="721"/>
      <c r="H189" s="601"/>
      <c r="I189" s="618"/>
      <c r="J189" s="723"/>
      <c r="K189" s="601"/>
      <c r="L189" s="313"/>
      <c r="M189" s="905"/>
      <c r="N189" s="716"/>
      <c r="O189" s="716"/>
      <c r="P189" s="717"/>
      <c r="Q189" s="718"/>
      <c r="R189" s="719"/>
      <c r="S189" s="716"/>
      <c r="T189" s="717"/>
      <c r="U189" s="720"/>
      <c r="V189" s="773"/>
      <c r="W189" s="774"/>
      <c r="X189" s="774"/>
      <c r="Y189" s="775"/>
      <c r="Z189" s="776"/>
      <c r="AA189" s="776"/>
      <c r="AB189" s="774"/>
      <c r="AC189" s="775"/>
      <c r="AD189" s="776"/>
      <c r="AE189" s="313"/>
    </row>
    <row r="190" spans="1:40">
      <c r="A190" s="276"/>
      <c r="B190" s="82"/>
      <c r="C190" s="87"/>
      <c r="D190" s="88"/>
      <c r="E190" s="88"/>
      <c r="F190" s="89"/>
      <c r="G190" s="98"/>
      <c r="H190" s="90"/>
      <c r="I190" s="88"/>
      <c r="J190" s="724"/>
      <c r="K190" s="90"/>
      <c r="L190" s="313"/>
      <c r="M190" s="605"/>
      <c r="N190" s="605"/>
      <c r="O190" s="605"/>
      <c r="P190" s="606"/>
      <c r="Q190" s="607"/>
      <c r="R190" s="608"/>
      <c r="S190" s="605"/>
      <c r="T190" s="606"/>
      <c r="U190" s="609"/>
      <c r="V190" s="734"/>
      <c r="W190" s="734"/>
      <c r="X190" s="743"/>
      <c r="Y190" s="743"/>
      <c r="Z190" s="744"/>
      <c r="AA190" s="744"/>
      <c r="AB190" s="743"/>
      <c r="AC190" s="745"/>
      <c r="AD190" s="743"/>
      <c r="AE190" s="313"/>
    </row>
    <row r="191" spans="1:40">
      <c r="A191" s="276"/>
      <c r="B191" s="86"/>
      <c r="C191" s="91"/>
      <c r="D191" s="92"/>
      <c r="E191" s="92"/>
      <c r="F191" s="93"/>
      <c r="G191" s="99"/>
      <c r="H191" s="94"/>
      <c r="I191" s="92"/>
      <c r="J191" s="725"/>
      <c r="K191" s="94"/>
      <c r="L191" s="313"/>
      <c r="M191" s="610"/>
      <c r="N191" s="610"/>
      <c r="O191" s="610"/>
      <c r="P191" s="611"/>
      <c r="Q191" s="612"/>
      <c r="R191" s="613"/>
      <c r="S191" s="610"/>
      <c r="T191" s="611"/>
      <c r="U191" s="614"/>
      <c r="V191" s="770"/>
      <c r="W191" s="771"/>
      <c r="X191" s="771"/>
      <c r="Y191" s="772"/>
      <c r="Z191" s="770"/>
      <c r="AA191" s="770"/>
      <c r="AB191" s="771"/>
      <c r="AC191" s="772"/>
      <c r="AD191" s="770"/>
      <c r="AE191" s="313"/>
    </row>
    <row r="192" spans="1:40">
      <c r="A192" s="276"/>
      <c r="B192" s="82"/>
      <c r="C192" s="87"/>
      <c r="D192" s="88"/>
      <c r="E192" s="88"/>
      <c r="F192" s="89"/>
      <c r="G192" s="98"/>
      <c r="H192" s="90"/>
      <c r="I192" s="88"/>
      <c r="J192" s="724"/>
      <c r="K192" s="90"/>
      <c r="L192" s="313"/>
      <c r="M192" s="605"/>
      <c r="N192" s="605"/>
      <c r="O192" s="605"/>
      <c r="P192" s="606"/>
      <c r="Q192" s="722"/>
      <c r="R192" s="608"/>
      <c r="S192" s="605"/>
      <c r="T192" s="606"/>
      <c r="U192" s="609"/>
      <c r="V192" s="766"/>
      <c r="W192" s="767"/>
      <c r="X192" s="767"/>
      <c r="Y192" s="768"/>
      <c r="Z192" s="769"/>
      <c r="AA192" s="769"/>
      <c r="AB192" s="767"/>
      <c r="AC192" s="768"/>
      <c r="AD192" s="769"/>
      <c r="AE192" s="313"/>
    </row>
    <row r="193" spans="1:31">
      <c r="A193" s="276"/>
      <c r="B193" s="82"/>
      <c r="C193" s="87"/>
      <c r="D193" s="88"/>
      <c r="E193" s="88"/>
      <c r="F193" s="89"/>
      <c r="G193" s="98"/>
      <c r="H193" s="90"/>
      <c r="I193" s="88"/>
      <c r="J193" s="724"/>
      <c r="K193" s="90"/>
      <c r="L193" s="313"/>
      <c r="M193" s="605"/>
      <c r="N193" s="296"/>
      <c r="O193" s="296"/>
      <c r="P193" s="296"/>
      <c r="Q193" s="297"/>
      <c r="R193" s="297"/>
      <c r="S193" s="683"/>
      <c r="T193" s="298"/>
      <c r="U193" s="298"/>
      <c r="V193" s="742"/>
      <c r="W193" s="734"/>
      <c r="X193" s="743"/>
      <c r="Y193" s="743"/>
      <c r="Z193" s="744"/>
      <c r="AA193" s="744"/>
      <c r="AB193" s="743"/>
      <c r="AC193" s="745"/>
      <c r="AD193" s="743"/>
      <c r="AE193" s="313"/>
    </row>
    <row r="194" spans="1:31">
      <c r="A194" s="305"/>
      <c r="B194" s="86"/>
      <c r="C194" s="91"/>
      <c r="D194" s="92"/>
      <c r="E194" s="92"/>
      <c r="F194" s="93"/>
      <c r="G194" s="99"/>
      <c r="H194" s="94"/>
      <c r="I194" s="92"/>
      <c r="J194" s="725"/>
      <c r="K194" s="94"/>
      <c r="L194" s="313"/>
      <c r="M194" s="610"/>
      <c r="N194" s="299"/>
      <c r="O194" s="299"/>
      <c r="P194" s="299"/>
      <c r="Q194" s="300"/>
      <c r="R194" s="300"/>
      <c r="S194" s="684"/>
      <c r="T194" s="301"/>
      <c r="U194" s="301"/>
      <c r="V194" s="746"/>
      <c r="W194" s="747"/>
      <c r="X194" s="748"/>
      <c r="Y194" s="748"/>
      <c r="Z194" s="749"/>
      <c r="AA194" s="749"/>
      <c r="AB194" s="748"/>
      <c r="AC194" s="750"/>
      <c r="AD194" s="748"/>
      <c r="AE194" s="313"/>
    </row>
    <row r="195" spans="1:31">
      <c r="A195" s="643"/>
      <c r="B195" s="641"/>
      <c r="C195" s="642"/>
      <c r="D195" s="618"/>
      <c r="E195" s="618"/>
      <c r="F195" s="602"/>
      <c r="G195" s="98"/>
      <c r="H195" s="601"/>
      <c r="I195" s="618"/>
      <c r="J195" s="723"/>
      <c r="K195" s="601"/>
      <c r="L195" s="313"/>
      <c r="M195" s="906"/>
      <c r="N195" s="292"/>
      <c r="O195" s="292"/>
      <c r="P195" s="292"/>
      <c r="Q195" s="293"/>
      <c r="R195" s="293"/>
      <c r="S195" s="682"/>
      <c r="T195" s="625"/>
      <c r="U195" s="294"/>
      <c r="V195" s="736"/>
      <c r="W195" s="737"/>
      <c r="X195" s="738"/>
      <c r="Y195" s="738"/>
      <c r="Z195" s="739"/>
      <c r="AA195" s="739"/>
      <c r="AB195" s="738"/>
      <c r="AC195" s="740"/>
      <c r="AD195" s="741"/>
      <c r="AE195" s="313"/>
    </row>
    <row r="196" spans="1:31">
      <c r="A196" s="276"/>
      <c r="B196" s="82"/>
      <c r="C196" s="87"/>
      <c r="D196" s="88"/>
      <c r="E196" s="88"/>
      <c r="F196" s="89"/>
      <c r="G196" s="98"/>
      <c r="H196" s="90"/>
      <c r="I196" s="88"/>
      <c r="J196" s="724"/>
      <c r="K196" s="90"/>
      <c r="L196" s="313"/>
      <c r="M196" s="907"/>
      <c r="N196" s="296"/>
      <c r="O196" s="296"/>
      <c r="P196" s="296"/>
      <c r="Q196" s="297"/>
      <c r="R196" s="297"/>
      <c r="S196" s="683"/>
      <c r="T196" s="298"/>
      <c r="U196" s="298"/>
      <c r="V196" s="742"/>
      <c r="W196" s="734"/>
      <c r="X196" s="743"/>
      <c r="Y196" s="743"/>
      <c r="Z196" s="744"/>
      <c r="AA196" s="744"/>
      <c r="AB196" s="743"/>
      <c r="AC196" s="745"/>
      <c r="AD196" s="743"/>
      <c r="AE196" s="313"/>
    </row>
    <row r="197" spans="1:31">
      <c r="A197" s="276"/>
      <c r="B197" s="82"/>
      <c r="C197" s="87"/>
      <c r="D197" s="88"/>
      <c r="E197" s="88"/>
      <c r="F197" s="89"/>
      <c r="G197" s="98"/>
      <c r="H197" s="90"/>
      <c r="I197" s="88"/>
      <c r="J197" s="724"/>
      <c r="K197" s="90"/>
      <c r="L197" s="313"/>
      <c r="M197" s="907"/>
      <c r="N197" s="296"/>
      <c r="O197" s="296"/>
      <c r="P197" s="296"/>
      <c r="Q197" s="297"/>
      <c r="R197" s="297"/>
      <c r="S197" s="683"/>
      <c r="T197" s="298"/>
      <c r="U197" s="298"/>
      <c r="V197" s="742"/>
      <c r="W197" s="734"/>
      <c r="X197" s="743"/>
      <c r="Y197" s="743"/>
      <c r="Z197" s="744"/>
      <c r="AA197" s="744"/>
      <c r="AB197" s="743"/>
      <c r="AC197" s="745"/>
      <c r="AD197" s="743"/>
      <c r="AE197" s="313"/>
    </row>
    <row r="198" spans="1:31">
      <c r="A198" s="276"/>
      <c r="B198" s="82"/>
      <c r="C198" s="87"/>
      <c r="D198" s="88"/>
      <c r="E198" s="88"/>
      <c r="F198" s="89"/>
      <c r="G198" s="98"/>
      <c r="H198" s="90"/>
      <c r="I198" s="88"/>
      <c r="J198" s="724"/>
      <c r="K198" s="90"/>
      <c r="L198" s="313"/>
      <c r="M198" s="907"/>
      <c r="N198" s="296"/>
      <c r="O198" s="296"/>
      <c r="P198" s="296"/>
      <c r="Q198" s="297"/>
      <c r="R198" s="297"/>
      <c r="S198" s="683"/>
      <c r="T198" s="298"/>
      <c r="U198" s="298"/>
      <c r="V198" s="742"/>
      <c r="W198" s="734"/>
      <c r="X198" s="743"/>
      <c r="Y198" s="743"/>
      <c r="Z198" s="744"/>
      <c r="AA198" s="744"/>
      <c r="AB198" s="743"/>
      <c r="AC198" s="745"/>
      <c r="AD198" s="743"/>
      <c r="AE198" s="313"/>
    </row>
    <row r="199" spans="1:31">
      <c r="A199" s="276"/>
      <c r="B199" s="82"/>
      <c r="C199" s="87"/>
      <c r="D199" s="88"/>
      <c r="E199" s="88"/>
      <c r="F199" s="89"/>
      <c r="G199" s="98"/>
      <c r="H199" s="90"/>
      <c r="I199" s="88"/>
      <c r="J199" s="724"/>
      <c r="K199" s="90"/>
      <c r="L199" s="313"/>
      <c r="M199" s="907"/>
      <c r="N199" s="296"/>
      <c r="O199" s="296"/>
      <c r="P199" s="296"/>
      <c r="Q199" s="297"/>
      <c r="R199" s="297"/>
      <c r="S199" s="683"/>
      <c r="T199" s="298"/>
      <c r="U199" s="298"/>
      <c r="V199" s="742"/>
      <c r="W199" s="734"/>
      <c r="X199" s="743"/>
      <c r="Y199" s="743"/>
      <c r="Z199" s="744"/>
      <c r="AA199" s="744"/>
      <c r="AB199" s="743"/>
      <c r="AC199" s="745"/>
      <c r="AD199" s="743"/>
      <c r="AE199" s="313"/>
    </row>
    <row r="200" spans="1:31">
      <c r="A200" s="276"/>
      <c r="B200" s="86"/>
      <c r="C200" s="91"/>
      <c r="D200" s="92"/>
      <c r="E200" s="92"/>
      <c r="F200" s="93"/>
      <c r="G200" s="99"/>
      <c r="H200" s="94"/>
      <c r="I200" s="92"/>
      <c r="J200" s="725"/>
      <c r="K200" s="94"/>
      <c r="L200" s="313"/>
      <c r="M200" s="908"/>
      <c r="N200" s="299"/>
      <c r="O200" s="299"/>
      <c r="P200" s="299"/>
      <c r="Q200" s="300"/>
      <c r="R200" s="300"/>
      <c r="S200" s="684"/>
      <c r="T200" s="301"/>
      <c r="U200" s="301"/>
      <c r="V200" s="746"/>
      <c r="W200" s="747"/>
      <c r="X200" s="748"/>
      <c r="Y200" s="748"/>
      <c r="Z200" s="749"/>
      <c r="AA200" s="749"/>
      <c r="AB200" s="748"/>
      <c r="AC200" s="750"/>
      <c r="AD200" s="748"/>
      <c r="AE200" s="313"/>
    </row>
    <row r="201" spans="1:31">
      <c r="A201" s="276"/>
      <c r="B201" s="82"/>
      <c r="C201" s="87"/>
      <c r="D201" s="88"/>
      <c r="E201" s="88"/>
      <c r="F201" s="89"/>
      <c r="G201" s="98"/>
      <c r="H201" s="90"/>
      <c r="I201" s="88"/>
      <c r="J201" s="724"/>
      <c r="K201" s="90"/>
      <c r="L201" s="313"/>
      <c r="M201" s="904"/>
      <c r="N201" s="603"/>
      <c r="O201" s="603"/>
      <c r="P201" s="603"/>
      <c r="Q201" s="604"/>
      <c r="R201" s="603"/>
      <c r="S201" s="685"/>
      <c r="T201" s="603"/>
      <c r="U201" s="604"/>
      <c r="V201" s="751"/>
      <c r="W201" s="751"/>
      <c r="X201" s="751"/>
      <c r="Y201" s="751"/>
      <c r="Z201" s="752"/>
      <c r="AA201" s="751"/>
      <c r="AB201" s="751"/>
      <c r="AC201" s="751"/>
      <c r="AD201" s="753"/>
      <c r="AE201" s="313"/>
    </row>
    <row r="202" spans="1:31">
      <c r="A202" s="276"/>
      <c r="B202" s="82"/>
      <c r="C202" s="87"/>
      <c r="D202" s="88"/>
      <c r="E202" s="88"/>
      <c r="F202" s="89"/>
      <c r="G202" s="98"/>
      <c r="H202" s="90"/>
      <c r="I202" s="88"/>
      <c r="J202" s="724"/>
      <c r="K202" s="90"/>
      <c r="L202" s="313"/>
      <c r="M202" s="295"/>
      <c r="N202" s="295"/>
      <c r="O202" s="295"/>
      <c r="P202" s="295"/>
      <c r="Q202" s="302"/>
      <c r="R202" s="295"/>
      <c r="S202" s="686"/>
      <c r="T202" s="295"/>
      <c r="U202" s="302"/>
      <c r="V202" s="734"/>
      <c r="W202" s="734"/>
      <c r="X202" s="734"/>
      <c r="Y202" s="734"/>
      <c r="Z202" s="735"/>
      <c r="AA202" s="734"/>
      <c r="AB202" s="734"/>
      <c r="AC202" s="734"/>
      <c r="AD202" s="742"/>
      <c r="AE202" s="313"/>
    </row>
    <row r="203" spans="1:31">
      <c r="A203" s="276"/>
      <c r="B203" s="82"/>
      <c r="C203" s="87"/>
      <c r="D203" s="88"/>
      <c r="E203" s="88"/>
      <c r="F203" s="89"/>
      <c r="G203" s="726"/>
      <c r="H203" s="90"/>
      <c r="I203" s="88"/>
      <c r="J203" s="724"/>
      <c r="K203" s="90"/>
      <c r="L203" s="313"/>
      <c r="M203" s="295"/>
      <c r="N203" s="686"/>
      <c r="O203" s="686"/>
      <c r="P203" s="686"/>
      <c r="Q203" s="733"/>
      <c r="R203" s="686"/>
      <c r="S203" s="686"/>
      <c r="T203" s="686"/>
      <c r="U203" s="733"/>
      <c r="V203" s="686"/>
      <c r="W203" s="686"/>
      <c r="X203" s="686"/>
      <c r="Y203" s="686"/>
      <c r="Z203" s="733"/>
      <c r="AA203" s="686"/>
      <c r="AB203" s="686"/>
      <c r="AC203" s="686"/>
      <c r="AD203" s="754"/>
      <c r="AE203" s="313"/>
    </row>
    <row r="204" spans="1:31">
      <c r="A204" s="276"/>
      <c r="B204" s="82"/>
      <c r="C204" s="87"/>
      <c r="D204" s="88"/>
      <c r="E204" s="88"/>
      <c r="F204" s="89"/>
      <c r="G204" s="98"/>
      <c r="H204" s="90"/>
      <c r="I204" s="88"/>
      <c r="J204" s="724"/>
      <c r="K204" s="90"/>
      <c r="L204" s="313"/>
      <c r="M204" s="295"/>
      <c r="N204" s="686"/>
      <c r="O204" s="686"/>
      <c r="P204" s="686"/>
      <c r="Q204" s="733"/>
      <c r="R204" s="686"/>
      <c r="S204" s="686"/>
      <c r="T204" s="686"/>
      <c r="U204" s="733"/>
      <c r="V204" s="686"/>
      <c r="W204" s="686"/>
      <c r="X204" s="686"/>
      <c r="Y204" s="686"/>
      <c r="Z204" s="733"/>
      <c r="AA204" s="686"/>
      <c r="AB204" s="686"/>
      <c r="AC204" s="686"/>
      <c r="AD204" s="754"/>
      <c r="AE204" s="313"/>
    </row>
    <row r="205" spans="1:31">
      <c r="A205" s="276"/>
      <c r="B205" s="82"/>
      <c r="C205" s="87"/>
      <c r="D205" s="88"/>
      <c r="E205" s="88"/>
      <c r="F205" s="89"/>
      <c r="G205" s="98"/>
      <c r="H205" s="90"/>
      <c r="I205" s="88"/>
      <c r="J205" s="724"/>
      <c r="K205" s="90"/>
      <c r="L205" s="313"/>
      <c r="M205" s="295"/>
      <c r="N205" s="686"/>
      <c r="O205" s="686"/>
      <c r="P205" s="686"/>
      <c r="Q205" s="733"/>
      <c r="R205" s="686"/>
      <c r="S205" s="686"/>
      <c r="T205" s="686"/>
      <c r="U205" s="733"/>
      <c r="V205" s="686"/>
      <c r="W205" s="686"/>
      <c r="X205" s="686"/>
      <c r="Y205" s="686"/>
      <c r="Z205" s="733"/>
      <c r="AA205" s="686"/>
      <c r="AB205" s="686"/>
      <c r="AC205" s="686"/>
      <c r="AD205" s="754"/>
      <c r="AE205" s="313"/>
    </row>
    <row r="206" spans="1:31">
      <c r="A206" s="276"/>
      <c r="B206" s="82"/>
      <c r="C206" s="87"/>
      <c r="D206" s="88"/>
      <c r="E206" s="88"/>
      <c r="F206" s="89"/>
      <c r="G206" s="98"/>
      <c r="H206" s="90"/>
      <c r="I206" s="88"/>
      <c r="J206" s="724"/>
      <c r="K206" s="90"/>
      <c r="L206" s="313"/>
      <c r="M206" s="295"/>
      <c r="N206" s="686"/>
      <c r="O206" s="686"/>
      <c r="P206" s="686"/>
      <c r="Q206" s="733"/>
      <c r="R206" s="686"/>
      <c r="S206" s="686"/>
      <c r="T206" s="686"/>
      <c r="U206" s="733"/>
      <c r="V206" s="778"/>
      <c r="W206" s="756"/>
      <c r="X206" s="756"/>
      <c r="Y206" s="757"/>
      <c r="Z206" s="758"/>
      <c r="AA206" s="758"/>
      <c r="AB206" s="756"/>
      <c r="AC206" s="757"/>
      <c r="AD206" s="758"/>
      <c r="AE206" s="313"/>
    </row>
    <row r="207" spans="1:31">
      <c r="B207" s="82"/>
      <c r="C207" s="87"/>
      <c r="D207" s="88"/>
      <c r="E207" s="88"/>
      <c r="F207" s="89"/>
      <c r="G207" s="98"/>
      <c r="H207" s="90"/>
      <c r="I207" s="88"/>
      <c r="J207" s="724"/>
      <c r="K207" s="90"/>
      <c r="L207" s="313"/>
      <c r="M207" s="295"/>
      <c r="N207" s="686"/>
      <c r="O207" s="686"/>
      <c r="P207" s="686"/>
      <c r="Q207" s="733"/>
      <c r="R207" s="686"/>
      <c r="S207" s="686"/>
      <c r="T207" s="686"/>
      <c r="U207" s="733"/>
      <c r="V207" s="755"/>
      <c r="W207" s="756"/>
      <c r="X207" s="756"/>
      <c r="Y207" s="757"/>
      <c r="Z207" s="758"/>
      <c r="AA207" s="758"/>
      <c r="AB207" s="756"/>
      <c r="AC207" s="757"/>
      <c r="AD207" s="758"/>
      <c r="AE207" s="313"/>
    </row>
    <row r="208" spans="1:31">
      <c r="A208" s="276"/>
      <c r="B208" s="86"/>
      <c r="C208" s="91"/>
      <c r="D208" s="92"/>
      <c r="E208" s="92"/>
      <c r="F208" s="93"/>
      <c r="G208" s="99"/>
      <c r="H208" s="94"/>
      <c r="I208" s="92"/>
      <c r="J208" s="725"/>
      <c r="K208" s="94"/>
      <c r="L208" s="313"/>
      <c r="M208" s="759"/>
      <c r="N208" s="760"/>
      <c r="O208" s="760"/>
      <c r="P208" s="760"/>
      <c r="Q208" s="761"/>
      <c r="R208" s="760"/>
      <c r="S208" s="760"/>
      <c r="T208" s="760"/>
      <c r="U208" s="761"/>
      <c r="V208" s="779"/>
      <c r="W208" s="760"/>
      <c r="X208" s="760"/>
      <c r="Y208" s="763"/>
      <c r="Z208" s="762"/>
      <c r="AA208" s="762"/>
      <c r="AB208" s="760"/>
      <c r="AC208" s="763"/>
      <c r="AD208" s="762"/>
      <c r="AE208" s="313"/>
    </row>
    <row r="209" spans="1:40">
      <c r="A209" s="276"/>
      <c r="B209" s="82"/>
      <c r="C209" s="87"/>
      <c r="D209" s="88"/>
      <c r="E209" s="88"/>
      <c r="F209" s="89"/>
      <c r="G209" s="98"/>
      <c r="H209" s="90"/>
      <c r="I209" s="88"/>
      <c r="J209" s="724"/>
      <c r="K209" s="90"/>
      <c r="L209" s="313"/>
      <c r="M209" s="764"/>
      <c r="N209" s="764"/>
      <c r="O209" s="764"/>
      <c r="P209" s="764"/>
      <c r="Q209" s="765"/>
      <c r="R209" s="764"/>
      <c r="S209" s="756"/>
      <c r="T209" s="764"/>
      <c r="U209" s="765"/>
      <c r="V209" s="766"/>
      <c r="W209" s="767"/>
      <c r="X209" s="767"/>
      <c r="Y209" s="768"/>
      <c r="Z209" s="769"/>
      <c r="AA209" s="769"/>
      <c r="AB209" s="767"/>
      <c r="AC209" s="768"/>
      <c r="AD209" s="769"/>
      <c r="AE209" s="313"/>
    </row>
    <row r="210" spans="1:40">
      <c r="B210" s="82"/>
      <c r="C210" s="87"/>
      <c r="D210" s="88"/>
      <c r="E210" s="88"/>
      <c r="F210" s="89"/>
      <c r="G210" s="98"/>
      <c r="H210" s="90"/>
      <c r="I210" s="88"/>
      <c r="J210" s="724"/>
      <c r="K210" s="90"/>
      <c r="L210" s="313"/>
      <c r="M210" s="605"/>
      <c r="N210" s="605"/>
      <c r="O210" s="605"/>
      <c r="P210" s="606"/>
      <c r="Q210" s="607"/>
      <c r="R210" s="608"/>
      <c r="S210" s="605"/>
      <c r="T210" s="606"/>
      <c r="U210" s="609"/>
      <c r="V210" s="734"/>
      <c r="W210" s="734"/>
      <c r="X210" s="743"/>
      <c r="Y210" s="743"/>
      <c r="Z210" s="744"/>
      <c r="AA210" s="744"/>
      <c r="AB210" s="743"/>
      <c r="AC210" s="745"/>
      <c r="AD210" s="743"/>
      <c r="AE210" s="313"/>
    </row>
    <row r="211" spans="1:40">
      <c r="A211" s="276"/>
      <c r="B211" s="86"/>
      <c r="C211" s="91"/>
      <c r="D211" s="92"/>
      <c r="E211" s="92"/>
      <c r="F211" s="93"/>
      <c r="G211" s="99"/>
      <c r="H211" s="94"/>
      <c r="I211" s="92"/>
      <c r="J211" s="725"/>
      <c r="K211" s="94"/>
      <c r="L211" s="313"/>
      <c r="M211" s="610"/>
      <c r="N211" s="610"/>
      <c r="O211" s="610"/>
      <c r="P211" s="611"/>
      <c r="Q211" s="612"/>
      <c r="R211" s="613"/>
      <c r="S211" s="610"/>
      <c r="T211" s="611"/>
      <c r="U211" s="614"/>
      <c r="V211" s="770"/>
      <c r="W211" s="771"/>
      <c r="X211" s="771"/>
      <c r="Y211" s="772"/>
      <c r="Z211" s="770"/>
      <c r="AA211" s="770"/>
      <c r="AB211" s="771"/>
      <c r="AC211" s="772"/>
      <c r="AD211" s="770"/>
      <c r="AE211" s="313"/>
    </row>
    <row r="212" spans="1:40">
      <c r="A212" s="276"/>
      <c r="B212" s="82"/>
      <c r="C212" s="87"/>
      <c r="D212" s="88"/>
      <c r="E212" s="88"/>
      <c r="F212" s="89"/>
      <c r="G212" s="98"/>
      <c r="H212" s="90"/>
      <c r="I212" s="88"/>
      <c r="J212" s="724"/>
      <c r="K212" s="90"/>
      <c r="L212" s="313"/>
      <c r="M212" s="905"/>
      <c r="N212" s="716"/>
      <c r="O212" s="716"/>
      <c r="P212" s="717"/>
      <c r="Q212" s="718"/>
      <c r="R212" s="719"/>
      <c r="S212" s="716"/>
      <c r="T212" s="717"/>
      <c r="U212" s="720"/>
      <c r="V212" s="773"/>
      <c r="W212" s="774"/>
      <c r="X212" s="774"/>
      <c r="Y212" s="775"/>
      <c r="Z212" s="776"/>
      <c r="AA212" s="776"/>
      <c r="AB212" s="774"/>
      <c r="AC212" s="775"/>
      <c r="AD212" s="776"/>
      <c r="AE212" s="313"/>
    </row>
    <row r="213" spans="1:40">
      <c r="A213" s="276"/>
      <c r="B213" s="82"/>
      <c r="C213" s="87"/>
      <c r="D213" s="88"/>
      <c r="E213" s="88"/>
      <c r="F213" s="89"/>
      <c r="G213" s="98"/>
      <c r="H213" s="90"/>
      <c r="I213" s="88"/>
      <c r="J213" s="724"/>
      <c r="K213" s="90"/>
      <c r="L213" s="313"/>
      <c r="M213" s="605"/>
      <c r="N213" s="605"/>
      <c r="O213" s="605"/>
      <c r="P213" s="606"/>
      <c r="Q213" s="607"/>
      <c r="R213" s="608"/>
      <c r="S213" s="605"/>
      <c r="T213" s="606"/>
      <c r="U213" s="609"/>
      <c r="V213" s="734"/>
      <c r="W213" s="734"/>
      <c r="X213" s="743"/>
      <c r="Y213" s="743"/>
      <c r="Z213" s="744"/>
      <c r="AA213" s="744"/>
      <c r="AB213" s="743"/>
      <c r="AC213" s="745"/>
      <c r="AD213" s="743"/>
      <c r="AE213" s="313"/>
    </row>
    <row r="214" spans="1:40">
      <c r="A214" s="276"/>
      <c r="B214" s="86"/>
      <c r="C214" s="91"/>
      <c r="D214" s="92"/>
      <c r="E214" s="92"/>
      <c r="F214" s="93"/>
      <c r="G214" s="99"/>
      <c r="H214" s="94"/>
      <c r="I214" s="92"/>
      <c r="J214" s="725"/>
      <c r="K214" s="94"/>
      <c r="L214" s="313"/>
      <c r="M214" s="610"/>
      <c r="N214" s="610"/>
      <c r="O214" s="610"/>
      <c r="P214" s="611"/>
      <c r="Q214" s="612"/>
      <c r="R214" s="613"/>
      <c r="S214" s="610"/>
      <c r="T214" s="611"/>
      <c r="U214" s="614"/>
      <c r="V214" s="770"/>
      <c r="W214" s="771"/>
      <c r="X214" s="771"/>
      <c r="Y214" s="772"/>
      <c r="Z214" s="770"/>
      <c r="AA214" s="770"/>
      <c r="AB214" s="771"/>
      <c r="AC214" s="772"/>
      <c r="AD214" s="770"/>
      <c r="AE214" s="313"/>
    </row>
    <row r="215" spans="1:40">
      <c r="A215" s="276"/>
      <c r="B215" s="82"/>
      <c r="C215" s="87"/>
      <c r="D215" s="88"/>
      <c r="E215" s="88"/>
      <c r="F215" s="89"/>
      <c r="G215" s="98"/>
      <c r="H215" s="90"/>
      <c r="I215" s="88"/>
      <c r="J215" s="724"/>
      <c r="K215" s="90"/>
      <c r="L215" s="313"/>
      <c r="M215" s="905"/>
      <c r="N215" s="716"/>
      <c r="O215" s="716"/>
      <c r="P215" s="717"/>
      <c r="Q215" s="718"/>
      <c r="R215" s="719"/>
      <c r="S215" s="716"/>
      <c r="T215" s="717"/>
      <c r="U215" s="720"/>
      <c r="V215" s="734"/>
      <c r="W215" s="734"/>
      <c r="X215" s="743"/>
      <c r="Y215" s="743"/>
      <c r="Z215" s="744"/>
      <c r="AA215" s="744"/>
      <c r="AB215" s="743"/>
      <c r="AC215" s="745"/>
      <c r="AD215" s="743"/>
      <c r="AE215" s="313"/>
    </row>
    <row r="216" spans="1:40">
      <c r="A216" s="276"/>
      <c r="B216" s="82"/>
      <c r="C216" s="87"/>
      <c r="D216" s="88"/>
      <c r="E216" s="88"/>
      <c r="F216" s="89"/>
      <c r="G216" s="98"/>
      <c r="H216" s="90"/>
      <c r="I216" s="88"/>
      <c r="J216" s="724"/>
      <c r="K216" s="90"/>
      <c r="L216" s="313"/>
      <c r="M216" s="605"/>
      <c r="N216" s="605"/>
      <c r="O216" s="605"/>
      <c r="P216" s="606"/>
      <c r="Q216" s="607"/>
      <c r="R216" s="608"/>
      <c r="S216" s="605"/>
      <c r="T216" s="606"/>
      <c r="U216" s="609"/>
      <c r="V216" s="734"/>
      <c r="W216" s="734"/>
      <c r="X216" s="743"/>
      <c r="Y216" s="743"/>
      <c r="Z216" s="744"/>
      <c r="AA216" s="744"/>
      <c r="AB216" s="743"/>
      <c r="AC216" s="745"/>
      <c r="AD216" s="743"/>
      <c r="AE216" s="313"/>
    </row>
    <row r="217" spans="1:40">
      <c r="A217" s="276"/>
      <c r="B217" s="86"/>
      <c r="C217" s="91"/>
      <c r="D217" s="92"/>
      <c r="E217" s="92"/>
      <c r="F217" s="93"/>
      <c r="G217" s="99"/>
      <c r="H217" s="94"/>
      <c r="I217" s="92"/>
      <c r="J217" s="725"/>
      <c r="K217" s="94"/>
      <c r="L217" s="313"/>
      <c r="M217" s="610"/>
      <c r="N217" s="610"/>
      <c r="O217" s="610"/>
      <c r="P217" s="611"/>
      <c r="Q217" s="612"/>
      <c r="R217" s="613"/>
      <c r="S217" s="610"/>
      <c r="T217" s="611"/>
      <c r="U217" s="614"/>
      <c r="V217" s="777"/>
      <c r="W217" s="771"/>
      <c r="X217" s="771"/>
      <c r="Y217" s="772"/>
      <c r="Z217" s="770"/>
      <c r="AA217" s="770"/>
      <c r="AB217" s="771"/>
      <c r="AC217" s="772"/>
      <c r="AD217" s="770"/>
      <c r="AE217" s="313"/>
    </row>
    <row r="218" spans="1:40">
      <c r="A218" s="276"/>
      <c r="B218" s="82"/>
      <c r="C218" s="87"/>
      <c r="D218" s="88"/>
      <c r="E218" s="88"/>
      <c r="F218" s="89"/>
      <c r="G218" s="98"/>
      <c r="H218" s="90"/>
      <c r="I218" s="88"/>
      <c r="J218" s="724"/>
      <c r="K218" s="90"/>
      <c r="L218" s="313"/>
      <c r="M218" s="905"/>
      <c r="N218" s="716"/>
      <c r="O218" s="716"/>
      <c r="P218" s="717"/>
      <c r="Q218" s="718"/>
      <c r="R218" s="719"/>
      <c r="S218" s="716"/>
      <c r="T218" s="717"/>
      <c r="U218" s="720"/>
      <c r="V218" s="773"/>
      <c r="W218" s="774"/>
      <c r="X218" s="774"/>
      <c r="Y218" s="775"/>
      <c r="Z218" s="776"/>
      <c r="AA218" s="776"/>
      <c r="AB218" s="774"/>
      <c r="AC218" s="775"/>
      <c r="AD218" s="776"/>
      <c r="AE218" s="313"/>
    </row>
    <row r="219" spans="1:40">
      <c r="A219" s="276"/>
      <c r="B219" s="82"/>
      <c r="C219" s="87"/>
      <c r="D219" s="88"/>
      <c r="E219" s="88"/>
      <c r="F219" s="89"/>
      <c r="G219" s="98"/>
      <c r="H219" s="90"/>
      <c r="I219" s="88"/>
      <c r="J219" s="724"/>
      <c r="K219" s="90"/>
      <c r="L219" s="313"/>
      <c r="M219" s="605"/>
      <c r="N219" s="605"/>
      <c r="O219" s="605"/>
      <c r="P219" s="606"/>
      <c r="Q219" s="607"/>
      <c r="R219" s="608"/>
      <c r="S219" s="605"/>
      <c r="T219" s="606"/>
      <c r="U219" s="609"/>
      <c r="V219" s="734"/>
      <c r="W219" s="734"/>
      <c r="X219" s="743"/>
      <c r="Y219" s="743"/>
      <c r="Z219" s="744"/>
      <c r="AA219" s="744"/>
      <c r="AB219" s="743"/>
      <c r="AC219" s="745"/>
      <c r="AD219" s="743"/>
      <c r="AE219" s="313"/>
    </row>
    <row r="220" spans="1:40">
      <c r="A220" s="276"/>
      <c r="B220" s="86"/>
      <c r="C220" s="91"/>
      <c r="D220" s="92"/>
      <c r="E220" s="92"/>
      <c r="F220" s="93"/>
      <c r="G220" s="99"/>
      <c r="H220" s="94"/>
      <c r="I220" s="714"/>
      <c r="J220" s="725"/>
      <c r="K220" s="94"/>
      <c r="L220" s="313"/>
      <c r="M220" s="610"/>
      <c r="N220" s="610"/>
      <c r="O220" s="610"/>
      <c r="P220" s="611"/>
      <c r="Q220" s="612"/>
      <c r="R220" s="613"/>
      <c r="S220" s="610"/>
      <c r="T220" s="611"/>
      <c r="U220" s="614"/>
      <c r="V220" s="770"/>
      <c r="W220" s="771"/>
      <c r="X220" s="771"/>
      <c r="Y220" s="772"/>
      <c r="Z220" s="770"/>
      <c r="AA220" s="770"/>
      <c r="AB220" s="771"/>
      <c r="AC220" s="772"/>
      <c r="AD220" s="770"/>
      <c r="AE220" s="313"/>
      <c r="AF220" s="660"/>
      <c r="AG220" s="660"/>
      <c r="AH220" s="660"/>
      <c r="AI220" s="660"/>
      <c r="AJ220" s="660"/>
      <c r="AK220" s="660"/>
      <c r="AL220" s="660"/>
      <c r="AM220" s="660"/>
      <c r="AN220" s="660"/>
    </row>
    <row r="221" spans="1:40">
      <c r="A221" s="276"/>
      <c r="B221" s="82"/>
      <c r="C221" s="87"/>
      <c r="D221" s="88"/>
      <c r="E221" s="88"/>
      <c r="F221" s="89"/>
      <c r="G221" s="98"/>
      <c r="H221" s="90"/>
      <c r="I221" s="88"/>
      <c r="J221" s="724"/>
      <c r="K221" s="90"/>
      <c r="L221" s="313"/>
      <c r="M221" s="905"/>
      <c r="N221" s="716"/>
      <c r="O221" s="716"/>
      <c r="P221" s="717"/>
      <c r="Q221" s="718"/>
      <c r="R221" s="719"/>
      <c r="S221" s="716"/>
      <c r="T221" s="717"/>
      <c r="U221" s="720"/>
      <c r="V221" s="773"/>
      <c r="W221" s="774"/>
      <c r="X221" s="774"/>
      <c r="Y221" s="775"/>
      <c r="Z221" s="776"/>
      <c r="AA221" s="776"/>
      <c r="AB221" s="774"/>
      <c r="AC221" s="775"/>
      <c r="AD221" s="776"/>
      <c r="AE221" s="313"/>
    </row>
    <row r="222" spans="1:40">
      <c r="A222" s="276"/>
      <c r="B222" s="82"/>
      <c r="C222" s="87"/>
      <c r="D222" s="88"/>
      <c r="E222" s="88"/>
      <c r="F222" s="89"/>
      <c r="G222" s="98"/>
      <c r="H222" s="90"/>
      <c r="I222" s="88"/>
      <c r="J222" s="724"/>
      <c r="K222" s="90"/>
      <c r="L222" s="313"/>
      <c r="M222" s="605"/>
      <c r="N222" s="605"/>
      <c r="O222" s="605"/>
      <c r="P222" s="606"/>
      <c r="Q222" s="607"/>
      <c r="R222" s="608"/>
      <c r="S222" s="605"/>
      <c r="T222" s="606"/>
      <c r="U222" s="609"/>
      <c r="V222" s="734"/>
      <c r="W222" s="734"/>
      <c r="X222" s="743"/>
      <c r="Y222" s="743"/>
      <c r="Z222" s="744"/>
      <c r="AA222" s="744"/>
      <c r="AB222" s="743"/>
      <c r="AC222" s="745"/>
      <c r="AD222" s="743"/>
      <c r="AE222" s="313"/>
    </row>
    <row r="223" spans="1:40">
      <c r="A223" s="276"/>
      <c r="B223" s="86"/>
      <c r="C223" s="91"/>
      <c r="D223" s="92"/>
      <c r="E223" s="92"/>
      <c r="F223" s="93"/>
      <c r="G223" s="99"/>
      <c r="H223" s="94"/>
      <c r="I223" s="92"/>
      <c r="J223" s="725"/>
      <c r="K223" s="94"/>
      <c r="L223" s="313"/>
      <c r="M223" s="610"/>
      <c r="N223" s="610"/>
      <c r="O223" s="610"/>
      <c r="P223" s="611"/>
      <c r="Q223" s="612"/>
      <c r="R223" s="613"/>
      <c r="S223" s="610"/>
      <c r="T223" s="611"/>
      <c r="U223" s="614"/>
      <c r="V223" s="770"/>
      <c r="W223" s="771"/>
      <c r="X223" s="771"/>
      <c r="Y223" s="772"/>
      <c r="Z223" s="770"/>
      <c r="AA223" s="770"/>
      <c r="AB223" s="771"/>
      <c r="AC223" s="772"/>
      <c r="AD223" s="770"/>
      <c r="AE223" s="313"/>
    </row>
    <row r="224" spans="1:40">
      <c r="A224" s="276"/>
      <c r="B224" s="82"/>
      <c r="C224" s="87"/>
      <c r="D224" s="88"/>
      <c r="E224" s="88"/>
      <c r="F224" s="89"/>
      <c r="G224" s="98"/>
      <c r="H224" s="90"/>
      <c r="I224" s="88"/>
      <c r="J224" s="724"/>
      <c r="K224" s="90"/>
      <c r="L224" s="313"/>
      <c r="M224" s="905"/>
      <c r="N224" s="716"/>
      <c r="O224" s="716"/>
      <c r="P224" s="717"/>
      <c r="Q224" s="718"/>
      <c r="R224" s="719"/>
      <c r="S224" s="716"/>
      <c r="T224" s="717"/>
      <c r="U224" s="720"/>
      <c r="V224" s="773"/>
      <c r="W224" s="774"/>
      <c r="X224" s="774"/>
      <c r="Y224" s="775"/>
      <c r="Z224" s="776"/>
      <c r="AA224" s="776"/>
      <c r="AB224" s="774"/>
      <c r="AC224" s="775"/>
      <c r="AD224" s="776"/>
      <c r="AE224" s="313"/>
      <c r="AI224" s="599"/>
    </row>
    <row r="225" spans="1:31">
      <c r="A225" s="276"/>
      <c r="B225" s="82"/>
      <c r="C225" s="87"/>
      <c r="D225" s="88"/>
      <c r="E225" s="88"/>
      <c r="F225" s="89"/>
      <c r="G225" s="98"/>
      <c r="H225" s="90"/>
      <c r="I225" s="88"/>
      <c r="J225" s="724"/>
      <c r="K225" s="90"/>
      <c r="L225" s="313"/>
      <c r="M225" s="605"/>
      <c r="N225" s="605"/>
      <c r="O225" s="605"/>
      <c r="P225" s="606"/>
      <c r="Q225" s="607"/>
      <c r="R225" s="608"/>
      <c r="S225" s="605"/>
      <c r="T225" s="606"/>
      <c r="U225" s="609"/>
      <c r="V225" s="734"/>
      <c r="W225" s="734"/>
      <c r="X225" s="743"/>
      <c r="Y225" s="743"/>
      <c r="Z225" s="744"/>
      <c r="AA225" s="744"/>
      <c r="AB225" s="743"/>
      <c r="AC225" s="745"/>
      <c r="AD225" s="743"/>
      <c r="AE225" s="313"/>
    </row>
    <row r="226" spans="1:31">
      <c r="A226" s="276"/>
      <c r="B226" s="86"/>
      <c r="C226" s="91"/>
      <c r="D226" s="92"/>
      <c r="E226" s="92"/>
      <c r="F226" s="93"/>
      <c r="G226" s="99"/>
      <c r="H226" s="94"/>
      <c r="I226" s="92"/>
      <c r="J226" s="725"/>
      <c r="K226" s="94"/>
      <c r="L226" s="313"/>
      <c r="M226" s="610"/>
      <c r="N226" s="610"/>
      <c r="O226" s="610"/>
      <c r="P226" s="611"/>
      <c r="Q226" s="612"/>
      <c r="R226" s="613"/>
      <c r="S226" s="610"/>
      <c r="T226" s="611"/>
      <c r="U226" s="614"/>
      <c r="V226" s="770"/>
      <c r="W226" s="771"/>
      <c r="X226" s="771"/>
      <c r="Y226" s="772"/>
      <c r="Z226" s="770"/>
      <c r="AA226" s="770"/>
      <c r="AB226" s="771"/>
      <c r="AC226" s="772"/>
      <c r="AD226" s="770"/>
      <c r="AE226" s="313"/>
    </row>
    <row r="227" spans="1:31">
      <c r="A227" s="276"/>
      <c r="B227" s="641"/>
      <c r="C227" s="642"/>
      <c r="D227" s="618"/>
      <c r="E227" s="618"/>
      <c r="F227" s="602"/>
      <c r="G227" s="721"/>
      <c r="H227" s="601"/>
      <c r="I227" s="618"/>
      <c r="J227" s="723"/>
      <c r="K227" s="601"/>
      <c r="L227" s="313"/>
      <c r="M227" s="905"/>
      <c r="N227" s="716"/>
      <c r="O227" s="716"/>
      <c r="P227" s="717"/>
      <c r="Q227" s="718"/>
      <c r="R227" s="719"/>
      <c r="S227" s="716"/>
      <c r="T227" s="717"/>
      <c r="U227" s="720"/>
      <c r="V227" s="773"/>
      <c r="W227" s="774"/>
      <c r="X227" s="774"/>
      <c r="Y227" s="775"/>
      <c r="Z227" s="776"/>
      <c r="AA227" s="776"/>
      <c r="AB227" s="774"/>
      <c r="AC227" s="775"/>
      <c r="AD227" s="776"/>
      <c r="AE227" s="313"/>
    </row>
    <row r="228" spans="1:31">
      <c r="A228" s="276"/>
      <c r="B228" s="82"/>
      <c r="C228" s="87"/>
      <c r="D228" s="88"/>
      <c r="E228" s="88"/>
      <c r="F228" s="89"/>
      <c r="G228" s="98"/>
      <c r="H228" s="90"/>
      <c r="I228" s="88"/>
      <c r="J228" s="724"/>
      <c r="K228" s="90"/>
      <c r="L228" s="313"/>
      <c r="M228" s="605"/>
      <c r="N228" s="605"/>
      <c r="O228" s="605"/>
      <c r="P228" s="606"/>
      <c r="Q228" s="607"/>
      <c r="R228" s="608"/>
      <c r="S228" s="605"/>
      <c r="T228" s="606"/>
      <c r="U228" s="609"/>
      <c r="V228" s="734"/>
      <c r="W228" s="734"/>
      <c r="X228" s="743"/>
      <c r="Y228" s="743"/>
      <c r="Z228" s="744"/>
      <c r="AA228" s="744"/>
      <c r="AB228" s="743"/>
      <c r="AC228" s="745"/>
      <c r="AD228" s="743"/>
      <c r="AE228" s="313"/>
    </row>
    <row r="229" spans="1:31">
      <c r="A229" s="276"/>
      <c r="B229" s="86"/>
      <c r="C229" s="91"/>
      <c r="D229" s="92"/>
      <c r="E229" s="92"/>
      <c r="F229" s="93"/>
      <c r="G229" s="99"/>
      <c r="H229" s="94"/>
      <c r="I229" s="92"/>
      <c r="J229" s="725"/>
      <c r="K229" s="94"/>
      <c r="L229" s="313"/>
      <c r="M229" s="610"/>
      <c r="N229" s="610"/>
      <c r="O229" s="610"/>
      <c r="P229" s="611"/>
      <c r="Q229" s="612"/>
      <c r="R229" s="613"/>
      <c r="S229" s="610"/>
      <c r="T229" s="611"/>
      <c r="U229" s="614"/>
      <c r="V229" s="770"/>
      <c r="W229" s="771"/>
      <c r="X229" s="771"/>
      <c r="Y229" s="772"/>
      <c r="Z229" s="770"/>
      <c r="AA229" s="770"/>
      <c r="AB229" s="771"/>
      <c r="AC229" s="772"/>
      <c r="AD229" s="770"/>
      <c r="AE229" s="313"/>
    </row>
    <row r="230" spans="1:31">
      <c r="A230" s="276"/>
      <c r="B230" s="82"/>
      <c r="C230" s="87"/>
      <c r="D230" s="88"/>
      <c r="E230" s="88"/>
      <c r="F230" s="89"/>
      <c r="G230" s="98"/>
      <c r="H230" s="90"/>
      <c r="I230" s="88"/>
      <c r="J230" s="724"/>
      <c r="K230" s="90"/>
      <c r="L230" s="313"/>
      <c r="M230" s="605"/>
      <c r="N230" s="605"/>
      <c r="O230" s="605"/>
      <c r="P230" s="606"/>
      <c r="Q230" s="722"/>
      <c r="R230" s="608"/>
      <c r="S230" s="605"/>
      <c r="T230" s="606"/>
      <c r="U230" s="609"/>
      <c r="V230" s="766"/>
      <c r="W230" s="767"/>
      <c r="X230" s="767"/>
      <c r="Y230" s="768"/>
      <c r="Z230" s="769"/>
      <c r="AA230" s="769"/>
      <c r="AB230" s="767"/>
      <c r="AC230" s="768"/>
      <c r="AD230" s="769"/>
      <c r="AE230" s="313"/>
    </row>
    <row r="231" spans="1:31">
      <c r="A231" s="276"/>
      <c r="B231" s="82"/>
      <c r="C231" s="87"/>
      <c r="D231" s="88"/>
      <c r="E231" s="88"/>
      <c r="F231" s="89"/>
      <c r="G231" s="98"/>
      <c r="H231" s="90"/>
      <c r="I231" s="88"/>
      <c r="J231" s="724"/>
      <c r="K231" s="90"/>
      <c r="L231" s="313"/>
      <c r="M231" s="605"/>
      <c r="N231" s="296"/>
      <c r="O231" s="296"/>
      <c r="P231" s="296"/>
      <c r="Q231" s="297"/>
      <c r="R231" s="297"/>
      <c r="S231" s="683"/>
      <c r="T231" s="298"/>
      <c r="U231" s="298"/>
      <c r="V231" s="742"/>
      <c r="W231" s="734"/>
      <c r="X231" s="743"/>
      <c r="Y231" s="743"/>
      <c r="Z231" s="744"/>
      <c r="AA231" s="744"/>
      <c r="AB231" s="743"/>
      <c r="AC231" s="745"/>
      <c r="AD231" s="743"/>
      <c r="AE231" s="313"/>
    </row>
    <row r="232" spans="1:31">
      <c r="A232" s="305"/>
      <c r="B232" s="86"/>
      <c r="C232" s="91"/>
      <c r="D232" s="92"/>
      <c r="E232" s="92"/>
      <c r="F232" s="93"/>
      <c r="G232" s="99"/>
      <c r="H232" s="94"/>
      <c r="I232" s="92"/>
      <c r="J232" s="725"/>
      <c r="K232" s="94"/>
      <c r="L232" s="313"/>
      <c r="M232" s="610"/>
      <c r="N232" s="299"/>
      <c r="O232" s="299"/>
      <c r="P232" s="299"/>
      <c r="Q232" s="300"/>
      <c r="R232" s="300"/>
      <c r="S232" s="684"/>
      <c r="T232" s="301"/>
      <c r="U232" s="301"/>
      <c r="V232" s="746"/>
      <c r="W232" s="747"/>
      <c r="X232" s="748"/>
      <c r="Y232" s="748"/>
      <c r="Z232" s="749"/>
      <c r="AA232" s="749"/>
      <c r="AB232" s="748"/>
      <c r="AC232" s="750"/>
      <c r="AD232" s="748"/>
      <c r="AE232" s="313"/>
    </row>
    <row r="233" spans="1:31">
      <c r="A233" s="643"/>
      <c r="B233" s="641"/>
      <c r="C233" s="642"/>
      <c r="D233" s="618"/>
      <c r="E233" s="618"/>
      <c r="F233" s="602"/>
      <c r="G233" s="98"/>
      <c r="H233" s="601"/>
      <c r="I233" s="618"/>
      <c r="J233" s="723"/>
      <c r="K233" s="601"/>
      <c r="L233" s="313"/>
      <c r="M233" s="906"/>
      <c r="N233" s="292"/>
      <c r="O233" s="292"/>
      <c r="P233" s="292"/>
      <c r="Q233" s="293"/>
      <c r="R233" s="293"/>
      <c r="S233" s="682"/>
      <c r="T233" s="625"/>
      <c r="U233" s="294"/>
      <c r="V233" s="736"/>
      <c r="W233" s="737"/>
      <c r="X233" s="738"/>
      <c r="Y233" s="738"/>
      <c r="Z233" s="739"/>
      <c r="AA233" s="739"/>
      <c r="AB233" s="738"/>
      <c r="AC233" s="740"/>
      <c r="AD233" s="741"/>
      <c r="AE233" s="313"/>
    </row>
    <row r="234" spans="1:31">
      <c r="A234" s="276"/>
      <c r="B234" s="82"/>
      <c r="C234" s="87"/>
      <c r="D234" s="88"/>
      <c r="E234" s="88"/>
      <c r="F234" s="89"/>
      <c r="G234" s="98"/>
      <c r="H234" s="90"/>
      <c r="I234" s="88"/>
      <c r="J234" s="724"/>
      <c r="K234" s="90"/>
      <c r="L234" s="313"/>
      <c r="M234" s="907"/>
      <c r="N234" s="296"/>
      <c r="O234" s="296"/>
      <c r="P234" s="296"/>
      <c r="Q234" s="297"/>
      <c r="R234" s="297"/>
      <c r="S234" s="683"/>
      <c r="T234" s="298"/>
      <c r="U234" s="298"/>
      <c r="V234" s="742"/>
      <c r="W234" s="734"/>
      <c r="X234" s="743"/>
      <c r="Y234" s="743"/>
      <c r="Z234" s="744"/>
      <c r="AA234" s="744"/>
      <c r="AB234" s="743"/>
      <c r="AC234" s="745"/>
      <c r="AD234" s="743"/>
      <c r="AE234" s="313"/>
    </row>
    <row r="235" spans="1:31">
      <c r="A235" s="276"/>
      <c r="B235" s="82"/>
      <c r="C235" s="87"/>
      <c r="D235" s="88"/>
      <c r="E235" s="88"/>
      <c r="F235" s="89"/>
      <c r="G235" s="98"/>
      <c r="H235" s="90"/>
      <c r="I235" s="88"/>
      <c r="J235" s="724"/>
      <c r="K235" s="90"/>
      <c r="L235" s="313"/>
      <c r="M235" s="907"/>
      <c r="N235" s="296"/>
      <c r="O235" s="296"/>
      <c r="P235" s="296"/>
      <c r="Q235" s="297"/>
      <c r="R235" s="297"/>
      <c r="S235" s="683"/>
      <c r="T235" s="298"/>
      <c r="U235" s="298"/>
      <c r="V235" s="742"/>
      <c r="W235" s="734"/>
      <c r="X235" s="743"/>
      <c r="Y235" s="743"/>
      <c r="Z235" s="744"/>
      <c r="AA235" s="744"/>
      <c r="AB235" s="743"/>
      <c r="AC235" s="745"/>
      <c r="AD235" s="743"/>
      <c r="AE235" s="313"/>
    </row>
    <row r="236" spans="1:31">
      <c r="A236" s="276"/>
      <c r="B236" s="82"/>
      <c r="C236" s="87"/>
      <c r="D236" s="88"/>
      <c r="E236" s="88"/>
      <c r="F236" s="89"/>
      <c r="G236" s="98"/>
      <c r="H236" s="90"/>
      <c r="I236" s="88"/>
      <c r="J236" s="724"/>
      <c r="K236" s="90"/>
      <c r="L236" s="313"/>
      <c r="M236" s="907"/>
      <c r="N236" s="296"/>
      <c r="O236" s="296"/>
      <c r="P236" s="296"/>
      <c r="Q236" s="297"/>
      <c r="R236" s="297"/>
      <c r="S236" s="683"/>
      <c r="T236" s="298"/>
      <c r="U236" s="298"/>
      <c r="V236" s="742"/>
      <c r="W236" s="734"/>
      <c r="X236" s="743"/>
      <c r="Y236" s="743"/>
      <c r="Z236" s="744"/>
      <c r="AA236" s="744"/>
      <c r="AB236" s="743"/>
      <c r="AC236" s="745"/>
      <c r="AD236" s="743"/>
      <c r="AE236" s="313"/>
    </row>
    <row r="237" spans="1:31">
      <c r="A237" s="276"/>
      <c r="B237" s="82"/>
      <c r="C237" s="87"/>
      <c r="D237" s="88"/>
      <c r="E237" s="88"/>
      <c r="F237" s="89"/>
      <c r="G237" s="98"/>
      <c r="H237" s="90"/>
      <c r="I237" s="88"/>
      <c r="J237" s="724"/>
      <c r="K237" s="90"/>
      <c r="L237" s="313"/>
      <c r="M237" s="907"/>
      <c r="N237" s="296"/>
      <c r="O237" s="296"/>
      <c r="P237" s="296"/>
      <c r="Q237" s="297"/>
      <c r="R237" s="297"/>
      <c r="S237" s="683"/>
      <c r="T237" s="298"/>
      <c r="U237" s="298"/>
      <c r="V237" s="742"/>
      <c r="W237" s="734"/>
      <c r="X237" s="743"/>
      <c r="Y237" s="743"/>
      <c r="Z237" s="744"/>
      <c r="AA237" s="744"/>
      <c r="AB237" s="743"/>
      <c r="AC237" s="745"/>
      <c r="AD237" s="743"/>
      <c r="AE237" s="313"/>
    </row>
    <row r="238" spans="1:31">
      <c r="A238" s="276"/>
      <c r="B238" s="86"/>
      <c r="C238" s="91"/>
      <c r="D238" s="92"/>
      <c r="E238" s="92"/>
      <c r="F238" s="93"/>
      <c r="G238" s="99"/>
      <c r="H238" s="94"/>
      <c r="I238" s="92"/>
      <c r="J238" s="725"/>
      <c r="K238" s="94"/>
      <c r="L238" s="313"/>
      <c r="M238" s="908"/>
      <c r="N238" s="299"/>
      <c r="O238" s="299"/>
      <c r="P238" s="299"/>
      <c r="Q238" s="300"/>
      <c r="R238" s="300"/>
      <c r="S238" s="684"/>
      <c r="T238" s="301"/>
      <c r="U238" s="301"/>
      <c r="V238" s="746"/>
      <c r="W238" s="747"/>
      <c r="X238" s="748"/>
      <c r="Y238" s="748"/>
      <c r="Z238" s="749"/>
      <c r="AA238" s="749"/>
      <c r="AB238" s="748"/>
      <c r="AC238" s="750"/>
      <c r="AD238" s="748"/>
      <c r="AE238" s="313"/>
    </row>
    <row r="239" spans="1:31">
      <c r="A239" s="276"/>
      <c r="B239" s="82"/>
      <c r="C239" s="87"/>
      <c r="D239" s="88"/>
      <c r="E239" s="88"/>
      <c r="F239" s="89"/>
      <c r="G239" s="98"/>
      <c r="H239" s="90"/>
      <c r="I239" s="88"/>
      <c r="J239" s="724"/>
      <c r="K239" s="90"/>
      <c r="L239" s="313"/>
      <c r="M239" s="904"/>
      <c r="N239" s="603"/>
      <c r="O239" s="603"/>
      <c r="P239" s="603"/>
      <c r="Q239" s="604"/>
      <c r="R239" s="603"/>
      <c r="S239" s="685"/>
      <c r="T239" s="603"/>
      <c r="U239" s="604"/>
      <c r="V239" s="751"/>
      <c r="W239" s="751"/>
      <c r="X239" s="751"/>
      <c r="Y239" s="751"/>
      <c r="Z239" s="752"/>
      <c r="AA239" s="751"/>
      <c r="AB239" s="751"/>
      <c r="AC239" s="751"/>
      <c r="AD239" s="753"/>
      <c r="AE239" s="313"/>
    </row>
    <row r="240" spans="1:31">
      <c r="A240" s="276"/>
      <c r="B240" s="82"/>
      <c r="C240" s="87"/>
      <c r="D240" s="88"/>
      <c r="E240" s="88"/>
      <c r="F240" s="89"/>
      <c r="G240" s="98"/>
      <c r="H240" s="90"/>
      <c r="I240" s="88"/>
      <c r="J240" s="724"/>
      <c r="K240" s="90"/>
      <c r="L240" s="313"/>
      <c r="M240" s="295"/>
      <c r="N240" s="295"/>
      <c r="O240" s="295"/>
      <c r="P240" s="295"/>
      <c r="Q240" s="302"/>
      <c r="R240" s="295"/>
      <c r="S240" s="686"/>
      <c r="T240" s="295"/>
      <c r="U240" s="302"/>
      <c r="V240" s="734"/>
      <c r="W240" s="734"/>
      <c r="X240" s="734"/>
      <c r="Y240" s="734"/>
      <c r="Z240" s="735"/>
      <c r="AA240" s="734"/>
      <c r="AB240" s="734"/>
      <c r="AC240" s="734"/>
      <c r="AD240" s="742"/>
      <c r="AE240" s="313"/>
    </row>
    <row r="241" spans="1:40">
      <c r="A241" s="276"/>
      <c r="B241" s="82"/>
      <c r="C241" s="87"/>
      <c r="D241" s="88"/>
      <c r="E241" s="88"/>
      <c r="F241" s="89"/>
      <c r="G241" s="726"/>
      <c r="H241" s="90"/>
      <c r="I241" s="88"/>
      <c r="J241" s="724"/>
      <c r="K241" s="90"/>
      <c r="L241" s="313"/>
      <c r="M241" s="295"/>
      <c r="N241" s="686"/>
      <c r="O241" s="686"/>
      <c r="P241" s="686"/>
      <c r="Q241" s="733"/>
      <c r="R241" s="686"/>
      <c r="S241" s="686"/>
      <c r="T241" s="686"/>
      <c r="U241" s="733"/>
      <c r="V241" s="686"/>
      <c r="W241" s="686"/>
      <c r="X241" s="686"/>
      <c r="Y241" s="686"/>
      <c r="Z241" s="733"/>
      <c r="AA241" s="686"/>
      <c r="AB241" s="686"/>
      <c r="AC241" s="686"/>
      <c r="AD241" s="754"/>
      <c r="AE241" s="313"/>
    </row>
    <row r="242" spans="1:40">
      <c r="A242" s="276"/>
      <c r="B242" s="82"/>
      <c r="C242" s="87"/>
      <c r="D242" s="88"/>
      <c r="E242" s="88"/>
      <c r="F242" s="89"/>
      <c r="G242" s="98"/>
      <c r="H242" s="90"/>
      <c r="I242" s="88"/>
      <c r="J242" s="724"/>
      <c r="K242" s="90"/>
      <c r="L242" s="313"/>
      <c r="M242" s="295"/>
      <c r="N242" s="686"/>
      <c r="O242" s="686"/>
      <c r="P242" s="686"/>
      <c r="Q242" s="733"/>
      <c r="R242" s="686"/>
      <c r="S242" s="686"/>
      <c r="T242" s="686"/>
      <c r="U242" s="733"/>
      <c r="V242" s="686"/>
      <c r="W242" s="686"/>
      <c r="X242" s="686"/>
      <c r="Y242" s="686"/>
      <c r="Z242" s="733"/>
      <c r="AA242" s="686"/>
      <c r="AB242" s="686"/>
      <c r="AC242" s="686"/>
      <c r="AD242" s="754"/>
      <c r="AE242" s="313"/>
    </row>
    <row r="243" spans="1:40">
      <c r="A243" s="276"/>
      <c r="B243" s="82"/>
      <c r="C243" s="87"/>
      <c r="D243" s="88"/>
      <c r="E243" s="88"/>
      <c r="F243" s="89"/>
      <c r="G243" s="98"/>
      <c r="H243" s="90"/>
      <c r="I243" s="88"/>
      <c r="J243" s="724"/>
      <c r="K243" s="90"/>
      <c r="L243" s="313"/>
      <c r="M243" s="295"/>
      <c r="N243" s="686"/>
      <c r="O243" s="686"/>
      <c r="P243" s="686"/>
      <c r="Q243" s="733"/>
      <c r="R243" s="686"/>
      <c r="S243" s="686"/>
      <c r="T243" s="686"/>
      <c r="U243" s="733"/>
      <c r="V243" s="686"/>
      <c r="W243" s="686"/>
      <c r="X243" s="686"/>
      <c r="Y243" s="686"/>
      <c r="Z243" s="733"/>
      <c r="AA243" s="686"/>
      <c r="AB243" s="686"/>
      <c r="AC243" s="686"/>
      <c r="AD243" s="754"/>
      <c r="AE243" s="313"/>
    </row>
    <row r="244" spans="1:40">
      <c r="A244" s="276"/>
      <c r="B244" s="82"/>
      <c r="C244" s="87"/>
      <c r="D244" s="88"/>
      <c r="E244" s="88"/>
      <c r="F244" s="89"/>
      <c r="G244" s="98"/>
      <c r="H244" s="90"/>
      <c r="I244" s="88"/>
      <c r="J244" s="724"/>
      <c r="K244" s="90"/>
      <c r="L244" s="313"/>
      <c r="M244" s="295"/>
      <c r="N244" s="686"/>
      <c r="O244" s="686"/>
      <c r="P244" s="686"/>
      <c r="Q244" s="733"/>
      <c r="R244" s="686"/>
      <c r="S244" s="686"/>
      <c r="T244" s="686"/>
      <c r="U244" s="733"/>
      <c r="V244" s="778"/>
      <c r="W244" s="756"/>
      <c r="X244" s="756"/>
      <c r="Y244" s="757"/>
      <c r="Z244" s="758"/>
      <c r="AA244" s="758"/>
      <c r="AB244" s="756"/>
      <c r="AC244" s="757"/>
      <c r="AD244" s="758"/>
      <c r="AE244" s="313"/>
    </row>
    <row r="245" spans="1:40">
      <c r="B245" s="82"/>
      <c r="C245" s="87"/>
      <c r="D245" s="88"/>
      <c r="E245" s="88"/>
      <c r="F245" s="89"/>
      <c r="G245" s="98"/>
      <c r="H245" s="90"/>
      <c r="I245" s="88"/>
      <c r="J245" s="724"/>
      <c r="K245" s="90"/>
      <c r="L245" s="313"/>
      <c r="M245" s="295"/>
      <c r="N245" s="686"/>
      <c r="O245" s="686"/>
      <c r="P245" s="686"/>
      <c r="Q245" s="733"/>
      <c r="R245" s="686"/>
      <c r="S245" s="686"/>
      <c r="T245" s="686"/>
      <c r="U245" s="733"/>
      <c r="V245" s="755"/>
      <c r="W245" s="756"/>
      <c r="X245" s="756"/>
      <c r="Y245" s="757"/>
      <c r="Z245" s="758"/>
      <c r="AA245" s="758"/>
      <c r="AB245" s="756"/>
      <c r="AC245" s="757"/>
      <c r="AD245" s="758"/>
      <c r="AE245" s="313"/>
    </row>
    <row r="246" spans="1:40">
      <c r="A246" s="276"/>
      <c r="B246" s="86"/>
      <c r="C246" s="91"/>
      <c r="D246" s="92"/>
      <c r="E246" s="92"/>
      <c r="F246" s="93"/>
      <c r="G246" s="99"/>
      <c r="H246" s="94"/>
      <c r="I246" s="92"/>
      <c r="J246" s="725"/>
      <c r="K246" s="94"/>
      <c r="L246" s="313"/>
      <c r="M246" s="759"/>
      <c r="N246" s="760"/>
      <c r="O246" s="760"/>
      <c r="P246" s="760"/>
      <c r="Q246" s="761"/>
      <c r="R246" s="760"/>
      <c r="S246" s="760"/>
      <c r="T246" s="760"/>
      <c r="U246" s="761"/>
      <c r="V246" s="779"/>
      <c r="W246" s="760"/>
      <c r="X246" s="760"/>
      <c r="Y246" s="763"/>
      <c r="Z246" s="762"/>
      <c r="AA246" s="762"/>
      <c r="AB246" s="760"/>
      <c r="AC246" s="763"/>
      <c r="AD246" s="762"/>
      <c r="AE246" s="313"/>
    </row>
    <row r="247" spans="1:40">
      <c r="A247" s="276"/>
      <c r="B247" s="82"/>
      <c r="C247" s="87"/>
      <c r="D247" s="88"/>
      <c r="E247" s="88"/>
      <c r="F247" s="89"/>
      <c r="G247" s="98"/>
      <c r="H247" s="90"/>
      <c r="I247" s="88"/>
      <c r="J247" s="724"/>
      <c r="K247" s="90"/>
      <c r="L247" s="313"/>
      <c r="M247" s="764"/>
      <c r="N247" s="764"/>
      <c r="O247" s="764"/>
      <c r="P247" s="764"/>
      <c r="Q247" s="765"/>
      <c r="R247" s="764"/>
      <c r="S247" s="756"/>
      <c r="T247" s="764"/>
      <c r="U247" s="765"/>
      <c r="V247" s="766"/>
      <c r="W247" s="767"/>
      <c r="X247" s="767"/>
      <c r="Y247" s="768"/>
      <c r="Z247" s="769"/>
      <c r="AA247" s="769"/>
      <c r="AB247" s="767"/>
      <c r="AC247" s="768"/>
      <c r="AD247" s="769"/>
      <c r="AE247" s="313"/>
    </row>
    <row r="248" spans="1:40">
      <c r="B248" s="82"/>
      <c r="C248" s="87"/>
      <c r="D248" s="88"/>
      <c r="E248" s="88"/>
      <c r="F248" s="89"/>
      <c r="G248" s="98"/>
      <c r="H248" s="90"/>
      <c r="I248" s="88"/>
      <c r="J248" s="724"/>
      <c r="K248" s="90"/>
      <c r="L248" s="313"/>
      <c r="M248" s="605"/>
      <c r="N248" s="605"/>
      <c r="O248" s="605"/>
      <c r="P248" s="606"/>
      <c r="Q248" s="607"/>
      <c r="R248" s="608"/>
      <c r="S248" s="605"/>
      <c r="T248" s="606"/>
      <c r="U248" s="609"/>
      <c r="V248" s="734"/>
      <c r="W248" s="734"/>
      <c r="X248" s="743"/>
      <c r="Y248" s="743"/>
      <c r="Z248" s="744"/>
      <c r="AA248" s="744"/>
      <c r="AB248" s="743"/>
      <c r="AC248" s="745"/>
      <c r="AD248" s="743"/>
      <c r="AE248" s="313"/>
    </row>
    <row r="249" spans="1:40">
      <c r="A249" s="276"/>
      <c r="B249" s="86"/>
      <c r="C249" s="91"/>
      <c r="D249" s="92"/>
      <c r="E249" s="92"/>
      <c r="F249" s="93"/>
      <c r="G249" s="99"/>
      <c r="H249" s="94"/>
      <c r="I249" s="92"/>
      <c r="J249" s="725"/>
      <c r="K249" s="94"/>
      <c r="L249" s="313"/>
      <c r="M249" s="610"/>
      <c r="N249" s="610"/>
      <c r="O249" s="610"/>
      <c r="P249" s="611"/>
      <c r="Q249" s="612"/>
      <c r="R249" s="613"/>
      <c r="S249" s="610"/>
      <c r="T249" s="611"/>
      <c r="U249" s="614"/>
      <c r="V249" s="770"/>
      <c r="W249" s="771"/>
      <c r="X249" s="771"/>
      <c r="Y249" s="772"/>
      <c r="Z249" s="770"/>
      <c r="AA249" s="770"/>
      <c r="AB249" s="771"/>
      <c r="AC249" s="772"/>
      <c r="AD249" s="770"/>
      <c r="AE249" s="313"/>
    </row>
    <row r="250" spans="1:40">
      <c r="A250" s="276"/>
      <c r="B250" s="82"/>
      <c r="C250" s="87"/>
      <c r="D250" s="88"/>
      <c r="E250" s="88"/>
      <c r="F250" s="89"/>
      <c r="G250" s="98"/>
      <c r="H250" s="90"/>
      <c r="I250" s="88"/>
      <c r="J250" s="724"/>
      <c r="K250" s="90"/>
      <c r="L250" s="313"/>
      <c r="M250" s="905"/>
      <c r="N250" s="716"/>
      <c r="O250" s="716"/>
      <c r="P250" s="717"/>
      <c r="Q250" s="718"/>
      <c r="R250" s="719"/>
      <c r="S250" s="716"/>
      <c r="T250" s="717"/>
      <c r="U250" s="720"/>
      <c r="V250" s="773"/>
      <c r="W250" s="774"/>
      <c r="X250" s="774"/>
      <c r="Y250" s="775"/>
      <c r="Z250" s="776"/>
      <c r="AA250" s="776"/>
      <c r="AB250" s="774"/>
      <c r="AC250" s="775"/>
      <c r="AD250" s="776"/>
      <c r="AE250" s="313"/>
    </row>
    <row r="251" spans="1:40">
      <c r="A251" s="276"/>
      <c r="B251" s="82"/>
      <c r="C251" s="87"/>
      <c r="D251" s="88"/>
      <c r="E251" s="88"/>
      <c r="F251" s="89"/>
      <c r="G251" s="98"/>
      <c r="H251" s="90"/>
      <c r="I251" s="88"/>
      <c r="J251" s="724"/>
      <c r="K251" s="90"/>
      <c r="L251" s="313"/>
      <c r="M251" s="605"/>
      <c r="N251" s="605"/>
      <c r="O251" s="605"/>
      <c r="P251" s="606"/>
      <c r="Q251" s="607"/>
      <c r="R251" s="608"/>
      <c r="S251" s="605"/>
      <c r="T251" s="606"/>
      <c r="U251" s="609"/>
      <c r="V251" s="734"/>
      <c r="W251" s="734"/>
      <c r="X251" s="743"/>
      <c r="Y251" s="743"/>
      <c r="Z251" s="744"/>
      <c r="AA251" s="744"/>
      <c r="AB251" s="743"/>
      <c r="AC251" s="745"/>
      <c r="AD251" s="743"/>
      <c r="AE251" s="313"/>
    </row>
    <row r="252" spans="1:40">
      <c r="A252" s="276"/>
      <c r="B252" s="86"/>
      <c r="C252" s="91"/>
      <c r="D252" s="92"/>
      <c r="E252" s="92"/>
      <c r="F252" s="93"/>
      <c r="G252" s="99"/>
      <c r="H252" s="94"/>
      <c r="I252" s="92"/>
      <c r="J252" s="725"/>
      <c r="K252" s="94"/>
      <c r="L252" s="313"/>
      <c r="M252" s="610"/>
      <c r="N252" s="610"/>
      <c r="O252" s="610"/>
      <c r="P252" s="611"/>
      <c r="Q252" s="612"/>
      <c r="R252" s="613"/>
      <c r="S252" s="610"/>
      <c r="T252" s="611"/>
      <c r="U252" s="614"/>
      <c r="V252" s="770"/>
      <c r="W252" s="771"/>
      <c r="X252" s="771"/>
      <c r="Y252" s="772"/>
      <c r="Z252" s="770"/>
      <c r="AA252" s="770"/>
      <c r="AB252" s="771"/>
      <c r="AC252" s="772"/>
      <c r="AD252" s="770"/>
      <c r="AE252" s="313"/>
    </row>
    <row r="253" spans="1:40">
      <c r="A253" s="276"/>
      <c r="B253" s="82"/>
      <c r="C253" s="87"/>
      <c r="D253" s="88"/>
      <c r="E253" s="88"/>
      <c r="F253" s="89"/>
      <c r="G253" s="98"/>
      <c r="H253" s="90"/>
      <c r="I253" s="88"/>
      <c r="J253" s="724"/>
      <c r="K253" s="90"/>
      <c r="L253" s="313"/>
      <c r="M253" s="905"/>
      <c r="N253" s="716"/>
      <c r="O253" s="716"/>
      <c r="P253" s="717"/>
      <c r="Q253" s="718"/>
      <c r="R253" s="719"/>
      <c r="S253" s="716"/>
      <c r="T253" s="717"/>
      <c r="U253" s="720"/>
      <c r="V253" s="734"/>
      <c r="W253" s="734"/>
      <c r="X253" s="743"/>
      <c r="Y253" s="743"/>
      <c r="Z253" s="744"/>
      <c r="AA253" s="744"/>
      <c r="AB253" s="743"/>
      <c r="AC253" s="745"/>
      <c r="AD253" s="743"/>
      <c r="AE253" s="313"/>
    </row>
    <row r="254" spans="1:40">
      <c r="A254" s="276"/>
      <c r="B254" s="82"/>
      <c r="C254" s="87"/>
      <c r="D254" s="88"/>
      <c r="E254" s="88"/>
      <c r="F254" s="89"/>
      <c r="G254" s="98"/>
      <c r="H254" s="90"/>
      <c r="I254" s="88"/>
      <c r="J254" s="724"/>
      <c r="K254" s="90"/>
      <c r="L254" s="313"/>
      <c r="M254" s="605"/>
      <c r="N254" s="605"/>
      <c r="O254" s="605"/>
      <c r="P254" s="606"/>
      <c r="Q254" s="607"/>
      <c r="R254" s="608"/>
      <c r="S254" s="605"/>
      <c r="T254" s="606"/>
      <c r="U254" s="609"/>
      <c r="V254" s="734"/>
      <c r="W254" s="734"/>
      <c r="X254" s="743"/>
      <c r="Y254" s="743"/>
      <c r="Z254" s="744"/>
      <c r="AA254" s="744"/>
      <c r="AB254" s="743"/>
      <c r="AC254" s="745"/>
      <c r="AD254" s="743"/>
      <c r="AE254" s="313"/>
    </row>
    <row r="255" spans="1:40">
      <c r="A255" s="276"/>
      <c r="B255" s="86"/>
      <c r="C255" s="91"/>
      <c r="D255" s="92"/>
      <c r="E255" s="92"/>
      <c r="F255" s="93"/>
      <c r="G255" s="99"/>
      <c r="H255" s="94"/>
      <c r="I255" s="92"/>
      <c r="J255" s="725"/>
      <c r="K255" s="94"/>
      <c r="L255" s="313"/>
      <c r="M255" s="610"/>
      <c r="N255" s="610"/>
      <c r="O255" s="610"/>
      <c r="P255" s="611"/>
      <c r="Q255" s="612"/>
      <c r="R255" s="613"/>
      <c r="S255" s="610"/>
      <c r="T255" s="611"/>
      <c r="U255" s="614"/>
      <c r="V255" s="777"/>
      <c r="W255" s="771"/>
      <c r="X255" s="771"/>
      <c r="Y255" s="772"/>
      <c r="Z255" s="770"/>
      <c r="AA255" s="770"/>
      <c r="AB255" s="771"/>
      <c r="AC255" s="772"/>
      <c r="AD255" s="770"/>
      <c r="AE255" s="313"/>
    </row>
    <row r="256" spans="1:40">
      <c r="A256" s="276"/>
      <c r="B256" s="82"/>
      <c r="C256" s="87"/>
      <c r="D256" s="88"/>
      <c r="E256" s="88"/>
      <c r="F256" s="89"/>
      <c r="G256" s="98"/>
      <c r="H256" s="90"/>
      <c r="I256" s="88"/>
      <c r="J256" s="724"/>
      <c r="K256" s="90"/>
      <c r="L256" s="313"/>
      <c r="M256" s="905"/>
      <c r="N256" s="716"/>
      <c r="O256" s="716"/>
      <c r="P256" s="717"/>
      <c r="Q256" s="718"/>
      <c r="R256" s="719"/>
      <c r="S256" s="716"/>
      <c r="T256" s="717"/>
      <c r="U256" s="720"/>
      <c r="V256" s="773"/>
      <c r="W256" s="774"/>
      <c r="X256" s="774"/>
      <c r="Y256" s="775"/>
      <c r="Z256" s="776"/>
      <c r="AA256" s="776"/>
      <c r="AB256" s="774"/>
      <c r="AC256" s="775"/>
      <c r="AD256" s="776"/>
      <c r="AE256" s="313"/>
      <c r="AF256" s="660"/>
      <c r="AG256" s="660"/>
      <c r="AH256" s="660"/>
      <c r="AI256" s="660"/>
      <c r="AJ256" s="660"/>
      <c r="AK256" s="660"/>
      <c r="AL256" s="660"/>
      <c r="AM256" s="660"/>
      <c r="AN256" s="660"/>
    </row>
    <row r="257" spans="1:35">
      <c r="A257" s="276"/>
      <c r="B257" s="82"/>
      <c r="C257" s="87"/>
      <c r="D257" s="88"/>
      <c r="E257" s="88"/>
      <c r="F257" s="89"/>
      <c r="G257" s="98"/>
      <c r="H257" s="90"/>
      <c r="I257" s="88"/>
      <c r="J257" s="724"/>
      <c r="K257" s="90"/>
      <c r="L257" s="313"/>
      <c r="M257" s="605"/>
      <c r="N257" s="605"/>
      <c r="O257" s="605"/>
      <c r="P257" s="606"/>
      <c r="Q257" s="607"/>
      <c r="R257" s="608"/>
      <c r="S257" s="605"/>
      <c r="T257" s="606"/>
      <c r="U257" s="609"/>
      <c r="V257" s="734"/>
      <c r="W257" s="734"/>
      <c r="X257" s="743"/>
      <c r="Y257" s="743"/>
      <c r="Z257" s="744"/>
      <c r="AA257" s="744"/>
      <c r="AB257" s="743"/>
      <c r="AC257" s="745"/>
      <c r="AD257" s="743"/>
      <c r="AE257" s="313"/>
    </row>
    <row r="258" spans="1:35">
      <c r="A258" s="276"/>
      <c r="B258" s="86"/>
      <c r="C258" s="91"/>
      <c r="D258" s="92"/>
      <c r="E258" s="92"/>
      <c r="F258" s="93"/>
      <c r="G258" s="99"/>
      <c r="H258" s="94"/>
      <c r="I258" s="714"/>
      <c r="J258" s="725"/>
      <c r="K258" s="94"/>
      <c r="L258" s="313"/>
      <c r="M258" s="610"/>
      <c r="N258" s="610"/>
      <c r="O258" s="610"/>
      <c r="P258" s="611"/>
      <c r="Q258" s="612"/>
      <c r="R258" s="613"/>
      <c r="S258" s="610"/>
      <c r="T258" s="611"/>
      <c r="U258" s="614"/>
      <c r="V258" s="770"/>
      <c r="W258" s="771"/>
      <c r="X258" s="771"/>
      <c r="Y258" s="772"/>
      <c r="Z258" s="770"/>
      <c r="AA258" s="770"/>
      <c r="AB258" s="771"/>
      <c r="AC258" s="772"/>
      <c r="AD258" s="770"/>
      <c r="AE258" s="313"/>
    </row>
    <row r="259" spans="1:35">
      <c r="A259" s="276"/>
      <c r="B259" s="82"/>
      <c r="C259" s="87"/>
      <c r="D259" s="88"/>
      <c r="E259" s="88"/>
      <c r="F259" s="89"/>
      <c r="G259" s="98"/>
      <c r="H259" s="90"/>
      <c r="I259" s="88"/>
      <c r="J259" s="724"/>
      <c r="K259" s="90"/>
      <c r="L259" s="313"/>
      <c r="M259" s="905"/>
      <c r="N259" s="716"/>
      <c r="O259" s="716"/>
      <c r="P259" s="717"/>
      <c r="Q259" s="718"/>
      <c r="R259" s="719"/>
      <c r="S259" s="716"/>
      <c r="T259" s="717"/>
      <c r="U259" s="720"/>
      <c r="V259" s="773"/>
      <c r="W259" s="774"/>
      <c r="X259" s="774"/>
      <c r="Y259" s="775"/>
      <c r="Z259" s="776"/>
      <c r="AA259" s="776"/>
      <c r="AB259" s="774"/>
      <c r="AC259" s="775"/>
      <c r="AD259" s="776"/>
      <c r="AE259" s="313"/>
    </row>
    <row r="260" spans="1:35">
      <c r="A260" s="276"/>
      <c r="B260" s="82"/>
      <c r="C260" s="87"/>
      <c r="D260" s="88"/>
      <c r="E260" s="88"/>
      <c r="F260" s="89"/>
      <c r="G260" s="98"/>
      <c r="H260" s="90"/>
      <c r="I260" s="88"/>
      <c r="J260" s="724"/>
      <c r="K260" s="90"/>
      <c r="L260" s="313"/>
      <c r="M260" s="605"/>
      <c r="N260" s="605"/>
      <c r="O260" s="605"/>
      <c r="P260" s="606"/>
      <c r="Q260" s="607"/>
      <c r="R260" s="608"/>
      <c r="S260" s="605"/>
      <c r="T260" s="606"/>
      <c r="U260" s="609"/>
      <c r="V260" s="734"/>
      <c r="W260" s="734"/>
      <c r="X260" s="743"/>
      <c r="Y260" s="743"/>
      <c r="Z260" s="744"/>
      <c r="AA260" s="744"/>
      <c r="AB260" s="743"/>
      <c r="AC260" s="745"/>
      <c r="AD260" s="743"/>
      <c r="AE260" s="313"/>
      <c r="AI260" s="599"/>
    </row>
    <row r="261" spans="1:35">
      <c r="A261" s="276"/>
      <c r="B261" s="86"/>
      <c r="C261" s="91"/>
      <c r="D261" s="92"/>
      <c r="E261" s="92"/>
      <c r="F261" s="93"/>
      <c r="G261" s="99"/>
      <c r="H261" s="94"/>
      <c r="I261" s="92"/>
      <c r="J261" s="725"/>
      <c r="K261" s="94"/>
      <c r="L261" s="313"/>
      <c r="M261" s="610"/>
      <c r="N261" s="610"/>
      <c r="O261" s="610"/>
      <c r="P261" s="611"/>
      <c r="Q261" s="612"/>
      <c r="R261" s="613"/>
      <c r="S261" s="610"/>
      <c r="T261" s="611"/>
      <c r="U261" s="614"/>
      <c r="V261" s="770"/>
      <c r="W261" s="771"/>
      <c r="X261" s="771"/>
      <c r="Y261" s="772"/>
      <c r="Z261" s="770"/>
      <c r="AA261" s="770"/>
      <c r="AB261" s="771"/>
      <c r="AC261" s="772"/>
      <c r="AD261" s="770"/>
      <c r="AE261" s="313"/>
    </row>
    <row r="262" spans="1:35">
      <c r="A262" s="276"/>
      <c r="B262" s="82"/>
      <c r="C262" s="87"/>
      <c r="D262" s="88"/>
      <c r="E262" s="88"/>
      <c r="F262" s="89"/>
      <c r="G262" s="98"/>
      <c r="H262" s="90"/>
      <c r="I262" s="88"/>
      <c r="J262" s="724"/>
      <c r="K262" s="90"/>
      <c r="L262" s="313"/>
      <c r="M262" s="905"/>
      <c r="N262" s="716"/>
      <c r="O262" s="716"/>
      <c r="P262" s="717"/>
      <c r="Q262" s="718"/>
      <c r="R262" s="719"/>
      <c r="S262" s="716"/>
      <c r="T262" s="717"/>
      <c r="U262" s="720"/>
      <c r="V262" s="773"/>
      <c r="W262" s="774"/>
      <c r="X262" s="774"/>
      <c r="Y262" s="775"/>
      <c r="Z262" s="776"/>
      <c r="AA262" s="776"/>
      <c r="AB262" s="774"/>
      <c r="AC262" s="775"/>
      <c r="AD262" s="776"/>
      <c r="AE262" s="313"/>
    </row>
    <row r="263" spans="1:35">
      <c r="A263" s="276"/>
      <c r="B263" s="82"/>
      <c r="C263" s="87"/>
      <c r="D263" s="88"/>
      <c r="E263" s="88"/>
      <c r="F263" s="89"/>
      <c r="G263" s="98"/>
      <c r="H263" s="90"/>
      <c r="I263" s="88"/>
      <c r="J263" s="724"/>
      <c r="K263" s="90"/>
      <c r="L263" s="313"/>
      <c r="M263" s="605"/>
      <c r="N263" s="605"/>
      <c r="O263" s="605"/>
      <c r="P263" s="606"/>
      <c r="Q263" s="607"/>
      <c r="R263" s="608"/>
      <c r="S263" s="605"/>
      <c r="T263" s="606"/>
      <c r="U263" s="609"/>
      <c r="V263" s="734"/>
      <c r="W263" s="734"/>
      <c r="X263" s="743"/>
      <c r="Y263" s="743"/>
      <c r="Z263" s="744"/>
      <c r="AA263" s="744"/>
      <c r="AB263" s="743"/>
      <c r="AC263" s="745"/>
      <c r="AD263" s="743"/>
      <c r="AE263" s="313"/>
    </row>
    <row r="264" spans="1:35">
      <c r="A264" s="276"/>
      <c r="B264" s="86"/>
      <c r="C264" s="91"/>
      <c r="D264" s="92"/>
      <c r="E264" s="92"/>
      <c r="F264" s="93"/>
      <c r="G264" s="99"/>
      <c r="H264" s="94"/>
      <c r="I264" s="92"/>
      <c r="J264" s="725"/>
      <c r="K264" s="94"/>
      <c r="L264" s="313"/>
      <c r="M264" s="610"/>
      <c r="N264" s="610"/>
      <c r="O264" s="610"/>
      <c r="P264" s="611"/>
      <c r="Q264" s="612"/>
      <c r="R264" s="613"/>
      <c r="S264" s="610"/>
      <c r="T264" s="611"/>
      <c r="U264" s="614"/>
      <c r="V264" s="770"/>
      <c r="W264" s="771"/>
      <c r="X264" s="771"/>
      <c r="Y264" s="772"/>
      <c r="Z264" s="770"/>
      <c r="AA264" s="770"/>
      <c r="AB264" s="771"/>
      <c r="AC264" s="772"/>
      <c r="AD264" s="770"/>
      <c r="AE264" s="313"/>
    </row>
    <row r="265" spans="1:35">
      <c r="A265" s="276"/>
      <c r="B265" s="641"/>
      <c r="C265" s="642"/>
      <c r="D265" s="618"/>
      <c r="E265" s="618"/>
      <c r="F265" s="602"/>
      <c r="G265" s="721"/>
      <c r="H265" s="601"/>
      <c r="I265" s="618"/>
      <c r="J265" s="723"/>
      <c r="K265" s="601"/>
      <c r="L265" s="313"/>
      <c r="M265" s="905"/>
      <c r="N265" s="716"/>
      <c r="O265" s="716"/>
      <c r="P265" s="717"/>
      <c r="Q265" s="718"/>
      <c r="R265" s="719"/>
      <c r="S265" s="716"/>
      <c r="T265" s="717"/>
      <c r="U265" s="720"/>
      <c r="V265" s="773"/>
      <c r="W265" s="774"/>
      <c r="X265" s="774"/>
      <c r="Y265" s="775"/>
      <c r="Z265" s="776"/>
      <c r="AA265" s="776"/>
      <c r="AB265" s="774"/>
      <c r="AC265" s="775"/>
      <c r="AD265" s="776"/>
      <c r="AE265" s="313"/>
    </row>
    <row r="266" spans="1:35">
      <c r="A266" s="276"/>
      <c r="B266" s="82"/>
      <c r="C266" s="87"/>
      <c r="D266" s="88"/>
      <c r="E266" s="88"/>
      <c r="F266" s="89"/>
      <c r="G266" s="98"/>
      <c r="H266" s="90"/>
      <c r="I266" s="88"/>
      <c r="J266" s="724"/>
      <c r="K266" s="90"/>
      <c r="L266" s="313"/>
      <c r="M266" s="605"/>
      <c r="N266" s="605"/>
      <c r="O266" s="605"/>
      <c r="P266" s="606"/>
      <c r="Q266" s="607"/>
      <c r="R266" s="608"/>
      <c r="S266" s="605"/>
      <c r="T266" s="606"/>
      <c r="U266" s="609"/>
      <c r="V266" s="734"/>
      <c r="W266" s="734"/>
      <c r="X266" s="743"/>
      <c r="Y266" s="743"/>
      <c r="Z266" s="744"/>
      <c r="AA266" s="744"/>
      <c r="AB266" s="743"/>
      <c r="AC266" s="745"/>
      <c r="AD266" s="743"/>
      <c r="AE266" s="313"/>
    </row>
    <row r="267" spans="1:35">
      <c r="A267" s="276"/>
      <c r="B267" s="86"/>
      <c r="C267" s="91"/>
      <c r="D267" s="92"/>
      <c r="E267" s="92"/>
      <c r="F267" s="93"/>
      <c r="G267" s="99"/>
      <c r="H267" s="94"/>
      <c r="I267" s="92"/>
      <c r="J267" s="725"/>
      <c r="K267" s="94"/>
      <c r="L267" s="313"/>
      <c r="M267" s="610"/>
      <c r="N267" s="610"/>
      <c r="O267" s="610"/>
      <c r="P267" s="611"/>
      <c r="Q267" s="612"/>
      <c r="R267" s="613"/>
      <c r="S267" s="610"/>
      <c r="T267" s="611"/>
      <c r="U267" s="614"/>
      <c r="V267" s="770"/>
      <c r="W267" s="771"/>
      <c r="X267" s="771"/>
      <c r="Y267" s="772"/>
      <c r="Z267" s="770"/>
      <c r="AA267" s="770"/>
      <c r="AB267" s="771"/>
      <c r="AC267" s="772"/>
      <c r="AD267" s="770"/>
      <c r="AE267" s="313"/>
    </row>
    <row r="268" spans="1:35">
      <c r="A268" s="276"/>
      <c r="B268" s="82"/>
      <c r="C268" s="87"/>
      <c r="D268" s="88"/>
      <c r="E268" s="88"/>
      <c r="F268" s="89"/>
      <c r="G268" s="98"/>
      <c r="H268" s="90"/>
      <c r="I268" s="88"/>
      <c r="J268" s="724"/>
      <c r="K268" s="90"/>
      <c r="L268" s="313"/>
      <c r="M268" s="605"/>
      <c r="N268" s="605"/>
      <c r="O268" s="605"/>
      <c r="P268" s="606"/>
      <c r="Q268" s="722"/>
      <c r="R268" s="608"/>
      <c r="S268" s="605"/>
      <c r="T268" s="606"/>
      <c r="U268" s="609"/>
      <c r="V268" s="766"/>
      <c r="W268" s="767"/>
      <c r="X268" s="767"/>
      <c r="Y268" s="768"/>
      <c r="Z268" s="769"/>
      <c r="AA268" s="769"/>
      <c r="AB268" s="767"/>
      <c r="AC268" s="768"/>
      <c r="AD268" s="769"/>
      <c r="AE268" s="313"/>
    </row>
    <row r="269" spans="1:35">
      <c r="A269" s="276"/>
      <c r="B269" s="82"/>
      <c r="C269" s="87"/>
      <c r="D269" s="88"/>
      <c r="E269" s="88"/>
      <c r="F269" s="89"/>
      <c r="G269" s="98"/>
      <c r="H269" s="90"/>
      <c r="I269" s="88"/>
      <c r="J269" s="724"/>
      <c r="K269" s="90"/>
      <c r="L269" s="313"/>
      <c r="M269" s="605"/>
      <c r="N269" s="296"/>
      <c r="O269" s="296"/>
      <c r="P269" s="296"/>
      <c r="Q269" s="297"/>
      <c r="R269" s="297"/>
      <c r="S269" s="683"/>
      <c r="T269" s="298"/>
      <c r="U269" s="298"/>
      <c r="V269" s="742"/>
      <c r="W269" s="734"/>
      <c r="X269" s="743"/>
      <c r="Y269" s="743"/>
      <c r="Z269" s="744"/>
      <c r="AA269" s="744"/>
      <c r="AB269" s="743"/>
      <c r="AC269" s="745"/>
      <c r="AD269" s="743"/>
      <c r="AE269" s="313"/>
    </row>
    <row r="270" spans="1:35">
      <c r="A270" s="305"/>
      <c r="B270" s="86"/>
      <c r="C270" s="91"/>
      <c r="D270" s="92"/>
      <c r="E270" s="92"/>
      <c r="F270" s="93"/>
      <c r="G270" s="99"/>
      <c r="H270" s="94"/>
      <c r="I270" s="92"/>
      <c r="J270" s="725"/>
      <c r="K270" s="94"/>
      <c r="L270" s="313"/>
      <c r="M270" s="610"/>
      <c r="N270" s="299"/>
      <c r="O270" s="299"/>
      <c r="P270" s="299"/>
      <c r="Q270" s="300"/>
      <c r="R270" s="300"/>
      <c r="S270" s="684"/>
      <c r="T270" s="301"/>
      <c r="U270" s="301"/>
      <c r="V270" s="746"/>
      <c r="W270" s="747"/>
      <c r="X270" s="748"/>
      <c r="Y270" s="748"/>
      <c r="Z270" s="749"/>
      <c r="AA270" s="749"/>
      <c r="AB270" s="748"/>
      <c r="AC270" s="750"/>
      <c r="AD270" s="748"/>
      <c r="AE270" s="313"/>
    </row>
    <row r="271" spans="1:35">
      <c r="A271" s="643"/>
      <c r="B271" s="641"/>
      <c r="C271" s="642"/>
      <c r="D271" s="618"/>
      <c r="E271" s="618"/>
      <c r="F271" s="602"/>
      <c r="G271" s="98"/>
      <c r="H271" s="601"/>
      <c r="I271" s="618"/>
      <c r="J271" s="723"/>
      <c r="K271" s="601"/>
      <c r="L271" s="313"/>
      <c r="M271" s="906"/>
      <c r="N271" s="292"/>
      <c r="O271" s="292"/>
      <c r="P271" s="292"/>
      <c r="Q271" s="293"/>
      <c r="R271" s="293"/>
      <c r="S271" s="682"/>
      <c r="T271" s="625"/>
      <c r="U271" s="294"/>
      <c r="V271" s="736"/>
      <c r="W271" s="737"/>
      <c r="X271" s="738"/>
      <c r="Y271" s="738"/>
      <c r="Z271" s="739"/>
      <c r="AA271" s="739"/>
      <c r="AB271" s="738"/>
      <c r="AC271" s="740"/>
      <c r="AD271" s="741"/>
      <c r="AE271" s="313"/>
    </row>
    <row r="272" spans="1:35">
      <c r="A272" s="276"/>
      <c r="B272" s="82"/>
      <c r="C272" s="87"/>
      <c r="D272" s="88"/>
      <c r="E272" s="88"/>
      <c r="F272" s="89"/>
      <c r="G272" s="98"/>
      <c r="H272" s="90"/>
      <c r="I272" s="88"/>
      <c r="J272" s="724"/>
      <c r="K272" s="90"/>
      <c r="L272" s="313"/>
      <c r="M272" s="907"/>
      <c r="N272" s="296"/>
      <c r="O272" s="296"/>
      <c r="P272" s="296"/>
      <c r="Q272" s="297"/>
      <c r="R272" s="297"/>
      <c r="S272" s="683"/>
      <c r="T272" s="298"/>
      <c r="U272" s="298"/>
      <c r="V272" s="742"/>
      <c r="W272" s="734"/>
      <c r="X272" s="743"/>
      <c r="Y272" s="743"/>
      <c r="Z272" s="744"/>
      <c r="AA272" s="744"/>
      <c r="AB272" s="743"/>
      <c r="AC272" s="745"/>
      <c r="AD272" s="743"/>
      <c r="AE272" s="313"/>
    </row>
    <row r="273" spans="1:31">
      <c r="A273" s="276"/>
      <c r="B273" s="82"/>
      <c r="C273" s="87"/>
      <c r="D273" s="88"/>
      <c r="E273" s="88"/>
      <c r="F273" s="89"/>
      <c r="G273" s="98"/>
      <c r="H273" s="90"/>
      <c r="I273" s="88"/>
      <c r="J273" s="724"/>
      <c r="K273" s="90"/>
      <c r="L273" s="313"/>
      <c r="M273" s="907"/>
      <c r="N273" s="296"/>
      <c r="O273" s="296"/>
      <c r="P273" s="296"/>
      <c r="Q273" s="297"/>
      <c r="R273" s="297"/>
      <c r="S273" s="683"/>
      <c r="T273" s="298"/>
      <c r="U273" s="298"/>
      <c r="V273" s="742"/>
      <c r="W273" s="734"/>
      <c r="X273" s="743"/>
      <c r="Y273" s="743"/>
      <c r="Z273" s="744"/>
      <c r="AA273" s="744"/>
      <c r="AB273" s="743"/>
      <c r="AC273" s="745"/>
      <c r="AD273" s="743"/>
      <c r="AE273" s="313"/>
    </row>
    <row r="274" spans="1:31">
      <c r="A274" s="276"/>
      <c r="B274" s="82"/>
      <c r="C274" s="87"/>
      <c r="D274" s="88"/>
      <c r="E274" s="88"/>
      <c r="F274" s="89"/>
      <c r="G274" s="98"/>
      <c r="H274" s="90"/>
      <c r="I274" s="88"/>
      <c r="J274" s="724"/>
      <c r="K274" s="90"/>
      <c r="L274" s="313"/>
      <c r="M274" s="907"/>
      <c r="N274" s="296"/>
      <c r="O274" s="296"/>
      <c r="P274" s="296"/>
      <c r="Q274" s="297"/>
      <c r="R274" s="297"/>
      <c r="S274" s="683"/>
      <c r="T274" s="298"/>
      <c r="U274" s="298"/>
      <c r="V274" s="742"/>
      <c r="W274" s="734"/>
      <c r="X274" s="743"/>
      <c r="Y274" s="743"/>
      <c r="Z274" s="744"/>
      <c r="AA274" s="744"/>
      <c r="AB274" s="743"/>
      <c r="AC274" s="745"/>
      <c r="AD274" s="743"/>
      <c r="AE274" s="313"/>
    </row>
    <row r="275" spans="1:31">
      <c r="A275" s="276"/>
      <c r="B275" s="82"/>
      <c r="C275" s="87"/>
      <c r="D275" s="88"/>
      <c r="E275" s="88"/>
      <c r="F275" s="89"/>
      <c r="G275" s="98"/>
      <c r="H275" s="90"/>
      <c r="I275" s="88"/>
      <c r="J275" s="724"/>
      <c r="K275" s="90"/>
      <c r="L275" s="313"/>
      <c r="M275" s="907"/>
      <c r="N275" s="296"/>
      <c r="O275" s="296"/>
      <c r="P275" s="296"/>
      <c r="Q275" s="297"/>
      <c r="R275" s="297"/>
      <c r="S275" s="683"/>
      <c r="T275" s="298"/>
      <c r="U275" s="298"/>
      <c r="V275" s="742"/>
      <c r="W275" s="734"/>
      <c r="X275" s="743"/>
      <c r="Y275" s="743"/>
      <c r="Z275" s="744"/>
      <c r="AA275" s="744"/>
      <c r="AB275" s="743"/>
      <c r="AC275" s="745"/>
      <c r="AD275" s="743"/>
      <c r="AE275" s="313"/>
    </row>
    <row r="276" spans="1:31">
      <c r="A276" s="276"/>
      <c r="B276" s="86"/>
      <c r="C276" s="91"/>
      <c r="D276" s="92"/>
      <c r="E276" s="92"/>
      <c r="F276" s="93"/>
      <c r="G276" s="99"/>
      <c r="H276" s="94"/>
      <c r="I276" s="92"/>
      <c r="J276" s="725"/>
      <c r="K276" s="94"/>
      <c r="L276" s="313"/>
      <c r="M276" s="908"/>
      <c r="N276" s="299"/>
      <c r="O276" s="299"/>
      <c r="P276" s="299"/>
      <c r="Q276" s="300"/>
      <c r="R276" s="300"/>
      <c r="S276" s="684"/>
      <c r="T276" s="301"/>
      <c r="U276" s="301"/>
      <c r="V276" s="746"/>
      <c r="W276" s="747"/>
      <c r="X276" s="748"/>
      <c r="Y276" s="748"/>
      <c r="Z276" s="749"/>
      <c r="AA276" s="749"/>
      <c r="AB276" s="748"/>
      <c r="AC276" s="750"/>
      <c r="AD276" s="748"/>
      <c r="AE276" s="313"/>
    </row>
    <row r="277" spans="1:31">
      <c r="A277" s="276"/>
      <c r="B277" s="82"/>
      <c r="C277" s="87"/>
      <c r="D277" s="88"/>
      <c r="E277" s="88"/>
      <c r="F277" s="89"/>
      <c r="G277" s="98"/>
      <c r="H277" s="90"/>
      <c r="I277" s="88"/>
      <c r="J277" s="724"/>
      <c r="K277" s="90"/>
      <c r="L277" s="313"/>
      <c r="M277" s="904"/>
      <c r="N277" s="603"/>
      <c r="O277" s="603"/>
      <c r="P277" s="603"/>
      <c r="Q277" s="604"/>
      <c r="R277" s="603"/>
      <c r="S277" s="685"/>
      <c r="T277" s="603"/>
      <c r="U277" s="604"/>
      <c r="V277" s="751"/>
      <c r="W277" s="751"/>
      <c r="X277" s="751"/>
      <c r="Y277" s="751"/>
      <c r="Z277" s="752"/>
      <c r="AA277" s="751"/>
      <c r="AB277" s="751"/>
      <c r="AC277" s="751"/>
      <c r="AD277" s="753"/>
      <c r="AE277" s="313"/>
    </row>
    <row r="278" spans="1:31">
      <c r="A278" s="276"/>
      <c r="B278" s="82"/>
      <c r="C278" s="87"/>
      <c r="D278" s="88"/>
      <c r="E278" s="88"/>
      <c r="F278" s="89"/>
      <c r="G278" s="98"/>
      <c r="H278" s="90"/>
      <c r="I278" s="88"/>
      <c r="J278" s="724"/>
      <c r="K278" s="90"/>
      <c r="L278" s="313"/>
      <c r="M278" s="295"/>
      <c r="N278" s="295"/>
      <c r="O278" s="295"/>
      <c r="P278" s="295"/>
      <c r="Q278" s="302"/>
      <c r="R278" s="295"/>
      <c r="S278" s="686"/>
      <c r="T278" s="295"/>
      <c r="U278" s="302"/>
      <c r="V278" s="734"/>
      <c r="W278" s="734"/>
      <c r="X278" s="734"/>
      <c r="Y278" s="734"/>
      <c r="Z278" s="735"/>
      <c r="AA278" s="734"/>
      <c r="AB278" s="734"/>
      <c r="AC278" s="734"/>
      <c r="AD278" s="742"/>
      <c r="AE278" s="313"/>
    </row>
    <row r="279" spans="1:31">
      <c r="A279" s="276"/>
      <c r="B279" s="82"/>
      <c r="C279" s="87"/>
      <c r="D279" s="88"/>
      <c r="E279" s="88"/>
      <c r="F279" s="89"/>
      <c r="G279" s="726"/>
      <c r="H279" s="90"/>
      <c r="I279" s="88"/>
      <c r="J279" s="724"/>
      <c r="K279" s="90"/>
      <c r="L279" s="313"/>
      <c r="M279" s="295"/>
      <c r="N279" s="686"/>
      <c r="O279" s="686"/>
      <c r="P279" s="686"/>
      <c r="Q279" s="733"/>
      <c r="R279" s="686"/>
      <c r="S279" s="686"/>
      <c r="T279" s="686"/>
      <c r="U279" s="733"/>
      <c r="V279" s="686"/>
      <c r="W279" s="686"/>
      <c r="X279" s="686"/>
      <c r="Y279" s="686"/>
      <c r="Z279" s="733"/>
      <c r="AA279" s="686"/>
      <c r="AB279" s="686"/>
      <c r="AC279" s="686"/>
      <c r="AD279" s="754"/>
      <c r="AE279" s="313"/>
    </row>
    <row r="280" spans="1:31">
      <c r="A280" s="276"/>
      <c r="B280" s="82"/>
      <c r="C280" s="87"/>
      <c r="D280" s="88"/>
      <c r="E280" s="88"/>
      <c r="F280" s="89"/>
      <c r="G280" s="98"/>
      <c r="H280" s="90"/>
      <c r="I280" s="88"/>
      <c r="J280" s="724"/>
      <c r="K280" s="90"/>
      <c r="L280" s="313"/>
      <c r="M280" s="295"/>
      <c r="N280" s="686"/>
      <c r="O280" s="686"/>
      <c r="P280" s="686"/>
      <c r="Q280" s="733"/>
      <c r="R280" s="686"/>
      <c r="S280" s="686"/>
      <c r="T280" s="686"/>
      <c r="U280" s="733"/>
      <c r="V280" s="686"/>
      <c r="W280" s="686"/>
      <c r="X280" s="686"/>
      <c r="Y280" s="686"/>
      <c r="Z280" s="733"/>
      <c r="AA280" s="686"/>
      <c r="AB280" s="686"/>
      <c r="AC280" s="686"/>
      <c r="AD280" s="754"/>
      <c r="AE280" s="313"/>
    </row>
    <row r="281" spans="1:31">
      <c r="A281" s="276"/>
      <c r="B281" s="82"/>
      <c r="C281" s="87"/>
      <c r="D281" s="88"/>
      <c r="E281" s="88"/>
      <c r="F281" s="89"/>
      <c r="G281" s="98"/>
      <c r="H281" s="90"/>
      <c r="I281" s="88"/>
      <c r="J281" s="724"/>
      <c r="K281" s="90"/>
      <c r="L281" s="313"/>
      <c r="M281" s="295"/>
      <c r="N281" s="686"/>
      <c r="O281" s="686"/>
      <c r="P281" s="686"/>
      <c r="Q281" s="733"/>
      <c r="R281" s="686"/>
      <c r="S281" s="686"/>
      <c r="T281" s="686"/>
      <c r="U281" s="733"/>
      <c r="V281" s="686"/>
      <c r="W281" s="686"/>
      <c r="X281" s="686"/>
      <c r="Y281" s="686"/>
      <c r="Z281" s="733"/>
      <c r="AA281" s="686"/>
      <c r="AB281" s="686"/>
      <c r="AC281" s="686"/>
      <c r="AD281" s="754"/>
      <c r="AE281" s="313"/>
    </row>
    <row r="282" spans="1:31">
      <c r="A282" s="276"/>
      <c r="B282" s="82"/>
      <c r="C282" s="87"/>
      <c r="D282" s="88"/>
      <c r="E282" s="88"/>
      <c r="F282" s="89"/>
      <c r="G282" s="98"/>
      <c r="H282" s="90"/>
      <c r="I282" s="88"/>
      <c r="J282" s="724"/>
      <c r="K282" s="90"/>
      <c r="L282" s="313"/>
      <c r="M282" s="295"/>
      <c r="N282" s="686"/>
      <c r="O282" s="686"/>
      <c r="P282" s="686"/>
      <c r="Q282" s="733"/>
      <c r="R282" s="686"/>
      <c r="S282" s="686"/>
      <c r="T282" s="686"/>
      <c r="U282" s="733"/>
      <c r="V282" s="778"/>
      <c r="W282" s="756"/>
      <c r="X282" s="756"/>
      <c r="Y282" s="757"/>
      <c r="Z282" s="758"/>
      <c r="AA282" s="758"/>
      <c r="AB282" s="756"/>
      <c r="AC282" s="757"/>
      <c r="AD282" s="758"/>
      <c r="AE282" s="313"/>
    </row>
    <row r="283" spans="1:31">
      <c r="B283" s="82"/>
      <c r="C283" s="87"/>
      <c r="D283" s="88"/>
      <c r="E283" s="88"/>
      <c r="F283" s="89"/>
      <c r="G283" s="98"/>
      <c r="H283" s="90"/>
      <c r="I283" s="88"/>
      <c r="J283" s="724"/>
      <c r="K283" s="90"/>
      <c r="L283" s="313"/>
      <c r="M283" s="295"/>
      <c r="N283" s="686"/>
      <c r="O283" s="686"/>
      <c r="P283" s="686"/>
      <c r="Q283" s="733"/>
      <c r="R283" s="686"/>
      <c r="S283" s="686"/>
      <c r="T283" s="686"/>
      <c r="U283" s="733"/>
      <c r="V283" s="755"/>
      <c r="W283" s="756"/>
      <c r="X283" s="756"/>
      <c r="Y283" s="757"/>
      <c r="Z283" s="758"/>
      <c r="AA283" s="758"/>
      <c r="AB283" s="756"/>
      <c r="AC283" s="757"/>
      <c r="AD283" s="758"/>
      <c r="AE283" s="313"/>
    </row>
    <row r="284" spans="1:31">
      <c r="A284" s="276"/>
      <c r="B284" s="86"/>
      <c r="C284" s="91"/>
      <c r="D284" s="92"/>
      <c r="E284" s="92"/>
      <c r="F284" s="93"/>
      <c r="G284" s="99"/>
      <c r="H284" s="94"/>
      <c r="I284" s="92"/>
      <c r="J284" s="725"/>
      <c r="K284" s="94"/>
      <c r="L284" s="313"/>
      <c r="M284" s="759"/>
      <c r="N284" s="760"/>
      <c r="O284" s="760"/>
      <c r="P284" s="760"/>
      <c r="Q284" s="761"/>
      <c r="R284" s="760"/>
      <c r="S284" s="760"/>
      <c r="T284" s="760"/>
      <c r="U284" s="761"/>
      <c r="V284" s="779"/>
      <c r="W284" s="760"/>
      <c r="X284" s="760"/>
      <c r="Y284" s="763"/>
      <c r="Z284" s="762"/>
      <c r="AA284" s="762"/>
      <c r="AB284" s="760"/>
      <c r="AC284" s="763"/>
      <c r="AD284" s="762"/>
      <c r="AE284" s="313"/>
    </row>
    <row r="285" spans="1:31">
      <c r="A285" s="276"/>
      <c r="B285" s="82"/>
      <c r="C285" s="87"/>
      <c r="D285" s="88"/>
      <c r="E285" s="88"/>
      <c r="F285" s="89"/>
      <c r="G285" s="98"/>
      <c r="H285" s="90"/>
      <c r="I285" s="88"/>
      <c r="J285" s="724"/>
      <c r="K285" s="90"/>
      <c r="L285" s="313"/>
      <c r="M285" s="764"/>
      <c r="N285" s="764"/>
      <c r="O285" s="764"/>
      <c r="P285" s="764"/>
      <c r="Q285" s="765"/>
      <c r="R285" s="764"/>
      <c r="S285" s="756"/>
      <c r="T285" s="764"/>
      <c r="U285" s="765"/>
      <c r="V285" s="766"/>
      <c r="W285" s="767"/>
      <c r="X285" s="767"/>
      <c r="Y285" s="768"/>
      <c r="Z285" s="769"/>
      <c r="AA285" s="769"/>
      <c r="AB285" s="767"/>
      <c r="AC285" s="768"/>
      <c r="AD285" s="769"/>
      <c r="AE285" s="313"/>
    </row>
    <row r="286" spans="1:31">
      <c r="B286" s="82"/>
      <c r="C286" s="87"/>
      <c r="D286" s="88"/>
      <c r="E286" s="88"/>
      <c r="F286" s="89"/>
      <c r="G286" s="98"/>
      <c r="H286" s="90"/>
      <c r="I286" s="88"/>
      <c r="J286" s="724"/>
      <c r="K286" s="90"/>
      <c r="L286" s="313"/>
      <c r="M286" s="605"/>
      <c r="N286" s="605"/>
      <c r="O286" s="605"/>
      <c r="P286" s="606"/>
      <c r="Q286" s="607"/>
      <c r="R286" s="608"/>
      <c r="S286" s="605"/>
      <c r="T286" s="606"/>
      <c r="U286" s="609"/>
      <c r="V286" s="734"/>
      <c r="W286" s="734"/>
      <c r="X286" s="743"/>
      <c r="Y286" s="743"/>
      <c r="Z286" s="744"/>
      <c r="AA286" s="744"/>
      <c r="AB286" s="743"/>
      <c r="AC286" s="745"/>
      <c r="AD286" s="743"/>
      <c r="AE286" s="313"/>
    </row>
    <row r="287" spans="1:31">
      <c r="A287" s="276"/>
      <c r="B287" s="86"/>
      <c r="C287" s="91"/>
      <c r="D287" s="92"/>
      <c r="E287" s="92"/>
      <c r="F287" s="93"/>
      <c r="G287" s="99"/>
      <c r="H287" s="94"/>
      <c r="I287" s="92"/>
      <c r="J287" s="725"/>
      <c r="K287" s="94"/>
      <c r="L287" s="313"/>
      <c r="M287" s="610"/>
      <c r="N287" s="610"/>
      <c r="O287" s="610"/>
      <c r="P287" s="611"/>
      <c r="Q287" s="612"/>
      <c r="R287" s="613"/>
      <c r="S287" s="610"/>
      <c r="T287" s="611"/>
      <c r="U287" s="614"/>
      <c r="V287" s="770"/>
      <c r="W287" s="771"/>
      <c r="X287" s="771"/>
      <c r="Y287" s="772"/>
      <c r="Z287" s="770"/>
      <c r="AA287" s="770"/>
      <c r="AB287" s="771"/>
      <c r="AC287" s="772"/>
      <c r="AD287" s="770"/>
      <c r="AE287" s="313"/>
    </row>
    <row r="288" spans="1:31">
      <c r="A288" s="276"/>
      <c r="B288" s="82"/>
      <c r="C288" s="87"/>
      <c r="D288" s="88"/>
      <c r="E288" s="88"/>
      <c r="F288" s="89"/>
      <c r="G288" s="98"/>
      <c r="H288" s="90"/>
      <c r="I288" s="88"/>
      <c r="J288" s="724"/>
      <c r="K288" s="90"/>
      <c r="L288" s="313"/>
      <c r="M288" s="905"/>
      <c r="N288" s="716"/>
      <c r="O288" s="716"/>
      <c r="P288" s="717"/>
      <c r="Q288" s="718"/>
      <c r="R288" s="719"/>
      <c r="S288" s="716"/>
      <c r="T288" s="717"/>
      <c r="U288" s="720"/>
      <c r="V288" s="773"/>
      <c r="W288" s="774"/>
      <c r="X288" s="774"/>
      <c r="Y288" s="775"/>
      <c r="Z288" s="776"/>
      <c r="AA288" s="776"/>
      <c r="AB288" s="774"/>
      <c r="AC288" s="775"/>
      <c r="AD288" s="776"/>
      <c r="AE288" s="313"/>
    </row>
    <row r="289" spans="1:40">
      <c r="A289" s="276"/>
      <c r="B289" s="82"/>
      <c r="C289" s="87"/>
      <c r="D289" s="88"/>
      <c r="E289" s="88"/>
      <c r="F289" s="89"/>
      <c r="G289" s="98"/>
      <c r="H289" s="90"/>
      <c r="I289" s="88"/>
      <c r="J289" s="724"/>
      <c r="K289" s="90"/>
      <c r="L289" s="313"/>
      <c r="M289" s="605"/>
      <c r="N289" s="605"/>
      <c r="O289" s="605"/>
      <c r="P289" s="606"/>
      <c r="Q289" s="607"/>
      <c r="R289" s="608"/>
      <c r="S289" s="605"/>
      <c r="T289" s="606"/>
      <c r="U289" s="609"/>
      <c r="V289" s="734"/>
      <c r="W289" s="734"/>
      <c r="X289" s="743"/>
      <c r="Y289" s="743"/>
      <c r="Z289" s="744"/>
      <c r="AA289" s="744"/>
      <c r="AB289" s="743"/>
      <c r="AC289" s="745"/>
      <c r="AD289" s="743"/>
      <c r="AE289" s="313"/>
    </row>
    <row r="290" spans="1:40">
      <c r="A290" s="276"/>
      <c r="B290" s="86"/>
      <c r="C290" s="91"/>
      <c r="D290" s="92"/>
      <c r="E290" s="92"/>
      <c r="F290" s="93"/>
      <c r="G290" s="99"/>
      <c r="H290" s="94"/>
      <c r="I290" s="92"/>
      <c r="J290" s="725"/>
      <c r="K290" s="94"/>
      <c r="L290" s="313"/>
      <c r="M290" s="610"/>
      <c r="N290" s="610"/>
      <c r="O290" s="610"/>
      <c r="P290" s="611"/>
      <c r="Q290" s="612"/>
      <c r="R290" s="613"/>
      <c r="S290" s="610"/>
      <c r="T290" s="611"/>
      <c r="U290" s="614"/>
      <c r="V290" s="770"/>
      <c r="W290" s="771"/>
      <c r="X290" s="771"/>
      <c r="Y290" s="772"/>
      <c r="Z290" s="770"/>
      <c r="AA290" s="770"/>
      <c r="AB290" s="771"/>
      <c r="AC290" s="772"/>
      <c r="AD290" s="770"/>
      <c r="AE290" s="313"/>
    </row>
    <row r="291" spans="1:40">
      <c r="A291" s="276"/>
      <c r="B291" s="82"/>
      <c r="C291" s="87"/>
      <c r="D291" s="88"/>
      <c r="E291" s="88"/>
      <c r="F291" s="89"/>
      <c r="G291" s="98"/>
      <c r="H291" s="90"/>
      <c r="I291" s="88"/>
      <c r="J291" s="724"/>
      <c r="K291" s="90"/>
      <c r="L291" s="313"/>
      <c r="M291" s="905"/>
      <c r="N291" s="716"/>
      <c r="O291" s="716"/>
      <c r="P291" s="717"/>
      <c r="Q291" s="718"/>
      <c r="R291" s="719"/>
      <c r="S291" s="716"/>
      <c r="T291" s="717"/>
      <c r="U291" s="720"/>
      <c r="V291" s="734"/>
      <c r="W291" s="734"/>
      <c r="X291" s="743"/>
      <c r="Y291" s="743"/>
      <c r="Z291" s="744"/>
      <c r="AA291" s="744"/>
      <c r="AB291" s="743"/>
      <c r="AC291" s="745"/>
      <c r="AD291" s="743"/>
      <c r="AE291" s="313"/>
    </row>
    <row r="292" spans="1:40">
      <c r="A292" s="276"/>
      <c r="B292" s="82"/>
      <c r="C292" s="87"/>
      <c r="D292" s="88"/>
      <c r="E292" s="88"/>
      <c r="F292" s="89"/>
      <c r="G292" s="98"/>
      <c r="H292" s="90"/>
      <c r="I292" s="88"/>
      <c r="J292" s="724"/>
      <c r="K292" s="90"/>
      <c r="L292" s="313"/>
      <c r="M292" s="605"/>
      <c r="N292" s="605"/>
      <c r="O292" s="605"/>
      <c r="P292" s="606"/>
      <c r="Q292" s="607"/>
      <c r="R292" s="608"/>
      <c r="S292" s="605"/>
      <c r="T292" s="606"/>
      <c r="U292" s="609"/>
      <c r="V292" s="734"/>
      <c r="W292" s="734"/>
      <c r="X292" s="743"/>
      <c r="Y292" s="743"/>
      <c r="Z292" s="744"/>
      <c r="AA292" s="744"/>
      <c r="AB292" s="743"/>
      <c r="AC292" s="745"/>
      <c r="AD292" s="743"/>
      <c r="AE292" s="313"/>
      <c r="AF292" s="660"/>
      <c r="AG292" s="660"/>
      <c r="AH292" s="660"/>
      <c r="AI292" s="660"/>
      <c r="AJ292" s="660"/>
      <c r="AK292" s="660"/>
      <c r="AL292" s="660"/>
      <c r="AM292" s="660"/>
      <c r="AN292" s="660"/>
    </row>
    <row r="293" spans="1:40">
      <c r="A293" s="276"/>
      <c r="B293" s="86"/>
      <c r="C293" s="91"/>
      <c r="D293" s="92"/>
      <c r="E293" s="92"/>
      <c r="F293" s="93"/>
      <c r="G293" s="99"/>
      <c r="H293" s="94"/>
      <c r="I293" s="92"/>
      <c r="J293" s="725"/>
      <c r="K293" s="94"/>
      <c r="L293" s="313"/>
      <c r="M293" s="610"/>
      <c r="N293" s="610"/>
      <c r="O293" s="610"/>
      <c r="P293" s="611"/>
      <c r="Q293" s="612"/>
      <c r="R293" s="613"/>
      <c r="S293" s="610"/>
      <c r="T293" s="611"/>
      <c r="U293" s="614"/>
      <c r="V293" s="777"/>
      <c r="W293" s="771"/>
      <c r="X293" s="771"/>
      <c r="Y293" s="772"/>
      <c r="Z293" s="770"/>
      <c r="AA293" s="770"/>
      <c r="AB293" s="771"/>
      <c r="AC293" s="772"/>
      <c r="AD293" s="770"/>
      <c r="AE293" s="313"/>
    </row>
    <row r="294" spans="1:40">
      <c r="A294" s="276"/>
      <c r="B294" s="82"/>
      <c r="C294" s="87"/>
      <c r="D294" s="88"/>
      <c r="E294" s="88"/>
      <c r="F294" s="89"/>
      <c r="G294" s="98"/>
      <c r="H294" s="90"/>
      <c r="I294" s="88"/>
      <c r="J294" s="724"/>
      <c r="K294" s="90"/>
      <c r="L294" s="313"/>
      <c r="M294" s="905"/>
      <c r="N294" s="716"/>
      <c r="O294" s="716"/>
      <c r="P294" s="717"/>
      <c r="Q294" s="718"/>
      <c r="R294" s="719"/>
      <c r="S294" s="716"/>
      <c r="T294" s="717"/>
      <c r="U294" s="720"/>
      <c r="V294" s="773"/>
      <c r="W294" s="774"/>
      <c r="X294" s="774"/>
      <c r="Y294" s="775"/>
      <c r="Z294" s="776"/>
      <c r="AA294" s="776"/>
      <c r="AB294" s="774"/>
      <c r="AC294" s="775"/>
      <c r="AD294" s="776"/>
      <c r="AE294" s="313"/>
    </row>
    <row r="295" spans="1:40">
      <c r="A295" s="276"/>
      <c r="B295" s="82"/>
      <c r="C295" s="87"/>
      <c r="D295" s="88"/>
      <c r="E295" s="88"/>
      <c r="F295" s="89"/>
      <c r="G295" s="98"/>
      <c r="H295" s="90"/>
      <c r="I295" s="88"/>
      <c r="J295" s="724"/>
      <c r="K295" s="90"/>
      <c r="L295" s="313"/>
      <c r="M295" s="605"/>
      <c r="N295" s="605"/>
      <c r="O295" s="605"/>
      <c r="P295" s="606"/>
      <c r="Q295" s="607"/>
      <c r="R295" s="608"/>
      <c r="S295" s="605"/>
      <c r="T295" s="606"/>
      <c r="U295" s="609"/>
      <c r="V295" s="734"/>
      <c r="W295" s="734"/>
      <c r="X295" s="743"/>
      <c r="Y295" s="743"/>
      <c r="Z295" s="744"/>
      <c r="AA295" s="744"/>
      <c r="AB295" s="743"/>
      <c r="AC295" s="745"/>
      <c r="AD295" s="743"/>
      <c r="AE295" s="313"/>
    </row>
    <row r="296" spans="1:40">
      <c r="A296" s="276"/>
      <c r="B296" s="86"/>
      <c r="C296" s="91"/>
      <c r="D296" s="92"/>
      <c r="E296" s="92"/>
      <c r="F296" s="93"/>
      <c r="G296" s="99"/>
      <c r="H296" s="94"/>
      <c r="I296" s="714"/>
      <c r="J296" s="725"/>
      <c r="K296" s="94"/>
      <c r="L296" s="313"/>
      <c r="M296" s="610"/>
      <c r="N296" s="610"/>
      <c r="O296" s="610"/>
      <c r="P296" s="611"/>
      <c r="Q296" s="612"/>
      <c r="R296" s="613"/>
      <c r="S296" s="610"/>
      <c r="T296" s="611"/>
      <c r="U296" s="614"/>
      <c r="V296" s="770"/>
      <c r="W296" s="771"/>
      <c r="X296" s="771"/>
      <c r="Y296" s="772"/>
      <c r="Z296" s="770"/>
      <c r="AA296" s="770"/>
      <c r="AB296" s="771"/>
      <c r="AC296" s="772"/>
      <c r="AD296" s="770"/>
      <c r="AE296" s="313"/>
      <c r="AI296" s="599"/>
    </row>
    <row r="297" spans="1:40">
      <c r="A297" s="276"/>
      <c r="B297" s="82"/>
      <c r="C297" s="87"/>
      <c r="D297" s="88"/>
      <c r="E297" s="88"/>
      <c r="F297" s="89"/>
      <c r="G297" s="98"/>
      <c r="H297" s="90"/>
      <c r="I297" s="88"/>
      <c r="J297" s="724"/>
      <c r="K297" s="90"/>
      <c r="L297" s="313"/>
      <c r="M297" s="905"/>
      <c r="N297" s="716"/>
      <c r="O297" s="716"/>
      <c r="P297" s="717"/>
      <c r="Q297" s="718"/>
      <c r="R297" s="719"/>
      <c r="S297" s="716"/>
      <c r="T297" s="717"/>
      <c r="U297" s="720"/>
      <c r="V297" s="773"/>
      <c r="W297" s="774"/>
      <c r="X297" s="774"/>
      <c r="Y297" s="775"/>
      <c r="Z297" s="776"/>
      <c r="AA297" s="776"/>
      <c r="AB297" s="774"/>
      <c r="AC297" s="775"/>
      <c r="AD297" s="776"/>
      <c r="AE297" s="313"/>
    </row>
    <row r="298" spans="1:40">
      <c r="A298" s="276"/>
      <c r="B298" s="82"/>
      <c r="C298" s="87"/>
      <c r="D298" s="88"/>
      <c r="E298" s="88"/>
      <c r="F298" s="89"/>
      <c r="G298" s="98"/>
      <c r="H298" s="90"/>
      <c r="I298" s="88"/>
      <c r="J298" s="724"/>
      <c r="K298" s="90"/>
      <c r="L298" s="313"/>
      <c r="M298" s="605"/>
      <c r="N298" s="605"/>
      <c r="O298" s="605"/>
      <c r="P298" s="606"/>
      <c r="Q298" s="607"/>
      <c r="R298" s="608"/>
      <c r="S298" s="605"/>
      <c r="T298" s="606"/>
      <c r="U298" s="609"/>
      <c r="V298" s="734"/>
      <c r="W298" s="734"/>
      <c r="X298" s="743"/>
      <c r="Y298" s="743"/>
      <c r="Z298" s="744"/>
      <c r="AA298" s="744"/>
      <c r="AB298" s="743"/>
      <c r="AC298" s="745"/>
      <c r="AD298" s="743"/>
      <c r="AE298" s="313"/>
    </row>
    <row r="299" spans="1:40">
      <c r="A299" s="276"/>
      <c r="B299" s="86"/>
      <c r="C299" s="91"/>
      <c r="D299" s="92"/>
      <c r="E299" s="92"/>
      <c r="F299" s="93"/>
      <c r="G299" s="99"/>
      <c r="H299" s="94"/>
      <c r="I299" s="92"/>
      <c r="J299" s="725"/>
      <c r="K299" s="94"/>
      <c r="L299" s="313"/>
      <c r="M299" s="610"/>
      <c r="N299" s="610"/>
      <c r="O299" s="610"/>
      <c r="P299" s="611"/>
      <c r="Q299" s="612"/>
      <c r="R299" s="613"/>
      <c r="S299" s="610"/>
      <c r="T299" s="611"/>
      <c r="U299" s="614"/>
      <c r="V299" s="770"/>
      <c r="W299" s="771"/>
      <c r="X299" s="771"/>
      <c r="Y299" s="772"/>
      <c r="Z299" s="770"/>
      <c r="AA299" s="770"/>
      <c r="AB299" s="771"/>
      <c r="AC299" s="772"/>
      <c r="AD299" s="770"/>
      <c r="AE299" s="313"/>
    </row>
    <row r="300" spans="1:40">
      <c r="A300" s="276"/>
      <c r="B300" s="82"/>
      <c r="C300" s="87"/>
      <c r="D300" s="88"/>
      <c r="E300" s="88"/>
      <c r="F300" s="89"/>
      <c r="G300" s="98"/>
      <c r="H300" s="90"/>
      <c r="I300" s="88"/>
      <c r="J300" s="724"/>
      <c r="K300" s="90"/>
      <c r="L300" s="313"/>
      <c r="M300" s="905"/>
      <c r="N300" s="716"/>
      <c r="O300" s="716"/>
      <c r="P300" s="717"/>
      <c r="Q300" s="718"/>
      <c r="R300" s="719"/>
      <c r="S300" s="716"/>
      <c r="T300" s="717"/>
      <c r="U300" s="720"/>
      <c r="V300" s="773"/>
      <c r="W300" s="774"/>
      <c r="X300" s="774"/>
      <c r="Y300" s="775"/>
      <c r="Z300" s="776"/>
      <c r="AA300" s="776"/>
      <c r="AB300" s="774"/>
      <c r="AC300" s="775"/>
      <c r="AD300" s="776"/>
      <c r="AE300" s="313"/>
    </row>
    <row r="301" spans="1:40">
      <c r="A301" s="276"/>
      <c r="B301" s="82"/>
      <c r="C301" s="87"/>
      <c r="D301" s="88"/>
      <c r="E301" s="88"/>
      <c r="F301" s="89"/>
      <c r="G301" s="98"/>
      <c r="H301" s="90"/>
      <c r="I301" s="88"/>
      <c r="J301" s="724"/>
      <c r="K301" s="90"/>
      <c r="L301" s="313"/>
      <c r="M301" s="605"/>
      <c r="N301" s="605"/>
      <c r="O301" s="605"/>
      <c r="P301" s="606"/>
      <c r="Q301" s="607"/>
      <c r="R301" s="608"/>
      <c r="S301" s="605"/>
      <c r="T301" s="606"/>
      <c r="U301" s="609"/>
      <c r="V301" s="734"/>
      <c r="W301" s="734"/>
      <c r="X301" s="743"/>
      <c r="Y301" s="743"/>
      <c r="Z301" s="744"/>
      <c r="AA301" s="744"/>
      <c r="AB301" s="743"/>
      <c r="AC301" s="745"/>
      <c r="AD301" s="743"/>
      <c r="AE301" s="313"/>
    </row>
    <row r="302" spans="1:40">
      <c r="A302" s="276"/>
      <c r="B302" s="86"/>
      <c r="C302" s="91"/>
      <c r="D302" s="92"/>
      <c r="E302" s="92"/>
      <c r="F302" s="93"/>
      <c r="G302" s="99"/>
      <c r="H302" s="94"/>
      <c r="I302" s="92"/>
      <c r="J302" s="725"/>
      <c r="K302" s="94"/>
      <c r="L302" s="313"/>
      <c r="M302" s="610"/>
      <c r="N302" s="610"/>
      <c r="O302" s="610"/>
      <c r="P302" s="611"/>
      <c r="Q302" s="612"/>
      <c r="R302" s="613"/>
      <c r="S302" s="610"/>
      <c r="T302" s="611"/>
      <c r="U302" s="614"/>
      <c r="V302" s="770"/>
      <c r="W302" s="771"/>
      <c r="X302" s="771"/>
      <c r="Y302" s="772"/>
      <c r="Z302" s="770"/>
      <c r="AA302" s="770"/>
      <c r="AB302" s="771"/>
      <c r="AC302" s="772"/>
      <c r="AD302" s="770"/>
      <c r="AE302" s="313"/>
    </row>
    <row r="303" spans="1:40">
      <c r="A303" s="276"/>
      <c r="B303" s="641"/>
      <c r="C303" s="642"/>
      <c r="D303" s="618"/>
      <c r="E303" s="618"/>
      <c r="F303" s="602"/>
      <c r="G303" s="721"/>
      <c r="H303" s="601"/>
      <c r="I303" s="618"/>
      <c r="J303" s="723"/>
      <c r="K303" s="601"/>
      <c r="L303" s="313"/>
      <c r="M303" s="905"/>
      <c r="N303" s="716"/>
      <c r="O303" s="716"/>
      <c r="P303" s="717"/>
      <c r="Q303" s="718"/>
      <c r="R303" s="719"/>
      <c r="S303" s="716"/>
      <c r="T303" s="717"/>
      <c r="U303" s="720"/>
      <c r="V303" s="773"/>
      <c r="W303" s="774"/>
      <c r="X303" s="774"/>
      <c r="Y303" s="775"/>
      <c r="Z303" s="776"/>
      <c r="AA303" s="776"/>
      <c r="AB303" s="774"/>
      <c r="AC303" s="775"/>
      <c r="AD303" s="776"/>
      <c r="AE303" s="313"/>
    </row>
    <row r="304" spans="1:40">
      <c r="A304" s="276"/>
      <c r="B304" s="82"/>
      <c r="C304" s="87"/>
      <c r="D304" s="88"/>
      <c r="E304" s="88"/>
      <c r="F304" s="89"/>
      <c r="G304" s="98"/>
      <c r="H304" s="90"/>
      <c r="I304" s="88"/>
      <c r="J304" s="724"/>
      <c r="K304" s="90"/>
      <c r="L304" s="313"/>
      <c r="M304" s="605"/>
      <c r="N304" s="605"/>
      <c r="O304" s="605"/>
      <c r="P304" s="606"/>
      <c r="Q304" s="607"/>
      <c r="R304" s="608"/>
      <c r="S304" s="605"/>
      <c r="T304" s="606"/>
      <c r="U304" s="609"/>
      <c r="V304" s="734"/>
      <c r="W304" s="734"/>
      <c r="X304" s="743"/>
      <c r="Y304" s="743"/>
      <c r="Z304" s="744"/>
      <c r="AA304" s="744"/>
      <c r="AB304" s="743"/>
      <c r="AC304" s="745"/>
      <c r="AD304" s="743"/>
      <c r="AE304" s="313"/>
    </row>
    <row r="305" spans="1:31">
      <c r="A305" s="276"/>
      <c r="B305" s="86"/>
      <c r="C305" s="91"/>
      <c r="D305" s="92"/>
      <c r="E305" s="92"/>
      <c r="F305" s="93"/>
      <c r="G305" s="99"/>
      <c r="H305" s="94"/>
      <c r="I305" s="92"/>
      <c r="J305" s="725"/>
      <c r="K305" s="94"/>
      <c r="L305" s="313"/>
      <c r="M305" s="610"/>
      <c r="N305" s="610"/>
      <c r="O305" s="610"/>
      <c r="P305" s="611"/>
      <c r="Q305" s="612"/>
      <c r="R305" s="613"/>
      <c r="S305" s="610"/>
      <c r="T305" s="611"/>
      <c r="U305" s="614"/>
      <c r="V305" s="770"/>
      <c r="W305" s="771"/>
      <c r="X305" s="771"/>
      <c r="Y305" s="772"/>
      <c r="Z305" s="770"/>
      <c r="AA305" s="770"/>
      <c r="AB305" s="771"/>
      <c r="AC305" s="772"/>
      <c r="AD305" s="770"/>
      <c r="AE305" s="313"/>
    </row>
    <row r="306" spans="1:31">
      <c r="A306" s="276"/>
      <c r="B306" s="82"/>
      <c r="C306" s="87"/>
      <c r="D306" s="88"/>
      <c r="E306" s="88"/>
      <c r="F306" s="89"/>
      <c r="G306" s="98"/>
      <c r="H306" s="90"/>
      <c r="I306" s="88"/>
      <c r="J306" s="724"/>
      <c r="K306" s="90"/>
      <c r="L306" s="313"/>
      <c r="M306" s="605"/>
      <c r="N306" s="605"/>
      <c r="O306" s="605"/>
      <c r="P306" s="606"/>
      <c r="Q306" s="722"/>
      <c r="R306" s="608"/>
      <c r="S306" s="605"/>
      <c r="T306" s="606"/>
      <c r="U306" s="609"/>
      <c r="V306" s="766"/>
      <c r="W306" s="767"/>
      <c r="X306" s="767"/>
      <c r="Y306" s="768"/>
      <c r="Z306" s="769"/>
      <c r="AA306" s="769"/>
      <c r="AB306" s="767"/>
      <c r="AC306" s="768"/>
      <c r="AD306" s="769"/>
      <c r="AE306" s="313"/>
    </row>
    <row r="307" spans="1:31">
      <c r="A307" s="276"/>
      <c r="B307" s="82"/>
      <c r="C307" s="87"/>
      <c r="D307" s="88"/>
      <c r="E307" s="88"/>
      <c r="F307" s="89"/>
      <c r="G307" s="98"/>
      <c r="H307" s="90"/>
      <c r="I307" s="88"/>
      <c r="J307" s="724"/>
      <c r="K307" s="90"/>
      <c r="L307" s="313"/>
      <c r="M307" s="605"/>
      <c r="N307" s="296"/>
      <c r="O307" s="296"/>
      <c r="P307" s="296"/>
      <c r="Q307" s="297"/>
      <c r="R307" s="297"/>
      <c r="S307" s="683"/>
      <c r="T307" s="298"/>
      <c r="U307" s="298"/>
      <c r="V307" s="742"/>
      <c r="W307" s="734"/>
      <c r="X307" s="743"/>
      <c r="Y307" s="743"/>
      <c r="Z307" s="744"/>
      <c r="AA307" s="744"/>
      <c r="AB307" s="743"/>
      <c r="AC307" s="745"/>
      <c r="AD307" s="743"/>
      <c r="AE307" s="313"/>
    </row>
    <row r="308" spans="1:31">
      <c r="A308" s="305"/>
      <c r="B308" s="86"/>
      <c r="C308" s="91"/>
      <c r="D308" s="92"/>
      <c r="E308" s="92"/>
      <c r="F308" s="93"/>
      <c r="G308" s="99"/>
      <c r="H308" s="94"/>
      <c r="I308" s="92"/>
      <c r="J308" s="725"/>
      <c r="K308" s="94"/>
      <c r="L308" s="313"/>
      <c r="M308" s="610"/>
      <c r="N308" s="299"/>
      <c r="O308" s="299"/>
      <c r="P308" s="299"/>
      <c r="Q308" s="300"/>
      <c r="R308" s="300"/>
      <c r="S308" s="684"/>
      <c r="T308" s="301"/>
      <c r="U308" s="301"/>
      <c r="V308" s="746"/>
      <c r="W308" s="747"/>
      <c r="X308" s="748"/>
      <c r="Y308" s="748"/>
      <c r="Z308" s="749"/>
      <c r="AA308" s="749"/>
      <c r="AB308" s="748"/>
      <c r="AC308" s="750"/>
      <c r="AD308" s="748"/>
      <c r="AE308" s="313"/>
    </row>
    <row r="309" spans="1:31">
      <c r="A309" s="643"/>
      <c r="B309" s="641"/>
      <c r="C309" s="642"/>
      <c r="D309" s="618"/>
      <c r="E309" s="618"/>
      <c r="F309" s="602"/>
      <c r="G309" s="98"/>
      <c r="H309" s="601"/>
      <c r="I309" s="618"/>
      <c r="J309" s="723"/>
      <c r="K309" s="601"/>
      <c r="L309" s="313"/>
      <c r="M309" s="906"/>
      <c r="N309" s="292"/>
      <c r="O309" s="292"/>
      <c r="P309" s="292"/>
      <c r="Q309" s="293"/>
      <c r="R309" s="293"/>
      <c r="S309" s="682"/>
      <c r="T309" s="625"/>
      <c r="U309" s="294"/>
      <c r="V309" s="736"/>
      <c r="W309" s="737"/>
      <c r="X309" s="738"/>
      <c r="Y309" s="738"/>
      <c r="Z309" s="739"/>
      <c r="AA309" s="739"/>
      <c r="AB309" s="738"/>
      <c r="AC309" s="740"/>
      <c r="AD309" s="741"/>
      <c r="AE309" s="313"/>
    </row>
    <row r="310" spans="1:31">
      <c r="A310" s="276"/>
      <c r="B310" s="82"/>
      <c r="C310" s="87"/>
      <c r="D310" s="88"/>
      <c r="E310" s="88"/>
      <c r="F310" s="89"/>
      <c r="G310" s="98"/>
      <c r="H310" s="90"/>
      <c r="I310" s="88"/>
      <c r="J310" s="724"/>
      <c r="K310" s="90"/>
      <c r="L310" s="313"/>
      <c r="M310" s="907"/>
      <c r="N310" s="296"/>
      <c r="O310" s="296"/>
      <c r="P310" s="296"/>
      <c r="Q310" s="297"/>
      <c r="R310" s="297"/>
      <c r="S310" s="683"/>
      <c r="T310" s="298"/>
      <c r="U310" s="298"/>
      <c r="V310" s="742"/>
      <c r="W310" s="734"/>
      <c r="X310" s="743"/>
      <c r="Y310" s="743"/>
      <c r="Z310" s="744"/>
      <c r="AA310" s="744"/>
      <c r="AB310" s="743"/>
      <c r="AC310" s="745"/>
      <c r="AD310" s="743"/>
      <c r="AE310" s="313"/>
    </row>
    <row r="311" spans="1:31">
      <c r="A311" s="276"/>
      <c r="B311" s="82"/>
      <c r="C311" s="87"/>
      <c r="D311" s="88"/>
      <c r="E311" s="88"/>
      <c r="F311" s="89"/>
      <c r="G311" s="98"/>
      <c r="H311" s="90"/>
      <c r="I311" s="88"/>
      <c r="J311" s="724"/>
      <c r="K311" s="90"/>
      <c r="L311" s="313"/>
      <c r="M311" s="907"/>
      <c r="N311" s="296"/>
      <c r="O311" s="296"/>
      <c r="P311" s="296"/>
      <c r="Q311" s="297"/>
      <c r="R311" s="297"/>
      <c r="S311" s="683"/>
      <c r="T311" s="298"/>
      <c r="U311" s="298"/>
      <c r="V311" s="742"/>
      <c r="W311" s="734"/>
      <c r="X311" s="743"/>
      <c r="Y311" s="743"/>
      <c r="Z311" s="744"/>
      <c r="AA311" s="744"/>
      <c r="AB311" s="743"/>
      <c r="AC311" s="745"/>
      <c r="AD311" s="743"/>
      <c r="AE311" s="313"/>
    </row>
    <row r="312" spans="1:31">
      <c r="A312" s="276"/>
      <c r="B312" s="82"/>
      <c r="C312" s="87"/>
      <c r="D312" s="88"/>
      <c r="E312" s="88"/>
      <c r="F312" s="89"/>
      <c r="G312" s="98"/>
      <c r="H312" s="90"/>
      <c r="I312" s="88"/>
      <c r="J312" s="724"/>
      <c r="K312" s="90"/>
      <c r="L312" s="313"/>
      <c r="M312" s="907"/>
      <c r="N312" s="296"/>
      <c r="O312" s="296"/>
      <c r="P312" s="296"/>
      <c r="Q312" s="297"/>
      <c r="R312" s="297"/>
      <c r="S312" s="683"/>
      <c r="T312" s="298"/>
      <c r="U312" s="298"/>
      <c r="V312" s="742"/>
      <c r="W312" s="734"/>
      <c r="X312" s="743"/>
      <c r="Y312" s="743"/>
      <c r="Z312" s="744"/>
      <c r="AA312" s="744"/>
      <c r="AB312" s="743"/>
      <c r="AC312" s="745"/>
      <c r="AD312" s="743"/>
      <c r="AE312" s="313"/>
    </row>
    <row r="313" spans="1:31">
      <c r="A313" s="276"/>
      <c r="B313" s="82"/>
      <c r="C313" s="87"/>
      <c r="D313" s="88"/>
      <c r="E313" s="88"/>
      <c r="F313" s="89"/>
      <c r="G313" s="98"/>
      <c r="H313" s="90"/>
      <c r="I313" s="88"/>
      <c r="J313" s="724"/>
      <c r="K313" s="90"/>
      <c r="L313" s="313"/>
      <c r="M313" s="907"/>
      <c r="N313" s="296"/>
      <c r="O313" s="296"/>
      <c r="P313" s="296"/>
      <c r="Q313" s="297"/>
      <c r="R313" s="297"/>
      <c r="S313" s="683"/>
      <c r="T313" s="298"/>
      <c r="U313" s="298"/>
      <c r="V313" s="742"/>
      <c r="W313" s="734"/>
      <c r="X313" s="743"/>
      <c r="Y313" s="743"/>
      <c r="Z313" s="744"/>
      <c r="AA313" s="744"/>
      <c r="AB313" s="743"/>
      <c r="AC313" s="745"/>
      <c r="AD313" s="743"/>
      <c r="AE313" s="313"/>
    </row>
    <row r="314" spans="1:31">
      <c r="A314" s="276"/>
      <c r="B314" s="86"/>
      <c r="C314" s="91"/>
      <c r="D314" s="92"/>
      <c r="E314" s="92"/>
      <c r="F314" s="93"/>
      <c r="G314" s="99"/>
      <c r="H314" s="94"/>
      <c r="I314" s="92"/>
      <c r="J314" s="725"/>
      <c r="K314" s="94"/>
      <c r="L314" s="313"/>
      <c r="M314" s="908"/>
      <c r="N314" s="299"/>
      <c r="O314" s="299"/>
      <c r="P314" s="299"/>
      <c r="Q314" s="300"/>
      <c r="R314" s="300"/>
      <c r="S314" s="684"/>
      <c r="T314" s="301"/>
      <c r="U314" s="301"/>
      <c r="V314" s="746"/>
      <c r="W314" s="747"/>
      <c r="X314" s="748"/>
      <c r="Y314" s="748"/>
      <c r="Z314" s="749"/>
      <c r="AA314" s="749"/>
      <c r="AB314" s="748"/>
      <c r="AC314" s="750"/>
      <c r="AD314" s="748"/>
      <c r="AE314" s="313"/>
    </row>
    <row r="315" spans="1:31">
      <c r="A315" s="276"/>
      <c r="B315" s="82"/>
      <c r="C315" s="87"/>
      <c r="D315" s="88"/>
      <c r="E315" s="88"/>
      <c r="F315" s="89"/>
      <c r="G315" s="98"/>
      <c r="H315" s="90"/>
      <c r="I315" s="88"/>
      <c r="J315" s="724"/>
      <c r="K315" s="90"/>
      <c r="L315" s="313"/>
      <c r="M315" s="904"/>
      <c r="N315" s="603"/>
      <c r="O315" s="603"/>
      <c r="P315" s="603"/>
      <c r="Q315" s="604"/>
      <c r="R315" s="603"/>
      <c r="S315" s="685"/>
      <c r="T315" s="603"/>
      <c r="U315" s="604"/>
      <c r="V315" s="751"/>
      <c r="W315" s="751"/>
      <c r="X315" s="751"/>
      <c r="Y315" s="751"/>
      <c r="Z315" s="752"/>
      <c r="AA315" s="751"/>
      <c r="AB315" s="751"/>
      <c r="AC315" s="751"/>
      <c r="AD315" s="753"/>
      <c r="AE315" s="313"/>
    </row>
    <row r="316" spans="1:31">
      <c r="A316" s="276"/>
      <c r="B316" s="82"/>
      <c r="C316" s="87"/>
      <c r="D316" s="88"/>
      <c r="E316" s="88"/>
      <c r="F316" s="89"/>
      <c r="G316" s="98"/>
      <c r="H316" s="90"/>
      <c r="I316" s="88"/>
      <c r="J316" s="724"/>
      <c r="K316" s="90"/>
      <c r="L316" s="313"/>
      <c r="M316" s="295"/>
      <c r="N316" s="295"/>
      <c r="O316" s="295"/>
      <c r="P316" s="295"/>
      <c r="Q316" s="302"/>
      <c r="R316" s="295"/>
      <c r="S316" s="686"/>
      <c r="T316" s="295"/>
      <c r="U316" s="302"/>
      <c r="V316" s="734"/>
      <c r="W316" s="734"/>
      <c r="X316" s="734"/>
      <c r="Y316" s="734"/>
      <c r="Z316" s="735"/>
      <c r="AA316" s="734"/>
      <c r="AB316" s="734"/>
      <c r="AC316" s="734"/>
      <c r="AD316" s="742"/>
      <c r="AE316" s="313"/>
    </row>
    <row r="317" spans="1:31">
      <c r="A317" s="276"/>
      <c r="B317" s="82"/>
      <c r="C317" s="87"/>
      <c r="D317" s="88"/>
      <c r="E317" s="88"/>
      <c r="F317" s="89"/>
      <c r="G317" s="726"/>
      <c r="H317" s="90"/>
      <c r="I317" s="88"/>
      <c r="J317" s="724"/>
      <c r="K317" s="90"/>
      <c r="L317" s="313"/>
      <c r="M317" s="295"/>
      <c r="N317" s="686"/>
      <c r="O317" s="686"/>
      <c r="P317" s="686"/>
      <c r="Q317" s="733"/>
      <c r="R317" s="686"/>
      <c r="S317" s="686"/>
      <c r="T317" s="686"/>
      <c r="U317" s="733"/>
      <c r="V317" s="686"/>
      <c r="W317" s="686"/>
      <c r="X317" s="686"/>
      <c r="Y317" s="686"/>
      <c r="Z317" s="733"/>
      <c r="AA317" s="686"/>
      <c r="AB317" s="686"/>
      <c r="AC317" s="686"/>
      <c r="AD317" s="754"/>
      <c r="AE317" s="313"/>
    </row>
    <row r="318" spans="1:31">
      <c r="A318" s="276"/>
      <c r="B318" s="82"/>
      <c r="C318" s="87"/>
      <c r="D318" s="88"/>
      <c r="E318" s="88"/>
      <c r="F318" s="89"/>
      <c r="G318" s="98"/>
      <c r="H318" s="90"/>
      <c r="I318" s="88"/>
      <c r="J318" s="724"/>
      <c r="K318" s="90"/>
      <c r="L318" s="313"/>
      <c r="M318" s="295"/>
      <c r="N318" s="686"/>
      <c r="O318" s="686"/>
      <c r="P318" s="686"/>
      <c r="Q318" s="733"/>
      <c r="R318" s="686"/>
      <c r="S318" s="686"/>
      <c r="T318" s="686"/>
      <c r="U318" s="733"/>
      <c r="V318" s="686"/>
      <c r="W318" s="686"/>
      <c r="X318" s="686"/>
      <c r="Y318" s="686"/>
      <c r="Z318" s="733"/>
      <c r="AA318" s="686"/>
      <c r="AB318" s="686"/>
      <c r="AC318" s="686"/>
      <c r="AD318" s="754"/>
      <c r="AE318" s="313"/>
    </row>
    <row r="319" spans="1:31">
      <c r="A319" s="276"/>
      <c r="B319" s="82"/>
      <c r="C319" s="87"/>
      <c r="D319" s="88"/>
      <c r="E319" s="88"/>
      <c r="F319" s="89"/>
      <c r="G319" s="98"/>
      <c r="H319" s="90"/>
      <c r="I319" s="88"/>
      <c r="J319" s="724"/>
      <c r="K319" s="90"/>
      <c r="L319" s="313"/>
      <c r="M319" s="295"/>
      <c r="N319" s="686"/>
      <c r="O319" s="686"/>
      <c r="P319" s="686"/>
      <c r="Q319" s="733"/>
      <c r="R319" s="686"/>
      <c r="S319" s="686"/>
      <c r="T319" s="686"/>
      <c r="U319" s="733"/>
      <c r="V319" s="686"/>
      <c r="W319" s="686"/>
      <c r="X319" s="686"/>
      <c r="Y319" s="686"/>
      <c r="Z319" s="733"/>
      <c r="AA319" s="686"/>
      <c r="AB319" s="686"/>
      <c r="AC319" s="686"/>
      <c r="AD319" s="754"/>
      <c r="AE319" s="313"/>
    </row>
    <row r="320" spans="1:31">
      <c r="A320" s="276"/>
      <c r="B320" s="82"/>
      <c r="C320" s="87"/>
      <c r="D320" s="88"/>
      <c r="E320" s="88"/>
      <c r="F320" s="89"/>
      <c r="G320" s="98"/>
      <c r="H320" s="90"/>
      <c r="I320" s="88"/>
      <c r="J320" s="724"/>
      <c r="K320" s="90"/>
      <c r="L320" s="313"/>
      <c r="M320" s="295"/>
      <c r="N320" s="686"/>
      <c r="O320" s="686"/>
      <c r="P320" s="686"/>
      <c r="Q320" s="733"/>
      <c r="R320" s="686"/>
      <c r="S320" s="686"/>
      <c r="T320" s="686"/>
      <c r="U320" s="733"/>
      <c r="V320" s="778"/>
      <c r="W320" s="756"/>
      <c r="X320" s="756"/>
      <c r="Y320" s="757"/>
      <c r="Z320" s="758"/>
      <c r="AA320" s="758"/>
      <c r="AB320" s="756"/>
      <c r="AC320" s="757"/>
      <c r="AD320" s="758"/>
      <c r="AE320" s="313"/>
    </row>
    <row r="321" spans="1:40">
      <c r="B321" s="82"/>
      <c r="C321" s="87"/>
      <c r="D321" s="88"/>
      <c r="E321" s="88"/>
      <c r="F321" s="89"/>
      <c r="G321" s="98"/>
      <c r="H321" s="90"/>
      <c r="I321" s="88"/>
      <c r="J321" s="724"/>
      <c r="K321" s="90"/>
      <c r="L321" s="313"/>
      <c r="M321" s="295"/>
      <c r="N321" s="686"/>
      <c r="O321" s="686"/>
      <c r="P321" s="686"/>
      <c r="Q321" s="733"/>
      <c r="R321" s="686"/>
      <c r="S321" s="686"/>
      <c r="T321" s="686"/>
      <c r="U321" s="733"/>
      <c r="V321" s="755"/>
      <c r="W321" s="756"/>
      <c r="X321" s="756"/>
      <c r="Y321" s="757"/>
      <c r="Z321" s="758"/>
      <c r="AA321" s="758"/>
      <c r="AB321" s="756"/>
      <c r="AC321" s="757"/>
      <c r="AD321" s="758"/>
      <c r="AE321" s="313"/>
    </row>
    <row r="322" spans="1:40">
      <c r="A322" s="276"/>
      <c r="B322" s="86"/>
      <c r="C322" s="91"/>
      <c r="D322" s="92"/>
      <c r="E322" s="92"/>
      <c r="F322" s="93"/>
      <c r="G322" s="99"/>
      <c r="H322" s="94"/>
      <c r="I322" s="92"/>
      <c r="J322" s="725"/>
      <c r="K322" s="94"/>
      <c r="L322" s="313"/>
      <c r="M322" s="759"/>
      <c r="N322" s="760"/>
      <c r="O322" s="760"/>
      <c r="P322" s="760"/>
      <c r="Q322" s="761"/>
      <c r="R322" s="760"/>
      <c r="S322" s="760"/>
      <c r="T322" s="760"/>
      <c r="U322" s="761"/>
      <c r="V322" s="779"/>
      <c r="W322" s="760"/>
      <c r="X322" s="760"/>
      <c r="Y322" s="763"/>
      <c r="Z322" s="762"/>
      <c r="AA322" s="762"/>
      <c r="AB322" s="760"/>
      <c r="AC322" s="763"/>
      <c r="AD322" s="762"/>
      <c r="AE322" s="313"/>
    </row>
    <row r="323" spans="1:40">
      <c r="A323" s="276"/>
      <c r="B323" s="82"/>
      <c r="C323" s="87"/>
      <c r="D323" s="88"/>
      <c r="E323" s="88"/>
      <c r="F323" s="89"/>
      <c r="G323" s="98"/>
      <c r="H323" s="90"/>
      <c r="I323" s="88"/>
      <c r="J323" s="724"/>
      <c r="K323" s="90"/>
      <c r="L323" s="313"/>
      <c r="M323" s="764"/>
      <c r="N323" s="764"/>
      <c r="O323" s="764"/>
      <c r="P323" s="764"/>
      <c r="Q323" s="765"/>
      <c r="R323" s="764"/>
      <c r="S323" s="756"/>
      <c r="T323" s="764"/>
      <c r="U323" s="765"/>
      <c r="V323" s="766"/>
      <c r="W323" s="767"/>
      <c r="X323" s="767"/>
      <c r="Y323" s="768"/>
      <c r="Z323" s="769"/>
      <c r="AA323" s="769"/>
      <c r="AB323" s="767"/>
      <c r="AC323" s="768"/>
      <c r="AD323" s="769"/>
      <c r="AE323" s="313"/>
    </row>
    <row r="324" spans="1:40">
      <c r="B324" s="82"/>
      <c r="C324" s="87"/>
      <c r="D324" s="88"/>
      <c r="E324" s="88"/>
      <c r="F324" s="89"/>
      <c r="G324" s="98"/>
      <c r="H324" s="90"/>
      <c r="I324" s="88"/>
      <c r="J324" s="724"/>
      <c r="K324" s="90"/>
      <c r="L324" s="313"/>
      <c r="M324" s="605"/>
      <c r="N324" s="605"/>
      <c r="O324" s="605"/>
      <c r="P324" s="606"/>
      <c r="Q324" s="607"/>
      <c r="R324" s="608"/>
      <c r="S324" s="605"/>
      <c r="T324" s="606"/>
      <c r="U324" s="609"/>
      <c r="V324" s="734"/>
      <c r="W324" s="734"/>
      <c r="X324" s="743"/>
      <c r="Y324" s="743"/>
      <c r="Z324" s="744"/>
      <c r="AA324" s="744"/>
      <c r="AB324" s="743"/>
      <c r="AC324" s="745"/>
      <c r="AD324" s="743"/>
      <c r="AE324" s="313"/>
    </row>
    <row r="325" spans="1:40">
      <c r="A325" s="276"/>
      <c r="B325" s="86"/>
      <c r="C325" s="91"/>
      <c r="D325" s="92"/>
      <c r="E325" s="92"/>
      <c r="F325" s="93"/>
      <c r="G325" s="99"/>
      <c r="H325" s="94"/>
      <c r="I325" s="92"/>
      <c r="J325" s="725"/>
      <c r="K325" s="94"/>
      <c r="L325" s="313"/>
      <c r="M325" s="610"/>
      <c r="N325" s="610"/>
      <c r="O325" s="610"/>
      <c r="P325" s="611"/>
      <c r="Q325" s="612"/>
      <c r="R325" s="613"/>
      <c r="S325" s="610"/>
      <c r="T325" s="611"/>
      <c r="U325" s="614"/>
      <c r="V325" s="770"/>
      <c r="W325" s="771"/>
      <c r="X325" s="771"/>
      <c r="Y325" s="772"/>
      <c r="Z325" s="770"/>
      <c r="AA325" s="770"/>
      <c r="AB325" s="771"/>
      <c r="AC325" s="772"/>
      <c r="AD325" s="770"/>
      <c r="AE325" s="313"/>
    </row>
    <row r="326" spans="1:40">
      <c r="A326" s="276"/>
      <c r="B326" s="82"/>
      <c r="C326" s="87"/>
      <c r="D326" s="88"/>
      <c r="E326" s="88"/>
      <c r="F326" s="89"/>
      <c r="G326" s="98"/>
      <c r="H326" s="90"/>
      <c r="I326" s="88"/>
      <c r="J326" s="724"/>
      <c r="K326" s="90"/>
      <c r="L326" s="313"/>
      <c r="M326" s="905"/>
      <c r="N326" s="716"/>
      <c r="O326" s="716"/>
      <c r="P326" s="717"/>
      <c r="Q326" s="718"/>
      <c r="R326" s="719"/>
      <c r="S326" s="716"/>
      <c r="T326" s="717"/>
      <c r="U326" s="720"/>
      <c r="V326" s="773"/>
      <c r="W326" s="774"/>
      <c r="X326" s="774"/>
      <c r="Y326" s="775"/>
      <c r="Z326" s="776"/>
      <c r="AA326" s="776"/>
      <c r="AB326" s="774"/>
      <c r="AC326" s="775"/>
      <c r="AD326" s="776"/>
      <c r="AE326" s="313"/>
    </row>
    <row r="327" spans="1:40">
      <c r="A327" s="276"/>
      <c r="B327" s="82"/>
      <c r="C327" s="87"/>
      <c r="D327" s="88"/>
      <c r="E327" s="88"/>
      <c r="F327" s="89"/>
      <c r="G327" s="98"/>
      <c r="H327" s="90"/>
      <c r="I327" s="88"/>
      <c r="J327" s="724"/>
      <c r="K327" s="90"/>
      <c r="L327" s="313"/>
      <c r="M327" s="605"/>
      <c r="N327" s="605"/>
      <c r="O327" s="605"/>
      <c r="P327" s="606"/>
      <c r="Q327" s="607"/>
      <c r="R327" s="608"/>
      <c r="S327" s="605"/>
      <c r="T327" s="606"/>
      <c r="U327" s="609"/>
      <c r="V327" s="734"/>
      <c r="W327" s="734"/>
      <c r="X327" s="743"/>
      <c r="Y327" s="743"/>
      <c r="Z327" s="744"/>
      <c r="AA327" s="744"/>
      <c r="AB327" s="743"/>
      <c r="AC327" s="745"/>
      <c r="AD327" s="743"/>
      <c r="AE327" s="313"/>
    </row>
    <row r="328" spans="1:40">
      <c r="A328" s="276"/>
      <c r="B328" s="86"/>
      <c r="C328" s="91"/>
      <c r="D328" s="92"/>
      <c r="E328" s="92"/>
      <c r="F328" s="93"/>
      <c r="G328" s="99"/>
      <c r="H328" s="94"/>
      <c r="I328" s="92"/>
      <c r="J328" s="725"/>
      <c r="K328" s="94"/>
      <c r="L328" s="313"/>
      <c r="M328" s="610"/>
      <c r="N328" s="610"/>
      <c r="O328" s="610"/>
      <c r="P328" s="611"/>
      <c r="Q328" s="612"/>
      <c r="R328" s="613"/>
      <c r="S328" s="610"/>
      <c r="T328" s="611"/>
      <c r="U328" s="614"/>
      <c r="V328" s="770"/>
      <c r="W328" s="771"/>
      <c r="X328" s="771"/>
      <c r="Y328" s="772"/>
      <c r="Z328" s="770"/>
      <c r="AA328" s="770"/>
      <c r="AB328" s="771"/>
      <c r="AC328" s="772"/>
      <c r="AD328" s="770"/>
      <c r="AE328" s="313"/>
      <c r="AF328" s="660"/>
      <c r="AG328" s="660"/>
      <c r="AH328" s="660"/>
      <c r="AI328" s="660"/>
      <c r="AJ328" s="660"/>
      <c r="AK328" s="660"/>
      <c r="AL328" s="660"/>
      <c r="AM328" s="660"/>
      <c r="AN328" s="660"/>
    </row>
    <row r="329" spans="1:40">
      <c r="A329" s="276"/>
      <c r="B329" s="82"/>
      <c r="C329" s="87"/>
      <c r="D329" s="88"/>
      <c r="E329" s="88"/>
      <c r="F329" s="89"/>
      <c r="G329" s="98"/>
      <c r="H329" s="90"/>
      <c r="I329" s="88"/>
      <c r="J329" s="724"/>
      <c r="K329" s="90"/>
      <c r="L329" s="313"/>
      <c r="M329" s="905"/>
      <c r="N329" s="716"/>
      <c r="O329" s="716"/>
      <c r="P329" s="717"/>
      <c r="Q329" s="718"/>
      <c r="R329" s="719"/>
      <c r="S329" s="716"/>
      <c r="T329" s="717"/>
      <c r="U329" s="720"/>
      <c r="V329" s="734"/>
      <c r="W329" s="734"/>
      <c r="X329" s="743"/>
      <c r="Y329" s="743"/>
      <c r="Z329" s="744"/>
      <c r="AA329" s="744"/>
      <c r="AB329" s="743"/>
      <c r="AC329" s="745"/>
      <c r="AD329" s="743"/>
      <c r="AE329" s="313"/>
    </row>
    <row r="330" spans="1:40">
      <c r="A330" s="276"/>
      <c r="B330" s="82"/>
      <c r="C330" s="87"/>
      <c r="D330" s="88"/>
      <c r="E330" s="88"/>
      <c r="F330" s="89"/>
      <c r="G330" s="98"/>
      <c r="H330" s="90"/>
      <c r="I330" s="88"/>
      <c r="J330" s="724"/>
      <c r="K330" s="90"/>
      <c r="L330" s="313"/>
      <c r="M330" s="605"/>
      <c r="N330" s="605"/>
      <c r="O330" s="605"/>
      <c r="P330" s="606"/>
      <c r="Q330" s="607"/>
      <c r="R330" s="608"/>
      <c r="S330" s="605"/>
      <c r="T330" s="606"/>
      <c r="U330" s="609"/>
      <c r="V330" s="734"/>
      <c r="W330" s="734"/>
      <c r="X330" s="743"/>
      <c r="Y330" s="743"/>
      <c r="Z330" s="744"/>
      <c r="AA330" s="744"/>
      <c r="AB330" s="743"/>
      <c r="AC330" s="745"/>
      <c r="AD330" s="743"/>
      <c r="AE330" s="313"/>
    </row>
    <row r="331" spans="1:40">
      <c r="A331" s="276"/>
      <c r="B331" s="86"/>
      <c r="C331" s="91"/>
      <c r="D331" s="92"/>
      <c r="E331" s="92"/>
      <c r="F331" s="93"/>
      <c r="G331" s="99"/>
      <c r="H331" s="94"/>
      <c r="I331" s="92"/>
      <c r="J331" s="725"/>
      <c r="K331" s="94"/>
      <c r="L331" s="313"/>
      <c r="M331" s="610"/>
      <c r="N331" s="610"/>
      <c r="O331" s="610"/>
      <c r="P331" s="611"/>
      <c r="Q331" s="612"/>
      <c r="R331" s="613"/>
      <c r="S331" s="610"/>
      <c r="T331" s="611"/>
      <c r="U331" s="614"/>
      <c r="V331" s="777"/>
      <c r="W331" s="771"/>
      <c r="X331" s="771"/>
      <c r="Y331" s="772"/>
      <c r="Z331" s="770"/>
      <c r="AA331" s="770"/>
      <c r="AB331" s="771"/>
      <c r="AC331" s="772"/>
      <c r="AD331" s="770"/>
      <c r="AE331" s="313"/>
    </row>
    <row r="332" spans="1:40">
      <c r="A332" s="276"/>
      <c r="B332" s="82"/>
      <c r="C332" s="87"/>
      <c r="D332" s="88"/>
      <c r="E332" s="88"/>
      <c r="F332" s="89"/>
      <c r="G332" s="98"/>
      <c r="H332" s="90"/>
      <c r="I332" s="88"/>
      <c r="J332" s="724"/>
      <c r="K332" s="90"/>
      <c r="L332" s="313"/>
      <c r="M332" s="905"/>
      <c r="N332" s="716"/>
      <c r="O332" s="716"/>
      <c r="P332" s="717"/>
      <c r="Q332" s="718"/>
      <c r="R332" s="719"/>
      <c r="S332" s="716"/>
      <c r="T332" s="717"/>
      <c r="U332" s="720"/>
      <c r="V332" s="773"/>
      <c r="W332" s="774"/>
      <c r="X332" s="774"/>
      <c r="Y332" s="775"/>
      <c r="Z332" s="776"/>
      <c r="AA332" s="776"/>
      <c r="AB332" s="774"/>
      <c r="AC332" s="775"/>
      <c r="AD332" s="776"/>
      <c r="AE332" s="313"/>
      <c r="AI332" s="599"/>
    </row>
    <row r="333" spans="1:40">
      <c r="A333" s="276"/>
      <c r="B333" s="82"/>
      <c r="C333" s="87"/>
      <c r="D333" s="88"/>
      <c r="E333" s="88"/>
      <c r="F333" s="89"/>
      <c r="G333" s="98"/>
      <c r="H333" s="90"/>
      <c r="I333" s="88"/>
      <c r="J333" s="724"/>
      <c r="K333" s="90"/>
      <c r="L333" s="313"/>
      <c r="M333" s="605"/>
      <c r="N333" s="605"/>
      <c r="O333" s="605"/>
      <c r="P333" s="606"/>
      <c r="Q333" s="607"/>
      <c r="R333" s="608"/>
      <c r="S333" s="605"/>
      <c r="T333" s="606"/>
      <c r="U333" s="609"/>
      <c r="V333" s="734"/>
      <c r="W333" s="734"/>
      <c r="X333" s="743"/>
      <c r="Y333" s="743"/>
      <c r="Z333" s="744"/>
      <c r="AA333" s="744"/>
      <c r="AB333" s="743"/>
      <c r="AC333" s="745"/>
      <c r="AD333" s="743"/>
      <c r="AE333" s="313"/>
    </row>
    <row r="334" spans="1:40">
      <c r="A334" s="276"/>
      <c r="B334" s="86"/>
      <c r="C334" s="91"/>
      <c r="D334" s="92"/>
      <c r="E334" s="92"/>
      <c r="F334" s="93"/>
      <c r="G334" s="99"/>
      <c r="H334" s="94"/>
      <c r="I334" s="714"/>
      <c r="J334" s="725"/>
      <c r="K334" s="94"/>
      <c r="L334" s="313"/>
      <c r="M334" s="610"/>
      <c r="N334" s="610"/>
      <c r="O334" s="610"/>
      <c r="P334" s="611"/>
      <c r="Q334" s="612"/>
      <c r="R334" s="613"/>
      <c r="S334" s="610"/>
      <c r="T334" s="611"/>
      <c r="U334" s="614"/>
      <c r="V334" s="770"/>
      <c r="W334" s="771"/>
      <c r="X334" s="771"/>
      <c r="Y334" s="772"/>
      <c r="Z334" s="770"/>
      <c r="AA334" s="770"/>
      <c r="AB334" s="771"/>
      <c r="AC334" s="772"/>
      <c r="AD334" s="770"/>
      <c r="AE334" s="313"/>
    </row>
    <row r="335" spans="1:40">
      <c r="A335" s="276"/>
      <c r="B335" s="82"/>
      <c r="C335" s="87"/>
      <c r="D335" s="88"/>
      <c r="E335" s="88"/>
      <c r="F335" s="89"/>
      <c r="G335" s="98"/>
      <c r="H335" s="90"/>
      <c r="I335" s="88"/>
      <c r="J335" s="724"/>
      <c r="K335" s="90"/>
      <c r="L335" s="313"/>
      <c r="M335" s="905"/>
      <c r="N335" s="716"/>
      <c r="O335" s="716"/>
      <c r="P335" s="717"/>
      <c r="Q335" s="718"/>
      <c r="R335" s="719"/>
      <c r="S335" s="716"/>
      <c r="T335" s="717"/>
      <c r="U335" s="720"/>
      <c r="V335" s="773"/>
      <c r="W335" s="774"/>
      <c r="X335" s="774"/>
      <c r="Y335" s="775"/>
      <c r="Z335" s="776"/>
      <c r="AA335" s="776"/>
      <c r="AB335" s="774"/>
      <c r="AC335" s="775"/>
      <c r="AD335" s="776"/>
      <c r="AE335" s="313"/>
    </row>
    <row r="336" spans="1:40">
      <c r="A336" s="276"/>
      <c r="B336" s="82"/>
      <c r="C336" s="87"/>
      <c r="D336" s="88"/>
      <c r="E336" s="88"/>
      <c r="F336" s="89"/>
      <c r="G336" s="98"/>
      <c r="H336" s="90"/>
      <c r="I336" s="88"/>
      <c r="J336" s="724"/>
      <c r="K336" s="90"/>
      <c r="L336" s="313"/>
      <c r="M336" s="605"/>
      <c r="N336" s="605"/>
      <c r="O336" s="605"/>
      <c r="P336" s="606"/>
      <c r="Q336" s="607"/>
      <c r="R336" s="608"/>
      <c r="S336" s="605"/>
      <c r="T336" s="606"/>
      <c r="U336" s="609"/>
      <c r="V336" s="734"/>
      <c r="W336" s="734"/>
      <c r="X336" s="743"/>
      <c r="Y336" s="743"/>
      <c r="Z336" s="744"/>
      <c r="AA336" s="744"/>
      <c r="AB336" s="743"/>
      <c r="AC336" s="745"/>
      <c r="AD336" s="743"/>
      <c r="AE336" s="313"/>
    </row>
    <row r="337" spans="1:31">
      <c r="A337" s="276"/>
      <c r="B337" s="86"/>
      <c r="C337" s="91"/>
      <c r="D337" s="92"/>
      <c r="E337" s="92"/>
      <c r="F337" s="93"/>
      <c r="G337" s="99"/>
      <c r="H337" s="94"/>
      <c r="I337" s="92"/>
      <c r="J337" s="725"/>
      <c r="K337" s="94"/>
      <c r="L337" s="313"/>
      <c r="M337" s="610"/>
      <c r="N337" s="610"/>
      <c r="O337" s="610"/>
      <c r="P337" s="611"/>
      <c r="Q337" s="612"/>
      <c r="R337" s="613"/>
      <c r="S337" s="610"/>
      <c r="T337" s="611"/>
      <c r="U337" s="614"/>
      <c r="V337" s="770"/>
      <c r="W337" s="771"/>
      <c r="X337" s="771"/>
      <c r="Y337" s="772"/>
      <c r="Z337" s="770"/>
      <c r="AA337" s="770"/>
      <c r="AB337" s="771"/>
      <c r="AC337" s="772"/>
      <c r="AD337" s="770"/>
      <c r="AE337" s="313"/>
    </row>
    <row r="338" spans="1:31">
      <c r="A338" s="276"/>
      <c r="B338" s="82"/>
      <c r="C338" s="87"/>
      <c r="D338" s="88"/>
      <c r="E338" s="88"/>
      <c r="F338" s="89"/>
      <c r="G338" s="98"/>
      <c r="H338" s="90"/>
      <c r="I338" s="88"/>
      <c r="J338" s="724"/>
      <c r="K338" s="90"/>
      <c r="L338" s="313"/>
      <c r="M338" s="905"/>
      <c r="N338" s="716"/>
      <c r="O338" s="716"/>
      <c r="P338" s="717"/>
      <c r="Q338" s="718"/>
      <c r="R338" s="719"/>
      <c r="S338" s="716"/>
      <c r="T338" s="717"/>
      <c r="U338" s="720"/>
      <c r="V338" s="773"/>
      <c r="W338" s="774"/>
      <c r="X338" s="774"/>
      <c r="Y338" s="775"/>
      <c r="Z338" s="776"/>
      <c r="AA338" s="776"/>
      <c r="AB338" s="774"/>
      <c r="AC338" s="775"/>
      <c r="AD338" s="776"/>
      <c r="AE338" s="313"/>
    </row>
    <row r="339" spans="1:31">
      <c r="A339" s="276"/>
      <c r="B339" s="82"/>
      <c r="C339" s="87"/>
      <c r="D339" s="88"/>
      <c r="E339" s="88"/>
      <c r="F339" s="89"/>
      <c r="G339" s="98"/>
      <c r="H339" s="90"/>
      <c r="I339" s="88"/>
      <c r="J339" s="724"/>
      <c r="K339" s="90"/>
      <c r="L339" s="313"/>
      <c r="M339" s="605"/>
      <c r="N339" s="605"/>
      <c r="O339" s="605"/>
      <c r="P339" s="606"/>
      <c r="Q339" s="607"/>
      <c r="R339" s="608"/>
      <c r="S339" s="605"/>
      <c r="T339" s="606"/>
      <c r="U339" s="609"/>
      <c r="V339" s="734"/>
      <c r="W339" s="734"/>
      <c r="X339" s="743"/>
      <c r="Y339" s="743"/>
      <c r="Z339" s="744"/>
      <c r="AA339" s="744"/>
      <c r="AB339" s="743"/>
      <c r="AC339" s="745"/>
      <c r="AD339" s="743"/>
      <c r="AE339" s="313"/>
    </row>
    <row r="340" spans="1:31">
      <c r="A340" s="276"/>
      <c r="B340" s="86"/>
      <c r="C340" s="91"/>
      <c r="D340" s="92"/>
      <c r="E340" s="92"/>
      <c r="F340" s="93"/>
      <c r="G340" s="99"/>
      <c r="H340" s="94"/>
      <c r="I340" s="92"/>
      <c r="J340" s="725"/>
      <c r="K340" s="94"/>
      <c r="L340" s="313"/>
      <c r="M340" s="610"/>
      <c r="N340" s="610"/>
      <c r="O340" s="610"/>
      <c r="P340" s="611"/>
      <c r="Q340" s="612"/>
      <c r="R340" s="613"/>
      <c r="S340" s="610"/>
      <c r="T340" s="611"/>
      <c r="U340" s="614"/>
      <c r="V340" s="770"/>
      <c r="W340" s="771"/>
      <c r="X340" s="771"/>
      <c r="Y340" s="772"/>
      <c r="Z340" s="770"/>
      <c r="AA340" s="770"/>
      <c r="AB340" s="771"/>
      <c r="AC340" s="772"/>
      <c r="AD340" s="770"/>
      <c r="AE340" s="313"/>
    </row>
    <row r="341" spans="1:31">
      <c r="A341" s="276"/>
      <c r="B341" s="641"/>
      <c r="C341" s="642"/>
      <c r="D341" s="618"/>
      <c r="E341" s="618"/>
      <c r="F341" s="602"/>
      <c r="G341" s="721"/>
      <c r="H341" s="601"/>
      <c r="I341" s="618"/>
      <c r="J341" s="723"/>
      <c r="K341" s="601"/>
      <c r="L341" s="313"/>
      <c r="M341" s="905"/>
      <c r="N341" s="716"/>
      <c r="O341" s="716"/>
      <c r="P341" s="717"/>
      <c r="Q341" s="718"/>
      <c r="R341" s="719"/>
      <c r="S341" s="716"/>
      <c r="T341" s="717"/>
      <c r="U341" s="720"/>
      <c r="V341" s="773"/>
      <c r="W341" s="774"/>
      <c r="X341" s="774"/>
      <c r="Y341" s="775"/>
      <c r="Z341" s="776"/>
      <c r="AA341" s="776"/>
      <c r="AB341" s="774"/>
      <c r="AC341" s="775"/>
      <c r="AD341" s="776"/>
      <c r="AE341" s="313"/>
    </row>
    <row r="342" spans="1:31">
      <c r="A342" s="276"/>
      <c r="B342" s="82"/>
      <c r="C342" s="87"/>
      <c r="D342" s="88"/>
      <c r="E342" s="88"/>
      <c r="F342" s="89"/>
      <c r="G342" s="98"/>
      <c r="H342" s="90"/>
      <c r="I342" s="88"/>
      <c r="J342" s="724"/>
      <c r="K342" s="90"/>
      <c r="L342" s="313"/>
      <c r="M342" s="605"/>
      <c r="N342" s="605"/>
      <c r="O342" s="605"/>
      <c r="P342" s="606"/>
      <c r="Q342" s="607"/>
      <c r="R342" s="608"/>
      <c r="S342" s="605"/>
      <c r="T342" s="606"/>
      <c r="U342" s="609"/>
      <c r="V342" s="734"/>
      <c r="W342" s="734"/>
      <c r="X342" s="743"/>
      <c r="Y342" s="743"/>
      <c r="Z342" s="744"/>
      <c r="AA342" s="744"/>
      <c r="AB342" s="743"/>
      <c r="AC342" s="745"/>
      <c r="AD342" s="743"/>
      <c r="AE342" s="313"/>
    </row>
    <row r="343" spans="1:31">
      <c r="A343" s="276"/>
      <c r="B343" s="86"/>
      <c r="C343" s="91"/>
      <c r="D343" s="92"/>
      <c r="E343" s="92"/>
      <c r="F343" s="93"/>
      <c r="G343" s="99"/>
      <c r="H343" s="94"/>
      <c r="I343" s="92"/>
      <c r="J343" s="725"/>
      <c r="K343" s="94"/>
      <c r="L343" s="313"/>
      <c r="M343" s="610"/>
      <c r="N343" s="610"/>
      <c r="O343" s="610"/>
      <c r="P343" s="611"/>
      <c r="Q343" s="612"/>
      <c r="R343" s="613"/>
      <c r="S343" s="610"/>
      <c r="T343" s="611"/>
      <c r="U343" s="614"/>
      <c r="V343" s="770"/>
      <c r="W343" s="771"/>
      <c r="X343" s="771"/>
      <c r="Y343" s="772"/>
      <c r="Z343" s="770"/>
      <c r="AA343" s="770"/>
      <c r="AB343" s="771"/>
      <c r="AC343" s="772"/>
      <c r="AD343" s="770"/>
      <c r="AE343" s="313"/>
    </row>
    <row r="344" spans="1:31">
      <c r="A344" s="276"/>
      <c r="B344" s="82"/>
      <c r="C344" s="87"/>
      <c r="D344" s="88"/>
      <c r="E344" s="88"/>
      <c r="F344" s="89"/>
      <c r="G344" s="98"/>
      <c r="H344" s="90"/>
      <c r="I344" s="88"/>
      <c r="J344" s="724"/>
      <c r="K344" s="90"/>
      <c r="L344" s="313"/>
      <c r="M344" s="605"/>
      <c r="N344" s="605"/>
      <c r="O344" s="605"/>
      <c r="P344" s="606"/>
      <c r="Q344" s="722"/>
      <c r="R344" s="608"/>
      <c r="S344" s="605"/>
      <c r="T344" s="606"/>
      <c r="U344" s="609"/>
      <c r="V344" s="766"/>
      <c r="W344" s="767"/>
      <c r="X344" s="767"/>
      <c r="Y344" s="768"/>
      <c r="Z344" s="769"/>
      <c r="AA344" s="769"/>
      <c r="AB344" s="767"/>
      <c r="AC344" s="768"/>
      <c r="AD344" s="769"/>
      <c r="AE344" s="313"/>
    </row>
    <row r="345" spans="1:31">
      <c r="A345" s="276"/>
      <c r="B345" s="82"/>
      <c r="C345" s="87"/>
      <c r="D345" s="88"/>
      <c r="E345" s="88"/>
      <c r="F345" s="89"/>
      <c r="G345" s="98"/>
      <c r="H345" s="90"/>
      <c r="I345" s="88"/>
      <c r="J345" s="724"/>
      <c r="K345" s="90"/>
      <c r="L345" s="313"/>
      <c r="M345" s="605"/>
      <c r="N345" s="296"/>
      <c r="O345" s="296"/>
      <c r="P345" s="296"/>
      <c r="Q345" s="297"/>
      <c r="R345" s="297"/>
      <c r="S345" s="683"/>
      <c r="T345" s="298"/>
      <c r="U345" s="298"/>
      <c r="V345" s="742"/>
      <c r="W345" s="734"/>
      <c r="X345" s="743"/>
      <c r="Y345" s="743"/>
      <c r="Z345" s="744"/>
      <c r="AA345" s="744"/>
      <c r="AB345" s="743"/>
      <c r="AC345" s="745"/>
      <c r="AD345" s="743"/>
      <c r="AE345" s="313"/>
    </row>
    <row r="346" spans="1:31">
      <c r="A346" s="305"/>
      <c r="B346" s="86"/>
      <c r="C346" s="91"/>
      <c r="D346" s="92"/>
      <c r="E346" s="92"/>
      <c r="F346" s="93"/>
      <c r="G346" s="99"/>
      <c r="H346" s="94"/>
      <c r="I346" s="92"/>
      <c r="J346" s="725"/>
      <c r="K346" s="94"/>
      <c r="L346" s="313"/>
      <c r="M346" s="610"/>
      <c r="N346" s="299"/>
      <c r="O346" s="299"/>
      <c r="P346" s="299"/>
      <c r="Q346" s="300"/>
      <c r="R346" s="300"/>
      <c r="S346" s="684"/>
      <c r="T346" s="301"/>
      <c r="U346" s="301"/>
      <c r="V346" s="746"/>
      <c r="W346" s="747"/>
      <c r="X346" s="748"/>
      <c r="Y346" s="748"/>
      <c r="Z346" s="749"/>
      <c r="AA346" s="749"/>
      <c r="AB346" s="748"/>
      <c r="AC346" s="750"/>
      <c r="AD346" s="748"/>
      <c r="AE346" s="313"/>
    </row>
    <row r="347" spans="1:31">
      <c r="A347" s="643"/>
      <c r="B347" s="641"/>
      <c r="C347" s="642"/>
      <c r="D347" s="618"/>
      <c r="E347" s="618"/>
      <c r="F347" s="602"/>
      <c r="G347" s="98"/>
      <c r="H347" s="601"/>
      <c r="I347" s="618"/>
      <c r="J347" s="723"/>
      <c r="K347" s="601"/>
      <c r="L347" s="313"/>
      <c r="M347" s="906"/>
      <c r="N347" s="292"/>
      <c r="O347" s="292"/>
      <c r="P347" s="292"/>
      <c r="Q347" s="293"/>
      <c r="R347" s="293"/>
      <c r="S347" s="682"/>
      <c r="T347" s="625"/>
      <c r="U347" s="294"/>
      <c r="V347" s="736"/>
      <c r="W347" s="737"/>
      <c r="X347" s="738"/>
      <c r="Y347" s="738"/>
      <c r="Z347" s="739"/>
      <c r="AA347" s="739"/>
      <c r="AB347" s="738"/>
      <c r="AC347" s="740"/>
      <c r="AD347" s="741"/>
      <c r="AE347" s="313"/>
    </row>
    <row r="348" spans="1:31">
      <c r="A348" s="276"/>
      <c r="B348" s="82"/>
      <c r="C348" s="87"/>
      <c r="D348" s="88"/>
      <c r="E348" s="88"/>
      <c r="F348" s="89"/>
      <c r="G348" s="98"/>
      <c r="H348" s="90"/>
      <c r="I348" s="88"/>
      <c r="J348" s="724"/>
      <c r="K348" s="90"/>
      <c r="L348" s="313"/>
      <c r="M348" s="907"/>
      <c r="N348" s="296"/>
      <c r="O348" s="296"/>
      <c r="P348" s="296"/>
      <c r="Q348" s="297"/>
      <c r="R348" s="297"/>
      <c r="S348" s="683"/>
      <c r="T348" s="298"/>
      <c r="U348" s="298"/>
      <c r="V348" s="742"/>
      <c r="W348" s="734"/>
      <c r="X348" s="743"/>
      <c r="Y348" s="743"/>
      <c r="Z348" s="744"/>
      <c r="AA348" s="744"/>
      <c r="AB348" s="743"/>
      <c r="AC348" s="745"/>
      <c r="AD348" s="743"/>
      <c r="AE348" s="313"/>
    </row>
    <row r="349" spans="1:31">
      <c r="A349" s="276"/>
      <c r="B349" s="82"/>
      <c r="C349" s="87"/>
      <c r="D349" s="88"/>
      <c r="E349" s="88"/>
      <c r="F349" s="89"/>
      <c r="G349" s="98"/>
      <c r="H349" s="90"/>
      <c r="I349" s="88"/>
      <c r="J349" s="724"/>
      <c r="K349" s="90"/>
      <c r="L349" s="313"/>
      <c r="M349" s="907"/>
      <c r="N349" s="296"/>
      <c r="O349" s="296"/>
      <c r="P349" s="296"/>
      <c r="Q349" s="297"/>
      <c r="R349" s="297"/>
      <c r="S349" s="683"/>
      <c r="T349" s="298"/>
      <c r="U349" s="298"/>
      <c r="V349" s="742"/>
      <c r="W349" s="734"/>
      <c r="X349" s="743"/>
      <c r="Y349" s="743"/>
      <c r="Z349" s="744"/>
      <c r="AA349" s="744"/>
      <c r="AB349" s="743"/>
      <c r="AC349" s="745"/>
      <c r="AD349" s="743"/>
      <c r="AE349" s="313"/>
    </row>
    <row r="350" spans="1:31">
      <c r="A350" s="276"/>
      <c r="B350" s="82"/>
      <c r="C350" s="87"/>
      <c r="D350" s="88"/>
      <c r="E350" s="88"/>
      <c r="F350" s="89"/>
      <c r="G350" s="98"/>
      <c r="H350" s="90"/>
      <c r="I350" s="88"/>
      <c r="J350" s="724"/>
      <c r="K350" s="90"/>
      <c r="L350" s="313"/>
      <c r="M350" s="907"/>
      <c r="N350" s="296"/>
      <c r="O350" s="296"/>
      <c r="P350" s="296"/>
      <c r="Q350" s="297"/>
      <c r="R350" s="297"/>
      <c r="S350" s="683"/>
      <c r="T350" s="298"/>
      <c r="U350" s="298"/>
      <c r="V350" s="742"/>
      <c r="W350" s="734"/>
      <c r="X350" s="743"/>
      <c r="Y350" s="743"/>
      <c r="Z350" s="744"/>
      <c r="AA350" s="744"/>
      <c r="AB350" s="743"/>
      <c r="AC350" s="745"/>
      <c r="AD350" s="743"/>
      <c r="AE350" s="313"/>
    </row>
    <row r="351" spans="1:31">
      <c r="A351" s="276"/>
      <c r="B351" s="82"/>
      <c r="C351" s="87"/>
      <c r="D351" s="88"/>
      <c r="E351" s="88"/>
      <c r="F351" s="89"/>
      <c r="G351" s="98"/>
      <c r="H351" s="90"/>
      <c r="I351" s="88"/>
      <c r="J351" s="724"/>
      <c r="K351" s="90"/>
      <c r="L351" s="313"/>
      <c r="M351" s="907"/>
      <c r="N351" s="296"/>
      <c r="O351" s="296"/>
      <c r="P351" s="296"/>
      <c r="Q351" s="297"/>
      <c r="R351" s="297"/>
      <c r="S351" s="683"/>
      <c r="T351" s="298"/>
      <c r="U351" s="298"/>
      <c r="V351" s="742"/>
      <c r="W351" s="734"/>
      <c r="X351" s="743"/>
      <c r="Y351" s="743"/>
      <c r="Z351" s="744"/>
      <c r="AA351" s="744"/>
      <c r="AB351" s="743"/>
      <c r="AC351" s="745"/>
      <c r="AD351" s="743"/>
      <c r="AE351" s="313"/>
    </row>
    <row r="352" spans="1:31">
      <c r="A352" s="276"/>
      <c r="B352" s="86"/>
      <c r="C352" s="91"/>
      <c r="D352" s="92"/>
      <c r="E352" s="92"/>
      <c r="F352" s="93"/>
      <c r="G352" s="99"/>
      <c r="H352" s="94"/>
      <c r="I352" s="92"/>
      <c r="J352" s="725"/>
      <c r="K352" s="94"/>
      <c r="L352" s="313"/>
      <c r="M352" s="908"/>
      <c r="N352" s="299"/>
      <c r="O352" s="299"/>
      <c r="P352" s="299"/>
      <c r="Q352" s="300"/>
      <c r="R352" s="300"/>
      <c r="S352" s="684"/>
      <c r="T352" s="301"/>
      <c r="U352" s="301"/>
      <c r="V352" s="746"/>
      <c r="W352" s="747"/>
      <c r="X352" s="748"/>
      <c r="Y352" s="748"/>
      <c r="Z352" s="749"/>
      <c r="AA352" s="749"/>
      <c r="AB352" s="748"/>
      <c r="AC352" s="750"/>
      <c r="AD352" s="748"/>
      <c r="AE352" s="313"/>
    </row>
    <row r="353" spans="1:40">
      <c r="A353" s="276"/>
      <c r="B353" s="82"/>
      <c r="C353" s="87"/>
      <c r="D353" s="88"/>
      <c r="E353" s="88"/>
      <c r="F353" s="89"/>
      <c r="G353" s="98"/>
      <c r="H353" s="90"/>
      <c r="I353" s="88"/>
      <c r="J353" s="724"/>
      <c r="K353" s="90"/>
      <c r="L353" s="313"/>
      <c r="M353" s="904"/>
      <c r="N353" s="603"/>
      <c r="O353" s="603"/>
      <c r="P353" s="603"/>
      <c r="Q353" s="604"/>
      <c r="R353" s="603"/>
      <c r="S353" s="685"/>
      <c r="T353" s="603"/>
      <c r="U353" s="604"/>
      <c r="V353" s="751"/>
      <c r="W353" s="751"/>
      <c r="X353" s="751"/>
      <c r="Y353" s="751"/>
      <c r="Z353" s="752"/>
      <c r="AA353" s="751"/>
      <c r="AB353" s="751"/>
      <c r="AC353" s="751"/>
      <c r="AD353" s="753"/>
      <c r="AE353" s="313"/>
    </row>
    <row r="354" spans="1:40">
      <c r="A354" s="276"/>
      <c r="B354" s="82"/>
      <c r="C354" s="87"/>
      <c r="D354" s="88"/>
      <c r="E354" s="88"/>
      <c r="F354" s="89"/>
      <c r="G354" s="98"/>
      <c r="H354" s="90"/>
      <c r="I354" s="88"/>
      <c r="J354" s="724"/>
      <c r="K354" s="90"/>
      <c r="L354" s="313"/>
      <c r="M354" s="295"/>
      <c r="N354" s="295"/>
      <c r="O354" s="295"/>
      <c r="P354" s="295"/>
      <c r="Q354" s="302"/>
      <c r="R354" s="295"/>
      <c r="S354" s="686"/>
      <c r="T354" s="295"/>
      <c r="U354" s="302"/>
      <c r="V354" s="734"/>
      <c r="W354" s="734"/>
      <c r="X354" s="734"/>
      <c r="Y354" s="734"/>
      <c r="Z354" s="735"/>
      <c r="AA354" s="734"/>
      <c r="AB354" s="734"/>
      <c r="AC354" s="734"/>
      <c r="AD354" s="742"/>
      <c r="AE354" s="313"/>
    </row>
    <row r="355" spans="1:40">
      <c r="A355" s="276"/>
      <c r="B355" s="82"/>
      <c r="C355" s="87"/>
      <c r="D355" s="88"/>
      <c r="E355" s="88"/>
      <c r="F355" s="89"/>
      <c r="G355" s="726"/>
      <c r="H355" s="90"/>
      <c r="I355" s="88"/>
      <c r="J355" s="724"/>
      <c r="K355" s="90"/>
      <c r="L355" s="313"/>
      <c r="M355" s="295"/>
      <c r="N355" s="686"/>
      <c r="O355" s="686"/>
      <c r="P355" s="686"/>
      <c r="Q355" s="733"/>
      <c r="R355" s="686"/>
      <c r="S355" s="686"/>
      <c r="T355" s="686"/>
      <c r="U355" s="733"/>
      <c r="V355" s="686"/>
      <c r="W355" s="686"/>
      <c r="X355" s="686"/>
      <c r="Y355" s="686"/>
      <c r="Z355" s="733"/>
      <c r="AA355" s="686"/>
      <c r="AB355" s="686"/>
      <c r="AC355" s="686"/>
      <c r="AD355" s="754"/>
      <c r="AE355" s="313"/>
    </row>
    <row r="356" spans="1:40">
      <c r="A356" s="276"/>
      <c r="B356" s="82"/>
      <c r="C356" s="87"/>
      <c r="D356" s="88"/>
      <c r="E356" s="88"/>
      <c r="F356" s="89"/>
      <c r="G356" s="98"/>
      <c r="H356" s="90"/>
      <c r="I356" s="88"/>
      <c r="J356" s="724"/>
      <c r="K356" s="90"/>
      <c r="L356" s="313"/>
      <c r="M356" s="295"/>
      <c r="N356" s="686"/>
      <c r="O356" s="686"/>
      <c r="P356" s="686"/>
      <c r="Q356" s="733"/>
      <c r="R356" s="686"/>
      <c r="S356" s="686"/>
      <c r="T356" s="686"/>
      <c r="U356" s="733"/>
      <c r="V356" s="686"/>
      <c r="W356" s="686"/>
      <c r="X356" s="686"/>
      <c r="Y356" s="686"/>
      <c r="Z356" s="733"/>
      <c r="AA356" s="686"/>
      <c r="AB356" s="686"/>
      <c r="AC356" s="686"/>
      <c r="AD356" s="754"/>
      <c r="AE356" s="313"/>
    </row>
    <row r="357" spans="1:40">
      <c r="A357" s="276"/>
      <c r="B357" s="82"/>
      <c r="C357" s="87"/>
      <c r="D357" s="88"/>
      <c r="E357" s="88"/>
      <c r="F357" s="89"/>
      <c r="G357" s="98"/>
      <c r="H357" s="90"/>
      <c r="I357" s="88"/>
      <c r="J357" s="724"/>
      <c r="K357" s="90"/>
      <c r="L357" s="313"/>
      <c r="M357" s="295"/>
      <c r="N357" s="686"/>
      <c r="O357" s="686"/>
      <c r="P357" s="686"/>
      <c r="Q357" s="733"/>
      <c r="R357" s="686"/>
      <c r="S357" s="686"/>
      <c r="T357" s="686"/>
      <c r="U357" s="733"/>
      <c r="V357" s="686"/>
      <c r="W357" s="686"/>
      <c r="X357" s="686"/>
      <c r="Y357" s="686"/>
      <c r="Z357" s="733"/>
      <c r="AA357" s="686"/>
      <c r="AB357" s="686"/>
      <c r="AC357" s="686"/>
      <c r="AD357" s="754"/>
      <c r="AE357" s="313"/>
    </row>
    <row r="358" spans="1:40">
      <c r="A358" s="276"/>
      <c r="B358" s="82"/>
      <c r="C358" s="87"/>
      <c r="D358" s="88"/>
      <c r="E358" s="88"/>
      <c r="F358" s="89"/>
      <c r="G358" s="98"/>
      <c r="H358" s="90"/>
      <c r="I358" s="88"/>
      <c r="J358" s="724"/>
      <c r="K358" s="90"/>
      <c r="L358" s="313"/>
      <c r="M358" s="295"/>
      <c r="N358" s="686"/>
      <c r="O358" s="686"/>
      <c r="P358" s="686"/>
      <c r="Q358" s="733"/>
      <c r="R358" s="686"/>
      <c r="S358" s="686"/>
      <c r="T358" s="686"/>
      <c r="U358" s="733"/>
      <c r="V358" s="778"/>
      <c r="W358" s="756"/>
      <c r="X358" s="756"/>
      <c r="Y358" s="757"/>
      <c r="Z358" s="758"/>
      <c r="AA358" s="758"/>
      <c r="AB358" s="756"/>
      <c r="AC358" s="757"/>
      <c r="AD358" s="758"/>
      <c r="AE358" s="313"/>
    </row>
    <row r="359" spans="1:40">
      <c r="B359" s="82"/>
      <c r="C359" s="87"/>
      <c r="D359" s="88"/>
      <c r="E359" s="88"/>
      <c r="F359" s="89"/>
      <c r="G359" s="98"/>
      <c r="H359" s="90"/>
      <c r="I359" s="88"/>
      <c r="J359" s="724"/>
      <c r="K359" s="90"/>
      <c r="L359" s="313"/>
      <c r="M359" s="295"/>
      <c r="N359" s="686"/>
      <c r="O359" s="686"/>
      <c r="P359" s="686"/>
      <c r="Q359" s="733"/>
      <c r="R359" s="686"/>
      <c r="S359" s="686"/>
      <c r="T359" s="686"/>
      <c r="U359" s="733"/>
      <c r="V359" s="755"/>
      <c r="W359" s="756"/>
      <c r="X359" s="756"/>
      <c r="Y359" s="757"/>
      <c r="Z359" s="758"/>
      <c r="AA359" s="758"/>
      <c r="AB359" s="756"/>
      <c r="AC359" s="757"/>
      <c r="AD359" s="758"/>
      <c r="AE359" s="313"/>
    </row>
    <row r="360" spans="1:40">
      <c r="A360" s="276"/>
      <c r="B360" s="86"/>
      <c r="C360" s="91"/>
      <c r="D360" s="92"/>
      <c r="E360" s="92"/>
      <c r="F360" s="93"/>
      <c r="G360" s="99"/>
      <c r="H360" s="94"/>
      <c r="I360" s="92"/>
      <c r="J360" s="725"/>
      <c r="K360" s="94"/>
      <c r="L360" s="313"/>
      <c r="M360" s="759"/>
      <c r="N360" s="760"/>
      <c r="O360" s="760"/>
      <c r="P360" s="760"/>
      <c r="Q360" s="761"/>
      <c r="R360" s="760"/>
      <c r="S360" s="760"/>
      <c r="T360" s="760"/>
      <c r="U360" s="761"/>
      <c r="V360" s="779"/>
      <c r="W360" s="760"/>
      <c r="X360" s="760"/>
      <c r="Y360" s="763"/>
      <c r="Z360" s="762"/>
      <c r="AA360" s="762"/>
      <c r="AB360" s="760"/>
      <c r="AC360" s="763"/>
      <c r="AD360" s="762"/>
      <c r="AE360" s="313"/>
    </row>
    <row r="361" spans="1:40">
      <c r="A361" s="276"/>
      <c r="B361" s="82"/>
      <c r="C361" s="87"/>
      <c r="D361" s="88"/>
      <c r="E361" s="88"/>
      <c r="F361" s="89"/>
      <c r="G361" s="98"/>
      <c r="H361" s="90"/>
      <c r="I361" s="88"/>
      <c r="J361" s="724"/>
      <c r="K361" s="90"/>
      <c r="L361" s="313"/>
      <c r="M361" s="764"/>
      <c r="N361" s="764"/>
      <c r="O361" s="764"/>
      <c r="P361" s="764"/>
      <c r="Q361" s="765"/>
      <c r="R361" s="764"/>
      <c r="S361" s="756"/>
      <c r="T361" s="764"/>
      <c r="U361" s="765"/>
      <c r="V361" s="766"/>
      <c r="W361" s="767"/>
      <c r="X361" s="767"/>
      <c r="Y361" s="768"/>
      <c r="Z361" s="769"/>
      <c r="AA361" s="769"/>
      <c r="AB361" s="767"/>
      <c r="AC361" s="768"/>
      <c r="AD361" s="769"/>
      <c r="AE361" s="313"/>
    </row>
    <row r="362" spans="1:40">
      <c r="B362" s="82"/>
      <c r="C362" s="87"/>
      <c r="D362" s="88"/>
      <c r="E362" s="88"/>
      <c r="F362" s="89"/>
      <c r="G362" s="98"/>
      <c r="H362" s="90"/>
      <c r="I362" s="88"/>
      <c r="J362" s="724"/>
      <c r="K362" s="90"/>
      <c r="L362" s="313"/>
      <c r="M362" s="605"/>
      <c r="N362" s="605"/>
      <c r="O362" s="605"/>
      <c r="P362" s="606"/>
      <c r="Q362" s="607"/>
      <c r="R362" s="608"/>
      <c r="S362" s="605"/>
      <c r="T362" s="606"/>
      <c r="U362" s="609"/>
      <c r="V362" s="734"/>
      <c r="W362" s="734"/>
      <c r="X362" s="743"/>
      <c r="Y362" s="743"/>
      <c r="Z362" s="744"/>
      <c r="AA362" s="744"/>
      <c r="AB362" s="743"/>
      <c r="AC362" s="745"/>
      <c r="AD362" s="743"/>
      <c r="AE362" s="313"/>
    </row>
    <row r="363" spans="1:40">
      <c r="A363" s="276"/>
      <c r="B363" s="86"/>
      <c r="C363" s="91"/>
      <c r="D363" s="92"/>
      <c r="E363" s="92"/>
      <c r="F363" s="93"/>
      <c r="G363" s="99"/>
      <c r="H363" s="94"/>
      <c r="I363" s="92"/>
      <c r="J363" s="725"/>
      <c r="K363" s="94"/>
      <c r="L363" s="313"/>
      <c r="M363" s="610"/>
      <c r="N363" s="610"/>
      <c r="O363" s="610"/>
      <c r="P363" s="611"/>
      <c r="Q363" s="612"/>
      <c r="R363" s="613"/>
      <c r="S363" s="610"/>
      <c r="T363" s="611"/>
      <c r="U363" s="614"/>
      <c r="V363" s="770"/>
      <c r="W363" s="771"/>
      <c r="X363" s="771"/>
      <c r="Y363" s="772"/>
      <c r="Z363" s="770"/>
      <c r="AA363" s="770"/>
      <c r="AB363" s="771"/>
      <c r="AC363" s="772"/>
      <c r="AD363" s="770"/>
      <c r="AE363" s="313"/>
    </row>
    <row r="364" spans="1:40">
      <c r="A364" s="276"/>
      <c r="B364" s="82"/>
      <c r="C364" s="87"/>
      <c r="D364" s="88"/>
      <c r="E364" s="88"/>
      <c r="F364" s="89"/>
      <c r="G364" s="98"/>
      <c r="H364" s="90"/>
      <c r="I364" s="88"/>
      <c r="J364" s="724"/>
      <c r="K364" s="90"/>
      <c r="L364" s="313"/>
      <c r="M364" s="905"/>
      <c r="N364" s="716"/>
      <c r="O364" s="716"/>
      <c r="P364" s="717"/>
      <c r="Q364" s="718"/>
      <c r="R364" s="719"/>
      <c r="S364" s="716"/>
      <c r="T364" s="717"/>
      <c r="U364" s="720"/>
      <c r="V364" s="773"/>
      <c r="W364" s="774"/>
      <c r="X364" s="774"/>
      <c r="Y364" s="775"/>
      <c r="Z364" s="776"/>
      <c r="AA364" s="776"/>
      <c r="AB364" s="774"/>
      <c r="AC364" s="775"/>
      <c r="AD364" s="776"/>
      <c r="AE364" s="313"/>
      <c r="AF364" s="660"/>
      <c r="AG364" s="660"/>
      <c r="AH364" s="660"/>
      <c r="AI364" s="660"/>
      <c r="AJ364" s="660"/>
      <c r="AK364" s="660"/>
      <c r="AL364" s="660"/>
      <c r="AM364" s="660"/>
      <c r="AN364" s="660"/>
    </row>
    <row r="365" spans="1:40">
      <c r="A365" s="276"/>
      <c r="B365" s="82"/>
      <c r="C365" s="87"/>
      <c r="D365" s="88"/>
      <c r="E365" s="88"/>
      <c r="F365" s="89"/>
      <c r="G365" s="98"/>
      <c r="H365" s="90"/>
      <c r="I365" s="88"/>
      <c r="J365" s="724"/>
      <c r="K365" s="90"/>
      <c r="L365" s="313"/>
      <c r="M365" s="605"/>
      <c r="N365" s="605"/>
      <c r="O365" s="605"/>
      <c r="P365" s="606"/>
      <c r="Q365" s="607"/>
      <c r="R365" s="608"/>
      <c r="S365" s="605"/>
      <c r="T365" s="606"/>
      <c r="U365" s="609"/>
      <c r="V365" s="734"/>
      <c r="W365" s="734"/>
      <c r="X365" s="743"/>
      <c r="Y365" s="743"/>
      <c r="Z365" s="744"/>
      <c r="AA365" s="744"/>
      <c r="AB365" s="743"/>
      <c r="AC365" s="745"/>
      <c r="AD365" s="743"/>
      <c r="AE365" s="313"/>
    </row>
    <row r="366" spans="1:40">
      <c r="A366" s="276"/>
      <c r="B366" s="86"/>
      <c r="C366" s="91"/>
      <c r="D366" s="92"/>
      <c r="E366" s="92"/>
      <c r="F366" s="93"/>
      <c r="G366" s="99"/>
      <c r="H366" s="94"/>
      <c r="I366" s="92"/>
      <c r="J366" s="725"/>
      <c r="K366" s="94"/>
      <c r="L366" s="313"/>
      <c r="M366" s="610"/>
      <c r="N366" s="610"/>
      <c r="O366" s="610"/>
      <c r="P366" s="611"/>
      <c r="Q366" s="612"/>
      <c r="R366" s="613"/>
      <c r="S366" s="610"/>
      <c r="T366" s="611"/>
      <c r="U366" s="614"/>
      <c r="V366" s="770"/>
      <c r="W366" s="771"/>
      <c r="X366" s="771"/>
      <c r="Y366" s="772"/>
      <c r="Z366" s="770"/>
      <c r="AA366" s="770"/>
      <c r="AB366" s="771"/>
      <c r="AC366" s="772"/>
      <c r="AD366" s="770"/>
      <c r="AE366" s="313"/>
    </row>
    <row r="367" spans="1:40">
      <c r="A367" s="276"/>
      <c r="B367" s="82"/>
      <c r="C367" s="87"/>
      <c r="D367" s="88"/>
      <c r="E367" s="88"/>
      <c r="F367" s="89"/>
      <c r="G367" s="98"/>
      <c r="H367" s="90"/>
      <c r="I367" s="88"/>
      <c r="J367" s="724"/>
      <c r="K367" s="90"/>
      <c r="L367" s="313"/>
      <c r="M367" s="905"/>
      <c r="N367" s="716"/>
      <c r="O367" s="716"/>
      <c r="P367" s="717"/>
      <c r="Q367" s="718"/>
      <c r="R367" s="719"/>
      <c r="S367" s="716"/>
      <c r="T367" s="717"/>
      <c r="U367" s="720"/>
      <c r="V367" s="734"/>
      <c r="W367" s="734"/>
      <c r="X367" s="743"/>
      <c r="Y367" s="743"/>
      <c r="Z367" s="744"/>
      <c r="AA367" s="744"/>
      <c r="AB367" s="743"/>
      <c r="AC367" s="745"/>
      <c r="AD367" s="743"/>
      <c r="AE367" s="313"/>
    </row>
    <row r="368" spans="1:40">
      <c r="A368" s="276"/>
      <c r="B368" s="82"/>
      <c r="C368" s="87"/>
      <c r="D368" s="88"/>
      <c r="E368" s="88"/>
      <c r="F368" s="89"/>
      <c r="G368" s="98"/>
      <c r="H368" s="90"/>
      <c r="I368" s="88"/>
      <c r="J368" s="724"/>
      <c r="K368" s="90"/>
      <c r="L368" s="313"/>
      <c r="M368" s="605"/>
      <c r="N368" s="605"/>
      <c r="O368" s="605"/>
      <c r="P368" s="606"/>
      <c r="Q368" s="607"/>
      <c r="R368" s="608"/>
      <c r="S368" s="605"/>
      <c r="T368" s="606"/>
      <c r="U368" s="609"/>
      <c r="V368" s="734"/>
      <c r="W368" s="734"/>
      <c r="X368" s="743"/>
      <c r="Y368" s="743"/>
      <c r="Z368" s="744"/>
      <c r="AA368" s="744"/>
      <c r="AB368" s="743"/>
      <c r="AC368" s="745"/>
      <c r="AD368" s="743"/>
      <c r="AE368" s="313"/>
      <c r="AI368" s="599"/>
    </row>
    <row r="369" spans="1:31">
      <c r="A369" s="276"/>
      <c r="B369" s="86"/>
      <c r="C369" s="91"/>
      <c r="D369" s="92"/>
      <c r="E369" s="92"/>
      <c r="F369" s="93"/>
      <c r="G369" s="99"/>
      <c r="H369" s="94"/>
      <c r="I369" s="92"/>
      <c r="J369" s="725"/>
      <c r="K369" s="94"/>
      <c r="L369" s="313"/>
      <c r="M369" s="610"/>
      <c r="N369" s="610"/>
      <c r="O369" s="610"/>
      <c r="P369" s="611"/>
      <c r="Q369" s="612"/>
      <c r="R369" s="613"/>
      <c r="S369" s="610"/>
      <c r="T369" s="611"/>
      <c r="U369" s="614"/>
      <c r="V369" s="777"/>
      <c r="W369" s="771"/>
      <c r="X369" s="771"/>
      <c r="Y369" s="772"/>
      <c r="Z369" s="770"/>
      <c r="AA369" s="770"/>
      <c r="AB369" s="771"/>
      <c r="AC369" s="772"/>
      <c r="AD369" s="770"/>
      <c r="AE369" s="313"/>
    </row>
    <row r="370" spans="1:31">
      <c r="A370" s="276"/>
      <c r="B370" s="82"/>
      <c r="C370" s="87"/>
      <c r="D370" s="88"/>
      <c r="E370" s="88"/>
      <c r="F370" s="89"/>
      <c r="G370" s="98"/>
      <c r="H370" s="90"/>
      <c r="I370" s="88"/>
      <c r="J370" s="724"/>
      <c r="K370" s="90"/>
      <c r="L370" s="313"/>
      <c r="M370" s="905"/>
      <c r="N370" s="716"/>
      <c r="O370" s="716"/>
      <c r="P370" s="717"/>
      <c r="Q370" s="718"/>
      <c r="R370" s="719"/>
      <c r="S370" s="716"/>
      <c r="T370" s="717"/>
      <c r="U370" s="720"/>
      <c r="V370" s="773"/>
      <c r="W370" s="774"/>
      <c r="X370" s="774"/>
      <c r="Y370" s="775"/>
      <c r="Z370" s="776"/>
      <c r="AA370" s="776"/>
      <c r="AB370" s="774"/>
      <c r="AC370" s="775"/>
      <c r="AD370" s="776"/>
      <c r="AE370" s="313"/>
    </row>
    <row r="371" spans="1:31">
      <c r="A371" s="276"/>
      <c r="B371" s="82"/>
      <c r="C371" s="87"/>
      <c r="D371" s="88"/>
      <c r="E371" s="88"/>
      <c r="F371" s="89"/>
      <c r="G371" s="98"/>
      <c r="H371" s="90"/>
      <c r="I371" s="88"/>
      <c r="J371" s="724"/>
      <c r="K371" s="90"/>
      <c r="L371" s="313"/>
      <c r="M371" s="605"/>
      <c r="N371" s="605"/>
      <c r="O371" s="605"/>
      <c r="P371" s="606"/>
      <c r="Q371" s="607"/>
      <c r="R371" s="608"/>
      <c r="S371" s="605"/>
      <c r="T371" s="606"/>
      <c r="U371" s="609"/>
      <c r="V371" s="734"/>
      <c r="W371" s="734"/>
      <c r="X371" s="743"/>
      <c r="Y371" s="743"/>
      <c r="Z371" s="744"/>
      <c r="AA371" s="744"/>
      <c r="AB371" s="743"/>
      <c r="AC371" s="745"/>
      <c r="AD371" s="743"/>
      <c r="AE371" s="313"/>
    </row>
    <row r="372" spans="1:31">
      <c r="A372" s="276"/>
      <c r="B372" s="86"/>
      <c r="C372" s="91"/>
      <c r="D372" s="92"/>
      <c r="E372" s="92"/>
      <c r="F372" s="93"/>
      <c r="G372" s="99"/>
      <c r="H372" s="94"/>
      <c r="I372" s="714"/>
      <c r="J372" s="725"/>
      <c r="K372" s="94"/>
      <c r="L372" s="313"/>
      <c r="M372" s="610"/>
      <c r="N372" s="610"/>
      <c r="O372" s="610"/>
      <c r="P372" s="611"/>
      <c r="Q372" s="612"/>
      <c r="R372" s="613"/>
      <c r="S372" s="610"/>
      <c r="T372" s="611"/>
      <c r="U372" s="614"/>
      <c r="V372" s="770"/>
      <c r="W372" s="771"/>
      <c r="X372" s="771"/>
      <c r="Y372" s="772"/>
      <c r="Z372" s="770"/>
      <c r="AA372" s="770"/>
      <c r="AB372" s="771"/>
      <c r="AC372" s="772"/>
      <c r="AD372" s="770"/>
      <c r="AE372" s="313"/>
    </row>
    <row r="373" spans="1:31">
      <c r="A373" s="276"/>
      <c r="B373" s="82"/>
      <c r="C373" s="87"/>
      <c r="D373" s="88"/>
      <c r="E373" s="88"/>
      <c r="F373" s="89"/>
      <c r="G373" s="98"/>
      <c r="H373" s="90"/>
      <c r="I373" s="88"/>
      <c r="J373" s="724"/>
      <c r="K373" s="90"/>
      <c r="L373" s="313"/>
      <c r="M373" s="905"/>
      <c r="N373" s="716"/>
      <c r="O373" s="716"/>
      <c r="P373" s="717"/>
      <c r="Q373" s="718"/>
      <c r="R373" s="719"/>
      <c r="S373" s="716"/>
      <c r="T373" s="717"/>
      <c r="U373" s="720"/>
      <c r="V373" s="773"/>
      <c r="W373" s="774"/>
      <c r="X373" s="774"/>
      <c r="Y373" s="775"/>
      <c r="Z373" s="776"/>
      <c r="AA373" s="776"/>
      <c r="AB373" s="774"/>
      <c r="AC373" s="775"/>
      <c r="AD373" s="776"/>
      <c r="AE373" s="313"/>
    </row>
    <row r="374" spans="1:31">
      <c r="A374" s="276"/>
      <c r="B374" s="82"/>
      <c r="C374" s="87"/>
      <c r="D374" s="88"/>
      <c r="E374" s="88"/>
      <c r="F374" s="89"/>
      <c r="G374" s="98"/>
      <c r="H374" s="90"/>
      <c r="I374" s="88"/>
      <c r="J374" s="724"/>
      <c r="K374" s="90"/>
      <c r="L374" s="313"/>
      <c r="M374" s="605"/>
      <c r="N374" s="605"/>
      <c r="O374" s="605"/>
      <c r="P374" s="606"/>
      <c r="Q374" s="607"/>
      <c r="R374" s="608"/>
      <c r="S374" s="605"/>
      <c r="T374" s="606"/>
      <c r="U374" s="609"/>
      <c r="V374" s="734"/>
      <c r="W374" s="734"/>
      <c r="X374" s="743"/>
      <c r="Y374" s="743"/>
      <c r="Z374" s="744"/>
      <c r="AA374" s="744"/>
      <c r="AB374" s="743"/>
      <c r="AC374" s="745"/>
      <c r="AD374" s="743"/>
      <c r="AE374" s="313"/>
    </row>
    <row r="375" spans="1:31">
      <c r="A375" s="276"/>
      <c r="B375" s="86"/>
      <c r="C375" s="91"/>
      <c r="D375" s="92"/>
      <c r="E375" s="92"/>
      <c r="F375" s="93"/>
      <c r="G375" s="99"/>
      <c r="H375" s="94"/>
      <c r="I375" s="92"/>
      <c r="J375" s="725"/>
      <c r="K375" s="94"/>
      <c r="L375" s="313"/>
      <c r="M375" s="610"/>
      <c r="N375" s="610"/>
      <c r="O375" s="610"/>
      <c r="P375" s="611"/>
      <c r="Q375" s="612"/>
      <c r="R375" s="613"/>
      <c r="S375" s="610"/>
      <c r="T375" s="611"/>
      <c r="U375" s="614"/>
      <c r="V375" s="770"/>
      <c r="W375" s="771"/>
      <c r="X375" s="771"/>
      <c r="Y375" s="772"/>
      <c r="Z375" s="770"/>
      <c r="AA375" s="770"/>
      <c r="AB375" s="771"/>
      <c r="AC375" s="772"/>
      <c r="AD375" s="770"/>
      <c r="AE375" s="313"/>
    </row>
    <row r="376" spans="1:31">
      <c r="A376" s="276"/>
      <c r="B376" s="82"/>
      <c r="C376" s="87"/>
      <c r="D376" s="88"/>
      <c r="E376" s="88"/>
      <c r="F376" s="89"/>
      <c r="G376" s="98"/>
      <c r="H376" s="90"/>
      <c r="I376" s="88"/>
      <c r="J376" s="724"/>
      <c r="K376" s="90"/>
      <c r="L376" s="313"/>
      <c r="M376" s="905"/>
      <c r="N376" s="716"/>
      <c r="O376" s="716"/>
      <c r="P376" s="717"/>
      <c r="Q376" s="718"/>
      <c r="R376" s="719"/>
      <c r="S376" s="716"/>
      <c r="T376" s="717"/>
      <c r="U376" s="720"/>
      <c r="V376" s="773"/>
      <c r="W376" s="774"/>
      <c r="X376" s="774"/>
      <c r="Y376" s="775"/>
      <c r="Z376" s="776"/>
      <c r="AA376" s="776"/>
      <c r="AB376" s="774"/>
      <c r="AC376" s="775"/>
      <c r="AD376" s="776"/>
      <c r="AE376" s="313"/>
    </row>
    <row r="377" spans="1:31">
      <c r="A377" s="276"/>
      <c r="B377" s="82"/>
      <c r="C377" s="87"/>
      <c r="D377" s="88"/>
      <c r="E377" s="88"/>
      <c r="F377" s="89"/>
      <c r="G377" s="98"/>
      <c r="H377" s="90"/>
      <c r="I377" s="88"/>
      <c r="J377" s="724"/>
      <c r="K377" s="90"/>
      <c r="L377" s="313"/>
      <c r="M377" s="605"/>
      <c r="N377" s="605"/>
      <c r="O377" s="605"/>
      <c r="P377" s="606"/>
      <c r="Q377" s="607"/>
      <c r="R377" s="608"/>
      <c r="S377" s="605"/>
      <c r="T377" s="606"/>
      <c r="U377" s="609"/>
      <c r="V377" s="734"/>
      <c r="W377" s="734"/>
      <c r="X377" s="743"/>
      <c r="Y377" s="743"/>
      <c r="Z377" s="744"/>
      <c r="AA377" s="744"/>
      <c r="AB377" s="743"/>
      <c r="AC377" s="745"/>
      <c r="AD377" s="743"/>
      <c r="AE377" s="313"/>
    </row>
    <row r="378" spans="1:31">
      <c r="A378" s="276"/>
      <c r="B378" s="86"/>
      <c r="C378" s="91"/>
      <c r="D378" s="92"/>
      <c r="E378" s="92"/>
      <c r="F378" s="93"/>
      <c r="G378" s="99"/>
      <c r="H378" s="94"/>
      <c r="I378" s="92"/>
      <c r="J378" s="725"/>
      <c r="K378" s="94"/>
      <c r="L378" s="313"/>
      <c r="M378" s="610"/>
      <c r="N378" s="610"/>
      <c r="O378" s="610"/>
      <c r="P378" s="611"/>
      <c r="Q378" s="612"/>
      <c r="R378" s="613"/>
      <c r="S378" s="610"/>
      <c r="T378" s="611"/>
      <c r="U378" s="614"/>
      <c r="V378" s="770"/>
      <c r="W378" s="771"/>
      <c r="X378" s="771"/>
      <c r="Y378" s="772"/>
      <c r="Z378" s="770"/>
      <c r="AA378" s="770"/>
      <c r="AB378" s="771"/>
      <c r="AC378" s="772"/>
      <c r="AD378" s="770"/>
      <c r="AE378" s="313"/>
    </row>
    <row r="379" spans="1:31">
      <c r="A379" s="276"/>
      <c r="B379" s="641"/>
      <c r="C379" s="642"/>
      <c r="D379" s="618"/>
      <c r="E379" s="618"/>
      <c r="F379" s="602"/>
      <c r="G379" s="721"/>
      <c r="H379" s="601"/>
      <c r="I379" s="618"/>
      <c r="J379" s="723"/>
      <c r="K379" s="601"/>
      <c r="L379" s="313"/>
      <c r="M379" s="905"/>
      <c r="N379" s="716"/>
      <c r="O379" s="716"/>
      <c r="P379" s="717"/>
      <c r="Q379" s="718"/>
      <c r="R379" s="719"/>
      <c r="S379" s="716"/>
      <c r="T379" s="717"/>
      <c r="U379" s="720"/>
      <c r="V379" s="773"/>
      <c r="W379" s="774"/>
      <c r="X379" s="774"/>
      <c r="Y379" s="775"/>
      <c r="Z379" s="776"/>
      <c r="AA379" s="776"/>
      <c r="AB379" s="774"/>
      <c r="AC379" s="775"/>
      <c r="AD379" s="776"/>
      <c r="AE379" s="313"/>
    </row>
    <row r="380" spans="1:31">
      <c r="A380" s="276"/>
      <c r="B380" s="82"/>
      <c r="C380" s="87"/>
      <c r="D380" s="88"/>
      <c r="E380" s="88"/>
      <c r="F380" s="89"/>
      <c r="G380" s="98"/>
      <c r="H380" s="90"/>
      <c r="I380" s="88"/>
      <c r="J380" s="724"/>
      <c r="K380" s="90"/>
      <c r="L380" s="313"/>
      <c r="M380" s="605"/>
      <c r="N380" s="605"/>
      <c r="O380" s="605"/>
      <c r="P380" s="606"/>
      <c r="Q380" s="607"/>
      <c r="R380" s="608"/>
      <c r="S380" s="605"/>
      <c r="T380" s="606"/>
      <c r="U380" s="609"/>
      <c r="V380" s="734"/>
      <c r="W380" s="734"/>
      <c r="X380" s="743"/>
      <c r="Y380" s="743"/>
      <c r="Z380" s="744"/>
      <c r="AA380" s="744"/>
      <c r="AB380" s="743"/>
      <c r="AC380" s="745"/>
      <c r="AD380" s="743"/>
      <c r="AE380" s="313"/>
    </row>
    <row r="381" spans="1:31">
      <c r="A381" s="276"/>
      <c r="B381" s="86"/>
      <c r="C381" s="91"/>
      <c r="D381" s="92"/>
      <c r="E381" s="92"/>
      <c r="F381" s="93"/>
      <c r="G381" s="99"/>
      <c r="H381" s="94"/>
      <c r="I381" s="92"/>
      <c r="J381" s="725"/>
      <c r="K381" s="94"/>
      <c r="L381" s="313"/>
      <c r="M381" s="610"/>
      <c r="N381" s="610"/>
      <c r="O381" s="610"/>
      <c r="P381" s="611"/>
      <c r="Q381" s="612"/>
      <c r="R381" s="613"/>
      <c r="S381" s="610"/>
      <c r="T381" s="611"/>
      <c r="U381" s="614"/>
      <c r="V381" s="770"/>
      <c r="W381" s="771"/>
      <c r="X381" s="771"/>
      <c r="Y381" s="772"/>
      <c r="Z381" s="770"/>
      <c r="AA381" s="770"/>
      <c r="AB381" s="771"/>
      <c r="AC381" s="772"/>
      <c r="AD381" s="770"/>
      <c r="AE381" s="313"/>
    </row>
    <row r="382" spans="1:31">
      <c r="A382" s="276"/>
      <c r="B382" s="82"/>
      <c r="C382" s="87"/>
      <c r="D382" s="88"/>
      <c r="E382" s="88"/>
      <c r="F382" s="89"/>
      <c r="G382" s="98"/>
      <c r="H382" s="90"/>
      <c r="I382" s="88"/>
      <c r="J382" s="724"/>
      <c r="K382" s="90"/>
      <c r="L382" s="313"/>
      <c r="M382" s="605"/>
      <c r="N382" s="605"/>
      <c r="O382" s="605"/>
      <c r="P382" s="606"/>
      <c r="Q382" s="722"/>
      <c r="R382" s="608"/>
      <c r="S382" s="605"/>
      <c r="T382" s="606"/>
      <c r="U382" s="609"/>
      <c r="V382" s="766"/>
      <c r="W382" s="767"/>
      <c r="X382" s="767"/>
      <c r="Y382" s="768"/>
      <c r="Z382" s="769"/>
      <c r="AA382" s="769"/>
      <c r="AB382" s="767"/>
      <c r="AC382" s="768"/>
      <c r="AD382" s="769"/>
      <c r="AE382" s="313"/>
    </row>
    <row r="383" spans="1:31">
      <c r="A383" s="276"/>
      <c r="B383" s="82"/>
      <c r="C383" s="87"/>
      <c r="D383" s="88"/>
      <c r="E383" s="88"/>
      <c r="F383" s="89"/>
      <c r="G383" s="98"/>
      <c r="H383" s="90"/>
      <c r="I383" s="88"/>
      <c r="J383" s="724"/>
      <c r="K383" s="90"/>
      <c r="L383" s="313"/>
      <c r="M383" s="605"/>
      <c r="N383" s="296"/>
      <c r="O383" s="296"/>
      <c r="P383" s="296"/>
      <c r="Q383" s="297"/>
      <c r="R383" s="297"/>
      <c r="S383" s="683"/>
      <c r="T383" s="298"/>
      <c r="U383" s="298"/>
      <c r="V383" s="742"/>
      <c r="W383" s="734"/>
      <c r="X383" s="743"/>
      <c r="Y383" s="743"/>
      <c r="Z383" s="744"/>
      <c r="AA383" s="744"/>
      <c r="AB383" s="743"/>
      <c r="AC383" s="745"/>
      <c r="AD383" s="743"/>
      <c r="AE383" s="313"/>
    </row>
    <row r="384" spans="1:31">
      <c r="A384" s="305"/>
      <c r="B384" s="86"/>
      <c r="C384" s="91"/>
      <c r="D384" s="92"/>
      <c r="E384" s="92"/>
      <c r="F384" s="93"/>
      <c r="G384" s="99"/>
      <c r="H384" s="94"/>
      <c r="I384" s="92"/>
      <c r="J384" s="725"/>
      <c r="K384" s="94"/>
      <c r="L384" s="313"/>
      <c r="M384" s="610"/>
      <c r="N384" s="299"/>
      <c r="O384" s="299"/>
      <c r="P384" s="299"/>
      <c r="Q384" s="300"/>
      <c r="R384" s="300"/>
      <c r="S384" s="684"/>
      <c r="T384" s="301"/>
      <c r="U384" s="301"/>
      <c r="V384" s="746"/>
      <c r="W384" s="747"/>
      <c r="X384" s="748"/>
      <c r="Y384" s="748"/>
      <c r="Z384" s="749"/>
      <c r="AA384" s="749"/>
      <c r="AB384" s="748"/>
      <c r="AC384" s="750"/>
      <c r="AD384" s="748"/>
      <c r="AE384" s="313"/>
    </row>
    <row r="385" spans="1:40">
      <c r="A385" s="643"/>
      <c r="B385" s="641"/>
      <c r="C385" s="642"/>
      <c r="D385" s="618"/>
      <c r="E385" s="618"/>
      <c r="F385" s="602"/>
      <c r="G385" s="98"/>
      <c r="H385" s="601"/>
      <c r="I385" s="618"/>
      <c r="J385" s="723"/>
      <c r="K385" s="601"/>
      <c r="L385" s="313"/>
      <c r="M385" s="906"/>
      <c r="N385" s="292"/>
      <c r="O385" s="292"/>
      <c r="P385" s="292"/>
      <c r="Q385" s="293"/>
      <c r="R385" s="293"/>
      <c r="S385" s="682"/>
      <c r="T385" s="625"/>
      <c r="U385" s="294"/>
      <c r="V385" s="736"/>
      <c r="W385" s="737"/>
      <c r="X385" s="738"/>
      <c r="Y385" s="738"/>
      <c r="Z385" s="739"/>
      <c r="AA385" s="739"/>
      <c r="AB385" s="738"/>
      <c r="AC385" s="740"/>
      <c r="AD385" s="741"/>
      <c r="AE385" s="313"/>
    </row>
    <row r="386" spans="1:40">
      <c r="A386" s="276"/>
      <c r="B386" s="82"/>
      <c r="C386" s="87"/>
      <c r="D386" s="88"/>
      <c r="E386" s="88"/>
      <c r="F386" s="89"/>
      <c r="G386" s="98"/>
      <c r="H386" s="90"/>
      <c r="I386" s="88"/>
      <c r="J386" s="724"/>
      <c r="K386" s="90"/>
      <c r="L386" s="313"/>
      <c r="M386" s="907"/>
      <c r="N386" s="296"/>
      <c r="O386" s="296"/>
      <c r="P386" s="296"/>
      <c r="Q386" s="297"/>
      <c r="R386" s="297"/>
      <c r="S386" s="683"/>
      <c r="T386" s="298"/>
      <c r="U386" s="298"/>
      <c r="V386" s="742"/>
      <c r="W386" s="734"/>
      <c r="X386" s="743"/>
      <c r="Y386" s="743"/>
      <c r="Z386" s="744"/>
      <c r="AA386" s="744"/>
      <c r="AB386" s="743"/>
      <c r="AC386" s="745"/>
      <c r="AD386" s="743"/>
      <c r="AE386" s="313"/>
    </row>
    <row r="387" spans="1:40">
      <c r="A387" s="276"/>
      <c r="B387" s="82"/>
      <c r="C387" s="87"/>
      <c r="D387" s="88"/>
      <c r="E387" s="88"/>
      <c r="F387" s="89"/>
      <c r="G387" s="98"/>
      <c r="H387" s="90"/>
      <c r="I387" s="88"/>
      <c r="J387" s="724"/>
      <c r="K387" s="90"/>
      <c r="L387" s="313"/>
      <c r="M387" s="907"/>
      <c r="N387" s="296"/>
      <c r="O387" s="296"/>
      <c r="P387" s="296"/>
      <c r="Q387" s="297"/>
      <c r="R387" s="297"/>
      <c r="S387" s="683"/>
      <c r="T387" s="298"/>
      <c r="U387" s="298"/>
      <c r="V387" s="742"/>
      <c r="W387" s="734"/>
      <c r="X387" s="743"/>
      <c r="Y387" s="743"/>
      <c r="Z387" s="744"/>
      <c r="AA387" s="744"/>
      <c r="AB387" s="743"/>
      <c r="AC387" s="745"/>
      <c r="AD387" s="743"/>
      <c r="AE387" s="313"/>
    </row>
    <row r="388" spans="1:40">
      <c r="A388" s="276"/>
      <c r="B388" s="82"/>
      <c r="C388" s="87"/>
      <c r="D388" s="88"/>
      <c r="E388" s="88"/>
      <c r="F388" s="89"/>
      <c r="G388" s="98"/>
      <c r="H388" s="90"/>
      <c r="I388" s="88"/>
      <c r="J388" s="724"/>
      <c r="K388" s="90"/>
      <c r="L388" s="313"/>
      <c r="M388" s="907"/>
      <c r="N388" s="296"/>
      <c r="O388" s="296"/>
      <c r="P388" s="296"/>
      <c r="Q388" s="297"/>
      <c r="R388" s="297"/>
      <c r="S388" s="683"/>
      <c r="T388" s="298"/>
      <c r="U388" s="298"/>
      <c r="V388" s="742"/>
      <c r="W388" s="734"/>
      <c r="X388" s="743"/>
      <c r="Y388" s="743"/>
      <c r="Z388" s="744"/>
      <c r="AA388" s="744"/>
      <c r="AB388" s="743"/>
      <c r="AC388" s="745"/>
      <c r="AD388" s="743"/>
      <c r="AE388" s="313"/>
    </row>
    <row r="389" spans="1:40">
      <c r="A389" s="276"/>
      <c r="B389" s="82"/>
      <c r="C389" s="87"/>
      <c r="D389" s="88"/>
      <c r="E389" s="88"/>
      <c r="F389" s="89"/>
      <c r="G389" s="98"/>
      <c r="H389" s="90"/>
      <c r="I389" s="88"/>
      <c r="J389" s="724"/>
      <c r="K389" s="90"/>
      <c r="L389" s="313"/>
      <c r="M389" s="907"/>
      <c r="N389" s="296"/>
      <c r="O389" s="296"/>
      <c r="P389" s="296"/>
      <c r="Q389" s="297"/>
      <c r="R389" s="297"/>
      <c r="S389" s="683"/>
      <c r="T389" s="298"/>
      <c r="U389" s="298"/>
      <c r="V389" s="742"/>
      <c r="W389" s="734"/>
      <c r="X389" s="743"/>
      <c r="Y389" s="743"/>
      <c r="Z389" s="744"/>
      <c r="AA389" s="744"/>
      <c r="AB389" s="743"/>
      <c r="AC389" s="745"/>
      <c r="AD389" s="743"/>
      <c r="AE389" s="313"/>
    </row>
    <row r="390" spans="1:40">
      <c r="A390" s="276"/>
      <c r="B390" s="86"/>
      <c r="C390" s="91"/>
      <c r="D390" s="92"/>
      <c r="E390" s="92"/>
      <c r="F390" s="93"/>
      <c r="G390" s="99"/>
      <c r="H390" s="94"/>
      <c r="I390" s="92"/>
      <c r="J390" s="725"/>
      <c r="K390" s="94"/>
      <c r="L390" s="313"/>
      <c r="M390" s="908"/>
      <c r="N390" s="299"/>
      <c r="O390" s="299"/>
      <c r="P390" s="299"/>
      <c r="Q390" s="300"/>
      <c r="R390" s="300"/>
      <c r="S390" s="684"/>
      <c r="T390" s="301"/>
      <c r="U390" s="301"/>
      <c r="V390" s="746"/>
      <c r="W390" s="747"/>
      <c r="X390" s="748"/>
      <c r="Y390" s="748"/>
      <c r="Z390" s="749"/>
      <c r="AA390" s="749"/>
      <c r="AB390" s="748"/>
      <c r="AC390" s="750"/>
      <c r="AD390" s="748"/>
      <c r="AE390" s="313"/>
    </row>
    <row r="391" spans="1:40">
      <c r="A391" s="276"/>
      <c r="B391" s="82"/>
      <c r="C391" s="87"/>
      <c r="D391" s="88"/>
      <c r="E391" s="88"/>
      <c r="F391" s="89"/>
      <c r="G391" s="98"/>
      <c r="H391" s="90"/>
      <c r="I391" s="88"/>
      <c r="J391" s="724"/>
      <c r="K391" s="90"/>
      <c r="L391" s="313"/>
      <c r="M391" s="904"/>
      <c r="N391" s="603"/>
      <c r="O391" s="603"/>
      <c r="P391" s="603"/>
      <c r="Q391" s="604"/>
      <c r="R391" s="603"/>
      <c r="S391" s="685"/>
      <c r="T391" s="603"/>
      <c r="U391" s="604"/>
      <c r="V391" s="751"/>
      <c r="W391" s="751"/>
      <c r="X391" s="751"/>
      <c r="Y391" s="751"/>
      <c r="Z391" s="752"/>
      <c r="AA391" s="751"/>
      <c r="AB391" s="751"/>
      <c r="AC391" s="751"/>
      <c r="AD391" s="753"/>
      <c r="AE391" s="313"/>
    </row>
    <row r="392" spans="1:40">
      <c r="A392" s="276"/>
      <c r="B392" s="82"/>
      <c r="C392" s="87"/>
      <c r="D392" s="88"/>
      <c r="E392" s="88"/>
      <c r="F392" s="89"/>
      <c r="G392" s="98"/>
      <c r="H392" s="90"/>
      <c r="I392" s="88"/>
      <c r="J392" s="724"/>
      <c r="K392" s="90"/>
      <c r="L392" s="313"/>
      <c r="M392" s="295"/>
      <c r="N392" s="295"/>
      <c r="O392" s="295"/>
      <c r="P392" s="295"/>
      <c r="Q392" s="302"/>
      <c r="R392" s="295"/>
      <c r="S392" s="686"/>
      <c r="T392" s="295"/>
      <c r="U392" s="302"/>
      <c r="V392" s="734"/>
      <c r="W392" s="734"/>
      <c r="X392" s="734"/>
      <c r="Y392" s="734"/>
      <c r="Z392" s="735"/>
      <c r="AA392" s="734"/>
      <c r="AB392" s="734"/>
      <c r="AC392" s="734"/>
      <c r="AD392" s="742"/>
      <c r="AE392" s="313"/>
    </row>
    <row r="393" spans="1:40">
      <c r="A393" s="276"/>
      <c r="B393" s="82"/>
      <c r="C393" s="87"/>
      <c r="D393" s="88"/>
      <c r="E393" s="88"/>
      <c r="F393" s="89"/>
      <c r="G393" s="726"/>
      <c r="H393" s="90"/>
      <c r="I393" s="88"/>
      <c r="J393" s="724"/>
      <c r="K393" s="90"/>
      <c r="L393" s="313"/>
      <c r="M393" s="295"/>
      <c r="N393" s="686"/>
      <c r="O393" s="686"/>
      <c r="P393" s="686"/>
      <c r="Q393" s="733"/>
      <c r="R393" s="686"/>
      <c r="S393" s="686"/>
      <c r="T393" s="686"/>
      <c r="U393" s="733"/>
      <c r="V393" s="686"/>
      <c r="W393" s="686"/>
      <c r="X393" s="686"/>
      <c r="Y393" s="686"/>
      <c r="Z393" s="733"/>
      <c r="AA393" s="686"/>
      <c r="AB393" s="686"/>
      <c r="AC393" s="686"/>
      <c r="AD393" s="754"/>
      <c r="AE393" s="313"/>
    </row>
    <row r="394" spans="1:40">
      <c r="A394" s="276"/>
      <c r="B394" s="82"/>
      <c r="C394" s="87"/>
      <c r="D394" s="88"/>
      <c r="E394" s="88"/>
      <c r="F394" s="89"/>
      <c r="G394" s="98"/>
      <c r="H394" s="90"/>
      <c r="I394" s="88"/>
      <c r="J394" s="724"/>
      <c r="K394" s="90"/>
      <c r="L394" s="313"/>
      <c r="M394" s="295"/>
      <c r="N394" s="686"/>
      <c r="O394" s="686"/>
      <c r="P394" s="686"/>
      <c r="Q394" s="733"/>
      <c r="R394" s="686"/>
      <c r="S394" s="686"/>
      <c r="T394" s="686"/>
      <c r="U394" s="733"/>
      <c r="V394" s="686"/>
      <c r="W394" s="686"/>
      <c r="X394" s="686"/>
      <c r="Y394" s="686"/>
      <c r="Z394" s="733"/>
      <c r="AA394" s="686"/>
      <c r="AB394" s="686"/>
      <c r="AC394" s="686"/>
      <c r="AD394" s="754"/>
      <c r="AE394" s="313"/>
    </row>
    <row r="395" spans="1:40">
      <c r="A395" s="276"/>
      <c r="B395" s="82"/>
      <c r="C395" s="87"/>
      <c r="D395" s="88"/>
      <c r="E395" s="88"/>
      <c r="F395" s="89"/>
      <c r="G395" s="98"/>
      <c r="H395" s="90"/>
      <c r="I395" s="88"/>
      <c r="J395" s="724"/>
      <c r="K395" s="90"/>
      <c r="L395" s="313"/>
      <c r="M395" s="295"/>
      <c r="N395" s="686"/>
      <c r="O395" s="686"/>
      <c r="P395" s="686"/>
      <c r="Q395" s="733"/>
      <c r="R395" s="686"/>
      <c r="S395" s="686"/>
      <c r="T395" s="686"/>
      <c r="U395" s="733"/>
      <c r="V395" s="686"/>
      <c r="W395" s="686"/>
      <c r="X395" s="686"/>
      <c r="Y395" s="686"/>
      <c r="Z395" s="733"/>
      <c r="AA395" s="686"/>
      <c r="AB395" s="686"/>
      <c r="AC395" s="686"/>
      <c r="AD395" s="754"/>
      <c r="AE395" s="313"/>
    </row>
    <row r="396" spans="1:40">
      <c r="A396" s="276"/>
      <c r="B396" s="82"/>
      <c r="C396" s="87"/>
      <c r="D396" s="88"/>
      <c r="E396" s="88"/>
      <c r="F396" s="89"/>
      <c r="G396" s="98"/>
      <c r="H396" s="90"/>
      <c r="I396" s="88"/>
      <c r="J396" s="724"/>
      <c r="K396" s="90"/>
      <c r="L396" s="313"/>
      <c r="M396" s="295"/>
      <c r="N396" s="686"/>
      <c r="O396" s="686"/>
      <c r="P396" s="686"/>
      <c r="Q396" s="733"/>
      <c r="R396" s="686"/>
      <c r="S396" s="686"/>
      <c r="T396" s="686"/>
      <c r="U396" s="733"/>
      <c r="V396" s="778"/>
      <c r="W396" s="756"/>
      <c r="X396" s="756"/>
      <c r="Y396" s="757"/>
      <c r="Z396" s="758"/>
      <c r="AA396" s="758"/>
      <c r="AB396" s="756"/>
      <c r="AC396" s="757"/>
      <c r="AD396" s="758"/>
      <c r="AE396" s="313"/>
    </row>
    <row r="397" spans="1:40">
      <c r="B397" s="82"/>
      <c r="C397" s="87"/>
      <c r="D397" s="88"/>
      <c r="E397" s="88"/>
      <c r="F397" s="89"/>
      <c r="G397" s="98"/>
      <c r="H397" s="90"/>
      <c r="I397" s="88"/>
      <c r="J397" s="724"/>
      <c r="K397" s="90"/>
      <c r="L397" s="313"/>
      <c r="M397" s="295"/>
      <c r="N397" s="686"/>
      <c r="O397" s="686"/>
      <c r="P397" s="686"/>
      <c r="Q397" s="733"/>
      <c r="R397" s="686"/>
      <c r="S397" s="686"/>
      <c r="T397" s="686"/>
      <c r="U397" s="733"/>
      <c r="V397" s="755"/>
      <c r="W397" s="756"/>
      <c r="X397" s="756"/>
      <c r="Y397" s="757"/>
      <c r="Z397" s="758"/>
      <c r="AA397" s="758"/>
      <c r="AB397" s="756"/>
      <c r="AC397" s="757"/>
      <c r="AD397" s="758"/>
      <c r="AE397" s="313"/>
    </row>
    <row r="398" spans="1:40">
      <c r="A398" s="276"/>
      <c r="B398" s="86"/>
      <c r="C398" s="91"/>
      <c r="D398" s="92"/>
      <c r="E398" s="92"/>
      <c r="F398" s="93"/>
      <c r="G398" s="99"/>
      <c r="H398" s="94"/>
      <c r="I398" s="92"/>
      <c r="J398" s="725"/>
      <c r="K398" s="94"/>
      <c r="L398" s="313"/>
      <c r="M398" s="759"/>
      <c r="N398" s="760"/>
      <c r="O398" s="760"/>
      <c r="P398" s="760"/>
      <c r="Q398" s="761"/>
      <c r="R398" s="760"/>
      <c r="S398" s="760"/>
      <c r="T398" s="760"/>
      <c r="U398" s="761"/>
      <c r="V398" s="779"/>
      <c r="W398" s="760"/>
      <c r="X398" s="760"/>
      <c r="Y398" s="763"/>
      <c r="Z398" s="762"/>
      <c r="AA398" s="762"/>
      <c r="AB398" s="760"/>
      <c r="AC398" s="763"/>
      <c r="AD398" s="762"/>
      <c r="AE398" s="313"/>
    </row>
    <row r="399" spans="1:40">
      <c r="A399" s="276"/>
      <c r="B399" s="82"/>
      <c r="C399" s="87"/>
      <c r="D399" s="88"/>
      <c r="E399" s="88"/>
      <c r="F399" s="89"/>
      <c r="G399" s="98"/>
      <c r="H399" s="90"/>
      <c r="I399" s="88"/>
      <c r="J399" s="724"/>
      <c r="K399" s="90"/>
      <c r="L399" s="313"/>
      <c r="M399" s="764"/>
      <c r="N399" s="764"/>
      <c r="O399" s="764"/>
      <c r="P399" s="764"/>
      <c r="Q399" s="765"/>
      <c r="R399" s="764"/>
      <c r="S399" s="756"/>
      <c r="T399" s="764"/>
      <c r="U399" s="765"/>
      <c r="V399" s="766"/>
      <c r="W399" s="767"/>
      <c r="X399" s="767"/>
      <c r="Y399" s="768"/>
      <c r="Z399" s="769"/>
      <c r="AA399" s="769"/>
      <c r="AB399" s="767"/>
      <c r="AC399" s="768"/>
      <c r="AD399" s="769"/>
      <c r="AE399" s="313"/>
    </row>
    <row r="400" spans="1:40">
      <c r="B400" s="82"/>
      <c r="C400" s="87"/>
      <c r="D400" s="88"/>
      <c r="E400" s="88"/>
      <c r="F400" s="89"/>
      <c r="G400" s="98"/>
      <c r="H400" s="90"/>
      <c r="I400" s="88"/>
      <c r="J400" s="724"/>
      <c r="K400" s="90"/>
      <c r="L400" s="313"/>
      <c r="M400" s="605"/>
      <c r="N400" s="605"/>
      <c r="O400" s="605"/>
      <c r="P400" s="606"/>
      <c r="Q400" s="607"/>
      <c r="R400" s="608"/>
      <c r="S400" s="605"/>
      <c r="T400" s="606"/>
      <c r="U400" s="609"/>
      <c r="V400" s="734"/>
      <c r="W400" s="734"/>
      <c r="X400" s="743"/>
      <c r="Y400" s="743"/>
      <c r="Z400" s="744"/>
      <c r="AA400" s="744"/>
      <c r="AB400" s="743"/>
      <c r="AC400" s="745"/>
      <c r="AD400" s="743"/>
      <c r="AE400" s="313"/>
      <c r="AF400" s="660"/>
      <c r="AG400" s="660"/>
      <c r="AH400" s="660"/>
      <c r="AI400" s="660"/>
      <c r="AJ400" s="660"/>
      <c r="AK400" s="660"/>
      <c r="AL400" s="660"/>
      <c r="AM400" s="660"/>
      <c r="AN400" s="660"/>
    </row>
    <row r="401" spans="1:35">
      <c r="A401" s="276"/>
      <c r="B401" s="86"/>
      <c r="C401" s="91"/>
      <c r="D401" s="92"/>
      <c r="E401" s="92"/>
      <c r="F401" s="93"/>
      <c r="G401" s="99"/>
      <c r="H401" s="94"/>
      <c r="I401" s="92"/>
      <c r="J401" s="725"/>
      <c r="K401" s="94"/>
      <c r="L401" s="313"/>
      <c r="M401" s="610"/>
      <c r="N401" s="610"/>
      <c r="O401" s="610"/>
      <c r="P401" s="611"/>
      <c r="Q401" s="612"/>
      <c r="R401" s="613"/>
      <c r="S401" s="610"/>
      <c r="T401" s="611"/>
      <c r="U401" s="614"/>
      <c r="V401" s="770"/>
      <c r="W401" s="771"/>
      <c r="X401" s="771"/>
      <c r="Y401" s="772"/>
      <c r="Z401" s="770"/>
      <c r="AA401" s="770"/>
      <c r="AB401" s="771"/>
      <c r="AC401" s="772"/>
      <c r="AD401" s="770"/>
      <c r="AE401" s="313"/>
    </row>
    <row r="402" spans="1:35">
      <c r="A402" s="276"/>
      <c r="B402" s="82"/>
      <c r="C402" s="87"/>
      <c r="D402" s="88"/>
      <c r="E402" s="88"/>
      <c r="F402" s="89"/>
      <c r="G402" s="98"/>
      <c r="H402" s="90"/>
      <c r="I402" s="88"/>
      <c r="J402" s="724"/>
      <c r="K402" s="90"/>
      <c r="L402" s="313"/>
      <c r="M402" s="905"/>
      <c r="N402" s="716"/>
      <c r="O402" s="716"/>
      <c r="P402" s="717"/>
      <c r="Q402" s="718"/>
      <c r="R402" s="719"/>
      <c r="S402" s="716"/>
      <c r="T402" s="717"/>
      <c r="U402" s="720"/>
      <c r="V402" s="773"/>
      <c r="W402" s="774"/>
      <c r="X402" s="774"/>
      <c r="Y402" s="775"/>
      <c r="Z402" s="776"/>
      <c r="AA402" s="776"/>
      <c r="AB402" s="774"/>
      <c r="AC402" s="775"/>
      <c r="AD402" s="776"/>
      <c r="AE402" s="313"/>
    </row>
    <row r="403" spans="1:35">
      <c r="A403" s="276"/>
      <c r="B403" s="82"/>
      <c r="C403" s="87"/>
      <c r="D403" s="88"/>
      <c r="E403" s="88"/>
      <c r="F403" s="89"/>
      <c r="G403" s="98"/>
      <c r="H403" s="90"/>
      <c r="I403" s="88"/>
      <c r="J403" s="724"/>
      <c r="K403" s="90"/>
      <c r="L403" s="313"/>
      <c r="M403" s="605"/>
      <c r="N403" s="605"/>
      <c r="O403" s="605"/>
      <c r="P403" s="606"/>
      <c r="Q403" s="607"/>
      <c r="R403" s="608"/>
      <c r="S403" s="605"/>
      <c r="T403" s="606"/>
      <c r="U403" s="609"/>
      <c r="V403" s="734"/>
      <c r="W403" s="734"/>
      <c r="X403" s="743"/>
      <c r="Y403" s="743"/>
      <c r="Z403" s="744"/>
      <c r="AA403" s="744"/>
      <c r="AB403" s="743"/>
      <c r="AC403" s="745"/>
      <c r="AD403" s="743"/>
      <c r="AE403" s="313"/>
    </row>
    <row r="404" spans="1:35">
      <c r="A404" s="276"/>
      <c r="B404" s="86"/>
      <c r="C404" s="91"/>
      <c r="D404" s="92"/>
      <c r="E404" s="92"/>
      <c r="F404" s="93"/>
      <c r="G404" s="99"/>
      <c r="H404" s="94"/>
      <c r="I404" s="92"/>
      <c r="J404" s="725"/>
      <c r="K404" s="94"/>
      <c r="L404" s="313"/>
      <c r="M404" s="610"/>
      <c r="N404" s="610"/>
      <c r="O404" s="610"/>
      <c r="P404" s="611"/>
      <c r="Q404" s="612"/>
      <c r="R404" s="613"/>
      <c r="S404" s="610"/>
      <c r="T404" s="611"/>
      <c r="U404" s="614"/>
      <c r="V404" s="770"/>
      <c r="W404" s="771"/>
      <c r="X404" s="771"/>
      <c r="Y404" s="772"/>
      <c r="Z404" s="770"/>
      <c r="AA404" s="770"/>
      <c r="AB404" s="771"/>
      <c r="AC404" s="772"/>
      <c r="AD404" s="770"/>
      <c r="AE404" s="313"/>
      <c r="AI404" s="599"/>
    </row>
    <row r="405" spans="1:35">
      <c r="A405" s="276"/>
      <c r="B405" s="82"/>
      <c r="C405" s="87"/>
      <c r="D405" s="88"/>
      <c r="E405" s="88"/>
      <c r="F405" s="89"/>
      <c r="G405" s="98"/>
      <c r="H405" s="90"/>
      <c r="I405" s="88"/>
      <c r="J405" s="724"/>
      <c r="K405" s="90"/>
      <c r="L405" s="313"/>
      <c r="M405" s="905"/>
      <c r="N405" s="716"/>
      <c r="O405" s="716"/>
      <c r="P405" s="717"/>
      <c r="Q405" s="718"/>
      <c r="R405" s="719"/>
      <c r="S405" s="716"/>
      <c r="T405" s="717"/>
      <c r="U405" s="720"/>
      <c r="V405" s="734"/>
      <c r="W405" s="734"/>
      <c r="X405" s="743"/>
      <c r="Y405" s="743"/>
      <c r="Z405" s="744"/>
      <c r="AA405" s="744"/>
      <c r="AB405" s="743"/>
      <c r="AC405" s="745"/>
      <c r="AD405" s="743"/>
      <c r="AE405" s="313"/>
    </row>
    <row r="406" spans="1:35">
      <c r="A406" s="276"/>
      <c r="B406" s="82"/>
      <c r="C406" s="87"/>
      <c r="D406" s="88"/>
      <c r="E406" s="88"/>
      <c r="F406" s="89"/>
      <c r="G406" s="98"/>
      <c r="H406" s="90"/>
      <c r="I406" s="88"/>
      <c r="J406" s="724"/>
      <c r="K406" s="90"/>
      <c r="L406" s="313"/>
      <c r="M406" s="605"/>
      <c r="N406" s="605"/>
      <c r="O406" s="605"/>
      <c r="P406" s="606"/>
      <c r="Q406" s="607"/>
      <c r="R406" s="608"/>
      <c r="S406" s="605"/>
      <c r="T406" s="606"/>
      <c r="U406" s="609"/>
      <c r="V406" s="734"/>
      <c r="W406" s="734"/>
      <c r="X406" s="743"/>
      <c r="Y406" s="743"/>
      <c r="Z406" s="744"/>
      <c r="AA406" s="744"/>
      <c r="AB406" s="743"/>
      <c r="AC406" s="745"/>
      <c r="AD406" s="743"/>
      <c r="AE406" s="313"/>
    </row>
    <row r="407" spans="1:35">
      <c r="A407" s="276"/>
      <c r="B407" s="86"/>
      <c r="C407" s="91"/>
      <c r="D407" s="92"/>
      <c r="E407" s="92"/>
      <c r="F407" s="93"/>
      <c r="G407" s="99"/>
      <c r="H407" s="94"/>
      <c r="I407" s="92"/>
      <c r="J407" s="725"/>
      <c r="K407" s="94"/>
      <c r="L407" s="313"/>
      <c r="M407" s="610"/>
      <c r="N407" s="610"/>
      <c r="O407" s="610"/>
      <c r="P407" s="611"/>
      <c r="Q407" s="612"/>
      <c r="R407" s="613"/>
      <c r="S407" s="610"/>
      <c r="T407" s="611"/>
      <c r="U407" s="614"/>
      <c r="V407" s="777"/>
      <c r="W407" s="771"/>
      <c r="X407" s="771"/>
      <c r="Y407" s="772"/>
      <c r="Z407" s="770"/>
      <c r="AA407" s="770"/>
      <c r="AB407" s="771"/>
      <c r="AC407" s="772"/>
      <c r="AD407" s="770"/>
      <c r="AE407" s="313"/>
    </row>
    <row r="408" spans="1:35">
      <c r="A408" s="276"/>
      <c r="B408" s="82"/>
      <c r="C408" s="87"/>
      <c r="D408" s="88"/>
      <c r="E408" s="88"/>
      <c r="F408" s="89"/>
      <c r="G408" s="98"/>
      <c r="H408" s="90"/>
      <c r="I408" s="88"/>
      <c r="J408" s="724"/>
      <c r="K408" s="90"/>
      <c r="L408" s="313"/>
      <c r="M408" s="905"/>
      <c r="N408" s="716"/>
      <c r="O408" s="716"/>
      <c r="P408" s="717"/>
      <c r="Q408" s="718"/>
      <c r="R408" s="719"/>
      <c r="S408" s="716"/>
      <c r="T408" s="717"/>
      <c r="U408" s="720"/>
      <c r="V408" s="773"/>
      <c r="W408" s="774"/>
      <c r="X408" s="774"/>
      <c r="Y408" s="775"/>
      <c r="Z408" s="776"/>
      <c r="AA408" s="776"/>
      <c r="AB408" s="774"/>
      <c r="AC408" s="775"/>
      <c r="AD408" s="776"/>
      <c r="AE408" s="313"/>
    </row>
    <row r="409" spans="1:35">
      <c r="A409" s="276"/>
      <c r="B409" s="82"/>
      <c r="C409" s="87"/>
      <c r="D409" s="88"/>
      <c r="E409" s="88"/>
      <c r="F409" s="89"/>
      <c r="G409" s="98"/>
      <c r="H409" s="90"/>
      <c r="I409" s="88"/>
      <c r="J409" s="724"/>
      <c r="K409" s="90"/>
      <c r="L409" s="313"/>
      <c r="M409" s="605"/>
      <c r="N409" s="605"/>
      <c r="O409" s="605"/>
      <c r="P409" s="606"/>
      <c r="Q409" s="607"/>
      <c r="R409" s="608"/>
      <c r="S409" s="605"/>
      <c r="T409" s="606"/>
      <c r="U409" s="609"/>
      <c r="V409" s="734"/>
      <c r="W409" s="734"/>
      <c r="X409" s="743"/>
      <c r="Y409" s="743"/>
      <c r="Z409" s="744"/>
      <c r="AA409" s="744"/>
      <c r="AB409" s="743"/>
      <c r="AC409" s="745"/>
      <c r="AD409" s="743"/>
      <c r="AE409" s="313"/>
    </row>
    <row r="410" spans="1:35">
      <c r="A410" s="276"/>
      <c r="B410" s="86"/>
      <c r="C410" s="91"/>
      <c r="D410" s="92"/>
      <c r="E410" s="92"/>
      <c r="F410" s="93"/>
      <c r="G410" s="99"/>
      <c r="H410" s="94"/>
      <c r="I410" s="714"/>
      <c r="J410" s="725"/>
      <c r="K410" s="94"/>
      <c r="L410" s="313"/>
      <c r="M410" s="610"/>
      <c r="N410" s="610"/>
      <c r="O410" s="610"/>
      <c r="P410" s="611"/>
      <c r="Q410" s="612"/>
      <c r="R410" s="613"/>
      <c r="S410" s="610"/>
      <c r="T410" s="611"/>
      <c r="U410" s="614"/>
      <c r="V410" s="770"/>
      <c r="W410" s="771"/>
      <c r="X410" s="771"/>
      <c r="Y410" s="772"/>
      <c r="Z410" s="770"/>
      <c r="AA410" s="770"/>
      <c r="AB410" s="771"/>
      <c r="AC410" s="772"/>
      <c r="AD410" s="770"/>
      <c r="AE410" s="313"/>
    </row>
    <row r="411" spans="1:35">
      <c r="A411" s="276"/>
      <c r="B411" s="82"/>
      <c r="C411" s="87"/>
      <c r="D411" s="88"/>
      <c r="E411" s="88"/>
      <c r="F411" s="89"/>
      <c r="G411" s="98"/>
      <c r="H411" s="90"/>
      <c r="I411" s="88"/>
      <c r="J411" s="724"/>
      <c r="K411" s="90"/>
      <c r="L411" s="313"/>
      <c r="M411" s="905"/>
      <c r="N411" s="716"/>
      <c r="O411" s="716"/>
      <c r="P411" s="717"/>
      <c r="Q411" s="718"/>
      <c r="R411" s="719"/>
      <c r="S411" s="716"/>
      <c r="T411" s="717"/>
      <c r="U411" s="720"/>
      <c r="V411" s="773"/>
      <c r="W411" s="774"/>
      <c r="X411" s="774"/>
      <c r="Y411" s="775"/>
      <c r="Z411" s="776"/>
      <c r="AA411" s="776"/>
      <c r="AB411" s="774"/>
      <c r="AC411" s="775"/>
      <c r="AD411" s="776"/>
      <c r="AE411" s="313"/>
    </row>
    <row r="412" spans="1:35">
      <c r="A412" s="276"/>
      <c r="B412" s="82"/>
      <c r="C412" s="87"/>
      <c r="D412" s="88"/>
      <c r="E412" s="88"/>
      <c r="F412" s="89"/>
      <c r="G412" s="98"/>
      <c r="H412" s="90"/>
      <c r="I412" s="88"/>
      <c r="J412" s="724"/>
      <c r="K412" s="90"/>
      <c r="L412" s="313"/>
      <c r="M412" s="605"/>
      <c r="N412" s="605"/>
      <c r="O412" s="605"/>
      <c r="P412" s="606"/>
      <c r="Q412" s="607"/>
      <c r="R412" s="608"/>
      <c r="S412" s="605"/>
      <c r="T412" s="606"/>
      <c r="U412" s="609"/>
      <c r="V412" s="734"/>
      <c r="W412" s="734"/>
      <c r="X412" s="743"/>
      <c r="Y412" s="743"/>
      <c r="Z412" s="744"/>
      <c r="AA412" s="744"/>
      <c r="AB412" s="743"/>
      <c r="AC412" s="745"/>
      <c r="AD412" s="743"/>
      <c r="AE412" s="313"/>
    </row>
    <row r="413" spans="1:35">
      <c r="A413" s="276"/>
      <c r="B413" s="86"/>
      <c r="C413" s="91"/>
      <c r="D413" s="92"/>
      <c r="E413" s="92"/>
      <c r="F413" s="93"/>
      <c r="G413" s="99"/>
      <c r="H413" s="94"/>
      <c r="I413" s="92"/>
      <c r="J413" s="725"/>
      <c r="K413" s="94"/>
      <c r="L413" s="313"/>
      <c r="M413" s="610"/>
      <c r="N413" s="610"/>
      <c r="O413" s="610"/>
      <c r="P413" s="611"/>
      <c r="Q413" s="612"/>
      <c r="R413" s="613"/>
      <c r="S413" s="610"/>
      <c r="T413" s="611"/>
      <c r="U413" s="614"/>
      <c r="V413" s="770"/>
      <c r="W413" s="771"/>
      <c r="X413" s="771"/>
      <c r="Y413" s="772"/>
      <c r="Z413" s="770"/>
      <c r="AA413" s="770"/>
      <c r="AB413" s="771"/>
      <c r="AC413" s="772"/>
      <c r="AD413" s="770"/>
      <c r="AE413" s="313"/>
    </row>
    <row r="414" spans="1:35">
      <c r="A414" s="276"/>
      <c r="B414" s="82"/>
      <c r="C414" s="87"/>
      <c r="D414" s="88"/>
      <c r="E414" s="88"/>
      <c r="F414" s="89"/>
      <c r="G414" s="98"/>
      <c r="H414" s="90"/>
      <c r="I414" s="88"/>
      <c r="J414" s="724"/>
      <c r="K414" s="90"/>
      <c r="L414" s="313"/>
      <c r="M414" s="905"/>
      <c r="N414" s="716"/>
      <c r="O414" s="716"/>
      <c r="P414" s="717"/>
      <c r="Q414" s="718"/>
      <c r="R414" s="719"/>
      <c r="S414" s="716"/>
      <c r="T414" s="717"/>
      <c r="U414" s="720"/>
      <c r="V414" s="773"/>
      <c r="W414" s="774"/>
      <c r="X414" s="774"/>
      <c r="Y414" s="775"/>
      <c r="Z414" s="776"/>
      <c r="AA414" s="776"/>
      <c r="AB414" s="774"/>
      <c r="AC414" s="775"/>
      <c r="AD414" s="776"/>
      <c r="AE414" s="313"/>
    </row>
    <row r="415" spans="1:35">
      <c r="A415" s="276"/>
      <c r="B415" s="82"/>
      <c r="C415" s="87"/>
      <c r="D415" s="88"/>
      <c r="E415" s="88"/>
      <c r="F415" s="89"/>
      <c r="G415" s="98"/>
      <c r="H415" s="90"/>
      <c r="I415" s="88"/>
      <c r="J415" s="724"/>
      <c r="K415" s="90"/>
      <c r="L415" s="313"/>
      <c r="M415" s="605"/>
      <c r="N415" s="605"/>
      <c r="O415" s="605"/>
      <c r="P415" s="606"/>
      <c r="Q415" s="607"/>
      <c r="R415" s="608"/>
      <c r="S415" s="605"/>
      <c r="T415" s="606"/>
      <c r="U415" s="609"/>
      <c r="V415" s="734"/>
      <c r="W415" s="734"/>
      <c r="X415" s="743"/>
      <c r="Y415" s="743"/>
      <c r="Z415" s="744"/>
      <c r="AA415" s="744"/>
      <c r="AB415" s="743"/>
      <c r="AC415" s="745"/>
      <c r="AD415" s="743"/>
      <c r="AE415" s="313"/>
    </row>
    <row r="416" spans="1:35">
      <c r="A416" s="276"/>
      <c r="B416" s="86"/>
      <c r="C416" s="91"/>
      <c r="D416" s="92"/>
      <c r="E416" s="92"/>
      <c r="F416" s="93"/>
      <c r="G416" s="99"/>
      <c r="H416" s="94"/>
      <c r="I416" s="92"/>
      <c r="J416" s="725"/>
      <c r="K416" s="94"/>
      <c r="L416" s="313"/>
      <c r="M416" s="610"/>
      <c r="N416" s="610"/>
      <c r="O416" s="610"/>
      <c r="P416" s="611"/>
      <c r="Q416" s="612"/>
      <c r="R416" s="613"/>
      <c r="S416" s="610"/>
      <c r="T416" s="611"/>
      <c r="U416" s="614"/>
      <c r="V416" s="770"/>
      <c r="W416" s="771"/>
      <c r="X416" s="771"/>
      <c r="Y416" s="772"/>
      <c r="Z416" s="770"/>
      <c r="AA416" s="770"/>
      <c r="AB416" s="771"/>
      <c r="AC416" s="772"/>
      <c r="AD416" s="770"/>
      <c r="AE416" s="313"/>
    </row>
    <row r="417" spans="1:31">
      <c r="A417" s="276"/>
      <c r="B417" s="641"/>
      <c r="C417" s="642"/>
      <c r="D417" s="618"/>
      <c r="E417" s="618"/>
      <c r="F417" s="602"/>
      <c r="G417" s="721"/>
      <c r="H417" s="601"/>
      <c r="I417" s="618"/>
      <c r="J417" s="723"/>
      <c r="K417" s="601"/>
      <c r="L417" s="313"/>
      <c r="M417" s="905"/>
      <c r="N417" s="716"/>
      <c r="O417" s="716"/>
      <c r="P417" s="717"/>
      <c r="Q417" s="718"/>
      <c r="R417" s="719"/>
      <c r="S417" s="716"/>
      <c r="T417" s="717"/>
      <c r="U417" s="720"/>
      <c r="V417" s="773"/>
      <c r="W417" s="774"/>
      <c r="X417" s="774"/>
      <c r="Y417" s="775"/>
      <c r="Z417" s="776"/>
      <c r="AA417" s="776"/>
      <c r="AB417" s="774"/>
      <c r="AC417" s="775"/>
      <c r="AD417" s="776"/>
      <c r="AE417" s="313"/>
    </row>
    <row r="418" spans="1:31">
      <c r="A418" s="276"/>
      <c r="B418" s="82"/>
      <c r="C418" s="87"/>
      <c r="D418" s="88"/>
      <c r="E418" s="88"/>
      <c r="F418" s="89"/>
      <c r="G418" s="98"/>
      <c r="H418" s="90"/>
      <c r="I418" s="88"/>
      <c r="J418" s="724"/>
      <c r="K418" s="90"/>
      <c r="L418" s="313"/>
      <c r="M418" s="605"/>
      <c r="N418" s="605"/>
      <c r="O418" s="605"/>
      <c r="P418" s="606"/>
      <c r="Q418" s="607"/>
      <c r="R418" s="608"/>
      <c r="S418" s="605"/>
      <c r="T418" s="606"/>
      <c r="U418" s="609"/>
      <c r="V418" s="734"/>
      <c r="W418" s="734"/>
      <c r="X418" s="743"/>
      <c r="Y418" s="743"/>
      <c r="Z418" s="744"/>
      <c r="AA418" s="744"/>
      <c r="AB418" s="743"/>
      <c r="AC418" s="745"/>
      <c r="AD418" s="743"/>
      <c r="AE418" s="313"/>
    </row>
    <row r="419" spans="1:31">
      <c r="A419" s="276"/>
      <c r="B419" s="86"/>
      <c r="C419" s="91"/>
      <c r="D419" s="92"/>
      <c r="E419" s="92"/>
      <c r="F419" s="93"/>
      <c r="G419" s="99"/>
      <c r="H419" s="94"/>
      <c r="I419" s="92"/>
      <c r="J419" s="725"/>
      <c r="K419" s="94"/>
      <c r="L419" s="313"/>
      <c r="M419" s="610"/>
      <c r="N419" s="610"/>
      <c r="O419" s="610"/>
      <c r="P419" s="611"/>
      <c r="Q419" s="612"/>
      <c r="R419" s="613"/>
      <c r="S419" s="610"/>
      <c r="T419" s="611"/>
      <c r="U419" s="614"/>
      <c r="V419" s="770"/>
      <c r="W419" s="771"/>
      <c r="X419" s="771"/>
      <c r="Y419" s="772"/>
      <c r="Z419" s="770"/>
      <c r="AA419" s="770"/>
      <c r="AB419" s="771"/>
      <c r="AC419" s="772"/>
      <c r="AD419" s="770"/>
      <c r="AE419" s="313"/>
    </row>
    <row r="420" spans="1:31">
      <c r="A420" s="276"/>
      <c r="B420" s="82"/>
      <c r="C420" s="87"/>
      <c r="D420" s="88"/>
      <c r="E420" s="88"/>
      <c r="F420" s="89"/>
      <c r="G420" s="98"/>
      <c r="H420" s="90"/>
      <c r="I420" s="88"/>
      <c r="J420" s="724"/>
      <c r="K420" s="90"/>
      <c r="L420" s="313"/>
      <c r="M420" s="605"/>
      <c r="N420" s="605"/>
      <c r="O420" s="605"/>
      <c r="P420" s="606"/>
      <c r="Q420" s="722"/>
      <c r="R420" s="608"/>
      <c r="S420" s="605"/>
      <c r="T420" s="606"/>
      <c r="U420" s="609"/>
      <c r="V420" s="766"/>
      <c r="W420" s="767"/>
      <c r="X420" s="767"/>
      <c r="Y420" s="768"/>
      <c r="Z420" s="769"/>
      <c r="AA420" s="769"/>
      <c r="AB420" s="767"/>
      <c r="AC420" s="768"/>
      <c r="AD420" s="769"/>
      <c r="AE420" s="313"/>
    </row>
    <row r="421" spans="1:31">
      <c r="A421" s="276"/>
      <c r="B421" s="82"/>
      <c r="C421" s="87"/>
      <c r="D421" s="88"/>
      <c r="E421" s="88"/>
      <c r="F421" s="89"/>
      <c r="G421" s="98"/>
      <c r="H421" s="90"/>
      <c r="I421" s="88"/>
      <c r="J421" s="724"/>
      <c r="K421" s="90"/>
      <c r="L421" s="313"/>
      <c r="M421" s="605"/>
      <c r="N421" s="296"/>
      <c r="O421" s="296"/>
      <c r="P421" s="296"/>
      <c r="Q421" s="297"/>
      <c r="R421" s="297"/>
      <c r="S421" s="683"/>
      <c r="T421" s="298"/>
      <c r="U421" s="298"/>
      <c r="V421" s="742"/>
      <c r="W421" s="734"/>
      <c r="X421" s="743"/>
      <c r="Y421" s="743"/>
      <c r="Z421" s="744"/>
      <c r="AA421" s="744"/>
      <c r="AB421" s="743"/>
      <c r="AC421" s="745"/>
      <c r="AD421" s="743"/>
      <c r="AE421" s="313"/>
    </row>
    <row r="422" spans="1:31">
      <c r="A422" s="305"/>
      <c r="B422" s="86"/>
      <c r="C422" s="91"/>
      <c r="D422" s="92"/>
      <c r="E422" s="92"/>
      <c r="F422" s="93"/>
      <c r="G422" s="99"/>
      <c r="H422" s="94"/>
      <c r="I422" s="92"/>
      <c r="J422" s="725"/>
      <c r="K422" s="94"/>
      <c r="L422" s="313"/>
      <c r="M422" s="610"/>
      <c r="N422" s="299"/>
      <c r="O422" s="299"/>
      <c r="P422" s="299"/>
      <c r="Q422" s="300"/>
      <c r="R422" s="300"/>
      <c r="S422" s="684"/>
      <c r="T422" s="301"/>
      <c r="U422" s="301"/>
      <c r="V422" s="746"/>
      <c r="W422" s="747"/>
      <c r="X422" s="748"/>
      <c r="Y422" s="748"/>
      <c r="Z422" s="749"/>
      <c r="AA422" s="749"/>
      <c r="AB422" s="748"/>
      <c r="AC422" s="750"/>
      <c r="AD422" s="748"/>
      <c r="AE422" s="313"/>
    </row>
    <row r="423" spans="1:31">
      <c r="A423" s="643"/>
      <c r="B423" s="641"/>
      <c r="C423" s="642"/>
      <c r="D423" s="618"/>
      <c r="E423" s="618"/>
      <c r="F423" s="602"/>
      <c r="G423" s="98"/>
      <c r="H423" s="601"/>
      <c r="I423" s="618"/>
      <c r="J423" s="723"/>
      <c r="K423" s="601"/>
      <c r="L423" s="313"/>
      <c r="M423" s="906"/>
      <c r="N423" s="292"/>
      <c r="O423" s="292"/>
      <c r="P423" s="292"/>
      <c r="Q423" s="293"/>
      <c r="R423" s="293"/>
      <c r="S423" s="682"/>
      <c r="T423" s="625"/>
      <c r="U423" s="294"/>
      <c r="V423" s="736"/>
      <c r="W423" s="737"/>
      <c r="X423" s="738"/>
      <c r="Y423" s="738"/>
      <c r="Z423" s="739"/>
      <c r="AA423" s="739"/>
      <c r="AB423" s="738"/>
      <c r="AC423" s="740"/>
      <c r="AD423" s="741"/>
      <c r="AE423" s="313"/>
    </row>
    <row r="424" spans="1:31">
      <c r="A424" s="276"/>
      <c r="B424" s="82"/>
      <c r="C424" s="87"/>
      <c r="D424" s="88"/>
      <c r="E424" s="88"/>
      <c r="F424" s="89"/>
      <c r="G424" s="98"/>
      <c r="H424" s="90"/>
      <c r="I424" s="88"/>
      <c r="J424" s="724"/>
      <c r="K424" s="90"/>
      <c r="L424" s="313"/>
      <c r="M424" s="907"/>
      <c r="N424" s="296"/>
      <c r="O424" s="296"/>
      <c r="P424" s="296"/>
      <c r="Q424" s="297"/>
      <c r="R424" s="297"/>
      <c r="S424" s="683"/>
      <c r="T424" s="298"/>
      <c r="U424" s="298"/>
      <c r="V424" s="742"/>
      <c r="W424" s="734"/>
      <c r="X424" s="743"/>
      <c r="Y424" s="743"/>
      <c r="Z424" s="744"/>
      <c r="AA424" s="744"/>
      <c r="AB424" s="743"/>
      <c r="AC424" s="745"/>
      <c r="AD424" s="743"/>
      <c r="AE424" s="313"/>
    </row>
    <row r="425" spans="1:31">
      <c r="A425" s="276"/>
      <c r="B425" s="82"/>
      <c r="C425" s="87"/>
      <c r="D425" s="88"/>
      <c r="E425" s="88"/>
      <c r="F425" s="89"/>
      <c r="G425" s="98"/>
      <c r="H425" s="90"/>
      <c r="I425" s="88"/>
      <c r="J425" s="724"/>
      <c r="K425" s="90"/>
      <c r="L425" s="313"/>
      <c r="M425" s="907"/>
      <c r="N425" s="296"/>
      <c r="O425" s="296"/>
      <c r="P425" s="296"/>
      <c r="Q425" s="297"/>
      <c r="R425" s="297"/>
      <c r="S425" s="683"/>
      <c r="T425" s="298"/>
      <c r="U425" s="298"/>
      <c r="V425" s="742"/>
      <c r="W425" s="734"/>
      <c r="X425" s="743"/>
      <c r="Y425" s="743"/>
      <c r="Z425" s="744"/>
      <c r="AA425" s="744"/>
      <c r="AB425" s="743"/>
      <c r="AC425" s="745"/>
      <c r="AD425" s="743"/>
      <c r="AE425" s="313"/>
    </row>
    <row r="426" spans="1:31">
      <c r="A426" s="276"/>
      <c r="B426" s="82"/>
      <c r="C426" s="87"/>
      <c r="D426" s="88"/>
      <c r="E426" s="88"/>
      <c r="F426" s="89"/>
      <c r="G426" s="98"/>
      <c r="H426" s="90"/>
      <c r="I426" s="88"/>
      <c r="J426" s="724"/>
      <c r="K426" s="90"/>
      <c r="L426" s="313"/>
      <c r="M426" s="907"/>
      <c r="N426" s="296"/>
      <c r="O426" s="296"/>
      <c r="P426" s="296"/>
      <c r="Q426" s="297"/>
      <c r="R426" s="297"/>
      <c r="S426" s="683"/>
      <c r="T426" s="298"/>
      <c r="U426" s="298"/>
      <c r="V426" s="742"/>
      <c r="W426" s="734"/>
      <c r="X426" s="743"/>
      <c r="Y426" s="743"/>
      <c r="Z426" s="744"/>
      <c r="AA426" s="744"/>
      <c r="AB426" s="743"/>
      <c r="AC426" s="745"/>
      <c r="AD426" s="743"/>
      <c r="AE426" s="313"/>
    </row>
    <row r="427" spans="1:31">
      <c r="A427" s="276"/>
      <c r="B427" s="82"/>
      <c r="C427" s="87"/>
      <c r="D427" s="88"/>
      <c r="E427" s="88"/>
      <c r="F427" s="89"/>
      <c r="G427" s="98"/>
      <c r="H427" s="90"/>
      <c r="I427" s="88"/>
      <c r="J427" s="724"/>
      <c r="K427" s="90"/>
      <c r="L427" s="313"/>
      <c r="M427" s="907"/>
      <c r="N427" s="296"/>
      <c r="O427" s="296"/>
      <c r="P427" s="296"/>
      <c r="Q427" s="297"/>
      <c r="R427" s="297"/>
      <c r="S427" s="683"/>
      <c r="T427" s="298"/>
      <c r="U427" s="298"/>
      <c r="V427" s="742"/>
      <c r="W427" s="734"/>
      <c r="X427" s="743"/>
      <c r="Y427" s="743"/>
      <c r="Z427" s="744"/>
      <c r="AA427" s="744"/>
      <c r="AB427" s="743"/>
      <c r="AC427" s="745"/>
      <c r="AD427" s="743"/>
      <c r="AE427" s="313"/>
    </row>
    <row r="428" spans="1:31">
      <c r="A428" s="276"/>
      <c r="B428" s="86"/>
      <c r="C428" s="91"/>
      <c r="D428" s="92"/>
      <c r="E428" s="92"/>
      <c r="F428" s="93"/>
      <c r="G428" s="99"/>
      <c r="H428" s="94"/>
      <c r="I428" s="92"/>
      <c r="J428" s="725"/>
      <c r="K428" s="94"/>
      <c r="L428" s="313"/>
      <c r="M428" s="908"/>
      <c r="N428" s="299"/>
      <c r="O428" s="299"/>
      <c r="P428" s="299"/>
      <c r="Q428" s="300"/>
      <c r="R428" s="300"/>
      <c r="S428" s="684"/>
      <c r="T428" s="301"/>
      <c r="U428" s="301"/>
      <c r="V428" s="746"/>
      <c r="W428" s="747"/>
      <c r="X428" s="748"/>
      <c r="Y428" s="748"/>
      <c r="Z428" s="749"/>
      <c r="AA428" s="749"/>
      <c r="AB428" s="748"/>
      <c r="AC428" s="750"/>
      <c r="AD428" s="748"/>
      <c r="AE428" s="313"/>
    </row>
    <row r="429" spans="1:31">
      <c r="A429" s="276"/>
      <c r="B429" s="82"/>
      <c r="C429" s="87"/>
      <c r="D429" s="88"/>
      <c r="E429" s="88"/>
      <c r="F429" s="89"/>
      <c r="G429" s="98"/>
      <c r="H429" s="90"/>
      <c r="I429" s="88"/>
      <c r="J429" s="724"/>
      <c r="K429" s="90"/>
      <c r="L429" s="313"/>
      <c r="M429" s="904"/>
      <c r="N429" s="603"/>
      <c r="O429" s="603"/>
      <c r="P429" s="603"/>
      <c r="Q429" s="604"/>
      <c r="R429" s="603"/>
      <c r="S429" s="685"/>
      <c r="T429" s="603"/>
      <c r="U429" s="604"/>
      <c r="V429" s="751"/>
      <c r="W429" s="751"/>
      <c r="X429" s="751"/>
      <c r="Y429" s="751"/>
      <c r="Z429" s="752"/>
      <c r="AA429" s="751"/>
      <c r="AB429" s="751"/>
      <c r="AC429" s="751"/>
      <c r="AD429" s="753"/>
      <c r="AE429" s="313"/>
    </row>
    <row r="430" spans="1:31">
      <c r="A430" s="276"/>
      <c r="B430" s="82"/>
      <c r="C430" s="87"/>
      <c r="D430" s="88"/>
      <c r="E430" s="88"/>
      <c r="F430" s="89"/>
      <c r="G430" s="98"/>
      <c r="H430" s="90"/>
      <c r="I430" s="88"/>
      <c r="J430" s="724"/>
      <c r="K430" s="90"/>
      <c r="L430" s="313"/>
      <c r="M430" s="295"/>
      <c r="N430" s="295"/>
      <c r="O430" s="295"/>
      <c r="P430" s="295"/>
      <c r="Q430" s="302"/>
      <c r="R430" s="295"/>
      <c r="S430" s="686"/>
      <c r="T430" s="295"/>
      <c r="U430" s="302"/>
      <c r="V430" s="734"/>
      <c r="W430" s="734"/>
      <c r="X430" s="734"/>
      <c r="Y430" s="734"/>
      <c r="Z430" s="735"/>
      <c r="AA430" s="734"/>
      <c r="AB430" s="734"/>
      <c r="AC430" s="734"/>
      <c r="AD430" s="742"/>
      <c r="AE430" s="313"/>
    </row>
    <row r="431" spans="1:31">
      <c r="A431" s="276"/>
      <c r="B431" s="82"/>
      <c r="C431" s="87"/>
      <c r="D431" s="88"/>
      <c r="E431" s="88"/>
      <c r="F431" s="89"/>
      <c r="G431" s="726"/>
      <c r="H431" s="90"/>
      <c r="I431" s="88"/>
      <c r="J431" s="724"/>
      <c r="K431" s="90"/>
      <c r="L431" s="313"/>
      <c r="M431" s="295"/>
      <c r="N431" s="686"/>
      <c r="O431" s="686"/>
      <c r="P431" s="686"/>
      <c r="Q431" s="733"/>
      <c r="R431" s="686"/>
      <c r="S431" s="686"/>
      <c r="T431" s="686"/>
      <c r="U431" s="733"/>
      <c r="V431" s="686"/>
      <c r="W431" s="686"/>
      <c r="X431" s="686"/>
      <c r="Y431" s="686"/>
      <c r="Z431" s="733"/>
      <c r="AA431" s="686"/>
      <c r="AB431" s="686"/>
      <c r="AC431" s="686"/>
      <c r="AD431" s="754"/>
      <c r="AE431" s="313"/>
    </row>
    <row r="432" spans="1:31">
      <c r="A432" s="276"/>
      <c r="B432" s="82"/>
      <c r="C432" s="87"/>
      <c r="D432" s="88"/>
      <c r="E432" s="88"/>
      <c r="F432" s="89"/>
      <c r="G432" s="98"/>
      <c r="H432" s="90"/>
      <c r="I432" s="88"/>
      <c r="J432" s="724"/>
      <c r="K432" s="90"/>
      <c r="L432" s="313"/>
      <c r="M432" s="295"/>
      <c r="N432" s="686"/>
      <c r="O432" s="686"/>
      <c r="P432" s="686"/>
      <c r="Q432" s="733"/>
      <c r="R432" s="686"/>
      <c r="S432" s="686"/>
      <c r="T432" s="686"/>
      <c r="U432" s="733"/>
      <c r="V432" s="686"/>
      <c r="W432" s="686"/>
      <c r="X432" s="686"/>
      <c r="Y432" s="686"/>
      <c r="Z432" s="733"/>
      <c r="AA432" s="686"/>
      <c r="AB432" s="686"/>
      <c r="AC432" s="686"/>
      <c r="AD432" s="754"/>
      <c r="AE432" s="313"/>
    </row>
    <row r="433" spans="1:40">
      <c r="A433" s="276"/>
      <c r="B433" s="82"/>
      <c r="C433" s="87"/>
      <c r="D433" s="88"/>
      <c r="E433" s="88"/>
      <c r="F433" s="89"/>
      <c r="G433" s="98"/>
      <c r="H433" s="90"/>
      <c r="I433" s="88"/>
      <c r="J433" s="724"/>
      <c r="K433" s="90"/>
      <c r="L433" s="313"/>
      <c r="M433" s="295"/>
      <c r="N433" s="686"/>
      <c r="O433" s="686"/>
      <c r="P433" s="686"/>
      <c r="Q433" s="733"/>
      <c r="R433" s="686"/>
      <c r="S433" s="686"/>
      <c r="T433" s="686"/>
      <c r="U433" s="733"/>
      <c r="V433" s="686"/>
      <c r="W433" s="686"/>
      <c r="X433" s="686"/>
      <c r="Y433" s="686"/>
      <c r="Z433" s="733"/>
      <c r="AA433" s="686"/>
      <c r="AB433" s="686"/>
      <c r="AC433" s="686"/>
      <c r="AD433" s="754"/>
      <c r="AE433" s="313"/>
    </row>
    <row r="434" spans="1:40">
      <c r="A434" s="276"/>
      <c r="B434" s="82"/>
      <c r="C434" s="87"/>
      <c r="D434" s="88"/>
      <c r="E434" s="88"/>
      <c r="F434" s="89"/>
      <c r="G434" s="98"/>
      <c r="H434" s="90"/>
      <c r="I434" s="88"/>
      <c r="J434" s="724"/>
      <c r="K434" s="90"/>
      <c r="L434" s="313"/>
      <c r="M434" s="295"/>
      <c r="N434" s="686"/>
      <c r="O434" s="686"/>
      <c r="P434" s="686"/>
      <c r="Q434" s="733"/>
      <c r="R434" s="686"/>
      <c r="S434" s="686"/>
      <c r="T434" s="686"/>
      <c r="U434" s="733"/>
      <c r="V434" s="778"/>
      <c r="W434" s="756"/>
      <c r="X434" s="756"/>
      <c r="Y434" s="757"/>
      <c r="Z434" s="758"/>
      <c r="AA434" s="758"/>
      <c r="AB434" s="756"/>
      <c r="AC434" s="757"/>
      <c r="AD434" s="758"/>
      <c r="AE434" s="313"/>
    </row>
    <row r="435" spans="1:40">
      <c r="B435" s="82"/>
      <c r="C435" s="87"/>
      <c r="D435" s="88"/>
      <c r="E435" s="88"/>
      <c r="F435" s="89"/>
      <c r="G435" s="98"/>
      <c r="H435" s="90"/>
      <c r="I435" s="88"/>
      <c r="J435" s="724"/>
      <c r="K435" s="90"/>
      <c r="L435" s="313"/>
      <c r="M435" s="295"/>
      <c r="N435" s="686"/>
      <c r="O435" s="686"/>
      <c r="P435" s="686"/>
      <c r="Q435" s="733"/>
      <c r="R435" s="686"/>
      <c r="S435" s="686"/>
      <c r="T435" s="686"/>
      <c r="U435" s="733"/>
      <c r="V435" s="755"/>
      <c r="W435" s="756"/>
      <c r="X435" s="756"/>
      <c r="Y435" s="757"/>
      <c r="Z435" s="758"/>
      <c r="AA435" s="758"/>
      <c r="AB435" s="756"/>
      <c r="AC435" s="757"/>
      <c r="AD435" s="758"/>
      <c r="AE435" s="313"/>
    </row>
    <row r="436" spans="1:40">
      <c r="A436" s="276"/>
      <c r="B436" s="86"/>
      <c r="C436" s="91"/>
      <c r="D436" s="92"/>
      <c r="E436" s="92"/>
      <c r="F436" s="93"/>
      <c r="G436" s="99"/>
      <c r="H436" s="94"/>
      <c r="I436" s="92"/>
      <c r="J436" s="725"/>
      <c r="K436" s="94"/>
      <c r="L436" s="313"/>
      <c r="M436" s="759"/>
      <c r="N436" s="760"/>
      <c r="O436" s="760"/>
      <c r="P436" s="760"/>
      <c r="Q436" s="761"/>
      <c r="R436" s="760"/>
      <c r="S436" s="760"/>
      <c r="T436" s="760"/>
      <c r="U436" s="761"/>
      <c r="V436" s="779"/>
      <c r="W436" s="760"/>
      <c r="X436" s="760"/>
      <c r="Y436" s="763"/>
      <c r="Z436" s="762"/>
      <c r="AA436" s="762"/>
      <c r="AB436" s="760"/>
      <c r="AC436" s="763"/>
      <c r="AD436" s="762"/>
      <c r="AE436" s="313"/>
      <c r="AF436" s="660"/>
      <c r="AG436" s="660"/>
      <c r="AH436" s="660"/>
      <c r="AI436" s="660"/>
      <c r="AJ436" s="660"/>
      <c r="AK436" s="660"/>
      <c r="AL436" s="660"/>
      <c r="AM436" s="660"/>
      <c r="AN436" s="660"/>
    </row>
    <row r="437" spans="1:40">
      <c r="A437" s="276"/>
      <c r="B437" s="82"/>
      <c r="C437" s="87"/>
      <c r="D437" s="88"/>
      <c r="E437" s="88"/>
      <c r="F437" s="89"/>
      <c r="G437" s="98"/>
      <c r="H437" s="90"/>
      <c r="I437" s="88"/>
      <c r="J437" s="724"/>
      <c r="K437" s="90"/>
      <c r="L437" s="313"/>
      <c r="M437" s="764"/>
      <c r="N437" s="764"/>
      <c r="O437" s="764"/>
      <c r="P437" s="764"/>
      <c r="Q437" s="765"/>
      <c r="R437" s="764"/>
      <c r="S437" s="756"/>
      <c r="T437" s="764"/>
      <c r="U437" s="765"/>
      <c r="V437" s="766"/>
      <c r="W437" s="767"/>
      <c r="X437" s="767"/>
      <c r="Y437" s="768"/>
      <c r="Z437" s="769"/>
      <c r="AA437" s="769"/>
      <c r="AB437" s="767"/>
      <c r="AC437" s="768"/>
      <c r="AD437" s="769"/>
      <c r="AE437" s="313"/>
    </row>
    <row r="438" spans="1:40">
      <c r="B438" s="82"/>
      <c r="C438" s="87"/>
      <c r="D438" s="88"/>
      <c r="E438" s="88"/>
      <c r="F438" s="89"/>
      <c r="G438" s="98"/>
      <c r="H438" s="90"/>
      <c r="I438" s="88"/>
      <c r="J438" s="724"/>
      <c r="K438" s="90"/>
      <c r="L438" s="313"/>
      <c r="M438" s="605"/>
      <c r="N438" s="605"/>
      <c r="O438" s="605"/>
      <c r="P438" s="606"/>
      <c r="Q438" s="607"/>
      <c r="R438" s="608"/>
      <c r="S438" s="605"/>
      <c r="T438" s="606"/>
      <c r="U438" s="609"/>
      <c r="V438" s="734"/>
      <c r="W438" s="734"/>
      <c r="X438" s="743"/>
      <c r="Y438" s="743"/>
      <c r="Z438" s="744"/>
      <c r="AA438" s="744"/>
      <c r="AB438" s="743"/>
      <c r="AC438" s="745"/>
      <c r="AD438" s="743"/>
      <c r="AE438" s="313"/>
    </row>
    <row r="439" spans="1:40">
      <c r="A439" s="276"/>
      <c r="B439" s="86"/>
      <c r="C439" s="91"/>
      <c r="D439" s="92"/>
      <c r="E439" s="92"/>
      <c r="F439" s="93"/>
      <c r="G439" s="99"/>
      <c r="H439" s="94"/>
      <c r="I439" s="92"/>
      <c r="J439" s="725"/>
      <c r="K439" s="94"/>
      <c r="L439" s="313"/>
      <c r="M439" s="610"/>
      <c r="N439" s="610"/>
      <c r="O439" s="610"/>
      <c r="P439" s="611"/>
      <c r="Q439" s="612"/>
      <c r="R439" s="613"/>
      <c r="S439" s="610"/>
      <c r="T439" s="611"/>
      <c r="U439" s="614"/>
      <c r="V439" s="770"/>
      <c r="W439" s="771"/>
      <c r="X439" s="771"/>
      <c r="Y439" s="772"/>
      <c r="Z439" s="770"/>
      <c r="AA439" s="770"/>
      <c r="AB439" s="771"/>
      <c r="AC439" s="772"/>
      <c r="AD439" s="770"/>
      <c r="AE439" s="313"/>
    </row>
    <row r="440" spans="1:40">
      <c r="A440" s="276"/>
      <c r="B440" s="82"/>
      <c r="C440" s="87"/>
      <c r="D440" s="88"/>
      <c r="E440" s="88"/>
      <c r="F440" s="89"/>
      <c r="G440" s="98"/>
      <c r="H440" s="90"/>
      <c r="I440" s="88"/>
      <c r="J440" s="724"/>
      <c r="K440" s="90"/>
      <c r="L440" s="313"/>
      <c r="M440" s="905"/>
      <c r="N440" s="716"/>
      <c r="O440" s="716"/>
      <c r="P440" s="717"/>
      <c r="Q440" s="718"/>
      <c r="R440" s="719"/>
      <c r="S440" s="716"/>
      <c r="T440" s="717"/>
      <c r="U440" s="720"/>
      <c r="V440" s="773"/>
      <c r="W440" s="774"/>
      <c r="X440" s="774"/>
      <c r="Y440" s="775"/>
      <c r="Z440" s="776"/>
      <c r="AA440" s="776"/>
      <c r="AB440" s="774"/>
      <c r="AC440" s="775"/>
      <c r="AD440" s="776"/>
      <c r="AE440" s="313"/>
      <c r="AI440" s="599"/>
    </row>
    <row r="441" spans="1:40">
      <c r="A441" s="276"/>
      <c r="B441" s="82"/>
      <c r="C441" s="87"/>
      <c r="D441" s="88"/>
      <c r="E441" s="88"/>
      <c r="F441" s="89"/>
      <c r="G441" s="98"/>
      <c r="H441" s="90"/>
      <c r="I441" s="88"/>
      <c r="J441" s="724"/>
      <c r="K441" s="90"/>
      <c r="L441" s="313"/>
      <c r="M441" s="605"/>
      <c r="N441" s="605"/>
      <c r="O441" s="605"/>
      <c r="P441" s="606"/>
      <c r="Q441" s="607"/>
      <c r="R441" s="608"/>
      <c r="S441" s="605"/>
      <c r="T441" s="606"/>
      <c r="U441" s="609"/>
      <c r="V441" s="734"/>
      <c r="W441" s="734"/>
      <c r="X441" s="743"/>
      <c r="Y441" s="743"/>
      <c r="Z441" s="744"/>
      <c r="AA441" s="744"/>
      <c r="AB441" s="743"/>
      <c r="AC441" s="745"/>
      <c r="AD441" s="743"/>
      <c r="AE441" s="313"/>
    </row>
    <row r="442" spans="1:40">
      <c r="A442" s="276"/>
      <c r="B442" s="86"/>
      <c r="C442" s="91"/>
      <c r="D442" s="92"/>
      <c r="E442" s="92"/>
      <c r="F442" s="93"/>
      <c r="G442" s="99"/>
      <c r="H442" s="94"/>
      <c r="I442" s="92"/>
      <c r="J442" s="725"/>
      <c r="K442" s="94"/>
      <c r="L442" s="313"/>
      <c r="M442" s="610"/>
      <c r="N442" s="610"/>
      <c r="O442" s="610"/>
      <c r="P442" s="611"/>
      <c r="Q442" s="612"/>
      <c r="R442" s="613"/>
      <c r="S442" s="610"/>
      <c r="T442" s="611"/>
      <c r="U442" s="614"/>
      <c r="V442" s="770"/>
      <c r="W442" s="771"/>
      <c r="X442" s="771"/>
      <c r="Y442" s="772"/>
      <c r="Z442" s="770"/>
      <c r="AA442" s="770"/>
      <c r="AB442" s="771"/>
      <c r="AC442" s="772"/>
      <c r="AD442" s="770"/>
      <c r="AE442" s="313"/>
    </row>
    <row r="443" spans="1:40">
      <c r="A443" s="276"/>
      <c r="B443" s="82"/>
      <c r="C443" s="87"/>
      <c r="D443" s="88"/>
      <c r="E443" s="88"/>
      <c r="F443" s="89"/>
      <c r="G443" s="98"/>
      <c r="H443" s="90"/>
      <c r="I443" s="88"/>
      <c r="J443" s="724"/>
      <c r="K443" s="90"/>
      <c r="L443" s="313"/>
      <c r="M443" s="905"/>
      <c r="N443" s="716"/>
      <c r="O443" s="716"/>
      <c r="P443" s="717"/>
      <c r="Q443" s="718"/>
      <c r="R443" s="719"/>
      <c r="S443" s="716"/>
      <c r="T443" s="717"/>
      <c r="U443" s="720"/>
      <c r="V443" s="734"/>
      <c r="W443" s="734"/>
      <c r="X443" s="743"/>
      <c r="Y443" s="743"/>
      <c r="Z443" s="744"/>
      <c r="AA443" s="744"/>
      <c r="AB443" s="743"/>
      <c r="AC443" s="745"/>
      <c r="AD443" s="743"/>
      <c r="AE443" s="313"/>
    </row>
    <row r="444" spans="1:40">
      <c r="A444" s="276"/>
      <c r="B444" s="82"/>
      <c r="C444" s="87"/>
      <c r="D444" s="88"/>
      <c r="E444" s="88"/>
      <c r="F444" s="89"/>
      <c r="G444" s="98"/>
      <c r="H444" s="90"/>
      <c r="I444" s="88"/>
      <c r="J444" s="724"/>
      <c r="K444" s="90"/>
      <c r="L444" s="313"/>
      <c r="M444" s="605"/>
      <c r="N444" s="605"/>
      <c r="O444" s="605"/>
      <c r="P444" s="606"/>
      <c r="Q444" s="607"/>
      <c r="R444" s="608"/>
      <c r="S444" s="605"/>
      <c r="T444" s="606"/>
      <c r="U444" s="609"/>
      <c r="V444" s="734"/>
      <c r="W444" s="734"/>
      <c r="X444" s="743"/>
      <c r="Y444" s="743"/>
      <c r="Z444" s="744"/>
      <c r="AA444" s="744"/>
      <c r="AB444" s="743"/>
      <c r="AC444" s="745"/>
      <c r="AD444" s="743"/>
      <c r="AE444" s="313"/>
    </row>
    <row r="445" spans="1:40">
      <c r="A445" s="276"/>
      <c r="B445" s="86"/>
      <c r="C445" s="91"/>
      <c r="D445" s="92"/>
      <c r="E445" s="92"/>
      <c r="F445" s="93"/>
      <c r="G445" s="99"/>
      <c r="H445" s="94"/>
      <c r="I445" s="92"/>
      <c r="J445" s="725"/>
      <c r="K445" s="94"/>
      <c r="L445" s="313"/>
      <c r="M445" s="610"/>
      <c r="N445" s="610"/>
      <c r="O445" s="610"/>
      <c r="P445" s="611"/>
      <c r="Q445" s="612"/>
      <c r="R445" s="613"/>
      <c r="S445" s="610"/>
      <c r="T445" s="611"/>
      <c r="U445" s="614"/>
      <c r="V445" s="777"/>
      <c r="W445" s="771"/>
      <c r="X445" s="771"/>
      <c r="Y445" s="772"/>
      <c r="Z445" s="770"/>
      <c r="AA445" s="770"/>
      <c r="AB445" s="771"/>
      <c r="AC445" s="772"/>
      <c r="AD445" s="770"/>
      <c r="AE445" s="313"/>
    </row>
    <row r="446" spans="1:40">
      <c r="A446" s="276"/>
      <c r="B446" s="82"/>
      <c r="C446" s="87"/>
      <c r="D446" s="88"/>
      <c r="E446" s="88"/>
      <c r="F446" s="89"/>
      <c r="G446" s="98"/>
      <c r="H446" s="90"/>
      <c r="I446" s="88"/>
      <c r="J446" s="724"/>
      <c r="K446" s="90"/>
      <c r="L446" s="313"/>
      <c r="M446" s="905"/>
      <c r="N446" s="716"/>
      <c r="O446" s="716"/>
      <c r="P446" s="717"/>
      <c r="Q446" s="718"/>
      <c r="R446" s="719"/>
      <c r="S446" s="716"/>
      <c r="T446" s="717"/>
      <c r="U446" s="720"/>
      <c r="V446" s="773"/>
      <c r="W446" s="774"/>
      <c r="X446" s="774"/>
      <c r="Y446" s="775"/>
      <c r="Z446" s="776"/>
      <c r="AA446" s="776"/>
      <c r="AB446" s="774"/>
      <c r="AC446" s="775"/>
      <c r="AD446" s="776"/>
      <c r="AE446" s="313"/>
    </row>
    <row r="447" spans="1:40">
      <c r="A447" s="276"/>
      <c r="B447" s="82"/>
      <c r="C447" s="87"/>
      <c r="D447" s="88"/>
      <c r="E447" s="88"/>
      <c r="F447" s="89"/>
      <c r="G447" s="98"/>
      <c r="H447" s="90"/>
      <c r="I447" s="88"/>
      <c r="J447" s="724"/>
      <c r="K447" s="90"/>
      <c r="L447" s="313"/>
      <c r="M447" s="605"/>
      <c r="N447" s="605"/>
      <c r="O447" s="605"/>
      <c r="P447" s="606"/>
      <c r="Q447" s="607"/>
      <c r="R447" s="608"/>
      <c r="S447" s="605"/>
      <c r="T447" s="606"/>
      <c r="U447" s="609"/>
      <c r="V447" s="734"/>
      <c r="W447" s="734"/>
      <c r="X447" s="743"/>
      <c r="Y447" s="743"/>
      <c r="Z447" s="744"/>
      <c r="AA447" s="744"/>
      <c r="AB447" s="743"/>
      <c r="AC447" s="745"/>
      <c r="AD447" s="743"/>
      <c r="AE447" s="313"/>
    </row>
    <row r="448" spans="1:40">
      <c r="A448" s="276"/>
      <c r="B448" s="86"/>
      <c r="C448" s="91"/>
      <c r="D448" s="92"/>
      <c r="E448" s="92"/>
      <c r="F448" s="93"/>
      <c r="G448" s="99"/>
      <c r="H448" s="94"/>
      <c r="I448" s="714"/>
      <c r="J448" s="725"/>
      <c r="K448" s="94"/>
      <c r="L448" s="313"/>
      <c r="M448" s="610"/>
      <c r="N448" s="610"/>
      <c r="O448" s="610"/>
      <c r="P448" s="611"/>
      <c r="Q448" s="612"/>
      <c r="R448" s="613"/>
      <c r="S448" s="610"/>
      <c r="T448" s="611"/>
      <c r="U448" s="614"/>
      <c r="V448" s="770"/>
      <c r="W448" s="771"/>
      <c r="X448" s="771"/>
      <c r="Y448" s="772"/>
      <c r="Z448" s="770"/>
      <c r="AA448" s="770"/>
      <c r="AB448" s="771"/>
      <c r="AC448" s="772"/>
      <c r="AD448" s="770"/>
      <c r="AE448" s="313"/>
    </row>
    <row r="449" spans="1:31">
      <c r="A449" s="276"/>
      <c r="B449" s="82"/>
      <c r="C449" s="87"/>
      <c r="D449" s="88"/>
      <c r="E449" s="88"/>
      <c r="F449" s="89"/>
      <c r="G449" s="98"/>
      <c r="H449" s="90"/>
      <c r="I449" s="88"/>
      <c r="J449" s="724"/>
      <c r="K449" s="90"/>
      <c r="L449" s="313"/>
      <c r="M449" s="905"/>
      <c r="N449" s="716"/>
      <c r="O449" s="716"/>
      <c r="P449" s="717"/>
      <c r="Q449" s="718"/>
      <c r="R449" s="719"/>
      <c r="S449" s="716"/>
      <c r="T449" s="717"/>
      <c r="U449" s="720"/>
      <c r="V449" s="773"/>
      <c r="W449" s="774"/>
      <c r="X449" s="774"/>
      <c r="Y449" s="775"/>
      <c r="Z449" s="776"/>
      <c r="AA449" s="776"/>
      <c r="AB449" s="774"/>
      <c r="AC449" s="775"/>
      <c r="AD449" s="776"/>
      <c r="AE449" s="313"/>
    </row>
    <row r="450" spans="1:31">
      <c r="A450" s="276"/>
      <c r="B450" s="82"/>
      <c r="C450" s="87"/>
      <c r="D450" s="88"/>
      <c r="E450" s="88"/>
      <c r="F450" s="89"/>
      <c r="G450" s="98"/>
      <c r="H450" s="90"/>
      <c r="I450" s="88"/>
      <c r="J450" s="724"/>
      <c r="K450" s="90"/>
      <c r="L450" s="313"/>
      <c r="M450" s="605"/>
      <c r="N450" s="605"/>
      <c r="O450" s="605"/>
      <c r="P450" s="606"/>
      <c r="Q450" s="607"/>
      <c r="R450" s="608"/>
      <c r="S450" s="605"/>
      <c r="T450" s="606"/>
      <c r="U450" s="609"/>
      <c r="V450" s="734"/>
      <c r="W450" s="734"/>
      <c r="X450" s="743"/>
      <c r="Y450" s="743"/>
      <c r="Z450" s="744"/>
      <c r="AA450" s="744"/>
      <c r="AB450" s="743"/>
      <c r="AC450" s="745"/>
      <c r="AD450" s="743"/>
      <c r="AE450" s="313"/>
    </row>
    <row r="451" spans="1:31">
      <c r="A451" s="276"/>
      <c r="B451" s="86"/>
      <c r="C451" s="91"/>
      <c r="D451" s="92"/>
      <c r="E451" s="92"/>
      <c r="F451" s="93"/>
      <c r="G451" s="99"/>
      <c r="H451" s="94"/>
      <c r="I451" s="92"/>
      <c r="J451" s="725"/>
      <c r="K451" s="94"/>
      <c r="L451" s="313"/>
      <c r="M451" s="610"/>
      <c r="N451" s="610"/>
      <c r="O451" s="610"/>
      <c r="P451" s="611"/>
      <c r="Q451" s="612"/>
      <c r="R451" s="613"/>
      <c r="S451" s="610"/>
      <c r="T451" s="611"/>
      <c r="U451" s="614"/>
      <c r="V451" s="770"/>
      <c r="W451" s="771"/>
      <c r="X451" s="771"/>
      <c r="Y451" s="772"/>
      <c r="Z451" s="770"/>
      <c r="AA451" s="770"/>
      <c r="AB451" s="771"/>
      <c r="AC451" s="772"/>
      <c r="AD451" s="770"/>
      <c r="AE451" s="313"/>
    </row>
    <row r="452" spans="1:31">
      <c r="A452" s="276"/>
      <c r="B452" s="82"/>
      <c r="C452" s="87"/>
      <c r="D452" s="88"/>
      <c r="E452" s="88"/>
      <c r="F452" s="89"/>
      <c r="G452" s="98"/>
      <c r="H452" s="90"/>
      <c r="I452" s="88"/>
      <c r="J452" s="724"/>
      <c r="K452" s="90"/>
      <c r="L452" s="313"/>
      <c r="M452" s="905"/>
      <c r="N452" s="716"/>
      <c r="O452" s="716"/>
      <c r="P452" s="717"/>
      <c r="Q452" s="718"/>
      <c r="R452" s="719"/>
      <c r="S452" s="716"/>
      <c r="T452" s="717"/>
      <c r="U452" s="720"/>
      <c r="V452" s="773"/>
      <c r="W452" s="774"/>
      <c r="X452" s="774"/>
      <c r="Y452" s="775"/>
      <c r="Z452" s="776"/>
      <c r="AA452" s="776"/>
      <c r="AB452" s="774"/>
      <c r="AC452" s="775"/>
      <c r="AD452" s="776"/>
      <c r="AE452" s="313"/>
    </row>
    <row r="453" spans="1:31">
      <c r="A453" s="276"/>
      <c r="B453" s="82"/>
      <c r="C453" s="87"/>
      <c r="D453" s="88"/>
      <c r="E453" s="88"/>
      <c r="F453" s="89"/>
      <c r="G453" s="98"/>
      <c r="H453" s="90"/>
      <c r="I453" s="88"/>
      <c r="J453" s="724"/>
      <c r="K453" s="90"/>
      <c r="L453" s="313"/>
      <c r="M453" s="605"/>
      <c r="N453" s="605"/>
      <c r="O453" s="605"/>
      <c r="P453" s="606"/>
      <c r="Q453" s="607"/>
      <c r="R453" s="608"/>
      <c r="S453" s="605"/>
      <c r="T453" s="606"/>
      <c r="U453" s="609"/>
      <c r="V453" s="734"/>
      <c r="W453" s="734"/>
      <c r="X453" s="743"/>
      <c r="Y453" s="743"/>
      <c r="Z453" s="744"/>
      <c r="AA453" s="744"/>
      <c r="AB453" s="743"/>
      <c r="AC453" s="745"/>
      <c r="AD453" s="743"/>
      <c r="AE453" s="313"/>
    </row>
    <row r="454" spans="1:31">
      <c r="A454" s="276"/>
      <c r="B454" s="86"/>
      <c r="C454" s="91"/>
      <c r="D454" s="92"/>
      <c r="E454" s="92"/>
      <c r="F454" s="93"/>
      <c r="G454" s="99"/>
      <c r="H454" s="94"/>
      <c r="I454" s="92"/>
      <c r="J454" s="725"/>
      <c r="K454" s="94"/>
      <c r="L454" s="313"/>
      <c r="M454" s="610"/>
      <c r="N454" s="610"/>
      <c r="O454" s="610"/>
      <c r="P454" s="611"/>
      <c r="Q454" s="612"/>
      <c r="R454" s="613"/>
      <c r="S454" s="610"/>
      <c r="T454" s="611"/>
      <c r="U454" s="614"/>
      <c r="V454" s="770"/>
      <c r="W454" s="771"/>
      <c r="X454" s="771"/>
      <c r="Y454" s="772"/>
      <c r="Z454" s="770"/>
      <c r="AA454" s="770"/>
      <c r="AB454" s="771"/>
      <c r="AC454" s="772"/>
      <c r="AD454" s="770"/>
      <c r="AE454" s="313"/>
    </row>
    <row r="455" spans="1:31">
      <c r="A455" s="276"/>
      <c r="B455" s="641"/>
      <c r="C455" s="642"/>
      <c r="D455" s="618"/>
      <c r="E455" s="618"/>
      <c r="F455" s="602"/>
      <c r="G455" s="721"/>
      <c r="H455" s="601"/>
      <c r="I455" s="618"/>
      <c r="J455" s="723"/>
      <c r="K455" s="601"/>
      <c r="L455" s="313"/>
      <c r="M455" s="905"/>
      <c r="N455" s="716"/>
      <c r="O455" s="716"/>
      <c r="P455" s="717"/>
      <c r="Q455" s="718"/>
      <c r="R455" s="719"/>
      <c r="S455" s="716"/>
      <c r="T455" s="717"/>
      <c r="U455" s="720"/>
      <c r="V455" s="773"/>
      <c r="W455" s="774"/>
      <c r="X455" s="774"/>
      <c r="Y455" s="775"/>
      <c r="Z455" s="776"/>
      <c r="AA455" s="776"/>
      <c r="AB455" s="774"/>
      <c r="AC455" s="775"/>
      <c r="AD455" s="776"/>
      <c r="AE455" s="313"/>
    </row>
    <row r="456" spans="1:31">
      <c r="A456" s="276"/>
      <c r="B456" s="82"/>
      <c r="C456" s="87"/>
      <c r="D456" s="88"/>
      <c r="E456" s="88"/>
      <c r="F456" s="89"/>
      <c r="G456" s="98"/>
      <c r="H456" s="90"/>
      <c r="I456" s="88"/>
      <c r="J456" s="724"/>
      <c r="K456" s="90"/>
      <c r="L456" s="313"/>
      <c r="M456" s="605"/>
      <c r="N456" s="605"/>
      <c r="O456" s="605"/>
      <c r="P456" s="606"/>
      <c r="Q456" s="607"/>
      <c r="R456" s="608"/>
      <c r="S456" s="605"/>
      <c r="T456" s="606"/>
      <c r="U456" s="609"/>
      <c r="V456" s="734"/>
      <c r="W456" s="734"/>
      <c r="X456" s="743"/>
      <c r="Y456" s="743"/>
      <c r="Z456" s="744"/>
      <c r="AA456" s="744"/>
      <c r="AB456" s="743"/>
      <c r="AC456" s="745"/>
      <c r="AD456" s="743"/>
      <c r="AE456" s="313"/>
    </row>
    <row r="457" spans="1:31">
      <c r="A457" s="276"/>
      <c r="B457" s="86"/>
      <c r="C457" s="91"/>
      <c r="D457" s="92"/>
      <c r="E457" s="92"/>
      <c r="F457" s="93"/>
      <c r="G457" s="99"/>
      <c r="H457" s="94"/>
      <c r="I457" s="92"/>
      <c r="J457" s="725"/>
      <c r="K457" s="94"/>
      <c r="L457" s="313"/>
      <c r="M457" s="610"/>
      <c r="N457" s="610"/>
      <c r="O457" s="610"/>
      <c r="P457" s="611"/>
      <c r="Q457" s="612"/>
      <c r="R457" s="613"/>
      <c r="S457" s="610"/>
      <c r="T457" s="611"/>
      <c r="U457" s="614"/>
      <c r="V457" s="770"/>
      <c r="W457" s="771"/>
      <c r="X457" s="771"/>
      <c r="Y457" s="772"/>
      <c r="Z457" s="770"/>
      <c r="AA457" s="770"/>
      <c r="AB457" s="771"/>
      <c r="AC457" s="772"/>
      <c r="AD457" s="770"/>
      <c r="AE457" s="313"/>
    </row>
    <row r="458" spans="1:31">
      <c r="A458" s="276"/>
      <c r="B458" s="82"/>
      <c r="C458" s="87"/>
      <c r="D458" s="88"/>
      <c r="E458" s="88"/>
      <c r="F458" s="89"/>
      <c r="G458" s="98"/>
      <c r="H458" s="90"/>
      <c r="I458" s="88"/>
      <c r="J458" s="724"/>
      <c r="K458" s="90"/>
      <c r="L458" s="313"/>
      <c r="M458" s="605"/>
      <c r="N458" s="605"/>
      <c r="O458" s="605"/>
      <c r="P458" s="606"/>
      <c r="Q458" s="722"/>
      <c r="R458" s="608"/>
      <c r="S458" s="605"/>
      <c r="T458" s="606"/>
      <c r="U458" s="609"/>
      <c r="V458" s="766"/>
      <c r="W458" s="767"/>
      <c r="X458" s="767"/>
      <c r="Y458" s="768"/>
      <c r="Z458" s="769"/>
      <c r="AA458" s="769"/>
      <c r="AB458" s="767"/>
      <c r="AC458" s="768"/>
      <c r="AD458" s="769"/>
      <c r="AE458" s="313"/>
    </row>
    <row r="459" spans="1:31">
      <c r="A459" s="276"/>
      <c r="B459" s="82"/>
      <c r="C459" s="87"/>
      <c r="D459" s="88"/>
      <c r="E459" s="88"/>
      <c r="F459" s="89"/>
      <c r="G459" s="98"/>
      <c r="H459" s="90"/>
      <c r="I459" s="88"/>
      <c r="J459" s="724"/>
      <c r="K459" s="90"/>
      <c r="L459" s="313"/>
      <c r="M459" s="605"/>
      <c r="N459" s="296"/>
      <c r="O459" s="296"/>
      <c r="P459" s="296"/>
      <c r="Q459" s="297"/>
      <c r="R459" s="297"/>
      <c r="S459" s="683"/>
      <c r="T459" s="298"/>
      <c r="U459" s="298"/>
      <c r="V459" s="742"/>
      <c r="W459" s="734"/>
      <c r="X459" s="743"/>
      <c r="Y459" s="743"/>
      <c r="Z459" s="744"/>
      <c r="AA459" s="744"/>
      <c r="AB459" s="743"/>
      <c r="AC459" s="745"/>
      <c r="AD459" s="743"/>
      <c r="AE459" s="313"/>
    </row>
    <row r="460" spans="1:31">
      <c r="A460" s="305"/>
      <c r="B460" s="86"/>
      <c r="C460" s="91"/>
      <c r="D460" s="92"/>
      <c r="E460" s="92"/>
      <c r="F460" s="93"/>
      <c r="G460" s="99"/>
      <c r="H460" s="94"/>
      <c r="I460" s="92"/>
      <c r="J460" s="725"/>
      <c r="K460" s="94"/>
      <c r="L460" s="313"/>
      <c r="M460" s="610"/>
      <c r="N460" s="299"/>
      <c r="O460" s="299"/>
      <c r="P460" s="299"/>
      <c r="Q460" s="300"/>
      <c r="R460" s="300"/>
      <c r="S460" s="684"/>
      <c r="T460" s="301"/>
      <c r="U460" s="301"/>
      <c r="V460" s="746"/>
      <c r="W460" s="747"/>
      <c r="X460" s="748"/>
      <c r="Y460" s="748"/>
      <c r="Z460" s="749"/>
      <c r="AA460" s="749"/>
      <c r="AB460" s="748"/>
      <c r="AC460" s="750"/>
      <c r="AD460" s="748"/>
      <c r="AE460" s="313"/>
    </row>
    <row r="461" spans="1:31">
      <c r="A461" s="643"/>
      <c r="B461" s="641"/>
      <c r="C461" s="642"/>
      <c r="D461" s="618"/>
      <c r="E461" s="618"/>
      <c r="F461" s="602"/>
      <c r="G461" s="98"/>
      <c r="H461" s="601"/>
      <c r="I461" s="618"/>
      <c r="J461" s="723"/>
      <c r="K461" s="601"/>
      <c r="L461" s="313"/>
      <c r="M461" s="906"/>
      <c r="N461" s="292"/>
      <c r="O461" s="292"/>
      <c r="P461" s="292"/>
      <c r="Q461" s="293"/>
      <c r="R461" s="293"/>
      <c r="S461" s="682"/>
      <c r="T461" s="625"/>
      <c r="U461" s="294"/>
      <c r="V461" s="736"/>
      <c r="W461" s="737"/>
      <c r="X461" s="738"/>
      <c r="Y461" s="738"/>
      <c r="Z461" s="739"/>
      <c r="AA461" s="739"/>
      <c r="AB461" s="738"/>
      <c r="AC461" s="740"/>
      <c r="AD461" s="741"/>
      <c r="AE461" s="313"/>
    </row>
    <row r="462" spans="1:31">
      <c r="A462" s="276"/>
      <c r="B462" s="82"/>
      <c r="C462" s="87"/>
      <c r="D462" s="88"/>
      <c r="E462" s="88"/>
      <c r="F462" s="89"/>
      <c r="G462" s="98"/>
      <c r="H462" s="90"/>
      <c r="I462" s="88"/>
      <c r="J462" s="724"/>
      <c r="K462" s="90"/>
      <c r="L462" s="313"/>
      <c r="M462" s="907"/>
      <c r="N462" s="296"/>
      <c r="O462" s="296"/>
      <c r="P462" s="296"/>
      <c r="Q462" s="297"/>
      <c r="R462" s="297"/>
      <c r="S462" s="683"/>
      <c r="T462" s="298"/>
      <c r="U462" s="298"/>
      <c r="V462" s="742"/>
      <c r="W462" s="734"/>
      <c r="X462" s="743"/>
      <c r="Y462" s="743"/>
      <c r="Z462" s="744"/>
      <c r="AA462" s="744"/>
      <c r="AB462" s="743"/>
      <c r="AC462" s="745"/>
      <c r="AD462" s="743"/>
      <c r="AE462" s="313"/>
    </row>
    <row r="463" spans="1:31">
      <c r="A463" s="276"/>
      <c r="B463" s="82"/>
      <c r="C463" s="87"/>
      <c r="D463" s="88"/>
      <c r="E463" s="88"/>
      <c r="F463" s="89"/>
      <c r="G463" s="98"/>
      <c r="H463" s="90"/>
      <c r="I463" s="88"/>
      <c r="J463" s="724"/>
      <c r="K463" s="90"/>
      <c r="L463" s="313"/>
      <c r="M463" s="907"/>
      <c r="N463" s="296"/>
      <c r="O463" s="296"/>
      <c r="P463" s="296"/>
      <c r="Q463" s="297"/>
      <c r="R463" s="297"/>
      <c r="S463" s="683"/>
      <c r="T463" s="298"/>
      <c r="U463" s="298"/>
      <c r="V463" s="742"/>
      <c r="W463" s="734"/>
      <c r="X463" s="743"/>
      <c r="Y463" s="743"/>
      <c r="Z463" s="744"/>
      <c r="AA463" s="744"/>
      <c r="AB463" s="743"/>
      <c r="AC463" s="745"/>
      <c r="AD463" s="743"/>
      <c r="AE463" s="313"/>
    </row>
    <row r="464" spans="1:31">
      <c r="A464" s="276"/>
      <c r="B464" s="82"/>
      <c r="C464" s="87"/>
      <c r="D464" s="88"/>
      <c r="E464" s="88"/>
      <c r="F464" s="89"/>
      <c r="G464" s="98"/>
      <c r="H464" s="90"/>
      <c r="I464" s="88"/>
      <c r="J464" s="724"/>
      <c r="K464" s="90"/>
      <c r="L464" s="313"/>
      <c r="M464" s="907"/>
      <c r="N464" s="296"/>
      <c r="O464" s="296"/>
      <c r="P464" s="296"/>
      <c r="Q464" s="297"/>
      <c r="R464" s="297"/>
      <c r="S464" s="683"/>
      <c r="T464" s="298"/>
      <c r="U464" s="298"/>
      <c r="V464" s="742"/>
      <c r="W464" s="734"/>
      <c r="X464" s="743"/>
      <c r="Y464" s="743"/>
      <c r="Z464" s="744"/>
      <c r="AA464" s="744"/>
      <c r="AB464" s="743"/>
      <c r="AC464" s="745"/>
      <c r="AD464" s="743"/>
      <c r="AE464" s="313"/>
    </row>
    <row r="465" spans="1:40">
      <c r="A465" s="276"/>
      <c r="B465" s="82"/>
      <c r="C465" s="87"/>
      <c r="D465" s="88"/>
      <c r="E465" s="88"/>
      <c r="F465" s="89"/>
      <c r="G465" s="98"/>
      <c r="H465" s="90"/>
      <c r="I465" s="88"/>
      <c r="J465" s="724"/>
      <c r="K465" s="90"/>
      <c r="L465" s="313"/>
      <c r="M465" s="907"/>
      <c r="N465" s="296"/>
      <c r="O465" s="296"/>
      <c r="P465" s="296"/>
      <c r="Q465" s="297"/>
      <c r="R465" s="297"/>
      <c r="S465" s="683"/>
      <c r="T465" s="298"/>
      <c r="U465" s="298"/>
      <c r="V465" s="742"/>
      <c r="W465" s="734"/>
      <c r="X465" s="743"/>
      <c r="Y465" s="743"/>
      <c r="Z465" s="744"/>
      <c r="AA465" s="744"/>
      <c r="AB465" s="743"/>
      <c r="AC465" s="745"/>
      <c r="AD465" s="743"/>
      <c r="AE465" s="313"/>
    </row>
    <row r="466" spans="1:40">
      <c r="A466" s="276"/>
      <c r="B466" s="86"/>
      <c r="C466" s="91"/>
      <c r="D466" s="92"/>
      <c r="E466" s="92"/>
      <c r="F466" s="93"/>
      <c r="G466" s="99"/>
      <c r="H466" s="94"/>
      <c r="I466" s="92"/>
      <c r="J466" s="725"/>
      <c r="K466" s="94"/>
      <c r="L466" s="313"/>
      <c r="M466" s="908"/>
      <c r="N466" s="299"/>
      <c r="O466" s="299"/>
      <c r="P466" s="299"/>
      <c r="Q466" s="300"/>
      <c r="R466" s="300"/>
      <c r="S466" s="684"/>
      <c r="T466" s="301"/>
      <c r="U466" s="301"/>
      <c r="V466" s="746"/>
      <c r="W466" s="747"/>
      <c r="X466" s="748"/>
      <c r="Y466" s="748"/>
      <c r="Z466" s="749"/>
      <c r="AA466" s="749"/>
      <c r="AB466" s="748"/>
      <c r="AC466" s="750"/>
      <c r="AD466" s="748"/>
      <c r="AE466" s="313"/>
    </row>
    <row r="467" spans="1:40">
      <c r="A467" s="276"/>
      <c r="B467" s="82"/>
      <c r="C467" s="87"/>
      <c r="D467" s="88"/>
      <c r="E467" s="88"/>
      <c r="F467" s="89"/>
      <c r="G467" s="98"/>
      <c r="H467" s="90"/>
      <c r="I467" s="88"/>
      <c r="J467" s="724"/>
      <c r="K467" s="90"/>
      <c r="L467" s="313"/>
      <c r="M467" s="904"/>
      <c r="N467" s="603"/>
      <c r="O467" s="603"/>
      <c r="P467" s="603"/>
      <c r="Q467" s="604"/>
      <c r="R467" s="603"/>
      <c r="S467" s="685"/>
      <c r="T467" s="603"/>
      <c r="U467" s="604"/>
      <c r="V467" s="751"/>
      <c r="W467" s="751"/>
      <c r="X467" s="751"/>
      <c r="Y467" s="751"/>
      <c r="Z467" s="752"/>
      <c r="AA467" s="751"/>
      <c r="AB467" s="751"/>
      <c r="AC467" s="751"/>
      <c r="AD467" s="753"/>
      <c r="AE467" s="313"/>
    </row>
    <row r="468" spans="1:40">
      <c r="A468" s="276"/>
      <c r="B468" s="82"/>
      <c r="C468" s="87"/>
      <c r="D468" s="88"/>
      <c r="E468" s="88"/>
      <c r="F468" s="89"/>
      <c r="G468" s="98"/>
      <c r="H468" s="90"/>
      <c r="I468" s="88"/>
      <c r="J468" s="724"/>
      <c r="K468" s="90"/>
      <c r="L468" s="313"/>
      <c r="M468" s="295"/>
      <c r="N468" s="295"/>
      <c r="O468" s="295"/>
      <c r="P468" s="295"/>
      <c r="Q468" s="302"/>
      <c r="R468" s="295"/>
      <c r="S468" s="686"/>
      <c r="T468" s="295"/>
      <c r="U468" s="302"/>
      <c r="V468" s="734"/>
      <c r="W468" s="734"/>
      <c r="X468" s="734"/>
      <c r="Y468" s="734"/>
      <c r="Z468" s="735"/>
      <c r="AA468" s="734"/>
      <c r="AB468" s="734"/>
      <c r="AC468" s="734"/>
      <c r="AD468" s="742"/>
      <c r="AE468" s="313"/>
    </row>
    <row r="469" spans="1:40">
      <c r="A469" s="276"/>
      <c r="B469" s="82"/>
      <c r="C469" s="87"/>
      <c r="D469" s="88"/>
      <c r="E469" s="88"/>
      <c r="F469" s="89"/>
      <c r="G469" s="726"/>
      <c r="H469" s="90"/>
      <c r="I469" s="88"/>
      <c r="J469" s="724"/>
      <c r="K469" s="90"/>
      <c r="L469" s="313"/>
      <c r="M469" s="295"/>
      <c r="N469" s="686"/>
      <c r="O469" s="686"/>
      <c r="P469" s="686"/>
      <c r="Q469" s="733"/>
      <c r="R469" s="686"/>
      <c r="S469" s="686"/>
      <c r="T469" s="686"/>
      <c r="U469" s="733"/>
      <c r="V469" s="686"/>
      <c r="W469" s="686"/>
      <c r="X469" s="686"/>
      <c r="Y469" s="686"/>
      <c r="Z469" s="733"/>
      <c r="AA469" s="686"/>
      <c r="AB469" s="686"/>
      <c r="AC469" s="686"/>
      <c r="AD469" s="754"/>
      <c r="AE469" s="313"/>
    </row>
    <row r="470" spans="1:40">
      <c r="A470" s="276"/>
      <c r="B470" s="82"/>
      <c r="C470" s="87"/>
      <c r="D470" s="88"/>
      <c r="E470" s="88"/>
      <c r="F470" s="89"/>
      <c r="G470" s="98"/>
      <c r="H470" s="90"/>
      <c r="I470" s="88"/>
      <c r="J470" s="724"/>
      <c r="K470" s="90"/>
      <c r="L470" s="313"/>
      <c r="M470" s="295"/>
      <c r="N470" s="686"/>
      <c r="O470" s="686"/>
      <c r="P470" s="686"/>
      <c r="Q470" s="733"/>
      <c r="R470" s="686"/>
      <c r="S470" s="686"/>
      <c r="T470" s="686"/>
      <c r="U470" s="733"/>
      <c r="V470" s="686"/>
      <c r="W470" s="686"/>
      <c r="X470" s="686"/>
      <c r="Y470" s="686"/>
      <c r="Z470" s="733"/>
      <c r="AA470" s="686"/>
      <c r="AB470" s="686"/>
      <c r="AC470" s="686"/>
      <c r="AD470" s="754"/>
      <c r="AE470" s="313"/>
    </row>
    <row r="471" spans="1:40">
      <c r="A471" s="276"/>
      <c r="B471" s="82"/>
      <c r="C471" s="87"/>
      <c r="D471" s="88"/>
      <c r="E471" s="88"/>
      <c r="F471" s="89"/>
      <c r="G471" s="98"/>
      <c r="H471" s="90"/>
      <c r="I471" s="88"/>
      <c r="J471" s="724"/>
      <c r="K471" s="90"/>
      <c r="L471" s="313"/>
      <c r="M471" s="295"/>
      <c r="N471" s="686"/>
      <c r="O471" s="686"/>
      <c r="P471" s="686"/>
      <c r="Q471" s="733"/>
      <c r="R471" s="686"/>
      <c r="S471" s="686"/>
      <c r="T471" s="686"/>
      <c r="U471" s="733"/>
      <c r="V471" s="686"/>
      <c r="W471" s="686"/>
      <c r="X471" s="686"/>
      <c r="Y471" s="686"/>
      <c r="Z471" s="733"/>
      <c r="AA471" s="686"/>
      <c r="AB471" s="686"/>
      <c r="AC471" s="686"/>
      <c r="AD471" s="754"/>
      <c r="AE471" s="313"/>
    </row>
    <row r="472" spans="1:40">
      <c r="A472" s="276"/>
      <c r="B472" s="82"/>
      <c r="C472" s="87"/>
      <c r="D472" s="88"/>
      <c r="E472" s="88"/>
      <c r="F472" s="89"/>
      <c r="G472" s="98"/>
      <c r="H472" s="90"/>
      <c r="I472" s="88"/>
      <c r="J472" s="724"/>
      <c r="K472" s="90"/>
      <c r="L472" s="313"/>
      <c r="M472" s="295"/>
      <c r="N472" s="686"/>
      <c r="O472" s="686"/>
      <c r="P472" s="686"/>
      <c r="Q472" s="733"/>
      <c r="R472" s="686"/>
      <c r="S472" s="686"/>
      <c r="T472" s="686"/>
      <c r="U472" s="733"/>
      <c r="V472" s="778"/>
      <c r="W472" s="756"/>
      <c r="X472" s="756"/>
      <c r="Y472" s="757"/>
      <c r="Z472" s="758"/>
      <c r="AA472" s="758"/>
      <c r="AB472" s="756"/>
      <c r="AC472" s="757"/>
      <c r="AD472" s="758"/>
      <c r="AE472" s="313"/>
      <c r="AF472" s="660"/>
      <c r="AG472" s="660"/>
      <c r="AH472" s="660"/>
      <c r="AI472" s="660"/>
      <c r="AJ472" s="660"/>
      <c r="AK472" s="660"/>
      <c r="AL472" s="660"/>
      <c r="AM472" s="660"/>
      <c r="AN472" s="660"/>
    </row>
    <row r="473" spans="1:40">
      <c r="B473" s="82"/>
      <c r="C473" s="87"/>
      <c r="D473" s="88"/>
      <c r="E473" s="88"/>
      <c r="F473" s="89"/>
      <c r="G473" s="98"/>
      <c r="H473" s="90"/>
      <c r="I473" s="88"/>
      <c r="J473" s="724"/>
      <c r="K473" s="90"/>
      <c r="L473" s="313"/>
      <c r="M473" s="295"/>
      <c r="N473" s="686"/>
      <c r="O473" s="686"/>
      <c r="P473" s="686"/>
      <c r="Q473" s="733"/>
      <c r="R473" s="686"/>
      <c r="S473" s="686"/>
      <c r="T473" s="686"/>
      <c r="U473" s="733"/>
      <c r="V473" s="755"/>
      <c r="W473" s="756"/>
      <c r="X473" s="756"/>
      <c r="Y473" s="757"/>
      <c r="Z473" s="758"/>
      <c r="AA473" s="758"/>
      <c r="AB473" s="756"/>
      <c r="AC473" s="757"/>
      <c r="AD473" s="758"/>
      <c r="AE473" s="313"/>
    </row>
    <row r="474" spans="1:40">
      <c r="A474" s="276"/>
      <c r="B474" s="86"/>
      <c r="C474" s="91"/>
      <c r="D474" s="92"/>
      <c r="E474" s="92"/>
      <c r="F474" s="93"/>
      <c r="G474" s="99"/>
      <c r="H474" s="94"/>
      <c r="I474" s="92"/>
      <c r="J474" s="725"/>
      <c r="K474" s="94"/>
      <c r="L474" s="313"/>
      <c r="M474" s="759"/>
      <c r="N474" s="760"/>
      <c r="O474" s="760"/>
      <c r="P474" s="760"/>
      <c r="Q474" s="761"/>
      <c r="R474" s="760"/>
      <c r="S474" s="760"/>
      <c r="T474" s="760"/>
      <c r="U474" s="761"/>
      <c r="V474" s="779"/>
      <c r="W474" s="760"/>
      <c r="X474" s="760"/>
      <c r="Y474" s="763"/>
      <c r="Z474" s="762"/>
      <c r="AA474" s="762"/>
      <c r="AB474" s="760"/>
      <c r="AC474" s="763"/>
      <c r="AD474" s="762"/>
      <c r="AE474" s="313"/>
    </row>
    <row r="475" spans="1:40">
      <c r="A475" s="276"/>
      <c r="B475" s="82"/>
      <c r="C475" s="87"/>
      <c r="D475" s="88"/>
      <c r="E475" s="88"/>
      <c r="F475" s="89"/>
      <c r="G475" s="98"/>
      <c r="H475" s="90"/>
      <c r="I475" s="88"/>
      <c r="J475" s="724"/>
      <c r="K475" s="90"/>
      <c r="L475" s="313"/>
      <c r="M475" s="764"/>
      <c r="N475" s="764"/>
      <c r="O475" s="764"/>
      <c r="P475" s="764"/>
      <c r="Q475" s="765"/>
      <c r="R475" s="764"/>
      <c r="S475" s="756"/>
      <c r="T475" s="764"/>
      <c r="U475" s="765"/>
      <c r="V475" s="766"/>
      <c r="W475" s="767"/>
      <c r="X475" s="767"/>
      <c r="Y475" s="768"/>
      <c r="Z475" s="769"/>
      <c r="AA475" s="769"/>
      <c r="AB475" s="767"/>
      <c r="AC475" s="768"/>
      <c r="AD475" s="769"/>
      <c r="AE475" s="313"/>
    </row>
    <row r="476" spans="1:40">
      <c r="B476" s="82"/>
      <c r="C476" s="87"/>
      <c r="D476" s="88"/>
      <c r="E476" s="88"/>
      <c r="F476" s="89"/>
      <c r="G476" s="98"/>
      <c r="H476" s="90"/>
      <c r="I476" s="88"/>
      <c r="J476" s="724"/>
      <c r="K476" s="90"/>
      <c r="L476" s="313"/>
      <c r="M476" s="605"/>
      <c r="N476" s="605"/>
      <c r="O476" s="605"/>
      <c r="P476" s="606"/>
      <c r="Q476" s="607"/>
      <c r="R476" s="608"/>
      <c r="S476" s="605"/>
      <c r="T476" s="606"/>
      <c r="U476" s="609"/>
      <c r="V476" s="734"/>
      <c r="W476" s="734"/>
      <c r="X476" s="743"/>
      <c r="Y476" s="743"/>
      <c r="Z476" s="744"/>
      <c r="AA476" s="744"/>
      <c r="AB476" s="743"/>
      <c r="AC476" s="745"/>
      <c r="AD476" s="743"/>
      <c r="AE476" s="313"/>
      <c r="AI476" s="599"/>
    </row>
    <row r="477" spans="1:40">
      <c r="A477" s="276"/>
      <c r="B477" s="86"/>
      <c r="C477" s="91"/>
      <c r="D477" s="92"/>
      <c r="E477" s="92"/>
      <c r="F477" s="93"/>
      <c r="G477" s="99"/>
      <c r="H477" s="94"/>
      <c r="I477" s="92"/>
      <c r="J477" s="725"/>
      <c r="K477" s="94"/>
      <c r="L477" s="313"/>
      <c r="M477" s="610"/>
      <c r="N477" s="610"/>
      <c r="O477" s="610"/>
      <c r="P477" s="611"/>
      <c r="Q477" s="612"/>
      <c r="R477" s="613"/>
      <c r="S477" s="610"/>
      <c r="T477" s="611"/>
      <c r="U477" s="614"/>
      <c r="V477" s="770"/>
      <c r="W477" s="771"/>
      <c r="X477" s="771"/>
      <c r="Y477" s="772"/>
      <c r="Z477" s="770"/>
      <c r="AA477" s="770"/>
      <c r="AB477" s="771"/>
      <c r="AC477" s="772"/>
      <c r="AD477" s="770"/>
      <c r="AE477" s="313"/>
    </row>
    <row r="478" spans="1:40">
      <c r="A478" s="276"/>
      <c r="B478" s="82"/>
      <c r="C478" s="87"/>
      <c r="D478" s="88"/>
      <c r="E478" s="88"/>
      <c r="F478" s="89"/>
      <c r="G478" s="98"/>
      <c r="H478" s="90"/>
      <c r="I478" s="88"/>
      <c r="J478" s="724"/>
      <c r="K478" s="90"/>
      <c r="L478" s="313"/>
      <c r="M478" s="905"/>
      <c r="N478" s="716"/>
      <c r="O478" s="716"/>
      <c r="P478" s="717"/>
      <c r="Q478" s="718"/>
      <c r="R478" s="719"/>
      <c r="S478" s="716"/>
      <c r="T478" s="717"/>
      <c r="U478" s="720"/>
      <c r="V478" s="773"/>
      <c r="W478" s="774"/>
      <c r="X478" s="774"/>
      <c r="Y478" s="775"/>
      <c r="Z478" s="776"/>
      <c r="AA478" s="776"/>
      <c r="AB478" s="774"/>
      <c r="AC478" s="775"/>
      <c r="AD478" s="776"/>
      <c r="AE478" s="313"/>
    </row>
    <row r="479" spans="1:40">
      <c r="A479" s="276"/>
      <c r="B479" s="82"/>
      <c r="C479" s="87"/>
      <c r="D479" s="88"/>
      <c r="E479" s="88"/>
      <c r="F479" s="89"/>
      <c r="G479" s="98"/>
      <c r="H479" s="90"/>
      <c r="I479" s="88"/>
      <c r="J479" s="724"/>
      <c r="K479" s="90"/>
      <c r="L479" s="313"/>
      <c r="M479" s="605"/>
      <c r="N479" s="605"/>
      <c r="O479" s="605"/>
      <c r="P479" s="606"/>
      <c r="Q479" s="607"/>
      <c r="R479" s="608"/>
      <c r="S479" s="605"/>
      <c r="T479" s="606"/>
      <c r="U479" s="609"/>
      <c r="V479" s="734"/>
      <c r="W479" s="734"/>
      <c r="X479" s="743"/>
      <c r="Y479" s="743"/>
      <c r="Z479" s="744"/>
      <c r="AA479" s="744"/>
      <c r="AB479" s="743"/>
      <c r="AC479" s="745"/>
      <c r="AD479" s="743"/>
      <c r="AE479" s="313"/>
    </row>
    <row r="480" spans="1:40">
      <c r="A480" s="276"/>
      <c r="B480" s="86"/>
      <c r="C480" s="91"/>
      <c r="D480" s="92"/>
      <c r="E480" s="92"/>
      <c r="F480" s="93"/>
      <c r="G480" s="99"/>
      <c r="H480" s="94"/>
      <c r="I480" s="92"/>
      <c r="J480" s="725"/>
      <c r="K480" s="94"/>
      <c r="L480" s="313"/>
      <c r="M480" s="610"/>
      <c r="N480" s="610"/>
      <c r="O480" s="610"/>
      <c r="P480" s="611"/>
      <c r="Q480" s="612"/>
      <c r="R480" s="613"/>
      <c r="S480" s="610"/>
      <c r="T480" s="611"/>
      <c r="U480" s="614"/>
      <c r="V480" s="770"/>
      <c r="W480" s="771"/>
      <c r="X480" s="771"/>
      <c r="Y480" s="772"/>
      <c r="Z480" s="770"/>
      <c r="AA480" s="770"/>
      <c r="AB480" s="771"/>
      <c r="AC480" s="772"/>
      <c r="AD480" s="770"/>
      <c r="AE480" s="313"/>
    </row>
    <row r="481" spans="1:31">
      <c r="A481" s="276"/>
      <c r="B481" s="82"/>
      <c r="C481" s="87"/>
      <c r="D481" s="88"/>
      <c r="E481" s="88"/>
      <c r="F481" s="89"/>
      <c r="G481" s="98"/>
      <c r="H481" s="90"/>
      <c r="I481" s="88"/>
      <c r="J481" s="724"/>
      <c r="K481" s="90"/>
      <c r="L481" s="313"/>
      <c r="M481" s="905"/>
      <c r="N481" s="716"/>
      <c r="O481" s="716"/>
      <c r="P481" s="717"/>
      <c r="Q481" s="718"/>
      <c r="R481" s="719"/>
      <c r="S481" s="716"/>
      <c r="T481" s="717"/>
      <c r="U481" s="720"/>
      <c r="V481" s="734"/>
      <c r="W481" s="734"/>
      <c r="X481" s="743"/>
      <c r="Y481" s="743"/>
      <c r="Z481" s="744"/>
      <c r="AA481" s="744"/>
      <c r="AB481" s="743"/>
      <c r="AC481" s="745"/>
      <c r="AD481" s="743"/>
      <c r="AE481" s="313"/>
    </row>
    <row r="482" spans="1:31">
      <c r="A482" s="276"/>
      <c r="B482" s="82"/>
      <c r="C482" s="87"/>
      <c r="D482" s="88"/>
      <c r="E482" s="88"/>
      <c r="F482" s="89"/>
      <c r="G482" s="98"/>
      <c r="H482" s="90"/>
      <c r="I482" s="88"/>
      <c r="J482" s="724"/>
      <c r="K482" s="90"/>
      <c r="L482" s="313"/>
      <c r="M482" s="605"/>
      <c r="N482" s="605"/>
      <c r="O482" s="605"/>
      <c r="P482" s="606"/>
      <c r="Q482" s="607"/>
      <c r="R482" s="608"/>
      <c r="S482" s="605"/>
      <c r="T482" s="606"/>
      <c r="U482" s="609"/>
      <c r="V482" s="734"/>
      <c r="W482" s="734"/>
      <c r="X482" s="743"/>
      <c r="Y482" s="743"/>
      <c r="Z482" s="744"/>
      <c r="AA482" s="744"/>
      <c r="AB482" s="743"/>
      <c r="AC482" s="745"/>
      <c r="AD482" s="743"/>
      <c r="AE482" s="313"/>
    </row>
    <row r="483" spans="1:31">
      <c r="A483" s="276"/>
      <c r="B483" s="86"/>
      <c r="C483" s="91"/>
      <c r="D483" s="92"/>
      <c r="E483" s="92"/>
      <c r="F483" s="93"/>
      <c r="G483" s="99"/>
      <c r="H483" s="94"/>
      <c r="I483" s="92"/>
      <c r="J483" s="725"/>
      <c r="K483" s="94"/>
      <c r="L483" s="313"/>
      <c r="M483" s="610"/>
      <c r="N483" s="610"/>
      <c r="O483" s="610"/>
      <c r="P483" s="611"/>
      <c r="Q483" s="612"/>
      <c r="R483" s="613"/>
      <c r="S483" s="610"/>
      <c r="T483" s="611"/>
      <c r="U483" s="614"/>
      <c r="V483" s="777"/>
      <c r="W483" s="771"/>
      <c r="X483" s="771"/>
      <c r="Y483" s="772"/>
      <c r="Z483" s="770"/>
      <c r="AA483" s="770"/>
      <c r="AB483" s="771"/>
      <c r="AC483" s="772"/>
      <c r="AD483" s="770"/>
      <c r="AE483" s="313"/>
    </row>
    <row r="484" spans="1:31">
      <c r="A484" s="276"/>
      <c r="B484" s="82"/>
      <c r="C484" s="87"/>
      <c r="D484" s="88"/>
      <c r="E484" s="88"/>
      <c r="F484" s="89"/>
      <c r="G484" s="98"/>
      <c r="H484" s="90"/>
      <c r="I484" s="88"/>
      <c r="J484" s="724"/>
      <c r="K484" s="90"/>
      <c r="L484" s="313"/>
      <c r="M484" s="905"/>
      <c r="N484" s="716"/>
      <c r="O484" s="716"/>
      <c r="P484" s="717"/>
      <c r="Q484" s="718"/>
      <c r="R484" s="719"/>
      <c r="S484" s="716"/>
      <c r="T484" s="717"/>
      <c r="U484" s="720"/>
      <c r="V484" s="773"/>
      <c r="W484" s="774"/>
      <c r="X484" s="774"/>
      <c r="Y484" s="775"/>
      <c r="Z484" s="776"/>
      <c r="AA484" s="776"/>
      <c r="AB484" s="774"/>
      <c r="AC484" s="775"/>
      <c r="AD484" s="776"/>
      <c r="AE484" s="313"/>
    </row>
    <row r="485" spans="1:31">
      <c r="A485" s="276"/>
      <c r="B485" s="82"/>
      <c r="C485" s="87"/>
      <c r="D485" s="88"/>
      <c r="E485" s="88"/>
      <c r="F485" s="89"/>
      <c r="G485" s="98"/>
      <c r="H485" s="90"/>
      <c r="I485" s="88"/>
      <c r="J485" s="724"/>
      <c r="K485" s="90"/>
      <c r="L485" s="313"/>
      <c r="M485" s="605"/>
      <c r="N485" s="605"/>
      <c r="O485" s="605"/>
      <c r="P485" s="606"/>
      <c r="Q485" s="607"/>
      <c r="R485" s="608"/>
      <c r="S485" s="605"/>
      <c r="T485" s="606"/>
      <c r="U485" s="609"/>
      <c r="V485" s="734"/>
      <c r="W485" s="734"/>
      <c r="X485" s="743"/>
      <c r="Y485" s="743"/>
      <c r="Z485" s="744"/>
      <c r="AA485" s="744"/>
      <c r="AB485" s="743"/>
      <c r="AC485" s="745"/>
      <c r="AD485" s="743"/>
      <c r="AE485" s="313"/>
    </row>
    <row r="486" spans="1:31">
      <c r="A486" s="276"/>
      <c r="B486" s="86"/>
      <c r="C486" s="91"/>
      <c r="D486" s="92"/>
      <c r="E486" s="92"/>
      <c r="F486" s="93"/>
      <c r="G486" s="99"/>
      <c r="H486" s="94"/>
      <c r="I486" s="714"/>
      <c r="J486" s="725"/>
      <c r="K486" s="94"/>
      <c r="L486" s="313"/>
      <c r="M486" s="610"/>
      <c r="N486" s="610"/>
      <c r="O486" s="610"/>
      <c r="P486" s="611"/>
      <c r="Q486" s="612"/>
      <c r="R486" s="613"/>
      <c r="S486" s="610"/>
      <c r="T486" s="611"/>
      <c r="U486" s="614"/>
      <c r="V486" s="770"/>
      <c r="W486" s="771"/>
      <c r="X486" s="771"/>
      <c r="Y486" s="772"/>
      <c r="Z486" s="770"/>
      <c r="AA486" s="770"/>
      <c r="AB486" s="771"/>
      <c r="AC486" s="772"/>
      <c r="AD486" s="770"/>
      <c r="AE486" s="313"/>
    </row>
    <row r="487" spans="1:31">
      <c r="A487" s="276"/>
      <c r="B487" s="82"/>
      <c r="C487" s="87"/>
      <c r="D487" s="88"/>
      <c r="E487" s="88"/>
      <c r="F487" s="89"/>
      <c r="G487" s="98"/>
      <c r="H487" s="90"/>
      <c r="I487" s="88"/>
      <c r="J487" s="724"/>
      <c r="K487" s="90"/>
      <c r="L487" s="313"/>
      <c r="M487" s="905"/>
      <c r="N487" s="716"/>
      <c r="O487" s="716"/>
      <c r="P487" s="717"/>
      <c r="Q487" s="718"/>
      <c r="R487" s="719"/>
      <c r="S487" s="716"/>
      <c r="T487" s="717"/>
      <c r="U487" s="720"/>
      <c r="V487" s="773"/>
      <c r="W487" s="774"/>
      <c r="X487" s="774"/>
      <c r="Y487" s="775"/>
      <c r="Z487" s="776"/>
      <c r="AA487" s="776"/>
      <c r="AB487" s="774"/>
      <c r="AC487" s="775"/>
      <c r="AD487" s="776"/>
      <c r="AE487" s="313"/>
    </row>
    <row r="488" spans="1:31">
      <c r="A488" s="276"/>
      <c r="B488" s="82"/>
      <c r="C488" s="87"/>
      <c r="D488" s="88"/>
      <c r="E488" s="88"/>
      <c r="F488" s="89"/>
      <c r="G488" s="98"/>
      <c r="H488" s="90"/>
      <c r="I488" s="88"/>
      <c r="J488" s="724"/>
      <c r="K488" s="90"/>
      <c r="L488" s="313"/>
      <c r="M488" s="605"/>
      <c r="N488" s="605"/>
      <c r="O488" s="605"/>
      <c r="P488" s="606"/>
      <c r="Q488" s="607"/>
      <c r="R488" s="608"/>
      <c r="S488" s="605"/>
      <c r="T488" s="606"/>
      <c r="U488" s="609"/>
      <c r="V488" s="734"/>
      <c r="W488" s="734"/>
      <c r="X488" s="743"/>
      <c r="Y488" s="743"/>
      <c r="Z488" s="744"/>
      <c r="AA488" s="744"/>
      <c r="AB488" s="743"/>
      <c r="AC488" s="745"/>
      <c r="AD488" s="743"/>
      <c r="AE488" s="313"/>
    </row>
    <row r="489" spans="1:31">
      <c r="A489" s="276"/>
      <c r="B489" s="86"/>
      <c r="C489" s="91"/>
      <c r="D489" s="92"/>
      <c r="E489" s="92"/>
      <c r="F489" s="93"/>
      <c r="G489" s="99"/>
      <c r="H489" s="94"/>
      <c r="I489" s="92"/>
      <c r="J489" s="725"/>
      <c r="K489" s="94"/>
      <c r="L489" s="313"/>
      <c r="M489" s="610"/>
      <c r="N489" s="610"/>
      <c r="O489" s="610"/>
      <c r="P489" s="611"/>
      <c r="Q489" s="612"/>
      <c r="R489" s="613"/>
      <c r="S489" s="610"/>
      <c r="T489" s="611"/>
      <c r="U489" s="614"/>
      <c r="V489" s="770"/>
      <c r="W489" s="771"/>
      <c r="X489" s="771"/>
      <c r="Y489" s="772"/>
      <c r="Z489" s="770"/>
      <c r="AA489" s="770"/>
      <c r="AB489" s="771"/>
      <c r="AC489" s="772"/>
      <c r="AD489" s="770"/>
      <c r="AE489" s="313"/>
    </row>
    <row r="490" spans="1:31">
      <c r="A490" s="276"/>
      <c r="B490" s="82"/>
      <c r="C490" s="87"/>
      <c r="D490" s="88"/>
      <c r="E490" s="88"/>
      <c r="F490" s="89"/>
      <c r="G490" s="98"/>
      <c r="H490" s="90"/>
      <c r="I490" s="88"/>
      <c r="J490" s="724"/>
      <c r="K490" s="90"/>
      <c r="L490" s="313"/>
      <c r="M490" s="905"/>
      <c r="N490" s="716"/>
      <c r="O490" s="716"/>
      <c r="P490" s="717"/>
      <c r="Q490" s="718"/>
      <c r="R490" s="719"/>
      <c r="S490" s="716"/>
      <c r="T490" s="717"/>
      <c r="U490" s="720"/>
      <c r="V490" s="773"/>
      <c r="W490" s="774"/>
      <c r="X490" s="774"/>
      <c r="Y490" s="775"/>
      <c r="Z490" s="776"/>
      <c r="AA490" s="776"/>
      <c r="AB490" s="774"/>
      <c r="AC490" s="775"/>
      <c r="AD490" s="776"/>
      <c r="AE490" s="313"/>
    </row>
    <row r="491" spans="1:31">
      <c r="A491" s="276"/>
      <c r="B491" s="82"/>
      <c r="C491" s="87"/>
      <c r="D491" s="88"/>
      <c r="E491" s="88"/>
      <c r="F491" s="89"/>
      <c r="G491" s="98"/>
      <c r="H491" s="90"/>
      <c r="I491" s="88"/>
      <c r="J491" s="724"/>
      <c r="K491" s="90"/>
      <c r="L491" s="313"/>
      <c r="M491" s="605"/>
      <c r="N491" s="605"/>
      <c r="O491" s="605"/>
      <c r="P491" s="606"/>
      <c r="Q491" s="607"/>
      <c r="R491" s="608"/>
      <c r="S491" s="605"/>
      <c r="T491" s="606"/>
      <c r="U491" s="609"/>
      <c r="V491" s="734"/>
      <c r="W491" s="734"/>
      <c r="X491" s="743"/>
      <c r="Y491" s="743"/>
      <c r="Z491" s="744"/>
      <c r="AA491" s="744"/>
      <c r="AB491" s="743"/>
      <c r="AC491" s="745"/>
      <c r="AD491" s="743"/>
      <c r="AE491" s="313"/>
    </row>
    <row r="492" spans="1:31">
      <c r="A492" s="276"/>
      <c r="B492" s="86"/>
      <c r="C492" s="91"/>
      <c r="D492" s="92"/>
      <c r="E492" s="92"/>
      <c r="F492" s="93"/>
      <c r="G492" s="99"/>
      <c r="H492" s="94"/>
      <c r="I492" s="92"/>
      <c r="J492" s="725"/>
      <c r="K492" s="94"/>
      <c r="L492" s="313"/>
      <c r="M492" s="610"/>
      <c r="N492" s="610"/>
      <c r="O492" s="610"/>
      <c r="P492" s="611"/>
      <c r="Q492" s="612"/>
      <c r="R492" s="613"/>
      <c r="S492" s="610"/>
      <c r="T492" s="611"/>
      <c r="U492" s="614"/>
      <c r="V492" s="770"/>
      <c r="W492" s="771"/>
      <c r="X492" s="771"/>
      <c r="Y492" s="772"/>
      <c r="Z492" s="770"/>
      <c r="AA492" s="770"/>
      <c r="AB492" s="771"/>
      <c r="AC492" s="772"/>
      <c r="AD492" s="770"/>
      <c r="AE492" s="313"/>
    </row>
    <row r="493" spans="1:31">
      <c r="A493" s="276"/>
      <c r="B493" s="641"/>
      <c r="C493" s="642"/>
      <c r="D493" s="618"/>
      <c r="E493" s="618"/>
      <c r="F493" s="602"/>
      <c r="G493" s="721"/>
      <c r="H493" s="601"/>
      <c r="I493" s="618"/>
      <c r="J493" s="723"/>
      <c r="K493" s="601"/>
      <c r="L493" s="313"/>
      <c r="M493" s="905"/>
      <c r="N493" s="716"/>
      <c r="O493" s="716"/>
      <c r="P493" s="717"/>
      <c r="Q493" s="718"/>
      <c r="R493" s="719"/>
      <c r="S493" s="716"/>
      <c r="T493" s="717"/>
      <c r="U493" s="720"/>
      <c r="V493" s="773"/>
      <c r="W493" s="774"/>
      <c r="X493" s="774"/>
      <c r="Y493" s="775"/>
      <c r="Z493" s="776"/>
      <c r="AA493" s="776"/>
      <c r="AB493" s="774"/>
      <c r="AC493" s="775"/>
      <c r="AD493" s="776"/>
      <c r="AE493" s="313"/>
    </row>
    <row r="494" spans="1:31">
      <c r="A494" s="276"/>
      <c r="B494" s="82"/>
      <c r="C494" s="87"/>
      <c r="D494" s="88"/>
      <c r="E494" s="88"/>
      <c r="F494" s="89"/>
      <c r="G494" s="98"/>
      <c r="H494" s="90"/>
      <c r="I494" s="88"/>
      <c r="J494" s="724"/>
      <c r="K494" s="90"/>
      <c r="L494" s="313"/>
      <c r="M494" s="605"/>
      <c r="N494" s="605"/>
      <c r="O494" s="605"/>
      <c r="P494" s="606"/>
      <c r="Q494" s="607"/>
      <c r="R494" s="608"/>
      <c r="S494" s="605"/>
      <c r="T494" s="606"/>
      <c r="U494" s="609"/>
      <c r="V494" s="734"/>
      <c r="W494" s="734"/>
      <c r="X494" s="743"/>
      <c r="Y494" s="743"/>
      <c r="Z494" s="744"/>
      <c r="AA494" s="744"/>
      <c r="AB494" s="743"/>
      <c r="AC494" s="745"/>
      <c r="AD494" s="743"/>
      <c r="AE494" s="313"/>
    </row>
    <row r="495" spans="1:31">
      <c r="A495" s="276"/>
      <c r="B495" s="86"/>
      <c r="C495" s="91"/>
      <c r="D495" s="92"/>
      <c r="E495" s="92"/>
      <c r="F495" s="93"/>
      <c r="G495" s="99"/>
      <c r="H495" s="94"/>
      <c r="I495" s="92"/>
      <c r="J495" s="725"/>
      <c r="K495" s="94"/>
      <c r="L495" s="313"/>
      <c r="M495" s="610"/>
      <c r="N495" s="610"/>
      <c r="O495" s="610"/>
      <c r="P495" s="611"/>
      <c r="Q495" s="612"/>
      <c r="R495" s="613"/>
      <c r="S495" s="610"/>
      <c r="T495" s="611"/>
      <c r="U495" s="614"/>
      <c r="V495" s="770"/>
      <c r="W495" s="771"/>
      <c r="X495" s="771"/>
      <c r="Y495" s="772"/>
      <c r="Z495" s="770"/>
      <c r="AA495" s="770"/>
      <c r="AB495" s="771"/>
      <c r="AC495" s="772"/>
      <c r="AD495" s="770"/>
      <c r="AE495" s="313"/>
    </row>
    <row r="496" spans="1:31">
      <c r="A496" s="276"/>
      <c r="B496" s="82"/>
      <c r="C496" s="87"/>
      <c r="D496" s="88"/>
      <c r="E496" s="88"/>
      <c r="F496" s="89"/>
      <c r="G496" s="98"/>
      <c r="H496" s="90"/>
      <c r="I496" s="88"/>
      <c r="J496" s="724"/>
      <c r="K496" s="90"/>
      <c r="L496" s="313"/>
      <c r="M496" s="605"/>
      <c r="N496" s="605"/>
      <c r="O496" s="605"/>
      <c r="P496" s="606"/>
      <c r="Q496" s="722"/>
      <c r="R496" s="608"/>
      <c r="S496" s="605"/>
      <c r="T496" s="606"/>
      <c r="U496" s="609"/>
      <c r="V496" s="766"/>
      <c r="W496" s="767"/>
      <c r="X496" s="767"/>
      <c r="Y496" s="768"/>
      <c r="Z496" s="769"/>
      <c r="AA496" s="769"/>
      <c r="AB496" s="767"/>
      <c r="AC496" s="768"/>
      <c r="AD496" s="769"/>
      <c r="AE496" s="313"/>
    </row>
    <row r="497" spans="1:40">
      <c r="A497" s="276"/>
      <c r="B497" s="82"/>
      <c r="C497" s="87"/>
      <c r="D497" s="88"/>
      <c r="E497" s="88"/>
      <c r="F497" s="89"/>
      <c r="G497" s="98"/>
      <c r="H497" s="90"/>
      <c r="I497" s="88"/>
      <c r="J497" s="724"/>
      <c r="K497" s="90"/>
      <c r="L497" s="313"/>
      <c r="M497" s="605"/>
      <c r="N497" s="296"/>
      <c r="O497" s="296"/>
      <c r="P497" s="296"/>
      <c r="Q497" s="297"/>
      <c r="R497" s="297"/>
      <c r="S497" s="683"/>
      <c r="T497" s="298"/>
      <c r="U497" s="298"/>
      <c r="V497" s="742"/>
      <c r="W497" s="734"/>
      <c r="X497" s="743"/>
      <c r="Y497" s="743"/>
      <c r="Z497" s="744"/>
      <c r="AA497" s="744"/>
      <c r="AB497" s="743"/>
      <c r="AC497" s="745"/>
      <c r="AD497" s="743"/>
      <c r="AE497" s="313"/>
    </row>
    <row r="498" spans="1:40">
      <c r="A498" s="305"/>
      <c r="B498" s="86"/>
      <c r="C498" s="91"/>
      <c r="D498" s="92"/>
      <c r="E498" s="92"/>
      <c r="F498" s="93"/>
      <c r="G498" s="99"/>
      <c r="H498" s="94"/>
      <c r="I498" s="92"/>
      <c r="J498" s="725"/>
      <c r="K498" s="94"/>
      <c r="L498" s="313"/>
      <c r="M498" s="610"/>
      <c r="N498" s="299"/>
      <c r="O498" s="299"/>
      <c r="P498" s="299"/>
      <c r="Q498" s="300"/>
      <c r="R498" s="300"/>
      <c r="S498" s="684"/>
      <c r="T498" s="301"/>
      <c r="U498" s="301"/>
      <c r="V498" s="746"/>
      <c r="W498" s="747"/>
      <c r="X498" s="748"/>
      <c r="Y498" s="748"/>
      <c r="Z498" s="749"/>
      <c r="AA498" s="749"/>
      <c r="AB498" s="748"/>
      <c r="AC498" s="750"/>
      <c r="AD498" s="748"/>
      <c r="AE498" s="313"/>
    </row>
    <row r="499" spans="1:40">
      <c r="A499" s="643"/>
      <c r="B499" s="641"/>
      <c r="C499" s="642"/>
      <c r="D499" s="618"/>
      <c r="E499" s="618"/>
      <c r="F499" s="602"/>
      <c r="G499" s="98"/>
      <c r="H499" s="601"/>
      <c r="I499" s="618"/>
      <c r="J499" s="723"/>
      <c r="K499" s="601"/>
      <c r="L499" s="313"/>
      <c r="M499" s="906"/>
      <c r="N499" s="292"/>
      <c r="O499" s="292"/>
      <c r="P499" s="292"/>
      <c r="Q499" s="293"/>
      <c r="R499" s="293"/>
      <c r="S499" s="682"/>
      <c r="T499" s="625"/>
      <c r="U499" s="294"/>
      <c r="V499" s="736"/>
      <c r="W499" s="737"/>
      <c r="X499" s="738"/>
      <c r="Y499" s="738"/>
      <c r="Z499" s="739"/>
      <c r="AA499" s="739"/>
      <c r="AB499" s="738"/>
      <c r="AC499" s="740"/>
      <c r="AD499" s="741"/>
      <c r="AE499" s="313"/>
    </row>
    <row r="500" spans="1:40">
      <c r="A500" s="276"/>
      <c r="B500" s="82"/>
      <c r="C500" s="87"/>
      <c r="D500" s="88"/>
      <c r="E500" s="88"/>
      <c r="F500" s="89"/>
      <c r="G500" s="98"/>
      <c r="H500" s="90"/>
      <c r="I500" s="88"/>
      <c r="J500" s="724"/>
      <c r="K500" s="90"/>
      <c r="L500" s="313"/>
      <c r="M500" s="907"/>
      <c r="N500" s="296"/>
      <c r="O500" s="296"/>
      <c r="P500" s="296"/>
      <c r="Q500" s="297"/>
      <c r="R500" s="297"/>
      <c r="S500" s="683"/>
      <c r="T500" s="298"/>
      <c r="U500" s="298"/>
      <c r="V500" s="742"/>
      <c r="W500" s="734"/>
      <c r="X500" s="743"/>
      <c r="Y500" s="743"/>
      <c r="Z500" s="744"/>
      <c r="AA500" s="744"/>
      <c r="AB500" s="743"/>
      <c r="AC500" s="745"/>
      <c r="AD500" s="743"/>
      <c r="AE500" s="313"/>
    </row>
    <row r="501" spans="1:40">
      <c r="A501" s="276"/>
      <c r="B501" s="82"/>
      <c r="C501" s="87"/>
      <c r="D501" s="88"/>
      <c r="E501" s="88"/>
      <c r="F501" s="89"/>
      <c r="G501" s="98"/>
      <c r="H501" s="90"/>
      <c r="I501" s="88"/>
      <c r="J501" s="724"/>
      <c r="K501" s="90"/>
      <c r="L501" s="313"/>
      <c r="M501" s="907"/>
      <c r="N501" s="296"/>
      <c r="O501" s="296"/>
      <c r="P501" s="296"/>
      <c r="Q501" s="297"/>
      <c r="R501" s="297"/>
      <c r="S501" s="683"/>
      <c r="T501" s="298"/>
      <c r="U501" s="298"/>
      <c r="V501" s="742"/>
      <c r="W501" s="734"/>
      <c r="X501" s="743"/>
      <c r="Y501" s="743"/>
      <c r="Z501" s="744"/>
      <c r="AA501" s="744"/>
      <c r="AB501" s="743"/>
      <c r="AC501" s="745"/>
      <c r="AD501" s="743"/>
      <c r="AE501" s="313"/>
    </row>
    <row r="502" spans="1:40">
      <c r="A502" s="276"/>
      <c r="B502" s="82"/>
      <c r="C502" s="87"/>
      <c r="D502" s="88"/>
      <c r="E502" s="88"/>
      <c r="F502" s="89"/>
      <c r="G502" s="98"/>
      <c r="H502" s="90"/>
      <c r="I502" s="88"/>
      <c r="J502" s="724"/>
      <c r="K502" s="90"/>
      <c r="L502" s="313"/>
      <c r="M502" s="907"/>
      <c r="N502" s="296"/>
      <c r="O502" s="296"/>
      <c r="P502" s="296"/>
      <c r="Q502" s="297"/>
      <c r="R502" s="297"/>
      <c r="S502" s="683"/>
      <c r="T502" s="298"/>
      <c r="U502" s="298"/>
      <c r="V502" s="742"/>
      <c r="W502" s="734"/>
      <c r="X502" s="743"/>
      <c r="Y502" s="743"/>
      <c r="Z502" s="744"/>
      <c r="AA502" s="744"/>
      <c r="AB502" s="743"/>
      <c r="AC502" s="745"/>
      <c r="AD502" s="743"/>
      <c r="AE502" s="313"/>
    </row>
    <row r="503" spans="1:40">
      <c r="A503" s="276"/>
      <c r="B503" s="82"/>
      <c r="C503" s="87"/>
      <c r="D503" s="88"/>
      <c r="E503" s="88"/>
      <c r="F503" s="89"/>
      <c r="G503" s="98"/>
      <c r="H503" s="90"/>
      <c r="I503" s="88"/>
      <c r="J503" s="724"/>
      <c r="K503" s="90"/>
      <c r="L503" s="313"/>
      <c r="M503" s="907"/>
      <c r="N503" s="296"/>
      <c r="O503" s="296"/>
      <c r="P503" s="296"/>
      <c r="Q503" s="297"/>
      <c r="R503" s="297"/>
      <c r="S503" s="683"/>
      <c r="T503" s="298"/>
      <c r="U503" s="298"/>
      <c r="V503" s="742"/>
      <c r="W503" s="734"/>
      <c r="X503" s="743"/>
      <c r="Y503" s="743"/>
      <c r="Z503" s="744"/>
      <c r="AA503" s="744"/>
      <c r="AB503" s="743"/>
      <c r="AC503" s="745"/>
      <c r="AD503" s="743"/>
      <c r="AE503" s="313"/>
    </row>
    <row r="504" spans="1:40">
      <c r="A504" s="276"/>
      <c r="B504" s="86"/>
      <c r="C504" s="91"/>
      <c r="D504" s="92"/>
      <c r="E504" s="92"/>
      <c r="F504" s="93"/>
      <c r="G504" s="99"/>
      <c r="H504" s="94"/>
      <c r="I504" s="92"/>
      <c r="J504" s="725"/>
      <c r="K504" s="94"/>
      <c r="L504" s="313"/>
      <c r="M504" s="908"/>
      <c r="N504" s="299"/>
      <c r="O504" s="299"/>
      <c r="P504" s="299"/>
      <c r="Q504" s="300"/>
      <c r="R504" s="300"/>
      <c r="S504" s="684"/>
      <c r="T504" s="301"/>
      <c r="U504" s="301"/>
      <c r="V504" s="746"/>
      <c r="W504" s="747"/>
      <c r="X504" s="748"/>
      <c r="Y504" s="748"/>
      <c r="Z504" s="749"/>
      <c r="AA504" s="749"/>
      <c r="AB504" s="748"/>
      <c r="AC504" s="750"/>
      <c r="AD504" s="748"/>
      <c r="AE504" s="313"/>
    </row>
    <row r="505" spans="1:40">
      <c r="A505" s="276"/>
      <c r="B505" s="82"/>
      <c r="C505" s="87"/>
      <c r="D505" s="88"/>
      <c r="E505" s="88"/>
      <c r="F505" s="89"/>
      <c r="G505" s="98"/>
      <c r="H505" s="90"/>
      <c r="I505" s="88"/>
      <c r="J505" s="724"/>
      <c r="K505" s="90"/>
      <c r="L505" s="313"/>
      <c r="M505" s="904"/>
      <c r="N505" s="603"/>
      <c r="O505" s="603"/>
      <c r="P505" s="603"/>
      <c r="Q505" s="604"/>
      <c r="R505" s="603"/>
      <c r="S505" s="685"/>
      <c r="T505" s="603"/>
      <c r="U505" s="604"/>
      <c r="V505" s="751"/>
      <c r="W505" s="751"/>
      <c r="X505" s="751"/>
      <c r="Y505" s="751"/>
      <c r="Z505" s="752"/>
      <c r="AA505" s="751"/>
      <c r="AB505" s="751"/>
      <c r="AC505" s="751"/>
      <c r="AD505" s="753"/>
      <c r="AE505" s="313"/>
    </row>
    <row r="506" spans="1:40">
      <c r="A506" s="276"/>
      <c r="B506" s="82"/>
      <c r="C506" s="87"/>
      <c r="D506" s="88"/>
      <c r="E506" s="88"/>
      <c r="F506" s="89"/>
      <c r="G506" s="98"/>
      <c r="H506" s="90"/>
      <c r="I506" s="88"/>
      <c r="J506" s="724"/>
      <c r="K506" s="90"/>
      <c r="L506" s="313"/>
      <c r="M506" s="295"/>
      <c r="N506" s="295"/>
      <c r="O506" s="295"/>
      <c r="P506" s="295"/>
      <c r="Q506" s="302"/>
      <c r="R506" s="295"/>
      <c r="S506" s="686"/>
      <c r="T506" s="295"/>
      <c r="U506" s="302"/>
      <c r="V506" s="734"/>
      <c r="W506" s="734"/>
      <c r="X506" s="734"/>
      <c r="Y506" s="734"/>
      <c r="Z506" s="735"/>
      <c r="AA506" s="734"/>
      <c r="AB506" s="734"/>
      <c r="AC506" s="734"/>
      <c r="AD506" s="742"/>
      <c r="AE506" s="313"/>
    </row>
    <row r="507" spans="1:40">
      <c r="A507" s="276"/>
      <c r="B507" s="82"/>
      <c r="C507" s="87"/>
      <c r="D507" s="88"/>
      <c r="E507" s="88"/>
      <c r="F507" s="89"/>
      <c r="G507" s="726"/>
      <c r="H507" s="90"/>
      <c r="I507" s="88"/>
      <c r="J507" s="724"/>
      <c r="K507" s="90"/>
      <c r="L507" s="313"/>
      <c r="M507" s="295"/>
      <c r="N507" s="686"/>
      <c r="O507" s="686"/>
      <c r="P507" s="686"/>
      <c r="Q507" s="733"/>
      <c r="R507" s="686"/>
      <c r="S507" s="686"/>
      <c r="T507" s="686"/>
      <c r="U507" s="733"/>
      <c r="V507" s="686"/>
      <c r="W507" s="686"/>
      <c r="X507" s="686"/>
      <c r="Y507" s="686"/>
      <c r="Z507" s="733"/>
      <c r="AA507" s="686"/>
      <c r="AB507" s="686"/>
      <c r="AC507" s="686"/>
      <c r="AD507" s="754"/>
      <c r="AE507" s="313"/>
    </row>
    <row r="508" spans="1:40">
      <c r="A508" s="276"/>
      <c r="B508" s="82"/>
      <c r="C508" s="87"/>
      <c r="D508" s="88"/>
      <c r="E508" s="88"/>
      <c r="F508" s="89"/>
      <c r="G508" s="98"/>
      <c r="H508" s="90"/>
      <c r="I508" s="88"/>
      <c r="J508" s="724"/>
      <c r="K508" s="90"/>
      <c r="L508" s="313"/>
      <c r="M508" s="295"/>
      <c r="N508" s="686"/>
      <c r="O508" s="686"/>
      <c r="P508" s="686"/>
      <c r="Q508" s="733"/>
      <c r="R508" s="686"/>
      <c r="S508" s="686"/>
      <c r="T508" s="686"/>
      <c r="U508" s="733"/>
      <c r="V508" s="686"/>
      <c r="W508" s="686"/>
      <c r="X508" s="686"/>
      <c r="Y508" s="686"/>
      <c r="Z508" s="733"/>
      <c r="AA508" s="686"/>
      <c r="AB508" s="686"/>
      <c r="AC508" s="686"/>
      <c r="AD508" s="754"/>
      <c r="AE508" s="313"/>
      <c r="AF508" s="660"/>
      <c r="AG508" s="660"/>
      <c r="AH508" s="660"/>
      <c r="AI508" s="660"/>
      <c r="AJ508" s="660"/>
      <c r="AK508" s="660"/>
      <c r="AL508" s="660"/>
      <c r="AM508" s="660"/>
      <c r="AN508" s="660"/>
    </row>
    <row r="509" spans="1:40">
      <c r="A509" s="276"/>
      <c r="B509" s="82"/>
      <c r="C509" s="87"/>
      <c r="D509" s="88"/>
      <c r="E509" s="88"/>
      <c r="F509" s="89"/>
      <c r="G509" s="98"/>
      <c r="H509" s="90"/>
      <c r="I509" s="88"/>
      <c r="J509" s="724"/>
      <c r="K509" s="90"/>
      <c r="L509" s="313"/>
      <c r="M509" s="295"/>
      <c r="N509" s="686"/>
      <c r="O509" s="686"/>
      <c r="P509" s="686"/>
      <c r="Q509" s="733"/>
      <c r="R509" s="686"/>
      <c r="S509" s="686"/>
      <c r="T509" s="686"/>
      <c r="U509" s="733"/>
      <c r="V509" s="686"/>
      <c r="W509" s="686"/>
      <c r="X509" s="686"/>
      <c r="Y509" s="686"/>
      <c r="Z509" s="733"/>
      <c r="AA509" s="686"/>
      <c r="AB509" s="686"/>
      <c r="AC509" s="686"/>
      <c r="AD509" s="754"/>
      <c r="AE509" s="313"/>
    </row>
    <row r="510" spans="1:40">
      <c r="A510" s="276"/>
      <c r="B510" s="82"/>
      <c r="C510" s="87"/>
      <c r="D510" s="88"/>
      <c r="E510" s="88"/>
      <c r="F510" s="89"/>
      <c r="G510" s="98"/>
      <c r="H510" s="90"/>
      <c r="I510" s="88"/>
      <c r="J510" s="724"/>
      <c r="K510" s="90"/>
      <c r="L510" s="313"/>
      <c r="M510" s="295"/>
      <c r="N510" s="686"/>
      <c r="O510" s="686"/>
      <c r="P510" s="686"/>
      <c r="Q510" s="733"/>
      <c r="R510" s="686"/>
      <c r="S510" s="686"/>
      <c r="T510" s="686"/>
      <c r="U510" s="733"/>
      <c r="V510" s="778"/>
      <c r="W510" s="756"/>
      <c r="X510" s="756"/>
      <c r="Y510" s="757"/>
      <c r="Z510" s="758"/>
      <c r="AA510" s="758"/>
      <c r="AB510" s="756"/>
      <c r="AC510" s="757"/>
      <c r="AD510" s="758"/>
      <c r="AE510" s="313"/>
    </row>
    <row r="511" spans="1:40">
      <c r="B511" s="82"/>
      <c r="C511" s="87"/>
      <c r="D511" s="88"/>
      <c r="E511" s="88"/>
      <c r="F511" s="89"/>
      <c r="G511" s="98"/>
      <c r="H511" s="90"/>
      <c r="I511" s="88"/>
      <c r="J511" s="724"/>
      <c r="K511" s="90"/>
      <c r="L511" s="313"/>
      <c r="M511" s="295"/>
      <c r="N511" s="686"/>
      <c r="O511" s="686"/>
      <c r="P511" s="686"/>
      <c r="Q511" s="733"/>
      <c r="R511" s="686"/>
      <c r="S511" s="686"/>
      <c r="T511" s="686"/>
      <c r="U511" s="733"/>
      <c r="V511" s="755"/>
      <c r="W511" s="756"/>
      <c r="X511" s="756"/>
      <c r="Y511" s="757"/>
      <c r="Z511" s="758"/>
      <c r="AA511" s="758"/>
      <c r="AB511" s="756"/>
      <c r="AC511" s="757"/>
      <c r="AD511" s="758"/>
      <c r="AE511" s="313"/>
    </row>
    <row r="512" spans="1:40">
      <c r="A512" s="276"/>
      <c r="B512" s="86"/>
      <c r="C512" s="91"/>
      <c r="D512" s="92"/>
      <c r="E512" s="92"/>
      <c r="F512" s="93"/>
      <c r="G512" s="99"/>
      <c r="H512" s="94"/>
      <c r="I512" s="92"/>
      <c r="J512" s="725"/>
      <c r="K512" s="94"/>
      <c r="L512" s="313"/>
      <c r="M512" s="759"/>
      <c r="N512" s="760"/>
      <c r="O512" s="760"/>
      <c r="P512" s="760"/>
      <c r="Q512" s="761"/>
      <c r="R512" s="760"/>
      <c r="S512" s="760"/>
      <c r="T512" s="760"/>
      <c r="U512" s="761"/>
      <c r="V512" s="779"/>
      <c r="W512" s="760"/>
      <c r="X512" s="760"/>
      <c r="Y512" s="763"/>
      <c r="Z512" s="762"/>
      <c r="AA512" s="762"/>
      <c r="AB512" s="760"/>
      <c r="AC512" s="763"/>
      <c r="AD512" s="762"/>
      <c r="AE512" s="313"/>
      <c r="AI512" s="599"/>
    </row>
    <row r="513" spans="1:31">
      <c r="A513" s="276"/>
      <c r="B513" s="82"/>
      <c r="C513" s="87"/>
      <c r="D513" s="88"/>
      <c r="E513" s="88"/>
      <c r="F513" s="89"/>
      <c r="G513" s="98"/>
      <c r="H513" s="90"/>
      <c r="I513" s="88"/>
      <c r="J513" s="724"/>
      <c r="K513" s="90"/>
      <c r="L513" s="313"/>
      <c r="M513" s="764"/>
      <c r="N513" s="764"/>
      <c r="O513" s="764"/>
      <c r="P513" s="764"/>
      <c r="Q513" s="765"/>
      <c r="R513" s="764"/>
      <c r="S513" s="756"/>
      <c r="T513" s="764"/>
      <c r="U513" s="765"/>
      <c r="V513" s="766"/>
      <c r="W513" s="767"/>
      <c r="X513" s="767"/>
      <c r="Y513" s="768"/>
      <c r="Z513" s="769"/>
      <c r="AA513" s="769"/>
      <c r="AB513" s="767"/>
      <c r="AC513" s="768"/>
      <c r="AD513" s="769"/>
      <c r="AE513" s="313"/>
    </row>
    <row r="514" spans="1:31">
      <c r="B514" s="82"/>
      <c r="C514" s="87"/>
      <c r="D514" s="88"/>
      <c r="E514" s="88"/>
      <c r="F514" s="89"/>
      <c r="G514" s="98"/>
      <c r="H514" s="90"/>
      <c r="I514" s="88"/>
      <c r="J514" s="724"/>
      <c r="K514" s="90"/>
      <c r="L514" s="313"/>
      <c r="M514" s="605"/>
      <c r="N514" s="605"/>
      <c r="O514" s="605"/>
      <c r="P514" s="606"/>
      <c r="Q514" s="607"/>
      <c r="R514" s="608"/>
      <c r="S514" s="605"/>
      <c r="T514" s="606"/>
      <c r="U514" s="609"/>
      <c r="V514" s="734"/>
      <c r="W514" s="734"/>
      <c r="X514" s="743"/>
      <c r="Y514" s="743"/>
      <c r="Z514" s="744"/>
      <c r="AA514" s="744"/>
      <c r="AB514" s="743"/>
      <c r="AC514" s="745"/>
      <c r="AD514" s="743"/>
      <c r="AE514" s="313"/>
    </row>
    <row r="515" spans="1:31">
      <c r="A515" s="276"/>
      <c r="B515" s="86"/>
      <c r="C515" s="91"/>
      <c r="D515" s="92"/>
      <c r="E515" s="92"/>
      <c r="F515" s="93"/>
      <c r="G515" s="99"/>
      <c r="H515" s="94"/>
      <c r="I515" s="92"/>
      <c r="J515" s="725"/>
      <c r="K515" s="94"/>
      <c r="L515" s="313"/>
      <c r="M515" s="610"/>
      <c r="N515" s="610"/>
      <c r="O515" s="610"/>
      <c r="P515" s="611"/>
      <c r="Q515" s="612"/>
      <c r="R515" s="613"/>
      <c r="S515" s="610"/>
      <c r="T515" s="611"/>
      <c r="U515" s="614"/>
      <c r="V515" s="770"/>
      <c r="W515" s="771"/>
      <c r="X515" s="771"/>
      <c r="Y515" s="772"/>
      <c r="Z515" s="770"/>
      <c r="AA515" s="770"/>
      <c r="AB515" s="771"/>
      <c r="AC515" s="772"/>
      <c r="AD515" s="770"/>
      <c r="AE515" s="313"/>
    </row>
    <row r="516" spans="1:31">
      <c r="A516" s="276"/>
      <c r="B516" s="82"/>
      <c r="C516" s="87"/>
      <c r="D516" s="88"/>
      <c r="E516" s="88"/>
      <c r="F516" s="89"/>
      <c r="G516" s="98"/>
      <c r="H516" s="90"/>
      <c r="I516" s="88"/>
      <c r="J516" s="724"/>
      <c r="K516" s="90"/>
      <c r="L516" s="313"/>
      <c r="M516" s="905"/>
      <c r="N516" s="716"/>
      <c r="O516" s="716"/>
      <c r="P516" s="717"/>
      <c r="Q516" s="718"/>
      <c r="R516" s="719"/>
      <c r="S516" s="716"/>
      <c r="T516" s="717"/>
      <c r="U516" s="720"/>
      <c r="V516" s="773"/>
      <c r="W516" s="774"/>
      <c r="X516" s="774"/>
      <c r="Y516" s="775"/>
      <c r="Z516" s="776"/>
      <c r="AA516" s="776"/>
      <c r="AB516" s="774"/>
      <c r="AC516" s="775"/>
      <c r="AD516" s="776"/>
      <c r="AE516" s="313"/>
    </row>
    <row r="517" spans="1:31">
      <c r="A517" s="276"/>
      <c r="B517" s="82"/>
      <c r="C517" s="87"/>
      <c r="D517" s="88"/>
      <c r="E517" s="88"/>
      <c r="F517" s="89"/>
      <c r="G517" s="98"/>
      <c r="H517" s="90"/>
      <c r="I517" s="88"/>
      <c r="J517" s="724"/>
      <c r="K517" s="90"/>
      <c r="L517" s="313"/>
      <c r="M517" s="605"/>
      <c r="N517" s="605"/>
      <c r="O517" s="605"/>
      <c r="P517" s="606"/>
      <c r="Q517" s="607"/>
      <c r="R517" s="608"/>
      <c r="S517" s="605"/>
      <c r="T517" s="606"/>
      <c r="U517" s="609"/>
      <c r="V517" s="734"/>
      <c r="W517" s="734"/>
      <c r="X517" s="743"/>
      <c r="Y517" s="743"/>
      <c r="Z517" s="744"/>
      <c r="AA517" s="744"/>
      <c r="AB517" s="743"/>
      <c r="AC517" s="745"/>
      <c r="AD517" s="743"/>
      <c r="AE517" s="313"/>
    </row>
    <row r="518" spans="1:31">
      <c r="A518" s="276"/>
      <c r="B518" s="86"/>
      <c r="C518" s="91"/>
      <c r="D518" s="92"/>
      <c r="E518" s="92"/>
      <c r="F518" s="93"/>
      <c r="G518" s="99"/>
      <c r="H518" s="94"/>
      <c r="I518" s="92"/>
      <c r="J518" s="725"/>
      <c r="K518" s="94"/>
      <c r="L518" s="313"/>
      <c r="M518" s="610"/>
      <c r="N518" s="610"/>
      <c r="O518" s="610"/>
      <c r="P518" s="611"/>
      <c r="Q518" s="612"/>
      <c r="R518" s="613"/>
      <c r="S518" s="610"/>
      <c r="T518" s="611"/>
      <c r="U518" s="614"/>
      <c r="V518" s="770"/>
      <c r="W518" s="771"/>
      <c r="X518" s="771"/>
      <c r="Y518" s="772"/>
      <c r="Z518" s="770"/>
      <c r="AA518" s="770"/>
      <c r="AB518" s="771"/>
      <c r="AC518" s="772"/>
      <c r="AD518" s="770"/>
      <c r="AE518" s="313"/>
    </row>
    <row r="519" spans="1:31">
      <c r="A519" s="276"/>
      <c r="B519" s="82"/>
      <c r="C519" s="87"/>
      <c r="D519" s="88"/>
      <c r="E519" s="88"/>
      <c r="F519" s="89"/>
      <c r="G519" s="98"/>
      <c r="H519" s="90"/>
      <c r="I519" s="88"/>
      <c r="J519" s="724"/>
      <c r="K519" s="90"/>
      <c r="L519" s="313"/>
      <c r="M519" s="905"/>
      <c r="N519" s="716"/>
      <c r="O519" s="716"/>
      <c r="P519" s="717"/>
      <c r="Q519" s="718"/>
      <c r="R519" s="719"/>
      <c r="S519" s="716"/>
      <c r="T519" s="717"/>
      <c r="U519" s="720"/>
      <c r="V519" s="734"/>
      <c r="W519" s="734"/>
      <c r="X519" s="743"/>
      <c r="Y519" s="743"/>
      <c r="Z519" s="744"/>
      <c r="AA519" s="744"/>
      <c r="AB519" s="743"/>
      <c r="AC519" s="745"/>
      <c r="AD519" s="743"/>
      <c r="AE519" s="313"/>
    </row>
    <row r="520" spans="1:31">
      <c r="A520" s="276"/>
      <c r="B520" s="82"/>
      <c r="C520" s="87"/>
      <c r="D520" s="88"/>
      <c r="E520" s="88"/>
      <c r="F520" s="89"/>
      <c r="G520" s="98"/>
      <c r="H520" s="90"/>
      <c r="I520" s="88"/>
      <c r="J520" s="724"/>
      <c r="K520" s="90"/>
      <c r="L520" s="313"/>
      <c r="M520" s="605"/>
      <c r="N520" s="605"/>
      <c r="O520" s="605"/>
      <c r="P520" s="606"/>
      <c r="Q520" s="607"/>
      <c r="R520" s="608"/>
      <c r="S520" s="605"/>
      <c r="T520" s="606"/>
      <c r="U520" s="609"/>
      <c r="V520" s="734"/>
      <c r="W520" s="734"/>
      <c r="X520" s="743"/>
      <c r="Y520" s="743"/>
      <c r="Z520" s="744"/>
      <c r="AA520" s="744"/>
      <c r="AB520" s="743"/>
      <c r="AC520" s="745"/>
      <c r="AD520" s="743"/>
      <c r="AE520" s="313"/>
    </row>
    <row r="521" spans="1:31">
      <c r="A521" s="276"/>
      <c r="B521" s="86"/>
      <c r="C521" s="91"/>
      <c r="D521" s="92"/>
      <c r="E521" s="92"/>
      <c r="F521" s="93"/>
      <c r="G521" s="99"/>
      <c r="H521" s="94"/>
      <c r="I521" s="92"/>
      <c r="J521" s="725"/>
      <c r="K521" s="94"/>
      <c r="L521" s="313"/>
      <c r="M521" s="610"/>
      <c r="N521" s="610"/>
      <c r="O521" s="610"/>
      <c r="P521" s="611"/>
      <c r="Q521" s="612"/>
      <c r="R521" s="613"/>
      <c r="S521" s="610"/>
      <c r="T521" s="611"/>
      <c r="U521" s="614"/>
      <c r="V521" s="777"/>
      <c r="W521" s="771"/>
      <c r="X521" s="771"/>
      <c r="Y521" s="772"/>
      <c r="Z521" s="770"/>
      <c r="AA521" s="770"/>
      <c r="AB521" s="771"/>
      <c r="AC521" s="772"/>
      <c r="AD521" s="770"/>
      <c r="AE521" s="313"/>
    </row>
    <row r="522" spans="1:31">
      <c r="A522" s="276"/>
      <c r="B522" s="82"/>
      <c r="C522" s="87"/>
      <c r="D522" s="88"/>
      <c r="E522" s="88"/>
      <c r="F522" s="89"/>
      <c r="G522" s="98"/>
      <c r="H522" s="90"/>
      <c r="I522" s="88"/>
      <c r="J522" s="724"/>
      <c r="K522" s="90"/>
      <c r="L522" s="313"/>
      <c r="M522" s="905"/>
      <c r="N522" s="716"/>
      <c r="O522" s="716"/>
      <c r="P522" s="717"/>
      <c r="Q522" s="718"/>
      <c r="R522" s="719"/>
      <c r="S522" s="716"/>
      <c r="T522" s="717"/>
      <c r="U522" s="720"/>
      <c r="V522" s="773"/>
      <c r="W522" s="774"/>
      <c r="X522" s="774"/>
      <c r="Y522" s="775"/>
      <c r="Z522" s="776"/>
      <c r="AA522" s="776"/>
      <c r="AB522" s="774"/>
      <c r="AC522" s="775"/>
      <c r="AD522" s="776"/>
      <c r="AE522" s="313"/>
    </row>
    <row r="523" spans="1:31">
      <c r="A523" s="276"/>
      <c r="B523" s="82"/>
      <c r="C523" s="87"/>
      <c r="D523" s="88"/>
      <c r="E523" s="88"/>
      <c r="F523" s="89"/>
      <c r="G523" s="98"/>
      <c r="H523" s="90"/>
      <c r="I523" s="88"/>
      <c r="J523" s="724"/>
      <c r="K523" s="90"/>
      <c r="L523" s="313"/>
      <c r="M523" s="605"/>
      <c r="N523" s="605"/>
      <c r="O523" s="605"/>
      <c r="P523" s="606"/>
      <c r="Q523" s="607"/>
      <c r="R523" s="608"/>
      <c r="S523" s="605"/>
      <c r="T523" s="606"/>
      <c r="U523" s="609"/>
      <c r="V523" s="734"/>
      <c r="W523" s="734"/>
      <c r="X523" s="743"/>
      <c r="Y523" s="743"/>
      <c r="Z523" s="744"/>
      <c r="AA523" s="744"/>
      <c r="AB523" s="743"/>
      <c r="AC523" s="745"/>
      <c r="AD523" s="743"/>
      <c r="AE523" s="313"/>
    </row>
    <row r="524" spans="1:31">
      <c r="A524" s="276"/>
      <c r="B524" s="86"/>
      <c r="C524" s="91"/>
      <c r="D524" s="92"/>
      <c r="E524" s="92"/>
      <c r="F524" s="93"/>
      <c r="G524" s="99"/>
      <c r="H524" s="94"/>
      <c r="I524" s="714"/>
      <c r="J524" s="725"/>
      <c r="K524" s="94"/>
      <c r="L524" s="313"/>
      <c r="M524" s="610"/>
      <c r="N524" s="610"/>
      <c r="O524" s="610"/>
      <c r="P524" s="611"/>
      <c r="Q524" s="612"/>
      <c r="R524" s="613"/>
      <c r="S524" s="610"/>
      <c r="T524" s="611"/>
      <c r="U524" s="614"/>
      <c r="V524" s="770"/>
      <c r="W524" s="771"/>
      <c r="X524" s="771"/>
      <c r="Y524" s="772"/>
      <c r="Z524" s="770"/>
      <c r="AA524" s="770"/>
      <c r="AB524" s="771"/>
      <c r="AC524" s="772"/>
      <c r="AD524" s="770"/>
      <c r="AE524" s="313"/>
    </row>
    <row r="525" spans="1:31">
      <c r="A525" s="276"/>
      <c r="B525" s="82"/>
      <c r="C525" s="87"/>
      <c r="D525" s="88"/>
      <c r="E525" s="88"/>
      <c r="F525" s="89"/>
      <c r="G525" s="98"/>
      <c r="H525" s="90"/>
      <c r="I525" s="88"/>
      <c r="J525" s="724"/>
      <c r="K525" s="90"/>
      <c r="L525" s="313"/>
      <c r="M525" s="905"/>
      <c r="N525" s="716"/>
      <c r="O525" s="716"/>
      <c r="P525" s="717"/>
      <c r="Q525" s="718"/>
      <c r="R525" s="719"/>
      <c r="S525" s="716"/>
      <c r="T525" s="717"/>
      <c r="U525" s="720"/>
      <c r="V525" s="773"/>
      <c r="W525" s="774"/>
      <c r="X525" s="774"/>
      <c r="Y525" s="775"/>
      <c r="Z525" s="776"/>
      <c r="AA525" s="776"/>
      <c r="AB525" s="774"/>
      <c r="AC525" s="775"/>
      <c r="AD525" s="776"/>
      <c r="AE525" s="313"/>
    </row>
    <row r="526" spans="1:31">
      <c r="A526" s="276"/>
      <c r="B526" s="82"/>
      <c r="C526" s="87"/>
      <c r="D526" s="88"/>
      <c r="E526" s="88"/>
      <c r="F526" s="89"/>
      <c r="G526" s="98"/>
      <c r="H526" s="90"/>
      <c r="I526" s="88"/>
      <c r="J526" s="724"/>
      <c r="K526" s="90"/>
      <c r="L526" s="313"/>
      <c r="M526" s="605"/>
      <c r="N526" s="605"/>
      <c r="O526" s="605"/>
      <c r="P526" s="606"/>
      <c r="Q526" s="607"/>
      <c r="R526" s="608"/>
      <c r="S526" s="605"/>
      <c r="T526" s="606"/>
      <c r="U526" s="609"/>
      <c r="V526" s="734"/>
      <c r="W526" s="734"/>
      <c r="X526" s="743"/>
      <c r="Y526" s="743"/>
      <c r="Z526" s="744"/>
      <c r="AA526" s="744"/>
      <c r="AB526" s="743"/>
      <c r="AC526" s="745"/>
      <c r="AD526" s="743"/>
      <c r="AE526" s="313"/>
    </row>
    <row r="527" spans="1:31">
      <c r="A527" s="276"/>
      <c r="B527" s="86"/>
      <c r="C527" s="91"/>
      <c r="D527" s="92"/>
      <c r="E527" s="92"/>
      <c r="F527" s="93"/>
      <c r="G527" s="99"/>
      <c r="H527" s="94"/>
      <c r="I527" s="92"/>
      <c r="J527" s="725"/>
      <c r="K527" s="94"/>
      <c r="L527" s="313"/>
      <c r="M527" s="610"/>
      <c r="N527" s="610"/>
      <c r="O527" s="610"/>
      <c r="P527" s="611"/>
      <c r="Q527" s="612"/>
      <c r="R527" s="613"/>
      <c r="S527" s="610"/>
      <c r="T527" s="611"/>
      <c r="U527" s="614"/>
      <c r="V527" s="770"/>
      <c r="W527" s="771"/>
      <c r="X527" s="771"/>
      <c r="Y527" s="772"/>
      <c r="Z527" s="770"/>
      <c r="AA527" s="770"/>
      <c r="AB527" s="771"/>
      <c r="AC527" s="772"/>
      <c r="AD527" s="770"/>
      <c r="AE527" s="313"/>
    </row>
    <row r="528" spans="1:31">
      <c r="A528" s="276"/>
      <c r="B528" s="82"/>
      <c r="C528" s="87"/>
      <c r="D528" s="88"/>
      <c r="E528" s="88"/>
      <c r="F528" s="89"/>
      <c r="G528" s="98"/>
      <c r="H528" s="90"/>
      <c r="I528" s="88"/>
      <c r="J528" s="724"/>
      <c r="K528" s="90"/>
      <c r="L528" s="313"/>
      <c r="M528" s="905"/>
      <c r="N528" s="716"/>
      <c r="O528" s="716"/>
      <c r="P528" s="717"/>
      <c r="Q528" s="718"/>
      <c r="R528" s="719"/>
      <c r="S528" s="716"/>
      <c r="T528" s="717"/>
      <c r="U528" s="720"/>
      <c r="V528" s="773"/>
      <c r="W528" s="774"/>
      <c r="X528" s="774"/>
      <c r="Y528" s="775"/>
      <c r="Z528" s="776"/>
      <c r="AA528" s="776"/>
      <c r="AB528" s="774"/>
      <c r="AC528" s="775"/>
      <c r="AD528" s="776"/>
      <c r="AE528" s="313"/>
    </row>
    <row r="529" spans="1:40">
      <c r="A529" s="276"/>
      <c r="B529" s="82"/>
      <c r="C529" s="87"/>
      <c r="D529" s="88"/>
      <c r="E529" s="88"/>
      <c r="F529" s="89"/>
      <c r="G529" s="98"/>
      <c r="H529" s="90"/>
      <c r="I529" s="88"/>
      <c r="J529" s="724"/>
      <c r="K529" s="90"/>
      <c r="L529" s="313"/>
      <c r="M529" s="605"/>
      <c r="N529" s="605"/>
      <c r="O529" s="605"/>
      <c r="P529" s="606"/>
      <c r="Q529" s="607"/>
      <c r="R529" s="608"/>
      <c r="S529" s="605"/>
      <c r="T529" s="606"/>
      <c r="U529" s="609"/>
      <c r="V529" s="734"/>
      <c r="W529" s="734"/>
      <c r="X529" s="743"/>
      <c r="Y529" s="743"/>
      <c r="Z529" s="744"/>
      <c r="AA529" s="744"/>
      <c r="AB529" s="743"/>
      <c r="AC529" s="745"/>
      <c r="AD529" s="743"/>
      <c r="AE529" s="313"/>
    </row>
    <row r="530" spans="1:40">
      <c r="A530" s="276"/>
      <c r="B530" s="86"/>
      <c r="C530" s="91"/>
      <c r="D530" s="92"/>
      <c r="E530" s="92"/>
      <c r="F530" s="93"/>
      <c r="G530" s="99"/>
      <c r="H530" s="94"/>
      <c r="I530" s="92"/>
      <c r="J530" s="725"/>
      <c r="K530" s="94"/>
      <c r="L530" s="313"/>
      <c r="M530" s="610"/>
      <c r="N530" s="610"/>
      <c r="O530" s="610"/>
      <c r="P530" s="611"/>
      <c r="Q530" s="612"/>
      <c r="R530" s="613"/>
      <c r="S530" s="610"/>
      <c r="T530" s="611"/>
      <c r="U530" s="614"/>
      <c r="V530" s="770"/>
      <c r="W530" s="771"/>
      <c r="X530" s="771"/>
      <c r="Y530" s="772"/>
      <c r="Z530" s="770"/>
      <c r="AA530" s="770"/>
      <c r="AB530" s="771"/>
      <c r="AC530" s="772"/>
      <c r="AD530" s="770"/>
      <c r="AE530" s="313"/>
    </row>
    <row r="531" spans="1:40">
      <c r="A531" s="276"/>
      <c r="B531" s="641"/>
      <c r="C531" s="642"/>
      <c r="D531" s="618"/>
      <c r="E531" s="618"/>
      <c r="F531" s="602"/>
      <c r="G531" s="721"/>
      <c r="H531" s="601"/>
      <c r="I531" s="618"/>
      <c r="J531" s="723"/>
      <c r="K531" s="601"/>
      <c r="L531" s="313"/>
      <c r="M531" s="905"/>
      <c r="N531" s="716"/>
      <c r="O531" s="716"/>
      <c r="P531" s="717"/>
      <c r="Q531" s="718"/>
      <c r="R531" s="719"/>
      <c r="S531" s="716"/>
      <c r="T531" s="717"/>
      <c r="U531" s="720"/>
      <c r="V531" s="773"/>
      <c r="W531" s="774"/>
      <c r="X531" s="774"/>
      <c r="Y531" s="775"/>
      <c r="Z531" s="776"/>
      <c r="AA531" s="776"/>
      <c r="AB531" s="774"/>
      <c r="AC531" s="775"/>
      <c r="AD531" s="776"/>
      <c r="AE531" s="313"/>
    </row>
    <row r="532" spans="1:40">
      <c r="A532" s="276"/>
      <c r="B532" s="82"/>
      <c r="C532" s="87"/>
      <c r="D532" s="88"/>
      <c r="E532" s="88"/>
      <c r="F532" s="89"/>
      <c r="G532" s="98"/>
      <c r="H532" s="90"/>
      <c r="I532" s="88"/>
      <c r="J532" s="724"/>
      <c r="K532" s="90"/>
      <c r="L532" s="313"/>
      <c r="M532" s="605"/>
      <c r="N532" s="605"/>
      <c r="O532" s="605"/>
      <c r="P532" s="606"/>
      <c r="Q532" s="607"/>
      <c r="R532" s="608"/>
      <c r="S532" s="605"/>
      <c r="T532" s="606"/>
      <c r="U532" s="609"/>
      <c r="V532" s="734"/>
      <c r="W532" s="734"/>
      <c r="X532" s="743"/>
      <c r="Y532" s="743"/>
      <c r="Z532" s="744"/>
      <c r="AA532" s="744"/>
      <c r="AB532" s="743"/>
      <c r="AC532" s="745"/>
      <c r="AD532" s="743"/>
      <c r="AE532" s="313"/>
    </row>
    <row r="533" spans="1:40">
      <c r="A533" s="276"/>
      <c r="B533" s="86"/>
      <c r="C533" s="91"/>
      <c r="D533" s="92"/>
      <c r="E533" s="92"/>
      <c r="F533" s="93"/>
      <c r="G533" s="99"/>
      <c r="H533" s="94"/>
      <c r="I533" s="92"/>
      <c r="J533" s="725"/>
      <c r="K533" s="94"/>
      <c r="L533" s="313"/>
      <c r="M533" s="610"/>
      <c r="N533" s="610"/>
      <c r="O533" s="610"/>
      <c r="P533" s="611"/>
      <c r="Q533" s="612"/>
      <c r="R533" s="613"/>
      <c r="S533" s="610"/>
      <c r="T533" s="611"/>
      <c r="U533" s="614"/>
      <c r="V533" s="770"/>
      <c r="W533" s="771"/>
      <c r="X533" s="771"/>
      <c r="Y533" s="772"/>
      <c r="Z533" s="770"/>
      <c r="AA533" s="770"/>
      <c r="AB533" s="771"/>
      <c r="AC533" s="772"/>
      <c r="AD533" s="770"/>
      <c r="AE533" s="313"/>
    </row>
    <row r="534" spans="1:40">
      <c r="A534" s="276"/>
      <c r="B534" s="82"/>
      <c r="C534" s="87"/>
      <c r="D534" s="88"/>
      <c r="E534" s="88"/>
      <c r="F534" s="89"/>
      <c r="G534" s="98"/>
      <c r="H534" s="90"/>
      <c r="I534" s="88"/>
      <c r="J534" s="724"/>
      <c r="K534" s="90"/>
      <c r="L534" s="313"/>
      <c r="M534" s="605"/>
      <c r="N534" s="605"/>
      <c r="O534" s="605"/>
      <c r="P534" s="606"/>
      <c r="Q534" s="722"/>
      <c r="R534" s="608"/>
      <c r="S534" s="605"/>
      <c r="T534" s="606"/>
      <c r="U534" s="609"/>
      <c r="V534" s="766"/>
      <c r="W534" s="767"/>
      <c r="X534" s="767"/>
      <c r="Y534" s="768"/>
      <c r="Z534" s="769"/>
      <c r="AA534" s="769"/>
      <c r="AB534" s="767"/>
      <c r="AC534" s="768"/>
      <c r="AD534" s="769"/>
      <c r="AE534" s="313"/>
    </row>
    <row r="535" spans="1:40">
      <c r="A535" s="276"/>
      <c r="B535" s="82"/>
      <c r="C535" s="87"/>
      <c r="D535" s="88"/>
      <c r="E535" s="88"/>
      <c r="F535" s="89"/>
      <c r="G535" s="98"/>
      <c r="H535" s="90"/>
      <c r="I535" s="88"/>
      <c r="J535" s="724"/>
      <c r="K535" s="90"/>
      <c r="L535" s="313"/>
      <c r="M535" s="605"/>
      <c r="N535" s="296"/>
      <c r="O535" s="296"/>
      <c r="P535" s="296"/>
      <c r="Q535" s="297"/>
      <c r="R535" s="297"/>
      <c r="S535" s="683"/>
      <c r="T535" s="298"/>
      <c r="U535" s="298"/>
      <c r="V535" s="742"/>
      <c r="W535" s="734"/>
      <c r="X535" s="743"/>
      <c r="Y535" s="743"/>
      <c r="Z535" s="744"/>
      <c r="AA535" s="744"/>
      <c r="AB535" s="743"/>
      <c r="AC535" s="745"/>
      <c r="AD535" s="743"/>
      <c r="AE535" s="313"/>
    </row>
    <row r="536" spans="1:40">
      <c r="A536" s="305"/>
      <c r="B536" s="86"/>
      <c r="C536" s="91"/>
      <c r="D536" s="92"/>
      <c r="E536" s="92"/>
      <c r="F536" s="93"/>
      <c r="G536" s="99"/>
      <c r="H536" s="94"/>
      <c r="I536" s="92"/>
      <c r="J536" s="725"/>
      <c r="K536" s="94"/>
      <c r="L536" s="313"/>
      <c r="M536" s="610"/>
      <c r="N536" s="299"/>
      <c r="O536" s="299"/>
      <c r="P536" s="299"/>
      <c r="Q536" s="300"/>
      <c r="R536" s="300"/>
      <c r="S536" s="684"/>
      <c r="T536" s="301"/>
      <c r="U536" s="301"/>
      <c r="V536" s="746"/>
      <c r="W536" s="747"/>
      <c r="X536" s="748"/>
      <c r="Y536" s="748"/>
      <c r="Z536" s="749"/>
      <c r="AA536" s="749"/>
      <c r="AB536" s="748"/>
      <c r="AC536" s="750"/>
      <c r="AD536" s="748"/>
      <c r="AE536" s="313"/>
    </row>
    <row r="537" spans="1:40">
      <c r="A537" s="643"/>
      <c r="B537" s="641"/>
      <c r="C537" s="642"/>
      <c r="D537" s="618"/>
      <c r="E537" s="618"/>
      <c r="F537" s="602"/>
      <c r="G537" s="98"/>
      <c r="H537" s="601"/>
      <c r="I537" s="618"/>
      <c r="J537" s="723"/>
      <c r="K537" s="601"/>
      <c r="L537" s="313"/>
      <c r="M537" s="906"/>
      <c r="N537" s="292"/>
      <c r="O537" s="292"/>
      <c r="P537" s="292"/>
      <c r="Q537" s="293"/>
      <c r="R537" s="293"/>
      <c r="S537" s="682"/>
      <c r="T537" s="625"/>
      <c r="U537" s="294"/>
      <c r="V537" s="736"/>
      <c r="W537" s="737"/>
      <c r="X537" s="738"/>
      <c r="Y537" s="738"/>
      <c r="Z537" s="739"/>
      <c r="AA537" s="739"/>
      <c r="AB537" s="738"/>
      <c r="AC537" s="740"/>
      <c r="AD537" s="741"/>
      <c r="AE537" s="313"/>
    </row>
    <row r="538" spans="1:40">
      <c r="A538" s="276"/>
      <c r="B538" s="82"/>
      <c r="C538" s="87"/>
      <c r="D538" s="88"/>
      <c r="E538" s="88"/>
      <c r="F538" s="89"/>
      <c r="G538" s="98"/>
      <c r="H538" s="90"/>
      <c r="I538" s="88"/>
      <c r="J538" s="724"/>
      <c r="K538" s="90"/>
      <c r="L538" s="313"/>
      <c r="M538" s="907"/>
      <c r="N538" s="296"/>
      <c r="O538" s="296"/>
      <c r="P538" s="296"/>
      <c r="Q538" s="297"/>
      <c r="R538" s="297"/>
      <c r="S538" s="683"/>
      <c r="T538" s="298"/>
      <c r="U538" s="298"/>
      <c r="V538" s="742"/>
      <c r="W538" s="734"/>
      <c r="X538" s="743"/>
      <c r="Y538" s="743"/>
      <c r="Z538" s="744"/>
      <c r="AA538" s="744"/>
      <c r="AB538" s="743"/>
      <c r="AC538" s="745"/>
      <c r="AD538" s="743"/>
      <c r="AE538" s="313"/>
    </row>
    <row r="539" spans="1:40">
      <c r="A539" s="276"/>
      <c r="B539" s="82"/>
      <c r="C539" s="87"/>
      <c r="D539" s="88"/>
      <c r="E539" s="88"/>
      <c r="F539" s="89"/>
      <c r="G539" s="98"/>
      <c r="H539" s="90"/>
      <c r="I539" s="88"/>
      <c r="J539" s="724"/>
      <c r="K539" s="90"/>
      <c r="L539" s="313"/>
      <c r="M539" s="907"/>
      <c r="N539" s="296"/>
      <c r="O539" s="296"/>
      <c r="P539" s="296"/>
      <c r="Q539" s="297"/>
      <c r="R539" s="297"/>
      <c r="S539" s="683"/>
      <c r="T539" s="298"/>
      <c r="U539" s="298"/>
      <c r="V539" s="742"/>
      <c r="W539" s="734"/>
      <c r="X539" s="743"/>
      <c r="Y539" s="743"/>
      <c r="Z539" s="744"/>
      <c r="AA539" s="744"/>
      <c r="AB539" s="743"/>
      <c r="AC539" s="745"/>
      <c r="AD539" s="743"/>
      <c r="AE539" s="313"/>
    </row>
    <row r="540" spans="1:40">
      <c r="A540" s="276"/>
      <c r="B540" s="82"/>
      <c r="C540" s="87"/>
      <c r="D540" s="88"/>
      <c r="E540" s="88"/>
      <c r="F540" s="89"/>
      <c r="G540" s="98"/>
      <c r="H540" s="90"/>
      <c r="I540" s="88"/>
      <c r="J540" s="724"/>
      <c r="K540" s="90"/>
      <c r="L540" s="313"/>
      <c r="M540" s="907"/>
      <c r="N540" s="296"/>
      <c r="O540" s="296"/>
      <c r="P540" s="296"/>
      <c r="Q540" s="297"/>
      <c r="R540" s="297"/>
      <c r="S540" s="683"/>
      <c r="T540" s="298"/>
      <c r="U540" s="298"/>
      <c r="V540" s="742"/>
      <c r="W540" s="734"/>
      <c r="X540" s="743"/>
      <c r="Y540" s="743"/>
      <c r="Z540" s="744"/>
      <c r="AA540" s="744"/>
      <c r="AB540" s="743"/>
      <c r="AC540" s="745"/>
      <c r="AD540" s="743"/>
      <c r="AE540" s="313"/>
    </row>
    <row r="541" spans="1:40">
      <c r="A541" s="276"/>
      <c r="B541" s="82"/>
      <c r="C541" s="87"/>
      <c r="D541" s="88"/>
      <c r="E541" s="88"/>
      <c r="F541" s="89"/>
      <c r="G541" s="98"/>
      <c r="H541" s="90"/>
      <c r="I541" s="88"/>
      <c r="J541" s="724"/>
      <c r="K541" s="90"/>
      <c r="L541" s="313"/>
      <c r="M541" s="907"/>
      <c r="N541" s="296"/>
      <c r="O541" s="296"/>
      <c r="P541" s="296"/>
      <c r="Q541" s="297"/>
      <c r="R541" s="297"/>
      <c r="S541" s="683"/>
      <c r="T541" s="298"/>
      <c r="U541" s="298"/>
      <c r="V541" s="742"/>
      <c r="W541" s="734"/>
      <c r="X541" s="743"/>
      <c r="Y541" s="743"/>
      <c r="Z541" s="744"/>
      <c r="AA541" s="744"/>
      <c r="AB541" s="743"/>
      <c r="AC541" s="745"/>
      <c r="AD541" s="743"/>
      <c r="AE541" s="313"/>
    </row>
    <row r="542" spans="1:40">
      <c r="A542" s="276"/>
      <c r="B542" s="86"/>
      <c r="C542" s="91"/>
      <c r="D542" s="92"/>
      <c r="E542" s="92"/>
      <c r="F542" s="93"/>
      <c r="G542" s="99"/>
      <c r="H542" s="94"/>
      <c r="I542" s="92"/>
      <c r="J542" s="725"/>
      <c r="K542" s="94"/>
      <c r="L542" s="313"/>
      <c r="M542" s="908"/>
      <c r="N542" s="299"/>
      <c r="O542" s="299"/>
      <c r="P542" s="299"/>
      <c r="Q542" s="300"/>
      <c r="R542" s="300"/>
      <c r="S542" s="684"/>
      <c r="T542" s="301"/>
      <c r="U542" s="301"/>
      <c r="V542" s="746"/>
      <c r="W542" s="747"/>
      <c r="X542" s="748"/>
      <c r="Y542" s="748"/>
      <c r="Z542" s="749"/>
      <c r="AA542" s="749"/>
      <c r="AB542" s="748"/>
      <c r="AC542" s="750"/>
      <c r="AD542" s="748"/>
      <c r="AE542" s="313"/>
    </row>
    <row r="543" spans="1:40">
      <c r="A543" s="276"/>
      <c r="B543" s="82"/>
      <c r="C543" s="87"/>
      <c r="D543" s="88"/>
      <c r="E543" s="88"/>
      <c r="F543" s="89"/>
      <c r="G543" s="98"/>
      <c r="H543" s="90"/>
      <c r="I543" s="88"/>
      <c r="J543" s="724"/>
      <c r="K543" s="90"/>
      <c r="L543" s="313"/>
      <c r="M543" s="904"/>
      <c r="N543" s="603"/>
      <c r="O543" s="603"/>
      <c r="P543" s="603"/>
      <c r="Q543" s="604"/>
      <c r="R543" s="603"/>
      <c r="S543" s="685"/>
      <c r="T543" s="603"/>
      <c r="U543" s="604"/>
      <c r="V543" s="751"/>
      <c r="W543" s="751"/>
      <c r="X543" s="751"/>
      <c r="Y543" s="751"/>
      <c r="Z543" s="752"/>
      <c r="AA543" s="751"/>
      <c r="AB543" s="751"/>
      <c r="AC543" s="751"/>
      <c r="AD543" s="753"/>
      <c r="AE543" s="313"/>
    </row>
    <row r="544" spans="1:40">
      <c r="A544" s="276"/>
      <c r="B544" s="82"/>
      <c r="C544" s="87"/>
      <c r="D544" s="88"/>
      <c r="E544" s="88"/>
      <c r="F544" s="89"/>
      <c r="G544" s="98"/>
      <c r="H544" s="90"/>
      <c r="I544" s="88"/>
      <c r="J544" s="724"/>
      <c r="K544" s="90"/>
      <c r="L544" s="313"/>
      <c r="M544" s="295"/>
      <c r="N544" s="295"/>
      <c r="O544" s="295"/>
      <c r="P544" s="295"/>
      <c r="Q544" s="302"/>
      <c r="R544" s="295"/>
      <c r="S544" s="686"/>
      <c r="T544" s="295"/>
      <c r="U544" s="302"/>
      <c r="V544" s="734"/>
      <c r="W544" s="734"/>
      <c r="X544" s="734"/>
      <c r="Y544" s="734"/>
      <c r="Z544" s="735"/>
      <c r="AA544" s="734"/>
      <c r="AB544" s="734"/>
      <c r="AC544" s="734"/>
      <c r="AD544" s="742"/>
      <c r="AE544" s="313"/>
      <c r="AF544" s="660"/>
      <c r="AG544" s="660"/>
      <c r="AH544" s="660"/>
      <c r="AI544" s="660"/>
      <c r="AJ544" s="660"/>
      <c r="AK544" s="660"/>
      <c r="AL544" s="660"/>
      <c r="AM544" s="660"/>
      <c r="AN544" s="660"/>
    </row>
    <row r="545" spans="1:35">
      <c r="A545" s="276"/>
      <c r="B545" s="82"/>
      <c r="C545" s="87"/>
      <c r="D545" s="88"/>
      <c r="E545" s="88"/>
      <c r="F545" s="89"/>
      <c r="G545" s="726"/>
      <c r="H545" s="90"/>
      <c r="I545" s="88"/>
      <c r="J545" s="724"/>
      <c r="K545" s="90"/>
      <c r="L545" s="313"/>
      <c r="M545" s="295"/>
      <c r="N545" s="686"/>
      <c r="O545" s="686"/>
      <c r="P545" s="686"/>
      <c r="Q545" s="733"/>
      <c r="R545" s="686"/>
      <c r="S545" s="686"/>
      <c r="T545" s="686"/>
      <c r="U545" s="733"/>
      <c r="V545" s="686"/>
      <c r="W545" s="686"/>
      <c r="X545" s="686"/>
      <c r="Y545" s="686"/>
      <c r="Z545" s="733"/>
      <c r="AA545" s="686"/>
      <c r="AB545" s="686"/>
      <c r="AC545" s="686"/>
      <c r="AD545" s="754"/>
      <c r="AE545" s="313"/>
    </row>
    <row r="546" spans="1:35">
      <c r="A546" s="276"/>
      <c r="B546" s="82"/>
      <c r="C546" s="87"/>
      <c r="D546" s="88"/>
      <c r="E546" s="88"/>
      <c r="F546" s="89"/>
      <c r="G546" s="98"/>
      <c r="H546" s="90"/>
      <c r="I546" s="88"/>
      <c r="J546" s="724"/>
      <c r="K546" s="90"/>
      <c r="L546" s="313"/>
      <c r="M546" s="295"/>
      <c r="N546" s="686"/>
      <c r="O546" s="686"/>
      <c r="P546" s="686"/>
      <c r="Q546" s="733"/>
      <c r="R546" s="686"/>
      <c r="S546" s="686"/>
      <c r="T546" s="686"/>
      <c r="U546" s="733"/>
      <c r="V546" s="686"/>
      <c r="W546" s="686"/>
      <c r="X546" s="686"/>
      <c r="Y546" s="686"/>
      <c r="Z546" s="733"/>
      <c r="AA546" s="686"/>
      <c r="AB546" s="686"/>
      <c r="AC546" s="686"/>
      <c r="AD546" s="754"/>
      <c r="AE546" s="313"/>
    </row>
    <row r="547" spans="1:35">
      <c r="A547" s="276"/>
      <c r="B547" s="82"/>
      <c r="C547" s="87"/>
      <c r="D547" s="88"/>
      <c r="E547" s="88"/>
      <c r="F547" s="89"/>
      <c r="G547" s="98"/>
      <c r="H547" s="90"/>
      <c r="I547" s="88"/>
      <c r="J547" s="724"/>
      <c r="K547" s="90"/>
      <c r="L547" s="313"/>
      <c r="M547" s="295"/>
      <c r="N547" s="686"/>
      <c r="O547" s="686"/>
      <c r="P547" s="686"/>
      <c r="Q547" s="733"/>
      <c r="R547" s="686"/>
      <c r="S547" s="686"/>
      <c r="T547" s="686"/>
      <c r="U547" s="733"/>
      <c r="V547" s="686"/>
      <c r="W547" s="686"/>
      <c r="X547" s="686"/>
      <c r="Y547" s="686"/>
      <c r="Z547" s="733"/>
      <c r="AA547" s="686"/>
      <c r="AB547" s="686"/>
      <c r="AC547" s="686"/>
      <c r="AD547" s="754"/>
      <c r="AE547" s="313"/>
    </row>
    <row r="548" spans="1:35">
      <c r="A548" s="276"/>
      <c r="B548" s="82"/>
      <c r="C548" s="87"/>
      <c r="D548" s="88"/>
      <c r="E548" s="88"/>
      <c r="F548" s="89"/>
      <c r="G548" s="98"/>
      <c r="H548" s="90"/>
      <c r="I548" s="88"/>
      <c r="J548" s="724"/>
      <c r="K548" s="90"/>
      <c r="L548" s="313"/>
      <c r="M548" s="295"/>
      <c r="N548" s="686"/>
      <c r="O548" s="686"/>
      <c r="P548" s="686"/>
      <c r="Q548" s="733"/>
      <c r="R548" s="686"/>
      <c r="S548" s="686"/>
      <c r="T548" s="686"/>
      <c r="U548" s="733"/>
      <c r="V548" s="778"/>
      <c r="W548" s="756"/>
      <c r="X548" s="756"/>
      <c r="Y548" s="757"/>
      <c r="Z548" s="758"/>
      <c r="AA548" s="758"/>
      <c r="AB548" s="756"/>
      <c r="AC548" s="757"/>
      <c r="AD548" s="758"/>
      <c r="AE548" s="313"/>
      <c r="AI548" s="599"/>
    </row>
    <row r="549" spans="1:35">
      <c r="B549" s="82"/>
      <c r="C549" s="87"/>
      <c r="D549" s="88"/>
      <c r="E549" s="88"/>
      <c r="F549" s="89"/>
      <c r="G549" s="98"/>
      <c r="H549" s="90"/>
      <c r="I549" s="88"/>
      <c r="J549" s="724"/>
      <c r="K549" s="90"/>
      <c r="L549" s="313"/>
      <c r="M549" s="295"/>
      <c r="N549" s="686"/>
      <c r="O549" s="686"/>
      <c r="P549" s="686"/>
      <c r="Q549" s="733"/>
      <c r="R549" s="686"/>
      <c r="S549" s="686"/>
      <c r="T549" s="686"/>
      <c r="U549" s="733"/>
      <c r="V549" s="755"/>
      <c r="W549" s="756"/>
      <c r="X549" s="756"/>
      <c r="Y549" s="757"/>
      <c r="Z549" s="758"/>
      <c r="AA549" s="758"/>
      <c r="AB549" s="756"/>
      <c r="AC549" s="757"/>
      <c r="AD549" s="758"/>
      <c r="AE549" s="313"/>
    </row>
    <row r="550" spans="1:35">
      <c r="A550" s="276"/>
      <c r="B550" s="86"/>
      <c r="C550" s="91"/>
      <c r="D550" s="92"/>
      <c r="E550" s="92"/>
      <c r="F550" s="93"/>
      <c r="G550" s="99"/>
      <c r="H550" s="94"/>
      <c r="I550" s="92"/>
      <c r="J550" s="725"/>
      <c r="K550" s="94"/>
      <c r="L550" s="313"/>
      <c r="M550" s="759"/>
      <c r="N550" s="760"/>
      <c r="O550" s="760"/>
      <c r="P550" s="760"/>
      <c r="Q550" s="761"/>
      <c r="R550" s="760"/>
      <c r="S550" s="760"/>
      <c r="T550" s="760"/>
      <c r="U550" s="761"/>
      <c r="V550" s="779"/>
      <c r="W550" s="760"/>
      <c r="X550" s="760"/>
      <c r="Y550" s="763"/>
      <c r="Z550" s="762"/>
      <c r="AA550" s="762"/>
      <c r="AB550" s="760"/>
      <c r="AC550" s="763"/>
      <c r="AD550" s="762"/>
      <c r="AE550" s="313"/>
    </row>
    <row r="551" spans="1:35">
      <c r="A551" s="276"/>
      <c r="B551" s="82"/>
      <c r="C551" s="87"/>
      <c r="D551" s="88"/>
      <c r="E551" s="88"/>
      <c r="F551" s="89"/>
      <c r="G551" s="98"/>
      <c r="H551" s="90"/>
      <c r="I551" s="88"/>
      <c r="J551" s="724"/>
      <c r="K551" s="90"/>
      <c r="L551" s="313"/>
      <c r="M551" s="764"/>
      <c r="N551" s="764"/>
      <c r="O551" s="764"/>
      <c r="P551" s="764"/>
      <c r="Q551" s="765"/>
      <c r="R551" s="764"/>
      <c r="S551" s="756"/>
      <c r="T551" s="764"/>
      <c r="U551" s="765"/>
      <c r="V551" s="766"/>
      <c r="W551" s="767"/>
      <c r="X551" s="767"/>
      <c r="Y551" s="768"/>
      <c r="Z551" s="769"/>
      <c r="AA551" s="769"/>
      <c r="AB551" s="767"/>
      <c r="AC551" s="768"/>
      <c r="AD551" s="769"/>
      <c r="AE551" s="313"/>
    </row>
    <row r="552" spans="1:35">
      <c r="B552" s="82"/>
      <c r="C552" s="87"/>
      <c r="D552" s="88"/>
      <c r="E552" s="88"/>
      <c r="F552" s="89"/>
      <c r="G552" s="98"/>
      <c r="H552" s="90"/>
      <c r="I552" s="88"/>
      <c r="J552" s="724"/>
      <c r="K552" s="90"/>
      <c r="L552" s="313"/>
      <c r="M552" s="605"/>
      <c r="N552" s="605"/>
      <c r="O552" s="605"/>
      <c r="P552" s="606"/>
      <c r="Q552" s="607"/>
      <c r="R552" s="608"/>
      <c r="S552" s="605"/>
      <c r="T552" s="606"/>
      <c r="U552" s="609"/>
      <c r="V552" s="734"/>
      <c r="W552" s="734"/>
      <c r="X552" s="743"/>
      <c r="Y552" s="743"/>
      <c r="Z552" s="744"/>
      <c r="AA552" s="744"/>
      <c r="AB552" s="743"/>
      <c r="AC552" s="745"/>
      <c r="AD552" s="743"/>
      <c r="AE552" s="313"/>
    </row>
    <row r="553" spans="1:35">
      <c r="A553" s="276"/>
      <c r="B553" s="86"/>
      <c r="C553" s="91"/>
      <c r="D553" s="92"/>
      <c r="E553" s="92"/>
      <c r="F553" s="93"/>
      <c r="G553" s="99"/>
      <c r="H553" s="94"/>
      <c r="I553" s="92"/>
      <c r="J553" s="725"/>
      <c r="K553" s="94"/>
      <c r="L553" s="313"/>
      <c r="M553" s="610"/>
      <c r="N553" s="610"/>
      <c r="O553" s="610"/>
      <c r="P553" s="611"/>
      <c r="Q553" s="612"/>
      <c r="R553" s="613"/>
      <c r="S553" s="610"/>
      <c r="T553" s="611"/>
      <c r="U553" s="614"/>
      <c r="V553" s="770"/>
      <c r="W553" s="771"/>
      <c r="X553" s="771"/>
      <c r="Y553" s="772"/>
      <c r="Z553" s="770"/>
      <c r="AA553" s="770"/>
      <c r="AB553" s="771"/>
      <c r="AC553" s="772"/>
      <c r="AD553" s="770"/>
      <c r="AE553" s="313"/>
    </row>
    <row r="554" spans="1:35">
      <c r="A554" s="276"/>
      <c r="B554" s="82"/>
      <c r="C554" s="87"/>
      <c r="D554" s="88"/>
      <c r="E554" s="88"/>
      <c r="F554" s="89"/>
      <c r="G554" s="98"/>
      <c r="H554" s="90"/>
      <c r="I554" s="88"/>
      <c r="J554" s="724"/>
      <c r="K554" s="90"/>
      <c r="L554" s="313"/>
      <c r="M554" s="905"/>
      <c r="N554" s="716"/>
      <c r="O554" s="716"/>
      <c r="P554" s="717"/>
      <c r="Q554" s="718"/>
      <c r="R554" s="719"/>
      <c r="S554" s="716"/>
      <c r="T554" s="717"/>
      <c r="U554" s="720"/>
      <c r="V554" s="773"/>
      <c r="W554" s="774"/>
      <c r="X554" s="774"/>
      <c r="Y554" s="775"/>
      <c r="Z554" s="776"/>
      <c r="AA554" s="776"/>
      <c r="AB554" s="774"/>
      <c r="AC554" s="775"/>
      <c r="AD554" s="776"/>
      <c r="AE554" s="313"/>
    </row>
    <row r="555" spans="1:35">
      <c r="A555" s="276"/>
      <c r="B555" s="82"/>
      <c r="C555" s="87"/>
      <c r="D555" s="88"/>
      <c r="E555" s="88"/>
      <c r="F555" s="89"/>
      <c r="G555" s="98"/>
      <c r="H555" s="90"/>
      <c r="I555" s="88"/>
      <c r="J555" s="724"/>
      <c r="K555" s="90"/>
      <c r="L555" s="313"/>
      <c r="M555" s="605"/>
      <c r="N555" s="605"/>
      <c r="O555" s="605"/>
      <c r="P555" s="606"/>
      <c r="Q555" s="607"/>
      <c r="R555" s="608"/>
      <c r="S555" s="605"/>
      <c r="T555" s="606"/>
      <c r="U555" s="609"/>
      <c r="V555" s="734"/>
      <c r="W555" s="734"/>
      <c r="X555" s="743"/>
      <c r="Y555" s="743"/>
      <c r="Z555" s="744"/>
      <c r="AA555" s="744"/>
      <c r="AB555" s="743"/>
      <c r="AC555" s="745"/>
      <c r="AD555" s="743"/>
      <c r="AE555" s="313"/>
    </row>
    <row r="556" spans="1:35">
      <c r="A556" s="276"/>
      <c r="B556" s="86"/>
      <c r="C556" s="91"/>
      <c r="D556" s="92"/>
      <c r="E556" s="92"/>
      <c r="F556" s="93"/>
      <c r="G556" s="99"/>
      <c r="H556" s="94"/>
      <c r="I556" s="92"/>
      <c r="J556" s="725"/>
      <c r="K556" s="94"/>
      <c r="L556" s="313"/>
      <c r="M556" s="610"/>
      <c r="N556" s="610"/>
      <c r="O556" s="610"/>
      <c r="P556" s="611"/>
      <c r="Q556" s="612"/>
      <c r="R556" s="613"/>
      <c r="S556" s="610"/>
      <c r="T556" s="611"/>
      <c r="U556" s="614"/>
      <c r="V556" s="770"/>
      <c r="W556" s="771"/>
      <c r="X556" s="771"/>
      <c r="Y556" s="772"/>
      <c r="Z556" s="770"/>
      <c r="AA556" s="770"/>
      <c r="AB556" s="771"/>
      <c r="AC556" s="772"/>
      <c r="AD556" s="770"/>
      <c r="AE556" s="313"/>
    </row>
    <row r="557" spans="1:35">
      <c r="A557" s="276"/>
      <c r="B557" s="82"/>
      <c r="C557" s="87"/>
      <c r="D557" s="88"/>
      <c r="E557" s="88"/>
      <c r="F557" s="89"/>
      <c r="G557" s="98"/>
      <c r="H557" s="90"/>
      <c r="I557" s="88"/>
      <c r="J557" s="724"/>
      <c r="K557" s="90"/>
      <c r="L557" s="313"/>
      <c r="M557" s="905"/>
      <c r="N557" s="716"/>
      <c r="O557" s="716"/>
      <c r="P557" s="717"/>
      <c r="Q557" s="718"/>
      <c r="R557" s="719"/>
      <c r="S557" s="716"/>
      <c r="T557" s="717"/>
      <c r="U557" s="720"/>
      <c r="V557" s="734"/>
      <c r="W557" s="734"/>
      <c r="X557" s="743"/>
      <c r="Y557" s="743"/>
      <c r="Z557" s="744"/>
      <c r="AA557" s="744"/>
      <c r="AB557" s="743"/>
      <c r="AC557" s="745"/>
      <c r="AD557" s="743"/>
      <c r="AE557" s="313"/>
    </row>
    <row r="558" spans="1:35">
      <c r="A558" s="276"/>
      <c r="B558" s="82"/>
      <c r="C558" s="87"/>
      <c r="D558" s="88"/>
      <c r="E558" s="88"/>
      <c r="F558" s="89"/>
      <c r="G558" s="98"/>
      <c r="H558" s="90"/>
      <c r="I558" s="88"/>
      <c r="J558" s="724"/>
      <c r="K558" s="90"/>
      <c r="L558" s="313"/>
      <c r="M558" s="605"/>
      <c r="N558" s="605"/>
      <c r="O558" s="605"/>
      <c r="P558" s="606"/>
      <c r="Q558" s="607"/>
      <c r="R558" s="608"/>
      <c r="S558" s="605"/>
      <c r="T558" s="606"/>
      <c r="U558" s="609"/>
      <c r="V558" s="734"/>
      <c r="W558" s="734"/>
      <c r="X558" s="743"/>
      <c r="Y558" s="743"/>
      <c r="Z558" s="744"/>
      <c r="AA558" s="744"/>
      <c r="AB558" s="743"/>
      <c r="AC558" s="745"/>
      <c r="AD558" s="743"/>
      <c r="AE558" s="313"/>
    </row>
    <row r="559" spans="1:35">
      <c r="A559" s="276"/>
      <c r="B559" s="86"/>
      <c r="C559" s="91"/>
      <c r="D559" s="92"/>
      <c r="E559" s="92"/>
      <c r="F559" s="93"/>
      <c r="G559" s="99"/>
      <c r="H559" s="94"/>
      <c r="I559" s="92"/>
      <c r="J559" s="725"/>
      <c r="K559" s="94"/>
      <c r="L559" s="313"/>
      <c r="M559" s="610"/>
      <c r="N559" s="610"/>
      <c r="O559" s="610"/>
      <c r="P559" s="611"/>
      <c r="Q559" s="612"/>
      <c r="R559" s="613"/>
      <c r="S559" s="610"/>
      <c r="T559" s="611"/>
      <c r="U559" s="614"/>
      <c r="V559" s="777"/>
      <c r="W559" s="771"/>
      <c r="X559" s="771"/>
      <c r="Y559" s="772"/>
      <c r="Z559" s="770"/>
      <c r="AA559" s="770"/>
      <c r="AB559" s="771"/>
      <c r="AC559" s="772"/>
      <c r="AD559" s="770"/>
      <c r="AE559" s="313"/>
    </row>
    <row r="560" spans="1:35">
      <c r="A560" s="276"/>
      <c r="B560" s="82"/>
      <c r="C560" s="87"/>
      <c r="D560" s="88"/>
      <c r="E560" s="88"/>
      <c r="F560" s="89"/>
      <c r="G560" s="98"/>
      <c r="H560" s="90"/>
      <c r="I560" s="88"/>
      <c r="J560" s="724"/>
      <c r="K560" s="90"/>
      <c r="L560" s="313"/>
      <c r="M560" s="905"/>
      <c r="N560" s="716"/>
      <c r="O560" s="716"/>
      <c r="P560" s="717"/>
      <c r="Q560" s="718"/>
      <c r="R560" s="719"/>
      <c r="S560" s="716"/>
      <c r="T560" s="717"/>
      <c r="U560" s="720"/>
      <c r="V560" s="773"/>
      <c r="W560" s="774"/>
      <c r="X560" s="774"/>
      <c r="Y560" s="775"/>
      <c r="Z560" s="776"/>
      <c r="AA560" s="776"/>
      <c r="AB560" s="774"/>
      <c r="AC560" s="775"/>
      <c r="AD560" s="776"/>
      <c r="AE560" s="313"/>
    </row>
    <row r="561" spans="1:31">
      <c r="A561" s="276"/>
      <c r="B561" s="82"/>
      <c r="C561" s="87"/>
      <c r="D561" s="88"/>
      <c r="E561" s="88"/>
      <c r="F561" s="89"/>
      <c r="G561" s="98"/>
      <c r="H561" s="90"/>
      <c r="I561" s="88"/>
      <c r="J561" s="724"/>
      <c r="K561" s="90"/>
      <c r="L561" s="313"/>
      <c r="M561" s="605"/>
      <c r="N561" s="605"/>
      <c r="O561" s="605"/>
      <c r="P561" s="606"/>
      <c r="Q561" s="607"/>
      <c r="R561" s="608"/>
      <c r="S561" s="605"/>
      <c r="T561" s="606"/>
      <c r="U561" s="609"/>
      <c r="V561" s="734"/>
      <c r="W561" s="734"/>
      <c r="X561" s="743"/>
      <c r="Y561" s="743"/>
      <c r="Z561" s="744"/>
      <c r="AA561" s="744"/>
      <c r="AB561" s="743"/>
      <c r="AC561" s="745"/>
      <c r="AD561" s="743"/>
      <c r="AE561" s="313"/>
    </row>
    <row r="562" spans="1:31">
      <c r="A562" s="276"/>
      <c r="B562" s="86"/>
      <c r="C562" s="91"/>
      <c r="D562" s="92"/>
      <c r="E562" s="92"/>
      <c r="F562" s="93"/>
      <c r="G562" s="99"/>
      <c r="H562" s="94"/>
      <c r="I562" s="714"/>
      <c r="J562" s="725"/>
      <c r="K562" s="94"/>
      <c r="L562" s="313"/>
      <c r="M562" s="610"/>
      <c r="N562" s="610"/>
      <c r="O562" s="610"/>
      <c r="P562" s="611"/>
      <c r="Q562" s="612"/>
      <c r="R562" s="613"/>
      <c r="S562" s="610"/>
      <c r="T562" s="611"/>
      <c r="U562" s="614"/>
      <c r="V562" s="770"/>
      <c r="W562" s="771"/>
      <c r="X562" s="771"/>
      <c r="Y562" s="772"/>
      <c r="Z562" s="770"/>
      <c r="AA562" s="770"/>
      <c r="AB562" s="771"/>
      <c r="AC562" s="772"/>
      <c r="AD562" s="770"/>
      <c r="AE562" s="313"/>
    </row>
    <row r="563" spans="1:31">
      <c r="A563" s="276"/>
      <c r="B563" s="82"/>
      <c r="C563" s="87"/>
      <c r="D563" s="88"/>
      <c r="E563" s="88"/>
      <c r="F563" s="89"/>
      <c r="G563" s="98"/>
      <c r="H563" s="90"/>
      <c r="I563" s="88"/>
      <c r="J563" s="724"/>
      <c r="K563" s="90"/>
      <c r="L563" s="313"/>
      <c r="M563" s="905"/>
      <c r="N563" s="716"/>
      <c r="O563" s="716"/>
      <c r="P563" s="717"/>
      <c r="Q563" s="718"/>
      <c r="R563" s="719"/>
      <c r="S563" s="716"/>
      <c r="T563" s="717"/>
      <c r="U563" s="720"/>
      <c r="V563" s="773"/>
      <c r="W563" s="774"/>
      <c r="X563" s="774"/>
      <c r="Y563" s="775"/>
      <c r="Z563" s="776"/>
      <c r="AA563" s="776"/>
      <c r="AB563" s="774"/>
      <c r="AC563" s="775"/>
      <c r="AD563" s="776"/>
      <c r="AE563" s="313"/>
    </row>
    <row r="564" spans="1:31">
      <c r="A564" s="276"/>
      <c r="B564" s="82"/>
      <c r="C564" s="87"/>
      <c r="D564" s="88"/>
      <c r="E564" s="88"/>
      <c r="F564" s="89"/>
      <c r="G564" s="98"/>
      <c r="H564" s="90"/>
      <c r="I564" s="88"/>
      <c r="J564" s="724"/>
      <c r="K564" s="90"/>
      <c r="L564" s="313"/>
      <c r="M564" s="605"/>
      <c r="N564" s="605"/>
      <c r="O564" s="605"/>
      <c r="P564" s="606"/>
      <c r="Q564" s="607"/>
      <c r="R564" s="608"/>
      <c r="S564" s="605"/>
      <c r="T564" s="606"/>
      <c r="U564" s="609"/>
      <c r="V564" s="734"/>
      <c r="W564" s="734"/>
      <c r="X564" s="743"/>
      <c r="Y564" s="743"/>
      <c r="Z564" s="744"/>
      <c r="AA564" s="744"/>
      <c r="AB564" s="743"/>
      <c r="AC564" s="745"/>
      <c r="AD564" s="743"/>
      <c r="AE564" s="313"/>
    </row>
    <row r="565" spans="1:31">
      <c r="A565" s="276"/>
      <c r="B565" s="86"/>
      <c r="C565" s="91"/>
      <c r="D565" s="92"/>
      <c r="E565" s="92"/>
      <c r="F565" s="93"/>
      <c r="G565" s="99"/>
      <c r="H565" s="94"/>
      <c r="I565" s="92"/>
      <c r="J565" s="725"/>
      <c r="K565" s="94"/>
      <c r="L565" s="313"/>
      <c r="M565" s="610"/>
      <c r="N565" s="610"/>
      <c r="O565" s="610"/>
      <c r="P565" s="611"/>
      <c r="Q565" s="612"/>
      <c r="R565" s="613"/>
      <c r="S565" s="610"/>
      <c r="T565" s="611"/>
      <c r="U565" s="614"/>
      <c r="V565" s="770"/>
      <c r="W565" s="771"/>
      <c r="X565" s="771"/>
      <c r="Y565" s="772"/>
      <c r="Z565" s="770"/>
      <c r="AA565" s="770"/>
      <c r="AB565" s="771"/>
      <c r="AC565" s="772"/>
      <c r="AD565" s="770"/>
      <c r="AE565" s="313"/>
    </row>
    <row r="566" spans="1:31">
      <c r="A566" s="276"/>
      <c r="B566" s="82"/>
      <c r="C566" s="87"/>
      <c r="D566" s="88"/>
      <c r="E566" s="88"/>
      <c r="F566" s="89"/>
      <c r="G566" s="98"/>
      <c r="H566" s="90"/>
      <c r="I566" s="88"/>
      <c r="J566" s="724"/>
      <c r="K566" s="90"/>
      <c r="L566" s="313"/>
      <c r="M566" s="905"/>
      <c r="N566" s="716"/>
      <c r="O566" s="716"/>
      <c r="P566" s="717"/>
      <c r="Q566" s="718"/>
      <c r="R566" s="719"/>
      <c r="S566" s="716"/>
      <c r="T566" s="717"/>
      <c r="U566" s="720"/>
      <c r="V566" s="773"/>
      <c r="W566" s="774"/>
      <c r="X566" s="774"/>
      <c r="Y566" s="775"/>
      <c r="Z566" s="776"/>
      <c r="AA566" s="776"/>
      <c r="AB566" s="774"/>
      <c r="AC566" s="775"/>
      <c r="AD566" s="776"/>
      <c r="AE566" s="313"/>
    </row>
    <row r="567" spans="1:31">
      <c r="A567" s="276"/>
      <c r="B567" s="82"/>
      <c r="C567" s="87"/>
      <c r="D567" s="88"/>
      <c r="E567" s="88"/>
      <c r="F567" s="89"/>
      <c r="G567" s="98"/>
      <c r="H567" s="90"/>
      <c r="I567" s="88"/>
      <c r="J567" s="724"/>
      <c r="K567" s="90"/>
      <c r="L567" s="313"/>
      <c r="M567" s="605"/>
      <c r="N567" s="605"/>
      <c r="O567" s="605"/>
      <c r="P567" s="606"/>
      <c r="Q567" s="607"/>
      <c r="R567" s="608"/>
      <c r="S567" s="605"/>
      <c r="T567" s="606"/>
      <c r="U567" s="609"/>
      <c r="V567" s="734"/>
      <c r="W567" s="734"/>
      <c r="X567" s="743"/>
      <c r="Y567" s="743"/>
      <c r="Z567" s="744"/>
      <c r="AA567" s="744"/>
      <c r="AB567" s="743"/>
      <c r="AC567" s="745"/>
      <c r="AD567" s="743"/>
      <c r="AE567" s="313"/>
    </row>
    <row r="568" spans="1:31">
      <c r="A568" s="276"/>
      <c r="B568" s="86"/>
      <c r="C568" s="91"/>
      <c r="D568" s="92"/>
      <c r="E568" s="92"/>
      <c r="F568" s="93"/>
      <c r="G568" s="99"/>
      <c r="H568" s="94"/>
      <c r="I568" s="92"/>
      <c r="J568" s="725"/>
      <c r="K568" s="94"/>
      <c r="L568" s="313"/>
      <c r="M568" s="610"/>
      <c r="N568" s="610"/>
      <c r="O568" s="610"/>
      <c r="P568" s="611"/>
      <c r="Q568" s="612"/>
      <c r="R568" s="613"/>
      <c r="S568" s="610"/>
      <c r="T568" s="611"/>
      <c r="U568" s="614"/>
      <c r="V568" s="770"/>
      <c r="W568" s="771"/>
      <c r="X568" s="771"/>
      <c r="Y568" s="772"/>
      <c r="Z568" s="770"/>
      <c r="AA568" s="770"/>
      <c r="AB568" s="771"/>
      <c r="AC568" s="772"/>
      <c r="AD568" s="770"/>
      <c r="AE568" s="313"/>
    </row>
    <row r="569" spans="1:31">
      <c r="A569" s="276"/>
      <c r="B569" s="641"/>
      <c r="C569" s="642"/>
      <c r="D569" s="618"/>
      <c r="E569" s="618"/>
      <c r="F569" s="602"/>
      <c r="G569" s="721"/>
      <c r="H569" s="601"/>
      <c r="I569" s="618"/>
      <c r="J569" s="723"/>
      <c r="K569" s="601"/>
      <c r="L569" s="313"/>
      <c r="M569" s="905"/>
      <c r="N569" s="716"/>
      <c r="O569" s="716"/>
      <c r="P569" s="717"/>
      <c r="Q569" s="718"/>
      <c r="R569" s="719"/>
      <c r="S569" s="716"/>
      <c r="T569" s="717"/>
      <c r="U569" s="720"/>
      <c r="V569" s="773"/>
      <c r="W569" s="774"/>
      <c r="X569" s="774"/>
      <c r="Y569" s="775"/>
      <c r="Z569" s="776"/>
      <c r="AA569" s="776"/>
      <c r="AB569" s="774"/>
      <c r="AC569" s="775"/>
      <c r="AD569" s="776"/>
      <c r="AE569" s="313"/>
    </row>
    <row r="570" spans="1:31">
      <c r="A570" s="276"/>
      <c r="B570" s="82"/>
      <c r="C570" s="87"/>
      <c r="D570" s="88"/>
      <c r="E570" s="88"/>
      <c r="F570" s="89"/>
      <c r="G570" s="98"/>
      <c r="H570" s="90"/>
      <c r="I570" s="88"/>
      <c r="J570" s="724"/>
      <c r="K570" s="90"/>
      <c r="L570" s="313"/>
      <c r="M570" s="605"/>
      <c r="N570" s="605"/>
      <c r="O570" s="605"/>
      <c r="P570" s="606"/>
      <c r="Q570" s="607"/>
      <c r="R570" s="608"/>
      <c r="S570" s="605"/>
      <c r="T570" s="606"/>
      <c r="U570" s="609"/>
      <c r="V570" s="734"/>
      <c r="W570" s="734"/>
      <c r="X570" s="743"/>
      <c r="Y570" s="743"/>
      <c r="Z570" s="744"/>
      <c r="AA570" s="744"/>
      <c r="AB570" s="743"/>
      <c r="AC570" s="745"/>
      <c r="AD570" s="743"/>
      <c r="AE570" s="313"/>
    </row>
    <row r="571" spans="1:31">
      <c r="A571" s="276"/>
      <c r="B571" s="86"/>
      <c r="C571" s="91"/>
      <c r="D571" s="92"/>
      <c r="E571" s="92"/>
      <c r="F571" s="93"/>
      <c r="G571" s="99"/>
      <c r="H571" s="94"/>
      <c r="I571" s="92"/>
      <c r="J571" s="725"/>
      <c r="K571" s="94"/>
      <c r="L571" s="313"/>
      <c r="M571" s="610"/>
      <c r="N571" s="610"/>
      <c r="O571" s="610"/>
      <c r="P571" s="611"/>
      <c r="Q571" s="612"/>
      <c r="R571" s="613"/>
      <c r="S571" s="610"/>
      <c r="T571" s="611"/>
      <c r="U571" s="614"/>
      <c r="V571" s="770"/>
      <c r="W571" s="771"/>
      <c r="X571" s="771"/>
      <c r="Y571" s="772"/>
      <c r="Z571" s="770"/>
      <c r="AA571" s="770"/>
      <c r="AB571" s="771"/>
      <c r="AC571" s="772"/>
      <c r="AD571" s="770"/>
      <c r="AE571" s="313"/>
    </row>
    <row r="572" spans="1:31">
      <c r="A572" s="276"/>
      <c r="B572" s="82"/>
      <c r="C572" s="87"/>
      <c r="D572" s="88"/>
      <c r="E572" s="88"/>
      <c r="F572" s="89"/>
      <c r="G572" s="98"/>
      <c r="H572" s="90"/>
      <c r="I572" s="88"/>
      <c r="J572" s="724"/>
      <c r="K572" s="90"/>
      <c r="L572" s="313"/>
      <c r="M572" s="605"/>
      <c r="N572" s="605"/>
      <c r="O572" s="605"/>
      <c r="P572" s="606"/>
      <c r="Q572" s="722"/>
      <c r="R572" s="608"/>
      <c r="S572" s="605"/>
      <c r="T572" s="606"/>
      <c r="U572" s="609"/>
      <c r="V572" s="766"/>
      <c r="W572" s="767"/>
      <c r="X572" s="767"/>
      <c r="Y572" s="768"/>
      <c r="Z572" s="769"/>
      <c r="AA572" s="769"/>
      <c r="AB572" s="767"/>
      <c r="AC572" s="768"/>
      <c r="AD572" s="769"/>
      <c r="AE572" s="313"/>
    </row>
    <row r="573" spans="1:31">
      <c r="A573" s="276"/>
      <c r="B573" s="82"/>
      <c r="C573" s="87"/>
      <c r="D573" s="88"/>
      <c r="E573" s="88"/>
      <c r="F573" s="89"/>
      <c r="G573" s="98"/>
      <c r="H573" s="90"/>
      <c r="I573" s="88"/>
      <c r="J573" s="724"/>
      <c r="K573" s="90"/>
      <c r="L573" s="313"/>
      <c r="M573" s="605"/>
      <c r="N573" s="296"/>
      <c r="O573" s="296"/>
      <c r="P573" s="296"/>
      <c r="Q573" s="297"/>
      <c r="R573" s="297"/>
      <c r="S573" s="683"/>
      <c r="T573" s="298"/>
      <c r="U573" s="298"/>
      <c r="V573" s="742"/>
      <c r="W573" s="734"/>
      <c r="X573" s="743"/>
      <c r="Y573" s="743"/>
      <c r="Z573" s="744"/>
      <c r="AA573" s="744"/>
      <c r="AB573" s="743"/>
      <c r="AC573" s="745"/>
      <c r="AD573" s="743"/>
      <c r="AE573" s="313"/>
    </row>
    <row r="574" spans="1:31">
      <c r="A574" s="305"/>
      <c r="B574" s="86"/>
      <c r="C574" s="91"/>
      <c r="D574" s="92"/>
      <c r="E574" s="92"/>
      <c r="F574" s="93"/>
      <c r="G574" s="99"/>
      <c r="H574" s="94"/>
      <c r="I574" s="92"/>
      <c r="J574" s="725"/>
      <c r="K574" s="94"/>
      <c r="L574" s="313"/>
      <c r="M574" s="610"/>
      <c r="N574" s="299"/>
      <c r="O574" s="299"/>
      <c r="P574" s="299"/>
      <c r="Q574" s="300"/>
      <c r="R574" s="300"/>
      <c r="S574" s="684"/>
      <c r="T574" s="301"/>
      <c r="U574" s="301"/>
      <c r="V574" s="746"/>
      <c r="W574" s="747"/>
      <c r="X574" s="748"/>
      <c r="Y574" s="748"/>
      <c r="Z574" s="749"/>
      <c r="AA574" s="749"/>
      <c r="AB574" s="748"/>
      <c r="AC574" s="750"/>
      <c r="AD574" s="748"/>
      <c r="AE574" s="313"/>
    </row>
    <row r="575" spans="1:31">
      <c r="A575" s="643"/>
      <c r="B575" s="641"/>
      <c r="C575" s="642"/>
      <c r="D575" s="618"/>
      <c r="E575" s="618"/>
      <c r="F575" s="602"/>
      <c r="G575" s="98"/>
      <c r="H575" s="601"/>
      <c r="I575" s="618"/>
      <c r="J575" s="723"/>
      <c r="K575" s="601"/>
      <c r="L575" s="313"/>
      <c r="M575" s="906"/>
      <c r="N575" s="292"/>
      <c r="O575" s="292"/>
      <c r="P575" s="292"/>
      <c r="Q575" s="293"/>
      <c r="R575" s="293"/>
      <c r="S575" s="682"/>
      <c r="T575" s="625"/>
      <c r="U575" s="294"/>
      <c r="V575" s="736"/>
      <c r="W575" s="737"/>
      <c r="X575" s="738"/>
      <c r="Y575" s="738"/>
      <c r="Z575" s="739"/>
      <c r="AA575" s="739"/>
      <c r="AB575" s="738"/>
      <c r="AC575" s="740"/>
      <c r="AD575" s="741"/>
      <c r="AE575" s="313"/>
    </row>
    <row r="576" spans="1:31">
      <c r="A576" s="276"/>
      <c r="B576" s="82"/>
      <c r="C576" s="87"/>
      <c r="D576" s="88"/>
      <c r="E576" s="88"/>
      <c r="F576" s="89"/>
      <c r="G576" s="98"/>
      <c r="H576" s="90"/>
      <c r="I576" s="88"/>
      <c r="J576" s="724"/>
      <c r="K576" s="90"/>
      <c r="L576" s="313"/>
      <c r="M576" s="907"/>
      <c r="N576" s="296"/>
      <c r="O576" s="296"/>
      <c r="P576" s="296"/>
      <c r="Q576" s="297"/>
      <c r="R576" s="297"/>
      <c r="S576" s="683"/>
      <c r="T576" s="298"/>
      <c r="U576" s="298"/>
      <c r="V576" s="742"/>
      <c r="W576" s="734"/>
      <c r="X576" s="743"/>
      <c r="Y576" s="743"/>
      <c r="Z576" s="744"/>
      <c r="AA576" s="744"/>
      <c r="AB576" s="743"/>
      <c r="AC576" s="745"/>
      <c r="AD576" s="743"/>
      <c r="AE576" s="313"/>
    </row>
    <row r="577" spans="1:40">
      <c r="A577" s="276"/>
      <c r="B577" s="82"/>
      <c r="C577" s="87"/>
      <c r="D577" s="88"/>
      <c r="E577" s="88"/>
      <c r="F577" s="89"/>
      <c r="G577" s="98"/>
      <c r="H577" s="90"/>
      <c r="I577" s="88"/>
      <c r="J577" s="724"/>
      <c r="K577" s="90"/>
      <c r="L577" s="313"/>
      <c r="M577" s="907"/>
      <c r="N577" s="296"/>
      <c r="O577" s="296"/>
      <c r="P577" s="296"/>
      <c r="Q577" s="297"/>
      <c r="R577" s="297"/>
      <c r="S577" s="683"/>
      <c r="T577" s="298"/>
      <c r="U577" s="298"/>
      <c r="V577" s="742"/>
      <c r="W577" s="734"/>
      <c r="X577" s="743"/>
      <c r="Y577" s="743"/>
      <c r="Z577" s="744"/>
      <c r="AA577" s="744"/>
      <c r="AB577" s="743"/>
      <c r="AC577" s="745"/>
      <c r="AD577" s="743"/>
      <c r="AE577" s="313"/>
    </row>
    <row r="578" spans="1:40">
      <c r="A578" s="276"/>
      <c r="B578" s="82"/>
      <c r="C578" s="87"/>
      <c r="D578" s="88"/>
      <c r="E578" s="88"/>
      <c r="F578" s="89"/>
      <c r="G578" s="98"/>
      <c r="H578" s="90"/>
      <c r="I578" s="88"/>
      <c r="J578" s="724"/>
      <c r="K578" s="90"/>
      <c r="L578" s="313"/>
      <c r="M578" s="907"/>
      <c r="N578" s="296"/>
      <c r="O578" s="296"/>
      <c r="P578" s="296"/>
      <c r="Q578" s="297"/>
      <c r="R578" s="297"/>
      <c r="S578" s="683"/>
      <c r="T578" s="298"/>
      <c r="U578" s="298"/>
      <c r="V578" s="742"/>
      <c r="W578" s="734"/>
      <c r="X578" s="743"/>
      <c r="Y578" s="743"/>
      <c r="Z578" s="744"/>
      <c r="AA578" s="744"/>
      <c r="AB578" s="743"/>
      <c r="AC578" s="745"/>
      <c r="AD578" s="743"/>
      <c r="AE578" s="313"/>
    </row>
    <row r="579" spans="1:40">
      <c r="A579" s="276"/>
      <c r="B579" s="82"/>
      <c r="C579" s="87"/>
      <c r="D579" s="88"/>
      <c r="E579" s="88"/>
      <c r="F579" s="89"/>
      <c r="G579" s="98"/>
      <c r="H579" s="90"/>
      <c r="I579" s="88"/>
      <c r="J579" s="724"/>
      <c r="K579" s="90"/>
      <c r="L579" s="313"/>
      <c r="M579" s="907"/>
      <c r="N579" s="296"/>
      <c r="O579" s="296"/>
      <c r="P579" s="296"/>
      <c r="Q579" s="297"/>
      <c r="R579" s="297"/>
      <c r="S579" s="683"/>
      <c r="T579" s="298"/>
      <c r="U579" s="298"/>
      <c r="V579" s="742"/>
      <c r="W579" s="734"/>
      <c r="X579" s="743"/>
      <c r="Y579" s="743"/>
      <c r="Z579" s="744"/>
      <c r="AA579" s="744"/>
      <c r="AB579" s="743"/>
      <c r="AC579" s="745"/>
      <c r="AD579" s="743"/>
      <c r="AE579" s="313"/>
    </row>
    <row r="580" spans="1:40">
      <c r="A580" s="276"/>
      <c r="B580" s="86"/>
      <c r="C580" s="91"/>
      <c r="D580" s="92"/>
      <c r="E580" s="92"/>
      <c r="F580" s="93"/>
      <c r="G580" s="99"/>
      <c r="H580" s="94"/>
      <c r="I580" s="92"/>
      <c r="J580" s="725"/>
      <c r="K580" s="94"/>
      <c r="L580" s="313"/>
      <c r="M580" s="908"/>
      <c r="N580" s="299"/>
      <c r="O580" s="299"/>
      <c r="P580" s="299"/>
      <c r="Q580" s="300"/>
      <c r="R580" s="300"/>
      <c r="S580" s="684"/>
      <c r="T580" s="301"/>
      <c r="U580" s="301"/>
      <c r="V580" s="746"/>
      <c r="W580" s="747"/>
      <c r="X580" s="748"/>
      <c r="Y580" s="748"/>
      <c r="Z580" s="749"/>
      <c r="AA580" s="749"/>
      <c r="AB580" s="748"/>
      <c r="AC580" s="750"/>
      <c r="AD580" s="748"/>
      <c r="AE580" s="313"/>
      <c r="AF580" s="660"/>
      <c r="AG580" s="660"/>
      <c r="AH580" s="660"/>
      <c r="AI580" s="660"/>
      <c r="AJ580" s="660"/>
      <c r="AK580" s="660"/>
      <c r="AL580" s="660"/>
      <c r="AM580" s="660"/>
      <c r="AN580" s="660"/>
    </row>
    <row r="581" spans="1:40">
      <c r="A581" s="276"/>
      <c r="B581" s="82"/>
      <c r="C581" s="87"/>
      <c r="D581" s="88"/>
      <c r="E581" s="88"/>
      <c r="F581" s="89"/>
      <c r="G581" s="98"/>
      <c r="H581" s="90"/>
      <c r="I581" s="88"/>
      <c r="J581" s="724"/>
      <c r="K581" s="90"/>
      <c r="L581" s="313"/>
      <c r="M581" s="904"/>
      <c r="N581" s="603"/>
      <c r="O581" s="603"/>
      <c r="P581" s="603"/>
      <c r="Q581" s="604"/>
      <c r="R581" s="603"/>
      <c r="S581" s="685"/>
      <c r="T581" s="603"/>
      <c r="U581" s="604"/>
      <c r="V581" s="751"/>
      <c r="W581" s="751"/>
      <c r="X581" s="751"/>
      <c r="Y581" s="751"/>
      <c r="Z581" s="752"/>
      <c r="AA581" s="751"/>
      <c r="AB581" s="751"/>
      <c r="AC581" s="751"/>
      <c r="AD581" s="753"/>
      <c r="AE581" s="313"/>
    </row>
    <row r="582" spans="1:40">
      <c r="A582" s="276"/>
      <c r="B582" s="82"/>
      <c r="C582" s="87"/>
      <c r="D582" s="88"/>
      <c r="E582" s="88"/>
      <c r="F582" s="89"/>
      <c r="G582" s="98"/>
      <c r="H582" s="90"/>
      <c r="I582" s="88"/>
      <c r="J582" s="724"/>
      <c r="K582" s="90"/>
      <c r="L582" s="313"/>
      <c r="M582" s="295"/>
      <c r="N582" s="295"/>
      <c r="O582" s="295"/>
      <c r="P582" s="295"/>
      <c r="Q582" s="302"/>
      <c r="R582" s="295"/>
      <c r="S582" s="686"/>
      <c r="T582" s="295"/>
      <c r="U582" s="302"/>
      <c r="V582" s="734"/>
      <c r="W582" s="734"/>
      <c r="X582" s="734"/>
      <c r="Y582" s="734"/>
      <c r="Z582" s="735"/>
      <c r="AA582" s="734"/>
      <c r="AB582" s="734"/>
      <c r="AC582" s="734"/>
      <c r="AD582" s="742"/>
      <c r="AE582" s="313"/>
    </row>
    <row r="583" spans="1:40">
      <c r="A583" s="276"/>
      <c r="B583" s="82"/>
      <c r="C583" s="87"/>
      <c r="D583" s="88"/>
      <c r="E583" s="88"/>
      <c r="F583" s="89"/>
      <c r="G583" s="726"/>
      <c r="H583" s="90"/>
      <c r="I583" s="88"/>
      <c r="J583" s="724"/>
      <c r="K583" s="90"/>
      <c r="L583" s="313"/>
      <c r="M583" s="295"/>
      <c r="N583" s="686"/>
      <c r="O583" s="686"/>
      <c r="P583" s="686"/>
      <c r="Q583" s="733"/>
      <c r="R583" s="686"/>
      <c r="S583" s="686"/>
      <c r="T583" s="686"/>
      <c r="U583" s="733"/>
      <c r="V583" s="686"/>
      <c r="W583" s="686"/>
      <c r="X583" s="686"/>
      <c r="Y583" s="686"/>
      <c r="Z583" s="733"/>
      <c r="AA583" s="686"/>
      <c r="AB583" s="686"/>
      <c r="AC583" s="686"/>
      <c r="AD583" s="754"/>
      <c r="AE583" s="313"/>
    </row>
    <row r="584" spans="1:40">
      <c r="A584" s="276"/>
      <c r="B584" s="82"/>
      <c r="C584" s="87"/>
      <c r="D584" s="88"/>
      <c r="E584" s="88"/>
      <c r="F584" s="89"/>
      <c r="G584" s="98"/>
      <c r="H584" s="90"/>
      <c r="I584" s="88"/>
      <c r="J584" s="724"/>
      <c r="K584" s="90"/>
      <c r="L584" s="313"/>
      <c r="M584" s="295"/>
      <c r="N584" s="686"/>
      <c r="O584" s="686"/>
      <c r="P584" s="686"/>
      <c r="Q584" s="733"/>
      <c r="R584" s="686"/>
      <c r="S584" s="686"/>
      <c r="T584" s="686"/>
      <c r="U584" s="733"/>
      <c r="V584" s="686"/>
      <c r="W584" s="686"/>
      <c r="X584" s="686"/>
      <c r="Y584" s="686"/>
      <c r="Z584" s="733"/>
      <c r="AA584" s="686"/>
      <c r="AB584" s="686"/>
      <c r="AC584" s="686"/>
      <c r="AD584" s="754"/>
      <c r="AE584" s="313"/>
      <c r="AI584" s="599"/>
    </row>
    <row r="585" spans="1:40">
      <c r="A585" s="276"/>
      <c r="B585" s="82"/>
      <c r="C585" s="87"/>
      <c r="D585" s="88"/>
      <c r="E585" s="88"/>
      <c r="F585" s="89"/>
      <c r="G585" s="98"/>
      <c r="H585" s="90"/>
      <c r="I585" s="88"/>
      <c r="J585" s="724"/>
      <c r="K585" s="90"/>
      <c r="L585" s="313"/>
      <c r="M585" s="295"/>
      <c r="N585" s="686"/>
      <c r="O585" s="686"/>
      <c r="P585" s="686"/>
      <c r="Q585" s="733"/>
      <c r="R585" s="686"/>
      <c r="S585" s="686"/>
      <c r="T585" s="686"/>
      <c r="U585" s="733"/>
      <c r="V585" s="686"/>
      <c r="W585" s="686"/>
      <c r="X585" s="686"/>
      <c r="Y585" s="686"/>
      <c r="Z585" s="733"/>
      <c r="AA585" s="686"/>
      <c r="AB585" s="686"/>
      <c r="AC585" s="686"/>
      <c r="AD585" s="754"/>
      <c r="AE585" s="313"/>
    </row>
    <row r="586" spans="1:40">
      <c r="A586" s="276"/>
      <c r="B586" s="82"/>
      <c r="C586" s="87"/>
      <c r="D586" s="88"/>
      <c r="E586" s="88"/>
      <c r="F586" s="89"/>
      <c r="G586" s="98"/>
      <c r="H586" s="90"/>
      <c r="I586" s="88"/>
      <c r="J586" s="724"/>
      <c r="K586" s="90"/>
      <c r="L586" s="313"/>
      <c r="M586" s="295"/>
      <c r="N586" s="686"/>
      <c r="O586" s="686"/>
      <c r="P586" s="686"/>
      <c r="Q586" s="733"/>
      <c r="R586" s="686"/>
      <c r="S586" s="686"/>
      <c r="T586" s="686"/>
      <c r="U586" s="733"/>
      <c r="V586" s="778"/>
      <c r="W586" s="756"/>
      <c r="X586" s="756"/>
      <c r="Y586" s="757"/>
      <c r="Z586" s="758"/>
      <c r="AA586" s="758"/>
      <c r="AB586" s="756"/>
      <c r="AC586" s="757"/>
      <c r="AD586" s="758"/>
      <c r="AE586" s="313"/>
    </row>
    <row r="587" spans="1:40">
      <c r="B587" s="82"/>
      <c r="C587" s="87"/>
      <c r="D587" s="88"/>
      <c r="E587" s="88"/>
      <c r="F587" s="89"/>
      <c r="G587" s="98"/>
      <c r="H587" s="90"/>
      <c r="I587" s="88"/>
      <c r="J587" s="724"/>
      <c r="K587" s="90"/>
      <c r="L587" s="313"/>
      <c r="M587" s="295"/>
      <c r="N587" s="686"/>
      <c r="O587" s="686"/>
      <c r="P587" s="686"/>
      <c r="Q587" s="733"/>
      <c r="R587" s="686"/>
      <c r="S587" s="686"/>
      <c r="T587" s="686"/>
      <c r="U587" s="733"/>
      <c r="V587" s="755"/>
      <c r="W587" s="756"/>
      <c r="X587" s="756"/>
      <c r="Y587" s="757"/>
      <c r="Z587" s="758"/>
      <c r="AA587" s="758"/>
      <c r="AB587" s="756"/>
      <c r="AC587" s="757"/>
      <c r="AD587" s="758"/>
      <c r="AE587" s="313"/>
    </row>
    <row r="588" spans="1:40">
      <c r="A588" s="276"/>
      <c r="B588" s="86"/>
      <c r="C588" s="91"/>
      <c r="D588" s="92"/>
      <c r="E588" s="92"/>
      <c r="F588" s="93"/>
      <c r="G588" s="99"/>
      <c r="H588" s="94"/>
      <c r="I588" s="92"/>
      <c r="J588" s="725"/>
      <c r="K588" s="94"/>
      <c r="L588" s="313"/>
      <c r="M588" s="759"/>
      <c r="N588" s="760"/>
      <c r="O588" s="760"/>
      <c r="P588" s="760"/>
      <c r="Q588" s="761"/>
      <c r="R588" s="760"/>
      <c r="S588" s="760"/>
      <c r="T588" s="760"/>
      <c r="U588" s="761"/>
      <c r="V588" s="779"/>
      <c r="W588" s="760"/>
      <c r="X588" s="760"/>
      <c r="Y588" s="763"/>
      <c r="Z588" s="762"/>
      <c r="AA588" s="762"/>
      <c r="AB588" s="760"/>
      <c r="AC588" s="763"/>
      <c r="AD588" s="762"/>
      <c r="AE588" s="313"/>
    </row>
    <row r="589" spans="1:40">
      <c r="A589" s="276"/>
      <c r="B589" s="82"/>
      <c r="C589" s="87"/>
      <c r="D589" s="88"/>
      <c r="E589" s="88"/>
      <c r="F589" s="89"/>
      <c r="G589" s="98"/>
      <c r="H589" s="90"/>
      <c r="I589" s="88"/>
      <c r="J589" s="724"/>
      <c r="K589" s="90"/>
      <c r="L589" s="313"/>
      <c r="M589" s="764"/>
      <c r="N589" s="764"/>
      <c r="O589" s="764"/>
      <c r="P589" s="764"/>
      <c r="Q589" s="765"/>
      <c r="R589" s="764"/>
      <c r="S589" s="756"/>
      <c r="T589" s="764"/>
      <c r="U589" s="765"/>
      <c r="V589" s="766"/>
      <c r="W589" s="767"/>
      <c r="X589" s="767"/>
      <c r="Y589" s="768"/>
      <c r="Z589" s="769"/>
      <c r="AA589" s="769"/>
      <c r="AB589" s="767"/>
      <c r="AC589" s="768"/>
      <c r="AD589" s="769"/>
      <c r="AE589" s="313"/>
    </row>
    <row r="590" spans="1:40">
      <c r="B590" s="82"/>
      <c r="C590" s="87"/>
      <c r="D590" s="88"/>
      <c r="E590" s="88"/>
      <c r="F590" s="89"/>
      <c r="G590" s="98"/>
      <c r="H590" s="90"/>
      <c r="I590" s="88"/>
      <c r="J590" s="724"/>
      <c r="K590" s="90"/>
      <c r="L590" s="313"/>
      <c r="M590" s="605"/>
      <c r="N590" s="605"/>
      <c r="O590" s="605"/>
      <c r="P590" s="606"/>
      <c r="Q590" s="607"/>
      <c r="R590" s="608"/>
      <c r="S590" s="605"/>
      <c r="T590" s="606"/>
      <c r="U590" s="609"/>
      <c r="V590" s="734"/>
      <c r="W590" s="734"/>
      <c r="X590" s="743"/>
      <c r="Y590" s="743"/>
      <c r="Z590" s="744"/>
      <c r="AA590" s="744"/>
      <c r="AB590" s="743"/>
      <c r="AC590" s="745"/>
      <c r="AD590" s="743"/>
      <c r="AE590" s="313"/>
    </row>
    <row r="591" spans="1:40">
      <c r="A591" s="276"/>
      <c r="B591" s="86"/>
      <c r="C591" s="91"/>
      <c r="D591" s="92"/>
      <c r="E591" s="92"/>
      <c r="F591" s="93"/>
      <c r="G591" s="99"/>
      <c r="H591" s="94"/>
      <c r="I591" s="92"/>
      <c r="J591" s="725"/>
      <c r="K591" s="94"/>
      <c r="L591" s="313"/>
      <c r="M591" s="610"/>
      <c r="N591" s="610"/>
      <c r="O591" s="610"/>
      <c r="P591" s="611"/>
      <c r="Q591" s="612"/>
      <c r="R591" s="613"/>
      <c r="S591" s="610"/>
      <c r="T591" s="611"/>
      <c r="U591" s="614"/>
      <c r="V591" s="770"/>
      <c r="W591" s="771"/>
      <c r="X591" s="771"/>
      <c r="Y591" s="772"/>
      <c r="Z591" s="770"/>
      <c r="AA591" s="770"/>
      <c r="AB591" s="771"/>
      <c r="AC591" s="772"/>
      <c r="AD591" s="770"/>
      <c r="AE591" s="313"/>
    </row>
    <row r="592" spans="1:40">
      <c r="A592" s="276"/>
      <c r="B592" s="82"/>
      <c r="C592" s="87"/>
      <c r="D592" s="88"/>
      <c r="E592" s="88"/>
      <c r="F592" s="89"/>
      <c r="G592" s="98"/>
      <c r="H592" s="90"/>
      <c r="I592" s="88"/>
      <c r="J592" s="724"/>
      <c r="K592" s="90"/>
      <c r="L592" s="313"/>
      <c r="M592" s="905"/>
      <c r="N592" s="716"/>
      <c r="O592" s="716"/>
      <c r="P592" s="717"/>
      <c r="Q592" s="718"/>
      <c r="R592" s="719"/>
      <c r="S592" s="716"/>
      <c r="T592" s="717"/>
      <c r="U592" s="720"/>
      <c r="V592" s="773"/>
      <c r="W592" s="774"/>
      <c r="X592" s="774"/>
      <c r="Y592" s="775"/>
      <c r="Z592" s="776"/>
      <c r="AA592" s="776"/>
      <c r="AB592" s="774"/>
      <c r="AC592" s="775"/>
      <c r="AD592" s="776"/>
      <c r="AE592" s="313"/>
    </row>
    <row r="593" spans="1:31">
      <c r="A593" s="276"/>
      <c r="B593" s="82"/>
      <c r="C593" s="87"/>
      <c r="D593" s="88"/>
      <c r="E593" s="88"/>
      <c r="F593" s="89"/>
      <c r="G593" s="98"/>
      <c r="H593" s="90"/>
      <c r="I593" s="88"/>
      <c r="J593" s="724"/>
      <c r="K593" s="90"/>
      <c r="L593" s="313"/>
      <c r="M593" s="605"/>
      <c r="N593" s="605"/>
      <c r="O593" s="605"/>
      <c r="P593" s="606"/>
      <c r="Q593" s="607"/>
      <c r="R593" s="608"/>
      <c r="S593" s="605"/>
      <c r="T593" s="606"/>
      <c r="U593" s="609"/>
      <c r="V593" s="734"/>
      <c r="W593" s="734"/>
      <c r="X593" s="743"/>
      <c r="Y593" s="743"/>
      <c r="Z593" s="744"/>
      <c r="AA593" s="744"/>
      <c r="AB593" s="743"/>
      <c r="AC593" s="745"/>
      <c r="AD593" s="743"/>
      <c r="AE593" s="313"/>
    </row>
    <row r="594" spans="1:31">
      <c r="A594" s="276"/>
      <c r="B594" s="86"/>
      <c r="C594" s="91"/>
      <c r="D594" s="92"/>
      <c r="E594" s="92"/>
      <c r="F594" s="93"/>
      <c r="G594" s="99"/>
      <c r="H594" s="94"/>
      <c r="I594" s="92"/>
      <c r="J594" s="725"/>
      <c r="K594" s="94"/>
      <c r="L594" s="313"/>
      <c r="M594" s="610"/>
      <c r="N594" s="610"/>
      <c r="O594" s="610"/>
      <c r="P594" s="611"/>
      <c r="Q594" s="612"/>
      <c r="R594" s="613"/>
      <c r="S594" s="610"/>
      <c r="T594" s="611"/>
      <c r="U594" s="614"/>
      <c r="V594" s="770"/>
      <c r="W594" s="771"/>
      <c r="X594" s="771"/>
      <c r="Y594" s="772"/>
      <c r="Z594" s="770"/>
      <c r="AA594" s="770"/>
      <c r="AB594" s="771"/>
      <c r="AC594" s="772"/>
      <c r="AD594" s="770"/>
      <c r="AE594" s="313"/>
    </row>
    <row r="595" spans="1:31">
      <c r="A595" s="276"/>
      <c r="B595" s="82"/>
      <c r="C595" s="87"/>
      <c r="D595" s="88"/>
      <c r="E595" s="88"/>
      <c r="F595" s="89"/>
      <c r="G595" s="98"/>
      <c r="H595" s="90"/>
      <c r="I595" s="88"/>
      <c r="J595" s="724"/>
      <c r="K595" s="90"/>
      <c r="L595" s="313"/>
      <c r="M595" s="905"/>
      <c r="N595" s="716"/>
      <c r="O595" s="716"/>
      <c r="P595" s="717"/>
      <c r="Q595" s="718"/>
      <c r="R595" s="719"/>
      <c r="S595" s="716"/>
      <c r="T595" s="717"/>
      <c r="U595" s="720"/>
      <c r="V595" s="734"/>
      <c r="W595" s="734"/>
      <c r="X595" s="743"/>
      <c r="Y595" s="743"/>
      <c r="Z595" s="744"/>
      <c r="AA595" s="744"/>
      <c r="AB595" s="743"/>
      <c r="AC595" s="745"/>
      <c r="AD595" s="743"/>
      <c r="AE595" s="313"/>
    </row>
    <row r="596" spans="1:31">
      <c r="A596" s="276"/>
      <c r="B596" s="82"/>
      <c r="C596" s="87"/>
      <c r="D596" s="88"/>
      <c r="E596" s="88"/>
      <c r="F596" s="89"/>
      <c r="G596" s="98"/>
      <c r="H596" s="90"/>
      <c r="I596" s="88"/>
      <c r="J596" s="724"/>
      <c r="K596" s="90"/>
      <c r="L596" s="313"/>
      <c r="M596" s="605"/>
      <c r="N596" s="605"/>
      <c r="O596" s="605"/>
      <c r="P596" s="606"/>
      <c r="Q596" s="607"/>
      <c r="R596" s="608"/>
      <c r="S596" s="605"/>
      <c r="T596" s="606"/>
      <c r="U596" s="609"/>
      <c r="V596" s="734"/>
      <c r="W596" s="734"/>
      <c r="X596" s="743"/>
      <c r="Y596" s="743"/>
      <c r="Z596" s="744"/>
      <c r="AA596" s="744"/>
      <c r="AB596" s="743"/>
      <c r="AC596" s="745"/>
      <c r="AD596" s="743"/>
      <c r="AE596" s="313"/>
    </row>
    <row r="597" spans="1:31">
      <c r="A597" s="276"/>
      <c r="B597" s="86"/>
      <c r="C597" s="91"/>
      <c r="D597" s="92"/>
      <c r="E597" s="92"/>
      <c r="F597" s="93"/>
      <c r="G597" s="99"/>
      <c r="H597" s="94"/>
      <c r="I597" s="92"/>
      <c r="J597" s="725"/>
      <c r="K597" s="94"/>
      <c r="L597" s="313"/>
      <c r="M597" s="610"/>
      <c r="N597" s="610"/>
      <c r="O597" s="610"/>
      <c r="P597" s="611"/>
      <c r="Q597" s="612"/>
      <c r="R597" s="613"/>
      <c r="S597" s="610"/>
      <c r="T597" s="611"/>
      <c r="U597" s="614"/>
      <c r="V597" s="777"/>
      <c r="W597" s="771"/>
      <c r="X597" s="771"/>
      <c r="Y597" s="772"/>
      <c r="Z597" s="770"/>
      <c r="AA597" s="770"/>
      <c r="AB597" s="771"/>
      <c r="AC597" s="772"/>
      <c r="AD597" s="770"/>
      <c r="AE597" s="313"/>
    </row>
    <row r="598" spans="1:31">
      <c r="A598" s="276"/>
      <c r="B598" s="82"/>
      <c r="C598" s="87"/>
      <c r="D598" s="88"/>
      <c r="E598" s="88"/>
      <c r="F598" s="89"/>
      <c r="G598" s="98"/>
      <c r="H598" s="90"/>
      <c r="I598" s="88"/>
      <c r="J598" s="724"/>
      <c r="K598" s="90"/>
      <c r="L598" s="313"/>
      <c r="M598" s="905"/>
      <c r="N598" s="716"/>
      <c r="O598" s="716"/>
      <c r="P598" s="717"/>
      <c r="Q598" s="718"/>
      <c r="R598" s="719"/>
      <c r="S598" s="716"/>
      <c r="T598" s="717"/>
      <c r="U598" s="720"/>
      <c r="V598" s="773"/>
      <c r="W598" s="774"/>
      <c r="X598" s="774"/>
      <c r="Y598" s="775"/>
      <c r="Z598" s="776"/>
      <c r="AA598" s="776"/>
      <c r="AB598" s="774"/>
      <c r="AC598" s="775"/>
      <c r="AD598" s="776"/>
      <c r="AE598" s="313"/>
    </row>
    <row r="599" spans="1:31">
      <c r="A599" s="276"/>
      <c r="B599" s="82"/>
      <c r="C599" s="87"/>
      <c r="D599" s="88"/>
      <c r="E599" s="88"/>
      <c r="F599" s="89"/>
      <c r="G599" s="98"/>
      <c r="H599" s="90"/>
      <c r="I599" s="88"/>
      <c r="J599" s="724"/>
      <c r="K599" s="90"/>
      <c r="L599" s="313"/>
      <c r="M599" s="605"/>
      <c r="N599" s="605"/>
      <c r="O599" s="605"/>
      <c r="P599" s="606"/>
      <c r="Q599" s="607"/>
      <c r="R599" s="608"/>
      <c r="S599" s="605"/>
      <c r="T599" s="606"/>
      <c r="U599" s="609"/>
      <c r="V599" s="734"/>
      <c r="W599" s="734"/>
      <c r="X599" s="743"/>
      <c r="Y599" s="743"/>
      <c r="Z599" s="744"/>
      <c r="AA599" s="744"/>
      <c r="AB599" s="743"/>
      <c r="AC599" s="745"/>
      <c r="AD599" s="743"/>
      <c r="AE599" s="313"/>
    </row>
    <row r="600" spans="1:31">
      <c r="A600" s="276"/>
      <c r="B600" s="86"/>
      <c r="C600" s="91"/>
      <c r="D600" s="92"/>
      <c r="E600" s="92"/>
      <c r="F600" s="93"/>
      <c r="G600" s="99"/>
      <c r="H600" s="94"/>
      <c r="I600" s="714"/>
      <c r="J600" s="725"/>
      <c r="K600" s="94"/>
      <c r="L600" s="313"/>
      <c r="M600" s="610"/>
      <c r="N600" s="610"/>
      <c r="O600" s="610"/>
      <c r="P600" s="611"/>
      <c r="Q600" s="612"/>
      <c r="R600" s="613"/>
      <c r="S600" s="610"/>
      <c r="T600" s="611"/>
      <c r="U600" s="614"/>
      <c r="V600" s="770"/>
      <c r="W600" s="771"/>
      <c r="X600" s="771"/>
      <c r="Y600" s="772"/>
      <c r="Z600" s="770"/>
      <c r="AA600" s="770"/>
      <c r="AB600" s="771"/>
      <c r="AC600" s="772"/>
      <c r="AD600" s="770"/>
      <c r="AE600" s="313"/>
    </row>
    <row r="601" spans="1:31">
      <c r="A601" s="276"/>
      <c r="B601" s="82"/>
      <c r="C601" s="87"/>
      <c r="D601" s="88"/>
      <c r="E601" s="88"/>
      <c r="F601" s="89"/>
      <c r="G601" s="98"/>
      <c r="H601" s="90"/>
      <c r="I601" s="88"/>
      <c r="J601" s="724"/>
      <c r="K601" s="90"/>
      <c r="L601" s="313"/>
      <c r="M601" s="905"/>
      <c r="N601" s="716"/>
      <c r="O601" s="716"/>
      <c r="P601" s="717"/>
      <c r="Q601" s="718"/>
      <c r="R601" s="719"/>
      <c r="S601" s="716"/>
      <c r="T601" s="717"/>
      <c r="U601" s="720"/>
      <c r="V601" s="773"/>
      <c r="W601" s="774"/>
      <c r="X601" s="774"/>
      <c r="Y601" s="775"/>
      <c r="Z601" s="776"/>
      <c r="AA601" s="776"/>
      <c r="AB601" s="774"/>
      <c r="AC601" s="775"/>
      <c r="AD601" s="776"/>
      <c r="AE601" s="313"/>
    </row>
    <row r="602" spans="1:31">
      <c r="A602" s="276"/>
      <c r="B602" s="82"/>
      <c r="C602" s="87"/>
      <c r="D602" s="88"/>
      <c r="E602" s="88"/>
      <c r="F602" s="89"/>
      <c r="G602" s="98"/>
      <c r="H602" s="90"/>
      <c r="I602" s="88"/>
      <c r="J602" s="724"/>
      <c r="K602" s="90"/>
      <c r="L602" s="313"/>
      <c r="M602" s="605"/>
      <c r="N602" s="605"/>
      <c r="O602" s="605"/>
      <c r="P602" s="606"/>
      <c r="Q602" s="607"/>
      <c r="R602" s="608"/>
      <c r="S602" s="605"/>
      <c r="T602" s="606"/>
      <c r="U602" s="609"/>
      <c r="V602" s="734"/>
      <c r="W602" s="734"/>
      <c r="X602" s="743"/>
      <c r="Y602" s="743"/>
      <c r="Z602" s="744"/>
      <c r="AA602" s="744"/>
      <c r="AB602" s="743"/>
      <c r="AC602" s="745"/>
      <c r="AD602" s="743"/>
      <c r="AE602" s="313"/>
    </row>
    <row r="603" spans="1:31">
      <c r="A603" s="276"/>
      <c r="B603" s="86"/>
      <c r="C603" s="91"/>
      <c r="D603" s="92"/>
      <c r="E603" s="92"/>
      <c r="F603" s="93"/>
      <c r="G603" s="99"/>
      <c r="H603" s="94"/>
      <c r="I603" s="92"/>
      <c r="J603" s="725"/>
      <c r="K603" s="94"/>
      <c r="L603" s="313"/>
      <c r="M603" s="610"/>
      <c r="N603" s="610"/>
      <c r="O603" s="610"/>
      <c r="P603" s="611"/>
      <c r="Q603" s="612"/>
      <c r="R603" s="613"/>
      <c r="S603" s="610"/>
      <c r="T603" s="611"/>
      <c r="U603" s="614"/>
      <c r="V603" s="770"/>
      <c r="W603" s="771"/>
      <c r="X603" s="771"/>
      <c r="Y603" s="772"/>
      <c r="Z603" s="770"/>
      <c r="AA603" s="770"/>
      <c r="AB603" s="771"/>
      <c r="AC603" s="772"/>
      <c r="AD603" s="770"/>
      <c r="AE603" s="313"/>
    </row>
    <row r="604" spans="1:31">
      <c r="A604" s="276"/>
      <c r="B604" s="82"/>
      <c r="C604" s="87"/>
      <c r="D604" s="88"/>
      <c r="E604" s="88"/>
      <c r="F604" s="89"/>
      <c r="G604" s="98"/>
      <c r="H604" s="90"/>
      <c r="I604" s="88"/>
      <c r="J604" s="724"/>
      <c r="K604" s="90"/>
      <c r="L604" s="313"/>
      <c r="M604" s="905"/>
      <c r="N604" s="716"/>
      <c r="O604" s="716"/>
      <c r="P604" s="717"/>
      <c r="Q604" s="718"/>
      <c r="R604" s="719"/>
      <c r="S604" s="716"/>
      <c r="T604" s="717"/>
      <c r="U604" s="720"/>
      <c r="V604" s="773"/>
      <c r="W604" s="774"/>
      <c r="X604" s="774"/>
      <c r="Y604" s="775"/>
      <c r="Z604" s="776"/>
      <c r="AA604" s="776"/>
      <c r="AB604" s="774"/>
      <c r="AC604" s="775"/>
      <c r="AD604" s="776"/>
      <c r="AE604" s="313"/>
    </row>
    <row r="605" spans="1:31">
      <c r="A605" s="276"/>
      <c r="B605" s="82"/>
      <c r="C605" s="87"/>
      <c r="D605" s="88"/>
      <c r="E605" s="88"/>
      <c r="F605" s="89"/>
      <c r="G605" s="98"/>
      <c r="H605" s="90"/>
      <c r="I605" s="88"/>
      <c r="J605" s="724"/>
      <c r="K605" s="90"/>
      <c r="L605" s="313"/>
      <c r="M605" s="605"/>
      <c r="N605" s="605"/>
      <c r="O605" s="605"/>
      <c r="P605" s="606"/>
      <c r="Q605" s="607"/>
      <c r="R605" s="608"/>
      <c r="S605" s="605"/>
      <c r="T605" s="606"/>
      <c r="U605" s="609"/>
      <c r="V605" s="734"/>
      <c r="W605" s="734"/>
      <c r="X605" s="743"/>
      <c r="Y605" s="743"/>
      <c r="Z605" s="744"/>
      <c r="AA605" s="744"/>
      <c r="AB605" s="743"/>
      <c r="AC605" s="745"/>
      <c r="AD605" s="743"/>
      <c r="AE605" s="313"/>
    </row>
    <row r="606" spans="1:31">
      <c r="A606" s="276"/>
      <c r="B606" s="86"/>
      <c r="C606" s="91"/>
      <c r="D606" s="92"/>
      <c r="E606" s="92"/>
      <c r="F606" s="93"/>
      <c r="G606" s="99"/>
      <c r="H606" s="94"/>
      <c r="I606" s="92"/>
      <c r="J606" s="725"/>
      <c r="K606" s="94"/>
      <c r="L606" s="313"/>
      <c r="M606" s="610"/>
      <c r="N606" s="610"/>
      <c r="O606" s="610"/>
      <c r="P606" s="611"/>
      <c r="Q606" s="612"/>
      <c r="R606" s="613"/>
      <c r="S606" s="610"/>
      <c r="T606" s="611"/>
      <c r="U606" s="614"/>
      <c r="V606" s="770"/>
      <c r="W606" s="771"/>
      <c r="X606" s="771"/>
      <c r="Y606" s="772"/>
      <c r="Z606" s="770"/>
      <c r="AA606" s="770"/>
      <c r="AB606" s="771"/>
      <c r="AC606" s="772"/>
      <c r="AD606" s="770"/>
      <c r="AE606" s="313"/>
    </row>
    <row r="607" spans="1:31">
      <c r="A607" s="276"/>
      <c r="B607" s="641"/>
      <c r="C607" s="642"/>
      <c r="D607" s="618"/>
      <c r="E607" s="618"/>
      <c r="F607" s="602"/>
      <c r="G607" s="721"/>
      <c r="H607" s="601"/>
      <c r="I607" s="618"/>
      <c r="J607" s="723"/>
      <c r="K607" s="601"/>
      <c r="L607" s="313"/>
      <c r="M607" s="905"/>
      <c r="N607" s="716"/>
      <c r="O607" s="716"/>
      <c r="P607" s="717"/>
      <c r="Q607" s="718"/>
      <c r="R607" s="719"/>
      <c r="S607" s="716"/>
      <c r="T607" s="717"/>
      <c r="U607" s="720"/>
      <c r="V607" s="773"/>
      <c r="W607" s="774"/>
      <c r="X607" s="774"/>
      <c r="Y607" s="775"/>
      <c r="Z607" s="776"/>
      <c r="AA607" s="776"/>
      <c r="AB607" s="774"/>
      <c r="AC607" s="775"/>
      <c r="AD607" s="776"/>
      <c r="AE607" s="313"/>
    </row>
    <row r="608" spans="1:31">
      <c r="A608" s="276"/>
      <c r="B608" s="82"/>
      <c r="C608" s="87"/>
      <c r="D608" s="88"/>
      <c r="E608" s="88"/>
      <c r="F608" s="89"/>
      <c r="G608" s="98"/>
      <c r="H608" s="90"/>
      <c r="I608" s="88"/>
      <c r="J608" s="724"/>
      <c r="K608" s="90"/>
      <c r="L608" s="313"/>
      <c r="M608" s="605"/>
      <c r="N608" s="605"/>
      <c r="O608" s="605"/>
      <c r="P608" s="606"/>
      <c r="Q608" s="607"/>
      <c r="R608" s="608"/>
      <c r="S608" s="605"/>
      <c r="T608" s="606"/>
      <c r="U608" s="609"/>
      <c r="V608" s="734"/>
      <c r="W608" s="734"/>
      <c r="X608" s="743"/>
      <c r="Y608" s="743"/>
      <c r="Z608" s="744"/>
      <c r="AA608" s="744"/>
      <c r="AB608" s="743"/>
      <c r="AC608" s="745"/>
      <c r="AD608" s="743"/>
      <c r="AE608" s="313"/>
    </row>
    <row r="609" spans="1:40">
      <c r="A609" s="276"/>
      <c r="B609" s="86"/>
      <c r="C609" s="91"/>
      <c r="D609" s="92"/>
      <c r="E609" s="92"/>
      <c r="F609" s="93"/>
      <c r="G609" s="99"/>
      <c r="H609" s="94"/>
      <c r="I609" s="92"/>
      <c r="J609" s="725"/>
      <c r="K609" s="94"/>
      <c r="L609" s="313"/>
      <c r="M609" s="610"/>
      <c r="N609" s="610"/>
      <c r="O609" s="610"/>
      <c r="P609" s="611"/>
      <c r="Q609" s="612"/>
      <c r="R609" s="613"/>
      <c r="S609" s="610"/>
      <c r="T609" s="611"/>
      <c r="U609" s="614"/>
      <c r="V609" s="770"/>
      <c r="W609" s="771"/>
      <c r="X609" s="771"/>
      <c r="Y609" s="772"/>
      <c r="Z609" s="770"/>
      <c r="AA609" s="770"/>
      <c r="AB609" s="771"/>
      <c r="AC609" s="772"/>
      <c r="AD609" s="770"/>
      <c r="AE609" s="313"/>
    </row>
    <row r="610" spans="1:40">
      <c r="A610" s="276"/>
      <c r="B610" s="82"/>
      <c r="C610" s="87"/>
      <c r="D610" s="88"/>
      <c r="E610" s="88"/>
      <c r="F610" s="89"/>
      <c r="G610" s="98"/>
      <c r="H610" s="90"/>
      <c r="I610" s="88"/>
      <c r="J610" s="724"/>
      <c r="K610" s="90"/>
      <c r="L610" s="313"/>
      <c r="M610" s="605"/>
      <c r="N610" s="605"/>
      <c r="O610" s="605"/>
      <c r="P610" s="606"/>
      <c r="Q610" s="722"/>
      <c r="R610" s="608"/>
      <c r="S610" s="605"/>
      <c r="T610" s="606"/>
      <c r="U610" s="609"/>
      <c r="V610" s="766"/>
      <c r="W610" s="767"/>
      <c r="X610" s="767"/>
      <c r="Y610" s="768"/>
      <c r="Z610" s="769"/>
      <c r="AA610" s="769"/>
      <c r="AB610" s="767"/>
      <c r="AC610" s="768"/>
      <c r="AD610" s="769"/>
      <c r="AE610" s="313"/>
    </row>
    <row r="611" spans="1:40">
      <c r="A611" s="276"/>
      <c r="B611" s="82"/>
      <c r="C611" s="87"/>
      <c r="D611" s="88"/>
      <c r="E611" s="88"/>
      <c r="F611" s="89"/>
      <c r="G611" s="98"/>
      <c r="H611" s="90"/>
      <c r="I611" s="88"/>
      <c r="J611" s="724"/>
      <c r="K611" s="90"/>
      <c r="L611" s="313"/>
      <c r="M611" s="605"/>
      <c r="N611" s="296"/>
      <c r="O611" s="296"/>
      <c r="P611" s="296"/>
      <c r="Q611" s="297"/>
      <c r="R611" s="297"/>
      <c r="S611" s="683"/>
      <c r="T611" s="298"/>
      <c r="U611" s="298"/>
      <c r="V611" s="742"/>
      <c r="W611" s="734"/>
      <c r="X611" s="743"/>
      <c r="Y611" s="743"/>
      <c r="Z611" s="744"/>
      <c r="AA611" s="744"/>
      <c r="AB611" s="743"/>
      <c r="AC611" s="745"/>
      <c r="AD611" s="743"/>
      <c r="AE611" s="313"/>
    </row>
    <row r="612" spans="1:40">
      <c r="A612" s="305"/>
      <c r="B612" s="86"/>
      <c r="C612" s="91"/>
      <c r="D612" s="92"/>
      <c r="E612" s="92"/>
      <c r="F612" s="93"/>
      <c r="G612" s="99"/>
      <c r="H612" s="94"/>
      <c r="I612" s="92"/>
      <c r="J612" s="725"/>
      <c r="K612" s="94"/>
      <c r="L612" s="313"/>
      <c r="M612" s="610"/>
      <c r="N612" s="299"/>
      <c r="O612" s="299"/>
      <c r="P612" s="299"/>
      <c r="Q612" s="300"/>
      <c r="R612" s="300"/>
      <c r="S612" s="684"/>
      <c r="T612" s="301"/>
      <c r="U612" s="301"/>
      <c r="V612" s="746"/>
      <c r="W612" s="747"/>
      <c r="X612" s="748"/>
      <c r="Y612" s="748"/>
      <c r="Z612" s="749"/>
      <c r="AA612" s="749"/>
      <c r="AB612" s="748"/>
      <c r="AC612" s="750"/>
      <c r="AD612" s="748"/>
      <c r="AE612" s="313"/>
    </row>
    <row r="613" spans="1:40">
      <c r="A613" s="643"/>
      <c r="B613" s="641"/>
      <c r="C613" s="642"/>
      <c r="D613" s="618"/>
      <c r="E613" s="618"/>
      <c r="F613" s="602"/>
      <c r="G613" s="98"/>
      <c r="H613" s="601"/>
      <c r="I613" s="618"/>
      <c r="J613" s="723"/>
      <c r="K613" s="601"/>
      <c r="L613" s="313"/>
      <c r="M613" s="906"/>
      <c r="N613" s="292"/>
      <c r="O613" s="292"/>
      <c r="P613" s="292"/>
      <c r="Q613" s="293"/>
      <c r="R613" s="293"/>
      <c r="S613" s="682"/>
      <c r="T613" s="625"/>
      <c r="U613" s="294"/>
      <c r="V613" s="736"/>
      <c r="W613" s="737"/>
      <c r="X613" s="738"/>
      <c r="Y613" s="738"/>
      <c r="Z613" s="739"/>
      <c r="AA613" s="739"/>
      <c r="AB613" s="738"/>
      <c r="AC613" s="740"/>
      <c r="AD613" s="741"/>
      <c r="AE613" s="313"/>
    </row>
    <row r="614" spans="1:40">
      <c r="A614" s="276"/>
      <c r="B614" s="82"/>
      <c r="C614" s="87"/>
      <c r="D614" s="88"/>
      <c r="E614" s="88"/>
      <c r="F614" s="89"/>
      <c r="G614" s="98"/>
      <c r="H614" s="90"/>
      <c r="I614" s="88"/>
      <c r="J614" s="724"/>
      <c r="K614" s="90"/>
      <c r="L614" s="313"/>
      <c r="M614" s="907"/>
      <c r="N614" s="296"/>
      <c r="O614" s="296"/>
      <c r="P614" s="296"/>
      <c r="Q614" s="297"/>
      <c r="R614" s="297"/>
      <c r="S614" s="683"/>
      <c r="T614" s="298"/>
      <c r="U614" s="298"/>
      <c r="V614" s="742"/>
      <c r="W614" s="734"/>
      <c r="X614" s="743"/>
      <c r="Y614" s="743"/>
      <c r="Z614" s="744"/>
      <c r="AA614" s="744"/>
      <c r="AB614" s="743"/>
      <c r="AC614" s="745"/>
      <c r="AD614" s="743"/>
      <c r="AE614" s="313"/>
    </row>
    <row r="615" spans="1:40">
      <c r="A615" s="276"/>
      <c r="B615" s="82"/>
      <c r="C615" s="87"/>
      <c r="D615" s="88"/>
      <c r="E615" s="88"/>
      <c r="F615" s="89"/>
      <c r="G615" s="98"/>
      <c r="H615" s="90"/>
      <c r="I615" s="88"/>
      <c r="J615" s="724"/>
      <c r="K615" s="90"/>
      <c r="L615" s="313"/>
      <c r="M615" s="907"/>
      <c r="N615" s="296"/>
      <c r="O615" s="296"/>
      <c r="P615" s="296"/>
      <c r="Q615" s="297"/>
      <c r="R615" s="297"/>
      <c r="S615" s="683"/>
      <c r="T615" s="298"/>
      <c r="U615" s="298"/>
      <c r="V615" s="742"/>
      <c r="W615" s="734"/>
      <c r="X615" s="743"/>
      <c r="Y615" s="743"/>
      <c r="Z615" s="744"/>
      <c r="AA615" s="744"/>
      <c r="AB615" s="743"/>
      <c r="AC615" s="745"/>
      <c r="AD615" s="743"/>
      <c r="AE615" s="313"/>
    </row>
    <row r="616" spans="1:40">
      <c r="A616" s="276"/>
      <c r="B616" s="82"/>
      <c r="C616" s="87"/>
      <c r="D616" s="88"/>
      <c r="E616" s="88"/>
      <c r="F616" s="89"/>
      <c r="G616" s="98"/>
      <c r="H616" s="90"/>
      <c r="I616" s="88"/>
      <c r="J616" s="724"/>
      <c r="K616" s="90"/>
      <c r="L616" s="313"/>
      <c r="M616" s="907"/>
      <c r="N616" s="296"/>
      <c r="O616" s="296"/>
      <c r="P616" s="296"/>
      <c r="Q616" s="297"/>
      <c r="R616" s="297"/>
      <c r="S616" s="683"/>
      <c r="T616" s="298"/>
      <c r="U616" s="298"/>
      <c r="V616" s="742"/>
      <c r="W616" s="734"/>
      <c r="X616" s="743"/>
      <c r="Y616" s="743"/>
      <c r="Z616" s="744"/>
      <c r="AA616" s="744"/>
      <c r="AB616" s="743"/>
      <c r="AC616" s="745"/>
      <c r="AD616" s="743"/>
      <c r="AE616" s="313"/>
      <c r="AF616" s="660"/>
      <c r="AG616" s="660"/>
      <c r="AH616" s="660"/>
      <c r="AI616" s="660"/>
      <c r="AJ616" s="660"/>
      <c r="AK616" s="660"/>
      <c r="AL616" s="660"/>
      <c r="AM616" s="660"/>
      <c r="AN616" s="660"/>
    </row>
    <row r="617" spans="1:40">
      <c r="A617" s="276"/>
      <c r="B617" s="82"/>
      <c r="C617" s="87"/>
      <c r="D617" s="88"/>
      <c r="E617" s="88"/>
      <c r="F617" s="89"/>
      <c r="G617" s="98"/>
      <c r="H617" s="90"/>
      <c r="I617" s="88"/>
      <c r="J617" s="724"/>
      <c r="K617" s="90"/>
      <c r="L617" s="313"/>
      <c r="M617" s="907"/>
      <c r="N617" s="296"/>
      <c r="O617" s="296"/>
      <c r="P617" s="296"/>
      <c r="Q617" s="297"/>
      <c r="R617" s="297"/>
      <c r="S617" s="683"/>
      <c r="T617" s="298"/>
      <c r="U617" s="298"/>
      <c r="V617" s="742"/>
      <c r="W617" s="734"/>
      <c r="X617" s="743"/>
      <c r="Y617" s="743"/>
      <c r="Z617" s="744"/>
      <c r="AA617" s="744"/>
      <c r="AB617" s="743"/>
      <c r="AC617" s="745"/>
      <c r="AD617" s="743"/>
      <c r="AE617" s="313"/>
    </row>
    <row r="618" spans="1:40">
      <c r="A618" s="276"/>
      <c r="B618" s="86"/>
      <c r="C618" s="91"/>
      <c r="D618" s="92"/>
      <c r="E618" s="92"/>
      <c r="F618" s="93"/>
      <c r="G618" s="99"/>
      <c r="H618" s="94"/>
      <c r="I618" s="92"/>
      <c r="J618" s="725"/>
      <c r="K618" s="94"/>
      <c r="L618" s="311"/>
      <c r="M618" s="908"/>
      <c r="N618" s="299"/>
      <c r="O618" s="299"/>
      <c r="P618" s="299"/>
      <c r="Q618" s="300"/>
      <c r="R618" s="300"/>
      <c r="S618" s="684"/>
      <c r="T618" s="301"/>
      <c r="U618" s="301"/>
      <c r="V618" s="746"/>
      <c r="W618" s="747"/>
      <c r="X618" s="748"/>
      <c r="Y618" s="748"/>
      <c r="Z618" s="749"/>
      <c r="AA618" s="749"/>
      <c r="AB618" s="748"/>
      <c r="AC618" s="750"/>
      <c r="AD618" s="748"/>
      <c r="AE618" s="313"/>
    </row>
    <row r="619" spans="1:40">
      <c r="A619" s="276"/>
      <c r="B619" s="82"/>
      <c r="C619" s="87"/>
      <c r="D619" s="88"/>
      <c r="E619" s="88"/>
      <c r="F619" s="89"/>
      <c r="G619" s="98"/>
      <c r="H619" s="90"/>
      <c r="I619" s="88"/>
      <c r="J619" s="724"/>
      <c r="K619" s="90"/>
      <c r="L619" s="311"/>
      <c r="M619" s="904"/>
      <c r="N619" s="603"/>
      <c r="O619" s="603"/>
      <c r="P619" s="603"/>
      <c r="Q619" s="604"/>
      <c r="R619" s="603"/>
      <c r="S619" s="685"/>
      <c r="T619" s="603"/>
      <c r="U619" s="604"/>
      <c r="V619" s="751"/>
      <c r="W619" s="751"/>
      <c r="X619" s="751"/>
      <c r="Y619" s="751"/>
      <c r="Z619" s="752"/>
      <c r="AA619" s="751"/>
      <c r="AB619" s="751"/>
      <c r="AC619" s="751"/>
      <c r="AD619" s="753"/>
      <c r="AE619" s="313"/>
    </row>
    <row r="620" spans="1:40">
      <c r="A620" s="276"/>
      <c r="B620" s="82"/>
      <c r="C620" s="87"/>
      <c r="D620" s="88"/>
      <c r="E620" s="88"/>
      <c r="F620" s="89"/>
      <c r="G620" s="98"/>
      <c r="H620" s="90"/>
      <c r="I620" s="88"/>
      <c r="J620" s="724"/>
      <c r="K620" s="90"/>
      <c r="L620" s="311"/>
      <c r="M620" s="295"/>
      <c r="N620" s="295"/>
      <c r="O620" s="295"/>
      <c r="P620" s="295"/>
      <c r="Q620" s="302"/>
      <c r="R620" s="295"/>
      <c r="S620" s="686"/>
      <c r="T620" s="295"/>
      <c r="U620" s="302"/>
      <c r="V620" s="734"/>
      <c r="W620" s="734"/>
      <c r="X620" s="734"/>
      <c r="Y620" s="734"/>
      <c r="Z620" s="735"/>
      <c r="AA620" s="734"/>
      <c r="AB620" s="734"/>
      <c r="AC620" s="734"/>
      <c r="AD620" s="742"/>
      <c r="AE620" s="313"/>
    </row>
    <row r="621" spans="1:40">
      <c r="A621" s="276"/>
      <c r="B621" s="82"/>
      <c r="C621" s="87"/>
      <c r="D621" s="88"/>
      <c r="E621" s="88"/>
      <c r="F621" s="89"/>
      <c r="G621" s="726"/>
      <c r="H621" s="90"/>
      <c r="I621" s="88"/>
      <c r="J621" s="724"/>
      <c r="K621" s="90"/>
      <c r="L621" s="311"/>
      <c r="M621" s="295"/>
      <c r="N621" s="686"/>
      <c r="O621" s="686"/>
      <c r="P621" s="686"/>
      <c r="Q621" s="733"/>
      <c r="R621" s="686"/>
      <c r="S621" s="686"/>
      <c r="T621" s="686"/>
      <c r="U621" s="733"/>
      <c r="V621" s="686"/>
      <c r="W621" s="686"/>
      <c r="X621" s="686"/>
      <c r="Y621" s="686"/>
      <c r="Z621" s="733"/>
      <c r="AA621" s="686"/>
      <c r="AB621" s="686"/>
      <c r="AC621" s="686"/>
      <c r="AD621" s="754"/>
      <c r="AE621" s="313"/>
    </row>
    <row r="622" spans="1:40">
      <c r="A622" s="276"/>
      <c r="B622" s="82"/>
      <c r="C622" s="87"/>
      <c r="D622" s="88"/>
      <c r="E622" s="88"/>
      <c r="F622" s="89"/>
      <c r="G622" s="98"/>
      <c r="H622" s="90"/>
      <c r="I622" s="88"/>
      <c r="J622" s="724"/>
      <c r="K622" s="90"/>
      <c r="L622" s="311"/>
      <c r="M622" s="295"/>
      <c r="N622" s="686"/>
      <c r="O622" s="686"/>
      <c r="P622" s="686"/>
      <c r="Q622" s="733"/>
      <c r="R622" s="686"/>
      <c r="S622" s="686"/>
      <c r="T622" s="686"/>
      <c r="U622" s="733"/>
      <c r="V622" s="686"/>
      <c r="W622" s="686"/>
      <c r="X622" s="686"/>
      <c r="Y622" s="686"/>
      <c r="Z622" s="733"/>
      <c r="AA622" s="686"/>
      <c r="AB622" s="686"/>
      <c r="AC622" s="686"/>
      <c r="AD622" s="754"/>
      <c r="AE622" s="313"/>
    </row>
    <row r="623" spans="1:40">
      <c r="A623" s="276"/>
      <c r="B623" s="82"/>
      <c r="C623" s="87"/>
      <c r="D623" s="88"/>
      <c r="E623" s="88"/>
      <c r="F623" s="89"/>
      <c r="G623" s="98"/>
      <c r="H623" s="90"/>
      <c r="I623" s="88"/>
      <c r="J623" s="724"/>
      <c r="K623" s="90"/>
      <c r="L623" s="311"/>
      <c r="M623" s="295"/>
      <c r="N623" s="686"/>
      <c r="O623" s="686"/>
      <c r="P623" s="686"/>
      <c r="Q623" s="733"/>
      <c r="R623" s="686"/>
      <c r="S623" s="686"/>
      <c r="T623" s="686"/>
      <c r="U623" s="733"/>
      <c r="V623" s="686"/>
      <c r="W623" s="686"/>
      <c r="X623" s="686"/>
      <c r="Y623" s="686"/>
      <c r="Z623" s="733"/>
      <c r="AA623" s="686"/>
      <c r="AB623" s="686"/>
      <c r="AC623" s="686"/>
      <c r="AD623" s="754"/>
      <c r="AE623" s="313"/>
    </row>
    <row r="624" spans="1:40">
      <c r="A624" s="276"/>
      <c r="B624" s="82"/>
      <c r="C624" s="87"/>
      <c r="D624" s="88"/>
      <c r="E624" s="88"/>
      <c r="F624" s="89"/>
      <c r="G624" s="98"/>
      <c r="H624" s="90"/>
      <c r="I624" s="88"/>
      <c r="J624" s="724"/>
      <c r="K624" s="90"/>
      <c r="L624" s="311"/>
      <c r="M624" s="295"/>
      <c r="N624" s="686"/>
      <c r="O624" s="686"/>
      <c r="P624" s="686"/>
      <c r="Q624" s="733"/>
      <c r="R624" s="686"/>
      <c r="S624" s="686"/>
      <c r="T624" s="686"/>
      <c r="U624" s="733"/>
      <c r="V624" s="778"/>
      <c r="W624" s="756"/>
      <c r="X624" s="756"/>
      <c r="Y624" s="757"/>
      <c r="Z624" s="758"/>
      <c r="AA624" s="758"/>
      <c r="AB624" s="756"/>
      <c r="AC624" s="757"/>
      <c r="AD624" s="758"/>
      <c r="AE624" s="313"/>
    </row>
    <row r="625" spans="1:31">
      <c r="B625" s="82"/>
      <c r="C625" s="87"/>
      <c r="D625" s="88"/>
      <c r="E625" s="88"/>
      <c r="F625" s="89"/>
      <c r="G625" s="98"/>
      <c r="H625" s="90"/>
      <c r="I625" s="88"/>
      <c r="J625" s="724"/>
      <c r="K625" s="90"/>
      <c r="L625" s="311"/>
      <c r="M625" s="295"/>
      <c r="N625" s="686"/>
      <c r="O625" s="686"/>
      <c r="P625" s="686"/>
      <c r="Q625" s="733"/>
      <c r="R625" s="686"/>
      <c r="S625" s="686"/>
      <c r="T625" s="686"/>
      <c r="U625" s="733"/>
      <c r="V625" s="755"/>
      <c r="W625" s="756"/>
      <c r="X625" s="756"/>
      <c r="Y625" s="757"/>
      <c r="Z625" s="758"/>
      <c r="AA625" s="758"/>
      <c r="AB625" s="756"/>
      <c r="AC625" s="757"/>
      <c r="AD625" s="758"/>
      <c r="AE625" s="313"/>
    </row>
    <row r="626" spans="1:31">
      <c r="A626" s="276"/>
      <c r="B626" s="86"/>
      <c r="C626" s="91"/>
      <c r="D626" s="92"/>
      <c r="E626" s="92"/>
      <c r="F626" s="93"/>
      <c r="G626" s="99"/>
      <c r="H626" s="94"/>
      <c r="I626" s="92"/>
      <c r="J626" s="725"/>
      <c r="K626" s="94"/>
      <c r="L626" s="311"/>
      <c r="M626" s="759"/>
      <c r="N626" s="760"/>
      <c r="O626" s="760"/>
      <c r="P626" s="760"/>
      <c r="Q626" s="761"/>
      <c r="R626" s="760"/>
      <c r="S626" s="760"/>
      <c r="T626" s="760"/>
      <c r="U626" s="761"/>
      <c r="V626" s="779"/>
      <c r="W626" s="760"/>
      <c r="X626" s="760"/>
      <c r="Y626" s="763"/>
      <c r="Z626" s="762"/>
      <c r="AA626" s="762"/>
      <c r="AB626" s="760"/>
      <c r="AC626" s="763"/>
      <c r="AD626" s="762"/>
      <c r="AE626" s="313"/>
    </row>
    <row r="627" spans="1:31">
      <c r="A627" s="276"/>
      <c r="B627" s="82"/>
      <c r="C627" s="87"/>
      <c r="D627" s="88"/>
      <c r="E627" s="88"/>
      <c r="F627" s="89"/>
      <c r="G627" s="98"/>
      <c r="H627" s="90"/>
      <c r="I627" s="88"/>
      <c r="J627" s="724"/>
      <c r="K627" s="90"/>
      <c r="L627" s="311"/>
      <c r="M627" s="764"/>
      <c r="N627" s="764"/>
      <c r="O627" s="764"/>
      <c r="P627" s="764"/>
      <c r="Q627" s="765"/>
      <c r="R627" s="764"/>
      <c r="S627" s="756"/>
      <c r="T627" s="764"/>
      <c r="U627" s="765"/>
      <c r="V627" s="766"/>
      <c r="W627" s="767"/>
      <c r="X627" s="767"/>
      <c r="Y627" s="768"/>
      <c r="Z627" s="769"/>
      <c r="AA627" s="769"/>
      <c r="AB627" s="767"/>
      <c r="AC627" s="768"/>
      <c r="AD627" s="769"/>
      <c r="AE627" s="313"/>
    </row>
    <row r="628" spans="1:31">
      <c r="B628" s="82"/>
      <c r="C628" s="87"/>
      <c r="D628" s="88"/>
      <c r="E628" s="88"/>
      <c r="F628" s="89"/>
      <c r="G628" s="98"/>
      <c r="H628" s="90"/>
      <c r="I628" s="88"/>
      <c r="J628" s="724"/>
      <c r="K628" s="90"/>
      <c r="L628" s="311"/>
      <c r="M628" s="605"/>
      <c r="N628" s="605"/>
      <c r="O628" s="605"/>
      <c r="P628" s="606"/>
      <c r="Q628" s="607"/>
      <c r="R628" s="608"/>
      <c r="S628" s="605"/>
      <c r="T628" s="606"/>
      <c r="U628" s="609"/>
      <c r="V628" s="734"/>
      <c r="W628" s="734"/>
      <c r="X628" s="743"/>
      <c r="Y628" s="743"/>
      <c r="Z628" s="744"/>
      <c r="AA628" s="744"/>
      <c r="AB628" s="743"/>
      <c r="AC628" s="745"/>
      <c r="AD628" s="743"/>
      <c r="AE628" s="313"/>
    </row>
    <row r="629" spans="1:31">
      <c r="A629" s="276"/>
      <c r="B629" s="86"/>
      <c r="C629" s="91"/>
      <c r="D629" s="92"/>
      <c r="E629" s="92"/>
      <c r="F629" s="93"/>
      <c r="G629" s="99"/>
      <c r="H629" s="94"/>
      <c r="I629" s="92"/>
      <c r="J629" s="725"/>
      <c r="K629" s="94"/>
      <c r="L629" s="311"/>
      <c r="M629" s="610"/>
      <c r="N629" s="610"/>
      <c r="O629" s="610"/>
      <c r="P629" s="611"/>
      <c r="Q629" s="612"/>
      <c r="R629" s="613"/>
      <c r="S629" s="610"/>
      <c r="T629" s="611"/>
      <c r="U629" s="614"/>
      <c r="V629" s="770"/>
      <c r="W629" s="771"/>
      <c r="X629" s="771"/>
      <c r="Y629" s="772"/>
      <c r="Z629" s="770"/>
      <c r="AA629" s="770"/>
      <c r="AB629" s="771"/>
      <c r="AC629" s="772"/>
      <c r="AD629" s="770"/>
      <c r="AE629" s="313"/>
    </row>
    <row r="630" spans="1:31">
      <c r="A630" s="276"/>
      <c r="B630" s="82"/>
      <c r="C630" s="87"/>
      <c r="D630" s="88"/>
      <c r="E630" s="88"/>
      <c r="F630" s="89"/>
      <c r="G630" s="98"/>
      <c r="H630" s="90"/>
      <c r="I630" s="88"/>
      <c r="J630" s="724"/>
      <c r="K630" s="90"/>
      <c r="L630" s="311"/>
      <c r="M630" s="905"/>
      <c r="N630" s="716"/>
      <c r="O630" s="716"/>
      <c r="P630" s="717"/>
      <c r="Q630" s="718"/>
      <c r="R630" s="719"/>
      <c r="S630" s="716"/>
      <c r="T630" s="717"/>
      <c r="U630" s="720"/>
      <c r="V630" s="773"/>
      <c r="W630" s="774"/>
      <c r="X630" s="774"/>
      <c r="Y630" s="775"/>
      <c r="Z630" s="776"/>
      <c r="AA630" s="776"/>
      <c r="AB630" s="774"/>
      <c r="AC630" s="775"/>
      <c r="AD630" s="776"/>
      <c r="AE630" s="313"/>
    </row>
    <row r="631" spans="1:31">
      <c r="A631" s="276"/>
      <c r="B631" s="82"/>
      <c r="C631" s="87"/>
      <c r="D631" s="88"/>
      <c r="E631" s="88"/>
      <c r="F631" s="89"/>
      <c r="G631" s="98"/>
      <c r="H631" s="90"/>
      <c r="I631" s="88"/>
      <c r="J631" s="724"/>
      <c r="K631" s="90"/>
      <c r="L631" s="311"/>
      <c r="M631" s="605"/>
      <c r="N631" s="605"/>
      <c r="O631" s="605"/>
      <c r="P631" s="606"/>
      <c r="Q631" s="607"/>
      <c r="R631" s="608"/>
      <c r="S631" s="605"/>
      <c r="T631" s="606"/>
      <c r="U631" s="609"/>
      <c r="V631" s="734"/>
      <c r="W631" s="734"/>
      <c r="X631" s="743"/>
      <c r="Y631" s="743"/>
      <c r="Z631" s="744"/>
      <c r="AA631" s="744"/>
      <c r="AB631" s="743"/>
      <c r="AC631" s="745"/>
      <c r="AD631" s="743"/>
      <c r="AE631" s="313"/>
    </row>
    <row r="632" spans="1:31">
      <c r="A632" s="276"/>
      <c r="B632" s="86"/>
      <c r="C632" s="91"/>
      <c r="D632" s="92"/>
      <c r="E632" s="92"/>
      <c r="F632" s="93"/>
      <c r="G632" s="99"/>
      <c r="H632" s="94"/>
      <c r="I632" s="92"/>
      <c r="J632" s="725"/>
      <c r="K632" s="94"/>
      <c r="L632" s="311"/>
      <c r="M632" s="610"/>
      <c r="N632" s="610"/>
      <c r="O632" s="610"/>
      <c r="P632" s="611"/>
      <c r="Q632" s="612"/>
      <c r="R632" s="613"/>
      <c r="S632" s="610"/>
      <c r="T632" s="611"/>
      <c r="U632" s="614"/>
      <c r="V632" s="770"/>
      <c r="W632" s="771"/>
      <c r="X632" s="771"/>
      <c r="Y632" s="772"/>
      <c r="Z632" s="770"/>
      <c r="AA632" s="770"/>
      <c r="AB632" s="771"/>
      <c r="AC632" s="772"/>
      <c r="AD632" s="770"/>
      <c r="AE632" s="313"/>
    </row>
    <row r="633" spans="1:31">
      <c r="A633" s="276"/>
      <c r="B633" s="82"/>
      <c r="C633" s="87"/>
      <c r="D633" s="88"/>
      <c r="E633" s="88"/>
      <c r="F633" s="89"/>
      <c r="G633" s="98"/>
      <c r="H633" s="90"/>
      <c r="I633" s="88"/>
      <c r="J633" s="724"/>
      <c r="K633" s="90"/>
      <c r="L633" s="311"/>
      <c r="M633" s="905"/>
      <c r="N633" s="716"/>
      <c r="O633" s="716"/>
      <c r="P633" s="717"/>
      <c r="Q633" s="718"/>
      <c r="R633" s="719"/>
      <c r="S633" s="716"/>
      <c r="T633" s="717"/>
      <c r="U633" s="720"/>
      <c r="V633" s="734"/>
      <c r="W633" s="734"/>
      <c r="X633" s="743"/>
      <c r="Y633" s="743"/>
      <c r="Z633" s="744"/>
      <c r="AA633" s="744"/>
      <c r="AB633" s="743"/>
      <c r="AC633" s="745"/>
      <c r="AD633" s="743"/>
      <c r="AE633" s="313"/>
    </row>
    <row r="634" spans="1:31">
      <c r="A634" s="276"/>
      <c r="B634" s="82"/>
      <c r="C634" s="87"/>
      <c r="D634" s="88"/>
      <c r="E634" s="88"/>
      <c r="F634" s="89"/>
      <c r="G634" s="98"/>
      <c r="H634" s="90"/>
      <c r="I634" s="88"/>
      <c r="J634" s="724"/>
      <c r="K634" s="90"/>
      <c r="L634" s="311"/>
      <c r="M634" s="605"/>
      <c r="N634" s="605"/>
      <c r="O634" s="605"/>
      <c r="P634" s="606"/>
      <c r="Q634" s="607"/>
      <c r="R634" s="608"/>
      <c r="S634" s="605"/>
      <c r="T634" s="606"/>
      <c r="U634" s="609"/>
      <c r="V634" s="734"/>
      <c r="W634" s="734"/>
      <c r="X634" s="743"/>
      <c r="Y634" s="743"/>
      <c r="Z634" s="744"/>
      <c r="AA634" s="744"/>
      <c r="AB634" s="743"/>
      <c r="AC634" s="745"/>
      <c r="AD634" s="743"/>
      <c r="AE634" s="313"/>
    </row>
    <row r="635" spans="1:31">
      <c r="A635" s="276"/>
      <c r="B635" s="86"/>
      <c r="C635" s="91"/>
      <c r="D635" s="92"/>
      <c r="E635" s="92"/>
      <c r="F635" s="93"/>
      <c r="G635" s="99"/>
      <c r="H635" s="94"/>
      <c r="I635" s="92"/>
      <c r="J635" s="725"/>
      <c r="K635" s="94"/>
      <c r="L635" s="311"/>
      <c r="M635" s="610"/>
      <c r="N635" s="610"/>
      <c r="O635" s="610"/>
      <c r="P635" s="611"/>
      <c r="Q635" s="612"/>
      <c r="R635" s="613"/>
      <c r="S635" s="610"/>
      <c r="T635" s="611"/>
      <c r="U635" s="614"/>
      <c r="V635" s="777"/>
      <c r="W635" s="771"/>
      <c r="X635" s="771"/>
      <c r="Y635" s="772"/>
      <c r="Z635" s="770"/>
      <c r="AA635" s="770"/>
      <c r="AB635" s="771"/>
      <c r="AC635" s="772"/>
      <c r="AD635" s="770"/>
      <c r="AE635" s="313"/>
    </row>
    <row r="636" spans="1:31">
      <c r="A636" s="276"/>
      <c r="B636" s="82"/>
      <c r="C636" s="87"/>
      <c r="D636" s="88"/>
      <c r="E636" s="88"/>
      <c r="F636" s="89"/>
      <c r="G636" s="98"/>
      <c r="H636" s="90"/>
      <c r="I636" s="88"/>
      <c r="J636" s="724"/>
      <c r="K636" s="90"/>
      <c r="L636" s="311"/>
      <c r="M636" s="905"/>
      <c r="N636" s="716"/>
      <c r="O636" s="716"/>
      <c r="P636" s="717"/>
      <c r="Q636" s="718"/>
      <c r="R636" s="719"/>
      <c r="S636" s="716"/>
      <c r="T636" s="717"/>
      <c r="U636" s="720"/>
      <c r="V636" s="773"/>
      <c r="W636" s="774"/>
      <c r="X636" s="774"/>
      <c r="Y636" s="775"/>
      <c r="Z636" s="776"/>
      <c r="AA636" s="776"/>
      <c r="AB636" s="774"/>
      <c r="AC636" s="775"/>
      <c r="AD636" s="776"/>
      <c r="AE636" s="313"/>
    </row>
    <row r="637" spans="1:31">
      <c r="A637" s="276"/>
      <c r="B637" s="82"/>
      <c r="C637" s="87"/>
      <c r="D637" s="88"/>
      <c r="E637" s="88"/>
      <c r="F637" s="89"/>
      <c r="G637" s="98"/>
      <c r="H637" s="90"/>
      <c r="I637" s="88"/>
      <c r="J637" s="724"/>
      <c r="K637" s="90"/>
      <c r="L637" s="311"/>
      <c r="M637" s="605"/>
      <c r="N637" s="605"/>
      <c r="O637" s="605"/>
      <c r="P637" s="606"/>
      <c r="Q637" s="607"/>
      <c r="R637" s="608"/>
      <c r="S637" s="605"/>
      <c r="T637" s="606"/>
      <c r="U637" s="609"/>
      <c r="V637" s="734"/>
      <c r="W637" s="734"/>
      <c r="X637" s="743"/>
      <c r="Y637" s="743"/>
      <c r="Z637" s="744"/>
      <c r="AA637" s="744"/>
      <c r="AB637" s="743"/>
      <c r="AC637" s="745"/>
      <c r="AD637" s="743"/>
      <c r="AE637" s="313"/>
    </row>
    <row r="638" spans="1:31">
      <c r="A638" s="276"/>
      <c r="B638" s="86"/>
      <c r="C638" s="91"/>
      <c r="D638" s="92"/>
      <c r="E638" s="92"/>
      <c r="F638" s="93"/>
      <c r="G638" s="99"/>
      <c r="H638" s="94"/>
      <c r="I638" s="714"/>
      <c r="J638" s="725"/>
      <c r="K638" s="94"/>
      <c r="L638" s="311"/>
      <c r="M638" s="610"/>
      <c r="N638" s="610"/>
      <c r="O638" s="610"/>
      <c r="P638" s="611"/>
      <c r="Q638" s="612"/>
      <c r="R638" s="613"/>
      <c r="S638" s="610"/>
      <c r="T638" s="611"/>
      <c r="U638" s="614"/>
      <c r="V638" s="770"/>
      <c r="W638" s="771"/>
      <c r="X638" s="771"/>
      <c r="Y638" s="772"/>
      <c r="Z638" s="770"/>
      <c r="AA638" s="770"/>
      <c r="AB638" s="771"/>
      <c r="AC638" s="772"/>
      <c r="AD638" s="770"/>
      <c r="AE638" s="313"/>
    </row>
    <row r="639" spans="1:31">
      <c r="A639" s="276"/>
      <c r="B639" s="82"/>
      <c r="C639" s="87"/>
      <c r="D639" s="88"/>
      <c r="E639" s="88"/>
      <c r="F639" s="89"/>
      <c r="G639" s="98"/>
      <c r="H639" s="90"/>
      <c r="I639" s="88"/>
      <c r="J639" s="724"/>
      <c r="K639" s="90"/>
      <c r="L639" s="311"/>
      <c r="M639" s="905"/>
      <c r="N639" s="716"/>
      <c r="O639" s="716"/>
      <c r="P639" s="717"/>
      <c r="Q639" s="718"/>
      <c r="R639" s="719"/>
      <c r="S639" s="716"/>
      <c r="T639" s="717"/>
      <c r="U639" s="720"/>
      <c r="V639" s="773"/>
      <c r="W639" s="774"/>
      <c r="X639" s="774"/>
      <c r="Y639" s="775"/>
      <c r="Z639" s="776"/>
      <c r="AA639" s="776"/>
      <c r="AB639" s="774"/>
      <c r="AC639" s="775"/>
      <c r="AD639" s="776"/>
      <c r="AE639" s="313"/>
    </row>
    <row r="640" spans="1:31">
      <c r="A640" s="276"/>
      <c r="B640" s="82"/>
      <c r="C640" s="87"/>
      <c r="D640" s="88"/>
      <c r="E640" s="88"/>
      <c r="F640" s="89"/>
      <c r="G640" s="98"/>
      <c r="H640" s="90"/>
      <c r="I640" s="88"/>
      <c r="J640" s="724"/>
      <c r="K640" s="90"/>
      <c r="L640" s="311"/>
      <c r="M640" s="605"/>
      <c r="N640" s="605"/>
      <c r="O640" s="605"/>
      <c r="P640" s="606"/>
      <c r="Q640" s="607"/>
      <c r="R640" s="608"/>
      <c r="S640" s="605"/>
      <c r="T640" s="606"/>
      <c r="U640" s="609"/>
      <c r="V640" s="734"/>
      <c r="W640" s="734"/>
      <c r="X640" s="743"/>
      <c r="Y640" s="743"/>
      <c r="Z640" s="744"/>
      <c r="AA640" s="744"/>
      <c r="AB640" s="743"/>
      <c r="AC640" s="745"/>
      <c r="AD640" s="743"/>
      <c r="AE640" s="313"/>
    </row>
    <row r="641" spans="1:31">
      <c r="A641" s="276"/>
      <c r="B641" s="86"/>
      <c r="C641" s="91"/>
      <c r="D641" s="92"/>
      <c r="E641" s="92"/>
      <c r="F641" s="93"/>
      <c r="G641" s="99"/>
      <c r="H641" s="94"/>
      <c r="I641" s="92"/>
      <c r="J641" s="725"/>
      <c r="K641" s="94"/>
      <c r="L641" s="311"/>
      <c r="M641" s="610"/>
      <c r="N641" s="610"/>
      <c r="O641" s="610"/>
      <c r="P641" s="611"/>
      <c r="Q641" s="612"/>
      <c r="R641" s="613"/>
      <c r="S641" s="610"/>
      <c r="T641" s="611"/>
      <c r="U641" s="614"/>
      <c r="V641" s="770"/>
      <c r="W641" s="771"/>
      <c r="X641" s="771"/>
      <c r="Y641" s="772"/>
      <c r="Z641" s="770"/>
      <c r="AA641" s="770"/>
      <c r="AB641" s="771"/>
      <c r="AC641" s="772"/>
      <c r="AD641" s="770"/>
      <c r="AE641" s="313"/>
    </row>
    <row r="642" spans="1:31">
      <c r="A642" s="276"/>
      <c r="B642" s="82"/>
      <c r="C642" s="87"/>
      <c r="D642" s="88"/>
      <c r="E642" s="88"/>
      <c r="F642" s="89"/>
      <c r="G642" s="98"/>
      <c r="H642" s="90"/>
      <c r="I642" s="88"/>
      <c r="J642" s="724"/>
      <c r="K642" s="90"/>
      <c r="L642" s="311"/>
      <c r="M642" s="905"/>
      <c r="N642" s="716"/>
      <c r="O642" s="716"/>
      <c r="P642" s="717"/>
      <c r="Q642" s="718"/>
      <c r="R642" s="719"/>
      <c r="S642" s="716"/>
      <c r="T642" s="717"/>
      <c r="U642" s="720"/>
      <c r="V642" s="773"/>
      <c r="W642" s="774"/>
      <c r="X642" s="774"/>
      <c r="Y642" s="775"/>
      <c r="Z642" s="776"/>
      <c r="AA642" s="776"/>
      <c r="AB642" s="774"/>
      <c r="AC642" s="775"/>
      <c r="AD642" s="776"/>
      <c r="AE642" s="313"/>
    </row>
    <row r="643" spans="1:31">
      <c r="A643" s="276"/>
      <c r="B643" s="82"/>
      <c r="C643" s="87"/>
      <c r="D643" s="88"/>
      <c r="E643" s="88"/>
      <c r="F643" s="89"/>
      <c r="G643" s="98"/>
      <c r="H643" s="90"/>
      <c r="I643" s="88"/>
      <c r="J643" s="724"/>
      <c r="K643" s="90"/>
      <c r="L643" s="311"/>
      <c r="M643" s="605"/>
      <c r="N643" s="605"/>
      <c r="O643" s="605"/>
      <c r="P643" s="606"/>
      <c r="Q643" s="607"/>
      <c r="R643" s="608"/>
      <c r="S643" s="605"/>
      <c r="T643" s="606"/>
      <c r="U643" s="609"/>
      <c r="V643" s="734"/>
      <c r="W643" s="734"/>
      <c r="X643" s="743"/>
      <c r="Y643" s="743"/>
      <c r="Z643" s="744"/>
      <c r="AA643" s="744"/>
      <c r="AB643" s="743"/>
      <c r="AC643" s="745"/>
      <c r="AD643" s="743"/>
      <c r="AE643" s="313"/>
    </row>
    <row r="644" spans="1:31">
      <c r="A644" s="276"/>
      <c r="B644" s="86"/>
      <c r="C644" s="91"/>
      <c r="D644" s="92"/>
      <c r="E644" s="92"/>
      <c r="F644" s="93"/>
      <c r="G644" s="99"/>
      <c r="H644" s="94"/>
      <c r="I644" s="92"/>
      <c r="J644" s="725"/>
      <c r="K644" s="94"/>
      <c r="L644" s="311"/>
      <c r="M644" s="610"/>
      <c r="N644" s="610"/>
      <c r="O644" s="610"/>
      <c r="P644" s="611"/>
      <c r="Q644" s="612"/>
      <c r="R644" s="613"/>
      <c r="S644" s="610"/>
      <c r="T644" s="611"/>
      <c r="U644" s="614"/>
      <c r="V644" s="770"/>
      <c r="W644" s="771"/>
      <c r="X644" s="771"/>
      <c r="Y644" s="772"/>
      <c r="Z644" s="770"/>
      <c r="AA644" s="770"/>
      <c r="AB644" s="771"/>
      <c r="AC644" s="772"/>
      <c r="AD644" s="770"/>
      <c r="AE644" s="313"/>
    </row>
    <row r="645" spans="1:31">
      <c r="A645" s="276"/>
      <c r="B645" s="641"/>
      <c r="C645" s="642"/>
      <c r="D645" s="618"/>
      <c r="E645" s="618"/>
      <c r="F645" s="602"/>
      <c r="G645" s="721"/>
      <c r="H645" s="601"/>
      <c r="I645" s="618"/>
      <c r="J645" s="723"/>
      <c r="K645" s="601"/>
      <c r="L645" s="311"/>
      <c r="M645" s="905"/>
      <c r="N645" s="716"/>
      <c r="O645" s="716"/>
      <c r="P645" s="717"/>
      <c r="Q645" s="718"/>
      <c r="R645" s="719"/>
      <c r="S645" s="716"/>
      <c r="T645" s="717"/>
      <c r="U645" s="720"/>
      <c r="V645" s="773"/>
      <c r="W645" s="774"/>
      <c r="X645" s="774"/>
      <c r="Y645" s="775"/>
      <c r="Z645" s="776"/>
      <c r="AA645" s="776"/>
      <c r="AB645" s="774"/>
      <c r="AC645" s="775"/>
      <c r="AD645" s="776"/>
      <c r="AE645" s="313"/>
    </row>
    <row r="646" spans="1:31">
      <c r="A646" s="276"/>
      <c r="B646" s="82"/>
      <c r="C646" s="87"/>
      <c r="D646" s="88"/>
      <c r="E646" s="88"/>
      <c r="F646" s="89"/>
      <c r="G646" s="98"/>
      <c r="H646" s="90"/>
      <c r="I646" s="88"/>
      <c r="J646" s="724"/>
      <c r="K646" s="90"/>
      <c r="L646" s="311"/>
      <c r="M646" s="605"/>
      <c r="N646" s="605"/>
      <c r="O646" s="605"/>
      <c r="P646" s="606"/>
      <c r="Q646" s="607"/>
      <c r="R646" s="608"/>
      <c r="S646" s="605"/>
      <c r="T646" s="606"/>
      <c r="U646" s="609"/>
      <c r="V646" s="734"/>
      <c r="W646" s="734"/>
      <c r="X646" s="743"/>
      <c r="Y646" s="743"/>
      <c r="Z646" s="744"/>
      <c r="AA646" s="744"/>
      <c r="AB646" s="743"/>
      <c r="AC646" s="745"/>
      <c r="AD646" s="743"/>
      <c r="AE646" s="313"/>
    </row>
    <row r="647" spans="1:31">
      <c r="A647" s="276"/>
      <c r="B647" s="86"/>
      <c r="C647" s="91"/>
      <c r="D647" s="92"/>
      <c r="E647" s="92"/>
      <c r="F647" s="93"/>
      <c r="G647" s="99"/>
      <c r="H647" s="94"/>
      <c r="I647" s="92"/>
      <c r="J647" s="725"/>
      <c r="K647" s="94"/>
      <c r="L647" s="311"/>
      <c r="M647" s="610"/>
      <c r="N647" s="610"/>
      <c r="O647" s="610"/>
      <c r="P647" s="611"/>
      <c r="Q647" s="612"/>
      <c r="R647" s="613"/>
      <c r="S647" s="610"/>
      <c r="T647" s="611"/>
      <c r="U647" s="614"/>
      <c r="V647" s="770"/>
      <c r="W647" s="771"/>
      <c r="X647" s="771"/>
      <c r="Y647" s="772"/>
      <c r="Z647" s="770"/>
      <c r="AA647" s="770"/>
      <c r="AB647" s="771"/>
      <c r="AC647" s="772"/>
      <c r="AD647" s="770"/>
      <c r="AE647" s="313"/>
    </row>
    <row r="648" spans="1:31">
      <c r="A648" s="276"/>
      <c r="B648" s="82"/>
      <c r="C648" s="87"/>
      <c r="D648" s="88"/>
      <c r="E648" s="88"/>
      <c r="F648" s="89"/>
      <c r="G648" s="98"/>
      <c r="H648" s="90"/>
      <c r="I648" s="88"/>
      <c r="J648" s="724"/>
      <c r="K648" s="90"/>
      <c r="L648" s="311"/>
      <c r="M648" s="605"/>
      <c r="N648" s="605"/>
      <c r="O648" s="605"/>
      <c r="P648" s="606"/>
      <c r="Q648" s="722"/>
      <c r="R648" s="608"/>
      <c r="S648" s="605"/>
      <c r="T648" s="606"/>
      <c r="U648" s="609"/>
      <c r="V648" s="766"/>
      <c r="W648" s="767"/>
      <c r="X648" s="767"/>
      <c r="Y648" s="768"/>
      <c r="Z648" s="769"/>
      <c r="AA648" s="769"/>
      <c r="AB648" s="767"/>
      <c r="AC648" s="768"/>
      <c r="AD648" s="769"/>
      <c r="AE648" s="313"/>
    </row>
    <row r="649" spans="1:31">
      <c r="A649" s="276"/>
      <c r="B649" s="82"/>
      <c r="C649" s="87"/>
      <c r="D649" s="88"/>
      <c r="E649" s="88"/>
      <c r="F649" s="89"/>
      <c r="G649" s="98"/>
      <c r="H649" s="90"/>
      <c r="I649" s="88"/>
      <c r="J649" s="724"/>
      <c r="K649" s="90"/>
      <c r="L649" s="311"/>
      <c r="M649" s="605"/>
      <c r="N649" s="296"/>
      <c r="O649" s="296"/>
      <c r="P649" s="296"/>
      <c r="Q649" s="297"/>
      <c r="R649" s="297"/>
      <c r="S649" s="683"/>
      <c r="T649" s="298"/>
      <c r="U649" s="298"/>
      <c r="V649" s="742"/>
      <c r="W649" s="734"/>
      <c r="X649" s="743"/>
      <c r="Y649" s="743"/>
      <c r="Z649" s="744"/>
      <c r="AA649" s="744"/>
      <c r="AB649" s="743"/>
      <c r="AC649" s="745"/>
      <c r="AD649" s="743"/>
      <c r="AE649" s="313"/>
    </row>
    <row r="650" spans="1:31">
      <c r="A650" s="305"/>
      <c r="B650" s="86"/>
      <c r="C650" s="91"/>
      <c r="D650" s="92"/>
      <c r="E650" s="92"/>
      <c r="F650" s="93"/>
      <c r="G650" s="99"/>
      <c r="H650" s="94"/>
      <c r="I650" s="92"/>
      <c r="J650" s="725"/>
      <c r="K650" s="94"/>
      <c r="L650" s="311"/>
      <c r="M650" s="610"/>
      <c r="N650" s="299"/>
      <c r="O650" s="299"/>
      <c r="P650" s="299"/>
      <c r="Q650" s="300"/>
      <c r="R650" s="300"/>
      <c r="S650" s="684"/>
      <c r="T650" s="301"/>
      <c r="U650" s="301"/>
      <c r="V650" s="746"/>
      <c r="W650" s="747"/>
      <c r="X650" s="748"/>
      <c r="Y650" s="748"/>
      <c r="Z650" s="749"/>
      <c r="AA650" s="749"/>
      <c r="AB650" s="748"/>
      <c r="AC650" s="750"/>
      <c r="AD650" s="748"/>
      <c r="AE650" s="313"/>
    </row>
    <row r="655" spans="1:31" ht="15.75">
      <c r="O655" s="698"/>
      <c r="P655" s="698"/>
      <c r="Q655" s="698"/>
      <c r="R655" s="699"/>
      <c r="S655" s="699"/>
      <c r="T655" s="699"/>
    </row>
    <row r="656" spans="1:31">
      <c r="N656" s="689"/>
      <c r="O656" s="636"/>
      <c r="P656" s="700"/>
      <c r="Q656" s="701"/>
      <c r="R656" s="701"/>
      <c r="S656" s="702"/>
      <c r="T656" s="703"/>
    </row>
    <row r="657" spans="14:20">
      <c r="N657" s="635"/>
      <c r="O657" s="637"/>
      <c r="P657" s="704"/>
      <c r="Q657" s="705"/>
      <c r="R657" s="705"/>
      <c r="S657" s="706"/>
      <c r="T657" s="707"/>
    </row>
    <row r="658" spans="14:20" ht="15.75">
      <c r="N658"/>
      <c r="O658" s="82"/>
      <c r="P658" s="710"/>
      <c r="Q658" s="711"/>
      <c r="R658" s="711"/>
      <c r="S658" s="712"/>
      <c r="T658" s="713"/>
    </row>
    <row r="659" spans="14:20" ht="15.75">
      <c r="N659"/>
      <c r="O659" s="82"/>
      <c r="P659" s="710"/>
      <c r="Q659" s="711"/>
      <c r="R659" s="711"/>
      <c r="S659" s="712"/>
      <c r="T659" s="713"/>
    </row>
    <row r="660" spans="14:20" ht="15.75">
      <c r="N660"/>
      <c r="O660" s="82"/>
      <c r="P660" s="690"/>
      <c r="Q660" s="691"/>
      <c r="R660" s="691"/>
      <c r="S660" s="692"/>
      <c r="T660" s="693"/>
    </row>
    <row r="661" spans="14:20" ht="15.75">
      <c r="N661" s="708"/>
      <c r="O661" s="709"/>
      <c r="P661" s="710"/>
      <c r="Q661" s="711"/>
      <c r="R661" s="711"/>
      <c r="S661" s="712"/>
      <c r="T661" s="713"/>
    </row>
    <row r="662" spans="14:20" ht="15.75">
      <c r="N662"/>
      <c r="O662" s="4"/>
      <c r="P662" s="694"/>
      <c r="Q662" s="695"/>
      <c r="R662" s="695"/>
      <c r="S662" s="696"/>
      <c r="T662" s="697"/>
    </row>
    <row r="663" spans="14:20" ht="15.75">
      <c r="N663"/>
      <c r="O663" s="328"/>
      <c r="P663" s="909"/>
      <c r="Q663" s="909"/>
      <c r="R663" s="909"/>
      <c r="S663" s="909"/>
      <c r="T663" s="909"/>
    </row>
    <row r="665" spans="14:20" ht="15.75">
      <c r="O665" s="698"/>
      <c r="P665" s="698"/>
      <c r="Q665" s="698"/>
      <c r="R665" s="699"/>
      <c r="S665" s="699"/>
      <c r="T665" s="699"/>
    </row>
    <row r="666" spans="14:20">
      <c r="N666" s="689"/>
      <c r="O666" s="636"/>
      <c r="P666" s="700"/>
      <c r="Q666" s="701"/>
      <c r="R666" s="701"/>
      <c r="S666" s="702"/>
      <c r="T666" s="703"/>
    </row>
    <row r="667" spans="14:20">
      <c r="N667" s="635"/>
      <c r="O667" s="637"/>
      <c r="P667" s="704"/>
      <c r="Q667" s="705"/>
      <c r="R667" s="705"/>
      <c r="S667" s="706"/>
      <c r="T667" s="707"/>
    </row>
    <row r="668" spans="14:20" ht="15.75">
      <c r="N668"/>
      <c r="O668" s="82"/>
      <c r="P668" s="710"/>
      <c r="Q668" s="711"/>
      <c r="R668" s="711"/>
      <c r="S668" s="712"/>
      <c r="T668" s="713"/>
    </row>
    <row r="669" spans="14:20" ht="15.75">
      <c r="N669"/>
      <c r="O669" s="82"/>
      <c r="P669" s="710"/>
      <c r="Q669" s="711"/>
      <c r="R669" s="711"/>
      <c r="S669" s="712"/>
      <c r="T669" s="713"/>
    </row>
    <row r="670" spans="14:20" ht="15.75">
      <c r="N670"/>
      <c r="O670" s="82"/>
      <c r="P670" s="690"/>
      <c r="Q670" s="691"/>
      <c r="R670" s="691"/>
      <c r="S670" s="692"/>
      <c r="T670" s="693"/>
    </row>
    <row r="671" spans="14:20" ht="15.75">
      <c r="N671" s="708"/>
      <c r="O671" s="709"/>
      <c r="P671" s="710"/>
      <c r="Q671" s="711"/>
      <c r="R671" s="711"/>
      <c r="S671" s="712"/>
      <c r="T671" s="713"/>
    </row>
    <row r="672" spans="14:20" ht="15.75">
      <c r="N672"/>
      <c r="O672" s="4"/>
      <c r="P672" s="694"/>
      <c r="Q672" s="695"/>
      <c r="R672" s="695"/>
      <c r="S672" s="696"/>
      <c r="T672" s="697"/>
    </row>
    <row r="673" spans="14:20" ht="15.75">
      <c r="N673"/>
      <c r="O673" s="328"/>
      <c r="P673" s="909"/>
      <c r="Q673" s="909"/>
      <c r="R673" s="909"/>
      <c r="S673" s="909"/>
      <c r="T673" s="90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59999389629810485"/>
  </sheetPr>
  <dimension ref="A1:AD461"/>
  <sheetViews>
    <sheetView showGridLines="0" showZeros="0" view="pageBreakPreview" topLeftCell="A4" zoomScale="90" zoomScaleNormal="100" zoomScaleSheetLayoutView="90" workbookViewId="0">
      <pane xSplit="1" topLeftCell="B1" activePane="topRight" state="frozen"/>
      <selection activeCell="U163" sqref="U163"/>
      <selection pane="topRight" activeCell="S9" sqref="S9"/>
    </sheetView>
  </sheetViews>
  <sheetFormatPr defaultColWidth="9" defaultRowHeight="15"/>
  <cols>
    <col min="1" max="1" width="11.5" style="38" customWidth="1"/>
    <col min="2" max="2" width="7.75" style="38" customWidth="1"/>
    <col min="3" max="3" width="5.875" style="38" customWidth="1"/>
    <col min="4" max="4" width="7.5" style="38" customWidth="1"/>
    <col min="5" max="5" width="3.5" style="38" customWidth="1"/>
    <col min="6" max="6" width="5.875" style="38" customWidth="1"/>
    <col min="7" max="7" width="4" style="38" customWidth="1"/>
    <col min="8" max="8" width="5.875" style="38" customWidth="1"/>
    <col min="9" max="9" width="4.375" style="38" customWidth="1"/>
    <col min="10" max="10" width="7" style="38" customWidth="1"/>
    <col min="11" max="11" width="2" style="38" customWidth="1"/>
    <col min="12" max="12" width="6.375" style="38" customWidth="1"/>
    <col min="13" max="13" width="2.75" style="38" customWidth="1"/>
    <col min="14" max="14" width="3.875" style="10" customWidth="1"/>
    <col min="15" max="15" width="9" style="10"/>
    <col min="16" max="16" width="11.5" style="102" bestFit="1" customWidth="1"/>
    <col min="17" max="18" width="9" style="10"/>
    <col min="19" max="20" width="9" style="103"/>
    <col min="21" max="21" width="3.5" style="10" customWidth="1"/>
    <col min="22" max="16384" width="9" style="10"/>
  </cols>
  <sheetData>
    <row r="1" spans="1:24" ht="15.75">
      <c r="A1" s="1" t="s">
        <v>750</v>
      </c>
      <c r="B1" s="1"/>
      <c r="C1" s="1"/>
      <c r="D1" s="1"/>
      <c r="E1" s="1"/>
      <c r="F1" s="1"/>
      <c r="G1" s="1"/>
      <c r="H1" s="1"/>
      <c r="I1" s="1"/>
      <c r="J1" s="1"/>
      <c r="K1" s="1"/>
      <c r="L1" s="1"/>
      <c r="M1" s="44"/>
    </row>
    <row r="2" spans="1:24" s="7" customFormat="1" ht="12.75" customHeight="1">
      <c r="A2" s="14"/>
      <c r="B2" s="14"/>
      <c r="C2" s="14"/>
      <c r="D2" s="14"/>
      <c r="E2" s="14"/>
      <c r="F2" s="14"/>
      <c r="G2" s="14"/>
      <c r="H2" s="14"/>
      <c r="I2" s="14"/>
      <c r="J2" s="14"/>
      <c r="K2" s="14"/>
      <c r="L2" s="14"/>
      <c r="M2" s="104"/>
      <c r="O2" s="19"/>
      <c r="P2" s="105"/>
      <c r="Q2" s="19"/>
      <c r="R2" s="951"/>
      <c r="S2" s="951"/>
      <c r="T2" s="951"/>
      <c r="U2" s="19"/>
      <c r="V2" s="19"/>
      <c r="W2" s="19"/>
    </row>
    <row r="3" spans="1:24" ht="15.75">
      <c r="A3" s="1" t="s">
        <v>426</v>
      </c>
      <c r="B3" s="1"/>
      <c r="C3" s="1"/>
      <c r="D3" s="1"/>
      <c r="E3" s="1"/>
      <c r="F3" s="1"/>
      <c r="G3" s="1"/>
      <c r="H3" s="1"/>
      <c r="I3" s="1"/>
      <c r="J3" s="1"/>
      <c r="K3" s="1"/>
      <c r="L3" s="1"/>
      <c r="M3" s="44"/>
      <c r="O3" s="12"/>
      <c r="P3" s="106"/>
      <c r="Q3" s="12"/>
      <c r="R3" s="951"/>
      <c r="S3" s="951"/>
      <c r="T3" s="951"/>
      <c r="U3" s="12"/>
      <c r="V3" s="12"/>
      <c r="W3" s="12"/>
    </row>
    <row r="4" spans="1:24" ht="18.75">
      <c r="A4" s="1" t="s">
        <v>759</v>
      </c>
      <c r="B4" s="1"/>
      <c r="C4" s="1"/>
      <c r="D4" s="1"/>
      <c r="E4" s="1"/>
      <c r="F4" s="1"/>
      <c r="G4" s="1"/>
      <c r="H4" s="1"/>
      <c r="I4" s="1"/>
      <c r="J4" s="1"/>
      <c r="K4" s="1"/>
      <c r="L4" s="1"/>
      <c r="M4" s="44"/>
      <c r="O4" s="12"/>
      <c r="P4" s="109"/>
      <c r="Q4" s="109"/>
      <c r="R4" s="109"/>
      <c r="S4" s="109"/>
      <c r="T4" s="109"/>
      <c r="U4" s="109"/>
      <c r="V4" s="109"/>
      <c r="W4" s="12"/>
    </row>
    <row r="5" spans="1:24" ht="15.75">
      <c r="A5" s="1" t="s">
        <v>1127</v>
      </c>
      <c r="B5" s="1"/>
      <c r="C5" s="1"/>
      <c r="D5" s="1"/>
      <c r="E5" s="1"/>
      <c r="F5" s="1"/>
      <c r="G5" s="1"/>
      <c r="H5" s="1"/>
      <c r="I5" s="1"/>
      <c r="J5" s="1"/>
      <c r="K5" s="1"/>
      <c r="L5" s="1"/>
      <c r="M5" s="44"/>
      <c r="O5" s="12"/>
      <c r="P5" s="109"/>
      <c r="Q5" s="109"/>
      <c r="R5" s="109"/>
      <c r="S5" s="109"/>
      <c r="T5" s="109"/>
      <c r="U5" s="109"/>
      <c r="V5" s="109"/>
      <c r="W5" s="12"/>
    </row>
    <row r="6" spans="1:24" ht="9.75" customHeight="1">
      <c r="A6" s="1"/>
      <c r="B6" s="1"/>
      <c r="C6" s="1"/>
      <c r="D6" s="1"/>
      <c r="E6" s="1"/>
      <c r="F6" s="1"/>
      <c r="G6" s="1"/>
      <c r="H6" s="1"/>
      <c r="I6" s="1"/>
      <c r="J6" s="1"/>
      <c r="K6" s="1"/>
      <c r="L6" s="1"/>
      <c r="O6" s="12"/>
      <c r="P6" s="109"/>
      <c r="Q6" s="109"/>
      <c r="R6" s="109"/>
      <c r="S6" s="109"/>
      <c r="T6" s="109"/>
      <c r="U6" s="109"/>
      <c r="V6" s="109"/>
      <c r="W6" s="12"/>
    </row>
    <row r="7" spans="1:24" ht="69" customHeight="1">
      <c r="A7" s="15"/>
      <c r="B7" s="42" t="s">
        <v>938</v>
      </c>
      <c r="C7" s="50"/>
      <c r="D7" s="42" t="s">
        <v>421</v>
      </c>
      <c r="E7" s="51"/>
      <c r="F7" s="42" t="s">
        <v>396</v>
      </c>
      <c r="G7" s="42"/>
      <c r="H7" s="42" t="s">
        <v>390</v>
      </c>
      <c r="I7" s="42"/>
      <c r="J7" s="42" t="s">
        <v>416</v>
      </c>
      <c r="K7" s="42"/>
      <c r="L7" s="42" t="s">
        <v>417</v>
      </c>
      <c r="M7" s="42"/>
      <c r="N7" s="2"/>
      <c r="O7" s="12"/>
      <c r="P7" s="109"/>
      <c r="Q7" s="109"/>
      <c r="R7" s="109"/>
      <c r="S7" s="109"/>
      <c r="T7" s="109"/>
      <c r="U7" s="109"/>
      <c r="V7" s="109"/>
      <c r="W7" s="12"/>
    </row>
    <row r="8" spans="1:24" s="7" customFormat="1" ht="18" customHeight="1">
      <c r="A8" s="13" t="s">
        <v>399</v>
      </c>
      <c r="B8" s="34">
        <f>+'Pivot Table 4-Year Insts.'!$Q$710</f>
        <v>71.586593988262919</v>
      </c>
      <c r="C8" s="80"/>
      <c r="D8" s="52">
        <f>+F8+H8</f>
        <v>85.036449635801318</v>
      </c>
      <c r="E8" s="36"/>
      <c r="F8" s="46">
        <f>+'Pivot Table 4-Year Insts.'!$Q$713</f>
        <v>77.719136877386944</v>
      </c>
      <c r="G8" s="6"/>
      <c r="H8" s="6">
        <f>+'Pivot Table 4-Year Insts.'!$Q$716</f>
        <v>7.3173127584143742</v>
      </c>
      <c r="I8" s="6"/>
      <c r="J8" s="6">
        <f>+'Pivot Table 4-Year Insts.'!$Q$719</f>
        <v>14.963550364198689</v>
      </c>
      <c r="K8" s="6"/>
      <c r="L8" s="52">
        <f>SUM(F8:J8)</f>
        <v>100</v>
      </c>
      <c r="M8" s="46"/>
      <c r="N8" s="108"/>
      <c r="O8" s="19"/>
      <c r="P8" s="109"/>
      <c r="Q8" s="109"/>
      <c r="R8" s="109"/>
      <c r="S8" s="109"/>
      <c r="T8" s="109"/>
      <c r="U8" s="109"/>
      <c r="V8" s="109"/>
      <c r="W8" s="184"/>
      <c r="X8" s="184"/>
    </row>
    <row r="9" spans="1:24" s="7" customFormat="1" ht="12.75">
      <c r="A9" s="13"/>
      <c r="B9" s="6"/>
      <c r="C9" s="80"/>
      <c r="D9" s="6"/>
      <c r="E9" s="36"/>
      <c r="F9" s="6"/>
      <c r="G9" s="6"/>
      <c r="H9" s="6"/>
      <c r="I9" s="6"/>
      <c r="J9" s="6"/>
      <c r="K9" s="6"/>
      <c r="L9" s="52"/>
      <c r="M9" s="46"/>
      <c r="N9" s="108"/>
      <c r="O9" s="19"/>
      <c r="P9" s="109"/>
      <c r="Q9" s="109"/>
      <c r="R9" s="109"/>
      <c r="S9" s="109"/>
      <c r="T9" s="109"/>
      <c r="U9" s="109"/>
      <c r="V9" s="109"/>
      <c r="W9" s="184"/>
      <c r="X9" s="184"/>
    </row>
    <row r="10" spans="1:24" s="18" customFormat="1" ht="12.75">
      <c r="A10" s="13" t="s">
        <v>400</v>
      </c>
      <c r="B10" s="34">
        <f>'Pivot Table 4-Year Insts.'!$Q$22</f>
        <v>66.83616560593137</v>
      </c>
      <c r="C10" s="80"/>
      <c r="D10" s="52">
        <f t="shared" ref="D10:D28" si="0">+F10+H10</f>
        <v>85.932361458793508</v>
      </c>
      <c r="E10" s="36"/>
      <c r="F10" s="46">
        <f>'Pivot Table 4-Year Insts.'!$Q$25</f>
        <v>78.942718303637179</v>
      </c>
      <c r="G10" s="6"/>
      <c r="H10" s="6">
        <f>'Pivot Table 4-Year Insts.'!$Q$28</f>
        <v>6.9896431551563349</v>
      </c>
      <c r="I10" s="6"/>
      <c r="J10" s="6">
        <f>'Pivot Table 4-Year Insts.'!$Q$31</f>
        <v>14.067638541206499</v>
      </c>
      <c r="K10" s="6"/>
      <c r="L10" s="52">
        <f t="shared" ref="L10:L28" si="1">SUM(F10:J10)</f>
        <v>100</v>
      </c>
      <c r="M10" s="46"/>
      <c r="N10" s="110"/>
      <c r="O10" s="20"/>
      <c r="P10" s="109"/>
      <c r="Q10" s="109"/>
      <c r="R10" s="109"/>
      <c r="S10" s="109"/>
      <c r="T10" s="109"/>
      <c r="U10" s="109"/>
      <c r="V10" s="109"/>
      <c r="W10" s="184"/>
      <c r="X10" s="184"/>
    </row>
    <row r="11" spans="1:24" s="18" customFormat="1" ht="12.75">
      <c r="A11" s="2" t="s">
        <v>401</v>
      </c>
      <c r="B11" s="34">
        <f>+'Pivot Table 4-Year Insts.'!$Q$65</f>
        <v>66.133909287257026</v>
      </c>
      <c r="C11" s="80"/>
      <c r="D11" s="52">
        <f t="shared" si="0"/>
        <v>75.367406923579367</v>
      </c>
      <c r="E11" s="36"/>
      <c r="F11" s="46">
        <f>'Pivot Table 4-Year Insts.'!$Q$68</f>
        <v>67.023187459177009</v>
      </c>
      <c r="G11" s="6"/>
      <c r="H11" s="6">
        <f>'Pivot Table 4-Year Insts.'!$Q$71</f>
        <v>8.344219464402352</v>
      </c>
      <c r="I11" s="6"/>
      <c r="J11" s="6">
        <f>'Pivot Table 4-Year Insts.'!$Q$74</f>
        <v>24.63259307642064</v>
      </c>
      <c r="K11" s="6"/>
      <c r="L11" s="52">
        <f t="shared" si="1"/>
        <v>100</v>
      </c>
      <c r="M11" s="46"/>
      <c r="N11" s="110"/>
      <c r="O11" s="20"/>
      <c r="P11" s="109"/>
      <c r="Q11" s="109"/>
      <c r="R11" s="109"/>
      <c r="S11" s="109"/>
      <c r="T11" s="109"/>
      <c r="U11" s="109"/>
      <c r="V11" s="109"/>
      <c r="W11" s="184"/>
      <c r="X11" s="184"/>
    </row>
    <row r="12" spans="1:24" s="7" customFormat="1" ht="12.75">
      <c r="A12" s="2" t="s">
        <v>415</v>
      </c>
      <c r="B12" s="34">
        <f>+'Pivot Table 4-Year Insts.'!$Q$108</f>
        <v>90.791536050156736</v>
      </c>
      <c r="C12" s="80"/>
      <c r="D12" s="52">
        <f t="shared" si="0"/>
        <v>88.972809667673715</v>
      </c>
      <c r="E12" s="36"/>
      <c r="F12" s="46">
        <f>'Pivot Table 4-Year Insts.'!$Q$111</f>
        <v>88.972809667673715</v>
      </c>
      <c r="G12" s="6"/>
      <c r="H12" s="6">
        <f>'Pivot Table 4-Year Insts.'!$Q$114</f>
        <v>0</v>
      </c>
      <c r="I12" s="6"/>
      <c r="J12" s="6">
        <f>'Pivot Table 4-Year Insts.'!$Q$117</f>
        <v>11.027190332326283</v>
      </c>
      <c r="K12" s="6"/>
      <c r="L12" s="52">
        <f t="shared" si="1"/>
        <v>100</v>
      </c>
      <c r="M12" s="46"/>
      <c r="N12" s="108"/>
      <c r="O12" s="19"/>
      <c r="P12" s="109"/>
      <c r="Q12" s="109"/>
      <c r="R12" s="109"/>
      <c r="S12" s="109"/>
      <c r="T12" s="109"/>
      <c r="U12" s="109"/>
      <c r="V12" s="109"/>
      <c r="W12" s="184"/>
      <c r="X12" s="184"/>
    </row>
    <row r="13" spans="1:24" s="7" customFormat="1" ht="12.75">
      <c r="A13" s="2" t="s">
        <v>402</v>
      </c>
      <c r="B13" s="34">
        <f>+'Pivot Table 4-Year Insts.'!$Q$151</f>
        <v>55.930817610062888</v>
      </c>
      <c r="C13" s="80"/>
      <c r="D13" s="52">
        <f t="shared" si="0"/>
        <v>87.048802428876641</v>
      </c>
      <c r="E13" s="36"/>
      <c r="F13" s="46">
        <f>+'Pivot Table 4-Year Insts.'!$Q$154</f>
        <v>85.505453727650959</v>
      </c>
      <c r="G13" s="6"/>
      <c r="H13" s="6">
        <f>+'Pivot Table 4-Year Insts.'!$Q$157</f>
        <v>1.5433487012256832</v>
      </c>
      <c r="I13" s="6"/>
      <c r="J13" s="6">
        <f>+'Pivot Table 4-Year Insts.'!$Q$160</f>
        <v>12.951197571123355</v>
      </c>
      <c r="K13" s="6"/>
      <c r="L13" s="52">
        <f t="shared" si="1"/>
        <v>100</v>
      </c>
      <c r="M13" s="46"/>
      <c r="N13" s="108"/>
      <c r="O13" s="19"/>
      <c r="P13" s="109"/>
      <c r="Q13" s="109"/>
      <c r="R13" s="109"/>
      <c r="S13" s="109"/>
      <c r="T13" s="109"/>
      <c r="U13" s="109"/>
      <c r="V13" s="109"/>
      <c r="W13" s="184"/>
      <c r="X13" s="184"/>
    </row>
    <row r="14" spans="1:24" s="7" customFormat="1" ht="12.75">
      <c r="A14" s="2"/>
      <c r="B14" s="34"/>
      <c r="C14" s="80"/>
      <c r="D14" s="52"/>
      <c r="E14" s="36"/>
      <c r="F14" s="46"/>
      <c r="G14" s="6"/>
      <c r="H14" s="6"/>
      <c r="I14" s="6"/>
      <c r="J14" s="6"/>
      <c r="K14" s="6"/>
      <c r="L14" s="52"/>
      <c r="M14" s="46"/>
      <c r="N14" s="108"/>
      <c r="O14" s="19"/>
      <c r="P14" s="109"/>
      <c r="Q14" s="109"/>
      <c r="R14" s="109"/>
      <c r="S14" s="109"/>
      <c r="T14" s="109"/>
      <c r="U14" s="109"/>
      <c r="V14" s="109"/>
      <c r="W14" s="184"/>
      <c r="X14" s="184"/>
    </row>
    <row r="15" spans="1:24" s="7" customFormat="1" ht="12.75">
      <c r="A15" s="2" t="s">
        <v>403</v>
      </c>
      <c r="B15" s="34">
        <f>+'Pivot Table 4-Year Insts.'!$Q$194</f>
        <v>58.432810936978996</v>
      </c>
      <c r="C15" s="80"/>
      <c r="D15" s="52">
        <f t="shared" si="0"/>
        <v>86.296888077303507</v>
      </c>
      <c r="E15" s="36"/>
      <c r="F15" s="46">
        <f>+'Pivot Table 4-Year Insts.'!$Q$197</f>
        <v>80.811078140454995</v>
      </c>
      <c r="G15" s="6"/>
      <c r="H15" s="6">
        <f>+'Pivot Table 4-Year Insts.'!$Q$200</f>
        <v>5.4858099368485123</v>
      </c>
      <c r="I15" s="6"/>
      <c r="J15" s="6">
        <f>+'Pivot Table 4-Year Insts.'!$Q$203</f>
        <v>13.703111922696493</v>
      </c>
      <c r="K15" s="6"/>
      <c r="L15" s="52">
        <f t="shared" si="1"/>
        <v>100</v>
      </c>
      <c r="M15" s="46"/>
      <c r="N15" s="108"/>
      <c r="O15" s="19"/>
      <c r="P15" s="109"/>
      <c r="Q15" s="109"/>
      <c r="R15" s="109"/>
      <c r="S15" s="109"/>
      <c r="T15" s="109"/>
      <c r="U15" s="109"/>
      <c r="V15" s="109"/>
      <c r="W15" s="184"/>
      <c r="X15" s="184"/>
    </row>
    <row r="16" spans="1:24" s="7" customFormat="1" ht="12.75">
      <c r="A16" s="2" t="s">
        <v>404</v>
      </c>
      <c r="B16" s="34">
        <f>+'Pivot Table 4-Year Insts.'!$Q$237</f>
        <v>60.511230945607409</v>
      </c>
      <c r="C16" s="80"/>
      <c r="D16" s="52">
        <f t="shared" si="0"/>
        <v>83.278366430425933</v>
      </c>
      <c r="E16" s="36"/>
      <c r="F16" s="46">
        <f>+'Pivot Table 4-Year Insts.'!$Q$240</f>
        <v>75.06139920005613</v>
      </c>
      <c r="G16" s="6"/>
      <c r="H16" s="6">
        <f>+'Pivot Table 4-Year Insts.'!$Q$243</f>
        <v>8.2169672303697983</v>
      </c>
      <c r="I16" s="6"/>
      <c r="J16" s="6">
        <f>+'Pivot Table 4-Year Insts.'!$Q$245</f>
        <v>16.790469516468114</v>
      </c>
      <c r="K16" s="6"/>
      <c r="L16" s="52">
        <f t="shared" si="1"/>
        <v>100.06883594689404</v>
      </c>
      <c r="M16" s="46"/>
      <c r="N16" s="108"/>
      <c r="O16" s="19"/>
      <c r="P16" s="109"/>
      <c r="Q16" s="109"/>
      <c r="R16" s="109"/>
      <c r="S16" s="109"/>
      <c r="T16" s="109"/>
      <c r="U16" s="109"/>
      <c r="V16" s="109"/>
      <c r="W16" s="184"/>
      <c r="X16" s="184"/>
    </row>
    <row r="17" spans="1:24" s="18" customFormat="1" ht="12.75">
      <c r="A17" s="2" t="s">
        <v>405</v>
      </c>
      <c r="B17" s="34">
        <f>+'Pivot Table 4-Year Insts.'!$Q$280</f>
        <v>76.092382194077118</v>
      </c>
      <c r="C17" s="80"/>
      <c r="D17" s="52">
        <f t="shared" si="0"/>
        <v>81.566021381103738</v>
      </c>
      <c r="E17" s="36"/>
      <c r="F17" s="46">
        <f>+'Pivot Table 4-Year Insts.'!$Q$284</f>
        <v>72.787248386786104</v>
      </c>
      <c r="G17" s="6"/>
      <c r="H17" s="6">
        <f>'Pivot Table 4-Year Insts.'!$Q$287</f>
        <v>8.7787729943176345</v>
      </c>
      <c r="I17" s="6"/>
      <c r="J17" s="6">
        <f>'Pivot Table 4-Year Insts.'!$Q$290</f>
        <v>18.433978618896273</v>
      </c>
      <c r="K17" s="6"/>
      <c r="L17" s="52">
        <f t="shared" si="1"/>
        <v>100.00000000000001</v>
      </c>
      <c r="M17" s="46"/>
      <c r="N17" s="110"/>
      <c r="O17" s="19"/>
      <c r="P17" s="109"/>
      <c r="Q17" s="109"/>
      <c r="R17" s="109"/>
      <c r="S17" s="109"/>
      <c r="T17" s="109"/>
      <c r="U17" s="109"/>
      <c r="V17" s="109"/>
      <c r="W17" s="184"/>
      <c r="X17" s="184"/>
    </row>
    <row r="18" spans="1:24" s="7" customFormat="1" ht="12.75">
      <c r="A18" s="2" t="s">
        <v>406</v>
      </c>
      <c r="B18" s="34">
        <f>+'Pivot Table 4-Year Insts.'!$Q$323</f>
        <v>63.154951389486357</v>
      </c>
      <c r="C18" s="80"/>
      <c r="D18" s="52">
        <f t="shared" si="0"/>
        <v>87.473605340235679</v>
      </c>
      <c r="E18" s="36"/>
      <c r="F18" s="46">
        <f>+'Pivot Table 4-Year Insts.'!$Q$326</f>
        <v>81.370478850214568</v>
      </c>
      <c r="G18" s="6"/>
      <c r="H18" s="6">
        <f>'Pivot Table 4-Year Insts.'!$Q$329</f>
        <v>6.1031264900211157</v>
      </c>
      <c r="I18" s="6"/>
      <c r="J18" s="6">
        <f>'Pivot Table 4-Year Insts.'!$Q$332</f>
        <v>12.526394659764319</v>
      </c>
      <c r="K18" s="6"/>
      <c r="L18" s="52">
        <f t="shared" si="1"/>
        <v>100</v>
      </c>
      <c r="M18" s="46"/>
      <c r="N18" s="108"/>
      <c r="O18" s="19"/>
      <c r="P18" s="109"/>
      <c r="Q18" s="109"/>
      <c r="R18" s="109"/>
      <c r="S18" s="109"/>
      <c r="T18" s="109"/>
      <c r="U18" s="109"/>
      <c r="V18" s="109"/>
      <c r="W18" s="184"/>
      <c r="X18" s="184"/>
    </row>
    <row r="19" spans="1:24" s="7" customFormat="1" ht="12.75">
      <c r="A19" s="2"/>
      <c r="B19" s="34"/>
      <c r="C19" s="80"/>
      <c r="D19" s="52"/>
      <c r="E19" s="36"/>
      <c r="F19" s="46"/>
      <c r="G19" s="6"/>
      <c r="H19" s="6"/>
      <c r="I19" s="6"/>
      <c r="J19" s="6"/>
      <c r="K19" s="6"/>
      <c r="L19" s="52"/>
      <c r="M19" s="46"/>
      <c r="N19" s="108"/>
      <c r="O19" s="19"/>
      <c r="P19" s="109"/>
      <c r="Q19" s="109"/>
      <c r="R19" s="109"/>
      <c r="S19" s="109"/>
      <c r="T19" s="109"/>
      <c r="U19" s="109"/>
      <c r="V19" s="109"/>
      <c r="W19" s="184"/>
      <c r="X19" s="184"/>
    </row>
    <row r="20" spans="1:24" s="7" customFormat="1" ht="12.75">
      <c r="A20" s="2" t="s">
        <v>407</v>
      </c>
      <c r="B20" s="34">
        <f>+'Pivot Table 4-Year Insts.'!$Q$366</f>
        <v>58.77175164195274</v>
      </c>
      <c r="C20" s="80"/>
      <c r="D20" s="52">
        <f t="shared" si="0"/>
        <v>75.322580645161281</v>
      </c>
      <c r="E20" s="36"/>
      <c r="F20" s="46">
        <f>+'Pivot Table 4-Year Insts.'!$Q$369</f>
        <v>75.322580645161281</v>
      </c>
      <c r="G20" s="6"/>
      <c r="H20" s="6">
        <f>'Pivot Table 4-Year Insts.'!$Q$372</f>
        <v>0</v>
      </c>
      <c r="I20" s="6"/>
      <c r="J20" s="6">
        <f>'Pivot Table 4-Year Insts.'!$Q$375</f>
        <v>24.677419354838708</v>
      </c>
      <c r="K20" s="6"/>
      <c r="L20" s="52">
        <f t="shared" si="1"/>
        <v>99.999999999999986</v>
      </c>
      <c r="M20" s="46"/>
      <c r="N20" s="108"/>
      <c r="O20" s="19"/>
      <c r="P20" s="109"/>
      <c r="Q20" s="109"/>
      <c r="R20" s="109"/>
      <c r="S20" s="109"/>
      <c r="T20" s="109"/>
      <c r="U20" s="109"/>
      <c r="V20" s="109"/>
      <c r="W20" s="184"/>
      <c r="X20" s="184"/>
    </row>
    <row r="21" spans="1:24" s="7" customFormat="1" ht="12.75">
      <c r="A21" s="2" t="s">
        <v>408</v>
      </c>
      <c r="B21" s="34">
        <f>+'Pivot Table 4-Year Insts.'!$Q$410</f>
        <v>66.546785419619624</v>
      </c>
      <c r="C21" s="80"/>
      <c r="D21" s="52">
        <f t="shared" si="0"/>
        <v>85.567141403865719</v>
      </c>
      <c r="E21" s="36"/>
      <c r="F21" s="46">
        <f>+'Pivot Table 4-Year Insts.'!$Q$413</f>
        <v>82.699643947100711</v>
      </c>
      <c r="G21" s="6"/>
      <c r="H21" s="6">
        <f>'Pivot Table 4-Year Insts.'!$Q$416</f>
        <v>2.8674974567650051</v>
      </c>
      <c r="I21" s="6"/>
      <c r="J21" s="6">
        <f>'Pivot Table 4-Year Insts.'!$Q$419</f>
        <v>14.432858596134283</v>
      </c>
      <c r="K21" s="6"/>
      <c r="L21" s="52">
        <f t="shared" si="1"/>
        <v>100</v>
      </c>
      <c r="M21" s="46"/>
      <c r="N21" s="108"/>
      <c r="O21" s="19"/>
      <c r="P21" s="109"/>
      <c r="Q21" s="109"/>
      <c r="R21" s="109"/>
      <c r="S21" s="109"/>
      <c r="T21" s="109"/>
      <c r="U21" s="109"/>
      <c r="V21" s="109"/>
      <c r="W21" s="184"/>
      <c r="X21" s="184"/>
    </row>
    <row r="22" spans="1:24" s="7" customFormat="1" ht="12.75">
      <c r="A22" s="2" t="s">
        <v>409</v>
      </c>
      <c r="B22" s="34">
        <f>+'Pivot Table 4-Year Insts.'!$Q$452</f>
        <v>50.95718901453958</v>
      </c>
      <c r="C22" s="80"/>
      <c r="D22" s="52">
        <f t="shared" si="0"/>
        <v>83.189347705476735</v>
      </c>
      <c r="E22" s="36"/>
      <c r="F22" s="46">
        <f>+'Pivot Table 4-Year Insts.'!$Q$455</f>
        <v>70.619006102877066</v>
      </c>
      <c r="G22" s="6"/>
      <c r="H22" s="6">
        <f>'Pivot Table 4-Year Insts.'!$Q$458</f>
        <v>12.570341602599665</v>
      </c>
      <c r="I22" s="6"/>
      <c r="J22" s="6">
        <f>'Pivot Table 4-Year Insts.'!$Q$461</f>
        <v>16.810652294523262</v>
      </c>
      <c r="K22" s="6"/>
      <c r="L22" s="52">
        <f t="shared" si="1"/>
        <v>100</v>
      </c>
      <c r="M22" s="46"/>
      <c r="N22" s="108"/>
      <c r="O22" s="19"/>
      <c r="P22" s="109"/>
      <c r="Q22" s="109"/>
      <c r="R22" s="109"/>
      <c r="S22" s="109"/>
      <c r="T22" s="109"/>
      <c r="U22" s="109"/>
      <c r="V22" s="109"/>
      <c r="W22" s="184"/>
      <c r="X22" s="184"/>
    </row>
    <row r="23" spans="1:24" s="7" customFormat="1" ht="12.75">
      <c r="A23" s="2" t="s">
        <v>410</v>
      </c>
      <c r="B23" s="34">
        <f>+'Pivot Table 4-Year Insts.'!$Q$495</f>
        <v>74.355694523403443</v>
      </c>
      <c r="C23" s="80"/>
      <c r="D23" s="52">
        <f t="shared" si="0"/>
        <v>86.218540936604015</v>
      </c>
      <c r="E23" s="36"/>
      <c r="F23" s="46">
        <f>+'Pivot Table 4-Year Insts.'!$Q$498</f>
        <v>78.751194647977059</v>
      </c>
      <c r="G23" s="6"/>
      <c r="H23" s="6">
        <f>'Pivot Table 4-Year Insts.'!$Q$501</f>
        <v>7.4673462886269508</v>
      </c>
      <c r="I23" s="6"/>
      <c r="J23" s="6">
        <f>'Pivot Table 4-Year Insts.'!$Q$504</f>
        <v>13.781459063395987</v>
      </c>
      <c r="K23" s="6"/>
      <c r="L23" s="52">
        <f t="shared" si="1"/>
        <v>100</v>
      </c>
      <c r="M23" s="46"/>
      <c r="N23" s="108"/>
      <c r="O23" s="19"/>
      <c r="P23" s="109"/>
      <c r="Q23" s="109"/>
      <c r="R23" s="109"/>
      <c r="S23" s="109"/>
      <c r="T23" s="109"/>
      <c r="U23" s="109"/>
      <c r="V23" s="109"/>
      <c r="W23" s="184"/>
      <c r="X23" s="184"/>
    </row>
    <row r="24" spans="1:24" s="7" customFormat="1" ht="12.75">
      <c r="A24" s="2"/>
      <c r="B24" s="34"/>
      <c r="C24" s="80"/>
      <c r="D24" s="52"/>
      <c r="E24" s="36"/>
      <c r="F24" s="46"/>
      <c r="G24" s="6"/>
      <c r="H24" s="6"/>
      <c r="I24" s="6"/>
      <c r="J24" s="6"/>
      <c r="K24" s="6"/>
      <c r="L24" s="52"/>
      <c r="M24" s="46"/>
      <c r="N24" s="108"/>
      <c r="O24" s="19"/>
      <c r="P24" s="109"/>
      <c r="Q24" s="109"/>
      <c r="R24" s="109"/>
      <c r="S24" s="109"/>
      <c r="T24" s="109"/>
      <c r="U24" s="109"/>
      <c r="V24" s="109"/>
      <c r="W24" s="184"/>
      <c r="X24" s="184"/>
    </row>
    <row r="25" spans="1:24" s="7" customFormat="1" ht="12.75">
      <c r="A25" s="2" t="s">
        <v>411</v>
      </c>
      <c r="B25" s="34">
        <f>+'Pivot Table 4-Year Insts.'!$Q$538</f>
        <v>95.302389565394606</v>
      </c>
      <c r="C25" s="80"/>
      <c r="D25" s="52">
        <f t="shared" si="0"/>
        <v>82.15985030740444</v>
      </c>
      <c r="E25" s="36"/>
      <c r="F25" s="46">
        <f>+'Pivot Table 4-Year Insts.'!$Q$541</f>
        <v>71.836407377706493</v>
      </c>
      <c r="G25" s="6"/>
      <c r="H25" s="6">
        <f>'Pivot Table 4-Year Insts.'!$Q$544</f>
        <v>10.323442929697942</v>
      </c>
      <c r="I25" s="6"/>
      <c r="J25" s="6">
        <f>'Pivot Table 4-Year Insts.'!$Q$547</f>
        <v>17.840149692595563</v>
      </c>
      <c r="K25" s="6"/>
      <c r="L25" s="52">
        <f t="shared" si="1"/>
        <v>100</v>
      </c>
      <c r="M25" s="46"/>
      <c r="N25" s="112"/>
      <c r="O25" s="19"/>
      <c r="P25" s="109"/>
      <c r="Q25" s="109"/>
      <c r="R25" s="109"/>
      <c r="S25" s="109"/>
      <c r="T25" s="109"/>
      <c r="U25" s="109"/>
      <c r="V25" s="109"/>
      <c r="W25" s="184"/>
      <c r="X25" s="184"/>
    </row>
    <row r="26" spans="1:24" s="7" customFormat="1" ht="12.75">
      <c r="A26" s="2" t="s">
        <v>412</v>
      </c>
      <c r="B26" s="34">
        <f>+'Pivot Table 4-Year Insts.'!$Q$581</f>
        <v>95.263549316723996</v>
      </c>
      <c r="C26" s="80"/>
      <c r="D26" s="52">
        <f t="shared" si="0"/>
        <v>87.631129543791161</v>
      </c>
      <c r="E26" s="36"/>
      <c r="F26" s="46">
        <f>+'Pivot Table 4-Year Insts.'!$Q$584</f>
        <v>74.102626656908186</v>
      </c>
      <c r="G26" s="6"/>
      <c r="H26" s="6">
        <f>'Pivot Table 4-Year Insts.'!$Q$587</f>
        <v>13.528502886882979</v>
      </c>
      <c r="I26" s="6"/>
      <c r="J26" s="6">
        <f>'Pivot Table 4-Year Insts.'!$Q$590</f>
        <v>12.368870456208832</v>
      </c>
      <c r="K26" s="840"/>
      <c r="L26" s="52">
        <f t="shared" si="1"/>
        <v>100</v>
      </c>
      <c r="M26" s="46"/>
      <c r="N26" s="112"/>
      <c r="O26" s="19"/>
      <c r="P26" s="109"/>
      <c r="Q26" s="109"/>
      <c r="R26" s="109"/>
      <c r="S26" s="109"/>
      <c r="T26" s="109"/>
      <c r="U26" s="109"/>
      <c r="V26" s="109"/>
      <c r="W26" s="184"/>
      <c r="X26" s="184"/>
    </row>
    <row r="27" spans="1:24" s="7" customFormat="1" ht="12.75">
      <c r="A27" s="2" t="s">
        <v>413</v>
      </c>
      <c r="B27" s="34">
        <f>+'Pivot Table 4-Year Insts.'!$Q$624</f>
        <v>99.310414424111954</v>
      </c>
      <c r="C27" s="80"/>
      <c r="D27" s="52">
        <f t="shared" si="0"/>
        <v>90.160214070385805</v>
      </c>
      <c r="E27" s="36"/>
      <c r="F27" s="46">
        <f>+'Pivot Table 4-Year Insts.'!$Q$627</f>
        <v>84.219083426481049</v>
      </c>
      <c r="G27" s="6"/>
      <c r="H27" s="6">
        <f>'Pivot Table 4-Year Insts.'!$Q$630</f>
        <v>5.9411306439047529</v>
      </c>
      <c r="I27" s="6"/>
      <c r="J27" s="6">
        <f>'Pivot Table 4-Year Insts.'!$Q$633</f>
        <v>9.8397859296141998</v>
      </c>
      <c r="K27" s="6"/>
      <c r="L27" s="52">
        <f t="shared" si="1"/>
        <v>100</v>
      </c>
      <c r="M27" s="46"/>
      <c r="N27" s="112"/>
      <c r="O27" s="19"/>
      <c r="P27" s="109"/>
      <c r="Q27" s="109"/>
      <c r="R27" s="109"/>
      <c r="S27" s="109"/>
      <c r="T27" s="109"/>
      <c r="U27" s="109"/>
      <c r="V27" s="109"/>
      <c r="W27" s="184"/>
      <c r="X27" s="184"/>
    </row>
    <row r="28" spans="1:24" s="7" customFormat="1" ht="12.75">
      <c r="A28" s="53" t="s">
        <v>414</v>
      </c>
      <c r="B28" s="37">
        <f>+'Pivot Table 4-Year Insts.'!$Q$667</f>
        <v>95.42885473475458</v>
      </c>
      <c r="C28" s="100"/>
      <c r="D28" s="55">
        <f t="shared" si="0"/>
        <v>77.649625935162092</v>
      </c>
      <c r="E28" s="56"/>
      <c r="F28" s="57">
        <f>+'Pivot Table 4-Year Insts.'!$Q$670</f>
        <v>71.685369908561924</v>
      </c>
      <c r="G28" s="48"/>
      <c r="H28" s="48">
        <f>'Pivot Table 4-Year Insts.'!$Q$673</f>
        <v>5.9642560266001663</v>
      </c>
      <c r="I28" s="48"/>
      <c r="J28" s="48">
        <f>'Pivot Table 4-Year Insts.'!$Q$676</f>
        <v>22.350374064837904</v>
      </c>
      <c r="K28" s="48"/>
      <c r="L28" s="58">
        <f t="shared" si="1"/>
        <v>100</v>
      </c>
      <c r="M28" s="57"/>
      <c r="N28" s="112"/>
      <c r="O28" s="19"/>
      <c r="P28" s="109"/>
      <c r="Q28" s="109"/>
      <c r="R28" s="109"/>
      <c r="S28" s="109"/>
      <c r="T28" s="109"/>
      <c r="U28" s="109"/>
      <c r="V28" s="109"/>
      <c r="W28" s="184"/>
      <c r="X28" s="184"/>
    </row>
    <row r="29" spans="1:24" ht="54.75" customHeight="1">
      <c r="A29" s="952" t="s">
        <v>379</v>
      </c>
      <c r="B29" s="952"/>
      <c r="C29" s="952"/>
      <c r="D29" s="953"/>
      <c r="E29" s="953"/>
      <c r="F29" s="953"/>
      <c r="G29" s="953"/>
      <c r="H29" s="953"/>
      <c r="I29" s="953"/>
      <c r="J29" s="953"/>
      <c r="K29" s="953"/>
      <c r="L29" s="953"/>
      <c r="N29" s="12"/>
      <c r="O29" s="12"/>
      <c r="P29" s="109"/>
      <c r="Q29" s="109"/>
      <c r="R29" s="109"/>
      <c r="S29" s="109"/>
      <c r="T29" s="109"/>
      <c r="U29" s="109"/>
      <c r="V29" s="109"/>
      <c r="W29" s="12"/>
    </row>
    <row r="30" spans="1:24" s="113" customFormat="1" ht="12.75">
      <c r="A30" s="838"/>
      <c r="B30" s="848"/>
      <c r="C30" s="838"/>
      <c r="D30" s="839"/>
      <c r="E30" s="839"/>
      <c r="F30" s="849"/>
      <c r="G30" s="849"/>
      <c r="H30" s="849"/>
      <c r="I30" s="849"/>
      <c r="J30" s="849"/>
      <c r="K30" s="839"/>
      <c r="L30" s="839"/>
      <c r="M30" s="183" t="s">
        <v>1012</v>
      </c>
      <c r="O30" s="49"/>
      <c r="P30" s="95"/>
      <c r="Q30" s="19"/>
      <c r="S30" s="114"/>
      <c r="T30" s="114"/>
    </row>
    <row r="31" spans="1:24" ht="15.75" customHeight="1">
      <c r="A31" s="1" t="s">
        <v>751</v>
      </c>
      <c r="B31" s="1"/>
      <c r="C31" s="1"/>
      <c r="D31" s="1"/>
      <c r="E31" s="1"/>
      <c r="F31" s="1"/>
      <c r="G31" s="1"/>
      <c r="H31" s="1"/>
      <c r="I31" s="1"/>
      <c r="J31" s="1"/>
      <c r="K31" s="1"/>
      <c r="L31" s="1"/>
      <c r="M31" s="44"/>
      <c r="O31" s="49"/>
      <c r="P31" s="95"/>
      <c r="Q31" s="19"/>
    </row>
    <row r="32" spans="1:24" ht="15.75" customHeight="1">
      <c r="A32" s="1"/>
      <c r="B32" s="1"/>
      <c r="C32" s="1"/>
      <c r="D32" s="1"/>
      <c r="E32" s="1"/>
      <c r="F32" s="1"/>
      <c r="G32" s="1"/>
      <c r="H32" s="1"/>
      <c r="I32" s="1"/>
      <c r="J32" s="1"/>
      <c r="K32" s="1"/>
      <c r="L32" s="1"/>
      <c r="M32" s="44"/>
      <c r="O32" s="49"/>
      <c r="P32" s="95"/>
      <c r="Q32" s="19"/>
    </row>
    <row r="33" spans="1:20" ht="15.75">
      <c r="A33" s="1" t="s">
        <v>426</v>
      </c>
      <c r="B33" s="1"/>
      <c r="C33" s="1"/>
      <c r="D33" s="1"/>
      <c r="E33" s="1"/>
      <c r="F33" s="1"/>
      <c r="G33" s="1"/>
      <c r="H33" s="1"/>
      <c r="I33" s="1"/>
      <c r="J33" s="1"/>
      <c r="K33" s="1"/>
      <c r="L33" s="1"/>
      <c r="M33" s="44"/>
      <c r="O33" s="49"/>
      <c r="P33" s="95"/>
      <c r="Q33" s="12"/>
    </row>
    <row r="34" spans="1:20" ht="18.75">
      <c r="A34" s="1" t="s">
        <v>759</v>
      </c>
      <c r="B34" s="1"/>
      <c r="C34" s="1"/>
      <c r="D34" s="1"/>
      <c r="E34" s="1"/>
      <c r="F34" s="1"/>
      <c r="G34" s="1"/>
      <c r="H34" s="1"/>
      <c r="I34" s="1"/>
      <c r="J34" s="1"/>
      <c r="K34" s="1"/>
      <c r="L34" s="1"/>
      <c r="M34" s="44"/>
      <c r="O34" s="49"/>
      <c r="P34" s="95"/>
      <c r="Q34" s="49"/>
    </row>
    <row r="35" spans="1:20" ht="15.75">
      <c r="A35" s="1" t="s">
        <v>1128</v>
      </c>
      <c r="B35" s="1"/>
      <c r="C35" s="1"/>
      <c r="D35" s="1"/>
      <c r="E35" s="1"/>
      <c r="F35" s="1"/>
      <c r="G35" s="1"/>
      <c r="H35" s="1"/>
      <c r="I35" s="1"/>
      <c r="J35" s="1"/>
      <c r="K35" s="1"/>
      <c r="L35" s="1"/>
      <c r="M35" s="44"/>
      <c r="O35" s="49"/>
      <c r="P35" s="95"/>
      <c r="Q35" s="49"/>
    </row>
    <row r="36" spans="1:20" ht="6" customHeight="1">
      <c r="A36" s="1"/>
      <c r="B36" s="1"/>
      <c r="C36" s="1"/>
      <c r="D36" s="1"/>
      <c r="E36" s="1"/>
      <c r="F36" s="1"/>
      <c r="G36" s="1"/>
      <c r="H36" s="1"/>
      <c r="I36" s="1"/>
      <c r="J36" s="1"/>
      <c r="K36" s="1"/>
      <c r="L36" s="1"/>
      <c r="O36" s="49"/>
      <c r="P36" s="95"/>
      <c r="Q36" s="49"/>
    </row>
    <row r="37" spans="1:20" ht="69" customHeight="1">
      <c r="A37" s="15"/>
      <c r="B37" s="42" t="s">
        <v>938</v>
      </c>
      <c r="C37" s="50"/>
      <c r="D37" s="42" t="s">
        <v>421</v>
      </c>
      <c r="E37" s="51"/>
      <c r="F37" s="42" t="s">
        <v>396</v>
      </c>
      <c r="G37" s="42"/>
      <c r="H37" s="42" t="s">
        <v>390</v>
      </c>
      <c r="I37" s="42"/>
      <c r="J37" s="42" t="s">
        <v>416</v>
      </c>
      <c r="K37" s="42"/>
      <c r="L37" s="42" t="s">
        <v>417</v>
      </c>
      <c r="M37" s="42"/>
      <c r="N37" s="2"/>
      <c r="Q37" s="49"/>
    </row>
    <row r="38" spans="1:20" s="7" customFormat="1" ht="18" customHeight="1">
      <c r="A38" s="13" t="s">
        <v>399</v>
      </c>
      <c r="B38" s="34">
        <f>+'Pivot Table 4-Year Insts.'!$K$710</f>
        <v>74.466973838667471</v>
      </c>
      <c r="C38" s="80"/>
      <c r="D38" s="52">
        <f>+F38+H38</f>
        <v>90.892487604338825</v>
      </c>
      <c r="E38" s="36"/>
      <c r="F38" s="46">
        <f>+'Pivot Table 4-Year Insts.'!$K$713</f>
        <v>85.812002611074846</v>
      </c>
      <c r="G38" s="6"/>
      <c r="H38" s="6">
        <f>+'Pivot Table 4-Year Insts.'!$K$716</f>
        <v>5.0804849932639824</v>
      </c>
      <c r="I38" s="6"/>
      <c r="J38" s="6">
        <f>+'Pivot Table 4-Year Insts.'!$K$719</f>
        <v>9.1075123956611712</v>
      </c>
      <c r="K38" s="6"/>
      <c r="L38" s="52">
        <f>SUM(F38:J38)</f>
        <v>100</v>
      </c>
      <c r="M38" s="46"/>
      <c r="P38" s="74"/>
      <c r="Q38" s="49"/>
      <c r="S38" s="115"/>
      <c r="T38" s="115"/>
    </row>
    <row r="39" spans="1:20" s="7" customFormat="1" ht="12.75">
      <c r="A39" s="13"/>
      <c r="B39" s="6"/>
      <c r="C39" s="80"/>
      <c r="D39" s="6"/>
      <c r="E39" s="36"/>
      <c r="F39" s="6"/>
      <c r="G39" s="6"/>
      <c r="H39" s="6"/>
      <c r="I39" s="6"/>
      <c r="J39" s="6"/>
      <c r="K39" s="6"/>
      <c r="L39" s="52"/>
      <c r="M39" s="46"/>
      <c r="P39" s="74"/>
      <c r="Q39" s="49"/>
      <c r="S39" s="115"/>
      <c r="T39" s="115"/>
    </row>
    <row r="40" spans="1:20" s="7" customFormat="1" ht="12.75">
      <c r="A40" s="13" t="s">
        <v>400</v>
      </c>
      <c r="B40" s="34">
        <f>'Pivot Table 4-Year Insts.'!$K$22</f>
        <v>72.177911906301645</v>
      </c>
      <c r="C40" s="80"/>
      <c r="D40" s="52">
        <f t="shared" ref="D40:D43" si="2">+F40+H40</f>
        <v>90.044798407167733</v>
      </c>
      <c r="E40" s="36"/>
      <c r="F40" s="46">
        <f>'Pivot Table 4-Year Insts.'!$K$25</f>
        <v>85.027376804380282</v>
      </c>
      <c r="G40" s="6"/>
      <c r="H40" s="6">
        <f>'Pivot Table 4-Year Insts.'!$K$28</f>
        <v>5.0174216027874561</v>
      </c>
      <c r="I40" s="6"/>
      <c r="J40" s="6">
        <f>'Pivot Table 4-Year Insts.'!$K$31</f>
        <v>9.955201592832255</v>
      </c>
      <c r="K40" s="6"/>
      <c r="L40" s="52">
        <f t="shared" ref="L40:L43" si="3">SUM(F40:J40)</f>
        <v>99.999999999999986</v>
      </c>
      <c r="M40" s="46"/>
      <c r="P40" s="74"/>
      <c r="Q40" s="49"/>
      <c r="S40" s="115"/>
      <c r="T40" s="115"/>
    </row>
    <row r="41" spans="1:20" s="7" customFormat="1">
      <c r="A41" s="2" t="s">
        <v>401</v>
      </c>
      <c r="B41" s="34">
        <f>+'Pivot Table 4-Year Insts.'!$K$65</f>
        <v>69.156858035070869</v>
      </c>
      <c r="C41" s="80"/>
      <c r="D41" s="52">
        <f t="shared" si="2"/>
        <v>86.418895449808957</v>
      </c>
      <c r="E41" s="36"/>
      <c r="F41" s="46">
        <f>'Pivot Table 4-Year Insts.'!$K$68</f>
        <v>80.166724557137897</v>
      </c>
      <c r="G41" s="6"/>
      <c r="H41" s="6">
        <f>'Pivot Table 4-Year Insts.'!$K$71</f>
        <v>6.2521708926710664</v>
      </c>
      <c r="I41" s="6"/>
      <c r="J41" s="6">
        <f>'Pivot Table 4-Year Insts.'!$K$74</f>
        <v>13.581104550191039</v>
      </c>
      <c r="K41" s="6"/>
      <c r="L41" s="52">
        <f t="shared" si="3"/>
        <v>100</v>
      </c>
      <c r="M41" s="46"/>
      <c r="P41" s="74"/>
      <c r="Q41" s="10"/>
      <c r="S41" s="115"/>
      <c r="T41" s="115"/>
    </row>
    <row r="42" spans="1:20" s="7" customFormat="1" ht="12">
      <c r="A42" s="2" t="s">
        <v>415</v>
      </c>
      <c r="B42" s="34">
        <f>+'Pivot Table 4-Year Insts.'!$K$108</f>
        <v>89.227547696603068</v>
      </c>
      <c r="C42" s="80"/>
      <c r="D42" s="52">
        <f t="shared" si="2"/>
        <v>92.438070404172095</v>
      </c>
      <c r="E42" s="36"/>
      <c r="F42" s="46">
        <f>'Pivot Table 4-Year Insts.'!$K$111</f>
        <v>92.438070404172095</v>
      </c>
      <c r="G42" s="6"/>
      <c r="H42" s="6">
        <f>'Pivot Table 4-Year Insts.'!$K$114</f>
        <v>0</v>
      </c>
      <c r="I42" s="6"/>
      <c r="J42" s="6">
        <f>'Pivot Table 4-Year Insts.'!$K$117</f>
        <v>7.5619295958279018</v>
      </c>
      <c r="K42" s="6"/>
      <c r="L42" s="52">
        <f t="shared" si="3"/>
        <v>100</v>
      </c>
      <c r="M42" s="46"/>
      <c r="P42" s="74"/>
      <c r="S42" s="115"/>
      <c r="T42" s="115"/>
    </row>
    <row r="43" spans="1:20" s="7" customFormat="1" ht="12">
      <c r="A43" s="2" t="s">
        <v>402</v>
      </c>
      <c r="B43" s="34">
        <f>+'Pivot Table 4-Year Insts.'!$K$151</f>
        <v>57.051143018262266</v>
      </c>
      <c r="C43" s="80"/>
      <c r="D43" s="52">
        <f t="shared" si="2"/>
        <v>89.952098540145997</v>
      </c>
      <c r="E43" s="36"/>
      <c r="F43" s="46">
        <f>+'Pivot Table 4-Year Insts.'!$K$154</f>
        <v>88.465632603406334</v>
      </c>
      <c r="G43" s="6"/>
      <c r="H43" s="6">
        <f>+'Pivot Table 4-Year Insts.'!$K$157</f>
        <v>1.4864659367396593</v>
      </c>
      <c r="I43" s="6"/>
      <c r="J43" s="6">
        <f>+'Pivot Table 4-Year Insts.'!$K$160</f>
        <v>10.047901459854014</v>
      </c>
      <c r="K43" s="6"/>
      <c r="L43" s="52">
        <f t="shared" si="3"/>
        <v>100.00000000000001</v>
      </c>
      <c r="M43" s="46"/>
      <c r="P43" s="74"/>
      <c r="S43" s="115"/>
      <c r="T43" s="115"/>
    </row>
    <row r="44" spans="1:20" s="7" customFormat="1" ht="12">
      <c r="A44" s="2"/>
      <c r="B44" s="34"/>
      <c r="C44" s="80"/>
      <c r="D44" s="52"/>
      <c r="E44" s="36"/>
      <c r="F44" s="46"/>
      <c r="G44" s="6"/>
      <c r="H44" s="6"/>
      <c r="I44" s="6"/>
      <c r="J44" s="6"/>
      <c r="K44" s="6"/>
      <c r="L44" s="52"/>
      <c r="M44" s="46"/>
      <c r="P44" s="74"/>
      <c r="S44" s="115"/>
      <c r="T44" s="115"/>
    </row>
    <row r="45" spans="1:20" s="7" customFormat="1" ht="12">
      <c r="A45" s="2" t="s">
        <v>403</v>
      </c>
      <c r="B45" s="34">
        <f>+'Pivot Table 4-Year Insts.'!$K$194</f>
        <v>59.548050658058102</v>
      </c>
      <c r="C45" s="80"/>
      <c r="D45" s="52">
        <f t="shared" ref="D45:D48" si="4">+F45+H45</f>
        <v>92.53544620517097</v>
      </c>
      <c r="E45" s="36"/>
      <c r="F45" s="46">
        <f>+'Pivot Table 4-Year Insts.'!$K$197</f>
        <v>89.338337503475117</v>
      </c>
      <c r="G45" s="6"/>
      <c r="H45" s="6">
        <f>+'Pivot Table 4-Year Insts.'!$K$200</f>
        <v>3.1971087016958575</v>
      </c>
      <c r="I45" s="6"/>
      <c r="J45" s="6">
        <f>+'Pivot Table 4-Year Insts.'!$K$203</f>
        <v>7.4645537948290235</v>
      </c>
      <c r="K45" s="6"/>
      <c r="L45" s="52">
        <f t="shared" ref="L45:L48" si="5">SUM(F45:J45)</f>
        <v>100</v>
      </c>
      <c r="M45" s="46"/>
      <c r="P45" s="74"/>
      <c r="S45" s="115"/>
      <c r="T45" s="115"/>
    </row>
    <row r="46" spans="1:20" s="7" customFormat="1" ht="12">
      <c r="A46" s="2" t="s">
        <v>404</v>
      </c>
      <c r="B46" s="34">
        <f>+'Pivot Table 4-Year Insts.'!$K$237</f>
        <v>74.472700976256476</v>
      </c>
      <c r="C46" s="80"/>
      <c r="D46" s="52">
        <f t="shared" si="4"/>
        <v>88.185790581000163</v>
      </c>
      <c r="E46" s="36"/>
      <c r="F46" s="46">
        <f>+'Pivot Table 4-Year Insts.'!$K$240</f>
        <v>79.996763230296168</v>
      </c>
      <c r="G46" s="6"/>
      <c r="H46" s="6">
        <f>+'Pivot Table 4-Year Insts.'!$K$243</f>
        <v>8.1890273507039986</v>
      </c>
      <c r="I46" s="6"/>
      <c r="J46" s="6">
        <f>+'Pivot Table 4-Year Insts.'!$K$245</f>
        <v>12.967620245205911</v>
      </c>
      <c r="K46" s="6"/>
      <c r="L46" s="52">
        <f t="shared" si="5"/>
        <v>101.15341082620607</v>
      </c>
      <c r="M46" s="46"/>
      <c r="P46" s="74"/>
      <c r="S46" s="115"/>
      <c r="T46" s="115"/>
    </row>
    <row r="47" spans="1:20" s="18" customFormat="1" ht="12">
      <c r="A47" s="2" t="s">
        <v>405</v>
      </c>
      <c r="B47" s="34">
        <f>+'Pivot Table 4-Year Insts.'!$K$280</f>
        <v>87.274110709530149</v>
      </c>
      <c r="C47" s="80"/>
      <c r="D47" s="52">
        <f t="shared" si="4"/>
        <v>89.851967276977021</v>
      </c>
      <c r="E47" s="36"/>
      <c r="F47" s="46">
        <f>+'Pivot Table 4-Year Insts.'!$K$284</f>
        <v>83.190494740942739</v>
      </c>
      <c r="G47" s="6"/>
      <c r="H47" s="6">
        <f>'Pivot Table 4-Year Insts.'!$K$287</f>
        <v>6.6614725360342808</v>
      </c>
      <c r="I47" s="6"/>
      <c r="J47" s="6">
        <f>'Pivot Table 4-Year Insts.'!$K$290</f>
        <v>10.148032723022984</v>
      </c>
      <c r="K47" s="6"/>
      <c r="L47" s="52">
        <f t="shared" si="5"/>
        <v>100</v>
      </c>
      <c r="M47" s="46"/>
      <c r="P47" s="116"/>
      <c r="Q47" s="7"/>
      <c r="S47" s="117"/>
      <c r="T47" s="117"/>
    </row>
    <row r="48" spans="1:20" s="7" customFormat="1" ht="12">
      <c r="A48" s="2" t="s">
        <v>406</v>
      </c>
      <c r="B48" s="34">
        <f>+'Pivot Table 4-Year Insts.'!$K$323</f>
        <v>64.810553765915017</v>
      </c>
      <c r="C48" s="80"/>
      <c r="D48" s="52">
        <f t="shared" si="4"/>
        <v>95.31360946745562</v>
      </c>
      <c r="E48" s="36"/>
      <c r="F48" s="46">
        <f>+'Pivot Table 4-Year Insts.'!$K$326</f>
        <v>93.680473372781066</v>
      </c>
      <c r="G48" s="6"/>
      <c r="H48" s="6">
        <f>'Pivot Table 4-Year Insts.'!$K$329</f>
        <v>1.6331360946745563</v>
      </c>
      <c r="I48" s="6"/>
      <c r="J48" s="6">
        <f>'Pivot Table 4-Year Insts.'!$K$332</f>
        <v>4.6863905325443787</v>
      </c>
      <c r="K48" s="6"/>
      <c r="L48" s="52">
        <f t="shared" si="5"/>
        <v>100</v>
      </c>
      <c r="M48" s="46"/>
      <c r="P48" s="74"/>
      <c r="S48" s="115"/>
      <c r="T48" s="115"/>
    </row>
    <row r="49" spans="1:20" s="7" customFormat="1" ht="12">
      <c r="A49" s="2"/>
      <c r="B49" s="34"/>
      <c r="C49" s="80"/>
      <c r="D49" s="52"/>
      <c r="E49" s="36"/>
      <c r="F49" s="46"/>
      <c r="G49" s="6"/>
      <c r="H49" s="6"/>
      <c r="I49" s="6"/>
      <c r="J49" s="6"/>
      <c r="K49" s="6"/>
      <c r="L49" s="52"/>
      <c r="M49" s="46"/>
      <c r="P49" s="74"/>
      <c r="S49" s="115"/>
      <c r="T49" s="115"/>
    </row>
    <row r="50" spans="1:20" s="7" customFormat="1" ht="12">
      <c r="A50" s="2" t="s">
        <v>407</v>
      </c>
      <c r="B50" s="34">
        <f>+'Pivot Table 4-Year Insts.'!$K$366</f>
        <v>53.766921718658033</v>
      </c>
      <c r="C50" s="80"/>
      <c r="D50" s="52">
        <f t="shared" ref="D50:D53" si="6">+F50+H50</f>
        <v>79.693486590038304</v>
      </c>
      <c r="E50" s="36"/>
      <c r="F50" s="46">
        <f>+'Pivot Table 4-Year Insts.'!$K$369</f>
        <v>79.693486590038304</v>
      </c>
      <c r="G50" s="6"/>
      <c r="H50" s="6">
        <f>'Pivot Table 4-Year Insts.'!$K$372</f>
        <v>0</v>
      </c>
      <c r="I50" s="6"/>
      <c r="J50" s="6">
        <f>'Pivot Table 4-Year Insts.'!$K$375</f>
        <v>20.306513409961685</v>
      </c>
      <c r="K50" s="6"/>
      <c r="L50" s="52">
        <f t="shared" ref="L50:L53" si="7">SUM(F50:J50)</f>
        <v>99.999999999999986</v>
      </c>
      <c r="M50" s="46"/>
      <c r="P50" s="74"/>
      <c r="S50" s="115"/>
      <c r="T50" s="115"/>
    </row>
    <row r="51" spans="1:20" s="7" customFormat="1" ht="12">
      <c r="A51" s="2" t="s">
        <v>408</v>
      </c>
      <c r="B51" s="34">
        <f>+'Pivot Table 4-Year Insts.'!$K$410</f>
        <v>72.356341380482831</v>
      </c>
      <c r="C51" s="80"/>
      <c r="D51" s="52">
        <f t="shared" si="6"/>
        <v>94.537124060150376</v>
      </c>
      <c r="E51" s="36"/>
      <c r="F51" s="46">
        <f>+'Pivot Table 4-Year Insts.'!$K$413</f>
        <v>93.068609022556387</v>
      </c>
      <c r="G51" s="6"/>
      <c r="H51" s="6">
        <f>'Pivot Table 4-Year Insts.'!$K$416</f>
        <v>1.4685150375939851</v>
      </c>
      <c r="I51" s="6"/>
      <c r="J51" s="6">
        <f>'Pivot Table 4-Year Insts.'!$K$419</f>
        <v>5.4628759398496243</v>
      </c>
      <c r="K51" s="6"/>
      <c r="L51" s="52">
        <f t="shared" si="7"/>
        <v>100</v>
      </c>
      <c r="M51" s="46"/>
      <c r="P51" s="74"/>
      <c r="S51" s="115"/>
      <c r="T51" s="115"/>
    </row>
    <row r="52" spans="1:20" s="7" customFormat="1" ht="12">
      <c r="A52" s="2" t="s">
        <v>409</v>
      </c>
      <c r="B52" s="34">
        <f>+'Pivot Table 4-Year Insts.'!$K$452</f>
        <v>64.713181254175808</v>
      </c>
      <c r="C52" s="80"/>
      <c r="D52" s="52">
        <f t="shared" si="6"/>
        <v>92.212389380530965</v>
      </c>
      <c r="E52" s="36"/>
      <c r="F52" s="46">
        <f>+'Pivot Table 4-Year Insts.'!$K$455</f>
        <v>79.73451327433628</v>
      </c>
      <c r="G52" s="6"/>
      <c r="H52" s="6">
        <f>'Pivot Table 4-Year Insts.'!$K$458</f>
        <v>12.477876106194691</v>
      </c>
      <c r="I52" s="6"/>
      <c r="J52" s="6">
        <f>'Pivot Table 4-Year Insts.'!$K$461</f>
        <v>7.7876106194690262</v>
      </c>
      <c r="K52" s="6"/>
      <c r="L52" s="52">
        <f t="shared" si="7"/>
        <v>99.999999999999986</v>
      </c>
      <c r="M52" s="46"/>
      <c r="P52" s="74"/>
      <c r="S52" s="115"/>
      <c r="T52" s="115"/>
    </row>
    <row r="53" spans="1:20" s="7" customFormat="1" ht="12">
      <c r="A53" s="2" t="s">
        <v>410</v>
      </c>
      <c r="B53" s="34">
        <f>+'Pivot Table 4-Year Insts.'!$K$495</f>
        <v>74.915095444431429</v>
      </c>
      <c r="C53" s="80"/>
      <c r="D53" s="52">
        <f t="shared" si="6"/>
        <v>92.449585743317172</v>
      </c>
      <c r="E53" s="36"/>
      <c r="F53" s="46">
        <f>+'Pivot Table 4-Year Insts.'!$K$498</f>
        <v>88.947944348913552</v>
      </c>
      <c r="G53" s="6"/>
      <c r="H53" s="6">
        <f>'Pivot Table 4-Year Insts.'!$K$501</f>
        <v>3.5016413944036269</v>
      </c>
      <c r="I53" s="6"/>
      <c r="J53" s="6">
        <f>'Pivot Table 4-Year Insts.'!$K$504</f>
        <v>7.5504142566828207</v>
      </c>
      <c r="K53" s="6"/>
      <c r="L53" s="52">
        <f t="shared" si="7"/>
        <v>100</v>
      </c>
      <c r="M53" s="46"/>
      <c r="P53" s="74"/>
      <c r="S53" s="115"/>
      <c r="T53" s="115"/>
    </row>
    <row r="54" spans="1:20" s="7" customFormat="1" ht="12">
      <c r="A54" s="2"/>
      <c r="B54" s="34"/>
      <c r="C54" s="80"/>
      <c r="D54" s="52"/>
      <c r="E54" s="36"/>
      <c r="F54" s="46"/>
      <c r="G54" s="6"/>
      <c r="H54" s="6"/>
      <c r="I54" s="6"/>
      <c r="J54" s="6"/>
      <c r="K54" s="6"/>
      <c r="L54" s="52"/>
      <c r="M54" s="46"/>
      <c r="P54" s="74"/>
      <c r="S54" s="115"/>
      <c r="T54" s="115"/>
    </row>
    <row r="55" spans="1:20" s="7" customFormat="1" ht="12">
      <c r="A55" s="2" t="s">
        <v>411</v>
      </c>
      <c r="B55" s="34">
        <f>+'Pivot Table 4-Year Insts.'!$K$538</f>
        <v>96.541563275434243</v>
      </c>
      <c r="C55" s="80"/>
      <c r="D55" s="52">
        <f t="shared" ref="D55:D58" si="8">+F55+H55</f>
        <v>89.220883534136533</v>
      </c>
      <c r="E55" s="36"/>
      <c r="F55" s="46">
        <f>+'Pivot Table 4-Year Insts.'!$K$541</f>
        <v>80.738955823293168</v>
      </c>
      <c r="G55" s="6"/>
      <c r="H55" s="6">
        <f>'Pivot Table 4-Year Insts.'!$K$544</f>
        <v>8.4819277108433724</v>
      </c>
      <c r="I55" s="6"/>
      <c r="J55" s="6">
        <f>'Pivot Table 4-Year Insts.'!$K$547</f>
        <v>10.779116465863455</v>
      </c>
      <c r="K55" s="6"/>
      <c r="L55" s="52">
        <f t="shared" ref="L55:L58" si="9">SUM(F55:J55)</f>
        <v>99.999999999999986</v>
      </c>
      <c r="M55" s="46"/>
      <c r="N55" s="19"/>
      <c r="P55" s="74"/>
      <c r="S55" s="115"/>
      <c r="T55" s="115"/>
    </row>
    <row r="56" spans="1:20" s="7" customFormat="1" ht="12">
      <c r="A56" s="2" t="s">
        <v>412</v>
      </c>
      <c r="B56" s="34">
        <f>+'Pivot Table 4-Year Insts.'!$K$581</f>
        <v>96.242034031929563</v>
      </c>
      <c r="C56" s="80"/>
      <c r="D56" s="52">
        <f t="shared" si="8"/>
        <v>92.753771588504335</v>
      </c>
      <c r="E56" s="36"/>
      <c r="F56" s="46">
        <f>+'Pivot Table 4-Year Insts.'!$K$584</f>
        <v>83.432316199057951</v>
      </c>
      <c r="G56" s="6"/>
      <c r="H56" s="6">
        <f>'Pivot Table 4-Year Insts.'!$K$587</f>
        <v>9.3214553894463794</v>
      </c>
      <c r="I56" s="6"/>
      <c r="J56" s="6">
        <f>'Pivot Table 4-Year Insts.'!$K$590</f>
        <v>7.2462284114956654</v>
      </c>
      <c r="K56" s="840"/>
      <c r="L56" s="52">
        <f t="shared" si="9"/>
        <v>100</v>
      </c>
      <c r="M56" s="46"/>
      <c r="N56" s="19"/>
      <c r="P56" s="74"/>
      <c r="S56" s="115"/>
      <c r="T56" s="115"/>
    </row>
    <row r="57" spans="1:20" s="7" customFormat="1" ht="12">
      <c r="A57" s="2" t="s">
        <v>413</v>
      </c>
      <c r="B57" s="34">
        <f>+'Pivot Table 4-Year Insts.'!$K$624</f>
        <v>99.247777524504215</v>
      </c>
      <c r="C57" s="80"/>
      <c r="D57" s="52">
        <f t="shared" si="8"/>
        <v>91.609248200888075</v>
      </c>
      <c r="E57" s="36"/>
      <c r="F57" s="46">
        <f>+'Pivot Table 4-Year Insts.'!$K$627</f>
        <v>87.505741846577862</v>
      </c>
      <c r="G57" s="6"/>
      <c r="H57" s="6">
        <f>'Pivot Table 4-Year Insts.'!$K$630</f>
        <v>4.1035063543102126</v>
      </c>
      <c r="I57" s="6"/>
      <c r="J57" s="6">
        <f>'Pivot Table 4-Year Insts.'!$K$633</f>
        <v>8.3907517991119267</v>
      </c>
      <c r="K57" s="6"/>
      <c r="L57" s="52">
        <f t="shared" si="9"/>
        <v>100</v>
      </c>
      <c r="M57" s="46"/>
      <c r="N57" s="19"/>
      <c r="P57" s="74"/>
      <c r="S57" s="115"/>
      <c r="T57" s="115"/>
    </row>
    <row r="58" spans="1:20" s="7" customFormat="1" ht="12">
      <c r="A58" s="53" t="s">
        <v>414</v>
      </c>
      <c r="B58" s="37">
        <f>+'Pivot Table 4-Year Insts.'!$K$667</f>
        <v>98.731769181991126</v>
      </c>
      <c r="C58" s="100"/>
      <c r="D58" s="55">
        <f t="shared" si="8"/>
        <v>83.386855063155636</v>
      </c>
      <c r="E58" s="56"/>
      <c r="F58" s="57">
        <f>+'Pivot Table 4-Year Insts.'!$K$670</f>
        <v>80.154142581888237</v>
      </c>
      <c r="G58" s="48"/>
      <c r="H58" s="48">
        <f>'Pivot Table 4-Year Insts.'!$K$673</f>
        <v>3.2327124812673946</v>
      </c>
      <c r="I58" s="48"/>
      <c r="J58" s="48">
        <f>'Pivot Table 4-Year Insts.'!$K$676</f>
        <v>16.61314493684436</v>
      </c>
      <c r="K58" s="48"/>
      <c r="L58" s="58">
        <f t="shared" si="9"/>
        <v>100</v>
      </c>
      <c r="M58" s="57"/>
      <c r="N58" s="19"/>
      <c r="P58" s="74"/>
      <c r="S58" s="115"/>
      <c r="T58" s="115"/>
    </row>
    <row r="59" spans="1:20" ht="59.25" customHeight="1">
      <c r="A59" s="952" t="s">
        <v>379</v>
      </c>
      <c r="B59" s="952"/>
      <c r="C59" s="952"/>
      <c r="D59" s="953"/>
      <c r="E59" s="953"/>
      <c r="F59" s="953"/>
      <c r="G59" s="953"/>
      <c r="H59" s="953"/>
      <c r="I59" s="953"/>
      <c r="J59" s="953"/>
      <c r="K59" s="953"/>
      <c r="L59" s="953"/>
      <c r="Q59" s="7"/>
    </row>
    <row r="60" spans="1:20" s="113" customFormat="1" ht="12">
      <c r="A60" s="838"/>
      <c r="B60" s="848"/>
      <c r="C60" s="838"/>
      <c r="D60" s="839"/>
      <c r="E60" s="839"/>
      <c r="F60" s="849"/>
      <c r="G60" s="849"/>
      <c r="H60" s="849"/>
      <c r="I60" s="849"/>
      <c r="J60" s="849"/>
      <c r="K60" s="839"/>
      <c r="L60" s="839"/>
      <c r="M60" s="183" t="s">
        <v>1012</v>
      </c>
      <c r="P60" s="118"/>
      <c r="Q60" s="7"/>
      <c r="S60" s="114"/>
      <c r="T60" s="114"/>
    </row>
    <row r="61" spans="1:20" ht="15.75" customHeight="1">
      <c r="A61" s="1" t="s">
        <v>752</v>
      </c>
      <c r="B61" s="1"/>
      <c r="C61" s="1"/>
      <c r="D61" s="1"/>
      <c r="E61" s="1"/>
      <c r="F61" s="1"/>
      <c r="G61" s="1"/>
      <c r="H61" s="1"/>
      <c r="I61" s="1"/>
      <c r="J61" s="1"/>
      <c r="K61" s="1"/>
      <c r="L61" s="1"/>
      <c r="M61" s="44"/>
      <c r="Q61" s="7"/>
    </row>
    <row r="62" spans="1:20" ht="15.75" customHeight="1">
      <c r="A62" s="1"/>
      <c r="B62" s="1"/>
      <c r="C62" s="1"/>
      <c r="D62" s="1"/>
      <c r="E62" s="1"/>
      <c r="F62" s="1"/>
      <c r="G62" s="1"/>
      <c r="H62" s="1"/>
      <c r="I62" s="1"/>
      <c r="J62" s="1"/>
      <c r="K62" s="1"/>
      <c r="L62" s="1"/>
      <c r="M62" s="44"/>
      <c r="Q62" s="7"/>
    </row>
    <row r="63" spans="1:20" ht="15.75">
      <c r="A63" s="1" t="s">
        <v>426</v>
      </c>
      <c r="B63" s="1"/>
      <c r="C63" s="1"/>
      <c r="D63" s="1"/>
      <c r="E63" s="1"/>
      <c r="F63" s="1"/>
      <c r="G63" s="1"/>
      <c r="H63" s="1"/>
      <c r="I63" s="1"/>
      <c r="J63" s="1"/>
      <c r="K63" s="1"/>
      <c r="L63" s="1"/>
      <c r="M63" s="44"/>
    </row>
    <row r="64" spans="1:20" ht="18.75">
      <c r="A64" s="1" t="s">
        <v>759</v>
      </c>
      <c r="B64" s="1"/>
      <c r="C64" s="1"/>
      <c r="D64" s="1"/>
      <c r="E64" s="1"/>
      <c r="F64" s="1"/>
      <c r="G64" s="1"/>
      <c r="H64" s="1"/>
      <c r="I64" s="1"/>
      <c r="J64" s="1"/>
      <c r="K64" s="1"/>
      <c r="L64" s="1"/>
      <c r="M64" s="44"/>
      <c r="Q64" s="113"/>
    </row>
    <row r="65" spans="1:20" ht="15.75">
      <c r="A65" s="1" t="s">
        <v>1129</v>
      </c>
      <c r="B65" s="1"/>
      <c r="C65" s="1"/>
      <c r="D65" s="1"/>
      <c r="E65" s="1"/>
      <c r="F65" s="1"/>
      <c r="G65" s="1"/>
      <c r="H65" s="1"/>
      <c r="I65" s="1"/>
      <c r="J65" s="1"/>
      <c r="K65" s="1"/>
      <c r="L65" s="1"/>
      <c r="M65" s="44"/>
    </row>
    <row r="66" spans="1:20" ht="9" customHeight="1">
      <c r="A66" s="1"/>
      <c r="B66" s="1"/>
      <c r="C66" s="1"/>
      <c r="D66" s="1"/>
      <c r="E66" s="1"/>
      <c r="F66" s="1"/>
      <c r="G66" s="1"/>
      <c r="H66" s="1"/>
      <c r="I66" s="1"/>
      <c r="J66" s="1"/>
      <c r="K66" s="1"/>
      <c r="L66" s="1"/>
    </row>
    <row r="67" spans="1:20" ht="69" customHeight="1">
      <c r="A67" s="15"/>
      <c r="B67" s="42" t="s">
        <v>938</v>
      </c>
      <c r="C67" s="50"/>
      <c r="D67" s="42" t="s">
        <v>421</v>
      </c>
      <c r="E67" s="51"/>
      <c r="F67" s="42" t="s">
        <v>396</v>
      </c>
      <c r="G67" s="42"/>
      <c r="H67" s="42" t="s">
        <v>390</v>
      </c>
      <c r="I67" s="42"/>
      <c r="J67" s="42" t="s">
        <v>416</v>
      </c>
      <c r="K67" s="42"/>
      <c r="L67" s="42" t="s">
        <v>417</v>
      </c>
      <c r="M67" s="42"/>
      <c r="N67" s="2"/>
    </row>
    <row r="68" spans="1:20" s="7" customFormat="1" ht="18" customHeight="1">
      <c r="A68" s="13" t="s">
        <v>399</v>
      </c>
      <c r="B68" s="34">
        <f>+'Pivot Table 4-Year Insts.'!$L$710</f>
        <v>69.064704451471655</v>
      </c>
      <c r="C68" s="80"/>
      <c r="D68" s="52">
        <f>+F68+H68</f>
        <v>84.570455812861383</v>
      </c>
      <c r="E68" s="36"/>
      <c r="F68" s="46">
        <f>+'Pivot Table 4-Year Insts.'!$L$713</f>
        <v>75.70367761439347</v>
      </c>
      <c r="G68" s="6"/>
      <c r="H68" s="6">
        <f>+'Pivot Table 4-Year Insts.'!$L$716</f>
        <v>8.8667781984679053</v>
      </c>
      <c r="I68" s="6"/>
      <c r="J68" s="6">
        <f>+'Pivot Table 4-Year Insts.'!$L$719</f>
        <v>15.429544187138621</v>
      </c>
      <c r="K68" s="6"/>
      <c r="L68" s="52">
        <f>SUM(F68:J68)</f>
        <v>100</v>
      </c>
      <c r="M68" s="46"/>
      <c r="P68" s="74"/>
      <c r="Q68" s="10"/>
      <c r="S68" s="115"/>
      <c r="T68" s="115"/>
    </row>
    <row r="69" spans="1:20" s="7" customFormat="1">
      <c r="A69" s="13"/>
      <c r="B69" s="6"/>
      <c r="C69" s="80"/>
      <c r="D69" s="6"/>
      <c r="E69" s="36"/>
      <c r="F69" s="6"/>
      <c r="G69" s="6"/>
      <c r="H69" s="6"/>
      <c r="I69" s="6"/>
      <c r="J69" s="6"/>
      <c r="K69" s="6"/>
      <c r="L69" s="52"/>
      <c r="M69" s="46"/>
      <c r="P69" s="74"/>
      <c r="Q69" s="10"/>
      <c r="S69" s="115"/>
      <c r="T69" s="115"/>
    </row>
    <row r="70" spans="1:20" s="7" customFormat="1">
      <c r="A70" s="13" t="s">
        <v>400</v>
      </c>
      <c r="B70" s="34">
        <f>'Pivot Table 4-Year Insts.'!$L$22</f>
        <v>43.051616562677253</v>
      </c>
      <c r="C70" s="80"/>
      <c r="D70" s="52">
        <f t="shared" ref="D70:D73" si="10">+F70+H70</f>
        <v>90.777338603425562</v>
      </c>
      <c r="E70" s="36"/>
      <c r="F70" s="46">
        <f>'Pivot Table 4-Year Insts.'!$L$25</f>
        <v>79.314888010540187</v>
      </c>
      <c r="G70" s="6"/>
      <c r="H70" s="6">
        <f>'Pivot Table 4-Year Insts.'!$L$28</f>
        <v>11.462450592885375</v>
      </c>
      <c r="I70" s="6"/>
      <c r="J70" s="6">
        <f>'Pivot Table 4-Year Insts.'!$L$31</f>
        <v>9.2226613965744395</v>
      </c>
      <c r="K70" s="6"/>
      <c r="L70" s="52">
        <f t="shared" ref="L70:L73" si="11">SUM(F70:J70)</f>
        <v>100</v>
      </c>
      <c r="M70" s="46"/>
      <c r="P70" s="74"/>
      <c r="Q70" s="10"/>
      <c r="S70" s="115"/>
      <c r="T70" s="115"/>
    </row>
    <row r="71" spans="1:20" s="7" customFormat="1">
      <c r="A71" s="2" t="s">
        <v>401</v>
      </c>
      <c r="B71" s="34">
        <f>+'Pivot Table 4-Year Insts.'!$L$65</f>
        <v>0</v>
      </c>
      <c r="C71" s="80"/>
      <c r="D71" s="52">
        <f t="shared" si="10"/>
        <v>0</v>
      </c>
      <c r="E71" s="36"/>
      <c r="F71" s="46">
        <f>'Pivot Table 4-Year Insts.'!$L$68</f>
        <v>0</v>
      </c>
      <c r="G71" s="6"/>
      <c r="H71" s="6">
        <f>'Pivot Table 4-Year Insts.'!$L$71</f>
        <v>0</v>
      </c>
      <c r="I71" s="6"/>
      <c r="J71" s="6">
        <f>'Pivot Table 4-Year Insts.'!$L$74</f>
        <v>0</v>
      </c>
      <c r="K71" s="6"/>
      <c r="L71" s="52">
        <f t="shared" si="11"/>
        <v>0</v>
      </c>
      <c r="M71" s="46"/>
      <c r="P71" s="74"/>
      <c r="Q71" s="10"/>
      <c r="S71" s="115"/>
      <c r="T71" s="115"/>
    </row>
    <row r="72" spans="1:20" s="7" customFormat="1" ht="12">
      <c r="A72" s="2" t="s">
        <v>415</v>
      </c>
      <c r="B72" s="34">
        <f>+'Pivot Table 4-Year Insts.'!$L$108</f>
        <v>0</v>
      </c>
      <c r="C72" s="80"/>
      <c r="D72" s="52">
        <f t="shared" si="10"/>
        <v>0</v>
      </c>
      <c r="E72" s="36"/>
      <c r="F72" s="46">
        <f>'Pivot Table 4-Year Insts.'!$L$111</f>
        <v>0</v>
      </c>
      <c r="G72" s="6"/>
      <c r="H72" s="6">
        <f>'Pivot Table 4-Year Insts.'!$L$114</f>
        <v>0</v>
      </c>
      <c r="I72" s="6"/>
      <c r="J72" s="6">
        <f>'Pivot Table 4-Year Insts.'!$L$117</f>
        <v>0</v>
      </c>
      <c r="K72" s="6"/>
      <c r="L72" s="52">
        <f t="shared" si="11"/>
        <v>0</v>
      </c>
      <c r="M72" s="46"/>
      <c r="P72" s="74"/>
      <c r="S72" s="115"/>
      <c r="T72" s="115"/>
    </row>
    <row r="73" spans="1:20" s="7" customFormat="1" ht="12">
      <c r="A73" s="2" t="s">
        <v>402</v>
      </c>
      <c r="B73" s="34">
        <f>+'Pivot Table 4-Year Insts.'!$L$151</f>
        <v>44.227782571182054</v>
      </c>
      <c r="C73" s="80"/>
      <c r="D73" s="52">
        <f t="shared" si="10"/>
        <v>77.253218884120173</v>
      </c>
      <c r="E73" s="36"/>
      <c r="F73" s="46">
        <f>+'Pivot Table 4-Year Insts.'!$L$154</f>
        <v>76.12173234490831</v>
      </c>
      <c r="G73" s="6"/>
      <c r="H73" s="6">
        <f>+'Pivot Table 4-Year Insts.'!$L$157</f>
        <v>1.1314865392118612</v>
      </c>
      <c r="I73" s="6"/>
      <c r="J73" s="6">
        <f>+'Pivot Table 4-Year Insts.'!$L$160</f>
        <v>22.746781115879827</v>
      </c>
      <c r="K73" s="6"/>
      <c r="L73" s="52">
        <f t="shared" si="11"/>
        <v>100</v>
      </c>
      <c r="M73" s="46"/>
      <c r="P73" s="74"/>
      <c r="S73" s="115"/>
      <c r="T73" s="115"/>
    </row>
    <row r="74" spans="1:20" s="7" customFormat="1" ht="12">
      <c r="A74" s="2"/>
      <c r="B74" s="34"/>
      <c r="C74" s="80"/>
      <c r="D74" s="52"/>
      <c r="E74" s="36"/>
      <c r="F74" s="46"/>
      <c r="G74" s="6"/>
      <c r="H74" s="6"/>
      <c r="I74" s="6"/>
      <c r="J74" s="6"/>
      <c r="K74" s="6"/>
      <c r="L74" s="52"/>
      <c r="M74" s="46"/>
      <c r="P74" s="74"/>
      <c r="S74" s="115"/>
      <c r="T74" s="115"/>
    </row>
    <row r="75" spans="1:20" s="7" customFormat="1" ht="12">
      <c r="A75" s="2" t="s">
        <v>403</v>
      </c>
      <c r="B75" s="34">
        <f>+'Pivot Table 4-Year Insts.'!$L$194</f>
        <v>80.804668304668297</v>
      </c>
      <c r="C75" s="80"/>
      <c r="D75" s="52">
        <f t="shared" ref="D75:D78" si="12">+F75+H75</f>
        <v>94.374762447738505</v>
      </c>
      <c r="E75" s="36"/>
      <c r="F75" s="46">
        <f>+'Pivot Table 4-Year Insts.'!$L$197</f>
        <v>93.196503230710761</v>
      </c>
      <c r="G75" s="6"/>
      <c r="H75" s="6">
        <f>+'Pivot Table 4-Year Insts.'!$L$200</f>
        <v>1.1782592170277459</v>
      </c>
      <c r="I75" s="6"/>
      <c r="J75" s="6">
        <f>+'Pivot Table 4-Year Insts.'!$L$203</f>
        <v>5.6252375522614972</v>
      </c>
      <c r="K75" s="6"/>
      <c r="L75" s="52">
        <f t="shared" ref="L75:L78" si="13">SUM(F75:J75)</f>
        <v>100</v>
      </c>
      <c r="M75" s="46"/>
      <c r="P75" s="74"/>
      <c r="S75" s="115"/>
      <c r="T75" s="115"/>
    </row>
    <row r="76" spans="1:20" s="7" customFormat="1" ht="12">
      <c r="A76" s="2" t="s">
        <v>404</v>
      </c>
      <c r="B76" s="34">
        <f>+'Pivot Table 4-Year Insts.'!$L$237</f>
        <v>0</v>
      </c>
      <c r="C76" s="80"/>
      <c r="D76" s="52">
        <f t="shared" si="12"/>
        <v>0</v>
      </c>
      <c r="E76" s="36"/>
      <c r="F76" s="46">
        <f>+'Pivot Table 4-Year Insts.'!$L$240</f>
        <v>0</v>
      </c>
      <c r="G76" s="6"/>
      <c r="H76" s="6">
        <f>+'Pivot Table 4-Year Insts.'!$L$243</f>
        <v>0</v>
      </c>
      <c r="I76" s="6"/>
      <c r="J76" s="6">
        <f>+'Pivot Table 4-Year Insts.'!$L$245</f>
        <v>0</v>
      </c>
      <c r="K76" s="6"/>
      <c r="L76" s="52">
        <f t="shared" si="13"/>
        <v>0</v>
      </c>
      <c r="M76" s="46"/>
      <c r="P76" s="74"/>
      <c r="S76" s="115"/>
      <c r="T76" s="115"/>
    </row>
    <row r="77" spans="1:20" s="18" customFormat="1" ht="12">
      <c r="A77" s="2" t="s">
        <v>405</v>
      </c>
      <c r="B77" s="34">
        <f>+'Pivot Table 4-Year Insts.'!$L$280</f>
        <v>72.781808035714292</v>
      </c>
      <c r="C77" s="80"/>
      <c r="D77" s="52">
        <f t="shared" si="12"/>
        <v>83.599391866210567</v>
      </c>
      <c r="E77" s="36"/>
      <c r="F77" s="46">
        <f>+'Pivot Table 4-Year Insts.'!$L$284</f>
        <v>73.736221968833149</v>
      </c>
      <c r="G77" s="6"/>
      <c r="H77" s="6">
        <f>'Pivot Table 4-Year Insts.'!$L$287</f>
        <v>9.8631698973774231</v>
      </c>
      <c r="I77" s="6"/>
      <c r="J77" s="6">
        <f>'Pivot Table 4-Year Insts.'!$L$290</f>
        <v>16.400608133789436</v>
      </c>
      <c r="K77" s="6"/>
      <c r="L77" s="52">
        <f t="shared" si="13"/>
        <v>100</v>
      </c>
      <c r="M77" s="46"/>
      <c r="P77" s="116"/>
      <c r="Q77" s="7"/>
      <c r="S77" s="117"/>
      <c r="T77" s="117"/>
    </row>
    <row r="78" spans="1:20" s="7" customFormat="1" ht="12">
      <c r="A78" s="2" t="s">
        <v>406</v>
      </c>
      <c r="B78" s="34">
        <f>+'Pivot Table 4-Year Insts.'!$L$323</f>
        <v>51.837031647871953</v>
      </c>
      <c r="C78" s="80"/>
      <c r="D78" s="52">
        <f t="shared" si="12"/>
        <v>93.473684210526315</v>
      </c>
      <c r="E78" s="36"/>
      <c r="F78" s="46">
        <f>+'Pivot Table 4-Year Insts.'!$L$326</f>
        <v>86.807017543859644</v>
      </c>
      <c r="G78" s="6"/>
      <c r="H78" s="6">
        <f>'Pivot Table 4-Year Insts.'!$L$329</f>
        <v>6.666666666666667</v>
      </c>
      <c r="I78" s="6"/>
      <c r="J78" s="6">
        <f>'Pivot Table 4-Year Insts.'!$L$332</f>
        <v>6.5263157894736841</v>
      </c>
      <c r="K78" s="6"/>
      <c r="L78" s="52">
        <f t="shared" si="13"/>
        <v>100</v>
      </c>
      <c r="M78" s="46"/>
      <c r="P78" s="74"/>
      <c r="S78" s="115"/>
      <c r="T78" s="115"/>
    </row>
    <row r="79" spans="1:20" s="7" customFormat="1" ht="12">
      <c r="A79" s="2"/>
      <c r="B79" s="34"/>
      <c r="C79" s="80"/>
      <c r="D79" s="52"/>
      <c r="E79" s="36"/>
      <c r="F79" s="46"/>
      <c r="G79" s="6"/>
      <c r="H79" s="6"/>
      <c r="I79" s="6"/>
      <c r="J79" s="6"/>
      <c r="K79" s="6"/>
      <c r="L79" s="52"/>
      <c r="M79" s="46"/>
      <c r="P79" s="74"/>
      <c r="S79" s="115"/>
      <c r="T79" s="115"/>
    </row>
    <row r="80" spans="1:20" s="7" customFormat="1" ht="12">
      <c r="A80" s="2" t="s">
        <v>407</v>
      </c>
      <c r="B80" s="34">
        <f>+'Pivot Table 4-Year Insts.'!$L$366</f>
        <v>67.026378896882505</v>
      </c>
      <c r="C80" s="80"/>
      <c r="D80" s="52">
        <f t="shared" ref="D80:D83" si="14">+F80+H80</f>
        <v>77.012522361359572</v>
      </c>
      <c r="E80" s="36"/>
      <c r="F80" s="46">
        <f>+'Pivot Table 4-Year Insts.'!$L$369</f>
        <v>77.012522361359572</v>
      </c>
      <c r="G80" s="6"/>
      <c r="H80" s="6">
        <f>'Pivot Table 4-Year Insts.'!$L$372</f>
        <v>0</v>
      </c>
      <c r="I80" s="6"/>
      <c r="J80" s="6">
        <f>'Pivot Table 4-Year Insts.'!$L$375</f>
        <v>22.987477638640431</v>
      </c>
      <c r="K80" s="6"/>
      <c r="L80" s="52">
        <f t="shared" ref="L80:L83" si="15">SUM(F80:J80)</f>
        <v>100</v>
      </c>
      <c r="M80" s="46"/>
      <c r="P80" s="74"/>
      <c r="S80" s="115"/>
      <c r="T80" s="115"/>
    </row>
    <row r="81" spans="1:20" s="7" customFormat="1" ht="12">
      <c r="A81" s="2" t="s">
        <v>408</v>
      </c>
      <c r="B81" s="34">
        <f>+'Pivot Table 4-Year Insts.'!$L$410</f>
        <v>58.145890266974988</v>
      </c>
      <c r="C81" s="80"/>
      <c r="D81" s="52">
        <f t="shared" si="14"/>
        <v>81.218365871294296</v>
      </c>
      <c r="E81" s="36"/>
      <c r="F81" s="46">
        <f>+'Pivot Table 4-Year Insts.'!$L$413</f>
        <v>77.313810556760671</v>
      </c>
      <c r="G81" s="6"/>
      <c r="H81" s="6">
        <f>'Pivot Table 4-Year Insts.'!$L$416</f>
        <v>3.9045553145336225</v>
      </c>
      <c r="I81" s="6"/>
      <c r="J81" s="6">
        <f>'Pivot Table 4-Year Insts.'!$L$419</f>
        <v>18.781634128705711</v>
      </c>
      <c r="K81" s="6"/>
      <c r="L81" s="52">
        <f t="shared" si="15"/>
        <v>100</v>
      </c>
      <c r="M81" s="46"/>
      <c r="P81" s="74"/>
      <c r="Q81" s="18"/>
      <c r="S81" s="115"/>
      <c r="T81" s="115"/>
    </row>
    <row r="82" spans="1:20" s="7" customFormat="1" ht="12">
      <c r="A82" s="2" t="s">
        <v>409</v>
      </c>
      <c r="B82" s="34">
        <f>+'Pivot Table 4-Year Insts.'!$L$452</f>
        <v>0</v>
      </c>
      <c r="C82" s="80"/>
      <c r="D82" s="52">
        <f t="shared" si="14"/>
        <v>0</v>
      </c>
      <c r="E82" s="36"/>
      <c r="F82" s="46">
        <f>+'Pivot Table 4-Year Insts.'!$L$455</f>
        <v>0</v>
      </c>
      <c r="G82" s="6"/>
      <c r="H82" s="6">
        <f>'Pivot Table 4-Year Insts.'!$L$458</f>
        <v>0</v>
      </c>
      <c r="I82" s="6"/>
      <c r="J82" s="6">
        <f>'Pivot Table 4-Year Insts.'!$L$461</f>
        <v>0</v>
      </c>
      <c r="K82" s="6"/>
      <c r="L82" s="52">
        <f t="shared" si="15"/>
        <v>0</v>
      </c>
      <c r="M82" s="46"/>
      <c r="P82" s="74"/>
      <c r="S82" s="115"/>
      <c r="T82" s="115"/>
    </row>
    <row r="83" spans="1:20" s="7" customFormat="1" ht="12">
      <c r="A83" s="2" t="s">
        <v>410</v>
      </c>
      <c r="B83" s="34">
        <f>+'Pivot Table 4-Year Insts.'!$L$495</f>
        <v>0</v>
      </c>
      <c r="C83" s="80"/>
      <c r="D83" s="52">
        <f t="shared" si="14"/>
        <v>0</v>
      </c>
      <c r="E83" s="36"/>
      <c r="F83" s="46">
        <f>+'Pivot Table 4-Year Insts.'!$L$498</f>
        <v>0</v>
      </c>
      <c r="G83" s="6"/>
      <c r="H83" s="6">
        <f>'Pivot Table 4-Year Insts.'!$L$501</f>
        <v>0</v>
      </c>
      <c r="I83" s="6"/>
      <c r="J83" s="6">
        <f>'Pivot Table 4-Year Insts.'!$L$504</f>
        <v>0</v>
      </c>
      <c r="K83" s="6"/>
      <c r="L83" s="52">
        <f t="shared" si="15"/>
        <v>0</v>
      </c>
      <c r="M83" s="46"/>
      <c r="P83" s="74"/>
      <c r="S83" s="115"/>
      <c r="T83" s="115"/>
    </row>
    <row r="84" spans="1:20" s="7" customFormat="1" ht="12">
      <c r="A84" s="2"/>
      <c r="B84" s="34"/>
      <c r="C84" s="80"/>
      <c r="D84" s="52"/>
      <c r="E84" s="36"/>
      <c r="F84" s="46"/>
      <c r="G84" s="6"/>
      <c r="H84" s="6"/>
      <c r="I84" s="6"/>
      <c r="J84" s="6"/>
      <c r="K84" s="6"/>
      <c r="L84" s="52"/>
      <c r="M84" s="46"/>
      <c r="P84" s="74"/>
      <c r="S84" s="115"/>
      <c r="T84" s="115"/>
    </row>
    <row r="85" spans="1:20" s="7" customFormat="1" ht="12">
      <c r="A85" s="2" t="s">
        <v>411</v>
      </c>
      <c r="B85" s="34">
        <f>+'Pivot Table 4-Year Insts.'!$L$538</f>
        <v>0</v>
      </c>
      <c r="C85" s="80"/>
      <c r="D85" s="52">
        <f t="shared" ref="D85:D88" si="16">+F85+H85</f>
        <v>0</v>
      </c>
      <c r="E85" s="36"/>
      <c r="F85" s="46">
        <f>+'Pivot Table 4-Year Insts.'!$L$541</f>
        <v>0</v>
      </c>
      <c r="G85" s="6"/>
      <c r="H85" s="6">
        <f>'Pivot Table 4-Year Insts.'!$L$544</f>
        <v>0</v>
      </c>
      <c r="I85" s="6"/>
      <c r="J85" s="6">
        <f>'Pivot Table 4-Year Insts.'!$L$547</f>
        <v>0</v>
      </c>
      <c r="K85" s="6"/>
      <c r="L85" s="52">
        <f t="shared" ref="L85:L88" si="17">SUM(F85:J85)</f>
        <v>0</v>
      </c>
      <c r="M85" s="46"/>
      <c r="N85" s="19"/>
      <c r="P85" s="74"/>
      <c r="S85" s="115"/>
      <c r="T85" s="115"/>
    </row>
    <row r="86" spans="1:20" s="7" customFormat="1" ht="12">
      <c r="A86" s="2" t="s">
        <v>412</v>
      </c>
      <c r="B86" s="34">
        <f>+'Pivot Table 4-Year Insts.'!$L$581</f>
        <v>94.235088594958825</v>
      </c>
      <c r="C86" s="80"/>
      <c r="D86" s="52">
        <f t="shared" si="16"/>
        <v>85.699152542372886</v>
      </c>
      <c r="E86" s="36"/>
      <c r="F86" s="46">
        <f>+'Pivot Table 4-Year Insts.'!$L$584</f>
        <v>62.817796610169495</v>
      </c>
      <c r="G86" s="6"/>
      <c r="H86" s="6">
        <f>'Pivot Table 4-Year Insts.'!$L$587</f>
        <v>22.881355932203391</v>
      </c>
      <c r="I86" s="6"/>
      <c r="J86" s="6">
        <f>'Pivot Table 4-Year Insts.'!$L$590</f>
        <v>14.300847457627119</v>
      </c>
      <c r="K86" s="840"/>
      <c r="L86" s="52">
        <f t="shared" si="17"/>
        <v>100</v>
      </c>
      <c r="M86" s="46"/>
      <c r="N86" s="19"/>
      <c r="P86" s="74"/>
      <c r="S86" s="115"/>
      <c r="T86" s="115"/>
    </row>
    <row r="87" spans="1:20" s="7" customFormat="1" ht="12">
      <c r="A87" s="2" t="s">
        <v>413</v>
      </c>
      <c r="B87" s="34">
        <f>+'Pivot Table 4-Year Insts.'!$L$624</f>
        <v>99.483846300898492</v>
      </c>
      <c r="C87" s="80"/>
      <c r="D87" s="52">
        <f t="shared" si="16"/>
        <v>89.046887009992318</v>
      </c>
      <c r="E87" s="36"/>
      <c r="F87" s="46">
        <f>+'Pivot Table 4-Year Insts.'!$L$627</f>
        <v>83.474250576479633</v>
      </c>
      <c r="G87" s="6"/>
      <c r="H87" s="6">
        <f>'Pivot Table 4-Year Insts.'!$L$630</f>
        <v>5.5726364335126819</v>
      </c>
      <c r="I87" s="6"/>
      <c r="J87" s="6">
        <f>'Pivot Table 4-Year Insts.'!$L$633</f>
        <v>10.953112990007687</v>
      </c>
      <c r="K87" s="6"/>
      <c r="L87" s="52">
        <f t="shared" si="17"/>
        <v>100</v>
      </c>
      <c r="M87" s="46"/>
      <c r="N87" s="19"/>
      <c r="P87" s="74"/>
      <c r="S87" s="115"/>
      <c r="T87" s="115"/>
    </row>
    <row r="88" spans="1:20" s="7" customFormat="1" ht="12">
      <c r="A88" s="53" t="s">
        <v>414</v>
      </c>
      <c r="B88" s="37">
        <f>+'Pivot Table 4-Year Insts.'!$L$667</f>
        <v>0</v>
      </c>
      <c r="C88" s="100"/>
      <c r="D88" s="55">
        <f t="shared" si="16"/>
        <v>0</v>
      </c>
      <c r="E88" s="56"/>
      <c r="F88" s="57">
        <f>+'Pivot Table 4-Year Insts.'!$L$670</f>
        <v>0</v>
      </c>
      <c r="G88" s="48"/>
      <c r="H88" s="48">
        <f>'Pivot Table 4-Year Insts.'!$L$673</f>
        <v>0</v>
      </c>
      <c r="I88" s="48"/>
      <c r="J88" s="48">
        <f>'Pivot Table 4-Year Insts.'!$L$676</f>
        <v>0</v>
      </c>
      <c r="K88" s="48"/>
      <c r="L88" s="58">
        <f t="shared" si="17"/>
        <v>0</v>
      </c>
      <c r="M88" s="57"/>
      <c r="N88" s="19"/>
      <c r="P88" s="74"/>
      <c r="S88" s="115"/>
      <c r="T88" s="115"/>
    </row>
    <row r="89" spans="1:20" ht="59.25" customHeight="1">
      <c r="A89" s="952" t="s">
        <v>379</v>
      </c>
      <c r="B89" s="952"/>
      <c r="C89" s="952"/>
      <c r="D89" s="953"/>
      <c r="E89" s="953"/>
      <c r="F89" s="953"/>
      <c r="G89" s="953"/>
      <c r="H89" s="953"/>
      <c r="I89" s="953"/>
      <c r="J89" s="953"/>
      <c r="K89" s="953"/>
      <c r="L89" s="953"/>
      <c r="Q89" s="7"/>
    </row>
    <row r="90" spans="1:20">
      <c r="A90" s="838"/>
      <c r="B90" s="848"/>
      <c r="C90" s="838"/>
      <c r="D90" s="839"/>
      <c r="E90" s="839"/>
      <c r="F90" s="849"/>
      <c r="G90" s="849"/>
      <c r="H90" s="849"/>
      <c r="I90" s="849"/>
      <c r="J90" s="849"/>
      <c r="K90" s="839"/>
      <c r="L90" s="839"/>
      <c r="M90" s="183" t="s">
        <v>1012</v>
      </c>
      <c r="Q90" s="7"/>
    </row>
    <row r="91" spans="1:20" ht="15.75" customHeight="1">
      <c r="A91" s="1" t="s">
        <v>753</v>
      </c>
      <c r="B91" s="1"/>
      <c r="C91" s="1"/>
      <c r="D91" s="1"/>
      <c r="E91" s="1"/>
      <c r="F91" s="1"/>
      <c r="G91" s="1"/>
      <c r="H91" s="1"/>
      <c r="I91" s="1"/>
      <c r="J91" s="1"/>
      <c r="K91" s="1"/>
      <c r="L91" s="1"/>
      <c r="M91" s="44"/>
      <c r="Q91" s="7"/>
    </row>
    <row r="92" spans="1:20" ht="15.75" customHeight="1">
      <c r="A92" s="1"/>
      <c r="B92" s="1"/>
      <c r="C92" s="1"/>
      <c r="D92" s="1"/>
      <c r="E92" s="1"/>
      <c r="F92" s="1"/>
      <c r="G92" s="1"/>
      <c r="H92" s="1"/>
      <c r="I92" s="1"/>
      <c r="J92" s="1"/>
      <c r="K92" s="1"/>
      <c r="L92" s="1"/>
      <c r="M92" s="44"/>
      <c r="Q92" s="7"/>
    </row>
    <row r="93" spans="1:20" ht="15.75">
      <c r="A93" s="1" t="s">
        <v>426</v>
      </c>
      <c r="B93" s="1"/>
      <c r="C93" s="1"/>
      <c r="D93" s="1"/>
      <c r="E93" s="1"/>
      <c r="F93" s="1"/>
      <c r="G93" s="1"/>
      <c r="H93" s="1"/>
      <c r="I93" s="1"/>
      <c r="J93" s="1"/>
      <c r="K93" s="1"/>
      <c r="L93" s="1"/>
      <c r="M93" s="44"/>
    </row>
    <row r="94" spans="1:20" ht="18.75">
      <c r="A94" s="1" t="s">
        <v>759</v>
      </c>
      <c r="B94" s="1"/>
      <c r="C94" s="1"/>
      <c r="D94" s="1"/>
      <c r="E94" s="1"/>
      <c r="F94" s="1"/>
      <c r="G94" s="1"/>
      <c r="H94" s="1"/>
      <c r="I94" s="1"/>
      <c r="J94" s="1"/>
      <c r="K94" s="1"/>
      <c r="L94" s="1"/>
      <c r="M94" s="44"/>
    </row>
    <row r="95" spans="1:20" ht="15.75">
      <c r="A95" s="1" t="s">
        <v>1188</v>
      </c>
      <c r="B95" s="1"/>
      <c r="C95" s="1"/>
      <c r="D95" s="1"/>
      <c r="E95" s="1"/>
      <c r="F95" s="1"/>
      <c r="G95" s="1"/>
      <c r="H95" s="1"/>
      <c r="I95" s="1"/>
      <c r="J95" s="1"/>
      <c r="K95" s="1"/>
      <c r="L95" s="1"/>
      <c r="M95" s="44"/>
    </row>
    <row r="96" spans="1:20" ht="6" customHeight="1">
      <c r="A96" s="1"/>
      <c r="B96" s="1"/>
      <c r="C96" s="1"/>
      <c r="D96" s="1"/>
      <c r="E96" s="1"/>
      <c r="F96" s="1"/>
      <c r="G96" s="1"/>
      <c r="H96" s="1"/>
      <c r="I96" s="1"/>
      <c r="J96" s="1"/>
      <c r="K96" s="1"/>
      <c r="L96" s="1"/>
    </row>
    <row r="97" spans="1:20" ht="69" customHeight="1">
      <c r="A97" s="15"/>
      <c r="B97" s="42" t="s">
        <v>938</v>
      </c>
      <c r="C97" s="50"/>
      <c r="D97" s="42" t="s">
        <v>421</v>
      </c>
      <c r="E97" s="51"/>
      <c r="F97" s="42" t="s">
        <v>396</v>
      </c>
      <c r="G97" s="42"/>
      <c r="H97" s="42" t="s">
        <v>390</v>
      </c>
      <c r="I97" s="42"/>
      <c r="J97" s="42" t="s">
        <v>416</v>
      </c>
      <c r="K97" s="42"/>
      <c r="L97" s="42" t="s">
        <v>417</v>
      </c>
      <c r="M97" s="42"/>
    </row>
    <row r="98" spans="1:20" s="7" customFormat="1" ht="18" customHeight="1">
      <c r="A98" s="13" t="s">
        <v>399</v>
      </c>
      <c r="B98" s="34">
        <f>+'Pivot Table 4-Year Insts.'!$M$710</f>
        <v>73.823984098939931</v>
      </c>
      <c r="C98" s="80"/>
      <c r="D98" s="52">
        <f>+F98+H98</f>
        <v>82.052843574046179</v>
      </c>
      <c r="E98" s="36"/>
      <c r="F98" s="46">
        <f>+'Pivot Table 4-Year Insts.'!$M$713</f>
        <v>72.636943491778581</v>
      </c>
      <c r="G98" s="6"/>
      <c r="H98" s="6">
        <f>+'Pivot Table 4-Year Insts.'!$M$716</f>
        <v>9.4159000822675942</v>
      </c>
      <c r="I98" s="6"/>
      <c r="J98" s="6">
        <f>+'Pivot Table 4-Year Insts.'!$M$719</f>
        <v>17.947156425953821</v>
      </c>
      <c r="K98" s="6"/>
      <c r="L98" s="52">
        <f>SUM(F98:J98)</f>
        <v>100</v>
      </c>
      <c r="M98" s="46"/>
      <c r="P98" s="74"/>
      <c r="Q98" s="10"/>
      <c r="S98" s="115"/>
      <c r="T98" s="115"/>
    </row>
    <row r="99" spans="1:20" s="7" customFormat="1">
      <c r="A99" s="13"/>
      <c r="B99" s="6"/>
      <c r="C99" s="80"/>
      <c r="D99" s="6"/>
      <c r="E99" s="36"/>
      <c r="F99" s="6"/>
      <c r="G99" s="6"/>
      <c r="H99" s="6"/>
      <c r="I99" s="6"/>
      <c r="J99" s="6"/>
      <c r="K99" s="6"/>
      <c r="L99" s="52"/>
      <c r="M99" s="46"/>
      <c r="P99" s="74"/>
      <c r="Q99" s="10"/>
      <c r="S99" s="115"/>
      <c r="T99" s="115"/>
    </row>
    <row r="100" spans="1:20" s="7" customFormat="1">
      <c r="A100" s="13" t="s">
        <v>400</v>
      </c>
      <c r="B100" s="34">
        <f>'Pivot Table 4-Year Insts.'!$M$22</f>
        <v>64.072301967038811</v>
      </c>
      <c r="C100" s="80"/>
      <c r="D100" s="52">
        <f t="shared" ref="D100:D103" si="18">+F100+H100</f>
        <v>86.873547958845009</v>
      </c>
      <c r="E100" s="36"/>
      <c r="F100" s="46">
        <f>'Pivot Table 4-Year Insts.'!$M$25</f>
        <v>78.542980418187852</v>
      </c>
      <c r="G100" s="6"/>
      <c r="H100" s="6">
        <f>'Pivot Table 4-Year Insts.'!$M$28</f>
        <v>8.3305675406571531</v>
      </c>
      <c r="I100" s="6"/>
      <c r="J100" s="6">
        <f>'Pivot Table 4-Year Insts.'!$M$31</f>
        <v>13.126452041154996</v>
      </c>
      <c r="K100" s="6"/>
      <c r="L100" s="52">
        <f t="shared" ref="L100:L103" si="19">SUM(F100:J100)</f>
        <v>100</v>
      </c>
      <c r="M100" s="46"/>
      <c r="P100" s="74"/>
      <c r="Q100" s="10"/>
      <c r="S100" s="115"/>
      <c r="T100" s="115"/>
    </row>
    <row r="101" spans="1:20" s="7" customFormat="1">
      <c r="A101" s="2" t="s">
        <v>401</v>
      </c>
      <c r="B101" s="34">
        <f>+'Pivot Table 4-Year Insts.'!$M$65</f>
        <v>60.962643678160923</v>
      </c>
      <c r="C101" s="80"/>
      <c r="D101" s="52">
        <f t="shared" si="18"/>
        <v>78.057977845863775</v>
      </c>
      <c r="E101" s="36"/>
      <c r="F101" s="46">
        <f>'Pivot Table 4-Year Insts.'!$M$68</f>
        <v>68.465708225312284</v>
      </c>
      <c r="G101" s="6"/>
      <c r="H101" s="6">
        <f>'Pivot Table 4-Year Insts.'!$M$71</f>
        <v>9.5922696205514963</v>
      </c>
      <c r="I101" s="6"/>
      <c r="J101" s="6">
        <f>'Pivot Table 4-Year Insts.'!$M$74</f>
        <v>21.942022154136222</v>
      </c>
      <c r="K101" s="6"/>
      <c r="L101" s="52">
        <f t="shared" si="19"/>
        <v>100</v>
      </c>
      <c r="M101" s="46"/>
      <c r="P101" s="74"/>
      <c r="Q101" s="10"/>
      <c r="S101" s="115"/>
      <c r="T101" s="115"/>
    </row>
    <row r="102" spans="1:20" s="7" customFormat="1" ht="12">
      <c r="A102" s="2" t="s">
        <v>415</v>
      </c>
      <c r="B102" s="34">
        <f>+'Pivot Table 4-Year Insts.'!$M$108</f>
        <v>0</v>
      </c>
      <c r="C102" s="80"/>
      <c r="D102" s="52">
        <f t="shared" si="18"/>
        <v>0</v>
      </c>
      <c r="E102" s="36"/>
      <c r="F102" s="46">
        <f>'Pivot Table 4-Year Insts.'!$M$111</f>
        <v>0</v>
      </c>
      <c r="G102" s="6"/>
      <c r="H102" s="6">
        <f>'Pivot Table 4-Year Insts.'!$M$114</f>
        <v>0</v>
      </c>
      <c r="I102" s="6"/>
      <c r="J102" s="6">
        <f>'Pivot Table 4-Year Insts.'!$M$117</f>
        <v>0</v>
      </c>
      <c r="K102" s="6"/>
      <c r="L102" s="52">
        <f t="shared" si="19"/>
        <v>0</v>
      </c>
      <c r="M102" s="46"/>
      <c r="P102" s="74"/>
      <c r="S102" s="115"/>
      <c r="T102" s="115"/>
    </row>
    <row r="103" spans="1:20" s="7" customFormat="1" ht="12">
      <c r="A103" s="2" t="s">
        <v>402</v>
      </c>
      <c r="B103" s="34">
        <f>+'Pivot Table 4-Year Insts.'!$M$151</f>
        <v>56.225181032469052</v>
      </c>
      <c r="C103" s="80"/>
      <c r="D103" s="52">
        <f t="shared" si="18"/>
        <v>79.975072704611549</v>
      </c>
      <c r="E103" s="36"/>
      <c r="F103" s="46">
        <f>+'Pivot Table 4-Year Insts.'!$M$154</f>
        <v>78.458662235147486</v>
      </c>
      <c r="G103" s="6"/>
      <c r="H103" s="6">
        <f>+'Pivot Table 4-Year Insts.'!$M$157</f>
        <v>1.516410469464063</v>
      </c>
      <c r="I103" s="6"/>
      <c r="J103" s="6">
        <f>+'Pivot Table 4-Year Insts.'!$M$160</f>
        <v>20.024927295388451</v>
      </c>
      <c r="K103" s="6"/>
      <c r="L103" s="52">
        <f t="shared" si="19"/>
        <v>100</v>
      </c>
      <c r="M103" s="46"/>
      <c r="P103" s="74"/>
      <c r="S103" s="115"/>
      <c r="T103" s="115"/>
    </row>
    <row r="104" spans="1:20" s="7" customFormat="1" ht="12">
      <c r="A104" s="2"/>
      <c r="B104" s="34"/>
      <c r="C104" s="80"/>
      <c r="D104" s="52"/>
      <c r="E104" s="36"/>
      <c r="F104" s="46"/>
      <c r="G104" s="6"/>
      <c r="H104" s="6"/>
      <c r="I104" s="6"/>
      <c r="J104" s="6"/>
      <c r="K104" s="6"/>
      <c r="L104" s="52"/>
      <c r="M104" s="46"/>
      <c r="P104" s="74"/>
      <c r="S104" s="115"/>
      <c r="T104" s="115"/>
    </row>
    <row r="105" spans="1:20" s="7" customFormat="1" ht="12">
      <c r="A105" s="2" t="s">
        <v>403</v>
      </c>
      <c r="B105" s="34">
        <f>+'Pivot Table 4-Year Insts.'!$M$194</f>
        <v>67.502220467778557</v>
      </c>
      <c r="C105" s="80"/>
      <c r="D105" s="52">
        <f t="shared" ref="D105:D108" si="20">+F105+H105</f>
        <v>84.576023391812868</v>
      </c>
      <c r="E105" s="36"/>
      <c r="F105" s="46">
        <f>+'Pivot Table 4-Year Insts.'!$M$197</f>
        <v>76.432748538011694</v>
      </c>
      <c r="G105" s="6"/>
      <c r="H105" s="6">
        <f>+'Pivot Table 4-Year Insts.'!$M$200</f>
        <v>8.1432748538011683</v>
      </c>
      <c r="I105" s="6"/>
      <c r="J105" s="6">
        <f>+'Pivot Table 4-Year Insts.'!$M$203</f>
        <v>15.423976608187134</v>
      </c>
      <c r="K105" s="6"/>
      <c r="L105" s="52">
        <f t="shared" ref="L105:L108" si="21">SUM(F105:J105)</f>
        <v>100</v>
      </c>
      <c r="M105" s="46"/>
      <c r="P105" s="74"/>
      <c r="S105" s="115"/>
      <c r="T105" s="115"/>
    </row>
    <row r="106" spans="1:20" s="7" customFormat="1" ht="12">
      <c r="A106" s="2" t="s">
        <v>404</v>
      </c>
      <c r="B106" s="34">
        <f>+'Pivot Table 4-Year Insts.'!$M$237</f>
        <v>53.021116454108295</v>
      </c>
      <c r="C106" s="80"/>
      <c r="D106" s="52">
        <f t="shared" si="20"/>
        <v>82.137223974763415</v>
      </c>
      <c r="E106" s="36"/>
      <c r="F106" s="46">
        <f>+'Pivot Table 4-Year Insts.'!$M$240</f>
        <v>73.067823343848588</v>
      </c>
      <c r="G106" s="6"/>
      <c r="H106" s="6">
        <f>+'Pivot Table 4-Year Insts.'!$M$243</f>
        <v>9.0694006309148278</v>
      </c>
      <c r="I106" s="6"/>
      <c r="J106" s="6">
        <f>+'Pivot Table 4-Year Insts.'!$M$245</f>
        <v>17.628582646250489</v>
      </c>
      <c r="K106" s="6"/>
      <c r="L106" s="52">
        <f t="shared" si="21"/>
        <v>99.765806621013908</v>
      </c>
      <c r="M106" s="46"/>
      <c r="P106" s="74"/>
      <c r="S106" s="115"/>
      <c r="T106" s="115"/>
    </row>
    <row r="107" spans="1:20" s="18" customFormat="1" ht="12">
      <c r="A107" s="2" t="s">
        <v>405</v>
      </c>
      <c r="B107" s="34">
        <f>+'Pivot Table 4-Year Insts.'!$M$280</f>
        <v>78.712486394028929</v>
      </c>
      <c r="C107" s="80"/>
      <c r="D107" s="52">
        <f t="shared" si="20"/>
        <v>80.720906282183321</v>
      </c>
      <c r="E107" s="36"/>
      <c r="F107" s="46">
        <f>+'Pivot Table 4-Year Insts.'!$M$284</f>
        <v>71.431513903192595</v>
      </c>
      <c r="G107" s="6"/>
      <c r="H107" s="6">
        <f>'Pivot Table 4-Year Insts.'!$M$287</f>
        <v>9.2893923789907316</v>
      </c>
      <c r="I107" s="6"/>
      <c r="J107" s="6">
        <f>'Pivot Table 4-Year Insts.'!$M$290</f>
        <v>19.279093717816682</v>
      </c>
      <c r="K107" s="6"/>
      <c r="L107" s="52">
        <f t="shared" si="21"/>
        <v>100</v>
      </c>
      <c r="M107" s="46"/>
      <c r="P107" s="116"/>
      <c r="Q107" s="7"/>
      <c r="S107" s="117"/>
      <c r="T107" s="117"/>
    </row>
    <row r="108" spans="1:20" s="7" customFormat="1" ht="12">
      <c r="A108" s="2" t="s">
        <v>406</v>
      </c>
      <c r="B108" s="34">
        <f>+'Pivot Table 4-Year Insts.'!$M$323</f>
        <v>66.142785487376685</v>
      </c>
      <c r="C108" s="80"/>
      <c r="D108" s="52">
        <f t="shared" si="20"/>
        <v>82.810920121334675</v>
      </c>
      <c r="E108" s="36"/>
      <c r="F108" s="46">
        <f>+'Pivot Table 4-Year Insts.'!$M$326</f>
        <v>76.541961577350861</v>
      </c>
      <c r="G108" s="6"/>
      <c r="H108" s="6">
        <f>'Pivot Table 4-Year Insts.'!$M$329</f>
        <v>6.2689585439838211</v>
      </c>
      <c r="I108" s="6"/>
      <c r="J108" s="6">
        <f>'Pivot Table 4-Year Insts.'!$M$332</f>
        <v>17.189079878665321</v>
      </c>
      <c r="K108" s="6"/>
      <c r="L108" s="52">
        <f t="shared" si="21"/>
        <v>100</v>
      </c>
      <c r="M108" s="46"/>
      <c r="P108" s="74"/>
      <c r="S108" s="115"/>
      <c r="T108" s="115"/>
    </row>
    <row r="109" spans="1:20" s="7" customFormat="1" ht="12">
      <c r="A109" s="2"/>
      <c r="B109" s="34"/>
      <c r="C109" s="80"/>
      <c r="D109" s="52"/>
      <c r="E109" s="36"/>
      <c r="F109" s="46"/>
      <c r="G109" s="6"/>
      <c r="H109" s="6"/>
      <c r="I109" s="6"/>
      <c r="J109" s="6"/>
      <c r="K109" s="6"/>
      <c r="L109" s="52"/>
      <c r="M109" s="46"/>
      <c r="P109" s="74"/>
      <c r="S109" s="115"/>
      <c r="T109" s="115"/>
    </row>
    <row r="110" spans="1:20" s="7" customFormat="1" ht="12">
      <c r="A110" s="2" t="s">
        <v>407</v>
      </c>
      <c r="B110" s="34">
        <f>+'Pivot Table 4-Year Insts.'!$M$366</f>
        <v>0</v>
      </c>
      <c r="C110" s="80"/>
      <c r="D110" s="52">
        <f t="shared" ref="D110:D113" si="22">+F110+H110</f>
        <v>0</v>
      </c>
      <c r="E110" s="36"/>
      <c r="F110" s="46">
        <f>+'Pivot Table 4-Year Insts.'!$M$369</f>
        <v>0</v>
      </c>
      <c r="G110" s="6"/>
      <c r="H110" s="6">
        <f>'Pivot Table 4-Year Insts.'!$M$372</f>
        <v>0</v>
      </c>
      <c r="I110" s="6"/>
      <c r="J110" s="6">
        <f>'Pivot Table 4-Year Insts.'!$M$375</f>
        <v>0</v>
      </c>
      <c r="K110" s="6"/>
      <c r="L110" s="52">
        <f t="shared" ref="L110:L113" si="23">SUM(F110:J110)</f>
        <v>0</v>
      </c>
      <c r="M110" s="46"/>
      <c r="P110" s="74"/>
      <c r="S110" s="115"/>
      <c r="T110" s="115"/>
    </row>
    <row r="111" spans="1:20" s="7" customFormat="1" ht="12">
      <c r="A111" s="2" t="s">
        <v>408</v>
      </c>
      <c r="B111" s="34">
        <f>+'Pivot Table 4-Year Insts.'!$M$410</f>
        <v>68.730150465975953</v>
      </c>
      <c r="C111" s="80"/>
      <c r="D111" s="52">
        <f t="shared" si="22"/>
        <v>83.690629497765315</v>
      </c>
      <c r="E111" s="36"/>
      <c r="F111" s="46">
        <f>+'Pivot Table 4-Year Insts.'!$M$413</f>
        <v>80.72873267176729</v>
      </c>
      <c r="G111" s="6"/>
      <c r="H111" s="6">
        <f>'Pivot Table 4-Year Insts.'!$M$416</f>
        <v>2.9618968259980303</v>
      </c>
      <c r="I111" s="6"/>
      <c r="J111" s="6">
        <f>'Pivot Table 4-Year Insts.'!$M$419</f>
        <v>16.309370502234678</v>
      </c>
      <c r="K111" s="6"/>
      <c r="L111" s="52">
        <f t="shared" si="23"/>
        <v>100</v>
      </c>
      <c r="M111" s="46"/>
      <c r="P111" s="74"/>
      <c r="Q111" s="18"/>
      <c r="S111" s="115"/>
      <c r="T111" s="115"/>
    </row>
    <row r="112" spans="1:20" s="7" customFormat="1" ht="12">
      <c r="A112" s="2" t="s">
        <v>409</v>
      </c>
      <c r="B112" s="34">
        <f>+'Pivot Table 4-Year Insts.'!$M$452</f>
        <v>40.155747418317247</v>
      </c>
      <c r="C112" s="80"/>
      <c r="D112" s="52">
        <f t="shared" si="22"/>
        <v>79.595278246205737</v>
      </c>
      <c r="E112" s="36"/>
      <c r="F112" s="46">
        <f>+'Pivot Table 4-Year Insts.'!$M$455</f>
        <v>62.731871838111296</v>
      </c>
      <c r="G112" s="6"/>
      <c r="H112" s="6">
        <f>'Pivot Table 4-Year Insts.'!$M$458</f>
        <v>16.863406408094438</v>
      </c>
      <c r="I112" s="6"/>
      <c r="J112" s="6">
        <f>'Pivot Table 4-Year Insts.'!$M$461</f>
        <v>20.404721753794266</v>
      </c>
      <c r="K112" s="6"/>
      <c r="L112" s="52">
        <f t="shared" si="23"/>
        <v>100</v>
      </c>
      <c r="M112" s="46"/>
      <c r="P112" s="74"/>
      <c r="S112" s="115"/>
      <c r="T112" s="115"/>
    </row>
    <row r="113" spans="1:20" s="7" customFormat="1" ht="12">
      <c r="A113" s="2" t="s">
        <v>410</v>
      </c>
      <c r="B113" s="34">
        <f>+'Pivot Table 4-Year Insts.'!$M$495</f>
        <v>76.19047619047619</v>
      </c>
      <c r="C113" s="80"/>
      <c r="D113" s="52">
        <f t="shared" si="22"/>
        <v>85.873724489795919</v>
      </c>
      <c r="E113" s="36"/>
      <c r="F113" s="46">
        <f>+'Pivot Table 4-Year Insts.'!$M$498</f>
        <v>76.626275510204081</v>
      </c>
      <c r="G113" s="6"/>
      <c r="H113" s="6">
        <f>'Pivot Table 4-Year Insts.'!$M$501</f>
        <v>9.2474489795918373</v>
      </c>
      <c r="I113" s="6"/>
      <c r="J113" s="6">
        <f>'Pivot Table 4-Year Insts.'!$M$504</f>
        <v>14.126275510204081</v>
      </c>
      <c r="K113" s="6"/>
      <c r="L113" s="52">
        <f t="shared" si="23"/>
        <v>100</v>
      </c>
      <c r="M113" s="46"/>
      <c r="P113" s="74"/>
      <c r="S113" s="115"/>
      <c r="T113" s="115"/>
    </row>
    <row r="114" spans="1:20" s="7" customFormat="1" ht="12">
      <c r="A114" s="2"/>
      <c r="B114" s="34"/>
      <c r="C114" s="80"/>
      <c r="D114" s="52"/>
      <c r="E114" s="36"/>
      <c r="F114" s="46"/>
      <c r="G114" s="6"/>
      <c r="H114" s="6"/>
      <c r="I114" s="6"/>
      <c r="J114" s="6"/>
      <c r="K114" s="6"/>
      <c r="L114" s="52"/>
      <c r="M114" s="46"/>
      <c r="P114" s="74"/>
      <c r="S114" s="115"/>
      <c r="T114" s="115"/>
    </row>
    <row r="115" spans="1:20" s="7" customFormat="1" ht="12">
      <c r="A115" s="2" t="s">
        <v>411</v>
      </c>
      <c r="B115" s="34">
        <f>+'Pivot Table 4-Year Insts.'!$M$538</f>
        <v>96.583078101071976</v>
      </c>
      <c r="C115" s="80"/>
      <c r="D115" s="52">
        <f t="shared" ref="D115:D118" si="24">+F115+H115</f>
        <v>79.070458824695265</v>
      </c>
      <c r="E115" s="36"/>
      <c r="F115" s="46">
        <f>+'Pivot Table 4-Year Insts.'!$M$541</f>
        <v>67.188583886631648</v>
      </c>
      <c r="G115" s="6"/>
      <c r="H115" s="6">
        <f>'Pivot Table 4-Year Insts.'!$M$544</f>
        <v>11.881874938063621</v>
      </c>
      <c r="I115" s="6"/>
      <c r="J115" s="6">
        <f>'Pivot Table 4-Year Insts.'!$M$547</f>
        <v>20.929541175304728</v>
      </c>
      <c r="K115" s="6"/>
      <c r="L115" s="52">
        <f t="shared" ref="L115:L118" si="25">SUM(F115:J115)</f>
        <v>100</v>
      </c>
      <c r="M115" s="46"/>
      <c r="N115" s="19"/>
      <c r="P115" s="74"/>
      <c r="S115" s="115"/>
      <c r="T115" s="115"/>
    </row>
    <row r="116" spans="1:20" s="7" customFormat="1" ht="12">
      <c r="A116" s="2" t="s">
        <v>412</v>
      </c>
      <c r="B116" s="34">
        <f>+'Pivot Table 4-Year Insts.'!$M$581</f>
        <v>95.172672986177815</v>
      </c>
      <c r="C116" s="80"/>
      <c r="D116" s="52">
        <f t="shared" si="24"/>
        <v>82.567680224650076</v>
      </c>
      <c r="E116" s="36"/>
      <c r="F116" s="46">
        <f>+'Pivot Table 4-Year Insts.'!$M$584</f>
        <v>67.232679566495548</v>
      </c>
      <c r="G116" s="6"/>
      <c r="H116" s="6">
        <f>'Pivot Table 4-Year Insts.'!$M$587</f>
        <v>15.335000658154534</v>
      </c>
      <c r="I116" s="6"/>
      <c r="J116" s="6">
        <f>'Pivot Table 4-Year Insts.'!$M$590</f>
        <v>17.432319775349921</v>
      </c>
      <c r="K116" s="840"/>
      <c r="L116" s="52">
        <f t="shared" si="25"/>
        <v>100</v>
      </c>
      <c r="M116" s="46"/>
      <c r="N116" s="19"/>
      <c r="P116" s="74"/>
      <c r="S116" s="115"/>
      <c r="T116" s="115"/>
    </row>
    <row r="117" spans="1:20" s="7" customFormat="1" ht="12">
      <c r="A117" s="2" t="s">
        <v>413</v>
      </c>
      <c r="B117" s="34">
        <f>+'Pivot Table 4-Year Insts.'!$M$624</f>
        <v>98.765939942410526</v>
      </c>
      <c r="C117" s="80"/>
      <c r="D117" s="52">
        <f t="shared" si="24"/>
        <v>89.504373177842567</v>
      </c>
      <c r="E117" s="36"/>
      <c r="F117" s="46">
        <f>+'Pivot Table 4-Year Insts.'!$M$627</f>
        <v>86.068304872969591</v>
      </c>
      <c r="G117" s="6"/>
      <c r="H117" s="6">
        <f>'Pivot Table 4-Year Insts.'!$M$630</f>
        <v>3.4360683048729697</v>
      </c>
      <c r="I117" s="6"/>
      <c r="J117" s="6">
        <f>'Pivot Table 4-Year Insts.'!$M$633</f>
        <v>10.495626822157435</v>
      </c>
      <c r="K117" s="6"/>
      <c r="L117" s="52">
        <f t="shared" si="25"/>
        <v>100</v>
      </c>
      <c r="M117" s="46"/>
      <c r="N117" s="19"/>
      <c r="P117" s="74"/>
      <c r="S117" s="115"/>
      <c r="T117" s="115"/>
    </row>
    <row r="118" spans="1:20" s="7" customFormat="1" ht="12">
      <c r="A118" s="53" t="s">
        <v>414</v>
      </c>
      <c r="B118" s="37">
        <f>+'Pivot Table 4-Year Insts.'!$M$667</f>
        <v>88.493475682087791</v>
      </c>
      <c r="C118" s="100"/>
      <c r="D118" s="55">
        <f t="shared" si="24"/>
        <v>78.820375335120644</v>
      </c>
      <c r="E118" s="56"/>
      <c r="F118" s="57">
        <f>+'Pivot Table 4-Year Insts.'!$M$670</f>
        <v>70.576407506702409</v>
      </c>
      <c r="G118" s="48"/>
      <c r="H118" s="48">
        <f>'Pivot Table 4-Year Insts.'!$M$673</f>
        <v>8.2439678284182314</v>
      </c>
      <c r="I118" s="48"/>
      <c r="J118" s="48">
        <f>'Pivot Table 4-Year Insts.'!$M$676</f>
        <v>21.179624664879356</v>
      </c>
      <c r="K118" s="48"/>
      <c r="L118" s="58">
        <f t="shared" si="25"/>
        <v>100</v>
      </c>
      <c r="M118" s="57"/>
      <c r="N118" s="19"/>
      <c r="P118" s="74"/>
      <c r="S118" s="115"/>
      <c r="T118" s="115"/>
    </row>
    <row r="119" spans="1:20" ht="59.25" customHeight="1">
      <c r="A119" s="952" t="s">
        <v>379</v>
      </c>
      <c r="B119" s="952"/>
      <c r="C119" s="952"/>
      <c r="D119" s="953"/>
      <c r="E119" s="953"/>
      <c r="F119" s="953"/>
      <c r="G119" s="953"/>
      <c r="H119" s="953"/>
      <c r="I119" s="953"/>
      <c r="J119" s="953"/>
      <c r="K119" s="953"/>
      <c r="L119" s="953"/>
      <c r="Q119" s="7"/>
    </row>
    <row r="120" spans="1:20">
      <c r="A120" s="838"/>
      <c r="B120" s="848"/>
      <c r="C120" s="838"/>
      <c r="D120" s="839"/>
      <c r="E120" s="839"/>
      <c r="F120" s="849"/>
      <c r="G120" s="849"/>
      <c r="H120" s="849"/>
      <c r="I120" s="849"/>
      <c r="J120" s="849"/>
      <c r="K120" s="839"/>
      <c r="L120" s="839"/>
      <c r="M120" s="183" t="s">
        <v>1012</v>
      </c>
      <c r="Q120" s="7"/>
    </row>
    <row r="121" spans="1:20" ht="15.75" customHeight="1">
      <c r="A121" s="1" t="s">
        <v>743</v>
      </c>
      <c r="B121" s="1"/>
      <c r="C121" s="1"/>
      <c r="D121" s="1"/>
      <c r="E121" s="1"/>
      <c r="F121" s="1"/>
      <c r="G121" s="1"/>
      <c r="H121" s="1"/>
      <c r="I121" s="1"/>
      <c r="J121" s="1"/>
      <c r="K121" s="1"/>
      <c r="L121" s="1"/>
      <c r="M121" s="44"/>
      <c r="Q121" s="7"/>
    </row>
    <row r="122" spans="1:20" ht="15.75" customHeight="1">
      <c r="A122" s="1"/>
      <c r="B122" s="1"/>
      <c r="C122" s="1"/>
      <c r="D122" s="1"/>
      <c r="E122" s="1"/>
      <c r="F122" s="1"/>
      <c r="G122" s="1"/>
      <c r="H122" s="1"/>
      <c r="I122" s="1"/>
      <c r="J122" s="1"/>
      <c r="K122" s="1"/>
      <c r="L122" s="1"/>
      <c r="M122" s="44"/>
      <c r="Q122" s="7"/>
    </row>
    <row r="123" spans="1:20" ht="15.75">
      <c r="A123" s="1" t="s">
        <v>426</v>
      </c>
      <c r="B123" s="1"/>
      <c r="C123" s="1"/>
      <c r="D123" s="1"/>
      <c r="E123" s="1"/>
      <c r="F123" s="1"/>
      <c r="G123" s="1"/>
      <c r="H123" s="1"/>
      <c r="I123" s="1"/>
      <c r="J123" s="1"/>
      <c r="K123" s="1"/>
      <c r="L123" s="1"/>
      <c r="M123" s="44"/>
    </row>
    <row r="124" spans="1:20" ht="18.75">
      <c r="A124" s="1" t="s">
        <v>759</v>
      </c>
      <c r="B124" s="1"/>
      <c r="C124" s="1"/>
      <c r="D124" s="1"/>
      <c r="E124" s="1"/>
      <c r="F124" s="1"/>
      <c r="G124" s="1"/>
      <c r="H124" s="1"/>
      <c r="I124" s="1"/>
      <c r="J124" s="1"/>
      <c r="K124" s="1"/>
      <c r="L124" s="1"/>
      <c r="M124" s="44"/>
    </row>
    <row r="125" spans="1:20" ht="15.75">
      <c r="A125" s="1" t="s">
        <v>1130</v>
      </c>
      <c r="B125" s="1"/>
      <c r="C125" s="1"/>
      <c r="D125" s="1"/>
      <c r="E125" s="1"/>
      <c r="F125" s="1"/>
      <c r="G125" s="1"/>
      <c r="H125" s="1"/>
      <c r="I125" s="1"/>
      <c r="J125" s="1"/>
      <c r="K125" s="1"/>
      <c r="L125" s="1"/>
      <c r="M125" s="44"/>
    </row>
    <row r="126" spans="1:20" ht="7.5" customHeight="1">
      <c r="A126" s="1"/>
      <c r="B126" s="1"/>
      <c r="C126" s="1"/>
      <c r="D126" s="1"/>
      <c r="E126" s="1"/>
      <c r="F126" s="1"/>
      <c r="G126" s="1"/>
      <c r="H126" s="1"/>
      <c r="I126" s="1"/>
      <c r="J126" s="1"/>
      <c r="K126" s="1"/>
      <c r="L126" s="1"/>
    </row>
    <row r="127" spans="1:20" ht="69" customHeight="1">
      <c r="A127" s="15"/>
      <c r="B127" s="42" t="s">
        <v>938</v>
      </c>
      <c r="C127" s="50"/>
      <c r="D127" s="42" t="s">
        <v>421</v>
      </c>
      <c r="E127" s="51"/>
      <c r="F127" s="42" t="s">
        <v>396</v>
      </c>
      <c r="G127" s="42"/>
      <c r="H127" s="42" t="s">
        <v>390</v>
      </c>
      <c r="I127" s="42"/>
      <c r="J127" s="42" t="s">
        <v>416</v>
      </c>
      <c r="K127" s="42"/>
      <c r="L127" s="42" t="s">
        <v>417</v>
      </c>
      <c r="M127" s="42"/>
    </row>
    <row r="128" spans="1:20" s="7" customFormat="1" ht="18" customHeight="1">
      <c r="A128" s="13" t="s">
        <v>399</v>
      </c>
      <c r="B128" s="34">
        <f>+'Pivot Table 4-Year Insts.'!$N$710</f>
        <v>64.78824810407076</v>
      </c>
      <c r="C128" s="80"/>
      <c r="D128" s="52">
        <f>+F128+H128</f>
        <v>76.70715886307346</v>
      </c>
      <c r="E128" s="36"/>
      <c r="F128" s="46">
        <f>+'Pivot Table 4-Year Insts.'!$N$713</f>
        <v>68.902582851751376</v>
      </c>
      <c r="G128" s="6"/>
      <c r="H128" s="6">
        <f>+'Pivot Table 4-Year Insts.'!$N$716</f>
        <v>7.8045760113220899</v>
      </c>
      <c r="I128" s="6"/>
      <c r="J128" s="6">
        <f>+'Pivot Table 4-Year Insts.'!$N$719</f>
        <v>23.292841136926523</v>
      </c>
      <c r="K128" s="6"/>
      <c r="L128" s="52">
        <f>SUM(F128:J128)</f>
        <v>99.999999999999986</v>
      </c>
      <c r="M128" s="46"/>
      <c r="P128" s="74"/>
      <c r="Q128" s="10"/>
      <c r="S128" s="115"/>
      <c r="T128" s="115"/>
    </row>
    <row r="129" spans="1:20" s="7" customFormat="1">
      <c r="A129" s="13"/>
      <c r="B129" s="6"/>
      <c r="C129" s="80"/>
      <c r="D129" s="6"/>
      <c r="E129" s="36"/>
      <c r="F129" s="6"/>
      <c r="G129" s="6"/>
      <c r="H129" s="6"/>
      <c r="I129" s="6"/>
      <c r="J129" s="6"/>
      <c r="K129" s="6"/>
      <c r="L129" s="52"/>
      <c r="M129" s="46"/>
      <c r="P129" s="74"/>
      <c r="Q129" s="10"/>
      <c r="S129" s="115"/>
      <c r="T129" s="115"/>
    </row>
    <row r="130" spans="1:20" s="7" customFormat="1">
      <c r="A130" s="13" t="s">
        <v>400</v>
      </c>
      <c r="B130" s="34">
        <f>'Pivot Table 4-Year Insts.'!$N$22</f>
        <v>64.302271673620766</v>
      </c>
      <c r="C130" s="80"/>
      <c r="D130" s="52">
        <f t="shared" ref="D130:D133" si="26">+F130+H130</f>
        <v>67.880317231434745</v>
      </c>
      <c r="E130" s="36"/>
      <c r="F130" s="46">
        <f>'Pivot Table 4-Year Insts.'!$N$25</f>
        <v>58.940158615717372</v>
      </c>
      <c r="G130" s="6"/>
      <c r="H130" s="6">
        <f>'Pivot Table 4-Year Insts.'!$N$28</f>
        <v>8.940158615717376</v>
      </c>
      <c r="I130" s="6"/>
      <c r="J130" s="6">
        <f>'Pivot Table 4-Year Insts.'!$N$31</f>
        <v>32.119682768565248</v>
      </c>
      <c r="K130" s="6"/>
      <c r="L130" s="52">
        <f t="shared" ref="L130:L133" si="27">SUM(F130:J130)</f>
        <v>100</v>
      </c>
      <c r="M130" s="46"/>
      <c r="P130" s="74"/>
      <c r="Q130" s="10"/>
      <c r="S130" s="115"/>
      <c r="T130" s="115"/>
    </row>
    <row r="131" spans="1:20" s="7" customFormat="1">
      <c r="A131" s="2" t="s">
        <v>401</v>
      </c>
      <c r="B131" s="34">
        <f>+'Pivot Table 4-Year Insts.'!$N$65</f>
        <v>71.761817065684468</v>
      </c>
      <c r="C131" s="80"/>
      <c r="D131" s="52">
        <f t="shared" si="26"/>
        <v>72.112917023096657</v>
      </c>
      <c r="E131" s="36"/>
      <c r="F131" s="46">
        <f>'Pivot Table 4-Year Insts.'!$N$68</f>
        <v>61.377245508982035</v>
      </c>
      <c r="G131" s="6"/>
      <c r="H131" s="6">
        <f>'Pivot Table 4-Year Insts.'!$N$71</f>
        <v>10.735671514114628</v>
      </c>
      <c r="I131" s="6"/>
      <c r="J131" s="6">
        <f>'Pivot Table 4-Year Insts.'!$N$74</f>
        <v>27.887082976903336</v>
      </c>
      <c r="K131" s="6"/>
      <c r="L131" s="52">
        <f t="shared" si="27"/>
        <v>100</v>
      </c>
      <c r="M131" s="46"/>
      <c r="P131" s="74"/>
      <c r="Q131" s="10"/>
      <c r="S131" s="115"/>
      <c r="T131" s="115"/>
    </row>
    <row r="132" spans="1:20" s="7" customFormat="1" ht="12">
      <c r="A132" s="2" t="s">
        <v>415</v>
      </c>
      <c r="B132" s="34">
        <f>+'Pivot Table 4-Year Insts.'!$N$108</f>
        <v>99.131513647642677</v>
      </c>
      <c r="C132" s="80"/>
      <c r="D132" s="52">
        <f t="shared" si="26"/>
        <v>72.340425531914903</v>
      </c>
      <c r="E132" s="36"/>
      <c r="F132" s="46">
        <f>'Pivot Table 4-Year Insts.'!$N$111</f>
        <v>72.340425531914903</v>
      </c>
      <c r="G132" s="6"/>
      <c r="H132" s="6">
        <f>'Pivot Table 4-Year Insts.'!$N$114</f>
        <v>0</v>
      </c>
      <c r="I132" s="6"/>
      <c r="J132" s="6">
        <f>'Pivot Table 4-Year Insts.'!$N$117</f>
        <v>27.659574468085108</v>
      </c>
      <c r="K132" s="6"/>
      <c r="L132" s="52">
        <f t="shared" si="27"/>
        <v>100.00000000000001</v>
      </c>
      <c r="M132" s="46"/>
      <c r="P132" s="74"/>
      <c r="S132" s="115"/>
      <c r="T132" s="115"/>
    </row>
    <row r="133" spans="1:20" s="7" customFormat="1" ht="12">
      <c r="A133" s="2" t="s">
        <v>402</v>
      </c>
      <c r="B133" s="34">
        <f>+'Pivot Table 4-Year Insts.'!$N$151</f>
        <v>58.221302998965875</v>
      </c>
      <c r="C133" s="80"/>
      <c r="D133" s="52">
        <f t="shared" si="26"/>
        <v>77.205447010065114</v>
      </c>
      <c r="E133" s="36"/>
      <c r="F133" s="46">
        <f>+'Pivot Table 4-Year Insts.'!$N$154</f>
        <v>74.185908821788033</v>
      </c>
      <c r="G133" s="6"/>
      <c r="H133" s="6">
        <f>+'Pivot Table 4-Year Insts.'!$N$157</f>
        <v>3.0195381882770871</v>
      </c>
      <c r="I133" s="6"/>
      <c r="J133" s="6">
        <f>+'Pivot Table 4-Year Insts.'!$N$160</f>
        <v>22.794552989934871</v>
      </c>
      <c r="K133" s="6"/>
      <c r="L133" s="52">
        <f t="shared" si="27"/>
        <v>99.999999999999986</v>
      </c>
      <c r="M133" s="46"/>
      <c r="P133" s="74"/>
      <c r="S133" s="115"/>
      <c r="T133" s="115"/>
    </row>
    <row r="134" spans="1:20" s="7" customFormat="1" ht="12">
      <c r="A134" s="2"/>
      <c r="B134" s="34"/>
      <c r="C134" s="80"/>
      <c r="D134" s="52"/>
      <c r="E134" s="36"/>
      <c r="F134" s="46"/>
      <c r="G134" s="6"/>
      <c r="H134" s="6"/>
      <c r="I134" s="6"/>
      <c r="J134" s="6"/>
      <c r="K134" s="6"/>
      <c r="L134" s="52"/>
      <c r="M134" s="46"/>
      <c r="P134" s="74"/>
      <c r="S134" s="115"/>
      <c r="T134" s="115"/>
    </row>
    <row r="135" spans="1:20" s="7" customFormat="1" ht="12">
      <c r="A135" s="2" t="s">
        <v>403</v>
      </c>
      <c r="B135" s="34">
        <f>+'Pivot Table 4-Year Insts.'!$N$194</f>
        <v>54.353488372093025</v>
      </c>
      <c r="C135" s="80"/>
      <c r="D135" s="52">
        <f t="shared" ref="D135:D138" si="28">+F135+H135</f>
        <v>82.731473558103701</v>
      </c>
      <c r="E135" s="36"/>
      <c r="F135" s="46">
        <f>+'Pivot Table 4-Year Insts.'!$N$197</f>
        <v>75.800102686975862</v>
      </c>
      <c r="G135" s="6"/>
      <c r="H135" s="6">
        <f>+'Pivot Table 4-Year Insts.'!$N$200</f>
        <v>6.9313708711278457</v>
      </c>
      <c r="I135" s="6"/>
      <c r="J135" s="6">
        <f>+'Pivot Table 4-Year Insts.'!$N$203</f>
        <v>17.268526441896288</v>
      </c>
      <c r="K135" s="6"/>
      <c r="L135" s="52">
        <f t="shared" ref="L135:L138" si="29">SUM(F135:J135)</f>
        <v>99.999999999999986</v>
      </c>
      <c r="M135" s="46"/>
      <c r="P135" s="74"/>
      <c r="S135" s="115"/>
      <c r="T135" s="115"/>
    </row>
    <row r="136" spans="1:20" s="7" customFormat="1" ht="12">
      <c r="A136" s="2" t="s">
        <v>404</v>
      </c>
      <c r="B136" s="34">
        <f>+'Pivot Table 4-Year Insts.'!$N$237</f>
        <v>54.348279457768513</v>
      </c>
      <c r="C136" s="80"/>
      <c r="D136" s="52">
        <f t="shared" si="28"/>
        <v>78.165771297006899</v>
      </c>
      <c r="E136" s="36"/>
      <c r="F136" s="46">
        <f>+'Pivot Table 4-Year Insts.'!$N$240</f>
        <v>70.913277052954712</v>
      </c>
      <c r="G136" s="6"/>
      <c r="H136" s="6">
        <f>+'Pivot Table 4-Year Insts.'!$N$243</f>
        <v>7.2524942440521878</v>
      </c>
      <c r="I136" s="6"/>
      <c r="J136" s="6">
        <f>+'Pivot Table 4-Year Insts.'!$N$245</f>
        <v>21.207243460764587</v>
      </c>
      <c r="K136" s="6"/>
      <c r="L136" s="52">
        <f t="shared" si="29"/>
        <v>99.373014757771486</v>
      </c>
      <c r="M136" s="46"/>
      <c r="P136" s="74"/>
      <c r="S136" s="115"/>
      <c r="T136" s="115"/>
    </row>
    <row r="137" spans="1:20" s="18" customFormat="1" ht="12">
      <c r="A137" s="2" t="s">
        <v>405</v>
      </c>
      <c r="B137" s="34">
        <f>+'Pivot Table 4-Year Insts.'!$N$280</f>
        <v>69.59569407935912</v>
      </c>
      <c r="C137" s="80"/>
      <c r="D137" s="52">
        <f t="shared" si="28"/>
        <v>72.65639165911152</v>
      </c>
      <c r="E137" s="36"/>
      <c r="F137" s="46">
        <f>+'Pivot Table 4-Year Insts.'!$N$284</f>
        <v>63.390752493200367</v>
      </c>
      <c r="G137" s="6"/>
      <c r="H137" s="6">
        <f>'Pivot Table 4-Year Insts.'!$N$287</f>
        <v>9.2656391659111517</v>
      </c>
      <c r="I137" s="6"/>
      <c r="J137" s="6">
        <f>'Pivot Table 4-Year Insts.'!$N$290</f>
        <v>27.343608340888487</v>
      </c>
      <c r="K137" s="6"/>
      <c r="L137" s="52">
        <f t="shared" si="29"/>
        <v>100</v>
      </c>
      <c r="M137" s="46"/>
      <c r="P137" s="116"/>
      <c r="Q137" s="7"/>
      <c r="S137" s="117"/>
      <c r="T137" s="117"/>
    </row>
    <row r="138" spans="1:20" s="7" customFormat="1" ht="12">
      <c r="A138" s="2" t="s">
        <v>406</v>
      </c>
      <c r="B138" s="34">
        <f>+'Pivot Table 4-Year Insts.'!$N$323</f>
        <v>61.768251841929001</v>
      </c>
      <c r="C138" s="80"/>
      <c r="D138" s="52">
        <f t="shared" si="28"/>
        <v>81.630882671871603</v>
      </c>
      <c r="E138" s="36"/>
      <c r="F138" s="46">
        <f>+'Pivot Table 4-Year Insts.'!$N$326</f>
        <v>71.76317501626545</v>
      </c>
      <c r="G138" s="6"/>
      <c r="H138" s="6">
        <f>'Pivot Table 4-Year Insts.'!$N$329</f>
        <v>9.8677076556061589</v>
      </c>
      <c r="I138" s="6"/>
      <c r="J138" s="6">
        <f>'Pivot Table 4-Year Insts.'!$N$332</f>
        <v>18.369117328128389</v>
      </c>
      <c r="K138" s="6"/>
      <c r="L138" s="52">
        <f t="shared" si="29"/>
        <v>100</v>
      </c>
      <c r="M138" s="46"/>
      <c r="P138" s="74"/>
      <c r="S138" s="115"/>
      <c r="T138" s="115"/>
    </row>
    <row r="139" spans="1:20" s="7" customFormat="1" ht="12">
      <c r="A139" s="2"/>
      <c r="B139" s="34"/>
      <c r="C139" s="80"/>
      <c r="D139" s="52"/>
      <c r="E139" s="36"/>
      <c r="F139" s="46"/>
      <c r="G139" s="6"/>
      <c r="H139" s="6"/>
      <c r="I139" s="6"/>
      <c r="J139" s="6"/>
      <c r="K139" s="6"/>
      <c r="L139" s="52"/>
      <c r="M139" s="46"/>
      <c r="P139" s="74"/>
      <c r="S139" s="115"/>
      <c r="T139" s="115"/>
    </row>
    <row r="140" spans="1:20" s="7" customFormat="1" ht="12">
      <c r="A140" s="2" t="s">
        <v>407</v>
      </c>
      <c r="B140" s="34">
        <f>+'Pivot Table 4-Year Insts.'!$N$366</f>
        <v>60.330578512396691</v>
      </c>
      <c r="C140" s="80"/>
      <c r="D140" s="52">
        <f t="shared" ref="D140:D143" si="30">+F140+H140</f>
        <v>61.506849315068493</v>
      </c>
      <c r="E140" s="36"/>
      <c r="F140" s="46">
        <f>+'Pivot Table 4-Year Insts.'!$N$369</f>
        <v>61.506849315068493</v>
      </c>
      <c r="G140" s="6"/>
      <c r="H140" s="6">
        <f>'Pivot Table 4-Year Insts.'!$N$372</f>
        <v>0</v>
      </c>
      <c r="I140" s="6"/>
      <c r="J140" s="6">
        <f>'Pivot Table 4-Year Insts.'!$N$375</f>
        <v>38.493150684931507</v>
      </c>
      <c r="K140" s="6"/>
      <c r="L140" s="52">
        <f t="shared" ref="L140:L143" si="31">SUM(F140:J140)</f>
        <v>100</v>
      </c>
      <c r="M140" s="46"/>
      <c r="P140" s="74"/>
      <c r="S140" s="115"/>
      <c r="T140" s="115"/>
    </row>
    <row r="141" spans="1:20" s="7" customFormat="1" ht="12">
      <c r="A141" s="2" t="s">
        <v>408</v>
      </c>
      <c r="B141" s="34">
        <f>+'Pivot Table 4-Year Insts.'!$N$410</f>
        <v>42.920681986656781</v>
      </c>
      <c r="C141" s="80"/>
      <c r="D141" s="52">
        <f t="shared" si="30"/>
        <v>79.274611398963728</v>
      </c>
      <c r="E141" s="36"/>
      <c r="F141" s="46">
        <f>+'Pivot Table 4-Year Insts.'!$N$413</f>
        <v>73.575129533678748</v>
      </c>
      <c r="G141" s="6"/>
      <c r="H141" s="6">
        <f>'Pivot Table 4-Year Insts.'!$N$416</f>
        <v>5.6994818652849739</v>
      </c>
      <c r="I141" s="6"/>
      <c r="J141" s="6">
        <f>'Pivot Table 4-Year Insts.'!$N$419</f>
        <v>20.725388601036268</v>
      </c>
      <c r="K141" s="6"/>
      <c r="L141" s="52">
        <f t="shared" si="31"/>
        <v>100</v>
      </c>
      <c r="M141" s="46"/>
      <c r="P141" s="74"/>
      <c r="Q141" s="18"/>
      <c r="S141" s="115"/>
      <c r="T141" s="115"/>
    </row>
    <row r="142" spans="1:20" s="7" customFormat="1" ht="12">
      <c r="A142" s="2" t="s">
        <v>409</v>
      </c>
      <c r="B142" s="34">
        <f>+'Pivot Table 4-Year Insts.'!$N$452</f>
        <v>0</v>
      </c>
      <c r="C142" s="80"/>
      <c r="D142" s="52">
        <f t="shared" si="30"/>
        <v>0</v>
      </c>
      <c r="E142" s="36"/>
      <c r="F142" s="46">
        <f>+'Pivot Table 4-Year Insts.'!$N$455</f>
        <v>0</v>
      </c>
      <c r="G142" s="6"/>
      <c r="H142" s="6">
        <f>'Pivot Table 4-Year Insts.'!$N$458</f>
        <v>0</v>
      </c>
      <c r="I142" s="6"/>
      <c r="J142" s="6">
        <f>'Pivot Table 4-Year Insts.'!$N$461</f>
        <v>0</v>
      </c>
      <c r="K142" s="6"/>
      <c r="L142" s="52">
        <f t="shared" si="31"/>
        <v>0</v>
      </c>
      <c r="M142" s="46"/>
      <c r="P142" s="74"/>
      <c r="S142" s="115"/>
      <c r="T142" s="115"/>
    </row>
    <row r="143" spans="1:20" s="7" customFormat="1" ht="12">
      <c r="A143" s="2" t="s">
        <v>410</v>
      </c>
      <c r="B143" s="34">
        <f>+'Pivot Table 4-Year Insts.'!$N$495</f>
        <v>90.789473684210535</v>
      </c>
      <c r="C143" s="80"/>
      <c r="D143" s="52">
        <f t="shared" si="30"/>
        <v>84.863123993558773</v>
      </c>
      <c r="E143" s="36"/>
      <c r="F143" s="46">
        <f>+'Pivot Table 4-Year Insts.'!$N$498</f>
        <v>83.252818035426728</v>
      </c>
      <c r="G143" s="6"/>
      <c r="H143" s="6">
        <f>'Pivot Table 4-Year Insts.'!$N$501</f>
        <v>1.6103059581320449</v>
      </c>
      <c r="I143" s="6"/>
      <c r="J143" s="6">
        <f>'Pivot Table 4-Year Insts.'!$N$504</f>
        <v>15.136876006441224</v>
      </c>
      <c r="K143" s="6"/>
      <c r="L143" s="52">
        <f t="shared" si="31"/>
        <v>100</v>
      </c>
      <c r="M143" s="46"/>
      <c r="P143" s="74"/>
      <c r="S143" s="115"/>
      <c r="T143" s="115"/>
    </row>
    <row r="144" spans="1:20" s="7" customFormat="1" ht="12">
      <c r="A144" s="2"/>
      <c r="B144" s="34"/>
      <c r="C144" s="80"/>
      <c r="D144" s="52"/>
      <c r="E144" s="36"/>
      <c r="F144" s="46"/>
      <c r="G144" s="6"/>
      <c r="H144" s="6"/>
      <c r="I144" s="6"/>
      <c r="J144" s="6"/>
      <c r="K144" s="6"/>
      <c r="L144" s="52"/>
      <c r="M144" s="46"/>
      <c r="P144" s="74"/>
      <c r="S144" s="115"/>
      <c r="T144" s="115"/>
    </row>
    <row r="145" spans="1:20" s="7" customFormat="1" ht="12">
      <c r="A145" s="2" t="s">
        <v>411</v>
      </c>
      <c r="B145" s="34">
        <f>+'Pivot Table 4-Year Insts.'!$N$538</f>
        <v>80.2677942212826</v>
      </c>
      <c r="C145" s="80"/>
      <c r="D145" s="52">
        <f t="shared" ref="D145:D148" si="32">+F145+H145</f>
        <v>72.431957857769973</v>
      </c>
      <c r="E145" s="36"/>
      <c r="F145" s="46">
        <f>+'Pivot Table 4-Year Insts.'!$N$541</f>
        <v>66.198419666374008</v>
      </c>
      <c r="G145" s="6"/>
      <c r="H145" s="6">
        <f>'Pivot Table 4-Year Insts.'!$N$544</f>
        <v>6.2335381913959615</v>
      </c>
      <c r="I145" s="6"/>
      <c r="J145" s="6">
        <f>'Pivot Table 4-Year Insts.'!$N$547</f>
        <v>27.568042142230027</v>
      </c>
      <c r="K145" s="6"/>
      <c r="L145" s="52">
        <f t="shared" ref="L145:L148" si="33">SUM(F145:J145)</f>
        <v>100</v>
      </c>
      <c r="M145" s="46"/>
      <c r="N145" s="19"/>
      <c r="P145" s="74"/>
      <c r="S145" s="115"/>
      <c r="T145" s="115"/>
    </row>
    <row r="146" spans="1:20" s="7" customFormat="1" ht="12">
      <c r="A146" s="2" t="s">
        <v>412</v>
      </c>
      <c r="B146" s="34">
        <f>+'Pivot Table 4-Year Insts.'!$N$581</f>
        <v>98.23788546255507</v>
      </c>
      <c r="C146" s="80"/>
      <c r="D146" s="52">
        <f t="shared" si="32"/>
        <v>76.083707025411059</v>
      </c>
      <c r="E146" s="36"/>
      <c r="F146" s="46">
        <f>+'Pivot Table 4-Year Insts.'!$N$584</f>
        <v>59.192825112107627</v>
      </c>
      <c r="G146" s="6"/>
      <c r="H146" s="6">
        <f>'Pivot Table 4-Year Insts.'!$N$587</f>
        <v>16.890881913303438</v>
      </c>
      <c r="I146" s="6"/>
      <c r="J146" s="6">
        <f>'Pivot Table 4-Year Insts.'!$N$590</f>
        <v>23.916292974588938</v>
      </c>
      <c r="K146" s="840"/>
      <c r="L146" s="52">
        <f t="shared" si="33"/>
        <v>100</v>
      </c>
      <c r="M146" s="46"/>
      <c r="N146" s="19"/>
      <c r="P146" s="74"/>
      <c r="S146" s="115"/>
      <c r="T146" s="115"/>
    </row>
    <row r="147" spans="1:20" s="7" customFormat="1" ht="12">
      <c r="A147" s="2" t="s">
        <v>413</v>
      </c>
      <c r="B147" s="34">
        <f>+'Pivot Table 4-Year Insts.'!$N$624</f>
        <v>99.895797151788813</v>
      </c>
      <c r="C147" s="80"/>
      <c r="D147" s="52">
        <f t="shared" si="32"/>
        <v>85.396383866481216</v>
      </c>
      <c r="E147" s="36"/>
      <c r="F147" s="46">
        <f>+'Pivot Table 4-Year Insts.'!$N$627</f>
        <v>74.304589707927676</v>
      </c>
      <c r="G147" s="6"/>
      <c r="H147" s="6">
        <f>'Pivot Table 4-Year Insts.'!$N$630</f>
        <v>11.091794158553546</v>
      </c>
      <c r="I147" s="6"/>
      <c r="J147" s="6">
        <f>'Pivot Table 4-Year Insts.'!$N$633</f>
        <v>14.603616133518777</v>
      </c>
      <c r="K147" s="6"/>
      <c r="L147" s="52">
        <f t="shared" si="33"/>
        <v>100</v>
      </c>
      <c r="M147" s="46"/>
      <c r="N147" s="19"/>
      <c r="P147" s="74"/>
      <c r="S147" s="115"/>
      <c r="T147" s="115"/>
    </row>
    <row r="148" spans="1:20" s="7" customFormat="1" ht="12">
      <c r="A148" s="53" t="s">
        <v>414</v>
      </c>
      <c r="B148" s="37">
        <f>+'Pivot Table 4-Year Insts.'!$N$667</f>
        <v>0</v>
      </c>
      <c r="C148" s="100"/>
      <c r="D148" s="55">
        <f t="shared" si="32"/>
        <v>0</v>
      </c>
      <c r="E148" s="56"/>
      <c r="F148" s="57">
        <f>+'Pivot Table 4-Year Insts.'!$N$670</f>
        <v>0</v>
      </c>
      <c r="G148" s="48"/>
      <c r="H148" s="48">
        <f>'Pivot Table 4-Year Insts.'!$N$673</f>
        <v>0</v>
      </c>
      <c r="I148" s="48"/>
      <c r="J148" s="48">
        <f>'Pivot Table 4-Year Insts.'!$N$676</f>
        <v>0</v>
      </c>
      <c r="K148" s="48"/>
      <c r="L148" s="58">
        <f t="shared" si="33"/>
        <v>0</v>
      </c>
      <c r="M148" s="57"/>
      <c r="N148" s="19"/>
      <c r="P148" s="74"/>
      <c r="S148" s="115"/>
      <c r="T148" s="115"/>
    </row>
    <row r="149" spans="1:20" ht="47.25" customHeight="1">
      <c r="A149" s="952" t="s">
        <v>379</v>
      </c>
      <c r="B149" s="952"/>
      <c r="C149" s="952"/>
      <c r="D149" s="953"/>
      <c r="E149" s="953"/>
      <c r="F149" s="953"/>
      <c r="G149" s="953"/>
      <c r="H149" s="953"/>
      <c r="I149" s="953"/>
      <c r="J149" s="953"/>
      <c r="K149" s="953"/>
      <c r="L149" s="953"/>
      <c r="Q149" s="7"/>
    </row>
    <row r="150" spans="1:20">
      <c r="A150" s="838"/>
      <c r="B150" s="848"/>
      <c r="C150" s="838"/>
      <c r="D150" s="839"/>
      <c r="E150" s="839"/>
      <c r="F150" s="849"/>
      <c r="G150" s="849"/>
      <c r="H150" s="849"/>
      <c r="I150" s="849"/>
      <c r="J150" s="849"/>
      <c r="K150" s="839"/>
      <c r="L150" s="839"/>
      <c r="M150" s="183" t="s">
        <v>1012</v>
      </c>
      <c r="Q150" s="7"/>
    </row>
    <row r="151" spans="1:20" ht="15.75" customHeight="1">
      <c r="A151" s="1" t="s">
        <v>754</v>
      </c>
      <c r="B151" s="1"/>
      <c r="C151" s="1"/>
      <c r="D151" s="1"/>
      <c r="E151" s="1"/>
      <c r="F151" s="1"/>
      <c r="G151" s="1"/>
      <c r="H151" s="1"/>
      <c r="I151" s="1"/>
      <c r="J151" s="1"/>
      <c r="K151" s="1"/>
      <c r="L151" s="1"/>
      <c r="M151" s="44"/>
      <c r="Q151" s="7"/>
    </row>
    <row r="152" spans="1:20" ht="15.75" customHeight="1">
      <c r="A152" s="1"/>
      <c r="B152" s="1"/>
      <c r="C152" s="1"/>
      <c r="D152" s="1"/>
      <c r="E152" s="1"/>
      <c r="F152" s="1"/>
      <c r="G152" s="1"/>
      <c r="H152" s="1"/>
      <c r="I152" s="1"/>
      <c r="J152" s="1"/>
      <c r="K152" s="1"/>
      <c r="L152" s="1"/>
      <c r="M152" s="44"/>
      <c r="Q152" s="7"/>
    </row>
    <row r="153" spans="1:20" ht="15.75">
      <c r="A153" s="1" t="s">
        <v>426</v>
      </c>
      <c r="B153" s="1"/>
      <c r="C153" s="1"/>
      <c r="D153" s="1"/>
      <c r="E153" s="1"/>
      <c r="F153" s="1"/>
      <c r="G153" s="1"/>
      <c r="H153" s="1"/>
      <c r="I153" s="1"/>
      <c r="J153" s="1"/>
      <c r="K153" s="1"/>
      <c r="L153" s="1"/>
      <c r="M153" s="44"/>
    </row>
    <row r="154" spans="1:20" ht="18.75">
      <c r="A154" s="1" t="s">
        <v>759</v>
      </c>
      <c r="B154" s="1"/>
      <c r="C154" s="1"/>
      <c r="D154" s="1"/>
      <c r="E154" s="1"/>
      <c r="F154" s="1"/>
      <c r="G154" s="1"/>
      <c r="H154" s="1"/>
      <c r="I154" s="1"/>
      <c r="J154" s="1"/>
      <c r="K154" s="1"/>
      <c r="L154" s="1"/>
      <c r="M154" s="44"/>
    </row>
    <row r="155" spans="1:20" ht="15.75">
      <c r="A155" s="1" t="s">
        <v>1131</v>
      </c>
      <c r="B155" s="1"/>
      <c r="C155" s="1"/>
      <c r="D155" s="1"/>
      <c r="E155" s="1"/>
      <c r="F155" s="1"/>
      <c r="G155" s="1"/>
      <c r="H155" s="1"/>
      <c r="I155" s="1"/>
      <c r="J155" s="1"/>
      <c r="K155" s="1"/>
      <c r="L155" s="1"/>
      <c r="M155" s="44"/>
    </row>
    <row r="156" spans="1:20" ht="6" customHeight="1">
      <c r="A156" s="1"/>
      <c r="B156" s="1"/>
      <c r="C156" s="1"/>
      <c r="D156" s="1"/>
      <c r="E156" s="1"/>
      <c r="F156" s="1"/>
      <c r="G156" s="1"/>
      <c r="H156" s="1"/>
      <c r="I156" s="1"/>
      <c r="J156" s="1"/>
      <c r="K156" s="1"/>
      <c r="L156" s="1"/>
    </row>
    <row r="157" spans="1:20" ht="69" customHeight="1">
      <c r="A157" s="15"/>
      <c r="B157" s="42" t="s">
        <v>938</v>
      </c>
      <c r="C157" s="50"/>
      <c r="D157" s="42" t="s">
        <v>421</v>
      </c>
      <c r="E157" s="51"/>
      <c r="F157" s="42" t="s">
        <v>396</v>
      </c>
      <c r="G157" s="42"/>
      <c r="H157" s="42" t="s">
        <v>390</v>
      </c>
      <c r="I157" s="42"/>
      <c r="J157" s="42" t="s">
        <v>416</v>
      </c>
      <c r="K157" s="42"/>
      <c r="L157" s="42" t="s">
        <v>417</v>
      </c>
      <c r="M157" s="42"/>
    </row>
    <row r="158" spans="1:20" s="7" customFormat="1" ht="18" customHeight="1">
      <c r="A158" s="13" t="s">
        <v>399</v>
      </c>
      <c r="B158" s="34">
        <f>+'Pivot Table 4-Year Insts.'!$O$710</f>
        <v>67.765776009096072</v>
      </c>
      <c r="C158" s="80"/>
      <c r="D158" s="52">
        <f>+F158+H158</f>
        <v>76.914725621792343</v>
      </c>
      <c r="E158" s="36"/>
      <c r="F158" s="46">
        <f>+'Pivot Table 4-Year Insts.'!$O$713</f>
        <v>68.318199763126728</v>
      </c>
      <c r="G158" s="6"/>
      <c r="H158" s="6">
        <f>+'Pivot Table 4-Year Insts.'!$O$716</f>
        <v>8.5965258586656148</v>
      </c>
      <c r="I158" s="6"/>
      <c r="J158" s="6">
        <f>+'Pivot Table 4-Year Insts.'!$O$719</f>
        <v>23.085274378207661</v>
      </c>
      <c r="K158" s="6"/>
      <c r="L158" s="52">
        <f>SUM(F158:J158)</f>
        <v>100</v>
      </c>
      <c r="M158" s="46"/>
      <c r="P158" s="74"/>
      <c r="Q158" s="10"/>
      <c r="S158" s="115"/>
      <c r="T158" s="115"/>
    </row>
    <row r="159" spans="1:20" s="7" customFormat="1">
      <c r="A159" s="13"/>
      <c r="B159" s="6"/>
      <c r="C159" s="80"/>
      <c r="D159" s="6"/>
      <c r="E159" s="36"/>
      <c r="F159" s="6"/>
      <c r="G159" s="6"/>
      <c r="H159" s="6"/>
      <c r="I159" s="6"/>
      <c r="J159" s="6"/>
      <c r="K159" s="6"/>
      <c r="L159" s="52"/>
      <c r="M159" s="46"/>
      <c r="P159" s="74"/>
      <c r="Q159" s="10"/>
      <c r="S159" s="115"/>
      <c r="T159" s="115"/>
    </row>
    <row r="160" spans="1:20" s="7" customFormat="1">
      <c r="A160" s="13" t="s">
        <v>400</v>
      </c>
      <c r="B160" s="34">
        <f>'Pivot Table 4-Year Insts.'!$O$22</f>
        <v>71.006463527239148</v>
      </c>
      <c r="C160" s="80"/>
      <c r="D160" s="52">
        <f t="shared" ref="D160:D163" si="34">+F160+H160</f>
        <v>85.175552665799742</v>
      </c>
      <c r="E160" s="36"/>
      <c r="F160" s="46">
        <f>'Pivot Table 4-Year Insts.'!$O$25</f>
        <v>74.382314694408322</v>
      </c>
      <c r="G160" s="6"/>
      <c r="H160" s="6">
        <f>'Pivot Table 4-Year Insts.'!$O$28</f>
        <v>10.793237971391417</v>
      </c>
      <c r="I160" s="6"/>
      <c r="J160" s="6">
        <f>'Pivot Table 4-Year Insts.'!$O$31</f>
        <v>14.824447334200261</v>
      </c>
      <c r="K160" s="6"/>
      <c r="L160" s="52">
        <f t="shared" ref="L160:L163" si="35">SUM(F160:J160)</f>
        <v>100</v>
      </c>
      <c r="M160" s="46"/>
      <c r="P160" s="74"/>
      <c r="Q160" s="10"/>
      <c r="S160" s="115"/>
      <c r="T160" s="115"/>
    </row>
    <row r="161" spans="1:20" s="7" customFormat="1">
      <c r="A161" s="2" t="s">
        <v>401</v>
      </c>
      <c r="B161" s="34">
        <f>+'Pivot Table 4-Year Insts.'!$O$65</f>
        <v>68.971737823211072</v>
      </c>
      <c r="C161" s="80"/>
      <c r="D161" s="52">
        <f t="shared" si="34"/>
        <v>57.454228421970356</v>
      </c>
      <c r="E161" s="36"/>
      <c r="F161" s="46">
        <f>'Pivot Table 4-Year Insts.'!$O$68</f>
        <v>50.30514385353095</v>
      </c>
      <c r="G161" s="6"/>
      <c r="H161" s="6">
        <f>'Pivot Table 4-Year Insts.'!$O$71</f>
        <v>7.1490845684394069</v>
      </c>
      <c r="I161" s="6"/>
      <c r="J161" s="6">
        <f>'Pivot Table 4-Year Insts.'!$O$74</f>
        <v>42.545771578029644</v>
      </c>
      <c r="K161" s="6"/>
      <c r="L161" s="52">
        <f t="shared" si="35"/>
        <v>100</v>
      </c>
      <c r="M161" s="46"/>
      <c r="P161" s="74"/>
      <c r="Q161" s="10"/>
      <c r="S161" s="115"/>
      <c r="T161" s="115"/>
    </row>
    <row r="162" spans="1:20" s="7" customFormat="1" ht="12">
      <c r="A162" s="2" t="s">
        <v>415</v>
      </c>
      <c r="B162" s="34">
        <f>+'Pivot Table 4-Year Insts.'!$O$108</f>
        <v>0</v>
      </c>
      <c r="C162" s="80"/>
      <c r="D162" s="52">
        <f t="shared" si="34"/>
        <v>0</v>
      </c>
      <c r="E162" s="36"/>
      <c r="F162" s="46">
        <f>'Pivot Table 4-Year Insts.'!$O$111</f>
        <v>0</v>
      </c>
      <c r="G162" s="6"/>
      <c r="H162" s="6">
        <f>'Pivot Table 4-Year Insts.'!$O$114</f>
        <v>0</v>
      </c>
      <c r="I162" s="6"/>
      <c r="J162" s="6">
        <f>'Pivot Table 4-Year Insts.'!$O$117</f>
        <v>0</v>
      </c>
      <c r="K162" s="6"/>
      <c r="L162" s="52">
        <f t="shared" si="35"/>
        <v>0</v>
      </c>
      <c r="M162" s="46"/>
      <c r="P162" s="74"/>
      <c r="S162" s="115"/>
      <c r="T162" s="115"/>
    </row>
    <row r="163" spans="1:20" s="7" customFormat="1" ht="12">
      <c r="A163" s="2" t="s">
        <v>402</v>
      </c>
      <c r="B163" s="34">
        <f>+'Pivot Table 4-Year Insts.'!$O$151</f>
        <v>0</v>
      </c>
      <c r="C163" s="80"/>
      <c r="D163" s="52">
        <f t="shared" si="34"/>
        <v>0</v>
      </c>
      <c r="E163" s="36"/>
      <c r="F163" s="46">
        <f>+'Pivot Table 4-Year Insts.'!$O$154</f>
        <v>0</v>
      </c>
      <c r="G163" s="6"/>
      <c r="H163" s="6">
        <f>+'Pivot Table 4-Year Insts.'!$O$157</f>
        <v>0</v>
      </c>
      <c r="I163" s="6"/>
      <c r="J163" s="6">
        <f>+'Pivot Table 4-Year Insts.'!$O$160</f>
        <v>0</v>
      </c>
      <c r="K163" s="6"/>
      <c r="L163" s="52">
        <f t="shared" si="35"/>
        <v>0</v>
      </c>
      <c r="M163" s="46"/>
      <c r="P163" s="74"/>
      <c r="S163" s="115"/>
      <c r="T163" s="115"/>
    </row>
    <row r="164" spans="1:20" s="7" customFormat="1" ht="12">
      <c r="A164" s="2"/>
      <c r="B164" s="34"/>
      <c r="C164" s="80"/>
      <c r="D164" s="52"/>
      <c r="E164" s="36"/>
      <c r="F164" s="46"/>
      <c r="G164" s="6"/>
      <c r="H164" s="6"/>
      <c r="I164" s="6"/>
      <c r="J164" s="6"/>
      <c r="K164" s="6"/>
      <c r="L164" s="52"/>
      <c r="M164" s="46"/>
      <c r="P164" s="74"/>
      <c r="S164" s="115"/>
      <c r="T164" s="115"/>
    </row>
    <row r="165" spans="1:20" s="7" customFormat="1" ht="12">
      <c r="A165" s="2" t="s">
        <v>403</v>
      </c>
      <c r="B165" s="34">
        <f>+'Pivot Table 4-Year Insts.'!$O$194</f>
        <v>62.145710481263073</v>
      </c>
      <c r="C165" s="80"/>
      <c r="D165" s="52">
        <f t="shared" ref="D165:D168" si="36">+F165+H165</f>
        <v>79.400061218243039</v>
      </c>
      <c r="E165" s="36"/>
      <c r="F165" s="46">
        <f>+'Pivot Table 4-Year Insts.'!$O$197</f>
        <v>73.859810223446587</v>
      </c>
      <c r="G165" s="6"/>
      <c r="H165" s="6">
        <f>+'Pivot Table 4-Year Insts.'!$O$200</f>
        <v>5.5402509947964491</v>
      </c>
      <c r="I165" s="6"/>
      <c r="J165" s="6">
        <f>+'Pivot Table 4-Year Insts.'!$O$203</f>
        <v>20.599938781756961</v>
      </c>
      <c r="K165" s="6"/>
      <c r="L165" s="52">
        <f t="shared" ref="L165:L168" si="37">SUM(F165:J165)</f>
        <v>100</v>
      </c>
      <c r="M165" s="46"/>
      <c r="P165" s="74"/>
      <c r="S165" s="115"/>
      <c r="T165" s="115"/>
    </row>
    <row r="166" spans="1:20" s="7" customFormat="1" ht="12">
      <c r="A166" s="2" t="s">
        <v>404</v>
      </c>
      <c r="B166" s="34">
        <f>+'Pivot Table 4-Year Insts.'!$O$237</f>
        <v>44.120940649496085</v>
      </c>
      <c r="C166" s="80"/>
      <c r="D166" s="52">
        <f t="shared" si="36"/>
        <v>54.82233502538071</v>
      </c>
      <c r="E166" s="36"/>
      <c r="F166" s="46">
        <f>+'Pivot Table 4-Year Insts.'!$O$240</f>
        <v>50.761421319796952</v>
      </c>
      <c r="G166" s="6"/>
      <c r="H166" s="6">
        <f>+'Pivot Table 4-Year Insts.'!$O$243</f>
        <v>4.0609137055837561</v>
      </c>
      <c r="I166" s="6"/>
      <c r="J166" s="6">
        <f>+'Pivot Table 4-Year Insts.'!$O$245</f>
        <v>44.376899696048632</v>
      </c>
      <c r="K166" s="6"/>
      <c r="L166" s="52">
        <f t="shared" si="37"/>
        <v>99.199234721429349</v>
      </c>
      <c r="M166" s="46"/>
      <c r="P166" s="74"/>
      <c r="S166" s="115"/>
      <c r="T166" s="115"/>
    </row>
    <row r="167" spans="1:20" s="18" customFormat="1" ht="12">
      <c r="A167" s="2" t="s">
        <v>405</v>
      </c>
      <c r="B167" s="34">
        <f>+'Pivot Table 4-Year Insts.'!$O$280</f>
        <v>0</v>
      </c>
      <c r="C167" s="80"/>
      <c r="D167" s="52">
        <f t="shared" si="36"/>
        <v>0</v>
      </c>
      <c r="E167" s="36"/>
      <c r="F167" s="46">
        <f>+'Pivot Table 4-Year Insts.'!$O$284</f>
        <v>0</v>
      </c>
      <c r="G167" s="6"/>
      <c r="H167" s="6">
        <f>'Pivot Table 4-Year Insts.'!$O$287</f>
        <v>0</v>
      </c>
      <c r="I167" s="6"/>
      <c r="J167" s="6">
        <f>'Pivot Table 4-Year Insts.'!$O$290</f>
        <v>0</v>
      </c>
      <c r="K167" s="6"/>
      <c r="L167" s="52">
        <f t="shared" si="37"/>
        <v>0</v>
      </c>
      <c r="M167" s="46"/>
      <c r="P167" s="116"/>
      <c r="Q167" s="7"/>
      <c r="S167" s="117"/>
      <c r="T167" s="117"/>
    </row>
    <row r="168" spans="1:20" s="7" customFormat="1" ht="12">
      <c r="A168" s="2" t="s">
        <v>406</v>
      </c>
      <c r="B168" s="34">
        <f>+'Pivot Table 4-Year Insts.'!$O$323</f>
        <v>0</v>
      </c>
      <c r="C168" s="80"/>
      <c r="D168" s="52">
        <f t="shared" si="36"/>
        <v>0</v>
      </c>
      <c r="E168" s="36"/>
      <c r="F168" s="46">
        <f>+'Pivot Table 4-Year Insts.'!$O$326</f>
        <v>0</v>
      </c>
      <c r="G168" s="6"/>
      <c r="H168" s="6">
        <f>'Pivot Table 4-Year Insts.'!$O$329</f>
        <v>0</v>
      </c>
      <c r="I168" s="6"/>
      <c r="J168" s="6">
        <f>'Pivot Table 4-Year Insts.'!$O$332</f>
        <v>0</v>
      </c>
      <c r="K168" s="6"/>
      <c r="L168" s="52">
        <f t="shared" si="37"/>
        <v>0</v>
      </c>
      <c r="M168" s="46"/>
      <c r="P168" s="74"/>
      <c r="S168" s="115"/>
      <c r="T168" s="115"/>
    </row>
    <row r="169" spans="1:20" s="7" customFormat="1" ht="12">
      <c r="A169" s="2"/>
      <c r="B169" s="34"/>
      <c r="C169" s="80"/>
      <c r="D169" s="52"/>
      <c r="E169" s="36"/>
      <c r="F169" s="46"/>
      <c r="G169" s="6"/>
      <c r="H169" s="6"/>
      <c r="I169" s="6"/>
      <c r="J169" s="6"/>
      <c r="K169" s="6"/>
      <c r="L169" s="52"/>
      <c r="M169" s="46"/>
      <c r="P169" s="74"/>
      <c r="S169" s="115"/>
      <c r="T169" s="115"/>
    </row>
    <row r="170" spans="1:20" s="7" customFormat="1" ht="12">
      <c r="A170" s="2" t="s">
        <v>407</v>
      </c>
      <c r="B170" s="34">
        <f>+'Pivot Table 4-Year Insts.'!$O$366</f>
        <v>38.615664845173043</v>
      </c>
      <c r="C170" s="80"/>
      <c r="D170" s="52">
        <f t="shared" ref="D170:D173" si="38">+F170+H170</f>
        <v>68.396226415094347</v>
      </c>
      <c r="E170" s="36"/>
      <c r="F170" s="46">
        <f>+'Pivot Table 4-Year Insts.'!$O$369</f>
        <v>68.396226415094347</v>
      </c>
      <c r="G170" s="6"/>
      <c r="H170" s="6">
        <f>'Pivot Table 4-Year Insts.'!$O$372</f>
        <v>0</v>
      </c>
      <c r="I170" s="6"/>
      <c r="J170" s="6">
        <f>'Pivot Table 4-Year Insts.'!$O$375</f>
        <v>31.60377358490566</v>
      </c>
      <c r="K170" s="6"/>
      <c r="L170" s="52">
        <f t="shared" ref="L170:L173" si="39">SUM(F170:J170)</f>
        <v>100</v>
      </c>
      <c r="M170" s="46"/>
      <c r="P170" s="74"/>
      <c r="S170" s="115"/>
      <c r="T170" s="115"/>
    </row>
    <row r="171" spans="1:20" s="7" customFormat="1" ht="12">
      <c r="A171" s="2" t="s">
        <v>408</v>
      </c>
      <c r="B171" s="34">
        <f>+'Pivot Table 4-Year Insts.'!$O$410</f>
        <v>65.347071583514108</v>
      </c>
      <c r="C171" s="80"/>
      <c r="D171" s="52">
        <f t="shared" si="38"/>
        <v>77.219917012448121</v>
      </c>
      <c r="E171" s="36"/>
      <c r="F171" s="46">
        <f>+'Pivot Table 4-Year Insts.'!$O$413</f>
        <v>73.319502074688785</v>
      </c>
      <c r="G171" s="6"/>
      <c r="H171" s="6">
        <f>'Pivot Table 4-Year Insts.'!$O$416</f>
        <v>3.900414937759336</v>
      </c>
      <c r="I171" s="6"/>
      <c r="J171" s="6">
        <f>'Pivot Table 4-Year Insts.'!$O$419</f>
        <v>22.780082987551868</v>
      </c>
      <c r="K171" s="6"/>
      <c r="L171" s="52">
        <f t="shared" si="39"/>
        <v>99.999999999999986</v>
      </c>
      <c r="M171" s="46"/>
      <c r="P171" s="74"/>
      <c r="Q171" s="18"/>
      <c r="S171" s="115"/>
      <c r="T171" s="115"/>
    </row>
    <row r="172" spans="1:20" s="7" customFormat="1" ht="12">
      <c r="A172" s="2" t="s">
        <v>409</v>
      </c>
      <c r="B172" s="34">
        <f>+'Pivot Table 4-Year Insts.'!$O$452</f>
        <v>47.608274078862308</v>
      </c>
      <c r="C172" s="80"/>
      <c r="D172" s="52">
        <f t="shared" si="38"/>
        <v>68.26205023761031</v>
      </c>
      <c r="E172" s="36"/>
      <c r="F172" s="46">
        <f>+'Pivot Table 4-Year Insts.'!$O$455</f>
        <v>58.791581805838419</v>
      </c>
      <c r="G172" s="6"/>
      <c r="H172" s="6">
        <f>'Pivot Table 4-Year Insts.'!$O$458</f>
        <v>9.470468431771895</v>
      </c>
      <c r="I172" s="6"/>
      <c r="J172" s="6">
        <f>'Pivot Table 4-Year Insts.'!$O$461</f>
        <v>31.737949762389682</v>
      </c>
      <c r="K172" s="6"/>
      <c r="L172" s="52">
        <f t="shared" si="39"/>
        <v>100</v>
      </c>
      <c r="M172" s="46"/>
      <c r="P172" s="74"/>
      <c r="S172" s="115"/>
      <c r="T172" s="115"/>
    </row>
    <row r="173" spans="1:20" s="7" customFormat="1" ht="12">
      <c r="A173" s="2" t="s">
        <v>410</v>
      </c>
      <c r="B173" s="34">
        <f>+'Pivot Table 4-Year Insts.'!$O$495</f>
        <v>77.334165107090868</v>
      </c>
      <c r="C173" s="80"/>
      <c r="D173" s="52">
        <f t="shared" si="38"/>
        <v>76.929282065071249</v>
      </c>
      <c r="E173" s="36"/>
      <c r="F173" s="46">
        <f>+'Pivot Table 4-Year Insts.'!$O$498</f>
        <v>67.948373218607145</v>
      </c>
      <c r="G173" s="6"/>
      <c r="H173" s="6">
        <f>'Pivot Table 4-Year Insts.'!$O$501</f>
        <v>8.9809088464641036</v>
      </c>
      <c r="I173" s="6"/>
      <c r="J173" s="6">
        <f>'Pivot Table 4-Year Insts.'!$O$504</f>
        <v>23.070717934928744</v>
      </c>
      <c r="K173" s="6"/>
      <c r="L173" s="52">
        <f t="shared" si="39"/>
        <v>100</v>
      </c>
      <c r="M173" s="46"/>
      <c r="P173" s="74"/>
      <c r="S173" s="115"/>
      <c r="T173" s="115"/>
    </row>
    <row r="174" spans="1:20" s="7" customFormat="1" ht="12">
      <c r="A174" s="2"/>
      <c r="B174" s="34"/>
      <c r="C174" s="80"/>
      <c r="D174" s="52"/>
      <c r="E174" s="36"/>
      <c r="F174" s="46"/>
      <c r="G174" s="6"/>
      <c r="H174" s="6"/>
      <c r="I174" s="6"/>
      <c r="J174" s="6"/>
      <c r="K174" s="6"/>
      <c r="L174" s="52"/>
      <c r="M174" s="46"/>
      <c r="P174" s="74"/>
      <c r="S174" s="115"/>
      <c r="T174" s="115"/>
    </row>
    <row r="175" spans="1:20" s="7" customFormat="1" ht="12">
      <c r="A175" s="2" t="s">
        <v>411</v>
      </c>
      <c r="B175" s="34">
        <f>+'Pivot Table 4-Year Insts.'!$O$538</f>
        <v>95.274390243902445</v>
      </c>
      <c r="C175" s="80"/>
      <c r="D175" s="52">
        <f t="shared" ref="D175:D178" si="40">+F175+H175</f>
        <v>80.8</v>
      </c>
      <c r="E175" s="36"/>
      <c r="F175" s="46">
        <f>+'Pivot Table 4-Year Insts.'!$O$541</f>
        <v>70.16</v>
      </c>
      <c r="G175" s="6"/>
      <c r="H175" s="6">
        <f>'Pivot Table 4-Year Insts.'!$O$544</f>
        <v>10.639999999999999</v>
      </c>
      <c r="I175" s="6"/>
      <c r="J175" s="6">
        <f>'Pivot Table 4-Year Insts.'!$O$547</f>
        <v>19.2</v>
      </c>
      <c r="K175" s="6"/>
      <c r="L175" s="52">
        <f t="shared" ref="L175:L178" si="41">SUM(F175:J175)</f>
        <v>100</v>
      </c>
      <c r="M175" s="46"/>
      <c r="N175" s="19"/>
      <c r="P175" s="74"/>
      <c r="S175" s="115"/>
      <c r="T175" s="115"/>
    </row>
    <row r="176" spans="1:20" s="7" customFormat="1" ht="12">
      <c r="A176" s="2" t="s">
        <v>412</v>
      </c>
      <c r="B176" s="34">
        <f>+'Pivot Table 4-Year Insts.'!$O$581</f>
        <v>72.682445759368846</v>
      </c>
      <c r="C176" s="80"/>
      <c r="D176" s="52">
        <f t="shared" si="40"/>
        <v>73.812754409769326</v>
      </c>
      <c r="E176" s="36"/>
      <c r="F176" s="46">
        <f>+'Pivot Table 4-Year Insts.'!$O$584</f>
        <v>57.123473541383987</v>
      </c>
      <c r="G176" s="6"/>
      <c r="H176" s="6">
        <f>'Pivot Table 4-Year Insts.'!$O$587</f>
        <v>16.689280868385346</v>
      </c>
      <c r="I176" s="6"/>
      <c r="J176" s="6">
        <f>'Pivot Table 4-Year Insts.'!$O$590</f>
        <v>26.187245590230663</v>
      </c>
      <c r="K176" s="840"/>
      <c r="L176" s="52">
        <f t="shared" si="41"/>
        <v>99.999999999999986</v>
      </c>
      <c r="M176" s="46"/>
      <c r="N176" s="19"/>
      <c r="P176" s="74"/>
      <c r="S176" s="115"/>
      <c r="T176" s="115"/>
    </row>
    <row r="177" spans="1:20" s="7" customFormat="1" ht="12">
      <c r="A177" s="2" t="s">
        <v>413</v>
      </c>
      <c r="B177" s="34">
        <f>+'Pivot Table 4-Year Insts.'!$O$624</f>
        <v>99.530369442705066</v>
      </c>
      <c r="C177" s="80"/>
      <c r="D177" s="52">
        <f t="shared" si="40"/>
        <v>91.915696759987412</v>
      </c>
      <c r="E177" s="36"/>
      <c r="F177" s="46">
        <f>+'Pivot Table 4-Year Insts.'!$O$627</f>
        <v>80.497011638880153</v>
      </c>
      <c r="G177" s="6"/>
      <c r="H177" s="6">
        <f>'Pivot Table 4-Year Insts.'!$O$630</f>
        <v>11.418685121107266</v>
      </c>
      <c r="I177" s="6"/>
      <c r="J177" s="6">
        <f>'Pivot Table 4-Year Insts.'!$O$633</f>
        <v>8.0843032400125825</v>
      </c>
      <c r="K177" s="6"/>
      <c r="L177" s="52">
        <f t="shared" si="41"/>
        <v>100</v>
      </c>
      <c r="M177" s="46"/>
      <c r="N177" s="19"/>
      <c r="P177" s="74"/>
      <c r="S177" s="115"/>
      <c r="T177" s="115"/>
    </row>
    <row r="178" spans="1:20" s="7" customFormat="1" ht="12">
      <c r="A178" s="53" t="s">
        <v>414</v>
      </c>
      <c r="B178" s="37">
        <f>+'Pivot Table 4-Year Insts.'!$O$667</f>
        <v>94.01294498381877</v>
      </c>
      <c r="C178" s="100"/>
      <c r="D178" s="55">
        <f t="shared" si="40"/>
        <v>76.075731497418246</v>
      </c>
      <c r="E178" s="56"/>
      <c r="F178" s="57">
        <f>+'Pivot Table 4-Year Insts.'!$O$670</f>
        <v>64.371772805507746</v>
      </c>
      <c r="G178" s="48"/>
      <c r="H178" s="48">
        <f>'Pivot Table 4-Year Insts.'!$O$673</f>
        <v>11.703958691910499</v>
      </c>
      <c r="I178" s="48"/>
      <c r="J178" s="48">
        <f>'Pivot Table 4-Year Insts.'!$O$676</f>
        <v>23.924268502581754</v>
      </c>
      <c r="K178" s="48"/>
      <c r="L178" s="58">
        <f t="shared" si="41"/>
        <v>100</v>
      </c>
      <c r="M178" s="57"/>
      <c r="N178" s="19"/>
      <c r="P178" s="74"/>
      <c r="S178" s="115"/>
      <c r="T178" s="115"/>
    </row>
    <row r="179" spans="1:20" ht="59.25" customHeight="1">
      <c r="A179" s="952" t="s">
        <v>379</v>
      </c>
      <c r="B179" s="952"/>
      <c r="C179" s="952"/>
      <c r="D179" s="953"/>
      <c r="E179" s="953"/>
      <c r="F179" s="953"/>
      <c r="G179" s="953"/>
      <c r="H179" s="953"/>
      <c r="I179" s="953"/>
      <c r="J179" s="953"/>
      <c r="K179" s="953"/>
      <c r="L179" s="953"/>
      <c r="Q179" s="7"/>
    </row>
    <row r="180" spans="1:20">
      <c r="A180" s="838"/>
      <c r="B180" s="848"/>
      <c r="C180" s="838"/>
      <c r="D180" s="839"/>
      <c r="E180" s="839"/>
      <c r="F180" s="849"/>
      <c r="G180" s="849"/>
      <c r="H180" s="849"/>
      <c r="I180" s="849"/>
      <c r="J180" s="849"/>
      <c r="K180" s="839"/>
      <c r="L180" s="839"/>
      <c r="M180" s="183" t="s">
        <v>1012</v>
      </c>
      <c r="Q180" s="7"/>
    </row>
    <row r="181" spans="1:20" ht="15.75" customHeight="1">
      <c r="A181" s="1" t="s">
        <v>733</v>
      </c>
      <c r="B181" s="1"/>
      <c r="C181" s="1"/>
      <c r="D181" s="1"/>
      <c r="E181" s="1"/>
      <c r="F181" s="1"/>
      <c r="G181" s="1"/>
      <c r="H181" s="1"/>
      <c r="I181" s="1"/>
      <c r="J181" s="1"/>
      <c r="K181" s="1"/>
      <c r="L181" s="1"/>
      <c r="M181" s="44"/>
      <c r="Q181" s="7"/>
    </row>
    <row r="182" spans="1:20" ht="12.75" customHeight="1">
      <c r="A182" s="1"/>
      <c r="B182" s="1"/>
      <c r="C182" s="1"/>
      <c r="D182" s="1"/>
      <c r="E182" s="1"/>
      <c r="F182" s="1"/>
      <c r="G182" s="1"/>
      <c r="H182" s="1"/>
      <c r="I182" s="1"/>
      <c r="J182" s="1"/>
      <c r="K182" s="1"/>
      <c r="L182" s="1"/>
      <c r="M182" s="44"/>
      <c r="Q182" s="7"/>
    </row>
    <row r="183" spans="1:20" ht="15.75">
      <c r="A183" s="1" t="s">
        <v>426</v>
      </c>
      <c r="B183" s="1"/>
      <c r="C183" s="1"/>
      <c r="D183" s="1"/>
      <c r="E183" s="1"/>
      <c r="F183" s="1"/>
      <c r="G183" s="1"/>
      <c r="H183" s="1"/>
      <c r="I183" s="1"/>
      <c r="J183" s="1"/>
      <c r="K183" s="1"/>
      <c r="L183" s="1"/>
      <c r="M183" s="44"/>
    </row>
    <row r="184" spans="1:20" ht="18.75">
      <c r="A184" s="1" t="s">
        <v>759</v>
      </c>
      <c r="B184" s="1"/>
      <c r="C184" s="1"/>
      <c r="D184" s="1"/>
      <c r="E184" s="1"/>
      <c r="F184" s="1"/>
      <c r="G184" s="1"/>
      <c r="H184" s="1"/>
      <c r="I184" s="1"/>
      <c r="J184" s="1"/>
      <c r="K184" s="1"/>
      <c r="L184" s="1"/>
      <c r="M184" s="44"/>
    </row>
    <row r="185" spans="1:20" ht="15.75">
      <c r="A185" s="1" t="s">
        <v>1132</v>
      </c>
      <c r="B185" s="1"/>
      <c r="C185" s="1"/>
      <c r="D185" s="1"/>
      <c r="E185" s="1"/>
      <c r="F185" s="1"/>
      <c r="G185" s="1"/>
      <c r="H185" s="1"/>
      <c r="I185" s="1"/>
      <c r="J185" s="1"/>
      <c r="K185" s="1"/>
      <c r="L185" s="1"/>
      <c r="M185" s="44"/>
    </row>
    <row r="186" spans="1:20" ht="6" customHeight="1">
      <c r="A186" s="1"/>
      <c r="B186" s="1"/>
      <c r="C186" s="1"/>
      <c r="D186" s="1"/>
      <c r="E186" s="1"/>
      <c r="F186" s="1"/>
      <c r="G186" s="1"/>
      <c r="H186" s="1"/>
      <c r="I186" s="1"/>
      <c r="J186" s="1"/>
      <c r="K186" s="1"/>
      <c r="L186" s="1"/>
    </row>
    <row r="187" spans="1:20" ht="69" customHeight="1">
      <c r="A187" s="15"/>
      <c r="B187" s="42" t="s">
        <v>938</v>
      </c>
      <c r="C187" s="50"/>
      <c r="D187" s="42" t="s">
        <v>421</v>
      </c>
      <c r="E187" s="51"/>
      <c r="F187" s="42" t="s">
        <v>396</v>
      </c>
      <c r="G187" s="42"/>
      <c r="H187" s="42" t="s">
        <v>390</v>
      </c>
      <c r="I187" s="42"/>
      <c r="J187" s="42" t="s">
        <v>416</v>
      </c>
      <c r="K187" s="42"/>
      <c r="L187" s="42" t="s">
        <v>417</v>
      </c>
      <c r="M187" s="42"/>
    </row>
    <row r="188" spans="1:20" s="7" customFormat="1" ht="18" customHeight="1">
      <c r="A188" s="13" t="s">
        <v>399</v>
      </c>
      <c r="B188" s="34">
        <f>+'Pivot Table 4-Year Insts.'!$P$710</f>
        <v>57.55260306779951</v>
      </c>
      <c r="C188" s="80"/>
      <c r="D188" s="52">
        <f>+F188+H188</f>
        <v>75.022292678093734</v>
      </c>
      <c r="E188" s="36"/>
      <c r="F188" s="46">
        <f>+'Pivot Table 4-Year Insts.'!$P$713</f>
        <v>64.688397899534337</v>
      </c>
      <c r="G188" s="6"/>
      <c r="H188" s="6">
        <f>+'Pivot Table 4-Year Insts.'!$P$716</f>
        <v>10.333894778559397</v>
      </c>
      <c r="I188" s="6"/>
      <c r="J188" s="6">
        <f>+'Pivot Table 4-Year Insts.'!$P$719</f>
        <v>24.977707321906273</v>
      </c>
      <c r="K188" s="6"/>
      <c r="L188" s="52">
        <f>SUM(F188:J188)</f>
        <v>100</v>
      </c>
      <c r="M188" s="46"/>
      <c r="P188" s="74"/>
      <c r="Q188" s="10"/>
      <c r="S188" s="115"/>
      <c r="T188" s="115"/>
    </row>
    <row r="189" spans="1:20" s="7" customFormat="1">
      <c r="A189" s="13"/>
      <c r="B189" s="6"/>
      <c r="C189" s="80"/>
      <c r="D189" s="6"/>
      <c r="E189" s="36"/>
      <c r="F189" s="6"/>
      <c r="G189" s="6"/>
      <c r="H189" s="6"/>
      <c r="I189" s="6"/>
      <c r="J189" s="6"/>
      <c r="K189" s="6"/>
      <c r="L189" s="52"/>
      <c r="M189" s="46"/>
      <c r="P189" s="74"/>
      <c r="Q189" s="10"/>
      <c r="S189" s="115"/>
      <c r="T189" s="115"/>
    </row>
    <row r="190" spans="1:20" s="7" customFormat="1">
      <c r="A190" s="13" t="s">
        <v>364</v>
      </c>
      <c r="B190" s="34">
        <f>'Pivot Table 4-Year Insts.'!$P$22</f>
        <v>0</v>
      </c>
      <c r="C190" s="80"/>
      <c r="D190" s="52">
        <f t="shared" ref="D190:D193" si="42">+F190+H190</f>
        <v>0</v>
      </c>
      <c r="E190" s="36"/>
      <c r="F190" s="46">
        <f>'Pivot Table 4-Year Insts.'!$P$25</f>
        <v>0</v>
      </c>
      <c r="G190" s="6"/>
      <c r="H190" s="6">
        <f>'Pivot Table 4-Year Insts.'!$P$28</f>
        <v>0</v>
      </c>
      <c r="I190" s="6"/>
      <c r="J190" s="6">
        <f>'Pivot Table 4-Year Insts.'!$P$31</f>
        <v>0</v>
      </c>
      <c r="K190" s="6"/>
      <c r="L190" s="52">
        <f t="shared" ref="L190:L193" si="43">SUM(F190:J190)</f>
        <v>0</v>
      </c>
      <c r="M190" s="46"/>
      <c r="P190" s="74"/>
      <c r="Q190" s="10"/>
      <c r="S190" s="115"/>
      <c r="T190" s="115"/>
    </row>
    <row r="191" spans="1:20" s="7" customFormat="1">
      <c r="A191" s="2" t="s">
        <v>401</v>
      </c>
      <c r="B191" s="34">
        <f>+'Pivot Table 4-Year Insts.'!$P$65</f>
        <v>66.276252019386106</v>
      </c>
      <c r="C191" s="80"/>
      <c r="D191" s="52">
        <f t="shared" si="42"/>
        <v>66.179159049360152</v>
      </c>
      <c r="E191" s="36"/>
      <c r="F191" s="46">
        <f>'Pivot Table 4-Year Insts.'!$P$68</f>
        <v>59.963436928702009</v>
      </c>
      <c r="G191" s="6"/>
      <c r="H191" s="6">
        <f>'Pivot Table 4-Year Insts.'!$P$71</f>
        <v>6.2157221206581355</v>
      </c>
      <c r="I191" s="6"/>
      <c r="J191" s="6">
        <f>'Pivot Table 4-Year Insts.'!$P$74</f>
        <v>33.820840950639855</v>
      </c>
      <c r="K191" s="6"/>
      <c r="L191" s="52">
        <f t="shared" si="43"/>
        <v>100</v>
      </c>
      <c r="M191" s="46"/>
      <c r="P191" s="74"/>
      <c r="Q191" s="10"/>
      <c r="S191" s="115"/>
      <c r="T191" s="115"/>
    </row>
    <row r="192" spans="1:20" s="7" customFormat="1" ht="12">
      <c r="A192" s="2" t="s">
        <v>415</v>
      </c>
      <c r="B192" s="34">
        <f>+'Pivot Table 4-Year Insts.'!$P$108</f>
        <v>0</v>
      </c>
      <c r="C192" s="80"/>
      <c r="D192" s="52">
        <f t="shared" si="42"/>
        <v>0</v>
      </c>
      <c r="E192" s="36"/>
      <c r="F192" s="46">
        <f>'Pivot Table 4-Year Insts.'!$P$111</f>
        <v>0</v>
      </c>
      <c r="G192" s="6"/>
      <c r="H192" s="6">
        <f>'Pivot Table 4-Year Insts.'!$P$114</f>
        <v>0</v>
      </c>
      <c r="I192" s="6"/>
      <c r="J192" s="6">
        <f>'Pivot Table 4-Year Insts.'!$P$117</f>
        <v>0</v>
      </c>
      <c r="K192" s="6"/>
      <c r="L192" s="52">
        <f t="shared" si="43"/>
        <v>0</v>
      </c>
      <c r="M192" s="46"/>
      <c r="P192" s="74"/>
      <c r="S192" s="115"/>
      <c r="T192" s="115"/>
    </row>
    <row r="193" spans="1:20" s="7" customFormat="1" ht="12">
      <c r="A193" s="2" t="s">
        <v>402</v>
      </c>
      <c r="B193" s="34">
        <f>+'Pivot Table 4-Year Insts.'!$P$151</f>
        <v>85.593220338983059</v>
      </c>
      <c r="C193" s="80"/>
      <c r="D193" s="52">
        <f t="shared" si="42"/>
        <v>84.158415841584159</v>
      </c>
      <c r="E193" s="36"/>
      <c r="F193" s="46">
        <f>+'Pivot Table 4-Year Insts.'!$P$154</f>
        <v>81.683168316831683</v>
      </c>
      <c r="G193" s="6"/>
      <c r="H193" s="6">
        <f>+'Pivot Table 4-Year Insts.'!$P$157</f>
        <v>2.4752475247524752</v>
      </c>
      <c r="I193" s="6"/>
      <c r="J193" s="6">
        <f>+'Pivot Table 4-Year Insts.'!$P$160</f>
        <v>15.841584158415841</v>
      </c>
      <c r="K193" s="6"/>
      <c r="L193" s="52">
        <f t="shared" si="43"/>
        <v>100</v>
      </c>
      <c r="M193" s="46"/>
      <c r="P193" s="74"/>
      <c r="S193" s="115"/>
      <c r="T193" s="115"/>
    </row>
    <row r="194" spans="1:20" s="7" customFormat="1" ht="12">
      <c r="A194" s="2"/>
      <c r="B194" s="34"/>
      <c r="C194" s="80"/>
      <c r="D194" s="52"/>
      <c r="E194" s="36"/>
      <c r="F194" s="46"/>
      <c r="G194" s="6"/>
      <c r="H194" s="6"/>
      <c r="I194" s="6"/>
      <c r="J194" s="6"/>
      <c r="K194" s="6"/>
      <c r="L194" s="52"/>
      <c r="M194" s="46"/>
      <c r="P194" s="74"/>
      <c r="S194" s="115"/>
      <c r="T194" s="115"/>
    </row>
    <row r="195" spans="1:20" s="7" customFormat="1" ht="12">
      <c r="A195" s="2" t="s">
        <v>403</v>
      </c>
      <c r="B195" s="34">
        <f>+'Pivot Table 4-Year Insts.'!$P$194</f>
        <v>14.566704675028506</v>
      </c>
      <c r="C195" s="80"/>
      <c r="D195" s="52">
        <f t="shared" ref="D195:D198" si="44">+F195+H195</f>
        <v>64.774951076320946</v>
      </c>
      <c r="E195" s="36"/>
      <c r="F195" s="46">
        <f>+'Pivot Table 4-Year Insts.'!$P$197</f>
        <v>57.338551859099809</v>
      </c>
      <c r="G195" s="6"/>
      <c r="H195" s="6">
        <f>+'Pivot Table 4-Year Insts.'!$P$200</f>
        <v>7.4363992172211351</v>
      </c>
      <c r="I195" s="6"/>
      <c r="J195" s="6">
        <f>+'Pivot Table 4-Year Insts.'!$P$203</f>
        <v>35.225048923679061</v>
      </c>
      <c r="K195" s="6"/>
      <c r="L195" s="52">
        <f t="shared" ref="L195:L198" si="45">SUM(F195:J195)</f>
        <v>100</v>
      </c>
      <c r="M195" s="46"/>
      <c r="P195" s="74"/>
      <c r="S195" s="115"/>
      <c r="T195" s="115"/>
    </row>
    <row r="196" spans="1:20" s="7" customFormat="1" ht="12">
      <c r="A196" s="2" t="s">
        <v>404</v>
      </c>
      <c r="B196" s="34">
        <f>+'Pivot Table 4-Year Insts.'!$P$237</f>
        <v>0</v>
      </c>
      <c r="C196" s="80"/>
      <c r="D196" s="52">
        <f t="shared" si="44"/>
        <v>0</v>
      </c>
      <c r="E196" s="36"/>
      <c r="F196" s="46">
        <f>+'Pivot Table 4-Year Insts.'!$P$240</f>
        <v>0</v>
      </c>
      <c r="G196" s="6"/>
      <c r="H196" s="6">
        <f>+'Pivot Table 4-Year Insts.'!$P$243</f>
        <v>0</v>
      </c>
      <c r="I196" s="6"/>
      <c r="J196" s="6">
        <f>+'Pivot Table 4-Year Insts.'!$P$245</f>
        <v>0</v>
      </c>
      <c r="K196" s="6"/>
      <c r="L196" s="52">
        <f t="shared" si="45"/>
        <v>0</v>
      </c>
      <c r="M196" s="46"/>
      <c r="P196" s="74"/>
      <c r="S196" s="115"/>
      <c r="T196" s="115"/>
    </row>
    <row r="197" spans="1:20" s="18" customFormat="1" ht="12">
      <c r="A197" s="2" t="s">
        <v>405</v>
      </c>
      <c r="B197" s="34">
        <f>+'Pivot Table 4-Year Insts.'!$P$280</f>
        <v>0</v>
      </c>
      <c r="C197" s="80"/>
      <c r="D197" s="52">
        <f t="shared" si="44"/>
        <v>0</v>
      </c>
      <c r="E197" s="36"/>
      <c r="F197" s="46">
        <f>+'Pivot Table 4-Year Insts.'!$P$284</f>
        <v>0</v>
      </c>
      <c r="G197" s="6"/>
      <c r="H197" s="6">
        <f>'Pivot Table 4-Year Insts.'!$P$287</f>
        <v>0</v>
      </c>
      <c r="I197" s="6"/>
      <c r="J197" s="6">
        <f>'Pivot Table 4-Year Insts.'!$P$290</f>
        <v>0</v>
      </c>
      <c r="K197" s="6"/>
      <c r="L197" s="52">
        <f t="shared" si="45"/>
        <v>0</v>
      </c>
      <c r="M197" s="46"/>
      <c r="P197" s="116"/>
      <c r="Q197" s="7"/>
      <c r="S197" s="117"/>
      <c r="T197" s="117"/>
    </row>
    <row r="198" spans="1:20" s="7" customFormat="1" ht="12">
      <c r="A198" s="2" t="s">
        <v>406</v>
      </c>
      <c r="B198" s="34">
        <f>+'Pivot Table 4-Year Insts.'!$P$323</f>
        <v>87.218045112781951</v>
      </c>
      <c r="C198" s="80"/>
      <c r="D198" s="52">
        <f t="shared" si="44"/>
        <v>95.474137931034491</v>
      </c>
      <c r="E198" s="36"/>
      <c r="F198" s="46">
        <f>+'Pivot Table 4-Year Insts.'!$P$326</f>
        <v>89.224137931034491</v>
      </c>
      <c r="G198" s="6"/>
      <c r="H198" s="6">
        <f>'Pivot Table 4-Year Insts.'!$P$329</f>
        <v>6.25</v>
      </c>
      <c r="I198" s="6"/>
      <c r="J198" s="6">
        <f>'Pivot Table 4-Year Insts.'!$P$332</f>
        <v>4.5258620689655169</v>
      </c>
      <c r="K198" s="6"/>
      <c r="L198" s="52">
        <f t="shared" si="45"/>
        <v>100.00000000000001</v>
      </c>
      <c r="M198" s="46"/>
      <c r="P198" s="74"/>
      <c r="S198" s="115"/>
      <c r="T198" s="115"/>
    </row>
    <row r="199" spans="1:20" s="7" customFormat="1" ht="12">
      <c r="A199" s="2"/>
      <c r="B199" s="34"/>
      <c r="C199" s="80"/>
      <c r="D199" s="52"/>
      <c r="E199" s="36"/>
      <c r="F199" s="46"/>
      <c r="G199" s="6"/>
      <c r="H199" s="6"/>
      <c r="I199" s="6"/>
      <c r="J199" s="6"/>
      <c r="K199" s="6"/>
      <c r="L199" s="52"/>
      <c r="M199" s="46"/>
      <c r="P199" s="74"/>
      <c r="S199" s="115"/>
      <c r="T199" s="115"/>
    </row>
    <row r="200" spans="1:20" s="7" customFormat="1" ht="12">
      <c r="A200" s="2" t="s">
        <v>407</v>
      </c>
      <c r="B200" s="34">
        <f>+'Pivot Table 4-Year Insts.'!$P$366</f>
        <v>0</v>
      </c>
      <c r="C200" s="80"/>
      <c r="D200" s="52">
        <f t="shared" ref="D200:D203" si="46">+F200+H200</f>
        <v>0</v>
      </c>
      <c r="E200" s="36"/>
      <c r="F200" s="46">
        <f>+'Pivot Table 4-Year Insts.'!$P$369</f>
        <v>0</v>
      </c>
      <c r="G200" s="6"/>
      <c r="H200" s="6">
        <f>'Pivot Table 4-Year Insts.'!$P$372</f>
        <v>0</v>
      </c>
      <c r="I200" s="6"/>
      <c r="J200" s="6">
        <f>'Pivot Table 4-Year Insts.'!$P$375</f>
        <v>0</v>
      </c>
      <c r="K200" s="6"/>
      <c r="L200" s="52">
        <f t="shared" ref="L200:L203" si="47">SUM(F200:J200)</f>
        <v>0</v>
      </c>
      <c r="M200" s="46"/>
      <c r="P200" s="74"/>
      <c r="S200" s="115"/>
      <c r="T200" s="115"/>
    </row>
    <row r="201" spans="1:20" s="7" customFormat="1" ht="12">
      <c r="A201" s="2" t="s">
        <v>408</v>
      </c>
      <c r="B201" s="34">
        <f>+'Pivot Table 4-Year Insts.'!$P$410</f>
        <v>69.94848311390956</v>
      </c>
      <c r="C201" s="80"/>
      <c r="D201" s="52">
        <f t="shared" si="46"/>
        <v>82.48772504091653</v>
      </c>
      <c r="E201" s="36"/>
      <c r="F201" s="46">
        <f>+'Pivot Table 4-Year Insts.'!$P$413</f>
        <v>78.968903436988541</v>
      </c>
      <c r="G201" s="6"/>
      <c r="H201" s="6">
        <f>'Pivot Table 4-Year Insts.'!$P$416</f>
        <v>3.5188216039279872</v>
      </c>
      <c r="I201" s="6"/>
      <c r="J201" s="6">
        <f>'Pivot Table 4-Year Insts.'!$P$419</f>
        <v>17.51227495908347</v>
      </c>
      <c r="K201" s="6"/>
      <c r="L201" s="52">
        <f t="shared" si="47"/>
        <v>100</v>
      </c>
      <c r="M201" s="46"/>
      <c r="P201" s="74"/>
      <c r="S201" s="115"/>
      <c r="T201" s="115"/>
    </row>
    <row r="202" spans="1:20" s="7" customFormat="1" ht="12">
      <c r="A202" s="2" t="s">
        <v>409</v>
      </c>
      <c r="B202" s="34">
        <f>+'Pivot Table 4-Year Insts.'!$P$452</f>
        <v>23.720292504570384</v>
      </c>
      <c r="C202" s="80"/>
      <c r="D202" s="52">
        <f t="shared" si="46"/>
        <v>66.473988439306353</v>
      </c>
      <c r="E202" s="36"/>
      <c r="F202" s="46">
        <f>+'Pivot Table 4-Year Insts.'!$P$455</f>
        <v>54.72061657032755</v>
      </c>
      <c r="G202" s="6"/>
      <c r="H202" s="6">
        <f>'Pivot Table 4-Year Insts.'!$P$458</f>
        <v>11.753371868978805</v>
      </c>
      <c r="I202" s="6"/>
      <c r="J202" s="6">
        <f>'Pivot Table 4-Year Insts.'!$P$461</f>
        <v>33.52601156069364</v>
      </c>
      <c r="K202" s="6"/>
      <c r="L202" s="52">
        <f t="shared" si="47"/>
        <v>100</v>
      </c>
      <c r="M202" s="46"/>
      <c r="P202" s="74"/>
      <c r="S202" s="115"/>
      <c r="T202" s="115"/>
    </row>
    <row r="203" spans="1:20" s="7" customFormat="1" ht="12">
      <c r="A203" s="2" t="s">
        <v>410</v>
      </c>
      <c r="B203" s="34">
        <f>+'Pivot Table 4-Year Insts.'!$P$495</f>
        <v>61.554054054054049</v>
      </c>
      <c r="C203" s="80"/>
      <c r="D203" s="52">
        <f t="shared" si="46"/>
        <v>84.357848518111965</v>
      </c>
      <c r="E203" s="36"/>
      <c r="F203" s="46">
        <f>+'Pivot Table 4-Year Insts.'!$P$498</f>
        <v>67.124039517014268</v>
      </c>
      <c r="G203" s="6"/>
      <c r="H203" s="6">
        <f>'Pivot Table 4-Year Insts.'!$P$501</f>
        <v>17.233809001097693</v>
      </c>
      <c r="I203" s="6"/>
      <c r="J203" s="6">
        <f>'Pivot Table 4-Year Insts.'!$P$504</f>
        <v>15.642151481888037</v>
      </c>
      <c r="K203" s="6"/>
      <c r="L203" s="52">
        <f t="shared" si="47"/>
        <v>100</v>
      </c>
      <c r="M203" s="46"/>
      <c r="P203" s="74"/>
      <c r="S203" s="115"/>
      <c r="T203" s="115"/>
    </row>
    <row r="204" spans="1:20" s="7" customFormat="1" ht="12">
      <c r="A204" s="2"/>
      <c r="B204" s="34"/>
      <c r="C204" s="80"/>
      <c r="D204" s="52"/>
      <c r="E204" s="36"/>
      <c r="F204" s="46"/>
      <c r="G204" s="6"/>
      <c r="H204" s="6"/>
      <c r="I204" s="6"/>
      <c r="J204" s="6"/>
      <c r="K204" s="6"/>
      <c r="L204" s="52"/>
      <c r="M204" s="46"/>
      <c r="P204" s="74"/>
      <c r="S204" s="115"/>
      <c r="T204" s="115"/>
    </row>
    <row r="205" spans="1:20" s="7" customFormat="1" ht="12">
      <c r="A205" s="2" t="s">
        <v>411</v>
      </c>
      <c r="B205" s="34">
        <f>+'Pivot Table 4-Year Insts.'!$P$538</f>
        <v>0</v>
      </c>
      <c r="C205" s="80"/>
      <c r="D205" s="52">
        <f t="shared" ref="D205:D208" si="48">+F205+H205</f>
        <v>0</v>
      </c>
      <c r="E205" s="36"/>
      <c r="F205" s="46">
        <f>+'Pivot Table 4-Year Insts.'!$P$541</f>
        <v>0</v>
      </c>
      <c r="G205" s="6"/>
      <c r="H205" s="6">
        <f>'Pivot Table 4-Year Insts.'!$P$544</f>
        <v>0</v>
      </c>
      <c r="I205" s="6"/>
      <c r="J205" s="6">
        <f>'Pivot Table 4-Year Insts.'!$P$547</f>
        <v>0</v>
      </c>
      <c r="K205" s="6"/>
      <c r="L205" s="52">
        <f t="shared" ref="L205:L208" si="49">SUM(F205:J205)</f>
        <v>0</v>
      </c>
      <c r="M205" s="46"/>
      <c r="N205" s="19"/>
      <c r="P205" s="74"/>
      <c r="S205" s="115"/>
      <c r="T205" s="115"/>
    </row>
    <row r="206" spans="1:20" s="7" customFormat="1" ht="12">
      <c r="A206" s="2" t="s">
        <v>412</v>
      </c>
      <c r="B206" s="34">
        <f>+'Pivot Table 4-Year Insts.'!$P$581</f>
        <v>98.648648648648646</v>
      </c>
      <c r="C206" s="80"/>
      <c r="D206" s="52">
        <f t="shared" si="48"/>
        <v>82.648401826484019</v>
      </c>
      <c r="E206" s="36"/>
      <c r="F206" s="46">
        <f>+'Pivot Table 4-Year Insts.'!$P$584</f>
        <v>53.424657534246577</v>
      </c>
      <c r="G206" s="6"/>
      <c r="H206" s="6">
        <f>'Pivot Table 4-Year Insts.'!$P$587</f>
        <v>29.223744292237441</v>
      </c>
      <c r="I206" s="6"/>
      <c r="J206" s="6">
        <f>'Pivot Table 4-Year Insts.'!$P$590</f>
        <v>17.351598173515981</v>
      </c>
      <c r="K206" s="840"/>
      <c r="L206" s="52">
        <f t="shared" si="49"/>
        <v>100</v>
      </c>
      <c r="M206" s="46"/>
      <c r="N206" s="19"/>
      <c r="P206" s="74"/>
      <c r="S206" s="115"/>
      <c r="T206" s="115"/>
    </row>
    <row r="207" spans="1:20" s="7" customFormat="1" ht="12">
      <c r="A207" s="2" t="s">
        <v>413</v>
      </c>
      <c r="B207" s="34">
        <f>+'Pivot Table 4-Year Insts.'!$P$624</f>
        <v>99.750623441396513</v>
      </c>
      <c r="C207" s="80"/>
      <c r="D207" s="52">
        <f t="shared" si="48"/>
        <v>85.5</v>
      </c>
      <c r="E207" s="36"/>
      <c r="F207" s="46">
        <f>+'Pivot Table 4-Year Insts.'!$P$627</f>
        <v>65.25</v>
      </c>
      <c r="G207" s="6"/>
      <c r="H207" s="6">
        <f>'Pivot Table 4-Year Insts.'!$P$630</f>
        <v>20.25</v>
      </c>
      <c r="I207" s="6"/>
      <c r="J207" s="6">
        <f>'Pivot Table 4-Year Insts.'!$P$633</f>
        <v>14.499999999999998</v>
      </c>
      <c r="K207" s="6"/>
      <c r="L207" s="52">
        <f t="shared" si="49"/>
        <v>100</v>
      </c>
      <c r="M207" s="46"/>
      <c r="N207" s="19"/>
      <c r="P207" s="74"/>
      <c r="S207" s="115"/>
      <c r="T207" s="115"/>
    </row>
    <row r="208" spans="1:20" s="7" customFormat="1" ht="12">
      <c r="A208" s="53" t="s">
        <v>414</v>
      </c>
      <c r="B208" s="37">
        <f>+'Pivot Table 4-Year Insts.'!$P$667</f>
        <v>94.426229508196727</v>
      </c>
      <c r="C208" s="100"/>
      <c r="D208" s="55">
        <f t="shared" si="48"/>
        <v>68.055555555555557</v>
      </c>
      <c r="E208" s="56"/>
      <c r="F208" s="57">
        <f>+'Pivot Table 4-Year Insts.'!$P$670</f>
        <v>60</v>
      </c>
      <c r="G208" s="48"/>
      <c r="H208" s="48">
        <f>'Pivot Table 4-Year Insts.'!$P$673</f>
        <v>8.0555555555555554</v>
      </c>
      <c r="I208" s="48"/>
      <c r="J208" s="48">
        <f>'Pivot Table 4-Year Insts.'!$P$676</f>
        <v>31.944444444444443</v>
      </c>
      <c r="K208" s="48"/>
      <c r="L208" s="58">
        <f t="shared" si="49"/>
        <v>100</v>
      </c>
      <c r="M208" s="57"/>
      <c r="N208" s="19"/>
      <c r="P208" s="74"/>
      <c r="S208" s="115"/>
      <c r="T208" s="115"/>
    </row>
    <row r="209" spans="1:30" ht="51.75" customHeight="1">
      <c r="A209" s="952" t="s">
        <v>379</v>
      </c>
      <c r="B209" s="952"/>
      <c r="C209" s="952"/>
      <c r="D209" s="953"/>
      <c r="E209" s="953"/>
      <c r="F209" s="953"/>
      <c r="G209" s="953"/>
      <c r="H209" s="953"/>
      <c r="I209" s="953"/>
      <c r="J209" s="953"/>
      <c r="K209" s="953"/>
      <c r="L209" s="953"/>
      <c r="Q209" s="7"/>
    </row>
    <row r="210" spans="1:30" ht="18.75" customHeight="1">
      <c r="A210" s="952" t="s">
        <v>365</v>
      </c>
      <c r="B210" s="952"/>
      <c r="C210" s="952"/>
      <c r="D210" s="953"/>
      <c r="E210" s="953"/>
      <c r="F210" s="953"/>
      <c r="G210" s="953"/>
      <c r="H210" s="953"/>
      <c r="I210" s="953"/>
      <c r="J210" s="953"/>
      <c r="K210" s="953"/>
      <c r="L210" s="953"/>
      <c r="Q210" s="7"/>
    </row>
    <row r="211" spans="1:30">
      <c r="A211" s="838"/>
      <c r="B211" s="848"/>
      <c r="C211" s="838"/>
      <c r="D211" s="839"/>
      <c r="E211" s="839"/>
      <c r="F211" s="849"/>
      <c r="G211" s="849"/>
      <c r="H211" s="849"/>
      <c r="I211" s="849"/>
      <c r="J211" s="849"/>
      <c r="K211" s="839"/>
      <c r="L211" s="839"/>
      <c r="M211" s="183" t="s">
        <v>1012</v>
      </c>
      <c r="Q211" s="7"/>
    </row>
    <row r="212" spans="1:30" ht="15.75" customHeight="1">
      <c r="A212" s="1" t="s">
        <v>741</v>
      </c>
      <c r="B212" s="1"/>
      <c r="C212" s="1"/>
      <c r="D212" s="1"/>
      <c r="E212" s="1"/>
      <c r="F212" s="1"/>
      <c r="G212" s="1"/>
      <c r="H212" s="1"/>
      <c r="I212" s="1"/>
      <c r="J212" s="1"/>
      <c r="K212" s="1"/>
      <c r="L212" s="1"/>
      <c r="M212" s="44"/>
      <c r="Q212" s="7"/>
    </row>
    <row r="213" spans="1:30" ht="15.75" customHeight="1">
      <c r="A213" s="1"/>
      <c r="B213" s="1"/>
      <c r="C213" s="1"/>
      <c r="D213" s="1"/>
      <c r="E213" s="1"/>
      <c r="F213" s="1"/>
      <c r="G213" s="1"/>
      <c r="H213" s="1"/>
      <c r="I213" s="1"/>
      <c r="J213" s="1"/>
      <c r="K213" s="1"/>
      <c r="L213" s="1"/>
      <c r="M213" s="44"/>
      <c r="Q213" s="12"/>
      <c r="R213" s="12"/>
      <c r="S213" s="107"/>
      <c r="T213" s="107"/>
      <c r="U213" s="12"/>
    </row>
    <row r="214" spans="1:30" ht="15.75">
      <c r="A214" s="1" t="s">
        <v>426</v>
      </c>
      <c r="B214" s="1"/>
      <c r="C214" s="1"/>
      <c r="D214" s="1"/>
      <c r="E214" s="1"/>
      <c r="F214" s="1"/>
      <c r="G214" s="1"/>
      <c r="H214" s="1"/>
      <c r="I214" s="1"/>
      <c r="J214" s="1"/>
      <c r="K214" s="1"/>
      <c r="L214" s="1"/>
      <c r="M214" s="44"/>
      <c r="Q214" s="12"/>
      <c r="R214" s="12"/>
      <c r="S214" s="107"/>
      <c r="T214" s="107"/>
      <c r="U214" s="12"/>
    </row>
    <row r="215" spans="1:30" ht="18.75">
      <c r="A215" s="1" t="s">
        <v>436</v>
      </c>
      <c r="B215" s="1"/>
      <c r="C215" s="1"/>
      <c r="D215" s="1"/>
      <c r="E215" s="1"/>
      <c r="F215" s="1"/>
      <c r="G215" s="1"/>
      <c r="H215" s="1"/>
      <c r="I215" s="1"/>
      <c r="J215" s="1"/>
      <c r="K215" s="1"/>
      <c r="L215" s="1"/>
      <c r="M215" s="44"/>
      <c r="Q215" s="12"/>
      <c r="R215" s="12"/>
      <c r="S215" s="107"/>
      <c r="T215" s="107"/>
      <c r="U215" s="12"/>
    </row>
    <row r="216" spans="1:30" ht="15.75">
      <c r="A216" s="1" t="s">
        <v>1133</v>
      </c>
      <c r="B216" s="1"/>
      <c r="C216" s="1"/>
      <c r="D216" s="1"/>
      <c r="E216" s="1"/>
      <c r="F216" s="1"/>
      <c r="G216" s="1"/>
      <c r="H216" s="1"/>
      <c r="I216" s="1"/>
      <c r="J216" s="1"/>
      <c r="K216" s="1"/>
      <c r="L216" s="1"/>
      <c r="M216" s="44"/>
      <c r="P216" s="10"/>
      <c r="S216" s="10"/>
      <c r="T216" s="10"/>
    </row>
    <row r="217" spans="1:30" ht="6" customHeight="1">
      <c r="A217" s="1"/>
      <c r="B217" s="1"/>
      <c r="C217" s="1"/>
      <c r="D217" s="1"/>
      <c r="E217" s="1"/>
      <c r="F217" s="1"/>
      <c r="G217" s="1"/>
      <c r="H217" s="1"/>
      <c r="I217" s="1"/>
      <c r="J217" s="1"/>
      <c r="K217" s="1"/>
      <c r="L217" s="1"/>
      <c r="P217" s="10"/>
      <c r="S217" s="10"/>
      <c r="T217" s="10"/>
    </row>
    <row r="218" spans="1:30" ht="68.25" customHeight="1">
      <c r="A218" s="15"/>
      <c r="B218" s="42" t="s">
        <v>938</v>
      </c>
      <c r="C218" s="50"/>
      <c r="D218" s="42" t="s">
        <v>421</v>
      </c>
      <c r="E218" s="51"/>
      <c r="F218" s="42" t="s">
        <v>396</v>
      </c>
      <c r="G218" s="42"/>
      <c r="H218" s="42" t="s">
        <v>390</v>
      </c>
      <c r="I218" s="42"/>
      <c r="J218" s="42" t="s">
        <v>416</v>
      </c>
      <c r="K218" s="42"/>
      <c r="L218" s="42" t="s">
        <v>417</v>
      </c>
      <c r="M218" s="42"/>
      <c r="N218" s="2"/>
      <c r="P218" s="10"/>
      <c r="S218" s="10"/>
      <c r="T218" s="10"/>
      <c r="Y218" s="12"/>
      <c r="Z218" s="12"/>
      <c r="AA218" s="12"/>
      <c r="AB218" s="12"/>
      <c r="AC218" s="12"/>
      <c r="AD218" s="12"/>
    </row>
    <row r="219" spans="1:30" s="7" customFormat="1" ht="18" customHeight="1">
      <c r="A219" s="13" t="s">
        <v>399</v>
      </c>
      <c r="B219" s="34">
        <f>+'Pivot Table 2-Year Insts.'!$Q$625</f>
        <v>46.013477442629195</v>
      </c>
      <c r="C219" s="35"/>
      <c r="D219" s="52">
        <f>+F219+H219</f>
        <v>64.995116996757673</v>
      </c>
      <c r="E219" s="36"/>
      <c r="F219" s="46">
        <f>+'Pivot Table 2-Year Insts.'!$Q$628</f>
        <v>58.164381421149258</v>
      </c>
      <c r="G219" s="6"/>
      <c r="H219" s="6">
        <f>+'Pivot Table 2-Year Insts.'!$Q$631</f>
        <v>6.830735575608422</v>
      </c>
      <c r="I219" s="6"/>
      <c r="J219" s="6">
        <f>+'Pivot Table 2-Year Insts.'!$Q$634</f>
        <v>35.004883003242313</v>
      </c>
      <c r="K219" s="6"/>
      <c r="L219" s="309">
        <f>SUM(F219:J219)</f>
        <v>99.999999999999986</v>
      </c>
      <c r="M219" s="46"/>
      <c r="O219" s="10"/>
      <c r="P219" s="10"/>
      <c r="Q219" s="10"/>
      <c r="R219" s="10"/>
      <c r="S219" s="10"/>
      <c r="T219" s="10"/>
      <c r="U219" s="10"/>
      <c r="V219" s="10"/>
      <c r="W219" s="10"/>
      <c r="X219" s="10"/>
      <c r="Y219" s="19"/>
      <c r="Z219" s="19"/>
      <c r="AA219" s="19"/>
      <c r="AB219" s="19"/>
      <c r="AC219" s="19"/>
      <c r="AD219" s="19"/>
    </row>
    <row r="220" spans="1:30" s="7" customFormat="1">
      <c r="A220" s="13"/>
      <c r="B220" s="34"/>
      <c r="C220" s="80"/>
      <c r="D220" s="79"/>
      <c r="E220" s="81"/>
      <c r="F220" s="46"/>
      <c r="G220" s="6"/>
      <c r="H220" s="6"/>
      <c r="I220" s="6"/>
      <c r="J220" s="6"/>
      <c r="K220" s="6"/>
      <c r="L220" s="52"/>
      <c r="M220" s="46"/>
      <c r="O220" s="10"/>
      <c r="P220" s="10"/>
      <c r="Q220" s="10"/>
      <c r="R220" s="10"/>
      <c r="S220" s="10"/>
      <c r="T220" s="10"/>
      <c r="U220" s="10"/>
      <c r="V220" s="10"/>
      <c r="W220" s="10"/>
      <c r="X220" s="10"/>
      <c r="Y220" s="19"/>
      <c r="Z220" s="19"/>
      <c r="AA220" s="19"/>
      <c r="AB220" s="19"/>
      <c r="AC220" s="19"/>
      <c r="AD220" s="19"/>
    </row>
    <row r="221" spans="1:30" s="7" customFormat="1">
      <c r="A221" s="13" t="s">
        <v>400</v>
      </c>
      <c r="B221" s="34">
        <f>+'Pivot Table 2-Year Insts.'!$Q$17</f>
        <v>48.825367840713554</v>
      </c>
      <c r="C221" s="35"/>
      <c r="D221" s="52">
        <f t="shared" ref="D221:D239" si="50">+F221+H221</f>
        <v>73.554372842347533</v>
      </c>
      <c r="E221" s="36"/>
      <c r="F221" s="46">
        <f>+'Pivot Table 2-Year Insts.'!$Q$20</f>
        <v>64.456271576524742</v>
      </c>
      <c r="G221" s="6"/>
      <c r="H221" s="6">
        <f>+'Pivot Table 2-Year Insts.'!$Q$23</f>
        <v>9.098101265822784</v>
      </c>
      <c r="I221" s="6"/>
      <c r="J221" s="6">
        <f>+'Pivot Table 2-Year Insts.'!$Q$26</f>
        <v>26.445627157652474</v>
      </c>
      <c r="K221" s="6"/>
      <c r="L221" s="52">
        <f t="shared" ref="L221:L239" si="51">SUM(F221:J221)</f>
        <v>100</v>
      </c>
      <c r="M221" s="46"/>
      <c r="O221" s="10"/>
      <c r="P221" s="10"/>
      <c r="Q221" s="10"/>
      <c r="R221" s="10"/>
      <c r="S221" s="10"/>
      <c r="T221" s="10"/>
      <c r="U221" s="10"/>
      <c r="V221" s="10"/>
      <c r="W221" s="10"/>
      <c r="X221" s="10"/>
      <c r="Y221" s="19"/>
      <c r="Z221" s="19"/>
      <c r="AA221" s="19"/>
      <c r="AB221" s="19"/>
      <c r="AC221" s="19"/>
      <c r="AD221" s="19"/>
    </row>
    <row r="222" spans="1:30" s="7" customFormat="1">
      <c r="A222" s="2" t="s">
        <v>401</v>
      </c>
      <c r="B222" s="34">
        <f>+'Pivot Table 2-Year Insts.'!$Q$55</f>
        <v>49.356984478935701</v>
      </c>
      <c r="C222" s="35"/>
      <c r="D222" s="52">
        <f t="shared" si="50"/>
        <v>53.953279424977538</v>
      </c>
      <c r="E222" s="36"/>
      <c r="F222" s="46">
        <f>+'Pivot Table 2-Year Insts.'!$Q$58</f>
        <v>49.371069182389938</v>
      </c>
      <c r="G222" s="6"/>
      <c r="H222" s="6">
        <f>+'Pivot Table 2-Year Insts.'!$Q$61</f>
        <v>4.5822102425876015</v>
      </c>
      <c r="I222" s="6"/>
      <c r="J222" s="6">
        <f>+'Pivot Table 2-Year Insts.'!$Q$64</f>
        <v>46.046720575022462</v>
      </c>
      <c r="K222" s="6"/>
      <c r="L222" s="52">
        <f t="shared" si="51"/>
        <v>100</v>
      </c>
      <c r="M222" s="46"/>
      <c r="O222" s="10"/>
      <c r="P222" s="10"/>
      <c r="Q222" s="10"/>
      <c r="R222" s="10"/>
      <c r="S222" s="10"/>
      <c r="T222" s="10"/>
      <c r="U222" s="10"/>
      <c r="V222" s="10"/>
      <c r="W222" s="10"/>
      <c r="X222" s="10"/>
      <c r="Y222" s="19"/>
      <c r="Z222" s="19"/>
      <c r="AA222" s="19"/>
      <c r="AB222" s="19"/>
      <c r="AC222" s="19"/>
      <c r="AD222" s="19"/>
    </row>
    <row r="223" spans="1:30" s="7" customFormat="1">
      <c r="A223" s="2" t="s">
        <v>415</v>
      </c>
      <c r="B223" s="34">
        <f>+'Pivot Table 2-Year Insts.'!$Q$93</f>
        <v>42.839036755386566</v>
      </c>
      <c r="C223" s="35"/>
      <c r="D223" s="52">
        <f t="shared" si="50"/>
        <v>60.143702451394759</v>
      </c>
      <c r="E223" s="36"/>
      <c r="F223" s="46">
        <f>+'Pivot Table 2-Year Insts.'!$Q$96</f>
        <v>54.395604395604394</v>
      </c>
      <c r="G223" s="6"/>
      <c r="H223" s="6">
        <f>+'Pivot Table 2-Year Insts.'!$Q$99</f>
        <v>5.7480980557903631</v>
      </c>
      <c r="I223" s="6"/>
      <c r="J223" s="6">
        <f>+'Pivot Table 2-Year Insts.'!$Q$102</f>
        <v>39.856297548605241</v>
      </c>
      <c r="K223" s="6"/>
      <c r="L223" s="52">
        <f t="shared" si="51"/>
        <v>100</v>
      </c>
      <c r="M223" s="46"/>
      <c r="O223" s="10"/>
      <c r="P223" s="10"/>
      <c r="Q223" s="10"/>
      <c r="R223" s="10"/>
      <c r="S223" s="10"/>
      <c r="T223" s="10"/>
      <c r="U223" s="10"/>
      <c r="V223" s="10"/>
      <c r="W223" s="10"/>
      <c r="X223" s="10"/>
      <c r="Y223" s="19"/>
      <c r="Z223" s="19"/>
      <c r="AA223" s="19"/>
      <c r="AB223" s="19"/>
      <c r="AC223" s="19"/>
      <c r="AD223" s="19"/>
    </row>
    <row r="224" spans="1:30" s="7" customFormat="1">
      <c r="A224" s="2" t="s">
        <v>402</v>
      </c>
      <c r="B224" s="46">
        <f>+'Pivot Table 2-Year Insts.'!$Q$131</f>
        <v>44.161914832639908</v>
      </c>
      <c r="C224" s="35"/>
      <c r="D224" s="52">
        <f t="shared" si="50"/>
        <v>73.007809877593047</v>
      </c>
      <c r="E224" s="36"/>
      <c r="F224" s="46">
        <f>+'Pivot Table 2-Year Insts.'!$Q$134</f>
        <v>66.417526349945177</v>
      </c>
      <c r="G224" s="6"/>
      <c r="H224" s="6">
        <f>+'Pivot Table 2-Year Insts.'!$Q$137</f>
        <v>6.5902835276478626</v>
      </c>
      <c r="I224" s="6"/>
      <c r="J224" s="6">
        <f>+'Pivot Table 2-Year Insts.'!$Q$140</f>
        <v>26.99219012240696</v>
      </c>
      <c r="K224" s="6"/>
      <c r="L224" s="52">
        <f t="shared" si="51"/>
        <v>100</v>
      </c>
      <c r="M224" s="46"/>
      <c r="O224" s="10"/>
      <c r="P224" s="10"/>
      <c r="Q224" s="10"/>
      <c r="R224" s="10"/>
      <c r="S224" s="10"/>
      <c r="T224" s="10"/>
      <c r="U224" s="10"/>
      <c r="V224" s="10"/>
      <c r="W224" s="10"/>
      <c r="X224" s="10"/>
      <c r="Y224" s="19"/>
      <c r="Z224" s="19"/>
      <c r="AA224" s="19"/>
      <c r="AB224" s="19"/>
      <c r="AC224" s="19"/>
      <c r="AD224" s="19"/>
    </row>
    <row r="225" spans="1:30" s="7" customFormat="1">
      <c r="A225" s="2"/>
      <c r="B225" s="46"/>
      <c r="C225" s="35"/>
      <c r="D225" s="52"/>
      <c r="E225" s="36"/>
      <c r="F225" s="46"/>
      <c r="G225" s="6"/>
      <c r="H225" s="6"/>
      <c r="I225" s="6"/>
      <c r="J225" s="6"/>
      <c r="K225" s="6"/>
      <c r="L225" s="52"/>
      <c r="M225" s="46"/>
      <c r="O225" s="10"/>
      <c r="P225" s="10"/>
      <c r="Q225" s="10"/>
      <c r="R225" s="10"/>
      <c r="S225" s="10"/>
      <c r="T225" s="10"/>
      <c r="U225" s="10"/>
      <c r="V225" s="10"/>
      <c r="W225" s="10"/>
      <c r="X225" s="10"/>
      <c r="Y225" s="19"/>
      <c r="Z225" s="19"/>
      <c r="AA225" s="19"/>
      <c r="AB225" s="19"/>
      <c r="AC225" s="19"/>
      <c r="AD225" s="19"/>
    </row>
    <row r="226" spans="1:30" s="7" customFormat="1">
      <c r="A226" s="2" t="s">
        <v>403</v>
      </c>
      <c r="B226" s="34">
        <f>+'Pivot Table 2-Year Insts.'!$Q$169</f>
        <v>50.791324736225086</v>
      </c>
      <c r="C226" s="35"/>
      <c r="D226" s="52">
        <f t="shared" si="50"/>
        <v>64.875113345973134</v>
      </c>
      <c r="E226" s="36"/>
      <c r="F226" s="46">
        <f>+'Pivot Table 2-Year Insts.'!$Q$172</f>
        <v>57.991921523369882</v>
      </c>
      <c r="G226" s="6"/>
      <c r="H226" s="6">
        <f>+'Pivot Table 2-Year Insts.'!$Q$175</f>
        <v>6.8831918226032478</v>
      </c>
      <c r="I226" s="6"/>
      <c r="J226" s="6">
        <f>+'Pivot Table 2-Year Insts.'!$Q$178</f>
        <v>35.124886654026874</v>
      </c>
      <c r="K226" s="6"/>
      <c r="L226" s="52">
        <f t="shared" si="51"/>
        <v>100</v>
      </c>
      <c r="M226" s="46"/>
      <c r="O226" s="10"/>
      <c r="P226" s="10"/>
      <c r="Q226" s="10"/>
      <c r="R226" s="10"/>
      <c r="S226" s="10"/>
      <c r="T226" s="10"/>
      <c r="U226" s="10"/>
      <c r="V226" s="10"/>
      <c r="W226" s="10"/>
      <c r="X226" s="10"/>
      <c r="Y226" s="19"/>
      <c r="Z226" s="19"/>
      <c r="AA226" s="19"/>
      <c r="AB226" s="19"/>
      <c r="AC226" s="19"/>
      <c r="AD226" s="19"/>
    </row>
    <row r="227" spans="1:30" s="7" customFormat="1">
      <c r="A227" s="2" t="s">
        <v>404</v>
      </c>
      <c r="B227" s="34">
        <f>+'Pivot Table 2-Year Insts.'!$Q$207</f>
        <v>40.322491882670185</v>
      </c>
      <c r="C227" s="35"/>
      <c r="D227" s="52">
        <f t="shared" si="50"/>
        <v>66.043401119148356</v>
      </c>
      <c r="E227" s="36"/>
      <c r="F227" s="46">
        <f>+'Pivot Table 2-Year Insts.'!$Q$210</f>
        <v>61.252900232018561</v>
      </c>
      <c r="G227" s="6"/>
      <c r="H227" s="6">
        <f>+'Pivot Table 2-Year Insts.'!$Q$213</f>
        <v>4.7905008871297943</v>
      </c>
      <c r="I227" s="6"/>
      <c r="J227" s="6">
        <f>+'Pivot Table 2-Year Insts.'!$Q$216</f>
        <v>33.956598880851644</v>
      </c>
      <c r="K227" s="6"/>
      <c r="L227" s="52">
        <f t="shared" si="51"/>
        <v>100</v>
      </c>
      <c r="M227" s="46"/>
      <c r="O227" s="10"/>
      <c r="P227" s="10"/>
      <c r="Q227" s="10"/>
      <c r="R227" s="10"/>
      <c r="S227" s="10"/>
      <c r="T227" s="10"/>
      <c r="U227" s="10"/>
      <c r="V227" s="10"/>
      <c r="W227" s="10"/>
      <c r="X227" s="10"/>
      <c r="Y227" s="19"/>
      <c r="Z227" s="19"/>
      <c r="AA227" s="19"/>
      <c r="AB227" s="19"/>
      <c r="AC227" s="19"/>
      <c r="AD227" s="19"/>
    </row>
    <row r="228" spans="1:30" s="18" customFormat="1">
      <c r="A228" s="2" t="s">
        <v>405</v>
      </c>
      <c r="B228" s="34">
        <f>+'Pivot Table 2-Year Insts.'!$Q$245</f>
        <v>49.066323245331617</v>
      </c>
      <c r="C228" s="35"/>
      <c r="D228" s="52">
        <f t="shared" si="50"/>
        <v>60.104986876640417</v>
      </c>
      <c r="E228" s="36"/>
      <c r="F228" s="46">
        <f>+'Pivot Table 2-Year Insts.'!$Q$248</f>
        <v>49.081364829396321</v>
      </c>
      <c r="G228" s="6"/>
      <c r="H228" s="6">
        <f>+'Pivot Table 2-Year Insts.'!$Q$251</f>
        <v>11.023622047244094</v>
      </c>
      <c r="I228" s="6"/>
      <c r="J228" s="6">
        <f>+'Pivot Table 2-Year Insts.'!$Q$254</f>
        <v>39.895013123359583</v>
      </c>
      <c r="K228" s="6"/>
      <c r="L228" s="52">
        <f t="shared" si="51"/>
        <v>100</v>
      </c>
      <c r="M228" s="46"/>
      <c r="O228" s="10"/>
      <c r="P228" s="10"/>
      <c r="Q228" s="10"/>
      <c r="R228" s="10"/>
      <c r="S228" s="10"/>
      <c r="T228" s="10"/>
      <c r="U228" s="10"/>
      <c r="V228" s="10"/>
      <c r="W228" s="10"/>
      <c r="X228" s="10"/>
      <c r="Y228" s="20"/>
      <c r="Z228" s="20"/>
      <c r="AA228" s="20"/>
      <c r="AB228" s="20"/>
      <c r="AC228" s="20"/>
      <c r="AD228" s="20"/>
    </row>
    <row r="229" spans="1:30" s="7" customFormat="1">
      <c r="A229" s="2" t="s">
        <v>406</v>
      </c>
      <c r="B229" s="34">
        <f>+'Pivot Table 2-Year Insts.'!$Q$283</f>
        <v>39.190098534006246</v>
      </c>
      <c r="C229" s="35"/>
      <c r="D229" s="52">
        <f t="shared" si="50"/>
        <v>67.799104678972213</v>
      </c>
      <c r="E229" s="36"/>
      <c r="F229" s="46">
        <f>+'Pivot Table 2-Year Insts.'!$Q$286</f>
        <v>59.876126816704478</v>
      </c>
      <c r="G229" s="6"/>
      <c r="H229" s="6">
        <f>+'Pivot Table 2-Year Insts.'!$Q$289</f>
        <v>7.9229778622677385</v>
      </c>
      <c r="I229" s="6"/>
      <c r="J229" s="6">
        <f>+'Pivot Table 2-Year Insts.'!$Q$292</f>
        <v>32.20089532102778</v>
      </c>
      <c r="K229" s="6"/>
      <c r="L229" s="52">
        <f t="shared" si="51"/>
        <v>100</v>
      </c>
      <c r="M229" s="46"/>
      <c r="O229" s="10"/>
      <c r="P229" s="10"/>
      <c r="Q229" s="10"/>
      <c r="R229" s="10"/>
      <c r="S229" s="10"/>
      <c r="T229" s="10"/>
      <c r="U229" s="10"/>
      <c r="V229" s="10"/>
      <c r="W229" s="10"/>
      <c r="X229" s="10"/>
      <c r="Y229" s="19"/>
      <c r="Z229" s="19"/>
      <c r="AA229" s="19"/>
      <c r="AB229" s="19"/>
      <c r="AC229" s="19"/>
      <c r="AD229" s="19"/>
    </row>
    <row r="230" spans="1:30" s="7" customFormat="1">
      <c r="A230" s="2"/>
      <c r="B230" s="34"/>
      <c r="C230" s="35"/>
      <c r="D230" s="52"/>
      <c r="E230" s="36"/>
      <c r="F230" s="46"/>
      <c r="G230" s="6"/>
      <c r="H230" s="6"/>
      <c r="I230" s="6"/>
      <c r="J230" s="6"/>
      <c r="K230" s="6"/>
      <c r="L230" s="52"/>
      <c r="M230" s="46"/>
      <c r="O230" s="10"/>
      <c r="P230" s="10"/>
      <c r="Q230" s="10"/>
      <c r="R230" s="10"/>
      <c r="S230" s="10"/>
      <c r="T230" s="10"/>
      <c r="U230" s="10"/>
      <c r="V230" s="10"/>
      <c r="W230" s="10"/>
      <c r="X230" s="10"/>
      <c r="Y230" s="19"/>
      <c r="Z230" s="19"/>
      <c r="AA230" s="19"/>
      <c r="AB230" s="19"/>
      <c r="AC230" s="19"/>
      <c r="AD230" s="19"/>
    </row>
    <row r="231" spans="1:30" s="7" customFormat="1">
      <c r="A231" s="2" t="s">
        <v>407</v>
      </c>
      <c r="B231" s="34">
        <f>+'Pivot Table 2-Year Insts.'!$Q$321</f>
        <v>58.66194917980058</v>
      </c>
      <c r="C231" s="35"/>
      <c r="D231" s="52">
        <f t="shared" si="50"/>
        <v>62.523302993749319</v>
      </c>
      <c r="E231" s="36"/>
      <c r="F231" s="46">
        <f>+'Pivot Table 2-Year Insts.'!$Q$324</f>
        <v>62.523302993749319</v>
      </c>
      <c r="G231" s="6"/>
      <c r="H231" s="6">
        <f>+'Pivot Table 2-Year Insts.'!$Q$327</f>
        <v>0</v>
      </c>
      <c r="I231" s="6"/>
      <c r="J231" s="6">
        <f>+'Pivot Table 2-Year Insts.'!$Q$330</f>
        <v>37.476697006250689</v>
      </c>
      <c r="K231" s="6"/>
      <c r="L231" s="52">
        <f t="shared" si="51"/>
        <v>100</v>
      </c>
      <c r="M231" s="46"/>
      <c r="O231" s="10"/>
      <c r="P231" s="10"/>
      <c r="Q231" s="10"/>
      <c r="R231" s="10"/>
      <c r="S231" s="10"/>
      <c r="T231" s="10"/>
      <c r="U231" s="10"/>
      <c r="V231" s="10"/>
      <c r="W231" s="10"/>
      <c r="X231" s="10"/>
      <c r="Y231" s="19"/>
      <c r="Z231" s="19"/>
      <c r="AA231" s="19"/>
      <c r="AB231" s="19"/>
      <c r="AC231" s="19"/>
      <c r="AD231" s="19"/>
    </row>
    <row r="232" spans="1:30" s="7" customFormat="1">
      <c r="A232" s="2" t="s">
        <v>408</v>
      </c>
      <c r="B232" s="34">
        <f>+'Pivot Table 2-Year Insts.'!$Q$359</f>
        <v>27.228167633363288</v>
      </c>
      <c r="C232" s="35"/>
      <c r="D232" s="52">
        <f t="shared" si="50"/>
        <v>57.825782578257822</v>
      </c>
      <c r="E232" s="36"/>
      <c r="F232" s="46">
        <f>+'Pivot Table 2-Year Insts.'!$Q$362</f>
        <v>57.825782578257822</v>
      </c>
      <c r="G232" s="6"/>
      <c r="H232" s="6">
        <f>+'Pivot Table 2-Year Insts.'!$Q$365</f>
        <v>0</v>
      </c>
      <c r="I232" s="6"/>
      <c r="J232" s="6">
        <f>+'Pivot Table 2-Year Insts.'!$Q$368</f>
        <v>42.174217421742171</v>
      </c>
      <c r="K232" s="6"/>
      <c r="L232" s="52">
        <f t="shared" si="51"/>
        <v>100</v>
      </c>
      <c r="M232" s="46"/>
      <c r="O232" s="10"/>
      <c r="P232" s="10"/>
      <c r="Q232" s="10"/>
      <c r="R232" s="10"/>
      <c r="S232" s="10"/>
      <c r="T232" s="10"/>
      <c r="U232" s="10"/>
      <c r="V232" s="10"/>
      <c r="W232" s="10"/>
      <c r="X232" s="10"/>
      <c r="Y232" s="19"/>
      <c r="Z232" s="19"/>
      <c r="AA232" s="19"/>
      <c r="AB232" s="19"/>
      <c r="AC232" s="19"/>
      <c r="AD232" s="19"/>
    </row>
    <row r="233" spans="1:30" s="7" customFormat="1">
      <c r="A233" s="2" t="s">
        <v>409</v>
      </c>
      <c r="B233" s="34">
        <f>+'Pivot Table 2-Year Insts.'!$Q$397</f>
        <v>32.551724137931032</v>
      </c>
      <c r="C233" s="35"/>
      <c r="D233" s="52">
        <f t="shared" si="50"/>
        <v>58.649052841475573</v>
      </c>
      <c r="E233" s="36"/>
      <c r="F233" s="46">
        <f>+'Pivot Table 2-Year Insts.'!$Q$400</f>
        <v>49.912761714855435</v>
      </c>
      <c r="G233" s="6"/>
      <c r="H233" s="6">
        <f>+'Pivot Table 2-Year Insts.'!$Q$403</f>
        <v>8.7362911266201397</v>
      </c>
      <c r="I233" s="6"/>
      <c r="J233" s="6">
        <f>+'Pivot Table 2-Year Insts.'!$Q$406</f>
        <v>41.350947158524427</v>
      </c>
      <c r="K233" s="6"/>
      <c r="L233" s="52">
        <f t="shared" si="51"/>
        <v>100</v>
      </c>
      <c r="M233" s="46"/>
      <c r="O233" s="10"/>
      <c r="P233" s="10"/>
      <c r="Q233" s="10"/>
      <c r="R233" s="10"/>
      <c r="S233" s="10"/>
      <c r="T233" s="10"/>
      <c r="U233" s="10"/>
      <c r="V233" s="10"/>
      <c r="W233" s="10"/>
      <c r="X233" s="10"/>
      <c r="Y233" s="19"/>
      <c r="Z233" s="19"/>
      <c r="AA233" s="19"/>
      <c r="AB233" s="19"/>
      <c r="AC233" s="19"/>
      <c r="AD233" s="19"/>
    </row>
    <row r="234" spans="1:30" s="7" customFormat="1">
      <c r="A234" s="2" t="s">
        <v>410</v>
      </c>
      <c r="B234" s="34">
        <f>+'Pivot Table 2-Year Insts.'!$Q$435</f>
        <v>49.161034723840594</v>
      </c>
      <c r="C234" s="35"/>
      <c r="D234" s="52">
        <f t="shared" si="50"/>
        <v>60.322351268073</v>
      </c>
      <c r="E234" s="36"/>
      <c r="F234" s="46">
        <f>+'Pivot Table 2-Year Insts.'!$Q$438</f>
        <v>52.097653472386817</v>
      </c>
      <c r="G234" s="6"/>
      <c r="H234" s="6">
        <f>+'Pivot Table 2-Year Insts.'!$Q$441</f>
        <v>8.2246977956861809</v>
      </c>
      <c r="I234" s="6"/>
      <c r="J234" s="6">
        <f>+'Pivot Table 2-Year Insts.'!$Q$444</f>
        <v>39.677648731926993</v>
      </c>
      <c r="K234" s="6"/>
      <c r="L234" s="52">
        <f t="shared" si="51"/>
        <v>100</v>
      </c>
      <c r="M234" s="46"/>
      <c r="O234" s="10"/>
      <c r="P234" s="10"/>
      <c r="Q234" s="10"/>
      <c r="R234" s="10"/>
      <c r="S234" s="10"/>
      <c r="T234" s="10"/>
      <c r="U234" s="10"/>
      <c r="V234" s="10"/>
      <c r="W234" s="10"/>
      <c r="X234" s="10"/>
      <c r="Y234" s="19"/>
      <c r="Z234" s="19"/>
      <c r="AA234" s="19"/>
      <c r="AB234" s="19"/>
      <c r="AC234" s="19"/>
      <c r="AD234" s="19"/>
    </row>
    <row r="235" spans="1:30" s="7" customFormat="1">
      <c r="A235" s="2"/>
      <c r="B235" s="34"/>
      <c r="C235" s="35"/>
      <c r="D235" s="52"/>
      <c r="E235" s="36"/>
      <c r="F235" s="46"/>
      <c r="G235" s="6"/>
      <c r="H235" s="6"/>
      <c r="I235" s="6"/>
      <c r="J235" s="6"/>
      <c r="K235" s="6"/>
      <c r="L235" s="52"/>
      <c r="M235" s="46"/>
      <c r="O235" s="10"/>
      <c r="P235" s="10"/>
      <c r="Q235" s="10"/>
      <c r="R235" s="10"/>
      <c r="S235" s="10"/>
      <c r="T235" s="10"/>
      <c r="U235" s="10"/>
      <c r="V235" s="10"/>
      <c r="W235" s="10"/>
      <c r="X235" s="10"/>
      <c r="Y235" s="19"/>
      <c r="Z235" s="19"/>
      <c r="AA235" s="19"/>
      <c r="AB235" s="19"/>
      <c r="AC235" s="19"/>
      <c r="AD235" s="19"/>
    </row>
    <row r="236" spans="1:30" s="7" customFormat="1">
      <c r="A236" s="2" t="s">
        <v>411</v>
      </c>
      <c r="B236" s="34">
        <f>+'Pivot Table 2-Year Insts.'!$Q$473</f>
        <v>72.38600754620451</v>
      </c>
      <c r="C236" s="35"/>
      <c r="D236" s="52">
        <f t="shared" si="50"/>
        <v>59.775598551108757</v>
      </c>
      <c r="E236" s="36"/>
      <c r="F236" s="46">
        <f>+'Pivot Table 2-Year Insts.'!$Q$476</f>
        <v>53.361604382012551</v>
      </c>
      <c r="G236" s="6"/>
      <c r="H236" s="6">
        <f>+'Pivot Table 2-Year Insts.'!$Q$479</f>
        <v>6.4139941690962097</v>
      </c>
      <c r="I236" s="6"/>
      <c r="J236" s="6">
        <f>+'Pivot Table 2-Year Insts.'!$Q$482</f>
        <v>40.224401448891243</v>
      </c>
      <c r="K236" s="6"/>
      <c r="L236" s="52">
        <f t="shared" si="51"/>
        <v>100</v>
      </c>
      <c r="M236" s="46"/>
      <c r="N236" s="19"/>
      <c r="O236" s="10"/>
      <c r="P236" s="10"/>
      <c r="Q236" s="10"/>
      <c r="R236" s="10"/>
      <c r="S236" s="10"/>
      <c r="T236" s="10"/>
      <c r="U236" s="10"/>
      <c r="V236" s="10"/>
      <c r="W236" s="10"/>
      <c r="X236" s="10"/>
      <c r="Y236" s="19"/>
      <c r="Z236" s="19"/>
      <c r="AA236" s="19"/>
      <c r="AB236" s="19"/>
      <c r="AC236" s="19"/>
      <c r="AD236" s="19"/>
    </row>
    <row r="237" spans="1:30" s="7" customFormat="1">
      <c r="A237" s="2" t="s">
        <v>412</v>
      </c>
      <c r="B237" s="34">
        <f>+'Pivot Table 2-Year Insts.'!$Q$511</f>
        <v>51.427242549155508</v>
      </c>
      <c r="C237" s="35"/>
      <c r="D237" s="52">
        <f t="shared" si="50"/>
        <v>63.878987781738225</v>
      </c>
      <c r="E237" s="36"/>
      <c r="F237" s="46">
        <f>+'Pivot Table 2-Year Insts.'!$Q$514</f>
        <v>53.28864535120853</v>
      </c>
      <c r="G237" s="6"/>
      <c r="H237" s="6">
        <f>+'Pivot Table 2-Year Insts.'!$Q$517</f>
        <v>10.590342430529695</v>
      </c>
      <c r="I237" s="6"/>
      <c r="J237" s="6">
        <f>+'Pivot Table 2-Year Insts.'!$Q$520</f>
        <v>36.121012218261775</v>
      </c>
      <c r="K237" s="6"/>
      <c r="L237" s="52">
        <f t="shared" si="51"/>
        <v>100</v>
      </c>
      <c r="M237" s="46"/>
      <c r="N237" s="19"/>
      <c r="O237" s="10"/>
      <c r="P237" s="10"/>
      <c r="Q237" s="10"/>
      <c r="R237" s="10"/>
      <c r="S237" s="10"/>
      <c r="T237" s="10"/>
      <c r="U237" s="10"/>
      <c r="V237" s="10"/>
      <c r="W237" s="10"/>
      <c r="X237" s="10"/>
      <c r="Y237" s="19"/>
      <c r="Z237" s="19"/>
      <c r="AA237" s="19"/>
      <c r="AB237" s="19"/>
      <c r="AC237" s="19"/>
      <c r="AD237" s="19"/>
    </row>
    <row r="238" spans="1:30" s="7" customFormat="1">
      <c r="A238" s="2" t="s">
        <v>413</v>
      </c>
      <c r="B238" s="34">
        <f>+'Pivot Table 2-Year Insts.'!$Q$549</f>
        <v>61.27604910077077</v>
      </c>
      <c r="C238" s="35"/>
      <c r="D238" s="52">
        <f t="shared" si="50"/>
        <v>66.544374563242485</v>
      </c>
      <c r="E238" s="36"/>
      <c r="F238" s="46">
        <f>+'Pivot Table 2-Year Insts.'!$Q$552</f>
        <v>60.540414628464944</v>
      </c>
      <c r="G238" s="6"/>
      <c r="H238" s="6">
        <f>+'Pivot Table 2-Year Insts.'!$Q$555</f>
        <v>6.0039599347775443</v>
      </c>
      <c r="I238" s="6"/>
      <c r="J238" s="6">
        <f>+'Pivot Table 2-Year Insts.'!$Q$558</f>
        <v>33.455625436757515</v>
      </c>
      <c r="K238" s="6"/>
      <c r="L238" s="52">
        <f t="shared" si="51"/>
        <v>100</v>
      </c>
      <c r="M238" s="46"/>
      <c r="N238" s="19"/>
      <c r="O238" s="10"/>
      <c r="P238" s="10"/>
      <c r="Q238" s="10"/>
      <c r="R238" s="10"/>
      <c r="S238" s="10"/>
      <c r="T238" s="10"/>
      <c r="U238" s="10"/>
      <c r="V238" s="10"/>
      <c r="W238" s="10"/>
      <c r="X238" s="10"/>
      <c r="Y238" s="19"/>
      <c r="Z238" s="19"/>
      <c r="AA238" s="19"/>
      <c r="AB238" s="19"/>
      <c r="AC238" s="19"/>
      <c r="AD238" s="19"/>
    </row>
    <row r="239" spans="1:30" s="7" customFormat="1">
      <c r="A239" s="53" t="s">
        <v>414</v>
      </c>
      <c r="B239" s="37">
        <f>+'Pivot Table 2-Year Insts.'!$Q$587</f>
        <v>82.06455542021925</v>
      </c>
      <c r="C239" s="54"/>
      <c r="D239" s="55">
        <f t="shared" si="50"/>
        <v>57.551020408163268</v>
      </c>
      <c r="E239" s="56"/>
      <c r="F239" s="57">
        <f>+'Pivot Table 2-Year Insts.'!$Q$590</f>
        <v>49.647495361781075</v>
      </c>
      <c r="G239" s="48"/>
      <c r="H239" s="48">
        <f>+'Pivot Table 2-Year Insts.'!$Q$593</f>
        <v>7.9035250463821898</v>
      </c>
      <c r="I239" s="48"/>
      <c r="J239" s="48">
        <f>+'Pivot Table 2-Year Insts.'!$Q$596</f>
        <v>42.448979591836732</v>
      </c>
      <c r="K239" s="48"/>
      <c r="L239" s="58">
        <f t="shared" si="51"/>
        <v>100</v>
      </c>
      <c r="M239" s="57"/>
      <c r="N239" s="19"/>
      <c r="O239" s="10"/>
      <c r="P239" s="10"/>
      <c r="Q239" s="10"/>
      <c r="R239" s="10"/>
      <c r="S239" s="10"/>
      <c r="T239" s="10"/>
      <c r="U239" s="10"/>
      <c r="V239" s="10"/>
      <c r="W239" s="10"/>
      <c r="X239" s="10"/>
      <c r="Y239" s="19"/>
      <c r="Z239" s="19"/>
      <c r="AA239" s="19"/>
      <c r="AB239" s="19"/>
      <c r="AC239" s="19"/>
      <c r="AD239" s="19"/>
    </row>
    <row r="240" spans="1:30" s="7" customFormat="1" ht="15.75" customHeight="1">
      <c r="A240" s="59" t="s">
        <v>370</v>
      </c>
      <c r="B240" s="39"/>
      <c r="C240" s="6"/>
      <c r="D240" s="6"/>
      <c r="E240" s="6"/>
      <c r="F240" s="47"/>
      <c r="G240" s="6"/>
      <c r="H240" s="6"/>
      <c r="I240" s="6"/>
      <c r="J240" s="6"/>
      <c r="K240" s="6"/>
      <c r="L240" s="6"/>
      <c r="M240" s="47"/>
      <c r="N240" s="19"/>
      <c r="O240" s="10"/>
      <c r="P240" s="10"/>
      <c r="Q240" s="10"/>
      <c r="R240" s="10"/>
      <c r="S240" s="10"/>
      <c r="T240" s="10"/>
      <c r="U240" s="10"/>
      <c r="V240" s="10"/>
      <c r="W240" s="10"/>
      <c r="X240" s="10"/>
      <c r="Y240" s="19"/>
      <c r="Z240" s="19"/>
      <c r="AA240" s="19"/>
      <c r="AB240" s="19"/>
      <c r="AC240" s="19"/>
      <c r="AD240" s="19"/>
    </row>
    <row r="241" spans="1:30" s="113" customFormat="1" ht="51" customHeight="1">
      <c r="A241" s="952" t="s">
        <v>379</v>
      </c>
      <c r="B241" s="952"/>
      <c r="C241" s="952"/>
      <c r="D241" s="953"/>
      <c r="E241" s="953"/>
      <c r="F241" s="953"/>
      <c r="G241" s="953"/>
      <c r="H241" s="953"/>
      <c r="I241" s="953"/>
      <c r="J241" s="953"/>
      <c r="K241" s="953"/>
      <c r="L241" s="953"/>
      <c r="M241" s="119"/>
      <c r="O241" s="7"/>
      <c r="P241" s="118"/>
      <c r="Q241" s="19"/>
      <c r="R241" s="120"/>
      <c r="S241" s="121"/>
      <c r="T241" s="121"/>
      <c r="U241" s="120"/>
      <c r="V241" s="120"/>
      <c r="W241" s="120"/>
      <c r="X241" s="120"/>
      <c r="Y241" s="120"/>
      <c r="Z241" s="120"/>
      <c r="AA241" s="120"/>
      <c r="AB241" s="120"/>
      <c r="AC241" s="120"/>
      <c r="AD241" s="120"/>
    </row>
    <row r="242" spans="1:30">
      <c r="M242" s="183" t="s">
        <v>1012</v>
      </c>
      <c r="Q242" s="19"/>
    </row>
    <row r="243" spans="1:30" ht="15.75" customHeight="1">
      <c r="A243" s="73" t="s">
        <v>368</v>
      </c>
      <c r="B243" s="1"/>
      <c r="C243" s="1"/>
      <c r="D243" s="1"/>
      <c r="E243" s="1"/>
      <c r="F243" s="1"/>
      <c r="G243" s="1"/>
      <c r="H243" s="1"/>
      <c r="I243" s="1"/>
      <c r="J243" s="1"/>
      <c r="K243" s="1"/>
      <c r="L243" s="1"/>
      <c r="M243" s="44"/>
      <c r="Q243" s="19"/>
    </row>
    <row r="244" spans="1:30" ht="15.75" customHeight="1">
      <c r="A244" s="1"/>
      <c r="B244" s="1"/>
      <c r="C244" s="1"/>
      <c r="D244" s="1"/>
      <c r="E244" s="1"/>
      <c r="F244" s="1"/>
      <c r="G244" s="1"/>
      <c r="H244" s="1"/>
      <c r="I244" s="1"/>
      <c r="J244" s="1"/>
      <c r="K244" s="1"/>
      <c r="L244" s="1"/>
      <c r="M244" s="44"/>
      <c r="Q244" s="19"/>
    </row>
    <row r="245" spans="1:30" ht="15.75" customHeight="1">
      <c r="A245" s="1" t="s">
        <v>426</v>
      </c>
      <c r="B245" s="1"/>
      <c r="C245" s="1"/>
      <c r="D245" s="1"/>
      <c r="E245" s="1"/>
      <c r="F245" s="1"/>
      <c r="G245" s="1"/>
      <c r="H245" s="1"/>
      <c r="I245" s="1"/>
      <c r="J245" s="1"/>
      <c r="K245" s="1"/>
      <c r="L245" s="1"/>
      <c r="M245" s="44"/>
      <c r="Q245" s="120"/>
    </row>
    <row r="246" spans="1:30" ht="15.75" customHeight="1">
      <c r="A246" s="1" t="s">
        <v>436</v>
      </c>
      <c r="B246" s="1"/>
      <c r="C246" s="1"/>
      <c r="D246" s="1"/>
      <c r="E246" s="1"/>
      <c r="F246" s="1"/>
      <c r="G246" s="1"/>
      <c r="H246" s="1"/>
      <c r="I246" s="1"/>
      <c r="J246" s="1"/>
      <c r="K246" s="1"/>
      <c r="L246" s="1"/>
      <c r="M246" s="44"/>
    </row>
    <row r="247" spans="1:30" ht="15.75" customHeight="1">
      <c r="A247" s="1" t="s">
        <v>1134</v>
      </c>
      <c r="B247" s="1"/>
      <c r="C247" s="1"/>
      <c r="D247" s="1"/>
      <c r="E247" s="1"/>
      <c r="F247" s="1"/>
      <c r="G247" s="1"/>
      <c r="H247" s="1"/>
      <c r="I247" s="1"/>
      <c r="J247" s="1"/>
      <c r="K247" s="1"/>
      <c r="L247" s="1"/>
      <c r="M247" s="44"/>
    </row>
    <row r="248" spans="1:30" ht="6" customHeight="1">
      <c r="A248" s="1"/>
      <c r="B248" s="1"/>
      <c r="C248" s="1"/>
      <c r="D248" s="1"/>
      <c r="E248" s="1"/>
      <c r="F248" s="1"/>
      <c r="G248" s="1"/>
      <c r="H248" s="1"/>
      <c r="I248" s="1"/>
      <c r="J248" s="1"/>
      <c r="K248" s="1"/>
      <c r="L248" s="1"/>
    </row>
    <row r="249" spans="1:30" ht="69" customHeight="1">
      <c r="A249" s="15"/>
      <c r="B249" s="42" t="s">
        <v>938</v>
      </c>
      <c r="C249" s="50"/>
      <c r="D249" s="42" t="s">
        <v>421</v>
      </c>
      <c r="E249" s="51"/>
      <c r="F249" s="42" t="s">
        <v>396</v>
      </c>
      <c r="G249" s="42"/>
      <c r="H249" s="42" t="s">
        <v>390</v>
      </c>
      <c r="I249" s="42"/>
      <c r="J249" s="42" t="s">
        <v>416</v>
      </c>
      <c r="K249" s="42"/>
      <c r="L249" s="42" t="s">
        <v>417</v>
      </c>
      <c r="M249" s="42"/>
      <c r="N249" s="2"/>
    </row>
    <row r="250" spans="1:30" s="7" customFormat="1" ht="18" customHeight="1">
      <c r="A250" s="13" t="s">
        <v>399</v>
      </c>
      <c r="B250" s="34">
        <f>+'Pivot Table 2-Year Insts.'!$M$625</f>
        <v>49.320743809615571</v>
      </c>
      <c r="C250" s="35"/>
      <c r="D250" s="52">
        <f>+F250+H250</f>
        <v>69.290877124438367</v>
      </c>
      <c r="E250" s="36"/>
      <c r="F250" s="46">
        <f>+'Pivot Table 2-Year Insts.'!$M$628</f>
        <v>64.309435436608709</v>
      </c>
      <c r="G250" s="6"/>
      <c r="H250" s="6">
        <f>+'Pivot Table 2-Year Insts.'!$M$631</f>
        <v>4.9814416878296539</v>
      </c>
      <c r="I250" s="6"/>
      <c r="J250" s="6">
        <f>+'Pivot Table 2-Year Insts.'!$M$634</f>
        <v>30.709122875561633</v>
      </c>
      <c r="K250" s="6"/>
      <c r="L250" s="52">
        <f>SUM(F250:J250)</f>
        <v>100</v>
      </c>
      <c r="M250" s="46"/>
      <c r="P250" s="74"/>
      <c r="Q250" s="10"/>
      <c r="S250" s="115"/>
      <c r="T250" s="115"/>
    </row>
    <row r="251" spans="1:30" s="7" customFormat="1">
      <c r="A251" s="13"/>
      <c r="B251" s="34"/>
      <c r="C251" s="80"/>
      <c r="D251" s="79"/>
      <c r="E251" s="81"/>
      <c r="F251" s="46"/>
      <c r="G251" s="6"/>
      <c r="H251" s="6"/>
      <c r="I251" s="6"/>
      <c r="J251" s="6"/>
      <c r="K251" s="6"/>
      <c r="L251" s="52"/>
      <c r="M251" s="46"/>
      <c r="P251" s="74"/>
      <c r="Q251" s="10"/>
      <c r="S251" s="115"/>
      <c r="T251" s="115"/>
    </row>
    <row r="252" spans="1:30" s="7" customFormat="1">
      <c r="A252" s="13" t="s">
        <v>400</v>
      </c>
      <c r="B252" s="34">
        <f>+'Pivot Table 2-Year Insts.'!$M$17</f>
        <v>0</v>
      </c>
      <c r="C252" s="35"/>
      <c r="D252" s="52">
        <f t="shared" ref="D252:D255" si="52">+F252+H252</f>
        <v>0</v>
      </c>
      <c r="E252" s="36"/>
      <c r="F252" s="46">
        <f>+'Pivot Table 2-Year Insts.'!$M$20</f>
        <v>0</v>
      </c>
      <c r="G252" s="6"/>
      <c r="H252" s="6">
        <f>+'Pivot Table 2-Year Insts.'!$M$23</f>
        <v>0</v>
      </c>
      <c r="I252" s="6"/>
      <c r="J252" s="6">
        <f>+'Pivot Table 2-Year Insts.'!$M$26</f>
        <v>0</v>
      </c>
      <c r="K252" s="6"/>
      <c r="L252" s="52">
        <f>SUM(F252:J252)</f>
        <v>0</v>
      </c>
      <c r="M252" s="46"/>
      <c r="P252" s="74"/>
      <c r="Q252" s="10"/>
      <c r="S252" s="115"/>
      <c r="T252" s="115"/>
    </row>
    <row r="253" spans="1:30" s="7" customFormat="1">
      <c r="A253" s="2" t="s">
        <v>401</v>
      </c>
      <c r="B253" s="34">
        <f>+'Pivot Table 2-Year Insts.'!$M$55</f>
        <v>0</v>
      </c>
      <c r="C253" s="35"/>
      <c r="D253" s="52">
        <f t="shared" si="52"/>
        <v>0</v>
      </c>
      <c r="E253" s="36"/>
      <c r="F253" s="46">
        <f>+'Pivot Table 2-Year Insts.'!$M$58</f>
        <v>0</v>
      </c>
      <c r="G253" s="6"/>
      <c r="H253" s="6">
        <f>+'Pivot Table 2-Year Insts.'!$M$61</f>
        <v>0</v>
      </c>
      <c r="I253" s="6"/>
      <c r="J253" s="6">
        <f>+'Pivot Table 2-Year Insts.'!$M$64</f>
        <v>0</v>
      </c>
      <c r="K253" s="6"/>
      <c r="L253" s="52">
        <f>SUM(F253:J253)</f>
        <v>0</v>
      </c>
      <c r="M253" s="46"/>
      <c r="P253" s="74"/>
      <c r="Q253" s="10"/>
      <c r="S253" s="115"/>
      <c r="T253" s="115"/>
    </row>
    <row r="254" spans="1:30" s="7" customFormat="1" ht="12">
      <c r="A254" s="2" t="s">
        <v>415</v>
      </c>
      <c r="B254" s="34">
        <f>+'Pivot Table 2-Year Insts.'!$M$93</f>
        <v>0</v>
      </c>
      <c r="C254" s="35"/>
      <c r="D254" s="52">
        <f t="shared" si="52"/>
        <v>0</v>
      </c>
      <c r="E254" s="36"/>
      <c r="F254" s="46">
        <f>+'Pivot Table 2-Year Insts.'!$M$96</f>
        <v>0</v>
      </c>
      <c r="G254" s="6"/>
      <c r="H254" s="6">
        <f>+'Pivot Table 2-Year Insts.'!$M$99</f>
        <v>0</v>
      </c>
      <c r="I254" s="6"/>
      <c r="J254" s="6">
        <f>+'Pivot Table 2-Year Insts.'!$M$102</f>
        <v>0</v>
      </c>
      <c r="K254" s="6"/>
      <c r="L254" s="52">
        <f>SUM(F254:J254)</f>
        <v>0</v>
      </c>
      <c r="M254" s="46"/>
      <c r="P254" s="74"/>
      <c r="S254" s="115"/>
      <c r="T254" s="115"/>
    </row>
    <row r="255" spans="1:30" s="7" customFormat="1" ht="12">
      <c r="A255" s="2" t="s">
        <v>402</v>
      </c>
      <c r="B255" s="46">
        <f>+'Pivot Table 2-Year Insts.'!$M$131</f>
        <v>48.450298415311792</v>
      </c>
      <c r="C255" s="35"/>
      <c r="D255" s="52">
        <f t="shared" si="52"/>
        <v>71.276866876221234</v>
      </c>
      <c r="E255" s="36"/>
      <c r="F255" s="46">
        <f>+'Pivot Table 2-Year Insts.'!$M$134</f>
        <v>66.808257582193534</v>
      </c>
      <c r="G255" s="6"/>
      <c r="H255" s="6">
        <f>+'Pivot Table 2-Year Insts.'!$M$137</f>
        <v>4.4686092940276954</v>
      </c>
      <c r="I255" s="6"/>
      <c r="J255" s="6">
        <f>+'Pivot Table 2-Year Insts.'!$M$140</f>
        <v>28.723133123778776</v>
      </c>
      <c r="K255" s="6"/>
      <c r="L255" s="52">
        <f>SUM(F255:J255)</f>
        <v>100.00000000000001</v>
      </c>
      <c r="M255" s="46"/>
      <c r="P255" s="74"/>
      <c r="S255" s="115"/>
      <c r="T255" s="115"/>
    </row>
    <row r="256" spans="1:30" s="7" customFormat="1" ht="12">
      <c r="A256" s="2"/>
      <c r="B256" s="46"/>
      <c r="C256" s="35"/>
      <c r="D256" s="52"/>
      <c r="E256" s="36"/>
      <c r="F256" s="46"/>
      <c r="G256" s="6"/>
      <c r="H256" s="6"/>
      <c r="I256" s="6"/>
      <c r="J256" s="6"/>
      <c r="K256" s="6"/>
      <c r="L256" s="52"/>
      <c r="M256" s="46"/>
      <c r="P256" s="74"/>
      <c r="S256" s="115"/>
      <c r="T256" s="115"/>
    </row>
    <row r="257" spans="1:20" s="7" customFormat="1" ht="12">
      <c r="A257" s="2" t="s">
        <v>403</v>
      </c>
      <c r="B257" s="34">
        <f>+'Pivot Table 2-Year Insts.'!$M$169</f>
        <v>0</v>
      </c>
      <c r="C257" s="35"/>
      <c r="D257" s="52">
        <f t="shared" ref="D257:D260" si="53">+F257+H257</f>
        <v>0</v>
      </c>
      <c r="E257" s="36"/>
      <c r="F257" s="46">
        <f>+'Pivot Table 2-Year Insts.'!$M$172</f>
        <v>0</v>
      </c>
      <c r="G257" s="6"/>
      <c r="H257" s="6">
        <f>+'Pivot Table 2-Year Insts.'!$M$175</f>
        <v>0</v>
      </c>
      <c r="I257" s="6"/>
      <c r="J257" s="6">
        <f>+'Pivot Table 2-Year Insts.'!$M$178</f>
        <v>0</v>
      </c>
      <c r="K257" s="6"/>
      <c r="L257" s="52">
        <f>SUM(F257:J257)</f>
        <v>0</v>
      </c>
      <c r="M257" s="46"/>
      <c r="P257" s="74"/>
      <c r="S257" s="115"/>
      <c r="T257" s="115"/>
    </row>
    <row r="258" spans="1:20" s="7" customFormat="1" ht="12">
      <c r="A258" s="2" t="s">
        <v>404</v>
      </c>
      <c r="B258" s="34">
        <f>+'Pivot Table 2-Year Insts.'!$M$207</f>
        <v>0</v>
      </c>
      <c r="C258" s="35"/>
      <c r="D258" s="52">
        <f t="shared" si="53"/>
        <v>0</v>
      </c>
      <c r="E258" s="36"/>
      <c r="F258" s="46">
        <f>+'Pivot Table 2-Year Insts.'!$M$210</f>
        <v>0</v>
      </c>
      <c r="G258" s="6"/>
      <c r="H258" s="6">
        <f>+'Pivot Table 2-Year Insts.'!$M$213</f>
        <v>0</v>
      </c>
      <c r="I258" s="6"/>
      <c r="J258" s="6">
        <f>+'Pivot Table 2-Year Insts.'!$M$216</f>
        <v>0</v>
      </c>
      <c r="K258" s="6"/>
      <c r="L258" s="52">
        <f>SUM(F258:J258)</f>
        <v>0</v>
      </c>
      <c r="M258" s="46"/>
      <c r="P258" s="74"/>
      <c r="S258" s="115"/>
      <c r="T258" s="115"/>
    </row>
    <row r="259" spans="1:20" s="18" customFormat="1" ht="12">
      <c r="A259" s="2" t="s">
        <v>405</v>
      </c>
      <c r="B259" s="34">
        <f>+'Pivot Table 2-Year Insts.'!$M$245</f>
        <v>56.546489563567363</v>
      </c>
      <c r="C259" s="35"/>
      <c r="D259" s="52">
        <f t="shared" si="53"/>
        <v>60.067114093959731</v>
      </c>
      <c r="E259" s="36"/>
      <c r="F259" s="46">
        <f>+'Pivot Table 2-Year Insts.'!$M$248</f>
        <v>46.644295302013425</v>
      </c>
      <c r="G259" s="6"/>
      <c r="H259" s="6">
        <f>+'Pivot Table 2-Year Insts.'!$M$251</f>
        <v>13.422818791946309</v>
      </c>
      <c r="I259" s="6"/>
      <c r="J259" s="6">
        <f>+'Pivot Table 2-Year Insts.'!$M$254</f>
        <v>39.932885906040269</v>
      </c>
      <c r="K259" s="6"/>
      <c r="L259" s="52">
        <f>SUM(F259:J259)</f>
        <v>100</v>
      </c>
      <c r="M259" s="46"/>
      <c r="P259" s="116"/>
      <c r="Q259" s="7"/>
      <c r="S259" s="117"/>
      <c r="T259" s="117"/>
    </row>
    <row r="260" spans="1:20" s="7" customFormat="1" ht="12">
      <c r="A260" s="2" t="s">
        <v>406</v>
      </c>
      <c r="B260" s="34">
        <f>+'Pivot Table 2-Year Insts.'!$M$283</f>
        <v>0</v>
      </c>
      <c r="C260" s="35"/>
      <c r="D260" s="52">
        <f t="shared" si="53"/>
        <v>0</v>
      </c>
      <c r="E260" s="36"/>
      <c r="F260" s="46">
        <f>+'Pivot Table 2-Year Insts.'!$M$286</f>
        <v>0</v>
      </c>
      <c r="G260" s="6"/>
      <c r="H260" s="6">
        <f>+'Pivot Table 2-Year Insts.'!$M$289</f>
        <v>0</v>
      </c>
      <c r="I260" s="6"/>
      <c r="J260" s="6">
        <f>+'Pivot Table 2-Year Insts.'!$M$292</f>
        <v>0</v>
      </c>
      <c r="K260" s="6"/>
      <c r="L260" s="52">
        <f>SUM(F260:J260)</f>
        <v>0</v>
      </c>
      <c r="M260" s="46"/>
      <c r="P260" s="74"/>
      <c r="S260" s="115"/>
      <c r="T260" s="115"/>
    </row>
    <row r="261" spans="1:20" s="7" customFormat="1" ht="12">
      <c r="A261" s="2"/>
      <c r="B261" s="34"/>
      <c r="C261" s="35"/>
      <c r="D261" s="52"/>
      <c r="E261" s="36"/>
      <c r="F261" s="46"/>
      <c r="G261" s="6"/>
      <c r="H261" s="6"/>
      <c r="I261" s="6"/>
      <c r="J261" s="6"/>
      <c r="K261" s="6"/>
      <c r="L261" s="52"/>
      <c r="M261" s="46"/>
      <c r="P261" s="74"/>
      <c r="S261" s="115"/>
      <c r="T261" s="115"/>
    </row>
    <row r="262" spans="1:20" s="7" customFormat="1" ht="12">
      <c r="A262" s="2" t="s">
        <v>407</v>
      </c>
      <c r="B262" s="34">
        <f>+'Pivot Table 2-Year Insts.'!$M$321</f>
        <v>0</v>
      </c>
      <c r="C262" s="35"/>
      <c r="D262" s="52">
        <f t="shared" ref="D262:D265" si="54">+F262+H262</f>
        <v>0</v>
      </c>
      <c r="E262" s="36"/>
      <c r="F262" s="46">
        <f>+'Pivot Table 2-Year Insts.'!$M$324</f>
        <v>0</v>
      </c>
      <c r="G262" s="6"/>
      <c r="H262" s="6">
        <f>+'Pivot Table 2-Year Insts.'!$M$327</f>
        <v>0</v>
      </c>
      <c r="I262" s="6"/>
      <c r="J262" s="6">
        <f>+'Pivot Table 2-Year Insts.'!$M$330</f>
        <v>0</v>
      </c>
      <c r="K262" s="6"/>
      <c r="L262" s="52">
        <f>SUM(F262:J262)</f>
        <v>0</v>
      </c>
      <c r="M262" s="46"/>
      <c r="P262" s="74"/>
      <c r="S262" s="115"/>
      <c r="T262" s="115"/>
    </row>
    <row r="263" spans="1:20" s="7" customFormat="1" ht="12">
      <c r="A263" s="2" t="s">
        <v>408</v>
      </c>
      <c r="B263" s="34">
        <f>+'Pivot Table 2-Year Insts.'!$M$359</f>
        <v>0</v>
      </c>
      <c r="C263" s="35"/>
      <c r="D263" s="52">
        <f t="shared" si="54"/>
        <v>0</v>
      </c>
      <c r="E263" s="36"/>
      <c r="F263" s="46">
        <f>+'Pivot Table 2-Year Insts.'!$M$362</f>
        <v>0</v>
      </c>
      <c r="G263" s="6"/>
      <c r="H263" s="6">
        <f>+'Pivot Table 2-Year Insts.'!$M$365</f>
        <v>0</v>
      </c>
      <c r="I263" s="6"/>
      <c r="J263" s="6">
        <f>+'Pivot Table 2-Year Insts.'!$M$368</f>
        <v>0</v>
      </c>
      <c r="K263" s="6"/>
      <c r="L263" s="52">
        <f>SUM(F263:J263)</f>
        <v>0</v>
      </c>
      <c r="M263" s="46"/>
      <c r="P263" s="74"/>
      <c r="Q263" s="18"/>
      <c r="S263" s="115"/>
      <c r="T263" s="115"/>
    </row>
    <row r="264" spans="1:20" s="7" customFormat="1" ht="12">
      <c r="A264" s="2" t="s">
        <v>409</v>
      </c>
      <c r="B264" s="34">
        <f>+'Pivot Table 2-Year Insts.'!$M$397</f>
        <v>29.558323895809739</v>
      </c>
      <c r="C264" s="35"/>
      <c r="D264" s="52">
        <f t="shared" si="54"/>
        <v>59.195402298850574</v>
      </c>
      <c r="E264" s="36"/>
      <c r="F264" s="46">
        <f>+'Pivot Table 2-Year Insts.'!$M$400</f>
        <v>54.78927203065134</v>
      </c>
      <c r="G264" s="6"/>
      <c r="H264" s="6">
        <f>+'Pivot Table 2-Year Insts.'!$M$403</f>
        <v>4.4061302681992336</v>
      </c>
      <c r="I264" s="6"/>
      <c r="J264" s="6">
        <f>+'Pivot Table 2-Year Insts.'!$M$406</f>
        <v>40.804597701149426</v>
      </c>
      <c r="K264" s="6"/>
      <c r="L264" s="52">
        <f>SUM(F264:J264)</f>
        <v>100</v>
      </c>
      <c r="M264" s="46"/>
      <c r="P264" s="74"/>
      <c r="S264" s="115"/>
      <c r="T264" s="115"/>
    </row>
    <row r="265" spans="1:20" s="7" customFormat="1" ht="12">
      <c r="A265" s="2" t="s">
        <v>410</v>
      </c>
      <c r="B265" s="34">
        <f>+'Pivot Table 2-Year Insts.'!$M$435</f>
        <v>0</v>
      </c>
      <c r="C265" s="35"/>
      <c r="D265" s="52">
        <f t="shared" si="54"/>
        <v>0</v>
      </c>
      <c r="E265" s="36"/>
      <c r="F265" s="46">
        <f>+'Pivot Table 2-Year Insts.'!$M$438</f>
        <v>0</v>
      </c>
      <c r="G265" s="6"/>
      <c r="H265" s="6">
        <f>+'Pivot Table 2-Year Insts.'!$M$441</f>
        <v>0</v>
      </c>
      <c r="I265" s="6"/>
      <c r="J265" s="6">
        <f>+'Pivot Table 2-Year Insts.'!$M$444</f>
        <v>0</v>
      </c>
      <c r="K265" s="6"/>
      <c r="L265" s="52">
        <f>SUM(F265:J265)</f>
        <v>0</v>
      </c>
      <c r="M265" s="46"/>
      <c r="P265" s="74"/>
      <c r="S265" s="115"/>
      <c r="T265" s="115"/>
    </row>
    <row r="266" spans="1:20" s="7" customFormat="1" ht="12">
      <c r="A266" s="2"/>
      <c r="B266" s="34"/>
      <c r="C266" s="35"/>
      <c r="D266" s="52"/>
      <c r="E266" s="36"/>
      <c r="F266" s="46"/>
      <c r="G266" s="6"/>
      <c r="H266" s="6"/>
      <c r="I266" s="6"/>
      <c r="J266" s="6"/>
      <c r="K266" s="6"/>
      <c r="L266" s="52"/>
      <c r="M266" s="46"/>
      <c r="P266" s="74"/>
      <c r="S266" s="115"/>
      <c r="T266" s="115"/>
    </row>
    <row r="267" spans="1:20" s="7" customFormat="1" ht="12">
      <c r="A267" s="2" t="s">
        <v>411</v>
      </c>
      <c r="B267" s="34">
        <f>+'Pivot Table 2-Year Insts.'!$M$473</f>
        <v>0</v>
      </c>
      <c r="C267" s="35"/>
      <c r="D267" s="52">
        <f t="shared" ref="D267:D270" si="55">+F267+H267</f>
        <v>0</v>
      </c>
      <c r="E267" s="36"/>
      <c r="F267" s="46">
        <f>+'Pivot Table 2-Year Insts.'!$M$476</f>
        <v>0</v>
      </c>
      <c r="G267" s="6"/>
      <c r="H267" s="6">
        <f>+'Pivot Table 2-Year Insts.'!$M$479</f>
        <v>0</v>
      </c>
      <c r="I267" s="6"/>
      <c r="J267" s="6">
        <f>+'Pivot Table 2-Year Insts.'!$M$482</f>
        <v>0</v>
      </c>
      <c r="K267" s="6"/>
      <c r="L267" s="52">
        <f>SUM(F267:J267)</f>
        <v>0</v>
      </c>
      <c r="M267" s="46"/>
      <c r="N267" s="19"/>
      <c r="P267" s="74"/>
      <c r="S267" s="115"/>
      <c r="T267" s="115"/>
    </row>
    <row r="268" spans="1:20" s="7" customFormat="1" ht="12">
      <c r="A268" s="2" t="s">
        <v>412</v>
      </c>
      <c r="B268" s="34">
        <f>+'Pivot Table 2-Year Insts.'!$M$511</f>
        <v>60.804572433501868</v>
      </c>
      <c r="C268" s="35"/>
      <c r="D268" s="52">
        <f t="shared" si="55"/>
        <v>63.738250180766457</v>
      </c>
      <c r="E268" s="36"/>
      <c r="F268" s="46">
        <f>+'Pivot Table 2-Year Insts.'!$M$514</f>
        <v>57.375271149674624</v>
      </c>
      <c r="G268" s="6"/>
      <c r="H268" s="6">
        <f>+'Pivot Table 2-Year Insts.'!$M$517</f>
        <v>6.3629790310918297</v>
      </c>
      <c r="I268" s="6"/>
      <c r="J268" s="6">
        <f>+'Pivot Table 2-Year Insts.'!$M$520</f>
        <v>36.26174981923355</v>
      </c>
      <c r="K268" s="6"/>
      <c r="L268" s="52">
        <f>SUM(F268:J268)</f>
        <v>100</v>
      </c>
      <c r="M268" s="46"/>
      <c r="N268" s="19"/>
      <c r="P268" s="74"/>
      <c r="S268" s="115"/>
      <c r="T268" s="115"/>
    </row>
    <row r="269" spans="1:20" s="7" customFormat="1" ht="12">
      <c r="A269" s="2" t="s">
        <v>413</v>
      </c>
      <c r="B269" s="34">
        <f>+'Pivot Table 2-Year Insts.'!$M$549</f>
        <v>0</v>
      </c>
      <c r="C269" s="35"/>
      <c r="D269" s="52">
        <f t="shared" si="55"/>
        <v>0</v>
      </c>
      <c r="E269" s="36"/>
      <c r="F269" s="46">
        <f>+'Pivot Table 2-Year Insts.'!$M$552</f>
        <v>0</v>
      </c>
      <c r="G269" s="6"/>
      <c r="H269" s="6">
        <f>+'Pivot Table 2-Year Insts.'!$M$555</f>
        <v>0</v>
      </c>
      <c r="I269" s="6"/>
      <c r="J269" s="6">
        <f>+'Pivot Table 2-Year Insts.'!$M$558</f>
        <v>0</v>
      </c>
      <c r="K269" s="6"/>
      <c r="L269" s="52">
        <f>SUM(F269:J269)</f>
        <v>0</v>
      </c>
      <c r="M269" s="46"/>
      <c r="N269" s="19"/>
      <c r="P269" s="74"/>
      <c r="S269" s="115"/>
      <c r="T269" s="115"/>
    </row>
    <row r="270" spans="1:20" s="7" customFormat="1" ht="12">
      <c r="A270" s="53" t="s">
        <v>414</v>
      </c>
      <c r="B270" s="37">
        <f>+'Pivot Table 2-Year Insts.'!$M$587</f>
        <v>0</v>
      </c>
      <c r="C270" s="54"/>
      <c r="D270" s="55">
        <f t="shared" si="55"/>
        <v>0</v>
      </c>
      <c r="E270" s="56"/>
      <c r="F270" s="57">
        <f>+'Pivot Table 2-Year Insts.'!$M$590</f>
        <v>0</v>
      </c>
      <c r="G270" s="48"/>
      <c r="H270" s="48">
        <f>+'Pivot Table 2-Year Insts.'!$M$593</f>
        <v>0</v>
      </c>
      <c r="I270" s="48"/>
      <c r="J270" s="48">
        <f>+'Pivot Table 2-Year Insts.'!$M$596</f>
        <v>0</v>
      </c>
      <c r="K270" s="48"/>
      <c r="L270" s="58">
        <f>SUM(F270:J270)</f>
        <v>0</v>
      </c>
      <c r="M270" s="57"/>
      <c r="N270" s="19"/>
      <c r="P270" s="74"/>
      <c r="S270" s="115"/>
      <c r="T270" s="115"/>
    </row>
    <row r="271" spans="1:20" s="113" customFormat="1" ht="12" customHeight="1">
      <c r="A271" s="59" t="s">
        <v>369</v>
      </c>
      <c r="B271" s="60"/>
      <c r="C271" s="60"/>
      <c r="D271" s="60"/>
      <c r="E271" s="60"/>
      <c r="F271" s="60"/>
      <c r="G271" s="60"/>
      <c r="H271" s="60"/>
      <c r="I271" s="60"/>
      <c r="J271" s="60"/>
      <c r="K271" s="60"/>
      <c r="L271" s="60"/>
      <c r="M271" s="119"/>
      <c r="P271" s="118"/>
      <c r="Q271" s="7"/>
      <c r="S271" s="114"/>
      <c r="T271" s="114"/>
    </row>
    <row r="272" spans="1:20" ht="59.25" customHeight="1">
      <c r="A272" s="952" t="s">
        <v>379</v>
      </c>
      <c r="B272" s="952"/>
      <c r="C272" s="952"/>
      <c r="D272" s="953"/>
      <c r="E272" s="953"/>
      <c r="F272" s="953"/>
      <c r="G272" s="953"/>
      <c r="H272" s="953"/>
      <c r="I272" s="953"/>
      <c r="J272" s="953"/>
      <c r="K272" s="953"/>
      <c r="L272" s="953"/>
      <c r="Q272" s="7"/>
    </row>
    <row r="273" spans="1:20">
      <c r="A273" s="62"/>
      <c r="B273" s="41"/>
      <c r="C273" s="61"/>
      <c r="M273" s="183" t="s">
        <v>1012</v>
      </c>
      <c r="Q273" s="7"/>
    </row>
    <row r="274" spans="1:20" ht="15.75" customHeight="1">
      <c r="A274" s="1" t="s">
        <v>715</v>
      </c>
      <c r="B274" s="1"/>
      <c r="C274" s="1"/>
      <c r="D274" s="1"/>
      <c r="E274" s="1"/>
      <c r="F274" s="1"/>
      <c r="G274" s="1"/>
      <c r="H274" s="1"/>
      <c r="I274" s="1"/>
      <c r="J274" s="1"/>
      <c r="K274" s="1"/>
      <c r="M274" s="44"/>
      <c r="Q274" s="7"/>
    </row>
    <row r="275" spans="1:20" ht="12" customHeight="1">
      <c r="A275" s="1"/>
      <c r="B275" s="1"/>
      <c r="C275" s="1"/>
      <c r="D275" s="1"/>
      <c r="E275" s="1"/>
      <c r="F275" s="1"/>
      <c r="G275" s="1"/>
      <c r="H275" s="1"/>
      <c r="I275" s="1"/>
      <c r="J275" s="1"/>
      <c r="K275" s="1"/>
      <c r="L275" s="1"/>
      <c r="M275" s="44"/>
      <c r="Q275" s="113"/>
    </row>
    <row r="276" spans="1:20" ht="15.75">
      <c r="A276" s="1" t="s">
        <v>426</v>
      </c>
      <c r="B276" s="1"/>
      <c r="C276" s="1"/>
      <c r="D276" s="1"/>
      <c r="E276" s="1"/>
      <c r="F276" s="1"/>
      <c r="G276" s="1"/>
      <c r="H276" s="1"/>
      <c r="I276" s="1"/>
      <c r="J276" s="1"/>
      <c r="K276" s="1"/>
      <c r="L276" s="1"/>
      <c r="M276" s="44"/>
    </row>
    <row r="277" spans="1:20" ht="18.75">
      <c r="A277" s="1" t="s">
        <v>436</v>
      </c>
      <c r="B277" s="1"/>
      <c r="C277" s="1"/>
      <c r="D277" s="1"/>
      <c r="E277" s="1"/>
      <c r="F277" s="1"/>
      <c r="G277" s="1"/>
      <c r="H277" s="1"/>
      <c r="I277" s="1"/>
      <c r="J277" s="1"/>
      <c r="K277" s="1"/>
      <c r="L277" s="1"/>
      <c r="M277" s="44"/>
    </row>
    <row r="278" spans="1:20" ht="15.75">
      <c r="A278" s="1" t="s">
        <v>1135</v>
      </c>
      <c r="B278" s="1"/>
      <c r="C278" s="1"/>
      <c r="D278" s="1"/>
      <c r="E278" s="1"/>
      <c r="F278" s="1"/>
      <c r="G278" s="1"/>
      <c r="H278" s="1"/>
      <c r="I278" s="1"/>
      <c r="J278" s="1"/>
      <c r="K278" s="1"/>
      <c r="L278" s="1"/>
      <c r="M278" s="44"/>
    </row>
    <row r="279" spans="1:20" ht="9" customHeight="1">
      <c r="A279" s="1"/>
      <c r="B279" s="1"/>
      <c r="C279" s="1"/>
      <c r="D279" s="1"/>
      <c r="E279" s="1"/>
      <c r="F279" s="1"/>
      <c r="G279" s="1"/>
      <c r="H279" s="1"/>
      <c r="I279" s="1"/>
      <c r="J279" s="1"/>
      <c r="K279" s="1"/>
      <c r="L279" s="1"/>
    </row>
    <row r="280" spans="1:20" ht="69" customHeight="1">
      <c r="A280" s="15"/>
      <c r="B280" s="42" t="s">
        <v>938</v>
      </c>
      <c r="C280" s="50"/>
      <c r="D280" s="42" t="s">
        <v>421</v>
      </c>
      <c r="E280" s="51"/>
      <c r="F280" s="42" t="s">
        <v>396</v>
      </c>
      <c r="G280" s="42"/>
      <c r="H280" s="42" t="s">
        <v>390</v>
      </c>
      <c r="I280" s="42"/>
      <c r="J280" s="42" t="s">
        <v>416</v>
      </c>
      <c r="K280" s="42"/>
      <c r="L280" s="42" t="s">
        <v>417</v>
      </c>
      <c r="M280" s="42"/>
      <c r="N280" s="2"/>
    </row>
    <row r="281" spans="1:20" s="7" customFormat="1" ht="18" customHeight="1">
      <c r="A281" s="13" t="s">
        <v>399</v>
      </c>
      <c r="B281" s="34">
        <f>+'Pivot Table 2-Year Insts.'!$N$625</f>
        <v>42.645738131219318</v>
      </c>
      <c r="C281" s="35"/>
      <c r="D281" s="52">
        <f>+F281+H281</f>
        <v>67.43149526387009</v>
      </c>
      <c r="E281" s="36"/>
      <c r="F281" s="46">
        <f>+'Pivot Table 2-Year Insts.'!$N$628</f>
        <v>60.090493910690121</v>
      </c>
      <c r="G281" s="6"/>
      <c r="H281" s="6">
        <f>+'Pivot Table 2-Year Insts.'!$N$631</f>
        <v>7.3410013531799727</v>
      </c>
      <c r="I281" s="6"/>
      <c r="J281" s="6">
        <f>+'Pivot Table 2-Year Insts.'!$N$634</f>
        <v>32.568504736129903</v>
      </c>
      <c r="K281" s="6"/>
      <c r="L281" s="52">
        <f>SUM(F281:J281)</f>
        <v>100</v>
      </c>
      <c r="M281" s="46"/>
      <c r="P281" s="74"/>
      <c r="Q281" s="10"/>
      <c r="S281" s="115"/>
      <c r="T281" s="115"/>
    </row>
    <row r="282" spans="1:20" s="7" customFormat="1">
      <c r="A282" s="13"/>
      <c r="B282" s="34"/>
      <c r="C282" s="80"/>
      <c r="D282" s="79"/>
      <c r="E282" s="81"/>
      <c r="F282" s="46"/>
      <c r="G282" s="6"/>
      <c r="H282" s="6"/>
      <c r="I282" s="6"/>
      <c r="J282" s="6"/>
      <c r="K282" s="6"/>
      <c r="L282" s="52"/>
      <c r="M282" s="46"/>
      <c r="P282" s="74"/>
      <c r="Q282" s="10"/>
      <c r="S282" s="115"/>
      <c r="T282" s="115"/>
    </row>
    <row r="283" spans="1:20" s="7" customFormat="1">
      <c r="A283" s="13" t="s">
        <v>400</v>
      </c>
      <c r="B283" s="34">
        <f>+'Pivot Table 2-Year Insts.'!$N$17</f>
        <v>34.145184247983551</v>
      </c>
      <c r="C283" s="35"/>
      <c r="D283" s="52">
        <f t="shared" ref="D283:D286" si="56">+F283+H283</f>
        <v>87.772116720704034</v>
      </c>
      <c r="E283" s="36"/>
      <c r="F283" s="46">
        <f>+'Pivot Table 2-Year Insts.'!$N$20</f>
        <v>74.293654469661888</v>
      </c>
      <c r="G283" s="6"/>
      <c r="H283" s="6">
        <f>+'Pivot Table 2-Year Insts.'!$N$23</f>
        <v>13.478462251042151</v>
      </c>
      <c r="I283" s="6"/>
      <c r="J283" s="6">
        <f>+'Pivot Table 2-Year Insts.'!$N$26</f>
        <v>12.22788327929597</v>
      </c>
      <c r="K283" s="6"/>
      <c r="L283" s="52">
        <f>SUM(F283:J283)</f>
        <v>100</v>
      </c>
      <c r="M283" s="46"/>
      <c r="P283" s="74"/>
      <c r="Q283" s="10"/>
      <c r="S283" s="115"/>
      <c r="T283" s="115"/>
    </row>
    <row r="284" spans="1:20" s="7" customFormat="1">
      <c r="A284" s="2" t="s">
        <v>401</v>
      </c>
      <c r="B284" s="34">
        <f>+'Pivot Table 2-Year Insts.'!$N$55</f>
        <v>54.959950708564385</v>
      </c>
      <c r="C284" s="35"/>
      <c r="D284" s="52">
        <f t="shared" si="56"/>
        <v>57.062780269058294</v>
      </c>
      <c r="E284" s="36"/>
      <c r="F284" s="46">
        <f>+'Pivot Table 2-Year Insts.'!$N$58</f>
        <v>52.914798206278022</v>
      </c>
      <c r="G284" s="6"/>
      <c r="H284" s="6">
        <f>+'Pivot Table 2-Year Insts.'!$N$61</f>
        <v>4.1479820627802688</v>
      </c>
      <c r="I284" s="6"/>
      <c r="J284" s="6">
        <f>+'Pivot Table 2-Year Insts.'!$N$64</f>
        <v>42.937219730941706</v>
      </c>
      <c r="K284" s="6"/>
      <c r="L284" s="52">
        <f>SUM(F284:J284)</f>
        <v>100</v>
      </c>
      <c r="M284" s="46"/>
      <c r="P284" s="74"/>
      <c r="Q284" s="10"/>
      <c r="S284" s="115"/>
      <c r="T284" s="115"/>
    </row>
    <row r="285" spans="1:20" s="7" customFormat="1" ht="12">
      <c r="A285" s="2" t="s">
        <v>415</v>
      </c>
      <c r="B285" s="34">
        <f>+'Pivot Table 2-Year Insts.'!$N$93</f>
        <v>0</v>
      </c>
      <c r="C285" s="35"/>
      <c r="D285" s="52">
        <f t="shared" si="56"/>
        <v>0</v>
      </c>
      <c r="E285" s="36"/>
      <c r="F285" s="46">
        <f>+'Pivot Table 2-Year Insts.'!$N$96</f>
        <v>0</v>
      </c>
      <c r="G285" s="6"/>
      <c r="H285" s="6">
        <f>+'Pivot Table 2-Year Insts.'!$N$99</f>
        <v>0</v>
      </c>
      <c r="I285" s="6"/>
      <c r="J285" s="6">
        <f>+'Pivot Table 2-Year Insts.'!$N$102</f>
        <v>0</v>
      </c>
      <c r="K285" s="6"/>
      <c r="L285" s="52">
        <f>SUM(F285:J285)</f>
        <v>0</v>
      </c>
      <c r="M285" s="46"/>
      <c r="P285" s="74"/>
      <c r="S285" s="115"/>
      <c r="T285" s="115"/>
    </row>
    <row r="286" spans="1:20" s="7" customFormat="1" ht="12">
      <c r="A286" s="2" t="s">
        <v>402</v>
      </c>
      <c r="B286" s="46">
        <f>+'Pivot Table 2-Year Insts.'!$N$131</f>
        <v>42.554370815525765</v>
      </c>
      <c r="C286" s="35"/>
      <c r="D286" s="52">
        <f t="shared" si="56"/>
        <v>73.897991362171794</v>
      </c>
      <c r="E286" s="36"/>
      <c r="F286" s="46">
        <f>+'Pivot Table 2-Year Insts.'!$N$134</f>
        <v>66.665524096798521</v>
      </c>
      <c r="G286" s="6"/>
      <c r="H286" s="6">
        <f>+'Pivot Table 2-Year Insts.'!$N$137</f>
        <v>7.2324672653732769</v>
      </c>
      <c r="I286" s="6"/>
      <c r="J286" s="6">
        <f>+'Pivot Table 2-Year Insts.'!$N$140</f>
        <v>26.102008637828206</v>
      </c>
      <c r="K286" s="6"/>
      <c r="L286" s="52">
        <f>SUM(F286:J286)</f>
        <v>100</v>
      </c>
      <c r="M286" s="46"/>
      <c r="P286" s="74"/>
      <c r="S286" s="115"/>
      <c r="T286" s="115"/>
    </row>
    <row r="287" spans="1:20" s="7" customFormat="1" ht="12">
      <c r="A287" s="2"/>
      <c r="B287" s="46"/>
      <c r="C287" s="35"/>
      <c r="D287" s="52"/>
      <c r="E287" s="36"/>
      <c r="F287" s="46"/>
      <c r="G287" s="6"/>
      <c r="H287" s="6"/>
      <c r="I287" s="6"/>
      <c r="J287" s="6"/>
      <c r="K287" s="6"/>
      <c r="L287" s="52"/>
      <c r="M287" s="46"/>
      <c r="P287" s="74"/>
      <c r="S287" s="115"/>
      <c r="T287" s="115"/>
    </row>
    <row r="288" spans="1:20" s="7" customFormat="1" ht="12">
      <c r="A288" s="2" t="s">
        <v>403</v>
      </c>
      <c r="B288" s="34">
        <f>+'Pivot Table 2-Year Insts.'!$N$169</f>
        <v>33.644491191164875</v>
      </c>
      <c r="C288" s="35"/>
      <c r="D288" s="52">
        <f t="shared" ref="D288:D291" si="57">+F288+H288</f>
        <v>68.386088315748339</v>
      </c>
      <c r="E288" s="36"/>
      <c r="F288" s="46">
        <f>+'Pivot Table 2-Year Insts.'!$N$172</f>
        <v>64.048456428292297</v>
      </c>
      <c r="G288" s="6"/>
      <c r="H288" s="6">
        <f>+'Pivot Table 2-Year Insts.'!$N$175</f>
        <v>4.3376318874560376</v>
      </c>
      <c r="I288" s="6"/>
      <c r="J288" s="6">
        <f>+'Pivot Table 2-Year Insts.'!$N$178</f>
        <v>31.613911684251661</v>
      </c>
      <c r="K288" s="6"/>
      <c r="L288" s="52">
        <f>SUM(F288:J288)</f>
        <v>100</v>
      </c>
      <c r="M288" s="46"/>
      <c r="P288" s="74"/>
      <c r="S288" s="115"/>
      <c r="T288" s="115"/>
    </row>
    <row r="289" spans="1:20" s="7" customFormat="1" ht="12">
      <c r="A289" s="2" t="s">
        <v>404</v>
      </c>
      <c r="B289" s="34">
        <f>+'Pivot Table 2-Year Insts.'!$N$207</f>
        <v>41.254125412541256</v>
      </c>
      <c r="C289" s="35"/>
      <c r="D289" s="52">
        <f t="shared" si="57"/>
        <v>63.747368421052627</v>
      </c>
      <c r="E289" s="36"/>
      <c r="F289" s="46">
        <f>+'Pivot Table 2-Year Insts.'!$N$210</f>
        <v>57.642105263157895</v>
      </c>
      <c r="G289" s="6"/>
      <c r="H289" s="6">
        <f>+'Pivot Table 2-Year Insts.'!$N$213</f>
        <v>6.1052631578947363</v>
      </c>
      <c r="I289" s="6"/>
      <c r="J289" s="6">
        <f>+'Pivot Table 2-Year Insts.'!$N$216</f>
        <v>36.252631578947373</v>
      </c>
      <c r="K289" s="6"/>
      <c r="L289" s="52">
        <f>SUM(F289:J289)</f>
        <v>100</v>
      </c>
      <c r="M289" s="46"/>
      <c r="P289" s="74"/>
      <c r="S289" s="115"/>
      <c r="T289" s="115"/>
    </row>
    <row r="290" spans="1:20" s="18" customFormat="1" ht="12">
      <c r="A290" s="2" t="s">
        <v>405</v>
      </c>
      <c r="B290" s="34">
        <f>+'Pivot Table 2-Year Insts.'!$N$245</f>
        <v>42.505296610169488</v>
      </c>
      <c r="C290" s="35"/>
      <c r="D290" s="52">
        <f t="shared" si="57"/>
        <v>61.059190031152639</v>
      </c>
      <c r="E290" s="36"/>
      <c r="F290" s="46">
        <f>+'Pivot Table 2-Year Insts.'!$N$248</f>
        <v>54.828660436137064</v>
      </c>
      <c r="G290" s="6"/>
      <c r="H290" s="6">
        <f>+'Pivot Table 2-Year Insts.'!$N$251</f>
        <v>6.2305295950155761</v>
      </c>
      <c r="I290" s="6"/>
      <c r="J290" s="6">
        <f>+'Pivot Table 2-Year Insts.'!$N$254</f>
        <v>38.940809968847354</v>
      </c>
      <c r="K290" s="6"/>
      <c r="L290" s="52">
        <f>SUM(F290:J290)</f>
        <v>100</v>
      </c>
      <c r="M290" s="46"/>
      <c r="P290" s="116"/>
      <c r="Q290" s="7"/>
      <c r="S290" s="117"/>
      <c r="T290" s="117"/>
    </row>
    <row r="291" spans="1:20" s="7" customFormat="1" ht="12">
      <c r="A291" s="2" t="s">
        <v>406</v>
      </c>
      <c r="B291" s="34">
        <f>+'Pivot Table 2-Year Insts.'!$N$283</f>
        <v>36.210747602154775</v>
      </c>
      <c r="C291" s="35"/>
      <c r="D291" s="52">
        <f t="shared" si="57"/>
        <v>69.714562167392359</v>
      </c>
      <c r="E291" s="36"/>
      <c r="F291" s="46">
        <f>+'Pivot Table 2-Year Insts.'!$N$286</f>
        <v>62.373004354136427</v>
      </c>
      <c r="G291" s="6"/>
      <c r="H291" s="6">
        <f>+'Pivot Table 2-Year Insts.'!$N$289</f>
        <v>7.3415578132559265</v>
      </c>
      <c r="I291" s="6"/>
      <c r="J291" s="6">
        <f>+'Pivot Table 2-Year Insts.'!$N$292</f>
        <v>30.285437832607641</v>
      </c>
      <c r="K291" s="6"/>
      <c r="L291" s="52">
        <f>SUM(F291:J291)</f>
        <v>100</v>
      </c>
      <c r="M291" s="46"/>
      <c r="P291" s="74"/>
      <c r="S291" s="115"/>
      <c r="T291" s="115"/>
    </row>
    <row r="292" spans="1:20" s="7" customFormat="1" ht="12">
      <c r="A292" s="2"/>
      <c r="B292" s="34"/>
      <c r="C292" s="35"/>
      <c r="D292" s="52"/>
      <c r="E292" s="36"/>
      <c r="F292" s="46"/>
      <c r="G292" s="6"/>
      <c r="H292" s="6"/>
      <c r="I292" s="6"/>
      <c r="J292" s="6"/>
      <c r="K292" s="6"/>
      <c r="L292" s="52"/>
      <c r="M292" s="46"/>
      <c r="P292" s="74"/>
      <c r="S292" s="115"/>
      <c r="T292" s="115"/>
    </row>
    <row r="293" spans="1:20" s="7" customFormat="1" ht="12">
      <c r="A293" s="2" t="s">
        <v>407</v>
      </c>
      <c r="B293" s="34">
        <f>+'Pivot Table 2-Year Insts.'!$N$321</f>
        <v>45.33754047994686</v>
      </c>
      <c r="C293" s="35"/>
      <c r="D293" s="52">
        <f t="shared" ref="D293:D296" si="58">+F293+H293</f>
        <v>62.820512820512818</v>
      </c>
      <c r="E293" s="36"/>
      <c r="F293" s="46">
        <f>+'Pivot Table 2-Year Insts.'!$N$324</f>
        <v>62.820512820512818</v>
      </c>
      <c r="G293" s="6"/>
      <c r="H293" s="6">
        <f>+'Pivot Table 2-Year Insts.'!$N$327</f>
        <v>0</v>
      </c>
      <c r="I293" s="6"/>
      <c r="J293" s="6">
        <f>+'Pivot Table 2-Year Insts.'!$N$330</f>
        <v>37.179487179487182</v>
      </c>
      <c r="K293" s="6"/>
      <c r="L293" s="52">
        <f>SUM(F293:J293)</f>
        <v>100</v>
      </c>
      <c r="M293" s="46"/>
      <c r="P293" s="74"/>
      <c r="S293" s="115"/>
      <c r="T293" s="115"/>
    </row>
    <row r="294" spans="1:20" s="7" customFormat="1" ht="12">
      <c r="A294" s="2" t="s">
        <v>408</v>
      </c>
      <c r="B294" s="34">
        <f>+'Pivot Table 2-Year Insts.'!$N$359</f>
        <v>27.835613121898074</v>
      </c>
      <c r="C294" s="35"/>
      <c r="D294" s="52">
        <f t="shared" si="58"/>
        <v>58.76277451619918</v>
      </c>
      <c r="E294" s="36"/>
      <c r="F294" s="46">
        <f>+'Pivot Table 2-Year Insts.'!$N$362</f>
        <v>58.76277451619918</v>
      </c>
      <c r="G294" s="6"/>
      <c r="H294" s="6">
        <f>+'Pivot Table 2-Year Insts.'!$N$365</f>
        <v>0</v>
      </c>
      <c r="I294" s="6"/>
      <c r="J294" s="6">
        <f>+'Pivot Table 2-Year Insts.'!$N$368</f>
        <v>41.237225483800827</v>
      </c>
      <c r="K294" s="6"/>
      <c r="L294" s="52">
        <f>SUM(F294:J294)</f>
        <v>100</v>
      </c>
      <c r="M294" s="46"/>
      <c r="P294" s="74"/>
      <c r="S294" s="115"/>
      <c r="T294" s="115"/>
    </row>
    <row r="295" spans="1:20" s="7" customFormat="1" ht="12">
      <c r="A295" s="2" t="s">
        <v>409</v>
      </c>
      <c r="B295" s="34">
        <f>+'Pivot Table 2-Year Insts.'!$N$397</f>
        <v>29.831884057971013</v>
      </c>
      <c r="C295" s="35"/>
      <c r="D295" s="52">
        <f t="shared" si="58"/>
        <v>59.696851923824326</v>
      </c>
      <c r="E295" s="36"/>
      <c r="F295" s="46">
        <f>+'Pivot Table 2-Year Insts.'!$N$400</f>
        <v>52.58453167508744</v>
      </c>
      <c r="G295" s="6"/>
      <c r="H295" s="6">
        <f>+'Pivot Table 2-Year Insts.'!$N$403</f>
        <v>7.112320248736884</v>
      </c>
      <c r="I295" s="6"/>
      <c r="J295" s="6">
        <f>+'Pivot Table 2-Year Insts.'!$N$406</f>
        <v>40.303148076175674</v>
      </c>
      <c r="K295" s="6"/>
      <c r="L295" s="52">
        <f>SUM(F295:J295)</f>
        <v>100</v>
      </c>
      <c r="M295" s="46"/>
      <c r="P295" s="74"/>
      <c r="S295" s="115"/>
      <c r="T295" s="115"/>
    </row>
    <row r="296" spans="1:20" s="7" customFormat="1" ht="12">
      <c r="A296" s="2" t="s">
        <v>410</v>
      </c>
      <c r="B296" s="34">
        <f>+'Pivot Table 2-Year Insts.'!$N$435</f>
        <v>45.796080556308141</v>
      </c>
      <c r="C296" s="35"/>
      <c r="D296" s="52">
        <f t="shared" si="58"/>
        <v>59.692368369157961</v>
      </c>
      <c r="E296" s="36"/>
      <c r="F296" s="46">
        <f>+'Pivot Table 2-Year Insts.'!$N$438</f>
        <v>52.652336817195824</v>
      </c>
      <c r="G296" s="6"/>
      <c r="H296" s="6">
        <f>+'Pivot Table 2-Year Insts.'!$N$441</f>
        <v>7.0400315519621381</v>
      </c>
      <c r="I296" s="6"/>
      <c r="J296" s="6">
        <f>+'Pivot Table 2-Year Insts.'!$N$444</f>
        <v>40.307631630842046</v>
      </c>
      <c r="K296" s="6"/>
      <c r="L296" s="52">
        <f>SUM(F296:J296)</f>
        <v>100</v>
      </c>
      <c r="M296" s="46"/>
      <c r="P296" s="74"/>
      <c r="S296" s="115"/>
      <c r="T296" s="115"/>
    </row>
    <row r="297" spans="1:20" s="7" customFormat="1" ht="12">
      <c r="A297" s="2"/>
      <c r="B297" s="34"/>
      <c r="C297" s="35"/>
      <c r="D297" s="52"/>
      <c r="E297" s="36"/>
      <c r="F297" s="46"/>
      <c r="G297" s="6"/>
      <c r="H297" s="6"/>
      <c r="I297" s="6"/>
      <c r="J297" s="6"/>
      <c r="K297" s="6"/>
      <c r="L297" s="52"/>
      <c r="M297" s="46"/>
      <c r="P297" s="74"/>
      <c r="S297" s="115"/>
      <c r="T297" s="115"/>
    </row>
    <row r="298" spans="1:20" s="7" customFormat="1" ht="12">
      <c r="A298" s="2" t="s">
        <v>411</v>
      </c>
      <c r="B298" s="34">
        <f>+'Pivot Table 2-Year Insts.'!$N$473</f>
        <v>67.115643640561856</v>
      </c>
      <c r="C298" s="35"/>
      <c r="D298" s="52">
        <f t="shared" ref="D298:D301" si="59">+F298+H298</f>
        <v>58.973623853211016</v>
      </c>
      <c r="E298" s="36"/>
      <c r="F298" s="46">
        <f>+'Pivot Table 2-Year Insts.'!$N$476</f>
        <v>52.608944954128447</v>
      </c>
      <c r="G298" s="6"/>
      <c r="H298" s="6">
        <f>+'Pivot Table 2-Year Insts.'!$N$479</f>
        <v>6.364678899082568</v>
      </c>
      <c r="I298" s="6"/>
      <c r="J298" s="6">
        <f>+'Pivot Table 2-Year Insts.'!$N$482</f>
        <v>41.026376146788991</v>
      </c>
      <c r="K298" s="6"/>
      <c r="L298" s="52">
        <f>SUM(F298:J298)</f>
        <v>100</v>
      </c>
      <c r="M298" s="46"/>
      <c r="N298" s="19"/>
      <c r="P298" s="74"/>
      <c r="S298" s="115"/>
      <c r="T298" s="115"/>
    </row>
    <row r="299" spans="1:20" s="7" customFormat="1" ht="12">
      <c r="A299" s="2" t="s">
        <v>412</v>
      </c>
      <c r="B299" s="34">
        <f>+'Pivot Table 2-Year Insts.'!$N$511</f>
        <v>48.132116934141308</v>
      </c>
      <c r="C299" s="35"/>
      <c r="D299" s="52">
        <f t="shared" si="59"/>
        <v>66.433314886552296</v>
      </c>
      <c r="E299" s="36"/>
      <c r="F299" s="46">
        <f>+'Pivot Table 2-Year Insts.'!$N$514</f>
        <v>55.323741007194251</v>
      </c>
      <c r="G299" s="6"/>
      <c r="H299" s="6">
        <f>+'Pivot Table 2-Year Insts.'!$N$517</f>
        <v>11.109573879358052</v>
      </c>
      <c r="I299" s="6"/>
      <c r="J299" s="6">
        <f>+'Pivot Table 2-Year Insts.'!$N$520</f>
        <v>33.566685113447704</v>
      </c>
      <c r="K299" s="6"/>
      <c r="L299" s="52">
        <f>SUM(F299:J299)</f>
        <v>100</v>
      </c>
      <c r="M299" s="46"/>
      <c r="N299" s="19"/>
      <c r="P299" s="74"/>
      <c r="S299" s="115"/>
      <c r="T299" s="115"/>
    </row>
    <row r="300" spans="1:20" s="7" customFormat="1" ht="12">
      <c r="A300" s="2" t="s">
        <v>413</v>
      </c>
      <c r="B300" s="34">
        <f>+'Pivot Table 2-Year Insts.'!$N$549</f>
        <v>59.024110948533625</v>
      </c>
      <c r="C300" s="35"/>
      <c r="D300" s="52">
        <f t="shared" si="59"/>
        <v>67.859452468204353</v>
      </c>
      <c r="E300" s="36"/>
      <c r="F300" s="46">
        <f>+'Pivot Table 2-Year Insts.'!$N$552</f>
        <v>62.448803621470141</v>
      </c>
      <c r="G300" s="6"/>
      <c r="H300" s="6">
        <f>+'Pivot Table 2-Year Insts.'!$N$555</f>
        <v>5.41064884673421</v>
      </c>
      <c r="I300" s="6"/>
      <c r="J300" s="6">
        <f>+'Pivot Table 2-Year Insts.'!$N$558</f>
        <v>32.14054753179564</v>
      </c>
      <c r="K300" s="6"/>
      <c r="L300" s="52">
        <f>SUM(F300:J300)</f>
        <v>100</v>
      </c>
      <c r="M300" s="46"/>
      <c r="N300" s="19"/>
      <c r="P300" s="74"/>
      <c r="S300" s="115"/>
      <c r="T300" s="115"/>
    </row>
    <row r="301" spans="1:20" s="7" customFormat="1" ht="12">
      <c r="A301" s="53" t="s">
        <v>414</v>
      </c>
      <c r="B301" s="37">
        <f>+'Pivot Table 2-Year Insts.'!$N$587</f>
        <v>0</v>
      </c>
      <c r="C301" s="54"/>
      <c r="D301" s="55">
        <f t="shared" si="59"/>
        <v>0</v>
      </c>
      <c r="E301" s="56"/>
      <c r="F301" s="57">
        <f>+'Pivot Table 2-Year Insts.'!$N$590</f>
        <v>0</v>
      </c>
      <c r="G301" s="48"/>
      <c r="H301" s="48">
        <f>+'Pivot Table 2-Year Insts.'!$N$593</f>
        <v>0</v>
      </c>
      <c r="I301" s="48"/>
      <c r="J301" s="48">
        <f>+'Pivot Table 2-Year Insts.'!$N$596</f>
        <v>0</v>
      </c>
      <c r="K301" s="48"/>
      <c r="L301" s="58">
        <f>SUM(F301:J301)</f>
        <v>0</v>
      </c>
      <c r="M301" s="57"/>
      <c r="N301" s="19"/>
      <c r="P301" s="74"/>
      <c r="S301" s="115"/>
      <c r="T301" s="115"/>
    </row>
    <row r="302" spans="1:20" s="7" customFormat="1" ht="12.75" customHeight="1">
      <c r="A302" s="59" t="s">
        <v>369</v>
      </c>
      <c r="B302" s="39"/>
      <c r="C302" s="6"/>
      <c r="D302" s="6"/>
      <c r="E302" s="6"/>
      <c r="F302" s="39"/>
      <c r="G302" s="6"/>
      <c r="H302" s="39"/>
      <c r="I302" s="6"/>
      <c r="J302" s="39"/>
      <c r="K302" s="6"/>
      <c r="L302" s="6"/>
      <c r="M302" s="47"/>
      <c r="N302" s="19"/>
      <c r="P302" s="74"/>
      <c r="S302" s="115"/>
      <c r="T302" s="115"/>
    </row>
    <row r="303" spans="1:20" ht="53.25" customHeight="1">
      <c r="A303" s="952" t="s">
        <v>379</v>
      </c>
      <c r="B303" s="952"/>
      <c r="C303" s="952"/>
      <c r="D303" s="953"/>
      <c r="E303" s="953"/>
      <c r="F303" s="953"/>
      <c r="G303" s="953"/>
      <c r="H303" s="953"/>
      <c r="I303" s="953"/>
      <c r="J303" s="953"/>
      <c r="K303" s="953"/>
      <c r="L303" s="953"/>
      <c r="Q303" s="7"/>
    </row>
    <row r="304" spans="1:20">
      <c r="A304" s="838"/>
      <c r="B304" s="848"/>
      <c r="C304" s="838"/>
      <c r="D304" s="839"/>
      <c r="E304" s="839"/>
      <c r="F304" s="849"/>
      <c r="G304" s="849"/>
      <c r="H304" s="849"/>
      <c r="I304" s="849"/>
      <c r="J304" s="849"/>
      <c r="K304" s="839"/>
      <c r="L304" s="839"/>
      <c r="M304" s="183" t="s">
        <v>1012</v>
      </c>
      <c r="Q304" s="7"/>
    </row>
    <row r="305" spans="1:20" ht="15.75" customHeight="1">
      <c r="A305" s="1" t="s">
        <v>742</v>
      </c>
      <c r="B305" s="1"/>
      <c r="C305" s="1"/>
      <c r="D305" s="1"/>
      <c r="E305" s="1"/>
      <c r="F305" s="1"/>
      <c r="G305" s="1"/>
      <c r="H305" s="1"/>
      <c r="I305" s="1"/>
      <c r="J305" s="1"/>
      <c r="K305" s="1"/>
      <c r="L305" s="1"/>
      <c r="M305" s="44"/>
      <c r="Q305" s="7"/>
    </row>
    <row r="306" spans="1:20" ht="9" customHeight="1">
      <c r="A306" s="1"/>
      <c r="B306" s="1"/>
      <c r="C306" s="1"/>
      <c r="D306" s="1"/>
      <c r="E306" s="1"/>
      <c r="F306" s="1"/>
      <c r="G306" s="1"/>
      <c r="H306" s="1"/>
      <c r="I306" s="1"/>
      <c r="J306" s="1"/>
      <c r="K306" s="1"/>
      <c r="L306" s="1"/>
      <c r="M306" s="44"/>
      <c r="Q306" s="7"/>
    </row>
    <row r="307" spans="1:20" ht="15.75">
      <c r="A307" s="1" t="s">
        <v>426</v>
      </c>
      <c r="B307" s="1"/>
      <c r="C307" s="1"/>
      <c r="D307" s="1"/>
      <c r="E307" s="1"/>
      <c r="F307" s="1"/>
      <c r="G307" s="1"/>
      <c r="H307" s="1"/>
      <c r="I307" s="1"/>
      <c r="J307" s="1"/>
      <c r="K307" s="1"/>
      <c r="L307" s="1"/>
      <c r="M307" s="44"/>
      <c r="N307" s="38"/>
    </row>
    <row r="308" spans="1:20" ht="18.75">
      <c r="A308" s="1" t="s">
        <v>436</v>
      </c>
      <c r="B308" s="1"/>
      <c r="C308" s="1"/>
      <c r="D308" s="1"/>
      <c r="E308" s="1"/>
      <c r="F308" s="1"/>
      <c r="G308" s="1"/>
      <c r="H308" s="1"/>
      <c r="I308" s="1"/>
      <c r="J308" s="1"/>
      <c r="K308" s="1"/>
      <c r="L308" s="1"/>
      <c r="M308" s="44"/>
      <c r="N308" s="124"/>
    </row>
    <row r="309" spans="1:20" ht="15.75">
      <c r="A309" s="1" t="s">
        <v>1136</v>
      </c>
      <c r="B309" s="1"/>
      <c r="C309" s="1"/>
      <c r="D309" s="1"/>
      <c r="E309" s="1"/>
      <c r="F309" s="1"/>
      <c r="G309" s="1"/>
      <c r="H309" s="1"/>
      <c r="I309" s="1"/>
      <c r="J309" s="1"/>
      <c r="K309" s="1"/>
      <c r="L309" s="1"/>
      <c r="M309" s="44"/>
      <c r="N309" s="38"/>
    </row>
    <row r="310" spans="1:20" ht="6" customHeight="1">
      <c r="A310" s="1"/>
      <c r="B310" s="1"/>
      <c r="C310" s="1"/>
      <c r="D310" s="1"/>
      <c r="E310" s="1"/>
      <c r="F310" s="1"/>
      <c r="G310" s="1"/>
      <c r="H310" s="1"/>
      <c r="I310" s="1"/>
      <c r="J310" s="1"/>
      <c r="K310" s="1"/>
      <c r="L310" s="1"/>
      <c r="N310" s="38"/>
    </row>
    <row r="311" spans="1:20" ht="69" customHeight="1">
      <c r="A311" s="15"/>
      <c r="B311" s="42" t="s">
        <v>938</v>
      </c>
      <c r="C311" s="50"/>
      <c r="D311" s="42" t="s">
        <v>421</v>
      </c>
      <c r="E311" s="51"/>
      <c r="F311" s="42" t="s">
        <v>396</v>
      </c>
      <c r="G311" s="42"/>
      <c r="H311" s="42" t="s">
        <v>390</v>
      </c>
      <c r="I311" s="42"/>
      <c r="J311" s="42" t="s">
        <v>416</v>
      </c>
      <c r="K311" s="42"/>
      <c r="L311" s="42" t="s">
        <v>417</v>
      </c>
      <c r="M311" s="42"/>
      <c r="N311" s="38"/>
    </row>
    <row r="312" spans="1:20" s="7" customFormat="1" ht="18" customHeight="1">
      <c r="A312" s="13" t="s">
        <v>399</v>
      </c>
      <c r="B312" s="34">
        <f>+'Pivot Table 2-Year Insts.'!$O$625</f>
        <v>48.80053547523427</v>
      </c>
      <c r="C312" s="35"/>
      <c r="D312" s="52">
        <f>+F312+H312</f>
        <v>62.769517748395245</v>
      </c>
      <c r="E312" s="36"/>
      <c r="F312" s="46">
        <f>+'Pivot Table 2-Year Insts.'!$O$628</f>
        <v>56.474460964503216</v>
      </c>
      <c r="G312" s="6"/>
      <c r="H312" s="6">
        <f>+'Pivot Table 2-Year Insts.'!$O$631</f>
        <v>6.2950567838920275</v>
      </c>
      <c r="I312" s="6"/>
      <c r="J312" s="6">
        <f>+'Pivot Table 2-Year Insts.'!$O$634</f>
        <v>37.230482251604762</v>
      </c>
      <c r="K312" s="6"/>
      <c r="L312" s="52">
        <f>SUM(F312:J312)</f>
        <v>100</v>
      </c>
      <c r="M312" s="46"/>
      <c r="N312" s="18"/>
      <c r="P312" s="74"/>
      <c r="Q312" s="10"/>
      <c r="S312" s="115"/>
      <c r="T312" s="115"/>
    </row>
    <row r="313" spans="1:20" s="7" customFormat="1">
      <c r="A313" s="13"/>
      <c r="B313" s="34"/>
      <c r="C313" s="80"/>
      <c r="D313" s="79"/>
      <c r="E313" s="81"/>
      <c r="F313" s="46"/>
      <c r="G313" s="6"/>
      <c r="H313" s="6"/>
      <c r="I313" s="6"/>
      <c r="J313" s="6"/>
      <c r="K313" s="6"/>
      <c r="L313" s="52"/>
      <c r="M313" s="46"/>
      <c r="N313" s="18"/>
      <c r="P313" s="74"/>
      <c r="Q313" s="10"/>
      <c r="S313" s="115"/>
      <c r="T313" s="115"/>
    </row>
    <row r="314" spans="1:20" s="7" customFormat="1">
      <c r="A314" s="13" t="s">
        <v>400</v>
      </c>
      <c r="B314" s="34">
        <f>+'Pivot Table 2-Year Insts.'!$O$17</f>
        <v>52.922286448298003</v>
      </c>
      <c r="C314" s="35"/>
      <c r="D314" s="52">
        <f t="shared" ref="D314:D317" si="60">+F314+H314</f>
        <v>70.825242718446603</v>
      </c>
      <c r="E314" s="36"/>
      <c r="F314" s="46">
        <f>+'Pivot Table 2-Year Insts.'!$O$20</f>
        <v>62.936893203883493</v>
      </c>
      <c r="G314" s="6"/>
      <c r="H314" s="6">
        <f>+'Pivot Table 2-Year Insts.'!$O$23</f>
        <v>7.8883495145631075</v>
      </c>
      <c r="I314" s="6"/>
      <c r="J314" s="6">
        <f>+'Pivot Table 2-Year Insts.'!$O$26</f>
        <v>29.174757281553397</v>
      </c>
      <c r="K314" s="6"/>
      <c r="L314" s="52">
        <f>SUM(F314:J314)</f>
        <v>100</v>
      </c>
      <c r="M314" s="46"/>
      <c r="N314" s="18"/>
      <c r="P314" s="74"/>
      <c r="Q314" s="10"/>
      <c r="S314" s="115"/>
      <c r="T314" s="115"/>
    </row>
    <row r="315" spans="1:20" s="7" customFormat="1">
      <c r="A315" s="2" t="s">
        <v>401</v>
      </c>
      <c r="B315" s="34">
        <f>+'Pivot Table 2-Year Insts.'!$O$55</f>
        <v>44.409743910056214</v>
      </c>
      <c r="C315" s="35"/>
      <c r="D315" s="52">
        <f t="shared" si="60"/>
        <v>58.016877637130804</v>
      </c>
      <c r="E315" s="36"/>
      <c r="F315" s="46">
        <f>+'Pivot Table 2-Year Insts.'!$O$58</f>
        <v>53.586497890295362</v>
      </c>
      <c r="G315" s="6"/>
      <c r="H315" s="6">
        <f>+'Pivot Table 2-Year Insts.'!$O$61</f>
        <v>4.4303797468354427</v>
      </c>
      <c r="I315" s="6"/>
      <c r="J315" s="6">
        <f>+'Pivot Table 2-Year Insts.'!$O$64</f>
        <v>41.983122362869196</v>
      </c>
      <c r="K315" s="6"/>
      <c r="L315" s="52">
        <f>SUM(F315:J315)</f>
        <v>100</v>
      </c>
      <c r="M315" s="46"/>
      <c r="N315" s="18"/>
      <c r="P315" s="74"/>
      <c r="Q315" s="10"/>
      <c r="S315" s="115"/>
      <c r="T315" s="115"/>
    </row>
    <row r="316" spans="1:20" s="7" customFormat="1" ht="12">
      <c r="A316" s="2" t="s">
        <v>415</v>
      </c>
      <c r="B316" s="34">
        <f>+'Pivot Table 2-Year Insts.'!$O$93</f>
        <v>41.452592246613733</v>
      </c>
      <c r="C316" s="35"/>
      <c r="D316" s="52">
        <f t="shared" si="60"/>
        <v>60.7887323943662</v>
      </c>
      <c r="E316" s="36"/>
      <c r="F316" s="46">
        <f>+'Pivot Table 2-Year Insts.'!$O$96</f>
        <v>54.929577464788736</v>
      </c>
      <c r="G316" s="6"/>
      <c r="H316" s="6">
        <f>+'Pivot Table 2-Year Insts.'!$O$99</f>
        <v>5.859154929577465</v>
      </c>
      <c r="I316" s="6"/>
      <c r="J316" s="6">
        <f>+'Pivot Table 2-Year Insts.'!$O$102</f>
        <v>39.211267605633807</v>
      </c>
      <c r="K316" s="6"/>
      <c r="L316" s="52">
        <f>SUM(F316:J316)</f>
        <v>100</v>
      </c>
      <c r="M316" s="46"/>
      <c r="N316" s="18"/>
      <c r="P316" s="74"/>
      <c r="S316" s="115"/>
      <c r="T316" s="115"/>
    </row>
    <row r="317" spans="1:20" s="7" customFormat="1" ht="12">
      <c r="A317" s="2" t="s">
        <v>402</v>
      </c>
      <c r="B317" s="46">
        <f>+'Pivot Table 2-Year Insts.'!$O$131</f>
        <v>44.735817214072441</v>
      </c>
      <c r="C317" s="35"/>
      <c r="D317" s="52">
        <f t="shared" si="60"/>
        <v>71.793383633197905</v>
      </c>
      <c r="E317" s="36"/>
      <c r="F317" s="46">
        <f>+'Pivot Table 2-Year Insts.'!$O$134</f>
        <v>64.045269878119555</v>
      </c>
      <c r="G317" s="6"/>
      <c r="H317" s="6">
        <f>+'Pivot Table 2-Year Insts.'!$O$137</f>
        <v>7.7481137550783519</v>
      </c>
      <c r="I317" s="6"/>
      <c r="J317" s="6">
        <f>+'Pivot Table 2-Year Insts.'!$O$140</f>
        <v>28.206616366802091</v>
      </c>
      <c r="K317" s="6"/>
      <c r="L317" s="52">
        <f>SUM(F317:J317)</f>
        <v>100</v>
      </c>
      <c r="M317" s="46"/>
      <c r="N317" s="18"/>
      <c r="P317" s="74"/>
      <c r="S317" s="115"/>
      <c r="T317" s="115"/>
    </row>
    <row r="318" spans="1:20" s="7" customFormat="1" ht="12">
      <c r="A318" s="2"/>
      <c r="B318" s="46"/>
      <c r="C318" s="35"/>
      <c r="D318" s="52"/>
      <c r="E318" s="36"/>
      <c r="F318" s="46"/>
      <c r="G318" s="6"/>
      <c r="H318" s="6"/>
      <c r="I318" s="6"/>
      <c r="J318" s="6"/>
      <c r="K318" s="6"/>
      <c r="L318" s="52"/>
      <c r="M318" s="46"/>
      <c r="N318" s="18"/>
      <c r="P318" s="74"/>
      <c r="S318" s="115"/>
      <c r="T318" s="115"/>
    </row>
    <row r="319" spans="1:20" s="7" customFormat="1" ht="12">
      <c r="A319" s="2" t="s">
        <v>403</v>
      </c>
      <c r="B319" s="34">
        <f>+'Pivot Table 2-Year Insts.'!$O$169</f>
        <v>58.699089061206053</v>
      </c>
      <c r="C319" s="35"/>
      <c r="D319" s="52">
        <f t="shared" ref="D319:D322" si="61">+F319+H319</f>
        <v>63.870719507502891</v>
      </c>
      <c r="E319" s="36"/>
      <c r="F319" s="46">
        <f>+'Pivot Table 2-Year Insts.'!$O$172</f>
        <v>56.637168141592923</v>
      </c>
      <c r="G319" s="6"/>
      <c r="H319" s="6">
        <f>+'Pivot Table 2-Year Insts.'!$O$175</f>
        <v>7.2335513659099657</v>
      </c>
      <c r="I319" s="6"/>
      <c r="J319" s="6">
        <f>+'Pivot Table 2-Year Insts.'!$O$178</f>
        <v>36.129280492497109</v>
      </c>
      <c r="K319" s="6"/>
      <c r="L319" s="52">
        <f>SUM(F319:J319)</f>
        <v>100</v>
      </c>
      <c r="M319" s="46"/>
      <c r="N319" s="18"/>
      <c r="P319" s="74"/>
      <c r="S319" s="115"/>
      <c r="T319" s="115"/>
    </row>
    <row r="320" spans="1:20" s="7" customFormat="1" ht="12">
      <c r="A320" s="2" t="s">
        <v>404</v>
      </c>
      <c r="B320" s="34">
        <f>+'Pivot Table 2-Year Insts.'!$O$207</f>
        <v>39.738842330929643</v>
      </c>
      <c r="C320" s="35"/>
      <c r="D320" s="52">
        <f t="shared" si="61"/>
        <v>68.170671897989209</v>
      </c>
      <c r="E320" s="36"/>
      <c r="F320" s="46">
        <f>+'Pivot Table 2-Year Insts.'!$O$210</f>
        <v>63.952918097106426</v>
      </c>
      <c r="G320" s="6"/>
      <c r="H320" s="6">
        <f>+'Pivot Table 2-Year Insts.'!$O$213</f>
        <v>4.217753800882786</v>
      </c>
      <c r="I320" s="6"/>
      <c r="J320" s="6">
        <f>+'Pivot Table 2-Year Insts.'!$O$216</f>
        <v>31.829328102010791</v>
      </c>
      <c r="K320" s="6"/>
      <c r="L320" s="52">
        <f>SUM(F320:J320)</f>
        <v>100</v>
      </c>
      <c r="M320" s="46"/>
      <c r="N320" s="18"/>
      <c r="P320" s="74"/>
      <c r="S320" s="115"/>
      <c r="T320" s="115"/>
    </row>
    <row r="321" spans="1:20" s="18" customFormat="1" ht="12">
      <c r="A321" s="2" t="s">
        <v>405</v>
      </c>
      <c r="B321" s="34">
        <f>+'Pivot Table 2-Year Insts.'!$O$245</f>
        <v>56.619610835558944</v>
      </c>
      <c r="C321" s="35"/>
      <c r="D321" s="52">
        <f t="shared" si="61"/>
        <v>60.613207547169814</v>
      </c>
      <c r="E321" s="36"/>
      <c r="F321" s="46">
        <f>+'Pivot Table 2-Year Insts.'!$O$248</f>
        <v>46.832884097035041</v>
      </c>
      <c r="G321" s="6"/>
      <c r="H321" s="6">
        <f>+'Pivot Table 2-Year Insts.'!$O$251</f>
        <v>13.780323450134771</v>
      </c>
      <c r="I321" s="6"/>
      <c r="J321" s="6">
        <f>+'Pivot Table 2-Year Insts.'!$O$254</f>
        <v>39.386792452830186</v>
      </c>
      <c r="K321" s="6"/>
      <c r="L321" s="52">
        <f>SUM(F321:J321)</f>
        <v>100</v>
      </c>
      <c r="M321" s="46"/>
      <c r="P321" s="116"/>
      <c r="Q321" s="7"/>
      <c r="S321" s="117"/>
      <c r="T321" s="117"/>
    </row>
    <row r="322" spans="1:20" s="7" customFormat="1" ht="12">
      <c r="A322" s="2" t="s">
        <v>406</v>
      </c>
      <c r="B322" s="34">
        <f>+'Pivot Table 2-Year Insts.'!$O$283</f>
        <v>41.428571428571431</v>
      </c>
      <c r="C322" s="35"/>
      <c r="D322" s="52">
        <f t="shared" si="61"/>
        <v>66.026272577996707</v>
      </c>
      <c r="E322" s="36"/>
      <c r="F322" s="46">
        <f>+'Pivot Table 2-Year Insts.'!$O$286</f>
        <v>57.651888341543511</v>
      </c>
      <c r="G322" s="6"/>
      <c r="H322" s="6">
        <f>+'Pivot Table 2-Year Insts.'!$O$289</f>
        <v>8.3743842364532011</v>
      </c>
      <c r="I322" s="6"/>
      <c r="J322" s="6">
        <f>+'Pivot Table 2-Year Insts.'!$O$292</f>
        <v>33.973727422003286</v>
      </c>
      <c r="K322" s="6"/>
      <c r="L322" s="52">
        <f>SUM(F322:J322)</f>
        <v>100</v>
      </c>
      <c r="M322" s="46"/>
      <c r="N322" s="18"/>
      <c r="P322" s="74"/>
      <c r="S322" s="115"/>
      <c r="T322" s="115"/>
    </row>
    <row r="323" spans="1:20" s="7" customFormat="1" ht="12">
      <c r="A323" s="2"/>
      <c r="B323" s="34"/>
      <c r="C323" s="35"/>
      <c r="D323" s="52"/>
      <c r="E323" s="36"/>
      <c r="F323" s="46"/>
      <c r="G323" s="6"/>
      <c r="H323" s="6"/>
      <c r="I323" s="6"/>
      <c r="J323" s="6"/>
      <c r="K323" s="6"/>
      <c r="L323" s="52"/>
      <c r="M323" s="46"/>
      <c r="N323" s="18"/>
      <c r="P323" s="74"/>
      <c r="S323" s="115"/>
      <c r="T323" s="115"/>
    </row>
    <row r="324" spans="1:20" s="7" customFormat="1" ht="12">
      <c r="A324" s="2" t="s">
        <v>407</v>
      </c>
      <c r="B324" s="34">
        <f>+'Pivot Table 2-Year Insts.'!$O$321</f>
        <v>65.595836324479535</v>
      </c>
      <c r="C324" s="35"/>
      <c r="D324" s="52">
        <f t="shared" ref="D324:D327" si="62">+F324+H324</f>
        <v>63.210214318285452</v>
      </c>
      <c r="E324" s="36"/>
      <c r="F324" s="46">
        <f>+'Pivot Table 2-Year Insts.'!$O$324</f>
        <v>63.210214318285452</v>
      </c>
      <c r="G324" s="6"/>
      <c r="H324" s="6">
        <f>+'Pivot Table 2-Year Insts.'!$O$327</f>
        <v>0</v>
      </c>
      <c r="I324" s="6"/>
      <c r="J324" s="6">
        <f>+'Pivot Table 2-Year Insts.'!$O$330</f>
        <v>36.789785681714548</v>
      </c>
      <c r="K324" s="6"/>
      <c r="L324" s="52">
        <f>SUM(F324:J324)</f>
        <v>100</v>
      </c>
      <c r="M324" s="46"/>
      <c r="N324" s="18"/>
      <c r="P324" s="74"/>
      <c r="S324" s="115"/>
      <c r="T324" s="115"/>
    </row>
    <row r="325" spans="1:20" s="7" customFormat="1" ht="12">
      <c r="A325" s="2" t="s">
        <v>408</v>
      </c>
      <c r="B325" s="34">
        <f>+'Pivot Table 2-Year Insts.'!$O$359</f>
        <v>27.241205583380257</v>
      </c>
      <c r="C325" s="35"/>
      <c r="D325" s="52">
        <f t="shared" si="62"/>
        <v>57.658833768494347</v>
      </c>
      <c r="E325" s="36"/>
      <c r="F325" s="46">
        <f>+'Pivot Table 2-Year Insts.'!$O$362</f>
        <v>57.658833768494347</v>
      </c>
      <c r="G325" s="6"/>
      <c r="H325" s="6">
        <f>+'Pivot Table 2-Year Insts.'!$O$365</f>
        <v>0</v>
      </c>
      <c r="I325" s="6"/>
      <c r="J325" s="6">
        <f>+'Pivot Table 2-Year Insts.'!$O$368</f>
        <v>42.341166231505653</v>
      </c>
      <c r="K325" s="6"/>
      <c r="L325" s="52">
        <f>SUM(F325:J325)</f>
        <v>100</v>
      </c>
      <c r="M325" s="46"/>
      <c r="N325" s="18"/>
      <c r="P325" s="74"/>
      <c r="S325" s="115"/>
      <c r="T325" s="115"/>
    </row>
    <row r="326" spans="1:20" s="7" customFormat="1" ht="12">
      <c r="A326" s="2" t="s">
        <v>409</v>
      </c>
      <c r="B326" s="34">
        <f>+'Pivot Table 2-Year Insts.'!$O$397</f>
        <v>28.259404071727111</v>
      </c>
      <c r="C326" s="35"/>
      <c r="D326" s="52">
        <f t="shared" si="62"/>
        <v>59.541984732824424</v>
      </c>
      <c r="E326" s="36"/>
      <c r="F326" s="46">
        <f>+'Pivot Table 2-Year Insts.'!$O$400</f>
        <v>47.519083969465647</v>
      </c>
      <c r="G326" s="6"/>
      <c r="H326" s="6">
        <f>+'Pivot Table 2-Year Insts.'!$O$403</f>
        <v>12.022900763358779</v>
      </c>
      <c r="I326" s="6"/>
      <c r="J326" s="6">
        <f>+'Pivot Table 2-Year Insts.'!$O$406</f>
        <v>40.458015267175576</v>
      </c>
      <c r="K326" s="6"/>
      <c r="L326" s="52">
        <f>SUM(F326:J326)</f>
        <v>100</v>
      </c>
      <c r="M326" s="46"/>
      <c r="N326" s="18"/>
      <c r="P326" s="74"/>
      <c r="S326" s="115"/>
      <c r="T326" s="115"/>
    </row>
    <row r="327" spans="1:20" s="7" customFormat="1" ht="12">
      <c r="A327" s="2" t="s">
        <v>410</v>
      </c>
      <c r="B327" s="34">
        <f>+'Pivot Table 2-Year Insts.'!$O$435</f>
        <v>52.226468758332587</v>
      </c>
      <c r="C327" s="35"/>
      <c r="D327" s="52">
        <f t="shared" si="62"/>
        <v>60.976855003403678</v>
      </c>
      <c r="E327" s="36"/>
      <c r="F327" s="46">
        <f>+'Pivot Table 2-Year Insts.'!$O$438</f>
        <v>52.688904016337645</v>
      </c>
      <c r="G327" s="6"/>
      <c r="H327" s="6">
        <f>+'Pivot Table 2-Year Insts.'!$O$441</f>
        <v>8.2879509870660311</v>
      </c>
      <c r="I327" s="6"/>
      <c r="J327" s="6">
        <f>+'Pivot Table 2-Year Insts.'!$O$444</f>
        <v>39.023144996596329</v>
      </c>
      <c r="K327" s="6"/>
      <c r="L327" s="52">
        <f>SUM(F327:J327)</f>
        <v>100</v>
      </c>
      <c r="M327" s="46"/>
      <c r="N327" s="18"/>
      <c r="P327" s="74"/>
      <c r="S327" s="115"/>
      <c r="T327" s="115"/>
    </row>
    <row r="328" spans="1:20" s="7" customFormat="1" ht="12">
      <c r="A328" s="2"/>
      <c r="B328" s="34"/>
      <c r="C328" s="35"/>
      <c r="D328" s="52"/>
      <c r="E328" s="36"/>
      <c r="F328" s="46"/>
      <c r="G328" s="6"/>
      <c r="H328" s="6"/>
      <c r="I328" s="6"/>
      <c r="J328" s="6"/>
      <c r="K328" s="6"/>
      <c r="L328" s="52"/>
      <c r="M328" s="46"/>
      <c r="N328" s="18"/>
      <c r="P328" s="74"/>
      <c r="S328" s="115"/>
      <c r="T328" s="115"/>
    </row>
    <row r="329" spans="1:20" s="7" customFormat="1" ht="12">
      <c r="A329" s="2" t="s">
        <v>411</v>
      </c>
      <c r="B329" s="34">
        <f>+'Pivot Table 2-Year Insts.'!$O$473</f>
        <v>74.745002039983675</v>
      </c>
      <c r="C329" s="35"/>
      <c r="D329" s="52">
        <f t="shared" ref="D329:D332" si="63">+F329+H329</f>
        <v>60.439410480349345</v>
      </c>
      <c r="E329" s="36"/>
      <c r="F329" s="46">
        <f>+'Pivot Table 2-Year Insts.'!$O$476</f>
        <v>54.08024017467249</v>
      </c>
      <c r="G329" s="6"/>
      <c r="H329" s="6">
        <f>+'Pivot Table 2-Year Insts.'!$O$479</f>
        <v>6.359170305676856</v>
      </c>
      <c r="I329" s="6"/>
      <c r="J329" s="6">
        <f>+'Pivot Table 2-Year Insts.'!$O$482</f>
        <v>39.560589519650655</v>
      </c>
      <c r="K329" s="6"/>
      <c r="L329" s="52">
        <f>SUM(F329:J329)</f>
        <v>100</v>
      </c>
      <c r="M329" s="46"/>
      <c r="N329" s="20"/>
      <c r="P329" s="74"/>
      <c r="S329" s="115"/>
      <c r="T329" s="115"/>
    </row>
    <row r="330" spans="1:20" s="7" customFormat="1" ht="12">
      <c r="A330" s="2" t="s">
        <v>412</v>
      </c>
      <c r="B330" s="34">
        <f>+'Pivot Table 2-Year Insts.'!$O$511</f>
        <v>58.417448442386103</v>
      </c>
      <c r="C330" s="35"/>
      <c r="D330" s="52">
        <f t="shared" si="63"/>
        <v>58.456430410624741</v>
      </c>
      <c r="E330" s="36"/>
      <c r="F330" s="46">
        <f>+'Pivot Table 2-Year Insts.'!$O$514</f>
        <v>48.712562677869627</v>
      </c>
      <c r="G330" s="6"/>
      <c r="H330" s="6">
        <f>+'Pivot Table 2-Year Insts.'!$O$517</f>
        <v>9.7438677327551151</v>
      </c>
      <c r="I330" s="6"/>
      <c r="J330" s="6">
        <f>+'Pivot Table 2-Year Insts.'!$O$520</f>
        <v>41.543569589375259</v>
      </c>
      <c r="K330" s="6"/>
      <c r="L330" s="52">
        <f>SUM(F330:J330)</f>
        <v>100</v>
      </c>
      <c r="M330" s="46"/>
      <c r="N330" s="20"/>
      <c r="P330" s="74"/>
      <c r="S330" s="115"/>
      <c r="T330" s="115"/>
    </row>
    <row r="331" spans="1:20" s="7" customFormat="1" ht="12">
      <c r="A331" s="2" t="s">
        <v>413</v>
      </c>
      <c r="B331" s="34">
        <f>+'Pivot Table 2-Year Insts.'!$O$549</f>
        <v>61.405197305101055</v>
      </c>
      <c r="C331" s="35"/>
      <c r="D331" s="52">
        <f t="shared" si="63"/>
        <v>64.518025078369917</v>
      </c>
      <c r="E331" s="36"/>
      <c r="F331" s="46">
        <f>+'Pivot Table 2-Year Insts.'!$O$552</f>
        <v>57.562695924764895</v>
      </c>
      <c r="G331" s="6"/>
      <c r="H331" s="6">
        <f>+'Pivot Table 2-Year Insts.'!$O$555</f>
        <v>6.9553291536050148</v>
      </c>
      <c r="I331" s="6"/>
      <c r="J331" s="6">
        <f>+'Pivot Table 2-Year Insts.'!$O$558</f>
        <v>35.481974921630091</v>
      </c>
      <c r="K331" s="6"/>
      <c r="L331" s="52">
        <f>SUM(F331:J331)</f>
        <v>100</v>
      </c>
      <c r="M331" s="46"/>
      <c r="N331" s="20"/>
      <c r="P331" s="74"/>
      <c r="S331" s="115"/>
      <c r="T331" s="115"/>
    </row>
    <row r="332" spans="1:20" s="7" customFormat="1" ht="12">
      <c r="A332" s="53" t="s">
        <v>414</v>
      </c>
      <c r="B332" s="37">
        <f>+'Pivot Table 2-Year Insts.'!$O$587</f>
        <v>0</v>
      </c>
      <c r="C332" s="54"/>
      <c r="D332" s="55">
        <f t="shared" si="63"/>
        <v>0</v>
      </c>
      <c r="E332" s="56"/>
      <c r="F332" s="57">
        <f>+'Pivot Table 2-Year Insts.'!$O$590</f>
        <v>0</v>
      </c>
      <c r="G332" s="48"/>
      <c r="H332" s="48">
        <f>+'Pivot Table 2-Year Insts.'!$O$593</f>
        <v>0</v>
      </c>
      <c r="I332" s="48"/>
      <c r="J332" s="48">
        <f>+'Pivot Table 2-Year Insts.'!$O$596</f>
        <v>0</v>
      </c>
      <c r="K332" s="48"/>
      <c r="L332" s="58">
        <f>SUM(F332:J332)</f>
        <v>0</v>
      </c>
      <c r="M332" s="57"/>
      <c r="N332" s="20"/>
      <c r="P332" s="74"/>
      <c r="S332" s="115"/>
      <c r="T332" s="115"/>
    </row>
    <row r="333" spans="1:20" s="7" customFormat="1" ht="10.5" customHeight="1">
      <c r="A333" s="59" t="s">
        <v>369</v>
      </c>
      <c r="B333" s="39"/>
      <c r="C333" s="6"/>
      <c r="D333" s="6"/>
      <c r="E333" s="6"/>
      <c r="F333" s="39"/>
      <c r="G333" s="6"/>
      <c r="H333" s="39"/>
      <c r="I333" s="6"/>
      <c r="J333" s="39"/>
      <c r="K333" s="6"/>
      <c r="L333" s="6"/>
      <c r="M333" s="47"/>
      <c r="N333" s="19"/>
      <c r="P333" s="74"/>
      <c r="S333" s="115"/>
      <c r="T333" s="115"/>
    </row>
    <row r="334" spans="1:20" ht="59.25" customHeight="1">
      <c r="A334" s="952" t="s">
        <v>379</v>
      </c>
      <c r="B334" s="952"/>
      <c r="C334" s="952"/>
      <c r="D334" s="953"/>
      <c r="E334" s="953"/>
      <c r="F334" s="953"/>
      <c r="G334" s="953"/>
      <c r="H334" s="953"/>
      <c r="I334" s="953"/>
      <c r="J334" s="953"/>
      <c r="K334" s="953"/>
      <c r="L334" s="953"/>
      <c r="Q334" s="7"/>
    </row>
    <row r="335" spans="1:20">
      <c r="A335" s="838"/>
      <c r="B335" s="848"/>
      <c r="C335" s="838"/>
      <c r="D335" s="839"/>
      <c r="E335" s="839"/>
      <c r="F335" s="849"/>
      <c r="G335" s="849"/>
      <c r="H335" s="849"/>
      <c r="I335" s="849"/>
      <c r="J335" s="849"/>
      <c r="K335" s="839"/>
      <c r="L335" s="839"/>
      <c r="M335" s="183" t="s">
        <v>1012</v>
      </c>
      <c r="Q335" s="7"/>
    </row>
    <row r="336" spans="1:20" ht="15.75" customHeight="1">
      <c r="A336" s="1" t="s">
        <v>744</v>
      </c>
      <c r="B336" s="1"/>
      <c r="C336" s="1"/>
      <c r="D336" s="1"/>
      <c r="E336" s="1"/>
      <c r="F336" s="1"/>
      <c r="G336" s="1"/>
      <c r="H336" s="1"/>
      <c r="I336" s="1"/>
      <c r="J336" s="1"/>
      <c r="K336" s="1"/>
      <c r="L336" s="1"/>
      <c r="M336" s="44"/>
      <c r="Q336" s="7"/>
    </row>
    <row r="337" spans="1:20" ht="15.75">
      <c r="A337" s="1"/>
      <c r="B337" s="1"/>
      <c r="C337" s="1"/>
      <c r="D337" s="1"/>
      <c r="E337" s="1"/>
      <c r="F337" s="1"/>
      <c r="G337" s="1"/>
      <c r="H337" s="1"/>
      <c r="I337" s="1"/>
      <c r="J337" s="1"/>
      <c r="K337" s="1"/>
      <c r="L337" s="1"/>
      <c r="M337" s="44"/>
      <c r="Q337" s="7"/>
    </row>
    <row r="338" spans="1:20" ht="15.75">
      <c r="A338" s="1" t="s">
        <v>426</v>
      </c>
      <c r="B338" s="1"/>
      <c r="C338" s="1"/>
      <c r="D338" s="1"/>
      <c r="E338" s="1"/>
      <c r="F338" s="1"/>
      <c r="G338" s="1"/>
      <c r="H338" s="1"/>
      <c r="I338" s="1"/>
      <c r="J338" s="1"/>
      <c r="K338" s="1"/>
      <c r="L338" s="1"/>
      <c r="M338" s="44"/>
    </row>
    <row r="339" spans="1:20" ht="18.75">
      <c r="A339" s="1" t="s">
        <v>436</v>
      </c>
      <c r="B339" s="1"/>
      <c r="C339" s="1"/>
      <c r="D339" s="1"/>
      <c r="E339" s="1"/>
      <c r="F339" s="1"/>
      <c r="G339" s="1"/>
      <c r="H339" s="1"/>
      <c r="I339" s="1"/>
      <c r="J339" s="1"/>
      <c r="K339" s="1"/>
      <c r="L339" s="1"/>
      <c r="M339" s="44"/>
    </row>
    <row r="340" spans="1:20" ht="15.75">
      <c r="A340" s="1" t="s">
        <v>1137</v>
      </c>
      <c r="B340" s="1"/>
      <c r="C340" s="1"/>
      <c r="D340" s="1"/>
      <c r="E340" s="1"/>
      <c r="F340" s="1"/>
      <c r="G340" s="1"/>
      <c r="H340" s="1"/>
      <c r="I340" s="1"/>
      <c r="J340" s="1"/>
      <c r="K340" s="1"/>
      <c r="L340" s="1"/>
      <c r="M340" s="44"/>
    </row>
    <row r="341" spans="1:20" ht="7.5" customHeight="1">
      <c r="A341" s="1"/>
      <c r="B341" s="1"/>
      <c r="C341" s="1"/>
      <c r="D341" s="1"/>
      <c r="E341" s="1"/>
      <c r="F341" s="1"/>
      <c r="G341" s="1"/>
      <c r="H341" s="1"/>
      <c r="I341" s="1"/>
      <c r="J341" s="1"/>
      <c r="K341" s="1"/>
      <c r="L341" s="1"/>
    </row>
    <row r="342" spans="1:20" ht="69" customHeight="1">
      <c r="A342" s="15"/>
      <c r="B342" s="42" t="s">
        <v>938</v>
      </c>
      <c r="C342" s="50"/>
      <c r="D342" s="42" t="s">
        <v>421</v>
      </c>
      <c r="E342" s="51"/>
      <c r="F342" s="42" t="s">
        <v>396</v>
      </c>
      <c r="G342" s="42"/>
      <c r="H342" s="42" t="s">
        <v>390</v>
      </c>
      <c r="I342" s="42"/>
      <c r="J342" s="42" t="s">
        <v>416</v>
      </c>
      <c r="K342" s="42"/>
      <c r="L342" s="42" t="s">
        <v>417</v>
      </c>
      <c r="M342" s="42"/>
    </row>
    <row r="343" spans="1:20" s="7" customFormat="1" ht="18" customHeight="1">
      <c r="A343" s="13" t="s">
        <v>399</v>
      </c>
      <c r="B343" s="34">
        <f>+'Pivot Table 2-Year Insts.'!$P$625</f>
        <v>51.084345225449027</v>
      </c>
      <c r="C343" s="35"/>
      <c r="D343" s="52">
        <f>+F343+H343</f>
        <v>60.157399705675346</v>
      </c>
      <c r="E343" s="36"/>
      <c r="F343" s="46">
        <f>+'Pivot Table 2-Year Insts.'!$P$628</f>
        <v>52.786486659415189</v>
      </c>
      <c r="G343" s="6"/>
      <c r="H343" s="6">
        <f>+'Pivot Table 2-Year Insts.'!$P$631</f>
        <v>7.3709130462601582</v>
      </c>
      <c r="I343" s="6"/>
      <c r="J343" s="6">
        <f>+'Pivot Table 2-Year Insts.'!$P$634</f>
        <v>39.842600294324654</v>
      </c>
      <c r="K343" s="6"/>
      <c r="L343" s="52">
        <f>SUM(F343:J343)</f>
        <v>100</v>
      </c>
      <c r="M343" s="46"/>
      <c r="P343" s="74"/>
      <c r="Q343" s="10"/>
      <c r="S343" s="115"/>
      <c r="T343" s="115"/>
    </row>
    <row r="344" spans="1:20" s="7" customFormat="1">
      <c r="A344" s="13"/>
      <c r="B344" s="34"/>
      <c r="C344" s="80"/>
      <c r="D344" s="79"/>
      <c r="E344" s="81"/>
      <c r="F344" s="46"/>
      <c r="G344" s="6"/>
      <c r="H344" s="6"/>
      <c r="I344" s="6"/>
      <c r="J344" s="6"/>
      <c r="K344" s="6"/>
      <c r="L344" s="52"/>
      <c r="M344" s="46"/>
      <c r="P344" s="74"/>
      <c r="Q344" s="10"/>
      <c r="S344" s="115"/>
      <c r="T344" s="115"/>
    </row>
    <row r="345" spans="1:20" s="7" customFormat="1">
      <c r="A345" s="13" t="s">
        <v>400</v>
      </c>
      <c r="B345" s="34">
        <f>+'Pivot Table 2-Year Insts.'!$P$17</f>
        <v>53.235115431348724</v>
      </c>
      <c r="C345" s="35"/>
      <c r="D345" s="52">
        <f t="shared" ref="D345:D348" si="64">+F345+H345</f>
        <v>71.212553495007128</v>
      </c>
      <c r="E345" s="36"/>
      <c r="F345" s="46">
        <f>+'Pivot Table 2-Year Insts.'!$P$20</f>
        <v>61.968616262482165</v>
      </c>
      <c r="G345" s="6"/>
      <c r="H345" s="6">
        <f>+'Pivot Table 2-Year Insts.'!$P$23</f>
        <v>9.2439372325249636</v>
      </c>
      <c r="I345" s="6"/>
      <c r="J345" s="6">
        <f>+'Pivot Table 2-Year Insts.'!$P$26</f>
        <v>28.787446504992868</v>
      </c>
      <c r="K345" s="6"/>
      <c r="L345" s="52">
        <f>SUM(F345:J345)</f>
        <v>100</v>
      </c>
      <c r="M345" s="46"/>
      <c r="P345" s="74"/>
      <c r="Q345" s="10"/>
      <c r="S345" s="115"/>
      <c r="T345" s="115"/>
    </row>
    <row r="346" spans="1:20" s="7" customFormat="1">
      <c r="A346" s="2" t="s">
        <v>401</v>
      </c>
      <c r="B346" s="34">
        <f>+'Pivot Table 2-Year Insts.'!$P$55</f>
        <v>50.132107983917287</v>
      </c>
      <c r="C346" s="35"/>
      <c r="D346" s="52">
        <f t="shared" si="64"/>
        <v>51.993583868011001</v>
      </c>
      <c r="E346" s="36"/>
      <c r="F346" s="46">
        <f>+'Pivot Table 2-Year Insts.'!$P$58</f>
        <v>47.273143904674612</v>
      </c>
      <c r="G346" s="6"/>
      <c r="H346" s="6">
        <f>+'Pivot Table 2-Year Insts.'!$P$61</f>
        <v>4.7204399633363883</v>
      </c>
      <c r="I346" s="6"/>
      <c r="J346" s="6">
        <f>+'Pivot Table 2-Year Insts.'!$P$64</f>
        <v>48.006416131988999</v>
      </c>
      <c r="K346" s="6"/>
      <c r="L346" s="52">
        <f>SUM(F346:J346)</f>
        <v>100</v>
      </c>
      <c r="M346" s="46"/>
      <c r="P346" s="74"/>
      <c r="Q346" s="10"/>
      <c r="S346" s="115"/>
      <c r="T346" s="115"/>
    </row>
    <row r="347" spans="1:20" s="7" customFormat="1" ht="12">
      <c r="A347" s="2" t="s">
        <v>415</v>
      </c>
      <c r="B347" s="34">
        <f>+'Pivot Table 2-Year Insts.'!$P$93</f>
        <v>47.622884770346495</v>
      </c>
      <c r="C347" s="35"/>
      <c r="D347" s="52">
        <f t="shared" si="64"/>
        <v>58.206429780033844</v>
      </c>
      <c r="E347" s="36"/>
      <c r="F347" s="46">
        <f>+'Pivot Table 2-Year Insts.'!$P$96</f>
        <v>52.791878172588838</v>
      </c>
      <c r="G347" s="6"/>
      <c r="H347" s="6">
        <f>+'Pivot Table 2-Year Insts.'!$P$99</f>
        <v>5.4145516074450084</v>
      </c>
      <c r="I347" s="6"/>
      <c r="J347" s="6">
        <f>+'Pivot Table 2-Year Insts.'!$P$102</f>
        <v>41.793570219966156</v>
      </c>
      <c r="K347" s="6"/>
      <c r="L347" s="52">
        <f>SUM(F347:J347)</f>
        <v>100</v>
      </c>
      <c r="M347" s="46"/>
      <c r="P347" s="74"/>
      <c r="S347" s="115"/>
      <c r="T347" s="115"/>
    </row>
    <row r="348" spans="1:20" s="7" customFormat="1" ht="12">
      <c r="A348" s="2" t="s">
        <v>402</v>
      </c>
      <c r="B348" s="46">
        <f>+'Pivot Table 2-Year Insts.'!$P$131</f>
        <v>46.687697160883282</v>
      </c>
      <c r="C348" s="35"/>
      <c r="D348" s="52">
        <f t="shared" si="64"/>
        <v>68.243243243243242</v>
      </c>
      <c r="E348" s="36"/>
      <c r="F348" s="46">
        <f>+'Pivot Table 2-Year Insts.'!$P$134</f>
        <v>54.054054054054056</v>
      </c>
      <c r="G348" s="6"/>
      <c r="H348" s="6">
        <f>+'Pivot Table 2-Year Insts.'!$P$137</f>
        <v>14.189189189189189</v>
      </c>
      <c r="I348" s="6"/>
      <c r="J348" s="6">
        <f>+'Pivot Table 2-Year Insts.'!$P$140</f>
        <v>31.756756756756754</v>
      </c>
      <c r="K348" s="6"/>
      <c r="L348" s="52">
        <f>SUM(F348:J348)</f>
        <v>100</v>
      </c>
      <c r="M348" s="46"/>
      <c r="P348" s="74"/>
      <c r="S348" s="115"/>
      <c r="T348" s="115"/>
    </row>
    <row r="349" spans="1:20" s="7" customFormat="1" ht="12">
      <c r="A349" s="2"/>
      <c r="B349" s="46"/>
      <c r="C349" s="35"/>
      <c r="D349" s="52"/>
      <c r="E349" s="36"/>
      <c r="F349" s="46"/>
      <c r="G349" s="6"/>
      <c r="H349" s="6"/>
      <c r="I349" s="6"/>
      <c r="J349" s="6"/>
      <c r="K349" s="6"/>
      <c r="L349" s="52"/>
      <c r="M349" s="46"/>
      <c r="P349" s="74"/>
      <c r="S349" s="115"/>
      <c r="T349" s="115"/>
    </row>
    <row r="350" spans="1:20" s="7" customFormat="1" ht="12">
      <c r="A350" s="2" t="s">
        <v>403</v>
      </c>
      <c r="B350" s="34">
        <f>+'Pivot Table 2-Year Insts.'!$P$169</f>
        <v>59.265442404006677</v>
      </c>
      <c r="C350" s="35"/>
      <c r="D350" s="52">
        <f t="shared" ref="D350:D353" si="65">+F350+H350</f>
        <v>64.225352112676063</v>
      </c>
      <c r="E350" s="36"/>
      <c r="F350" s="46">
        <f>+'Pivot Table 2-Year Insts.'!$P$172</f>
        <v>55.211267605633807</v>
      </c>
      <c r="G350" s="6"/>
      <c r="H350" s="6">
        <f>+'Pivot Table 2-Year Insts.'!$P$175</f>
        <v>9.0140845070422539</v>
      </c>
      <c r="I350" s="6"/>
      <c r="J350" s="6">
        <f>+'Pivot Table 2-Year Insts.'!$P$178</f>
        <v>35.774647887323944</v>
      </c>
      <c r="K350" s="6"/>
      <c r="L350" s="52">
        <f>SUM(F350:J350)</f>
        <v>100</v>
      </c>
      <c r="M350" s="46"/>
      <c r="P350" s="74"/>
      <c r="S350" s="115"/>
      <c r="T350" s="115"/>
    </row>
    <row r="351" spans="1:20" s="7" customFormat="1" ht="12">
      <c r="A351" s="2" t="s">
        <v>404</v>
      </c>
      <c r="B351" s="34">
        <f>+'Pivot Table 2-Year Insts.'!$P$207</f>
        <v>40.613382899628256</v>
      </c>
      <c r="C351" s="35"/>
      <c r="D351" s="52">
        <f t="shared" si="65"/>
        <v>62.356979405034323</v>
      </c>
      <c r="E351" s="36"/>
      <c r="F351" s="46">
        <f>+'Pivot Table 2-Year Insts.'!$P$210</f>
        <v>58.46681922196796</v>
      </c>
      <c r="G351" s="6"/>
      <c r="H351" s="6">
        <f>+'Pivot Table 2-Year Insts.'!$P$213</f>
        <v>3.8901601830663615</v>
      </c>
      <c r="I351" s="6"/>
      <c r="J351" s="6">
        <f>+'Pivot Table 2-Year Insts.'!$P$216</f>
        <v>37.643020594965677</v>
      </c>
      <c r="K351" s="6"/>
      <c r="L351" s="52">
        <f>SUM(F351:J351)</f>
        <v>100</v>
      </c>
      <c r="M351" s="46"/>
      <c r="P351" s="74"/>
      <c r="S351" s="115"/>
      <c r="T351" s="115"/>
    </row>
    <row r="352" spans="1:20" s="18" customFormat="1" ht="12">
      <c r="A352" s="2" t="s">
        <v>405</v>
      </c>
      <c r="B352" s="34">
        <f>+'Pivot Table 2-Year Insts.'!$P$245</f>
        <v>42.549496352900313</v>
      </c>
      <c r="C352" s="35"/>
      <c r="D352" s="52">
        <f t="shared" si="65"/>
        <v>57.632653061224488</v>
      </c>
      <c r="E352" s="36"/>
      <c r="F352" s="46">
        <f>+'Pivot Table 2-Year Insts.'!$P$248</f>
        <v>47.591836734693878</v>
      </c>
      <c r="G352" s="6"/>
      <c r="H352" s="6">
        <f>+'Pivot Table 2-Year Insts.'!$P$251</f>
        <v>10.040816326530612</v>
      </c>
      <c r="I352" s="6"/>
      <c r="J352" s="6">
        <f>+'Pivot Table 2-Year Insts.'!$P$254</f>
        <v>42.367346938775505</v>
      </c>
      <c r="K352" s="6"/>
      <c r="L352" s="52">
        <f>SUM(F352:J352)</f>
        <v>100</v>
      </c>
      <c r="M352" s="46"/>
      <c r="P352" s="116"/>
      <c r="Q352" s="7"/>
      <c r="S352" s="117"/>
      <c r="T352" s="117"/>
    </row>
    <row r="353" spans="1:20" s="7" customFormat="1" ht="12">
      <c r="A353" s="2" t="s">
        <v>406</v>
      </c>
      <c r="B353" s="34">
        <f>+'Pivot Table 2-Year Insts.'!$P$283</f>
        <v>47.804758400784891</v>
      </c>
      <c r="C353" s="35"/>
      <c r="D353" s="52">
        <f t="shared" si="65"/>
        <v>65.21292970754233</v>
      </c>
      <c r="E353" s="36"/>
      <c r="F353" s="46">
        <f>+'Pivot Table 2-Year Insts.'!$P$286</f>
        <v>56.233966136480248</v>
      </c>
      <c r="G353" s="6"/>
      <c r="H353" s="6">
        <f>+'Pivot Table 2-Year Insts.'!$P$289</f>
        <v>8.9789635710620832</v>
      </c>
      <c r="I353" s="6"/>
      <c r="J353" s="6">
        <f>+'Pivot Table 2-Year Insts.'!$P$292</f>
        <v>34.78707029245767</v>
      </c>
      <c r="K353" s="6"/>
      <c r="L353" s="52">
        <f>SUM(F353:J353)</f>
        <v>100</v>
      </c>
      <c r="M353" s="46"/>
      <c r="P353" s="74"/>
      <c r="S353" s="115"/>
      <c r="T353" s="115"/>
    </row>
    <row r="354" spans="1:20" s="7" customFormat="1" ht="12">
      <c r="A354" s="2"/>
      <c r="B354" s="34"/>
      <c r="C354" s="35"/>
      <c r="D354" s="52"/>
      <c r="E354" s="36"/>
      <c r="F354" s="46"/>
      <c r="G354" s="6"/>
      <c r="H354" s="6"/>
      <c r="I354" s="6"/>
      <c r="J354" s="6"/>
      <c r="K354" s="6"/>
      <c r="L354" s="52"/>
      <c r="M354" s="46"/>
      <c r="P354" s="74"/>
      <c r="S354" s="115"/>
      <c r="T354" s="115"/>
    </row>
    <row r="355" spans="1:20" s="7" customFormat="1" ht="12">
      <c r="A355" s="2" t="s">
        <v>407</v>
      </c>
      <c r="B355" s="34">
        <f>+'Pivot Table 2-Year Insts.'!$P$321</f>
        <v>77.777777777777786</v>
      </c>
      <c r="C355" s="35"/>
      <c r="D355" s="52">
        <f t="shared" ref="D355:D358" si="66">+F355+H355</f>
        <v>57.473800330943192</v>
      </c>
      <c r="E355" s="36"/>
      <c r="F355" s="46">
        <f>+'Pivot Table 2-Year Insts.'!$P$324</f>
        <v>57.473800330943192</v>
      </c>
      <c r="G355" s="6"/>
      <c r="H355" s="6">
        <f>+'Pivot Table 2-Year Insts.'!$P$327</f>
        <v>0</v>
      </c>
      <c r="I355" s="6"/>
      <c r="J355" s="6">
        <f>+'Pivot Table 2-Year Insts.'!$P$330</f>
        <v>42.526199669056815</v>
      </c>
      <c r="K355" s="6"/>
      <c r="L355" s="52">
        <f>SUM(F355:J355)</f>
        <v>100</v>
      </c>
      <c r="M355" s="46"/>
      <c r="P355" s="74"/>
      <c r="S355" s="115"/>
      <c r="T355" s="115"/>
    </row>
    <row r="356" spans="1:20" s="7" customFormat="1" ht="12">
      <c r="A356" s="2" t="s">
        <v>408</v>
      </c>
      <c r="B356" s="34">
        <f>+'Pivot Table 2-Year Insts.'!$P$359</f>
        <v>24.147769935425739</v>
      </c>
      <c r="C356" s="35"/>
      <c r="D356" s="52">
        <f t="shared" si="66"/>
        <v>53.420398009950254</v>
      </c>
      <c r="E356" s="36"/>
      <c r="F356" s="46">
        <f>+'Pivot Table 2-Year Insts.'!$P$362</f>
        <v>53.420398009950254</v>
      </c>
      <c r="G356" s="6"/>
      <c r="H356" s="6">
        <f>+'Pivot Table 2-Year Insts.'!$P$365</f>
        <v>0</v>
      </c>
      <c r="I356" s="6"/>
      <c r="J356" s="6">
        <f>+'Pivot Table 2-Year Insts.'!$P$368</f>
        <v>46.579601990049753</v>
      </c>
      <c r="K356" s="6"/>
      <c r="L356" s="52">
        <f>SUM(F356:J356)</f>
        <v>100</v>
      </c>
      <c r="M356" s="46"/>
      <c r="P356" s="74"/>
      <c r="S356" s="115"/>
      <c r="T356" s="115"/>
    </row>
    <row r="357" spans="1:20" s="7" customFormat="1" ht="12">
      <c r="A357" s="2" t="s">
        <v>409</v>
      </c>
      <c r="B357" s="34">
        <f>+'Pivot Table 2-Year Insts.'!$P$397</f>
        <v>41.406021631102021</v>
      </c>
      <c r="C357" s="35"/>
      <c r="D357" s="52">
        <f t="shared" si="66"/>
        <v>56.936110130603595</v>
      </c>
      <c r="E357" s="36"/>
      <c r="F357" s="46">
        <f>+'Pivot Table 2-Year Insts.'!$P$400</f>
        <v>48.35863042710907</v>
      </c>
      <c r="G357" s="6"/>
      <c r="H357" s="6">
        <f>+'Pivot Table 2-Year Insts.'!$P$403</f>
        <v>8.5774797034945287</v>
      </c>
      <c r="I357" s="6"/>
      <c r="J357" s="6">
        <f>+'Pivot Table 2-Year Insts.'!$P$406</f>
        <v>43.063889869396398</v>
      </c>
      <c r="K357" s="6"/>
      <c r="L357" s="52">
        <f>SUM(F357:J357)</f>
        <v>100</v>
      </c>
      <c r="M357" s="46"/>
      <c r="P357" s="74"/>
      <c r="S357" s="115"/>
      <c r="T357" s="115"/>
    </row>
    <row r="358" spans="1:20" s="7" customFormat="1" ht="12">
      <c r="A358" s="2" t="s">
        <v>410</v>
      </c>
      <c r="B358" s="34">
        <f>+'Pivot Table 2-Year Insts.'!$P$435</f>
        <v>49.970777323202803</v>
      </c>
      <c r="C358" s="35"/>
      <c r="D358" s="52">
        <f t="shared" si="66"/>
        <v>59.941520467836256</v>
      </c>
      <c r="E358" s="36"/>
      <c r="F358" s="46">
        <f>+'Pivot Table 2-Year Insts.'!$P$438</f>
        <v>48.421052631578945</v>
      </c>
      <c r="G358" s="6"/>
      <c r="H358" s="6">
        <f>+'Pivot Table 2-Year Insts.'!$P$441</f>
        <v>11.520467836257311</v>
      </c>
      <c r="I358" s="6"/>
      <c r="J358" s="6">
        <f>+'Pivot Table 2-Year Insts.'!$P$444</f>
        <v>40.058479532163744</v>
      </c>
      <c r="K358" s="6"/>
      <c r="L358" s="52">
        <f>SUM(F358:J358)</f>
        <v>100</v>
      </c>
      <c r="M358" s="46"/>
      <c r="P358" s="74"/>
      <c r="S358" s="115"/>
      <c r="T358" s="115"/>
    </row>
    <row r="359" spans="1:20" s="7" customFormat="1" ht="12">
      <c r="A359" s="2"/>
      <c r="B359" s="34"/>
      <c r="C359" s="35"/>
      <c r="D359" s="52"/>
      <c r="E359" s="36"/>
      <c r="F359" s="46"/>
      <c r="G359" s="6"/>
      <c r="H359" s="6"/>
      <c r="I359" s="6"/>
      <c r="J359" s="6"/>
      <c r="K359" s="6"/>
      <c r="L359" s="52"/>
      <c r="M359" s="46"/>
      <c r="P359" s="74"/>
      <c r="S359" s="115"/>
      <c r="T359" s="115"/>
    </row>
    <row r="360" spans="1:20" s="7" customFormat="1" ht="12">
      <c r="A360" s="2" t="s">
        <v>411</v>
      </c>
      <c r="B360" s="34">
        <f>+'Pivot Table 2-Year Insts.'!$P$473</f>
        <v>79.088050314465406</v>
      </c>
      <c r="C360" s="35"/>
      <c r="D360" s="52">
        <f t="shared" ref="D360:D363" si="67">+F360+H360</f>
        <v>55.666003976143138</v>
      </c>
      <c r="E360" s="36"/>
      <c r="F360" s="46">
        <f>+'Pivot Table 2-Year Insts.'!$P$476</f>
        <v>48.111332007952285</v>
      </c>
      <c r="G360" s="6"/>
      <c r="H360" s="6">
        <f>+'Pivot Table 2-Year Insts.'!$P$479</f>
        <v>7.5546719681908545</v>
      </c>
      <c r="I360" s="6"/>
      <c r="J360" s="6">
        <f>+'Pivot Table 2-Year Insts.'!$P$482</f>
        <v>44.333996023856855</v>
      </c>
      <c r="K360" s="6"/>
      <c r="L360" s="52">
        <f>SUM(F360:J360)</f>
        <v>100</v>
      </c>
      <c r="M360" s="46"/>
      <c r="N360" s="19"/>
      <c r="P360" s="74"/>
      <c r="S360" s="115"/>
      <c r="T360" s="115"/>
    </row>
    <row r="361" spans="1:20" s="7" customFormat="1" ht="12">
      <c r="A361" s="2" t="s">
        <v>412</v>
      </c>
      <c r="B361" s="34">
        <f>+'Pivot Table 2-Year Insts.'!$P$511</f>
        <v>57.350157728706627</v>
      </c>
      <c r="C361" s="35"/>
      <c r="D361" s="52">
        <f t="shared" si="67"/>
        <v>59.515951595159521</v>
      </c>
      <c r="E361" s="36"/>
      <c r="F361" s="46">
        <f>+'Pivot Table 2-Year Insts.'!$P$514</f>
        <v>46.938027136046941</v>
      </c>
      <c r="G361" s="6"/>
      <c r="H361" s="6">
        <f>+'Pivot Table 2-Year Insts.'!$P$517</f>
        <v>12.577924459112577</v>
      </c>
      <c r="I361" s="6"/>
      <c r="J361" s="6">
        <f>+'Pivot Table 2-Year Insts.'!$P$520</f>
        <v>40.484048404840486</v>
      </c>
      <c r="K361" s="6"/>
      <c r="L361" s="52">
        <f>SUM(F361:J361)</f>
        <v>100</v>
      </c>
      <c r="M361" s="46"/>
      <c r="N361" s="19"/>
      <c r="P361" s="74"/>
      <c r="S361" s="115"/>
      <c r="T361" s="115"/>
    </row>
    <row r="362" spans="1:20" s="7" customFormat="1" ht="12">
      <c r="A362" s="2" t="s">
        <v>413</v>
      </c>
      <c r="B362" s="34">
        <f>+'Pivot Table 2-Year Insts.'!$P$549</f>
        <v>69.872276483846733</v>
      </c>
      <c r="C362" s="35"/>
      <c r="D362" s="52">
        <f t="shared" si="67"/>
        <v>65.878136200716852</v>
      </c>
      <c r="E362" s="36"/>
      <c r="F362" s="46">
        <f>+'Pivot Table 2-Year Insts.'!$P$552</f>
        <v>59.641577060931908</v>
      </c>
      <c r="G362" s="6"/>
      <c r="H362" s="6">
        <f>+'Pivot Table 2-Year Insts.'!$P$555</f>
        <v>6.236559139784946</v>
      </c>
      <c r="I362" s="6"/>
      <c r="J362" s="6">
        <f>+'Pivot Table 2-Year Insts.'!$P$558</f>
        <v>34.121863799283155</v>
      </c>
      <c r="K362" s="6"/>
      <c r="L362" s="52">
        <f>SUM(F362:J362)</f>
        <v>100</v>
      </c>
      <c r="M362" s="46"/>
      <c r="N362" s="19"/>
      <c r="P362" s="74"/>
      <c r="S362" s="115"/>
      <c r="T362" s="115"/>
    </row>
    <row r="363" spans="1:20" s="7" customFormat="1" ht="12">
      <c r="A363" s="53" t="s">
        <v>414</v>
      </c>
      <c r="B363" s="37">
        <f>+'Pivot Table 2-Year Insts.'!$P$587</f>
        <v>82.06455542021925</v>
      </c>
      <c r="C363" s="54"/>
      <c r="D363" s="55">
        <f t="shared" si="67"/>
        <v>57.551020408163268</v>
      </c>
      <c r="E363" s="56"/>
      <c r="F363" s="57">
        <f>+'Pivot Table 2-Year Insts.'!$P$590</f>
        <v>49.647495361781075</v>
      </c>
      <c r="G363" s="48"/>
      <c r="H363" s="48">
        <f>+'Pivot Table 2-Year Insts.'!$P$593</f>
        <v>7.9035250463821898</v>
      </c>
      <c r="I363" s="48"/>
      <c r="J363" s="48">
        <f>+'Pivot Table 2-Year Insts.'!$P$596</f>
        <v>42.448979591836732</v>
      </c>
      <c r="K363" s="48"/>
      <c r="L363" s="58">
        <f>SUM(F363:J363)</f>
        <v>100</v>
      </c>
      <c r="M363" s="57"/>
      <c r="N363" s="19"/>
      <c r="P363" s="74"/>
      <c r="S363" s="115"/>
      <c r="T363" s="115"/>
    </row>
    <row r="364" spans="1:20" s="7" customFormat="1" ht="12.75" customHeight="1">
      <c r="A364" s="59" t="s">
        <v>369</v>
      </c>
      <c r="B364" s="39"/>
      <c r="C364" s="6"/>
      <c r="D364" s="6"/>
      <c r="E364" s="6"/>
      <c r="F364" s="39"/>
      <c r="G364" s="6"/>
      <c r="H364" s="39"/>
      <c r="I364" s="6"/>
      <c r="J364" s="39"/>
      <c r="K364" s="6"/>
      <c r="L364" s="6"/>
      <c r="M364" s="47"/>
      <c r="N364" s="19"/>
      <c r="P364" s="74"/>
      <c r="S364" s="115"/>
      <c r="T364" s="115"/>
    </row>
    <row r="365" spans="1:20" ht="54" customHeight="1">
      <c r="A365" s="952" t="s">
        <v>379</v>
      </c>
      <c r="B365" s="952"/>
      <c r="C365" s="952"/>
      <c r="D365" s="953"/>
      <c r="E365" s="953"/>
      <c r="F365" s="953"/>
      <c r="G365" s="953"/>
      <c r="H365" s="953"/>
      <c r="I365" s="953"/>
      <c r="J365" s="953"/>
      <c r="K365" s="953"/>
      <c r="L365" s="953"/>
      <c r="Q365" s="7"/>
    </row>
    <row r="366" spans="1:20">
      <c r="A366" s="838"/>
      <c r="B366" s="848"/>
      <c r="C366" s="838"/>
      <c r="D366" s="839"/>
      <c r="E366" s="839"/>
      <c r="F366" s="849"/>
      <c r="G366" s="849"/>
      <c r="H366" s="849"/>
      <c r="I366" s="849"/>
      <c r="J366" s="849"/>
      <c r="K366" s="839"/>
      <c r="L366" s="839"/>
      <c r="M366" s="183" t="s">
        <v>1012</v>
      </c>
      <c r="Q366" s="7"/>
    </row>
    <row r="367" spans="1:20" ht="15.75" customHeight="1">
      <c r="A367" s="1" t="s">
        <v>745</v>
      </c>
      <c r="B367" s="1"/>
      <c r="C367" s="1"/>
      <c r="D367" s="1"/>
      <c r="E367" s="1"/>
      <c r="F367" s="1"/>
      <c r="G367" s="1"/>
      <c r="H367" s="1"/>
      <c r="I367" s="1"/>
      <c r="J367" s="1"/>
      <c r="K367" s="1"/>
      <c r="L367" s="1"/>
      <c r="M367" s="44"/>
      <c r="Q367" s="7"/>
    </row>
    <row r="368" spans="1:20" ht="15.75" customHeight="1">
      <c r="A368" s="1"/>
      <c r="B368" s="1"/>
      <c r="C368" s="1"/>
      <c r="D368" s="1"/>
      <c r="E368" s="1"/>
      <c r="F368" s="1"/>
      <c r="G368" s="1"/>
      <c r="H368" s="1"/>
      <c r="I368" s="1"/>
      <c r="J368" s="1"/>
      <c r="K368" s="1"/>
      <c r="L368" s="1"/>
      <c r="M368" s="44"/>
      <c r="Q368" s="7"/>
    </row>
    <row r="369" spans="1:26" ht="15.75">
      <c r="A369" s="1" t="s">
        <v>426</v>
      </c>
      <c r="B369" s="1"/>
      <c r="C369" s="1"/>
      <c r="D369" s="1"/>
      <c r="E369" s="1"/>
      <c r="F369" s="1"/>
      <c r="G369" s="1"/>
      <c r="H369" s="1"/>
      <c r="I369" s="1"/>
      <c r="J369" s="1"/>
      <c r="K369" s="1"/>
      <c r="L369" s="1"/>
      <c r="M369" s="44"/>
    </row>
    <row r="370" spans="1:26" ht="18.75">
      <c r="A370" s="1" t="s">
        <v>436</v>
      </c>
      <c r="B370" s="1"/>
      <c r="C370" s="1"/>
      <c r="D370" s="1"/>
      <c r="E370" s="1"/>
      <c r="F370" s="1"/>
      <c r="G370" s="1"/>
      <c r="H370" s="1"/>
      <c r="I370" s="1"/>
      <c r="J370" s="1"/>
      <c r="K370" s="1"/>
      <c r="L370" s="1"/>
      <c r="M370" s="44"/>
      <c r="O370" s="115"/>
      <c r="P370" s="74"/>
      <c r="Q370" s="7"/>
      <c r="R370" s="7"/>
      <c r="S370" s="115"/>
      <c r="T370" s="115"/>
      <c r="U370" s="7"/>
      <c r="V370" s="7"/>
      <c r="W370" s="7"/>
      <c r="X370" s="7"/>
      <c r="Y370" s="7"/>
      <c r="Z370" s="7"/>
    </row>
    <row r="371" spans="1:26" ht="15.75">
      <c r="A371" s="1" t="s">
        <v>1138</v>
      </c>
      <c r="B371" s="1"/>
      <c r="C371" s="1"/>
      <c r="D371" s="1"/>
      <c r="E371" s="1"/>
      <c r="F371" s="1"/>
      <c r="G371" s="1"/>
      <c r="H371" s="1"/>
      <c r="I371" s="1"/>
      <c r="J371" s="1"/>
      <c r="K371" s="1"/>
      <c r="L371" s="1"/>
      <c r="M371" s="44"/>
      <c r="O371"/>
      <c r="P371"/>
      <c r="Q371"/>
      <c r="R371"/>
      <c r="S371"/>
      <c r="T371" s="165"/>
      <c r="U371" s="166"/>
      <c r="V371" s="165"/>
      <c r="W371" s="166"/>
      <c r="X371" s="167"/>
      <c r="Y371" s="163"/>
      <c r="Z371" s="18"/>
    </row>
    <row r="372" spans="1:26" ht="6" customHeight="1">
      <c r="A372" s="1"/>
      <c r="B372" s="1"/>
      <c r="C372" s="1"/>
      <c r="D372" s="1"/>
      <c r="E372" s="1"/>
      <c r="F372" s="1"/>
      <c r="G372" s="1"/>
      <c r="H372" s="1"/>
      <c r="I372" s="1"/>
      <c r="J372" s="1"/>
      <c r="K372" s="1"/>
      <c r="L372" s="1"/>
      <c r="O372"/>
      <c r="P372"/>
      <c r="Q372"/>
      <c r="R372"/>
      <c r="S372"/>
      <c r="T372" s="115"/>
      <c r="U372" s="7"/>
      <c r="V372" s="7"/>
      <c r="W372" s="7"/>
      <c r="X372" s="7"/>
      <c r="Y372" s="7"/>
      <c r="Z372" s="7"/>
    </row>
    <row r="373" spans="1:26" ht="69" customHeight="1">
      <c r="A373" s="15"/>
      <c r="B373" s="42" t="s">
        <v>938</v>
      </c>
      <c r="C373" s="50"/>
      <c r="D373" s="42" t="s">
        <v>421</v>
      </c>
      <c r="E373" s="51"/>
      <c r="F373" s="42" t="s">
        <v>396</v>
      </c>
      <c r="G373" s="42"/>
      <c r="H373" s="42" t="s">
        <v>390</v>
      </c>
      <c r="I373" s="42"/>
      <c r="J373" s="42" t="s">
        <v>416</v>
      </c>
      <c r="K373" s="42"/>
      <c r="L373" s="42" t="s">
        <v>417</v>
      </c>
      <c r="M373" s="42"/>
      <c r="O373" s="7"/>
      <c r="P373" s="74"/>
      <c r="Q373" s="7"/>
      <c r="R373" s="7"/>
      <c r="S373" s="115"/>
      <c r="T373" s="115"/>
      <c r="U373" s="7"/>
      <c r="V373" s="7"/>
      <c r="W373" s="7"/>
      <c r="X373" s="7"/>
      <c r="Y373" s="7"/>
      <c r="Z373" s="7"/>
    </row>
    <row r="374" spans="1:26" s="7" customFormat="1" ht="18" customHeight="1">
      <c r="A374" s="13" t="s">
        <v>399</v>
      </c>
      <c r="B374" s="34">
        <f>+'Pivot Table 2-Year Insts.'!$U$625</f>
        <v>36.480506476307376</v>
      </c>
      <c r="C374" s="35"/>
      <c r="D374" s="52">
        <f>+F374+H374</f>
        <v>55.613600141668144</v>
      </c>
      <c r="E374" s="36"/>
      <c r="F374" s="46">
        <f>+'Pivot Table 2-Year Insts.'!$U$628</f>
        <v>53.69222596068709</v>
      </c>
      <c r="G374" s="6"/>
      <c r="H374" s="6">
        <f>+'Pivot Table 2-Year Insts.'!$U$631</f>
        <v>1.9213741809810521</v>
      </c>
      <c r="I374" s="6"/>
      <c r="J374" s="6">
        <f>+'Pivot Table 2-Year Insts.'!$U$634</f>
        <v>44.386399858331856</v>
      </c>
      <c r="K374" s="6"/>
      <c r="L374" s="52">
        <f>SUM(F374:J374)</f>
        <v>100</v>
      </c>
      <c r="M374" s="46"/>
      <c r="P374" s="74"/>
      <c r="Q374" s="10"/>
      <c r="S374" s="115"/>
      <c r="T374" s="115"/>
    </row>
    <row r="375" spans="1:26" s="7" customFormat="1">
      <c r="A375" s="13"/>
      <c r="B375" s="34"/>
      <c r="C375" s="80"/>
      <c r="D375" s="79"/>
      <c r="E375" s="81"/>
      <c r="F375" s="46"/>
      <c r="G375" s="6"/>
      <c r="H375" s="6"/>
      <c r="I375" s="6"/>
      <c r="J375" s="6"/>
      <c r="K375" s="6"/>
      <c r="L375" s="52"/>
      <c r="M375" s="46"/>
      <c r="P375" s="74"/>
      <c r="Q375" s="10"/>
      <c r="S375" s="115"/>
      <c r="T375" s="115"/>
    </row>
    <row r="376" spans="1:26" s="7" customFormat="1">
      <c r="A376" s="13" t="s">
        <v>400</v>
      </c>
      <c r="B376" s="34">
        <f>+'Pivot Table 2-Year Insts.'!$U$17</f>
        <v>32.517263025737606</v>
      </c>
      <c r="C376" s="35"/>
      <c r="D376" s="52">
        <f t="shared" ref="D376:D394" si="68">+F376+H376</f>
        <v>72.393822393822404</v>
      </c>
      <c r="E376" s="36"/>
      <c r="F376" s="46">
        <f>+'Pivot Table 2-Year Insts.'!$U$20</f>
        <v>66.023166023166027</v>
      </c>
      <c r="G376" s="6"/>
      <c r="H376" s="6">
        <f>+'Pivot Table 2-Year Insts.'!$U$23</f>
        <v>6.3706563706563708</v>
      </c>
      <c r="I376" s="6"/>
      <c r="J376" s="6">
        <f>+'Pivot Table 2-Year Insts.'!$U$26</f>
        <v>27.606177606177607</v>
      </c>
      <c r="K376" s="6"/>
      <c r="L376" s="52">
        <f t="shared" ref="L376:L394" si="69">SUM(F376:J376)</f>
        <v>100.00000000000001</v>
      </c>
      <c r="M376" s="46"/>
      <c r="P376" s="74"/>
      <c r="Q376" s="10"/>
      <c r="S376" s="115"/>
      <c r="T376" s="115"/>
    </row>
    <row r="377" spans="1:26" s="7" customFormat="1">
      <c r="A377" s="2" t="s">
        <v>401</v>
      </c>
      <c r="B377" s="34">
        <f>+'Pivot Table 2-Year Insts.'!$U$55</f>
        <v>0</v>
      </c>
      <c r="C377" s="35"/>
      <c r="D377" s="52">
        <f t="shared" si="68"/>
        <v>0</v>
      </c>
      <c r="E377" s="36"/>
      <c r="F377" s="46">
        <f>+'Pivot Table 2-Year Insts.'!$U$58</f>
        <v>0</v>
      </c>
      <c r="G377" s="6"/>
      <c r="H377" s="6">
        <f>+'Pivot Table 2-Year Insts.'!$U$61</f>
        <v>0</v>
      </c>
      <c r="I377" s="6"/>
      <c r="J377" s="6">
        <f>+'Pivot Table 2-Year Insts.'!$U$64</f>
        <v>0</v>
      </c>
      <c r="K377" s="6"/>
      <c r="L377" s="52">
        <f t="shared" si="69"/>
        <v>0</v>
      </c>
      <c r="M377" s="46"/>
      <c r="P377" s="74"/>
      <c r="Q377" s="10"/>
      <c r="S377" s="115"/>
      <c r="T377" s="115"/>
    </row>
    <row r="378" spans="1:26" s="7" customFormat="1" ht="12">
      <c r="A378" s="2" t="s">
        <v>415</v>
      </c>
      <c r="B378" s="34">
        <f>+'Pivot Table 2-Year Insts.'!$U$93</f>
        <v>0</v>
      </c>
      <c r="C378" s="35"/>
      <c r="D378" s="52">
        <f t="shared" si="68"/>
        <v>0</v>
      </c>
      <c r="E378" s="36"/>
      <c r="F378" s="46">
        <f>+'Pivot Table 2-Year Insts.'!$U$96</f>
        <v>0</v>
      </c>
      <c r="G378" s="6"/>
      <c r="H378" s="6">
        <f>+'Pivot Table 2-Year Insts.'!$U$99</f>
        <v>0</v>
      </c>
      <c r="I378" s="6"/>
      <c r="J378" s="6">
        <f>+'Pivot Table 2-Year Insts.'!$U$102</f>
        <v>0</v>
      </c>
      <c r="K378" s="6"/>
      <c r="L378" s="52">
        <f t="shared" si="69"/>
        <v>0</v>
      </c>
      <c r="M378" s="46"/>
      <c r="P378" s="74"/>
      <c r="S378" s="115"/>
      <c r="T378" s="115"/>
    </row>
    <row r="379" spans="1:26" s="7" customFormat="1" ht="12">
      <c r="A379" s="2" t="s">
        <v>402</v>
      </c>
      <c r="B379" s="46">
        <f>+'Pivot Table 2-Year Insts.'!$U$131</f>
        <v>0</v>
      </c>
      <c r="C379" s="35"/>
      <c r="D379" s="52">
        <f t="shared" si="68"/>
        <v>0</v>
      </c>
      <c r="E379" s="36"/>
      <c r="F379" s="46">
        <f>+'Pivot Table 2-Year Insts.'!$U$134</f>
        <v>0</v>
      </c>
      <c r="G379" s="6"/>
      <c r="H379" s="6">
        <f>+'Pivot Table 2-Year Insts.'!$U$137</f>
        <v>0</v>
      </c>
      <c r="I379" s="6"/>
      <c r="J379" s="6">
        <f>+'Pivot Table 2-Year Insts.'!$U$140</f>
        <v>0</v>
      </c>
      <c r="K379" s="6"/>
      <c r="L379" s="52">
        <f t="shared" si="69"/>
        <v>0</v>
      </c>
      <c r="M379" s="46"/>
      <c r="P379" s="74"/>
      <c r="S379" s="115"/>
      <c r="T379" s="115"/>
    </row>
    <row r="380" spans="1:26" s="7" customFormat="1" ht="12">
      <c r="A380" s="2"/>
      <c r="B380" s="46"/>
      <c r="C380" s="35"/>
      <c r="D380" s="52"/>
      <c r="E380" s="36"/>
      <c r="F380" s="46"/>
      <c r="G380" s="6"/>
      <c r="H380" s="6"/>
      <c r="I380" s="6"/>
      <c r="J380" s="6"/>
      <c r="K380" s="6"/>
      <c r="L380" s="52"/>
      <c r="M380" s="46"/>
      <c r="P380" s="74"/>
      <c r="S380" s="115"/>
      <c r="T380" s="115"/>
    </row>
    <row r="381" spans="1:26" s="7" customFormat="1" ht="12">
      <c r="A381" s="2" t="s">
        <v>403</v>
      </c>
      <c r="B381" s="34">
        <f>+'Pivot Table 2-Year Insts.'!$U$169</f>
        <v>38.43442559454644</v>
      </c>
      <c r="C381" s="35"/>
      <c r="D381" s="52">
        <f t="shared" si="68"/>
        <v>53.945379421545901</v>
      </c>
      <c r="E381" s="36"/>
      <c r="F381" s="46">
        <f>+'Pivot Table 2-Year Insts.'!$U$172</f>
        <v>52.564748563942352</v>
      </c>
      <c r="G381" s="6"/>
      <c r="H381" s="6">
        <f>+'Pivot Table 2-Year Insts.'!$U$175</f>
        <v>1.3806308576035473</v>
      </c>
      <c r="I381" s="6"/>
      <c r="J381" s="6">
        <f>+'Pivot Table 2-Year Insts.'!$U$178</f>
        <v>46.054620578454099</v>
      </c>
      <c r="K381" s="6"/>
      <c r="L381" s="52">
        <f t="shared" si="69"/>
        <v>100</v>
      </c>
      <c r="M381" s="46"/>
      <c r="P381" s="74"/>
      <c r="S381" s="115"/>
      <c r="T381" s="115"/>
    </row>
    <row r="382" spans="1:26" s="7" customFormat="1" ht="12">
      <c r="A382" s="2" t="s">
        <v>404</v>
      </c>
      <c r="B382" s="34">
        <f>+'Pivot Table 2-Year Insts.'!$U$207</f>
        <v>15.680615680615681</v>
      </c>
      <c r="C382" s="35"/>
      <c r="D382" s="52">
        <f t="shared" si="68"/>
        <v>71.779141104294482</v>
      </c>
      <c r="E382" s="36"/>
      <c r="F382" s="46">
        <f>+'Pivot Table 2-Year Insts.'!$U$210</f>
        <v>66.564417177914109</v>
      </c>
      <c r="G382" s="6"/>
      <c r="H382" s="6">
        <f>+'Pivot Table 2-Year Insts.'!$U$213</f>
        <v>5.2147239263803682</v>
      </c>
      <c r="I382" s="6"/>
      <c r="J382" s="6">
        <f>+'Pivot Table 2-Year Insts.'!$U$216</f>
        <v>28.220858895705518</v>
      </c>
      <c r="K382" s="6"/>
      <c r="L382" s="52">
        <f t="shared" si="69"/>
        <v>100</v>
      </c>
      <c r="M382" s="46"/>
    </row>
    <row r="383" spans="1:26" s="18" customFormat="1" ht="12">
      <c r="A383" s="2" t="s">
        <v>405</v>
      </c>
      <c r="B383" s="34">
        <f>+'Pivot Table 2-Year Insts.'!$U$245</f>
        <v>35.874744724302246</v>
      </c>
      <c r="C383" s="35"/>
      <c r="D383" s="159">
        <f t="shared" si="68"/>
        <v>60.531309297912713</v>
      </c>
      <c r="E383" s="36"/>
      <c r="F383" s="34">
        <f>+'Pivot Table 2-Year Insts.'!$U$248</f>
        <v>54.838709677419352</v>
      </c>
      <c r="G383" s="6"/>
      <c r="H383" s="160">
        <f>+'Pivot Table 2-Year Insts.'!$U$251</f>
        <v>5.6925996204933584</v>
      </c>
      <c r="I383" s="6"/>
      <c r="J383" s="160">
        <f>+'Pivot Table 2-Year Insts.'!$U$254</f>
        <v>39.468690702087287</v>
      </c>
      <c r="K383" s="6"/>
      <c r="L383" s="159">
        <f t="shared" si="69"/>
        <v>100</v>
      </c>
      <c r="M383" s="46"/>
    </row>
    <row r="384" spans="1:26" s="7" customFormat="1" ht="12">
      <c r="A384" s="2" t="s">
        <v>406</v>
      </c>
      <c r="B384" s="34">
        <f>+'Pivot Table 2-Year Insts.'!$U$283</f>
        <v>0</v>
      </c>
      <c r="C384" s="35"/>
      <c r="D384" s="52">
        <f t="shared" si="68"/>
        <v>0</v>
      </c>
      <c r="E384" s="36"/>
      <c r="F384" s="46">
        <f>+'Pivot Table 2-Year Insts.'!$U$286</f>
        <v>0</v>
      </c>
      <c r="G384" s="6"/>
      <c r="H384" s="6">
        <f>+'Pivot Table 2-Year Insts.'!$U$289</f>
        <v>0</v>
      </c>
      <c r="I384" s="6"/>
      <c r="J384" s="6">
        <f>+'Pivot Table 2-Year Insts.'!$U$292</f>
        <v>0</v>
      </c>
      <c r="K384" s="6"/>
      <c r="L384" s="52">
        <f t="shared" si="69"/>
        <v>0</v>
      </c>
      <c r="M384" s="46"/>
    </row>
    <row r="385" spans="1:20" s="7" customFormat="1" ht="12">
      <c r="A385" s="2"/>
      <c r="B385" s="34"/>
      <c r="C385" s="35"/>
      <c r="D385" s="52"/>
      <c r="E385" s="36"/>
      <c r="F385" s="46"/>
      <c r="G385" s="6"/>
      <c r="H385" s="6"/>
      <c r="I385" s="6"/>
      <c r="J385" s="6"/>
      <c r="K385" s="6"/>
      <c r="L385" s="52"/>
      <c r="M385" s="46"/>
    </row>
    <row r="386" spans="1:20" s="7" customFormat="1" ht="12">
      <c r="A386" s="2" t="s">
        <v>407</v>
      </c>
      <c r="B386" s="34">
        <f>+'Pivot Table 2-Year Insts.'!$U$321</f>
        <v>0</v>
      </c>
      <c r="C386" s="35"/>
      <c r="D386" s="52">
        <f t="shared" si="68"/>
        <v>0</v>
      </c>
      <c r="E386" s="36"/>
      <c r="F386" s="46">
        <f>+'Pivot Table 2-Year Insts.'!$U$324</f>
        <v>0</v>
      </c>
      <c r="G386" s="6"/>
      <c r="H386" s="6">
        <f>+'Pivot Table 2-Year Insts.'!$U$309</f>
        <v>0</v>
      </c>
      <c r="I386" s="6"/>
      <c r="J386" s="6">
        <f>+'Pivot Table 2-Year Insts.'!$U$312</f>
        <v>0</v>
      </c>
      <c r="K386" s="6"/>
      <c r="L386" s="52">
        <f t="shared" si="69"/>
        <v>0</v>
      </c>
      <c r="M386" s="46"/>
      <c r="P386" s="74"/>
      <c r="S386" s="115"/>
      <c r="T386" s="115"/>
    </row>
    <row r="387" spans="1:20" s="7" customFormat="1" ht="12">
      <c r="A387" s="2" t="s">
        <v>408</v>
      </c>
      <c r="B387" s="34">
        <f>+'Pivot Table 2-Year Insts.'!$U$359</f>
        <v>0</v>
      </c>
      <c r="C387" s="35"/>
      <c r="D387" s="52">
        <f t="shared" si="68"/>
        <v>0</v>
      </c>
      <c r="E387" s="36"/>
      <c r="F387" s="46">
        <f>+'Pivot Table 2-Year Insts.'!$U$362</f>
        <v>0</v>
      </c>
      <c r="G387" s="6"/>
      <c r="H387" s="6">
        <f>+'Pivot Table 2-Year Insts.'!$U$365</f>
        <v>0</v>
      </c>
      <c r="I387" s="6"/>
      <c r="J387" s="6">
        <f>+'Pivot Table 2-Year Insts.'!$U$368</f>
        <v>0</v>
      </c>
      <c r="K387" s="6"/>
      <c r="L387" s="52">
        <f t="shared" si="69"/>
        <v>0</v>
      </c>
      <c r="M387" s="46"/>
      <c r="P387" s="74"/>
      <c r="S387" s="115"/>
      <c r="T387" s="115"/>
    </row>
    <row r="388" spans="1:20" s="7" customFormat="1" ht="12">
      <c r="A388" s="2" t="s">
        <v>409</v>
      </c>
      <c r="B388" s="34">
        <f>+'Pivot Table 2-Year Insts.'!$U$397</f>
        <v>0</v>
      </c>
      <c r="C388" s="35"/>
      <c r="D388" s="52">
        <f t="shared" si="68"/>
        <v>0</v>
      </c>
      <c r="E388" s="36"/>
      <c r="F388" s="46">
        <f>+'Pivot Table 2-Year Insts.'!$U$400</f>
        <v>0</v>
      </c>
      <c r="G388" s="6"/>
      <c r="H388" s="6">
        <f>+'Pivot Table 2-Year Insts.'!$U$403</f>
        <v>0</v>
      </c>
      <c r="I388" s="6"/>
      <c r="J388" s="6">
        <f>+'Pivot Table 2-Year Insts.'!$U$406</f>
        <v>0</v>
      </c>
      <c r="K388" s="6"/>
      <c r="L388" s="52">
        <f t="shared" si="69"/>
        <v>0</v>
      </c>
      <c r="M388" s="46"/>
      <c r="P388" s="74"/>
      <c r="S388" s="115"/>
      <c r="T388" s="115"/>
    </row>
    <row r="389" spans="1:20" s="7" customFormat="1" ht="12">
      <c r="A389" s="2" t="s">
        <v>410</v>
      </c>
      <c r="B389" s="34">
        <f>+'Pivot Table 2-Year Insts.'!$U$435</f>
        <v>0</v>
      </c>
      <c r="C389" s="35"/>
      <c r="D389" s="52">
        <f t="shared" si="68"/>
        <v>0</v>
      </c>
      <c r="E389" s="36"/>
      <c r="F389" s="46">
        <f>+'Pivot Table 2-Year Insts.'!$U$438</f>
        <v>0</v>
      </c>
      <c r="G389" s="6"/>
      <c r="H389" s="6">
        <f>+'Pivot Table 2-Year Insts.'!$U$441</f>
        <v>0</v>
      </c>
      <c r="I389" s="6"/>
      <c r="J389" s="6">
        <f>+'Pivot Table 2-Year Insts.'!$U$444</f>
        <v>0</v>
      </c>
      <c r="K389" s="6"/>
      <c r="L389" s="52">
        <f t="shared" si="69"/>
        <v>0</v>
      </c>
      <c r="M389" s="46"/>
      <c r="P389" s="74"/>
      <c r="S389" s="115"/>
      <c r="T389" s="115"/>
    </row>
    <row r="390" spans="1:20" s="7" customFormat="1" ht="12">
      <c r="A390" s="2"/>
      <c r="B390" s="34"/>
      <c r="C390" s="35"/>
      <c r="D390" s="52"/>
      <c r="E390" s="36"/>
      <c r="F390" s="46"/>
      <c r="G390" s="6"/>
      <c r="H390" s="6"/>
      <c r="I390" s="6"/>
      <c r="J390" s="6"/>
      <c r="K390" s="6"/>
      <c r="L390" s="52"/>
      <c r="M390" s="46"/>
      <c r="P390" s="74"/>
      <c r="S390" s="115"/>
      <c r="T390" s="115"/>
    </row>
    <row r="391" spans="1:20" s="7" customFormat="1" ht="12">
      <c r="A391" s="2" t="s">
        <v>411</v>
      </c>
      <c r="B391" s="34">
        <f>+'Pivot Table 2-Year Insts.'!$U$473</f>
        <v>0</v>
      </c>
      <c r="C391" s="35"/>
      <c r="D391" s="52">
        <f t="shared" si="68"/>
        <v>0</v>
      </c>
      <c r="E391" s="36"/>
      <c r="F391" s="46">
        <f>+'Pivot Table 2-Year Insts.'!$U$476</f>
        <v>0</v>
      </c>
      <c r="G391" s="6"/>
      <c r="H391" s="6">
        <f>+'Pivot Table 2-Year Insts.'!$U$479</f>
        <v>0</v>
      </c>
      <c r="I391" s="6"/>
      <c r="J391" s="6">
        <f>+'Pivot Table 2-Year Insts.'!$U$482</f>
        <v>0</v>
      </c>
      <c r="K391" s="6"/>
      <c r="L391" s="52">
        <f t="shared" si="69"/>
        <v>0</v>
      </c>
      <c r="M391" s="46"/>
      <c r="N391" s="19"/>
      <c r="P391" s="74"/>
      <c r="S391" s="115"/>
      <c r="T391" s="115"/>
    </row>
    <row r="392" spans="1:20" s="7" customFormat="1" ht="12">
      <c r="A392" s="2" t="s">
        <v>412</v>
      </c>
      <c r="B392" s="34">
        <f>+'Pivot Table 2-Year Insts.'!$U$511</f>
        <v>0</v>
      </c>
      <c r="C392" s="35"/>
      <c r="D392" s="52">
        <f t="shared" si="68"/>
        <v>0</v>
      </c>
      <c r="E392" s="36"/>
      <c r="F392" s="46">
        <f>+'Pivot Table 2-Year Insts.'!$U$514</f>
        <v>0</v>
      </c>
      <c r="G392" s="6"/>
      <c r="H392" s="6">
        <f>+'Pivot Table 2-Year Insts.'!$U$517</f>
        <v>0</v>
      </c>
      <c r="I392" s="6"/>
      <c r="J392" s="6">
        <f>+'Pivot Table 2-Year Insts.'!$U$520</f>
        <v>0</v>
      </c>
      <c r="K392" s="6"/>
      <c r="L392" s="52">
        <f t="shared" si="69"/>
        <v>0</v>
      </c>
      <c r="M392" s="46"/>
      <c r="N392" s="19"/>
      <c r="P392" s="74"/>
      <c r="S392" s="115"/>
      <c r="T392" s="115"/>
    </row>
    <row r="393" spans="1:20" s="7" customFormat="1" ht="12">
      <c r="A393" s="2" t="s">
        <v>413</v>
      </c>
      <c r="B393" s="34">
        <f>+'Pivot Table 2-Year Insts.'!$U$549</f>
        <v>0</v>
      </c>
      <c r="C393" s="35"/>
      <c r="D393" s="52">
        <f t="shared" si="68"/>
        <v>0</v>
      </c>
      <c r="E393" s="36"/>
      <c r="F393" s="46">
        <f>+'Pivot Table 2-Year Insts.'!$U$552</f>
        <v>0</v>
      </c>
      <c r="G393" s="6"/>
      <c r="H393" s="6">
        <f>+'Pivot Table 2-Year Insts.'!$U$555</f>
        <v>0</v>
      </c>
      <c r="I393" s="6"/>
      <c r="J393" s="6">
        <f>+'Pivot Table 2-Year Insts.'!$U$558</f>
        <v>0</v>
      </c>
      <c r="K393" s="6"/>
      <c r="L393" s="52">
        <f t="shared" si="69"/>
        <v>0</v>
      </c>
      <c r="M393" s="46"/>
      <c r="N393" s="19"/>
      <c r="P393" s="74"/>
      <c r="S393" s="115"/>
      <c r="T393" s="115"/>
    </row>
    <row r="394" spans="1:20" s="7" customFormat="1" ht="12">
      <c r="A394" s="53" t="s">
        <v>414</v>
      </c>
      <c r="B394" s="37">
        <f>+'Pivot Table 2-Year Insts.'!$U$587</f>
        <v>0</v>
      </c>
      <c r="C394" s="54"/>
      <c r="D394" s="55">
        <f t="shared" si="68"/>
        <v>0</v>
      </c>
      <c r="E394" s="56"/>
      <c r="F394" s="57">
        <f>+'Pivot Table 2-Year Insts.'!$U$590</f>
        <v>0</v>
      </c>
      <c r="G394" s="48"/>
      <c r="H394" s="48">
        <f>+'Pivot Table 2-Year Insts.'!$U$593</f>
        <v>0</v>
      </c>
      <c r="I394" s="48"/>
      <c r="J394" s="48">
        <f>+'Pivot Table 2-Year Insts.'!$U$596</f>
        <v>0</v>
      </c>
      <c r="K394" s="48"/>
      <c r="L394" s="58">
        <f t="shared" si="69"/>
        <v>0</v>
      </c>
      <c r="M394" s="57"/>
      <c r="N394" s="19"/>
      <c r="P394" s="74"/>
      <c r="S394" s="115"/>
      <c r="T394" s="115"/>
    </row>
    <row r="395" spans="1:20" s="12" customFormat="1" ht="49.5" customHeight="1">
      <c r="A395" s="952" t="s">
        <v>379</v>
      </c>
      <c r="B395" s="952"/>
      <c r="C395" s="952"/>
      <c r="D395" s="953"/>
      <c r="E395" s="953"/>
      <c r="F395" s="953"/>
      <c r="G395" s="953"/>
      <c r="H395" s="953"/>
      <c r="I395" s="953"/>
      <c r="J395" s="953"/>
      <c r="K395" s="953"/>
      <c r="L395" s="953"/>
      <c r="M395" s="38"/>
      <c r="P395" s="106"/>
      <c r="Q395" s="7"/>
      <c r="S395" s="107"/>
      <c r="T395" s="107"/>
    </row>
    <row r="396" spans="1:20" s="12" customFormat="1" ht="15" customHeight="1">
      <c r="A396" s="190"/>
      <c r="B396" s="848"/>
      <c r="C396" s="838"/>
      <c r="D396" s="839"/>
      <c r="E396" s="839"/>
      <c r="F396" s="849"/>
      <c r="G396" s="849"/>
      <c r="H396" s="849"/>
      <c r="I396" s="849"/>
      <c r="J396" s="849"/>
      <c r="K396" s="839"/>
      <c r="L396" s="839"/>
      <c r="M396" s="38"/>
      <c r="P396" s="106"/>
      <c r="Q396" s="7"/>
      <c r="S396" s="107"/>
      <c r="T396" s="107"/>
    </row>
    <row r="397" spans="1:20" s="12" customFormat="1">
      <c r="B397" s="848"/>
      <c r="C397" s="838"/>
      <c r="D397" s="839"/>
      <c r="E397" s="839"/>
      <c r="F397" s="849"/>
      <c r="G397" s="849"/>
      <c r="H397" s="849"/>
      <c r="I397" s="849"/>
      <c r="J397" s="849"/>
      <c r="K397" s="839"/>
      <c r="L397" s="839"/>
      <c r="M397" s="183" t="s">
        <v>1012</v>
      </c>
      <c r="P397" s="106"/>
      <c r="Q397" s="7"/>
      <c r="S397" s="107"/>
      <c r="T397" s="107"/>
    </row>
    <row r="398" spans="1:20" ht="15.75" customHeight="1">
      <c r="A398" s="1" t="s">
        <v>746</v>
      </c>
      <c r="B398" s="1"/>
      <c r="C398" s="1"/>
      <c r="D398" s="1"/>
      <c r="E398" s="1"/>
      <c r="F398" s="1"/>
      <c r="G398" s="1"/>
      <c r="H398" s="1"/>
      <c r="I398" s="1"/>
      <c r="J398" s="1"/>
      <c r="K398" s="1"/>
      <c r="L398" s="1"/>
      <c r="M398" s="44"/>
      <c r="Q398" s="7"/>
    </row>
    <row r="399" spans="1:20" ht="15.75" customHeight="1">
      <c r="A399" s="1"/>
      <c r="B399" s="1"/>
      <c r="C399" s="1"/>
      <c r="D399" s="1"/>
      <c r="E399" s="1"/>
      <c r="F399" s="1"/>
      <c r="G399" s="1"/>
      <c r="H399" s="1"/>
      <c r="I399" s="1"/>
      <c r="J399" s="1"/>
      <c r="K399" s="1"/>
      <c r="L399" s="1"/>
      <c r="M399" s="44"/>
      <c r="Q399" s="7"/>
    </row>
    <row r="400" spans="1:20" ht="15.75">
      <c r="A400" s="1" t="s">
        <v>426</v>
      </c>
      <c r="B400" s="1"/>
      <c r="C400" s="1"/>
      <c r="D400" s="1"/>
      <c r="E400" s="1"/>
      <c r="F400" s="1"/>
      <c r="G400" s="1"/>
      <c r="H400" s="1"/>
      <c r="I400" s="1"/>
      <c r="J400" s="1"/>
      <c r="K400" s="1"/>
      <c r="L400" s="1"/>
      <c r="M400" s="44"/>
      <c r="Q400" s="12"/>
    </row>
    <row r="401" spans="1:20" ht="18.75">
      <c r="A401" s="1" t="s">
        <v>436</v>
      </c>
      <c r="B401" s="1"/>
      <c r="C401" s="1"/>
      <c r="D401" s="1"/>
      <c r="E401" s="1"/>
      <c r="F401" s="1"/>
      <c r="G401" s="1"/>
      <c r="H401" s="1"/>
      <c r="I401" s="1"/>
      <c r="J401" s="1"/>
      <c r="K401" s="1"/>
      <c r="L401" s="1"/>
      <c r="M401" s="44"/>
      <c r="Q401" s="12"/>
    </row>
    <row r="402" spans="1:20" ht="15.75">
      <c r="A402" s="1" t="s">
        <v>1139</v>
      </c>
      <c r="B402" s="1"/>
      <c r="C402" s="1"/>
      <c r="D402" s="1"/>
      <c r="E402" s="1"/>
      <c r="F402" s="1"/>
      <c r="G402" s="1"/>
      <c r="H402" s="1"/>
      <c r="I402" s="1"/>
      <c r="J402" s="1"/>
      <c r="K402" s="1"/>
      <c r="L402" s="1"/>
      <c r="M402" s="44"/>
    </row>
    <row r="403" spans="1:20" ht="6" customHeight="1">
      <c r="A403" s="1"/>
      <c r="B403" s="1"/>
      <c r="C403" s="1"/>
      <c r="D403" s="1"/>
      <c r="E403" s="1"/>
      <c r="F403" s="1"/>
      <c r="G403" s="1"/>
      <c r="H403" s="1"/>
      <c r="I403" s="1"/>
      <c r="J403" s="1"/>
      <c r="K403" s="1"/>
      <c r="L403" s="1"/>
    </row>
    <row r="404" spans="1:20" ht="69" customHeight="1">
      <c r="A404" s="15"/>
      <c r="B404" s="42" t="s">
        <v>938</v>
      </c>
      <c r="C404" s="50"/>
      <c r="D404" s="42" t="s">
        <v>421</v>
      </c>
      <c r="E404" s="51"/>
      <c r="F404" s="42" t="s">
        <v>396</v>
      </c>
      <c r="G404" s="42"/>
      <c r="H404" s="42" t="s">
        <v>390</v>
      </c>
      <c r="I404" s="42"/>
      <c r="J404" s="42" t="s">
        <v>416</v>
      </c>
      <c r="K404" s="42"/>
      <c r="L404" s="42" t="s">
        <v>417</v>
      </c>
      <c r="M404" s="42"/>
    </row>
    <row r="405" spans="1:20" s="7" customFormat="1" ht="18" customHeight="1">
      <c r="A405" s="13" t="s">
        <v>399</v>
      </c>
      <c r="B405" s="34">
        <f>+'Pivot Table 2-Year Insts.'!$R$625</f>
        <v>37.132654883056595</v>
      </c>
      <c r="C405" s="35"/>
      <c r="D405" s="52">
        <f>+F405+H405</f>
        <v>55.043754207135301</v>
      </c>
      <c r="E405" s="36"/>
      <c r="F405" s="46">
        <f>+'Pivot Table 2-Year Insts.'!$R$628</f>
        <v>53.437830560630829</v>
      </c>
      <c r="G405" s="6"/>
      <c r="H405" s="6">
        <f>+'Pivot Table 2-Year Insts.'!$R$631</f>
        <v>1.6059236465044715</v>
      </c>
      <c r="I405" s="6"/>
      <c r="J405" s="6">
        <f>+'Pivot Table 2-Year Insts.'!$R$634</f>
        <v>44.956245792864699</v>
      </c>
      <c r="K405" s="6"/>
      <c r="L405" s="52">
        <f>SUM(F405:J405)</f>
        <v>100</v>
      </c>
      <c r="M405" s="46"/>
      <c r="P405" s="74"/>
      <c r="Q405" s="10"/>
      <c r="S405" s="115"/>
      <c r="T405" s="115"/>
    </row>
    <row r="406" spans="1:20" s="7" customFormat="1">
      <c r="A406" s="13"/>
      <c r="B406" s="34"/>
      <c r="C406" s="80"/>
      <c r="D406" s="79"/>
      <c r="E406" s="81"/>
      <c r="F406" s="46"/>
      <c r="G406" s="6"/>
      <c r="H406" s="6"/>
      <c r="I406" s="6"/>
      <c r="J406" s="6"/>
      <c r="K406" s="6"/>
      <c r="L406" s="52"/>
      <c r="M406" s="46"/>
      <c r="P406" s="74"/>
      <c r="Q406" s="10"/>
      <c r="S406" s="115"/>
      <c r="T406" s="115"/>
    </row>
    <row r="407" spans="1:20" s="7" customFormat="1">
      <c r="A407" s="13" t="s">
        <v>400</v>
      </c>
      <c r="B407" s="34">
        <f>+'Pivot Table 2-Year Insts.'!$R$17</f>
        <v>45.904436860068259</v>
      </c>
      <c r="C407" s="35"/>
      <c r="D407" s="52">
        <f t="shared" ref="D407:D410" si="70">+F407+H407</f>
        <v>81.040892193308551</v>
      </c>
      <c r="E407" s="36"/>
      <c r="F407" s="46">
        <f>+'Pivot Table 2-Year Insts.'!$R$20</f>
        <v>75.464684014869889</v>
      </c>
      <c r="G407" s="6"/>
      <c r="H407" s="6">
        <f>+'Pivot Table 2-Year Insts.'!$R$23</f>
        <v>5.5762081784386615</v>
      </c>
      <c r="I407" s="6"/>
      <c r="J407" s="6">
        <f>+'Pivot Table 2-Year Insts.'!$R$26</f>
        <v>18.959107806691449</v>
      </c>
      <c r="K407" s="6"/>
      <c r="L407" s="52">
        <f>SUM(F407:J407)</f>
        <v>100</v>
      </c>
      <c r="M407" s="46"/>
      <c r="P407" s="74"/>
      <c r="Q407" s="10"/>
      <c r="S407" s="115"/>
      <c r="T407" s="115"/>
    </row>
    <row r="408" spans="1:20" s="7" customFormat="1">
      <c r="A408" s="2" t="s">
        <v>401</v>
      </c>
      <c r="B408" s="34">
        <f>+'Pivot Table 2-Year Insts.'!$R$55</f>
        <v>0</v>
      </c>
      <c r="C408" s="35"/>
      <c r="D408" s="52">
        <f t="shared" si="70"/>
        <v>0</v>
      </c>
      <c r="E408" s="36"/>
      <c r="F408" s="46">
        <f>+'Pivot Table 2-Year Insts.'!$R$58</f>
        <v>0</v>
      </c>
      <c r="G408" s="6"/>
      <c r="H408" s="6">
        <f>+'Pivot Table 2-Year Insts.'!$R$61</f>
        <v>0</v>
      </c>
      <c r="I408" s="6"/>
      <c r="J408" s="6">
        <f>+'Pivot Table 2-Year Insts.'!$R$64</f>
        <v>0</v>
      </c>
      <c r="K408" s="6"/>
      <c r="L408" s="52">
        <f>SUM(F408:J408)</f>
        <v>0</v>
      </c>
      <c r="M408" s="46"/>
      <c r="P408" s="74"/>
      <c r="Q408" s="10"/>
      <c r="S408" s="115"/>
      <c r="T408" s="115"/>
    </row>
    <row r="409" spans="1:20" s="7" customFormat="1" ht="12">
      <c r="A409" s="2" t="s">
        <v>415</v>
      </c>
      <c r="B409" s="34">
        <f>+'Pivot Table 2-Year Insts.'!$R$93</f>
        <v>0</v>
      </c>
      <c r="C409" s="35"/>
      <c r="D409" s="52">
        <f t="shared" si="70"/>
        <v>0</v>
      </c>
      <c r="E409" s="36"/>
      <c r="F409" s="46">
        <f>+'Pivot Table 2-Year Insts.'!$R$96</f>
        <v>0</v>
      </c>
      <c r="G409" s="6"/>
      <c r="H409" s="6">
        <f>+'Pivot Table 2-Year Insts.'!$R$99</f>
        <v>0</v>
      </c>
      <c r="I409" s="6"/>
      <c r="J409" s="6">
        <f>+'Pivot Table 2-Year Insts.'!$R$102</f>
        <v>0</v>
      </c>
      <c r="K409" s="6"/>
      <c r="L409" s="52">
        <f>SUM(F409:J409)</f>
        <v>0</v>
      </c>
      <c r="M409" s="46"/>
      <c r="P409" s="74"/>
      <c r="S409" s="115"/>
      <c r="T409" s="115"/>
    </row>
    <row r="410" spans="1:20" s="7" customFormat="1" ht="12">
      <c r="A410" s="2" t="s">
        <v>402</v>
      </c>
      <c r="B410" s="46">
        <f>+'Pivot Table 2-Year Insts.'!$R$131</f>
        <v>0</v>
      </c>
      <c r="C410" s="35"/>
      <c r="D410" s="52">
        <f t="shared" si="70"/>
        <v>0</v>
      </c>
      <c r="E410" s="36"/>
      <c r="F410" s="46">
        <f>+'Pivot Table 2-Year Insts.'!$R$134</f>
        <v>0</v>
      </c>
      <c r="G410" s="6"/>
      <c r="H410" s="6">
        <f>+'Pivot Table 2-Year Insts.'!$R$137</f>
        <v>0</v>
      </c>
      <c r="I410" s="6"/>
      <c r="J410" s="6">
        <f>+'Pivot Table 2-Year Insts.'!$R$140</f>
        <v>0</v>
      </c>
      <c r="K410" s="6"/>
      <c r="L410" s="52">
        <f>SUM(F410:J410)</f>
        <v>0</v>
      </c>
      <c r="M410" s="46"/>
      <c r="P410" s="74"/>
      <c r="S410" s="115"/>
      <c r="T410" s="115"/>
    </row>
    <row r="411" spans="1:20" s="7" customFormat="1" ht="12">
      <c r="A411" s="2"/>
      <c r="B411" s="46"/>
      <c r="C411" s="35"/>
      <c r="D411" s="52"/>
      <c r="E411" s="36"/>
      <c r="F411" s="46"/>
      <c r="G411" s="6"/>
      <c r="H411" s="6"/>
      <c r="I411" s="6"/>
      <c r="J411" s="6"/>
      <c r="K411" s="6"/>
      <c r="L411" s="52"/>
      <c r="M411" s="46"/>
      <c r="P411" s="74"/>
      <c r="S411" s="115"/>
      <c r="T411" s="115"/>
    </row>
    <row r="412" spans="1:20" s="7" customFormat="1" ht="12">
      <c r="A412" s="2" t="s">
        <v>403</v>
      </c>
      <c r="B412" s="34">
        <f>+'Pivot Table 2-Year Insts.'!$R$169</f>
        <v>38.554313741255932</v>
      </c>
      <c r="C412" s="35"/>
      <c r="D412" s="52">
        <f t="shared" ref="D412:D415" si="71">+F412+H412</f>
        <v>53.618352450469246</v>
      </c>
      <c r="E412" s="36"/>
      <c r="F412" s="46">
        <f>+'Pivot Table 2-Year Insts.'!$R$172</f>
        <v>52.262773722627742</v>
      </c>
      <c r="G412" s="6"/>
      <c r="H412" s="6">
        <f>+'Pivot Table 2-Year Insts.'!$R$175</f>
        <v>1.3555787278415017</v>
      </c>
      <c r="I412" s="6"/>
      <c r="J412" s="6">
        <f>+'Pivot Table 2-Year Insts.'!$R$178</f>
        <v>46.381647549530761</v>
      </c>
      <c r="K412" s="6"/>
      <c r="L412" s="52">
        <f>SUM(F412:J412)</f>
        <v>100</v>
      </c>
      <c r="M412" s="46"/>
      <c r="P412" s="74"/>
      <c r="S412" s="115"/>
      <c r="T412" s="115"/>
    </row>
    <row r="413" spans="1:20" s="7" customFormat="1" ht="12">
      <c r="A413" s="2" t="s">
        <v>404</v>
      </c>
      <c r="B413" s="34">
        <f>+'Pivot Table 2-Year Insts.'!$R$207</f>
        <v>15.680615680615681</v>
      </c>
      <c r="C413" s="35"/>
      <c r="D413" s="52">
        <f t="shared" si="71"/>
        <v>71.779141104294482</v>
      </c>
      <c r="E413" s="36"/>
      <c r="F413" s="46">
        <f>+'Pivot Table 2-Year Insts.'!$R$210</f>
        <v>66.564417177914109</v>
      </c>
      <c r="G413" s="6"/>
      <c r="H413" s="6">
        <f>+'Pivot Table 2-Year Insts.'!$R$213</f>
        <v>5.2147239263803682</v>
      </c>
      <c r="I413" s="6"/>
      <c r="J413" s="6">
        <f>+'Pivot Table 2-Year Insts.'!$R$216</f>
        <v>28.220858895705518</v>
      </c>
      <c r="K413" s="6"/>
      <c r="L413" s="52">
        <f>SUM(F413:J413)</f>
        <v>100</v>
      </c>
      <c r="M413" s="46"/>
      <c r="P413" s="74"/>
      <c r="S413" s="115"/>
      <c r="T413" s="115"/>
    </row>
    <row r="414" spans="1:20" s="18" customFormat="1" ht="12">
      <c r="A414" s="2" t="s">
        <v>405</v>
      </c>
      <c r="B414" s="34">
        <f>+'Pivot Table 2-Year Insts.'!$R$245</f>
        <v>45.922746781115883</v>
      </c>
      <c r="C414" s="35"/>
      <c r="D414" s="159">
        <f t="shared" si="71"/>
        <v>60.747663551401871</v>
      </c>
      <c r="E414" s="36"/>
      <c r="F414" s="34">
        <f>+'Pivot Table 2-Year Insts.'!$R$248</f>
        <v>58.411214953271028</v>
      </c>
      <c r="G414" s="6"/>
      <c r="H414" s="160">
        <f>+'Pivot Table 2-Year Insts.'!$R$251</f>
        <v>2.3364485981308412</v>
      </c>
      <c r="I414" s="6"/>
      <c r="J414" s="160">
        <f>+'Pivot Table 2-Year Insts.'!$R$254</f>
        <v>39.252336448598129</v>
      </c>
      <c r="K414" s="6"/>
      <c r="L414" s="52">
        <f>SUM(F414:J414)</f>
        <v>100</v>
      </c>
      <c r="M414" s="46"/>
      <c r="P414" s="116"/>
      <c r="Q414" s="7"/>
      <c r="S414" s="117"/>
      <c r="T414" s="117"/>
    </row>
    <row r="415" spans="1:20" s="7" customFormat="1" ht="12">
      <c r="A415" s="2" t="s">
        <v>406</v>
      </c>
      <c r="B415" s="34">
        <f>+'Pivot Table 2-Year Insts.'!$R$283</f>
        <v>0</v>
      </c>
      <c r="C415" s="35"/>
      <c r="D415" s="52">
        <f t="shared" si="71"/>
        <v>0</v>
      </c>
      <c r="E415" s="36"/>
      <c r="F415" s="46">
        <f>+'Pivot Table 2-Year Insts.'!$R$286</f>
        <v>0</v>
      </c>
      <c r="G415" s="6"/>
      <c r="H415" s="6">
        <f>+'Pivot Table 2-Year Insts.'!$R$289</f>
        <v>0</v>
      </c>
      <c r="I415" s="6"/>
      <c r="J415" s="6">
        <f>+'Pivot Table 2-Year Insts.'!$R$292</f>
        <v>0</v>
      </c>
      <c r="K415" s="6"/>
      <c r="L415" s="52">
        <f>SUM(F415:J415)</f>
        <v>0</v>
      </c>
      <c r="M415" s="46"/>
      <c r="P415" s="74"/>
      <c r="S415" s="115"/>
      <c r="T415" s="115"/>
    </row>
    <row r="416" spans="1:20" s="7" customFormat="1" ht="12">
      <c r="A416" s="2"/>
      <c r="B416" s="34"/>
      <c r="C416" s="35"/>
      <c r="D416" s="52"/>
      <c r="E416" s="36"/>
      <c r="F416" s="46"/>
      <c r="G416" s="6"/>
      <c r="H416" s="6"/>
      <c r="I416" s="6"/>
      <c r="J416" s="6"/>
      <c r="K416" s="6"/>
      <c r="L416" s="52"/>
      <c r="M416" s="46"/>
      <c r="P416" s="74"/>
      <c r="S416" s="115"/>
      <c r="T416" s="115"/>
    </row>
    <row r="417" spans="1:20" s="7" customFormat="1" ht="12">
      <c r="A417" s="2" t="s">
        <v>407</v>
      </c>
      <c r="B417" s="34">
        <f>+'Pivot Table 2-Year Insts.'!$R$321</f>
        <v>0</v>
      </c>
      <c r="C417" s="35"/>
      <c r="D417" s="52">
        <f t="shared" ref="D417:D420" si="72">+F417+H417</f>
        <v>0</v>
      </c>
      <c r="E417" s="36"/>
      <c r="F417" s="46">
        <f>+'Pivot Table 2-Year Insts.'!$R$324</f>
        <v>0</v>
      </c>
      <c r="G417" s="6"/>
      <c r="H417" s="6">
        <f>+'Pivot Table 2-Year Insts.'!$R$309</f>
        <v>0</v>
      </c>
      <c r="I417" s="6"/>
      <c r="J417" s="6">
        <f>+'Pivot Table 2-Year Insts.'!$R$312</f>
        <v>0</v>
      </c>
      <c r="K417" s="6"/>
      <c r="L417" s="52">
        <f>SUM(F417:J417)</f>
        <v>0</v>
      </c>
      <c r="M417" s="46"/>
      <c r="P417" s="74"/>
      <c r="S417" s="115"/>
      <c r="T417" s="115"/>
    </row>
    <row r="418" spans="1:20" s="7" customFormat="1" ht="12">
      <c r="A418" s="2" t="s">
        <v>408</v>
      </c>
      <c r="B418" s="34">
        <f>+'Pivot Table 2-Year Insts.'!$R$359</f>
        <v>0</v>
      </c>
      <c r="C418" s="35"/>
      <c r="D418" s="52">
        <f t="shared" si="72"/>
        <v>0</v>
      </c>
      <c r="E418" s="36"/>
      <c r="F418" s="46">
        <f>+'Pivot Table 2-Year Insts.'!$R$362</f>
        <v>0</v>
      </c>
      <c r="G418" s="6"/>
      <c r="H418" s="6">
        <f>+'Pivot Table 2-Year Insts.'!$R$365</f>
        <v>0</v>
      </c>
      <c r="I418" s="6"/>
      <c r="J418" s="6">
        <f>+'Pivot Table 2-Year Insts.'!$R$368</f>
        <v>0</v>
      </c>
      <c r="K418" s="6"/>
      <c r="L418" s="52">
        <f>SUM(F418:J418)</f>
        <v>0</v>
      </c>
      <c r="M418" s="46"/>
      <c r="P418" s="74"/>
      <c r="S418" s="115"/>
      <c r="T418" s="115"/>
    </row>
    <row r="419" spans="1:20" s="7" customFormat="1" ht="12">
      <c r="A419" s="2" t="s">
        <v>409</v>
      </c>
      <c r="B419" s="34">
        <f>+'Pivot Table 2-Year Insts.'!$R$397</f>
        <v>0</v>
      </c>
      <c r="C419" s="35"/>
      <c r="D419" s="52">
        <f t="shared" si="72"/>
        <v>0</v>
      </c>
      <c r="E419" s="36"/>
      <c r="F419" s="46">
        <f>+'Pivot Table 2-Year Insts.'!$R$400</f>
        <v>0</v>
      </c>
      <c r="G419" s="6"/>
      <c r="H419" s="6">
        <f>+'Pivot Table 2-Year Insts.'!$R$403</f>
        <v>0</v>
      </c>
      <c r="I419" s="6"/>
      <c r="J419" s="6">
        <f>+'Pivot Table 2-Year Insts.'!$R$406</f>
        <v>0</v>
      </c>
      <c r="K419" s="6"/>
      <c r="L419" s="52">
        <f>SUM(F419:J419)</f>
        <v>0</v>
      </c>
      <c r="M419" s="46"/>
      <c r="P419" s="74"/>
      <c r="S419" s="115"/>
      <c r="T419" s="115"/>
    </row>
    <row r="420" spans="1:20" s="7" customFormat="1" ht="12">
      <c r="A420" s="2" t="s">
        <v>410</v>
      </c>
      <c r="B420" s="34">
        <f>+'Pivot Table 2-Year Insts.'!$R$435</f>
        <v>0</v>
      </c>
      <c r="C420" s="35"/>
      <c r="D420" s="52">
        <f t="shared" si="72"/>
        <v>0</v>
      </c>
      <c r="E420" s="36"/>
      <c r="F420" s="46">
        <f>+'Pivot Table 2-Year Insts.'!$R$438</f>
        <v>0</v>
      </c>
      <c r="G420" s="6"/>
      <c r="H420" s="6">
        <f>+'Pivot Table 2-Year Insts.'!$R$441</f>
        <v>0</v>
      </c>
      <c r="I420" s="6"/>
      <c r="J420" s="6">
        <f>+'Pivot Table 2-Year Insts.'!$R$444</f>
        <v>0</v>
      </c>
      <c r="K420" s="6"/>
      <c r="L420" s="52">
        <f>SUM(F420:J420)</f>
        <v>0</v>
      </c>
      <c r="M420" s="46"/>
      <c r="P420" s="74"/>
      <c r="S420" s="115"/>
      <c r="T420" s="115"/>
    </row>
    <row r="421" spans="1:20" s="7" customFormat="1" ht="12">
      <c r="A421" s="2"/>
      <c r="B421" s="34"/>
      <c r="C421" s="35"/>
      <c r="D421" s="52"/>
      <c r="E421" s="36"/>
      <c r="F421" s="46"/>
      <c r="G421" s="6"/>
      <c r="H421" s="6"/>
      <c r="I421" s="6"/>
      <c r="J421" s="6"/>
      <c r="K421" s="6"/>
      <c r="L421" s="52"/>
      <c r="M421" s="46"/>
      <c r="P421" s="74"/>
      <c r="S421" s="115"/>
      <c r="T421" s="115"/>
    </row>
    <row r="422" spans="1:20" s="7" customFormat="1" ht="12">
      <c r="A422" s="2" t="s">
        <v>411</v>
      </c>
      <c r="B422" s="34">
        <f>+'Pivot Table 2-Year Insts.'!$R$473</f>
        <v>0</v>
      </c>
      <c r="C422" s="35"/>
      <c r="D422" s="52">
        <f t="shared" ref="D422:D425" si="73">+F422+H422</f>
        <v>0</v>
      </c>
      <c r="E422" s="36"/>
      <c r="F422" s="46">
        <f>+'Pivot Table 2-Year Insts.'!$R$476</f>
        <v>0</v>
      </c>
      <c r="G422" s="6"/>
      <c r="H422" s="6">
        <f>+'Pivot Table 2-Year Insts.'!$R$479</f>
        <v>0</v>
      </c>
      <c r="I422" s="6"/>
      <c r="J422" s="6">
        <f>+'Pivot Table 2-Year Insts.'!$R$482</f>
        <v>0</v>
      </c>
      <c r="K422" s="6"/>
      <c r="L422" s="52">
        <f>SUM(F422:J422)</f>
        <v>0</v>
      </c>
      <c r="M422" s="46"/>
      <c r="P422" s="74"/>
      <c r="S422" s="115"/>
      <c r="T422" s="115"/>
    </row>
    <row r="423" spans="1:20" s="7" customFormat="1" ht="12">
      <c r="A423" s="2" t="s">
        <v>412</v>
      </c>
      <c r="B423" s="34">
        <f>+'Pivot Table 2-Year Insts.'!$R$511</f>
        <v>0</v>
      </c>
      <c r="C423" s="35"/>
      <c r="D423" s="52">
        <f t="shared" si="73"/>
        <v>0</v>
      </c>
      <c r="E423" s="36"/>
      <c r="F423" s="46">
        <f>+'Pivot Table 2-Year Insts.'!$R$514</f>
        <v>0</v>
      </c>
      <c r="G423" s="6"/>
      <c r="H423" s="6">
        <f>+'Pivot Table 2-Year Insts.'!$R$517</f>
        <v>0</v>
      </c>
      <c r="I423" s="6"/>
      <c r="J423" s="6">
        <f>+'Pivot Table 2-Year Insts.'!$R$520</f>
        <v>0</v>
      </c>
      <c r="K423" s="6"/>
      <c r="L423" s="52">
        <f>SUM(F423:J423)</f>
        <v>0</v>
      </c>
      <c r="M423" s="46"/>
      <c r="N423" s="19"/>
      <c r="P423" s="74"/>
      <c r="S423" s="115"/>
      <c r="T423" s="115"/>
    </row>
    <row r="424" spans="1:20" s="7" customFormat="1" ht="12">
      <c r="A424" s="2" t="s">
        <v>413</v>
      </c>
      <c r="B424" s="34">
        <f>+'Pivot Table 2-Year Insts.'!$R$549</f>
        <v>0</v>
      </c>
      <c r="C424" s="35"/>
      <c r="D424" s="52">
        <f t="shared" si="73"/>
        <v>0</v>
      </c>
      <c r="E424" s="36"/>
      <c r="F424" s="46">
        <f>+'Pivot Table 2-Year Insts.'!$R$552</f>
        <v>0</v>
      </c>
      <c r="G424" s="6"/>
      <c r="H424" s="6">
        <f>+'Pivot Table 2-Year Insts.'!$R$555</f>
        <v>0</v>
      </c>
      <c r="I424" s="6"/>
      <c r="J424" s="6">
        <f>+'Pivot Table 2-Year Insts.'!$R$558</f>
        <v>0</v>
      </c>
      <c r="K424" s="6"/>
      <c r="L424" s="52">
        <f>SUM(F424:J424)</f>
        <v>0</v>
      </c>
      <c r="M424" s="46"/>
      <c r="N424" s="19"/>
      <c r="P424" s="74"/>
      <c r="S424" s="115"/>
      <c r="T424" s="115"/>
    </row>
    <row r="425" spans="1:20" s="7" customFormat="1" ht="12">
      <c r="A425" s="53" t="s">
        <v>414</v>
      </c>
      <c r="B425" s="37">
        <f>+'Pivot Table 2-Year Insts.'!$R$587</f>
        <v>0</v>
      </c>
      <c r="C425" s="54"/>
      <c r="D425" s="55">
        <f t="shared" si="73"/>
        <v>0</v>
      </c>
      <c r="E425" s="56"/>
      <c r="F425" s="57">
        <f>+'Pivot Table 2-Year Insts.'!$R$590</f>
        <v>0</v>
      </c>
      <c r="G425" s="48"/>
      <c r="H425" s="48">
        <f>+'Pivot Table 2-Year Insts.'!$R$593</f>
        <v>0</v>
      </c>
      <c r="I425" s="48"/>
      <c r="J425" s="48">
        <f>+'Pivot Table 2-Year Insts.'!$R$596</f>
        <v>0</v>
      </c>
      <c r="K425" s="48"/>
      <c r="L425" s="58">
        <f>SUM(F425:J425)</f>
        <v>0</v>
      </c>
      <c r="M425" s="57"/>
      <c r="N425" s="19"/>
      <c r="P425" s="74"/>
      <c r="S425" s="115"/>
      <c r="T425" s="115"/>
    </row>
    <row r="426" spans="1:20" ht="54.75" customHeight="1">
      <c r="A426" s="952" t="s">
        <v>379</v>
      </c>
      <c r="B426" s="952"/>
      <c r="C426" s="952"/>
      <c r="D426" s="953"/>
      <c r="E426" s="953"/>
      <c r="F426" s="953"/>
      <c r="G426" s="953"/>
      <c r="H426" s="953"/>
      <c r="I426" s="953"/>
      <c r="J426" s="953"/>
      <c r="K426" s="953"/>
      <c r="L426" s="953"/>
      <c r="Q426" s="7"/>
    </row>
    <row r="427" spans="1:20" s="113" customFormat="1" ht="12">
      <c r="A427" s="838"/>
      <c r="B427" s="848"/>
      <c r="C427" s="838"/>
      <c r="D427" s="839"/>
      <c r="E427" s="839"/>
      <c r="F427" s="849"/>
      <c r="G427" s="849"/>
      <c r="H427" s="849"/>
      <c r="I427" s="849"/>
      <c r="J427" s="849"/>
      <c r="K427" s="839"/>
      <c r="L427" s="839"/>
      <c r="M427" s="183" t="s">
        <v>1012</v>
      </c>
      <c r="P427" s="118"/>
      <c r="Q427" s="7"/>
      <c r="S427" s="114"/>
      <c r="T427" s="114"/>
    </row>
    <row r="428" spans="1:20" ht="15.75" customHeight="1">
      <c r="A428" s="1" t="s">
        <v>747</v>
      </c>
      <c r="B428" s="1"/>
      <c r="C428" s="1"/>
      <c r="D428" s="1"/>
      <c r="E428" s="1"/>
      <c r="F428" s="1"/>
      <c r="G428" s="1"/>
      <c r="H428" s="1"/>
      <c r="I428" s="1"/>
      <c r="J428" s="1"/>
      <c r="K428" s="1"/>
      <c r="L428" s="1"/>
      <c r="M428" s="44"/>
      <c r="Q428" s="7"/>
    </row>
    <row r="429" spans="1:20" ht="9.75" customHeight="1">
      <c r="A429" s="1"/>
      <c r="B429" s="1"/>
      <c r="C429" s="1"/>
      <c r="D429" s="1"/>
      <c r="E429" s="1"/>
      <c r="F429" s="1"/>
      <c r="G429" s="1"/>
      <c r="H429" s="1"/>
      <c r="I429" s="1"/>
      <c r="J429" s="1"/>
      <c r="K429" s="1"/>
      <c r="L429" s="1"/>
      <c r="M429" s="44"/>
      <c r="Q429" s="7"/>
    </row>
    <row r="430" spans="1:20" ht="15.75">
      <c r="A430" s="1" t="s">
        <v>426</v>
      </c>
      <c r="B430" s="1"/>
      <c r="C430" s="1"/>
      <c r="D430" s="1"/>
      <c r="E430" s="1"/>
      <c r="F430" s="1"/>
      <c r="G430" s="1"/>
      <c r="H430" s="1"/>
      <c r="I430" s="1"/>
      <c r="J430" s="1"/>
      <c r="K430" s="1"/>
      <c r="L430" s="1"/>
      <c r="M430" s="44"/>
    </row>
    <row r="431" spans="1:20" ht="18.75">
      <c r="A431" s="1" t="s">
        <v>436</v>
      </c>
      <c r="B431" s="1"/>
      <c r="C431" s="1"/>
      <c r="D431" s="1"/>
      <c r="E431" s="1"/>
      <c r="F431" s="1"/>
      <c r="G431" s="1"/>
      <c r="H431" s="1"/>
      <c r="I431" s="1"/>
      <c r="J431" s="1"/>
      <c r="K431" s="1"/>
      <c r="L431" s="1"/>
      <c r="M431" s="44"/>
      <c r="Q431" s="113"/>
    </row>
    <row r="432" spans="1:20" ht="15.75">
      <c r="A432" s="1" t="s">
        <v>1140</v>
      </c>
      <c r="B432" s="1"/>
      <c r="C432" s="1"/>
      <c r="D432" s="1"/>
      <c r="E432" s="1"/>
      <c r="F432" s="1"/>
      <c r="G432" s="1"/>
      <c r="H432" s="1"/>
      <c r="I432" s="1"/>
      <c r="J432" s="1"/>
      <c r="K432" s="1"/>
      <c r="L432" s="1"/>
      <c r="M432" s="44"/>
    </row>
    <row r="433" spans="1:25" ht="9.75" customHeight="1">
      <c r="A433" s="1"/>
      <c r="B433" s="1"/>
      <c r="C433" s="1"/>
      <c r="D433" s="1"/>
      <c r="E433" s="1"/>
      <c r="F433" s="1"/>
      <c r="G433" s="1"/>
      <c r="H433" s="1"/>
      <c r="I433" s="1"/>
      <c r="J433" s="1"/>
      <c r="K433" s="1"/>
      <c r="L433" s="1"/>
    </row>
    <row r="434" spans="1:25" ht="69" customHeight="1">
      <c r="A434" s="15"/>
      <c r="B434" s="42" t="s">
        <v>938</v>
      </c>
      <c r="C434" s="50"/>
      <c r="D434" s="42" t="s">
        <v>421</v>
      </c>
      <c r="E434" s="51"/>
      <c r="F434" s="42" t="s">
        <v>396</v>
      </c>
      <c r="G434" s="42"/>
      <c r="H434" s="42" t="s">
        <v>390</v>
      </c>
      <c r="I434" s="42"/>
      <c r="J434" s="42" t="s">
        <v>416</v>
      </c>
      <c r="K434" s="42"/>
      <c r="L434" s="42" t="s">
        <v>417</v>
      </c>
      <c r="M434" s="42"/>
    </row>
    <row r="435" spans="1:25" s="7" customFormat="1" ht="18" customHeight="1">
      <c r="A435" s="13" t="s">
        <v>399</v>
      </c>
      <c r="B435" s="34">
        <f>+'Pivot Table 2-Year Insts.'!$S$625</f>
        <v>30.297901150981723</v>
      </c>
      <c r="C435" s="35"/>
      <c r="D435" s="52">
        <f>+F435+H435</f>
        <v>62.234636871508378</v>
      </c>
      <c r="E435" s="36"/>
      <c r="F435" s="46">
        <f>+'Pivot Table 2-Year Insts.'!$S$628</f>
        <v>56.648044692737429</v>
      </c>
      <c r="G435" s="6"/>
      <c r="H435" s="6">
        <f>+'Pivot Table 2-Year Insts.'!$S$631</f>
        <v>5.5865921787709496</v>
      </c>
      <c r="I435" s="6"/>
      <c r="J435" s="6">
        <f>+'Pivot Table 2-Year Insts.'!$S$634</f>
        <v>37.765363128491622</v>
      </c>
      <c r="K435" s="6"/>
      <c r="L435" s="52">
        <f>SUM(F435:J435)</f>
        <v>100</v>
      </c>
      <c r="M435" s="46"/>
      <c r="P435" s="74"/>
      <c r="Q435" s="10"/>
      <c r="S435" s="115"/>
      <c r="T435" s="115"/>
    </row>
    <row r="436" spans="1:25" s="7" customFormat="1">
      <c r="A436" s="13"/>
      <c r="B436" s="34"/>
      <c r="C436" s="80"/>
      <c r="D436" s="79"/>
      <c r="E436" s="81"/>
      <c r="F436" s="46"/>
      <c r="G436" s="6"/>
      <c r="H436" s="6"/>
      <c r="I436" s="6"/>
      <c r="J436" s="6"/>
      <c r="K436" s="6"/>
      <c r="L436" s="52"/>
      <c r="M436" s="46"/>
      <c r="P436" s="74"/>
      <c r="Q436" s="10"/>
      <c r="S436" s="115"/>
      <c r="T436" s="115"/>
    </row>
    <row r="437" spans="1:25" s="7" customFormat="1">
      <c r="A437" s="13" t="s">
        <v>400</v>
      </c>
      <c r="B437" s="34">
        <f>+'Pivot Table 2-Year Insts.'!$S$17</f>
        <v>24.726911618669316</v>
      </c>
      <c r="C437" s="35"/>
      <c r="D437" s="52">
        <f t="shared" ref="D437:D440" si="74">+F437+H437</f>
        <v>63.052208835341361</v>
      </c>
      <c r="E437" s="36"/>
      <c r="F437" s="46">
        <f>+'Pivot Table 2-Year Insts.'!$S$20</f>
        <v>55.823293172690761</v>
      </c>
      <c r="G437" s="6"/>
      <c r="H437" s="6">
        <f>+'Pivot Table 2-Year Insts.'!$S$23</f>
        <v>7.2289156626506017</v>
      </c>
      <c r="I437" s="6"/>
      <c r="J437" s="6">
        <f>+'Pivot Table 2-Year Insts.'!$S$26</f>
        <v>36.947791164658632</v>
      </c>
      <c r="K437" s="6"/>
      <c r="L437" s="52">
        <f>SUM(F437:J437)</f>
        <v>100</v>
      </c>
      <c r="M437" s="46"/>
      <c r="P437" s="74"/>
      <c r="Q437" s="10"/>
      <c r="S437" s="115"/>
      <c r="T437" s="115"/>
    </row>
    <row r="438" spans="1:25" s="7" customFormat="1">
      <c r="A438" s="2" t="s">
        <v>401</v>
      </c>
      <c r="B438" s="34">
        <f>+'Pivot Table 2-Year Insts.'!$S$55</f>
        <v>0</v>
      </c>
      <c r="C438" s="35"/>
      <c r="D438" s="52">
        <f t="shared" si="74"/>
        <v>0</v>
      </c>
      <c r="E438" s="36"/>
      <c r="F438" s="46">
        <f>+'Pivot Table 2-Year Insts.'!$S$58</f>
        <v>0</v>
      </c>
      <c r="G438" s="6"/>
      <c r="H438" s="6">
        <f>+'Pivot Table 2-Year Insts.'!$S$61</f>
        <v>0</v>
      </c>
      <c r="I438" s="6"/>
      <c r="J438" s="6">
        <f>+'Pivot Table 2-Year Insts.'!$S$64</f>
        <v>0</v>
      </c>
      <c r="K438" s="6"/>
      <c r="L438" s="52">
        <f>SUM(F438:J438)</f>
        <v>0</v>
      </c>
      <c r="M438" s="46"/>
      <c r="P438" s="74"/>
      <c r="Q438" s="10"/>
      <c r="S438" s="115"/>
      <c r="T438" s="115"/>
    </row>
    <row r="439" spans="1:25" s="7" customFormat="1" ht="12">
      <c r="A439" s="2" t="s">
        <v>415</v>
      </c>
      <c r="B439" s="34">
        <f>+'Pivot Table 2-Year Insts.'!$S$93</f>
        <v>0</v>
      </c>
      <c r="C439" s="35"/>
      <c r="D439" s="52">
        <f t="shared" si="74"/>
        <v>0</v>
      </c>
      <c r="E439" s="36"/>
      <c r="F439" s="46">
        <f>+'Pivot Table 2-Year Insts.'!$S$96</f>
        <v>0</v>
      </c>
      <c r="G439" s="6"/>
      <c r="H439" s="6">
        <f>+'Pivot Table 2-Year Insts.'!$S$99</f>
        <v>0</v>
      </c>
      <c r="I439" s="6"/>
      <c r="J439" s="6">
        <f>+'Pivot Table 2-Year Insts.'!$S$102</f>
        <v>0</v>
      </c>
      <c r="K439" s="6"/>
      <c r="L439" s="52">
        <f>SUM(F439:J439)</f>
        <v>0</v>
      </c>
      <c r="M439" s="46"/>
      <c r="P439" s="74"/>
      <c r="S439" s="115"/>
      <c r="T439" s="115"/>
    </row>
    <row r="440" spans="1:25" s="7" customFormat="1" ht="12">
      <c r="A440" s="2" t="s">
        <v>402</v>
      </c>
      <c r="B440" s="46">
        <f>+'Pivot Table 2-Year Insts.'!$S$131</f>
        <v>0</v>
      </c>
      <c r="C440" s="35"/>
      <c r="D440" s="52">
        <f t="shared" si="74"/>
        <v>0</v>
      </c>
      <c r="E440" s="36"/>
      <c r="F440" s="46">
        <f>+'Pivot Table 2-Year Insts.'!$S$134</f>
        <v>0</v>
      </c>
      <c r="G440" s="6"/>
      <c r="H440" s="6">
        <f>+'Pivot Table 2-Year Insts.'!$S$137</f>
        <v>0</v>
      </c>
      <c r="I440" s="6"/>
      <c r="J440" s="6">
        <f>+'Pivot Table 2-Year Insts.'!$S$140</f>
        <v>0</v>
      </c>
      <c r="K440" s="6"/>
      <c r="L440" s="52">
        <f>SUM(F440:J440)</f>
        <v>0</v>
      </c>
      <c r="M440" s="46"/>
      <c r="P440" s="74"/>
      <c r="S440" s="115"/>
      <c r="T440" s="115"/>
    </row>
    <row r="441" spans="1:25" s="7" customFormat="1" ht="12">
      <c r="A441" s="2"/>
      <c r="B441" s="46"/>
      <c r="C441" s="35"/>
      <c r="D441" s="52"/>
      <c r="E441" s="36"/>
      <c r="F441" s="46"/>
      <c r="G441" s="6"/>
      <c r="H441" s="6"/>
      <c r="I441" s="6"/>
      <c r="J441" s="6"/>
      <c r="K441" s="6"/>
      <c r="L441" s="52"/>
      <c r="M441" s="46"/>
      <c r="P441" s="74"/>
      <c r="Q441" s="74"/>
      <c r="R441" s="74"/>
      <c r="S441" s="74"/>
      <c r="T441" s="115"/>
    </row>
    <row r="442" spans="1:25" s="7" customFormat="1" ht="12">
      <c r="A442" s="2" t="s">
        <v>403</v>
      </c>
      <c r="B442" s="34">
        <f>+'Pivot Table 2-Year Insts.'!$S$169</f>
        <v>35.275423728813557</v>
      </c>
      <c r="C442" s="35"/>
      <c r="D442" s="52">
        <f t="shared" ref="D442:D445" si="75">+F442+H442</f>
        <v>63.363363363363355</v>
      </c>
      <c r="E442" s="36"/>
      <c r="F442" s="46">
        <f>+'Pivot Table 2-Year Insts.'!$S$172</f>
        <v>61.261261261261254</v>
      </c>
      <c r="G442" s="6"/>
      <c r="H442" s="6">
        <f>+'Pivot Table 2-Year Insts.'!$S$175</f>
        <v>2.1021021021021022</v>
      </c>
      <c r="I442" s="6"/>
      <c r="J442" s="6">
        <f>+'Pivot Table 2-Year Insts.'!$S$178</f>
        <v>36.636636636636638</v>
      </c>
      <c r="K442" s="6"/>
      <c r="L442" s="52">
        <f>SUM(F442:J442)</f>
        <v>100</v>
      </c>
      <c r="M442" s="46"/>
      <c r="P442" s="74"/>
      <c r="Q442" s="74"/>
      <c r="R442" s="74"/>
      <c r="S442" s="74"/>
      <c r="T442" s="115"/>
    </row>
    <row r="443" spans="1:25" s="7" customFormat="1" ht="12">
      <c r="A443" s="2" t="s">
        <v>404</v>
      </c>
      <c r="B443" s="34">
        <f>+'Pivot Table 2-Year Insts.'!$S$207</f>
        <v>0</v>
      </c>
      <c r="C443" s="35"/>
      <c r="D443" s="52">
        <f t="shared" si="75"/>
        <v>0</v>
      </c>
      <c r="E443" s="36"/>
      <c r="F443" s="46">
        <f>+'Pivot Table 2-Year Insts.'!$S$210</f>
        <v>0</v>
      </c>
      <c r="G443" s="6"/>
      <c r="H443" s="6">
        <f>+'Pivot Table 2-Year Insts.'!$S$213</f>
        <v>0</v>
      </c>
      <c r="I443" s="6"/>
      <c r="J443" s="6">
        <f>+'Pivot Table 2-Year Insts.'!$S$216</f>
        <v>0</v>
      </c>
      <c r="K443" s="6"/>
      <c r="L443" s="52">
        <f>SUM(F443:J443)</f>
        <v>0</v>
      </c>
      <c r="M443" s="46"/>
      <c r="O443" s="115"/>
      <c r="P443" s="74"/>
      <c r="Q443" s="74"/>
      <c r="R443" s="74"/>
      <c r="S443" s="74"/>
      <c r="T443" s="115"/>
    </row>
    <row r="444" spans="1:25" s="18" customFormat="1" ht="12">
      <c r="A444" s="2" t="s">
        <v>405</v>
      </c>
      <c r="B444" s="34">
        <f>+'Pivot Table 2-Year Insts.'!$S$245</f>
        <v>31.206380857427718</v>
      </c>
      <c r="C444" s="35"/>
      <c r="D444" s="159">
        <f t="shared" si="75"/>
        <v>60.383386581469651</v>
      </c>
      <c r="E444" s="36"/>
      <c r="F444" s="34">
        <f>+'Pivot Table 2-Year Insts.'!$S$248</f>
        <v>52.396166134185307</v>
      </c>
      <c r="G444" s="6"/>
      <c r="H444" s="160">
        <f>+'Pivot Table 2-Year Insts.'!$S$251</f>
        <v>7.9872204472843444</v>
      </c>
      <c r="I444" s="6"/>
      <c r="J444" s="160">
        <f>+'Pivot Table 2-Year Insts.'!$S$254</f>
        <v>39.616613418530349</v>
      </c>
      <c r="K444" s="6"/>
      <c r="L444" s="159">
        <f>SUM(F444:J444)</f>
        <v>100</v>
      </c>
      <c r="M444" s="46"/>
      <c r="O444" s="161"/>
      <c r="P444" s="74"/>
      <c r="Q444" s="74"/>
      <c r="R444" s="74"/>
      <c r="S444" s="74"/>
      <c r="T444" s="165"/>
      <c r="U444" s="166"/>
      <c r="V444" s="165"/>
      <c r="W444" s="166"/>
      <c r="X444" s="167"/>
      <c r="Y444" s="163"/>
    </row>
    <row r="445" spans="1:25" s="7" customFormat="1" ht="12">
      <c r="A445" s="2" t="s">
        <v>406</v>
      </c>
      <c r="B445" s="34">
        <f>+'Pivot Table 2-Year Insts.'!$S$283</f>
        <v>0</v>
      </c>
      <c r="C445" s="35"/>
      <c r="D445" s="52">
        <f t="shared" si="75"/>
        <v>0</v>
      </c>
      <c r="E445" s="36"/>
      <c r="F445" s="46">
        <f>+'Pivot Table 2-Year Insts.'!$S$286</f>
        <v>0</v>
      </c>
      <c r="G445" s="6"/>
      <c r="H445" s="6">
        <f>+'Pivot Table 2-Year Insts.'!$S$289</f>
        <v>0</v>
      </c>
      <c r="I445" s="6"/>
      <c r="J445" s="6">
        <f>+'Pivot Table 2-Year Insts.'!$S$292</f>
        <v>0</v>
      </c>
      <c r="K445" s="6"/>
      <c r="L445" s="52">
        <f>SUM(F445:J445)</f>
        <v>0</v>
      </c>
      <c r="M445" s="46"/>
      <c r="P445" s="74"/>
      <c r="Q445" s="74"/>
      <c r="R445" s="74"/>
      <c r="S445" s="74"/>
      <c r="T445" s="115"/>
    </row>
    <row r="446" spans="1:25" s="7" customFormat="1" ht="12">
      <c r="A446" s="2"/>
      <c r="B446" s="34"/>
      <c r="C446" s="35"/>
      <c r="D446" s="52"/>
      <c r="E446" s="36"/>
      <c r="F446" s="46"/>
      <c r="G446" s="6"/>
      <c r="H446" s="6"/>
      <c r="I446" s="6"/>
      <c r="J446" s="6"/>
      <c r="K446" s="6"/>
      <c r="L446" s="52"/>
      <c r="M446" s="46"/>
      <c r="P446" s="74"/>
      <c r="Q446" s="74"/>
      <c r="R446" s="74"/>
      <c r="S446" s="74"/>
      <c r="T446" s="115"/>
    </row>
    <row r="447" spans="1:25" s="7" customFormat="1" ht="12">
      <c r="A447" s="2" t="s">
        <v>407</v>
      </c>
      <c r="B447" s="34">
        <f>+'Pivot Table 2-Year Insts.'!$S$321</f>
        <v>0</v>
      </c>
      <c r="C447" s="35"/>
      <c r="D447" s="52">
        <f t="shared" ref="D447:D450" si="76">+F447+H447</f>
        <v>0</v>
      </c>
      <c r="E447" s="36"/>
      <c r="F447" s="46">
        <f>+'Pivot Table 2-Year Insts.'!$S$324</f>
        <v>0</v>
      </c>
      <c r="G447" s="6"/>
      <c r="H447" s="6">
        <f>+'Pivot Table 2-Year Insts.'!$S$309</f>
        <v>0</v>
      </c>
      <c r="I447" s="6"/>
      <c r="J447" s="6">
        <f>+'Pivot Table 2-Year Insts.'!$S$312</f>
        <v>0</v>
      </c>
      <c r="K447" s="6"/>
      <c r="L447" s="52">
        <f>SUM(F447:J447)</f>
        <v>0</v>
      </c>
      <c r="M447" s="46"/>
      <c r="P447" s="74"/>
      <c r="Q447" s="74"/>
      <c r="R447" s="74"/>
      <c r="S447" s="74"/>
      <c r="T447" s="115"/>
    </row>
    <row r="448" spans="1:25" s="7" customFormat="1" ht="12">
      <c r="A448" s="2" t="s">
        <v>408</v>
      </c>
      <c r="B448" s="34">
        <f>+'Pivot Table 2-Year Insts.'!$S$359</f>
        <v>0</v>
      </c>
      <c r="C448" s="35"/>
      <c r="D448" s="52">
        <f t="shared" si="76"/>
        <v>0</v>
      </c>
      <c r="E448" s="36"/>
      <c r="F448" s="46">
        <f>+'Pivot Table 2-Year Insts.'!$S$362</f>
        <v>0</v>
      </c>
      <c r="G448" s="6"/>
      <c r="H448" s="6">
        <f>+'Pivot Table 2-Year Insts.'!$S$365</f>
        <v>0</v>
      </c>
      <c r="I448" s="6"/>
      <c r="J448" s="6">
        <f>+'Pivot Table 2-Year Insts.'!$S$368</f>
        <v>0</v>
      </c>
      <c r="K448" s="6"/>
      <c r="L448" s="52">
        <f>SUM(F448:J448)</f>
        <v>0</v>
      </c>
      <c r="M448" s="46"/>
      <c r="P448" s="74"/>
      <c r="S448" s="115"/>
      <c r="T448" s="115"/>
    </row>
    <row r="449" spans="1:20" s="7" customFormat="1" ht="12">
      <c r="A449" s="2" t="s">
        <v>409</v>
      </c>
      <c r="B449" s="34">
        <f>+'Pivot Table 2-Year Insts.'!$S$397</f>
        <v>0</v>
      </c>
      <c r="C449" s="35"/>
      <c r="D449" s="52">
        <f t="shared" si="76"/>
        <v>0</v>
      </c>
      <c r="E449" s="36"/>
      <c r="F449" s="46">
        <f>+'Pivot Table 2-Year Insts.'!$S$400</f>
        <v>0</v>
      </c>
      <c r="G449" s="6"/>
      <c r="H449" s="6">
        <f>+'Pivot Table 2-Year Insts.'!$S$403</f>
        <v>0</v>
      </c>
      <c r="I449" s="6"/>
      <c r="J449" s="6">
        <f>+'Pivot Table 2-Year Insts.'!$S$406</f>
        <v>0</v>
      </c>
      <c r="K449" s="6"/>
      <c r="L449" s="52">
        <f>SUM(F449:J449)</f>
        <v>0</v>
      </c>
      <c r="M449" s="46"/>
      <c r="P449" s="74"/>
      <c r="S449" s="115"/>
      <c r="T449" s="115"/>
    </row>
    <row r="450" spans="1:20" s="7" customFormat="1" ht="12">
      <c r="A450" s="2" t="s">
        <v>410</v>
      </c>
      <c r="B450" s="34">
        <f>+'Pivot Table 2-Year Insts.'!$S$435</f>
        <v>0</v>
      </c>
      <c r="C450" s="35"/>
      <c r="D450" s="52">
        <f t="shared" si="76"/>
        <v>0</v>
      </c>
      <c r="E450" s="36"/>
      <c r="F450" s="46">
        <f>+'Pivot Table 2-Year Insts.'!$S$438</f>
        <v>0</v>
      </c>
      <c r="G450" s="6"/>
      <c r="H450" s="6">
        <f>+'Pivot Table 2-Year Insts.'!$S$441</f>
        <v>0</v>
      </c>
      <c r="I450" s="6"/>
      <c r="J450" s="6">
        <f>+'Pivot Table 2-Year Insts.'!$S$444</f>
        <v>0</v>
      </c>
      <c r="K450" s="6"/>
      <c r="L450" s="52">
        <f>SUM(F450:J450)</f>
        <v>0</v>
      </c>
      <c r="M450" s="46"/>
      <c r="P450" s="74"/>
      <c r="S450" s="115"/>
      <c r="T450" s="115"/>
    </row>
    <row r="451" spans="1:20" s="7" customFormat="1" ht="12">
      <c r="A451" s="2"/>
      <c r="B451" s="34"/>
      <c r="C451" s="35"/>
      <c r="D451" s="52"/>
      <c r="E451" s="36"/>
      <c r="F451" s="46"/>
      <c r="G451" s="6"/>
      <c r="H451" s="6"/>
      <c r="I451" s="6"/>
      <c r="J451" s="6"/>
      <c r="K451" s="6"/>
      <c r="L451" s="52"/>
      <c r="M451" s="46"/>
      <c r="P451" s="74"/>
      <c r="S451" s="115"/>
      <c r="T451" s="115"/>
    </row>
    <row r="452" spans="1:20" s="7" customFormat="1" ht="12">
      <c r="A452" s="2" t="s">
        <v>411</v>
      </c>
      <c r="B452" s="34">
        <f>+'Pivot Table 2-Year Insts.'!$S$473</f>
        <v>0</v>
      </c>
      <c r="C452" s="35"/>
      <c r="D452" s="52">
        <f t="shared" ref="D452:D455" si="77">+F452+H452</f>
        <v>0</v>
      </c>
      <c r="E452" s="36"/>
      <c r="F452" s="46">
        <f>+'Pivot Table 2-Year Insts.'!$S$476</f>
        <v>0</v>
      </c>
      <c r="G452" s="6"/>
      <c r="H452" s="6">
        <f>+'Pivot Table 2-Year Insts.'!$S$479</f>
        <v>0</v>
      </c>
      <c r="I452" s="6"/>
      <c r="J452" s="6">
        <f>+'Pivot Table 2-Year Insts.'!$S$482</f>
        <v>0</v>
      </c>
      <c r="K452" s="6"/>
      <c r="L452" s="52">
        <f>SUM(F452:J452)</f>
        <v>0</v>
      </c>
      <c r="M452" s="46"/>
      <c r="N452" s="19"/>
      <c r="P452" s="74"/>
      <c r="S452" s="115"/>
      <c r="T452" s="115"/>
    </row>
    <row r="453" spans="1:20" s="7" customFormat="1" ht="12">
      <c r="A453" s="2" t="s">
        <v>412</v>
      </c>
      <c r="B453" s="34">
        <f>+'Pivot Table 2-Year Insts.'!$S$511</f>
        <v>0</v>
      </c>
      <c r="C453" s="35"/>
      <c r="D453" s="52">
        <f t="shared" si="77"/>
        <v>0</v>
      </c>
      <c r="E453" s="36"/>
      <c r="F453" s="46">
        <f>+'Pivot Table 2-Year Insts.'!$S$514</f>
        <v>0</v>
      </c>
      <c r="G453" s="6"/>
      <c r="H453" s="6">
        <f>+'Pivot Table 2-Year Insts.'!$S$517</f>
        <v>0</v>
      </c>
      <c r="I453" s="6"/>
      <c r="J453" s="6">
        <f>+'Pivot Table 2-Year Insts.'!$S$520</f>
        <v>0</v>
      </c>
      <c r="K453" s="6"/>
      <c r="L453" s="52">
        <f>SUM(F453:J453)</f>
        <v>0</v>
      </c>
      <c r="M453" s="46"/>
      <c r="N453" s="19"/>
      <c r="P453" s="74"/>
      <c r="S453" s="115"/>
      <c r="T453" s="115"/>
    </row>
    <row r="454" spans="1:20" s="7" customFormat="1" ht="12">
      <c r="A454" s="2" t="s">
        <v>413</v>
      </c>
      <c r="B454" s="34">
        <f>+'Pivot Table 2-Year Insts.'!$S$549</f>
        <v>0</v>
      </c>
      <c r="C454" s="35"/>
      <c r="D454" s="52">
        <f t="shared" si="77"/>
        <v>0</v>
      </c>
      <c r="E454" s="36"/>
      <c r="F454" s="46">
        <f>+'Pivot Table 2-Year Insts.'!$S$552</f>
        <v>0</v>
      </c>
      <c r="G454" s="6"/>
      <c r="H454" s="6">
        <f>+'Pivot Table 2-Year Insts.'!$S$555</f>
        <v>0</v>
      </c>
      <c r="I454" s="6"/>
      <c r="J454" s="6">
        <f>+'Pivot Table 2-Year Insts.'!$S$558</f>
        <v>0</v>
      </c>
      <c r="K454" s="6"/>
      <c r="L454" s="52">
        <f>SUM(F454:J454)</f>
        <v>0</v>
      </c>
      <c r="M454" s="46"/>
      <c r="N454" s="19"/>
      <c r="P454" s="74"/>
      <c r="S454" s="115"/>
      <c r="T454" s="115"/>
    </row>
    <row r="455" spans="1:20" s="7" customFormat="1" ht="12">
      <c r="A455" s="53" t="s">
        <v>414</v>
      </c>
      <c r="B455" s="37">
        <f>+'Pivot Table 2-Year Insts.'!$S$587</f>
        <v>0</v>
      </c>
      <c r="C455" s="54"/>
      <c r="D455" s="55">
        <f t="shared" si="77"/>
        <v>0</v>
      </c>
      <c r="E455" s="56"/>
      <c r="F455" s="57">
        <f>+'Pivot Table 2-Year Insts.'!$S$590</f>
        <v>0</v>
      </c>
      <c r="G455" s="48"/>
      <c r="H455" s="48">
        <f>+'Pivot Table 2-Year Insts.'!$S$593</f>
        <v>0</v>
      </c>
      <c r="I455" s="48"/>
      <c r="J455" s="48">
        <f>+'Pivot Table 2-Year Insts.'!$S$596</f>
        <v>0</v>
      </c>
      <c r="K455" s="48"/>
      <c r="L455" s="58">
        <f>SUM(F455:J455)</f>
        <v>0</v>
      </c>
      <c r="M455" s="57"/>
      <c r="N455" s="19"/>
      <c r="P455" s="74"/>
      <c r="S455" s="115"/>
      <c r="T455" s="115"/>
    </row>
    <row r="456" spans="1:20" ht="51" customHeight="1">
      <c r="A456" s="952" t="s">
        <v>379</v>
      </c>
      <c r="B456" s="952"/>
      <c r="C456" s="952"/>
      <c r="D456" s="953"/>
      <c r="E456" s="953"/>
      <c r="F456" s="953"/>
      <c r="G456" s="953"/>
      <c r="H456" s="953"/>
      <c r="I456" s="953"/>
      <c r="J456" s="953"/>
      <c r="K456" s="953"/>
      <c r="L456" s="953"/>
      <c r="Q456" s="7"/>
    </row>
    <row r="457" spans="1:20" s="113" customFormat="1" ht="12">
      <c r="A457" s="838"/>
      <c r="B457" s="848"/>
      <c r="C457" s="838"/>
      <c r="D457" s="839"/>
      <c r="E457" s="839"/>
      <c r="F457" s="849"/>
      <c r="G457" s="849"/>
      <c r="H457" s="849"/>
      <c r="I457" s="849"/>
      <c r="J457" s="849"/>
      <c r="K457" s="839"/>
      <c r="L457" s="839"/>
      <c r="M457" s="183" t="s">
        <v>1012</v>
      </c>
      <c r="P457" s="118"/>
      <c r="Q457" s="7"/>
      <c r="S457" s="114"/>
      <c r="T457" s="114"/>
    </row>
    <row r="458" spans="1:20">
      <c r="A458" s="123"/>
      <c r="B458" s="123"/>
      <c r="Q458" s="7"/>
    </row>
    <row r="459" spans="1:20">
      <c r="Q459" s="7"/>
    </row>
    <row r="461" spans="1:20">
      <c r="Q461" s="113"/>
    </row>
  </sheetData>
  <mergeCells count="17">
    <mergeCell ref="A303:L303"/>
    <mergeCell ref="R2:T3"/>
    <mergeCell ref="A29:L29"/>
    <mergeCell ref="A59:L59"/>
    <mergeCell ref="A89:L89"/>
    <mergeCell ref="A119:L119"/>
    <mergeCell ref="A149:L149"/>
    <mergeCell ref="A179:L179"/>
    <mergeCell ref="A209:L209"/>
    <mergeCell ref="A210:L210"/>
    <mergeCell ref="A241:L241"/>
    <mergeCell ref="A272:L272"/>
    <mergeCell ref="A334:L334"/>
    <mergeCell ref="A365:L365"/>
    <mergeCell ref="A395:L395"/>
    <mergeCell ref="A426:L426"/>
    <mergeCell ref="A456:L456"/>
  </mergeCells>
  <printOptions horizontalCentered="1"/>
  <pageMargins left="1" right="1" top="0.9" bottom="0.65" header="0.75" footer="0.5"/>
  <pageSetup scale="99" firstPageNumber="16" orientation="landscape" useFirstPageNumber="1" r:id="rId1"/>
  <headerFooter alignWithMargins="0">
    <oddHeader>&amp;R&amp;"Arial,Regular"&amp;8SREB-State Data Exchange</oddHeader>
    <oddFooter>&amp;C&amp;"Arial,Regular"&amp;10&amp;P</oddFooter>
  </headerFooter>
  <rowBreaks count="11" manualBreakCount="11">
    <brk id="30" max="12" man="1"/>
    <brk id="60" max="12" man="1"/>
    <brk id="90" max="12" man="1"/>
    <brk id="120" max="12" man="1"/>
    <brk id="150" max="12" man="1"/>
    <brk id="180" max="12" man="1"/>
    <brk id="211" max="12" man="1"/>
    <brk id="335" max="13" man="1"/>
    <brk id="366" max="13" man="1"/>
    <brk id="397" max="13" man="1"/>
    <brk id="427" max="13" man="1"/>
  </rowBreaks>
  <legacyDrawing r:id="rId2"/>
</worksheet>
</file>

<file path=xl/worksheets/sheet3.xml><?xml version="1.0" encoding="utf-8"?>
<worksheet xmlns="http://schemas.openxmlformats.org/spreadsheetml/2006/main" xmlns:r="http://schemas.openxmlformats.org/officeDocument/2006/relationships">
  <sheetPr codeName="Sheet5" enableFormatConditionsCalculation="0">
    <tabColor indexed="16"/>
  </sheetPr>
  <dimension ref="A1:AN466"/>
  <sheetViews>
    <sheetView showGridLines="0" showZeros="0" view="pageBreakPreview" topLeftCell="A433" zoomScaleNormal="90" zoomScaleSheetLayoutView="100" workbookViewId="0">
      <pane xSplit="1" topLeftCell="B1" activePane="topRight" state="frozen"/>
      <selection activeCell="S371" sqref="S371"/>
      <selection pane="topRight" activeCell="F460" sqref="F460"/>
    </sheetView>
  </sheetViews>
  <sheetFormatPr defaultColWidth="9" defaultRowHeight="15"/>
  <cols>
    <col min="1" max="1" width="11.5" style="38" customWidth="1"/>
    <col min="2" max="2" width="7" style="38" customWidth="1"/>
    <col min="3" max="3" width="5.625" style="38" customWidth="1"/>
    <col min="4" max="4" width="7" style="38" customWidth="1"/>
    <col min="5" max="5" width="4.875" style="38" customWidth="1"/>
    <col min="6" max="6" width="7.125" style="38" customWidth="1"/>
    <col min="7" max="7" width="6" style="38" customWidth="1"/>
    <col min="8" max="8" width="6.625" style="66" customWidth="1"/>
    <col min="9" max="9" width="4.25" style="66" customWidth="1"/>
    <col min="10" max="10" width="6.625" style="38" customWidth="1"/>
    <col min="11" max="11" width="3" style="38" customWidth="1"/>
    <col min="12" max="12" width="6.375" style="38" customWidth="1"/>
    <col min="13" max="13" width="1.125" style="38" customWidth="1"/>
    <col min="14" max="14" width="6.25" style="38" customWidth="1"/>
    <col min="15" max="15" width="3" style="10" customWidth="1"/>
    <col min="16" max="16" width="9.625" style="133" customWidth="1"/>
    <col min="17" max="17" width="8" style="133" customWidth="1"/>
    <col min="18" max="20" width="8.5" style="133" customWidth="1"/>
    <col min="21" max="21" width="10.125" style="133" customWidth="1"/>
    <col min="22" max="22" width="9" style="133"/>
    <col min="23" max="23" width="11.5" style="10" customWidth="1"/>
    <col min="24" max="16384" width="9" style="10"/>
  </cols>
  <sheetData>
    <row r="1" spans="1:35" ht="18">
      <c r="A1" s="915" t="s">
        <v>748</v>
      </c>
      <c r="B1" s="1"/>
      <c r="C1" s="1"/>
      <c r="D1" s="1"/>
      <c r="E1" s="1"/>
      <c r="F1" s="1"/>
      <c r="G1" s="1"/>
      <c r="H1" s="1"/>
      <c r="I1" s="1"/>
      <c r="J1" s="1"/>
      <c r="K1" s="1"/>
      <c r="L1" s="44"/>
      <c r="M1" s="11"/>
      <c r="N1" s="44"/>
    </row>
    <row r="2" spans="1:35" ht="9" customHeight="1">
      <c r="A2" s="1"/>
      <c r="B2" s="1"/>
      <c r="C2" s="1"/>
      <c r="D2" s="1"/>
      <c r="E2" s="1"/>
      <c r="F2" s="1"/>
      <c r="G2" s="1"/>
      <c r="H2" s="1"/>
      <c r="I2" s="1"/>
      <c r="J2" s="1"/>
      <c r="K2" s="1"/>
      <c r="L2" s="44"/>
      <c r="M2" s="11"/>
      <c r="N2" s="44"/>
    </row>
    <row r="3" spans="1:35" ht="15.75">
      <c r="A3" s="1" t="s">
        <v>425</v>
      </c>
      <c r="B3" s="1"/>
      <c r="C3" s="1"/>
      <c r="D3" s="1"/>
      <c r="E3" s="1"/>
      <c r="F3" s="1"/>
      <c r="G3" s="1"/>
      <c r="H3" s="1"/>
      <c r="I3" s="1"/>
      <c r="J3" s="1"/>
      <c r="K3" s="1"/>
      <c r="L3" s="44"/>
      <c r="M3" s="11"/>
      <c r="N3" s="44"/>
    </row>
    <row r="4" spans="1:35" ht="18.75">
      <c r="A4" s="1" t="s">
        <v>727</v>
      </c>
      <c r="B4" s="1"/>
      <c r="C4" s="1"/>
      <c r="D4" s="1"/>
      <c r="E4" s="1"/>
      <c r="F4" s="1"/>
      <c r="G4" s="1"/>
      <c r="H4" s="1"/>
      <c r="I4" s="1"/>
      <c r="J4" s="1"/>
      <c r="K4" s="1"/>
      <c r="L4" s="44"/>
      <c r="M4" s="11"/>
      <c r="N4" s="44"/>
      <c r="P4" s="324"/>
      <c r="Q4" s="325"/>
      <c r="Z4" s="12"/>
      <c r="AA4" s="12"/>
      <c r="AB4" s="12"/>
      <c r="AC4" s="12"/>
      <c r="AD4" s="12"/>
    </row>
    <row r="5" spans="1:35" ht="15.75">
      <c r="A5" s="1" t="s">
        <v>1013</v>
      </c>
      <c r="B5" s="1"/>
      <c r="C5" s="1"/>
      <c r="D5" s="1"/>
      <c r="E5" s="1"/>
      <c r="F5" s="1"/>
      <c r="G5" s="1"/>
      <c r="H5" s="1"/>
      <c r="I5" s="1"/>
      <c r="J5" s="1"/>
      <c r="K5" s="1"/>
      <c r="L5" s="44"/>
      <c r="M5" s="11"/>
      <c r="N5" s="44"/>
      <c r="P5" s="814" t="s">
        <v>1124</v>
      </c>
      <c r="Z5" s="12"/>
      <c r="AA5" s="12"/>
      <c r="AB5" s="12"/>
      <c r="AC5" s="12"/>
      <c r="AD5" s="12"/>
    </row>
    <row r="6" spans="1:35" ht="9" customHeight="1">
      <c r="A6" s="1"/>
      <c r="B6" s="1"/>
      <c r="C6" s="1"/>
      <c r="D6" s="1"/>
      <c r="E6" s="1"/>
      <c r="F6" s="1"/>
      <c r="G6" s="1"/>
      <c r="H6" s="1"/>
      <c r="I6" s="1"/>
      <c r="J6" s="1"/>
      <c r="K6" s="1"/>
      <c r="L6" s="44"/>
      <c r="M6" s="11"/>
      <c r="N6" s="44"/>
      <c r="Z6" s="12"/>
      <c r="AA6" s="12"/>
      <c r="AB6" s="12"/>
      <c r="AC6" s="12"/>
      <c r="AD6" s="12"/>
      <c r="AE6" s="12"/>
      <c r="AF6" s="12"/>
      <c r="AG6" s="12"/>
      <c r="AH6" s="12"/>
      <c r="AI6" s="12"/>
    </row>
    <row r="7" spans="1:35" ht="67.5" customHeight="1">
      <c r="A7" s="15"/>
      <c r="B7" s="916" t="s">
        <v>938</v>
      </c>
      <c r="C7" s="917"/>
      <c r="D7" s="916" t="s">
        <v>1221</v>
      </c>
      <c r="E7" s="918"/>
      <c r="F7" s="916" t="s">
        <v>397</v>
      </c>
      <c r="G7" s="916"/>
      <c r="H7" s="916" t="s">
        <v>396</v>
      </c>
      <c r="I7" s="916"/>
      <c r="J7" s="916" t="s">
        <v>390</v>
      </c>
      <c r="K7" s="916"/>
      <c r="L7" s="916" t="s">
        <v>416</v>
      </c>
      <c r="M7" s="916"/>
      <c r="N7" s="916" t="s">
        <v>417</v>
      </c>
      <c r="P7" s="815" t="s">
        <v>388</v>
      </c>
      <c r="Q7" s="815" t="s">
        <v>384</v>
      </c>
      <c r="R7" s="815" t="s">
        <v>385</v>
      </c>
      <c r="S7" s="815" t="s">
        <v>252</v>
      </c>
      <c r="T7" s="816" t="s">
        <v>253</v>
      </c>
      <c r="U7" s="816" t="s">
        <v>389</v>
      </c>
      <c r="V7" s="817" t="s">
        <v>387</v>
      </c>
      <c r="Z7" s="12"/>
      <c r="AA7" s="12"/>
      <c r="AB7" s="12"/>
      <c r="AC7" s="12"/>
      <c r="AD7" s="12"/>
      <c r="AE7" s="12"/>
      <c r="AF7" s="12"/>
      <c r="AG7" s="12"/>
      <c r="AH7" s="12"/>
      <c r="AI7" s="12"/>
    </row>
    <row r="8" spans="1:35" s="18" customFormat="1" ht="18" customHeight="1">
      <c r="A8" s="919" t="s">
        <v>399</v>
      </c>
      <c r="B8" s="920">
        <f>'Pivot Table 4-Year Insts.'!$Q$706</f>
        <v>75.77202323330107</v>
      </c>
      <c r="C8" s="936"/>
      <c r="D8" s="944">
        <f>SUM(F8:J8)</f>
        <v>72.979654412469273</v>
      </c>
      <c r="E8" s="923"/>
      <c r="F8" s="924">
        <f>'Pivot Table 4-Year Insts.'!$Q$723</f>
        <v>51.741671723785501</v>
      </c>
      <c r="G8" s="925"/>
      <c r="H8" s="925">
        <f>'Pivot Table 4-Year Insts.'!$Q$726</f>
        <v>5.0550959787920409</v>
      </c>
      <c r="I8" s="924"/>
      <c r="J8" s="925">
        <f>'Pivot Table 4-Year Insts.'!$Q$729</f>
        <v>16.182886709891726</v>
      </c>
      <c r="K8" s="924"/>
      <c r="L8" s="925">
        <f>'Pivot Table 4-Year Insts.'!$Q$732</f>
        <v>27.020345587530741</v>
      </c>
      <c r="M8" s="925"/>
      <c r="N8" s="922">
        <f>SUM(F8:L8)</f>
        <v>100.00000000000001</v>
      </c>
      <c r="P8" s="818">
        <f>+'Pivot Table 4-Year Insts.'!$Q$722</f>
        <v>52.398877989676173</v>
      </c>
      <c r="Q8" s="818">
        <f>+'Pivot Table 4-Year Insts.'!$Q$725</f>
        <v>5.3424953111254965</v>
      </c>
      <c r="R8" s="818">
        <f>+'Pivot Table 4-Year Insts.'!$Q$728</f>
        <v>16.948663048349349</v>
      </c>
      <c r="S8" s="818">
        <f>+'Pivot Table 4-Year Insts.'!$Q$731</f>
        <v>25.309963650848978</v>
      </c>
      <c r="T8" s="819">
        <f>SUM(P8:S8)</f>
        <v>100</v>
      </c>
      <c r="U8" s="820">
        <f>SUM(P8:R8)</f>
        <v>74.690036349151015</v>
      </c>
      <c r="V8" s="821">
        <f>+D8-U8</f>
        <v>-1.7103819366817419</v>
      </c>
      <c r="W8" s="109" t="s">
        <v>399</v>
      </c>
      <c r="Z8" s="12"/>
      <c r="AA8" s="12"/>
      <c r="AB8" s="12"/>
      <c r="AC8" s="12"/>
      <c r="AD8" s="12"/>
      <c r="AE8" s="12"/>
      <c r="AF8" s="12"/>
      <c r="AG8" s="12"/>
      <c r="AH8" s="12"/>
      <c r="AI8" s="12"/>
    </row>
    <row r="9" spans="1:35" s="7" customFormat="1" ht="8.25" customHeight="1">
      <c r="A9" s="926"/>
      <c r="B9" s="920"/>
      <c r="C9" s="936"/>
      <c r="D9" s="945"/>
      <c r="E9" s="923"/>
      <c r="F9" s="924"/>
      <c r="G9" s="938"/>
      <c r="H9" s="925"/>
      <c r="I9" s="938"/>
      <c r="J9" s="925"/>
      <c r="K9" s="938"/>
      <c r="L9" s="925"/>
      <c r="M9" s="925"/>
      <c r="N9" s="922"/>
      <c r="P9" s="818"/>
      <c r="Q9" s="818"/>
      <c r="R9" s="818"/>
      <c r="S9" s="818"/>
      <c r="T9" s="819"/>
      <c r="U9" s="820"/>
      <c r="V9" s="821"/>
      <c r="W9" s="109"/>
      <c r="Z9" s="12"/>
      <c r="AA9" s="12"/>
      <c r="AB9" s="12"/>
      <c r="AC9" s="12"/>
      <c r="AD9" s="12"/>
      <c r="AE9" s="12"/>
      <c r="AF9" s="12"/>
      <c r="AG9" s="12"/>
      <c r="AH9" s="12"/>
      <c r="AI9" s="12"/>
    </row>
    <row r="10" spans="1:35" s="7" customFormat="1" ht="14.1" customHeight="1">
      <c r="A10" s="919" t="s">
        <v>400</v>
      </c>
      <c r="B10" s="920">
        <f>'Pivot Table 4-Year Insts.'!$Q$18</f>
        <v>64.080239337220007</v>
      </c>
      <c r="C10" s="936"/>
      <c r="D10" s="945">
        <f t="shared" ref="D10:D28" si="0">SUM(F10:J10)</f>
        <v>64.440055066738495</v>
      </c>
      <c r="E10" s="923"/>
      <c r="F10" s="924">
        <f>'Pivot Table 4-Year Insts.'!$Q$35</f>
        <v>48.48267193391991</v>
      </c>
      <c r="G10" s="938"/>
      <c r="H10" s="925">
        <f>'Pivot Table 4-Year Insts.'!$Q$38</f>
        <v>0</v>
      </c>
      <c r="I10" s="938"/>
      <c r="J10" s="925">
        <f>'Pivot Table 4-Year Insts.'!$Q$41</f>
        <v>15.957383132818578</v>
      </c>
      <c r="K10" s="938"/>
      <c r="L10" s="925">
        <f>'Pivot Table 4-Year Insts.'!$Q$44</f>
        <v>35.559944933261505</v>
      </c>
      <c r="M10" s="925"/>
      <c r="N10" s="922">
        <f t="shared" ref="N10:N28" si="1">SUM(F10:L10)</f>
        <v>100</v>
      </c>
      <c r="P10" s="818">
        <f>+'Pivot Table 4-Year Insts.'!$Q$34</f>
        <v>47.809086395233372</v>
      </c>
      <c r="Q10" s="818">
        <f>+'Pivot Table 4-Year Insts.'!$Q$37</f>
        <v>0</v>
      </c>
      <c r="R10" s="818">
        <f>+'Pivot Table 4-Year Insts.'!$Q$40</f>
        <v>17.365938430983118</v>
      </c>
      <c r="S10" s="818">
        <f>+'Pivot Table 4-Year Insts.'!$Q$43</f>
        <v>34.824975173783521</v>
      </c>
      <c r="T10" s="819">
        <f t="shared" ref="T10:T28" si="2">SUM(P10:S10)</f>
        <v>100</v>
      </c>
      <c r="U10" s="820">
        <f t="shared" ref="U10:U28" si="3">SUM(P10:R10)</f>
        <v>65.175024826216486</v>
      </c>
      <c r="V10" s="821">
        <f t="shared" ref="V10:V28" si="4">+D10-U10</f>
        <v>-0.73496975947799115</v>
      </c>
      <c r="W10" s="111" t="s">
        <v>400</v>
      </c>
      <c r="Z10" s="12"/>
      <c r="AA10" s="12"/>
      <c r="AB10" s="12"/>
      <c r="AC10" s="12"/>
      <c r="AD10" s="12"/>
      <c r="AE10" s="12"/>
      <c r="AF10" s="12"/>
      <c r="AG10" s="12"/>
      <c r="AH10" s="12"/>
      <c r="AI10" s="12"/>
    </row>
    <row r="11" spans="1:35" s="7" customFormat="1" ht="14.1" customHeight="1">
      <c r="A11" s="926" t="s">
        <v>401</v>
      </c>
      <c r="B11" s="920">
        <f>'Pivot Table 4-Year Insts.'!$Q$61</f>
        <v>62.807170489838171</v>
      </c>
      <c r="C11" s="936"/>
      <c r="D11" s="945">
        <f t="shared" si="0"/>
        <v>65.940834562331915</v>
      </c>
      <c r="E11" s="923"/>
      <c r="F11" s="924">
        <f>'Pivot Table 4-Year Insts.'!$Q$78</f>
        <v>36.427518001214537</v>
      </c>
      <c r="G11" s="938"/>
      <c r="H11" s="925">
        <f>'Pivot Table 4-Year Insts.'!$Q$81</f>
        <v>8.90084150255921</v>
      </c>
      <c r="I11" s="938"/>
      <c r="J11" s="925">
        <f>'Pivot Table 4-Year Insts.'!$Q$84</f>
        <v>20.612475058558168</v>
      </c>
      <c r="K11" s="938"/>
      <c r="L11" s="925">
        <f>'Pivot Table 4-Year Insts.'!$Q$87</f>
        <v>34.059165437668085</v>
      </c>
      <c r="M11" s="925"/>
      <c r="N11" s="922">
        <f t="shared" si="1"/>
        <v>100</v>
      </c>
      <c r="P11" s="818">
        <f>+'Pivot Table 4-Year Insts.'!$Q$77</f>
        <v>34.268574065528377</v>
      </c>
      <c r="Q11" s="818">
        <f>+'Pivot Table 4-Year Insts.'!$Q$80</f>
        <v>4.753114905399169</v>
      </c>
      <c r="R11" s="818">
        <f>+'Pivot Table 4-Year Insts.'!$Q$83</f>
        <v>23.09183202584218</v>
      </c>
      <c r="S11" s="818">
        <f>+'Pivot Table 4-Year Insts.'!$Q$86</f>
        <v>37.886479003230271</v>
      </c>
      <c r="T11" s="819">
        <f t="shared" si="2"/>
        <v>100</v>
      </c>
      <c r="U11" s="820">
        <f t="shared" si="3"/>
        <v>62.113520996769722</v>
      </c>
      <c r="V11" s="821">
        <f t="shared" si="4"/>
        <v>3.8273135655621928</v>
      </c>
      <c r="W11" s="111" t="s">
        <v>401</v>
      </c>
      <c r="Z11" s="12"/>
      <c r="AA11" s="12"/>
      <c r="AB11" s="12"/>
      <c r="AC11" s="12"/>
      <c r="AD11" s="12"/>
      <c r="AE11" s="12"/>
      <c r="AF11" s="12"/>
      <c r="AG11" s="12"/>
      <c r="AH11" s="12"/>
      <c r="AI11" s="12"/>
    </row>
    <row r="12" spans="1:35" s="18" customFormat="1" ht="13.5" customHeight="1">
      <c r="A12" s="926" t="s">
        <v>415</v>
      </c>
      <c r="B12" s="920">
        <f>'Pivot Table 4-Year Insts.'!$Q$104</f>
        <v>87.94312036851592</v>
      </c>
      <c r="C12" s="936"/>
      <c r="D12" s="945">
        <f t="shared" si="0"/>
        <v>0</v>
      </c>
      <c r="E12" s="923"/>
      <c r="F12" s="924">
        <f>'Pivot Table 4-Year Insts.'!$Q$121</f>
        <v>0</v>
      </c>
      <c r="G12" s="938"/>
      <c r="H12" s="946">
        <f>'Pivot Table 4-Year Insts.'!$Q$124</f>
        <v>0</v>
      </c>
      <c r="I12" s="938"/>
      <c r="J12" s="925">
        <f>'Pivot Table 4-Year Insts.'!$Q$127</f>
        <v>0</v>
      </c>
      <c r="K12" s="938"/>
      <c r="L12" s="925">
        <f>'Pivot Table 4-Year Insts.'!$Q$130</f>
        <v>100</v>
      </c>
      <c r="M12" s="925"/>
      <c r="N12" s="922">
        <f t="shared" si="1"/>
        <v>100</v>
      </c>
      <c r="O12" s="7"/>
      <c r="P12" s="818">
        <f>+'Pivot Table 4-Year Insts.'!$Q$120</f>
        <v>66.577241225128546</v>
      </c>
      <c r="Q12" s="818">
        <f>+'Pivot Table 4-Year Insts.'!$Q$123</f>
        <v>0.2012072434607646</v>
      </c>
      <c r="R12" s="818">
        <f>+'Pivot Table 4-Year Insts.'!$Q$126</f>
        <v>0</v>
      </c>
      <c r="S12" s="818">
        <f>+'Pivot Table 4-Year Insts.'!$Q$129</f>
        <v>33.22155153141069</v>
      </c>
      <c r="T12" s="819">
        <f t="shared" si="2"/>
        <v>100</v>
      </c>
      <c r="U12" s="820">
        <f t="shared" si="3"/>
        <v>66.778448468589318</v>
      </c>
      <c r="V12" s="821">
        <f t="shared" si="4"/>
        <v>-66.778448468589318</v>
      </c>
      <c r="W12" s="109" t="s">
        <v>415</v>
      </c>
      <c r="Z12" s="12"/>
      <c r="AA12" s="12"/>
      <c r="AB12" s="12"/>
      <c r="AC12" s="12"/>
      <c r="AD12" s="12"/>
      <c r="AE12" s="12"/>
      <c r="AF12" s="12"/>
      <c r="AG12" s="12"/>
      <c r="AH12" s="12"/>
      <c r="AI12" s="12"/>
    </row>
    <row r="13" spans="1:35" s="7" customFormat="1" ht="13.5" customHeight="1">
      <c r="A13" s="926" t="s">
        <v>402</v>
      </c>
      <c r="B13" s="920">
        <f>'Pivot Table 4-Year Insts.'!$Q$147</f>
        <v>52.73509244520632</v>
      </c>
      <c r="C13" s="936"/>
      <c r="D13" s="945">
        <f t="shared" si="0"/>
        <v>73.913800609490636</v>
      </c>
      <c r="E13" s="923"/>
      <c r="F13" s="924">
        <f>'Pivot Table 4-Year Insts.'!$Q$164</f>
        <v>59.666231316209547</v>
      </c>
      <c r="G13" s="938"/>
      <c r="H13" s="925">
        <f>'Pivot Table 4-Year Insts.'!$Q$167</f>
        <v>5.5086344507328393</v>
      </c>
      <c r="I13" s="938"/>
      <c r="J13" s="925">
        <f>'Pivot Table 4-Year Insts.'!$Q$170</f>
        <v>8.738934842548252</v>
      </c>
      <c r="K13" s="938"/>
      <c r="L13" s="925">
        <f>'Pivot Table 4-Year Insts.'!$Q$173</f>
        <v>26.086199390509364</v>
      </c>
      <c r="M13" s="925"/>
      <c r="N13" s="922">
        <f t="shared" si="1"/>
        <v>100</v>
      </c>
      <c r="P13" s="818">
        <f>+'Pivot Table 4-Year Insts.'!$Q$163</f>
        <v>59.394860878820133</v>
      </c>
      <c r="Q13" s="818">
        <f>+'Pivot Table 4-Year Insts.'!$Q$166</f>
        <v>10.177892656226243</v>
      </c>
      <c r="R13" s="818">
        <f>+'Pivot Table 4-Year Insts.'!$Q$169</f>
        <v>8.9463281131214831</v>
      </c>
      <c r="S13" s="818">
        <f>+'Pivot Table 4-Year Insts.'!$Q$172</f>
        <v>21.480918351832141</v>
      </c>
      <c r="T13" s="819">
        <f t="shared" si="2"/>
        <v>100</v>
      </c>
      <c r="U13" s="820">
        <f t="shared" si="3"/>
        <v>78.519081648167855</v>
      </c>
      <c r="V13" s="821">
        <f t="shared" si="4"/>
        <v>-4.6052810386772194</v>
      </c>
      <c r="W13" s="109" t="s">
        <v>402</v>
      </c>
      <c r="Z13" s="12"/>
      <c r="AA13" s="12"/>
      <c r="AB13" s="12"/>
      <c r="AC13" s="12"/>
      <c r="AD13" s="12"/>
      <c r="AE13" s="12"/>
      <c r="AF13" s="12"/>
      <c r="AG13" s="12"/>
      <c r="AH13" s="12"/>
      <c r="AI13" s="12"/>
    </row>
    <row r="14" spans="1:35" s="7" customFormat="1" ht="9" customHeight="1">
      <c r="A14" s="926"/>
      <c r="B14" s="920"/>
      <c r="C14" s="936"/>
      <c r="D14" s="945"/>
      <c r="E14" s="923"/>
      <c r="F14" s="924"/>
      <c r="G14" s="938"/>
      <c r="H14" s="925"/>
      <c r="I14" s="938"/>
      <c r="J14" s="925"/>
      <c r="K14" s="938"/>
      <c r="L14" s="925"/>
      <c r="M14" s="925"/>
      <c r="N14" s="922"/>
      <c r="P14" s="818"/>
      <c r="Q14" s="818"/>
      <c r="R14" s="818"/>
      <c r="S14" s="818"/>
      <c r="T14" s="819"/>
      <c r="U14" s="820"/>
      <c r="V14" s="821"/>
      <c r="W14" s="109"/>
      <c r="Z14" s="12"/>
      <c r="AA14" s="12"/>
      <c r="AB14" s="12"/>
      <c r="AC14" s="12"/>
      <c r="AD14" s="12"/>
      <c r="AE14" s="12"/>
      <c r="AF14" s="12"/>
      <c r="AG14" s="12"/>
      <c r="AH14" s="12"/>
      <c r="AI14" s="12"/>
    </row>
    <row r="15" spans="1:35" s="7" customFormat="1" ht="14.1" customHeight="1">
      <c r="A15" s="926" t="s">
        <v>403</v>
      </c>
      <c r="B15" s="920">
        <f>'Pivot Table 4-Year Insts.'!$Q$190</f>
        <v>55.815681902638424</v>
      </c>
      <c r="C15" s="936"/>
      <c r="D15" s="945">
        <f t="shared" si="0"/>
        <v>78.170772303595214</v>
      </c>
      <c r="E15" s="923"/>
      <c r="F15" s="924">
        <f>'Pivot Table 4-Year Insts.'!$Q$207</f>
        <v>51.984853528628491</v>
      </c>
      <c r="G15" s="938"/>
      <c r="H15" s="925">
        <f>'Pivot Table 4-Year Insts.'!$Q$210</f>
        <v>8.3139147802929436</v>
      </c>
      <c r="I15" s="938"/>
      <c r="J15" s="925">
        <f>'Pivot Table 4-Year Insts.'!$Q$213</f>
        <v>17.872003994673769</v>
      </c>
      <c r="K15" s="938"/>
      <c r="L15" s="925">
        <f>'Pivot Table 4-Year Insts.'!$Q$216</f>
        <v>21.829227696404793</v>
      </c>
      <c r="M15" s="925"/>
      <c r="N15" s="922">
        <f t="shared" si="1"/>
        <v>100</v>
      </c>
      <c r="P15" s="818">
        <f>+'Pivot Table 4-Year Insts.'!$Q$206</f>
        <v>49.652932277298213</v>
      </c>
      <c r="Q15" s="818">
        <f>+'Pivot Table 4-Year Insts.'!$Q$209</f>
        <v>7.9514105188217501</v>
      </c>
      <c r="R15" s="818">
        <f>+'Pivot Table 4-Year Insts.'!$Q$212</f>
        <v>18.327845510367535</v>
      </c>
      <c r="S15" s="818">
        <f>+'Pivot Table 4-Year Insts.'!$Q$215</f>
        <v>24.067811693512503</v>
      </c>
      <c r="T15" s="819">
        <f t="shared" si="2"/>
        <v>100</v>
      </c>
      <c r="U15" s="820">
        <f t="shared" si="3"/>
        <v>75.932188306487504</v>
      </c>
      <c r="V15" s="821">
        <f t="shared" si="4"/>
        <v>2.2385839971077104</v>
      </c>
      <c r="W15" s="109" t="s">
        <v>403</v>
      </c>
      <c r="Z15" s="12"/>
      <c r="AA15" s="12"/>
      <c r="AB15" s="12"/>
      <c r="AC15" s="12"/>
      <c r="AD15" s="12"/>
      <c r="AE15" s="12"/>
      <c r="AF15" s="12"/>
      <c r="AG15" s="12"/>
      <c r="AH15" s="12"/>
      <c r="AI15" s="12"/>
    </row>
    <row r="16" spans="1:35" s="7" customFormat="1" ht="14.1" customHeight="1">
      <c r="A16" s="926" t="s">
        <v>404</v>
      </c>
      <c r="B16" s="920">
        <f>'Pivot Table 4-Year Insts.'!$Q$233</f>
        <v>54.889468508145555</v>
      </c>
      <c r="C16" s="936"/>
      <c r="D16" s="945">
        <f t="shared" si="0"/>
        <v>67.095115681233935</v>
      </c>
      <c r="E16" s="923"/>
      <c r="F16" s="924">
        <f>'Pivot Table 4-Year Insts.'!$Q$250</f>
        <v>50.042844901456732</v>
      </c>
      <c r="G16" s="938"/>
      <c r="H16" s="925">
        <f>'Pivot Table 4-Year Insts.'!$Q$253</f>
        <v>5.4296175118797221</v>
      </c>
      <c r="I16" s="938"/>
      <c r="J16" s="925">
        <f>'Pivot Table 4-Year Insts.'!$Q$256</f>
        <v>11.622653267897483</v>
      </c>
      <c r="K16" s="938"/>
      <c r="L16" s="925">
        <f>'Pivot Table 4-Year Insts.'!$Q$259</f>
        <v>32.904884318766065</v>
      </c>
      <c r="M16" s="925"/>
      <c r="N16" s="922">
        <f t="shared" si="1"/>
        <v>100</v>
      </c>
      <c r="P16" s="818">
        <f>+'Pivot Table 4-Year Insts.'!$Q$249</f>
        <v>48.303653669020569</v>
      </c>
      <c r="Q16" s="818">
        <f>+'Pivot Table 4-Year Insts.'!$Q$252</f>
        <v>5.7798587657353391</v>
      </c>
      <c r="R16" s="818">
        <f>+'Pivot Table 4-Year Insts.'!$Q$255</f>
        <v>11.766963463309795</v>
      </c>
      <c r="S16" s="818">
        <f>+'Pivot Table 4-Year Insts.'!$Q$258</f>
        <v>34.149524101934297</v>
      </c>
      <c r="T16" s="819">
        <f t="shared" si="2"/>
        <v>100</v>
      </c>
      <c r="U16" s="820">
        <f t="shared" si="3"/>
        <v>65.85047589806571</v>
      </c>
      <c r="V16" s="821">
        <f t="shared" si="4"/>
        <v>1.2446397831682248</v>
      </c>
      <c r="W16" s="109" t="s">
        <v>404</v>
      </c>
      <c r="Z16" s="12"/>
      <c r="AA16" s="12"/>
      <c r="AB16" s="12"/>
      <c r="AC16" s="12"/>
      <c r="AD16" s="12"/>
      <c r="AE16" s="12"/>
      <c r="AF16" s="12"/>
      <c r="AG16" s="12"/>
      <c r="AH16" s="12"/>
      <c r="AI16" s="12"/>
    </row>
    <row r="17" spans="1:35" s="7" customFormat="1" ht="13.5" customHeight="1">
      <c r="A17" s="926" t="s">
        <v>405</v>
      </c>
      <c r="B17" s="920">
        <f>'Pivot Table 4-Year Insts.'!$Q$276</f>
        <v>74.592242431831707</v>
      </c>
      <c r="C17" s="936"/>
      <c r="D17" s="945">
        <f t="shared" si="0"/>
        <v>61.371553279892566</v>
      </c>
      <c r="E17" s="923"/>
      <c r="F17" s="924">
        <f>'Pivot Table 4-Year Insts.'!$Q$293</f>
        <v>36.802786754522181</v>
      </c>
      <c r="G17" s="938"/>
      <c r="H17" s="925">
        <f>'Pivot Table 4-Year Insts.'!$Q$296</f>
        <v>6.8871448356906031</v>
      </c>
      <c r="I17" s="938"/>
      <c r="J17" s="925">
        <f>'Pivot Table 4-Year Insts.'!$Q$299</f>
        <v>17.681621689679776</v>
      </c>
      <c r="K17" s="938"/>
      <c r="L17" s="925">
        <f>'Pivot Table 4-Year Insts.'!$Q$302</f>
        <v>38.628446720107441</v>
      </c>
      <c r="M17" s="925"/>
      <c r="N17" s="922">
        <f t="shared" si="1"/>
        <v>100</v>
      </c>
      <c r="P17" s="818">
        <f>+'Pivot Table 4-Year Insts.'!$Q$292</f>
        <v>37.505628095452501</v>
      </c>
      <c r="Q17" s="818">
        <f>+'Pivot Table 4-Year Insts.'!$Q$295</f>
        <v>7.253489419180549</v>
      </c>
      <c r="R17" s="818">
        <f>+'Pivot Table 4-Year Insts.'!$Q$298</f>
        <v>18.685276902296263</v>
      </c>
      <c r="S17" s="818">
        <f>+'Pivot Table 4-Year Insts.'!$Q$301</f>
        <v>36.555605583070687</v>
      </c>
      <c r="T17" s="819">
        <f t="shared" si="2"/>
        <v>100</v>
      </c>
      <c r="U17" s="820">
        <f t="shared" si="3"/>
        <v>63.444394416929313</v>
      </c>
      <c r="V17" s="821">
        <f t="shared" si="4"/>
        <v>-2.0728411370367468</v>
      </c>
      <c r="W17" s="109" t="s">
        <v>405</v>
      </c>
      <c r="Z17" s="12"/>
      <c r="AA17" s="12"/>
      <c r="AB17" s="12"/>
      <c r="AC17" s="12"/>
      <c r="AD17" s="12"/>
      <c r="AE17" s="12"/>
      <c r="AF17" s="12"/>
      <c r="AG17" s="12"/>
      <c r="AH17" s="12"/>
      <c r="AI17" s="12"/>
    </row>
    <row r="18" spans="1:35" s="7" customFormat="1" ht="13.5" customHeight="1">
      <c r="A18" s="926" t="s">
        <v>406</v>
      </c>
      <c r="B18" s="920" t="str">
        <f>IFERROR('Pivot Table 4-Year Insts.'!$Q$319,"—")</f>
        <v>—</v>
      </c>
      <c r="C18" s="936"/>
      <c r="D18" s="945">
        <f t="shared" si="0"/>
        <v>71.659949813702383</v>
      </c>
      <c r="E18" s="923"/>
      <c r="F18" s="924">
        <f>'Pivot Table 4-Year Insts.'!$Q$336</f>
        <v>65.05208729374192</v>
      </c>
      <c r="G18" s="938"/>
      <c r="H18" s="925">
        <f>'Pivot Table 4-Year Insts.'!$Q$339</f>
        <v>2.843890198463995</v>
      </c>
      <c r="I18" s="938"/>
      <c r="J18" s="925">
        <f>'Pivot Table 4-Year Insts.'!$Q$342</f>
        <v>3.7639723214964644</v>
      </c>
      <c r="K18" s="938"/>
      <c r="L18" s="925">
        <f>'Pivot Table 4-Year Insts.'!$Q$345</f>
        <v>28.340050186297621</v>
      </c>
      <c r="M18" s="925"/>
      <c r="N18" s="922">
        <f t="shared" si="1"/>
        <v>100</v>
      </c>
      <c r="P18" s="818">
        <f>+'Pivot Table 4-Year Insts.'!$Q$335</f>
        <v>64.676654945726952</v>
      </c>
      <c r="Q18" s="818">
        <f>+'Pivot Table 4-Year Insts.'!$Q$338</f>
        <v>2.7442287112062376</v>
      </c>
      <c r="R18" s="818">
        <f>+'Pivot Table 4-Year Insts.'!$Q$341</f>
        <v>3.7456046476073994</v>
      </c>
      <c r="S18" s="818">
        <f>+'Pivot Table 4-Year Insts.'!$Q$344</f>
        <v>28.833511695459407</v>
      </c>
      <c r="T18" s="819">
        <f t="shared" si="2"/>
        <v>99.999999999999986</v>
      </c>
      <c r="U18" s="820">
        <f t="shared" si="3"/>
        <v>71.166488304540579</v>
      </c>
      <c r="V18" s="821">
        <f t="shared" si="4"/>
        <v>0.4934615091618042</v>
      </c>
      <c r="W18" s="109" t="s">
        <v>406</v>
      </c>
      <c r="Z18" s="12"/>
      <c r="AA18" s="12"/>
      <c r="AB18" s="12"/>
      <c r="AC18" s="12"/>
      <c r="AD18" s="12"/>
      <c r="AE18" s="12"/>
      <c r="AF18" s="12"/>
      <c r="AG18" s="12"/>
      <c r="AH18" s="12"/>
      <c r="AI18" s="12"/>
    </row>
    <row r="19" spans="1:35" s="7" customFormat="1" ht="9.75" customHeight="1">
      <c r="A19" s="926"/>
      <c r="B19" s="920"/>
      <c r="C19" s="936"/>
      <c r="D19" s="945"/>
      <c r="E19" s="923"/>
      <c r="F19" s="924"/>
      <c r="G19" s="938"/>
      <c r="H19" s="925"/>
      <c r="I19" s="938"/>
      <c r="J19" s="925"/>
      <c r="K19" s="938"/>
      <c r="L19" s="925"/>
      <c r="M19" s="925"/>
      <c r="N19" s="922"/>
      <c r="P19" s="818"/>
      <c r="Q19" s="818"/>
      <c r="R19" s="818"/>
      <c r="S19" s="818"/>
      <c r="T19" s="819"/>
      <c r="U19" s="820"/>
      <c r="V19" s="821"/>
      <c r="W19" s="109"/>
      <c r="Z19" s="12"/>
      <c r="AA19" s="12"/>
      <c r="AB19" s="12"/>
      <c r="AC19" s="12"/>
      <c r="AD19" s="12"/>
      <c r="AE19" s="12"/>
      <c r="AF19" s="12"/>
      <c r="AG19" s="12"/>
      <c r="AH19" s="12"/>
      <c r="AI19" s="12"/>
    </row>
    <row r="20" spans="1:35" s="7" customFormat="1" ht="14.1" customHeight="1">
      <c r="A20" s="926" t="s">
        <v>407</v>
      </c>
      <c r="B20" s="920">
        <f>'Pivot Table 4-Year Insts.'!$Q$362</f>
        <v>56.029454651501901</v>
      </c>
      <c r="C20" s="936"/>
      <c r="D20" s="945">
        <f t="shared" si="0"/>
        <v>56.785946649316855</v>
      </c>
      <c r="E20" s="923"/>
      <c r="F20" s="924">
        <f>'Pivot Table 4-Year Insts.'!$Q$379</f>
        <v>52.491867273910216</v>
      </c>
      <c r="G20" s="938"/>
      <c r="H20" s="925">
        <f>'Pivot Table 4-Year Insts.'!$Q$382</f>
        <v>4.2940793754066364</v>
      </c>
      <c r="I20" s="938"/>
      <c r="J20" s="925">
        <f>'Pivot Table 4-Year Insts.'!$Q$385</f>
        <v>0</v>
      </c>
      <c r="K20" s="938"/>
      <c r="L20" s="925">
        <f>'Pivot Table 4-Year Insts.'!$Q$388</f>
        <v>43.214053350683152</v>
      </c>
      <c r="M20" s="925"/>
      <c r="N20" s="922">
        <f t="shared" si="1"/>
        <v>100</v>
      </c>
      <c r="P20" s="818">
        <f>+'Pivot Table 4-Year Insts.'!$Q$378</f>
        <v>49.399437771530799</v>
      </c>
      <c r="Q20" s="818">
        <f>+'Pivot Table 4-Year Insts.'!$Q$381</f>
        <v>5.290058778430871</v>
      </c>
      <c r="R20" s="818">
        <f>+'Pivot Table 4-Year Insts.'!$Q$384</f>
        <v>0</v>
      </c>
      <c r="S20" s="818">
        <f>+'Pivot Table 4-Year Insts.'!$Q$387</f>
        <v>45.31050345003834</v>
      </c>
      <c r="T20" s="819">
        <f t="shared" si="2"/>
        <v>100</v>
      </c>
      <c r="U20" s="820">
        <f t="shared" si="3"/>
        <v>54.689496549961667</v>
      </c>
      <c r="V20" s="821">
        <f t="shared" si="4"/>
        <v>2.096450099355188</v>
      </c>
      <c r="W20" s="109" t="s">
        <v>407</v>
      </c>
      <c r="Z20" s="12"/>
      <c r="AA20" s="12"/>
      <c r="AB20" s="12"/>
      <c r="AC20" s="12"/>
      <c r="AD20" s="12"/>
      <c r="AE20" s="12"/>
      <c r="AF20" s="12"/>
      <c r="AG20" s="12"/>
      <c r="AH20" s="12"/>
      <c r="AI20" s="12"/>
    </row>
    <row r="21" spans="1:35" s="7" customFormat="1" ht="14.1" customHeight="1">
      <c r="A21" s="926" t="s">
        <v>408</v>
      </c>
      <c r="B21" s="920">
        <f>'Pivot Table 4-Year Insts.'!$Q$405</f>
        <v>64.919741115446627</v>
      </c>
      <c r="C21" s="936"/>
      <c r="D21" s="945">
        <f t="shared" si="0"/>
        <v>76.86161597984524</v>
      </c>
      <c r="E21" s="923"/>
      <c r="F21" s="924">
        <f>'Pivot Table 4-Year Insts.'!$Q$422</f>
        <v>58.85909663487493</v>
      </c>
      <c r="G21" s="938"/>
      <c r="H21" s="925">
        <f>'Pivot Table 4-Year Insts.'!$Q$425</f>
        <v>3.2535540759402557</v>
      </c>
      <c r="I21" s="938"/>
      <c r="J21" s="925">
        <f>'Pivot Table 4-Year Insts.'!$Q$428</f>
        <v>14.748965269030052</v>
      </c>
      <c r="K21" s="938"/>
      <c r="L21" s="925">
        <f>'Pivot Table 4-Year Insts.'!$Q$431</f>
        <v>23.13838402015476</v>
      </c>
      <c r="M21" s="925"/>
      <c r="N21" s="922">
        <f t="shared" si="1"/>
        <v>100</v>
      </c>
      <c r="P21" s="818">
        <f>+'Pivot Table 4-Year Insts.'!$Q$421</f>
        <v>58.841731290827823</v>
      </c>
      <c r="Q21" s="818">
        <f>+'Pivot Table 4-Year Insts.'!$Q$424</f>
        <v>3.1707223898842494</v>
      </c>
      <c r="R21" s="818">
        <f>+'Pivot Table 4-Year Insts.'!$Q$427</f>
        <v>14.83363257821752</v>
      </c>
      <c r="S21" s="818">
        <f>+'Pivot Table 4-Year Insts.'!$Q$430</f>
        <v>23.153913741070404</v>
      </c>
      <c r="T21" s="819">
        <f t="shared" si="2"/>
        <v>100</v>
      </c>
      <c r="U21" s="820">
        <f t="shared" si="3"/>
        <v>76.846086258929589</v>
      </c>
      <c r="V21" s="821">
        <f t="shared" si="4"/>
        <v>1.5529720915651524E-2</v>
      </c>
      <c r="W21" s="109" t="s">
        <v>408</v>
      </c>
      <c r="Z21" s="12"/>
      <c r="AA21" s="12"/>
      <c r="AB21" s="12"/>
      <c r="AC21" s="12"/>
      <c r="AD21" s="12"/>
      <c r="AE21" s="12"/>
      <c r="AF21" s="12"/>
      <c r="AG21" s="12"/>
      <c r="AH21" s="12"/>
      <c r="AI21" s="12"/>
    </row>
    <row r="22" spans="1:35" s="7" customFormat="1" ht="14.1" customHeight="1">
      <c r="A22" s="926" t="s">
        <v>409</v>
      </c>
      <c r="B22" s="920">
        <f>IFERROR('Pivot Table 4-Year Insts.'!$Q$448,"—")</f>
        <v>50.343762070297416</v>
      </c>
      <c r="C22" s="936"/>
      <c r="D22" s="945">
        <f t="shared" si="0"/>
        <v>73.968083473991101</v>
      </c>
      <c r="E22" s="923"/>
      <c r="F22" s="924">
        <f>'Pivot Table 4-Year Insts.'!$Q$465</f>
        <v>44.437624673929719</v>
      </c>
      <c r="G22" s="938"/>
      <c r="H22" s="925">
        <f>'Pivot Table 4-Year Insts.'!$Q$468</f>
        <v>5.0406628816940309</v>
      </c>
      <c r="I22" s="938"/>
      <c r="J22" s="925">
        <f>'Pivot Table 4-Year Insts.'!$Q$471</f>
        <v>24.489795918367346</v>
      </c>
      <c r="K22" s="938"/>
      <c r="L22" s="925">
        <f>'Pivot Table 4-Year Insts.'!$Q$474</f>
        <v>26.031916526008903</v>
      </c>
      <c r="M22" s="925"/>
      <c r="N22" s="922">
        <f t="shared" si="1"/>
        <v>100</v>
      </c>
      <c r="P22" s="818">
        <f>+'Pivot Table 4-Year Insts.'!$Q$464</f>
        <v>44.499612102404967</v>
      </c>
      <c r="Q22" s="818">
        <f>+'Pivot Table 4-Year Insts.'!$Q$467</f>
        <v>4.4763382467028707</v>
      </c>
      <c r="R22" s="818">
        <f>+'Pivot Table 4-Year Insts.'!$Q$470</f>
        <v>25.70209464701319</v>
      </c>
      <c r="S22" s="818">
        <f>+'Pivot Table 4-Year Insts.'!$Q$473</f>
        <v>25.321955003878976</v>
      </c>
      <c r="T22" s="819">
        <f t="shared" si="2"/>
        <v>100</v>
      </c>
      <c r="U22" s="820">
        <f t="shared" si="3"/>
        <v>74.678044996121031</v>
      </c>
      <c r="V22" s="821">
        <f t="shared" si="4"/>
        <v>-0.70996152212993024</v>
      </c>
      <c r="W22" s="109" t="s">
        <v>409</v>
      </c>
      <c r="Z22" s="12"/>
      <c r="AA22" s="12"/>
      <c r="AB22" s="12"/>
      <c r="AC22" s="12"/>
      <c r="AD22" s="12"/>
      <c r="AE22" s="12"/>
      <c r="AF22" s="12"/>
      <c r="AG22" s="12"/>
      <c r="AH22" s="12"/>
      <c r="AI22" s="12"/>
    </row>
    <row r="23" spans="1:35" s="7" customFormat="1" ht="13.5" customHeight="1">
      <c r="A23" s="926" t="s">
        <v>410</v>
      </c>
      <c r="B23" s="920">
        <f>'Pivot Table 4-Year Insts.'!$Q$491</f>
        <v>73.302516692347197</v>
      </c>
      <c r="C23" s="936"/>
      <c r="D23" s="945">
        <f t="shared" si="0"/>
        <v>78.776625560538122</v>
      </c>
      <c r="E23" s="923"/>
      <c r="F23" s="924">
        <f>'Pivot Table 4-Year Insts.'!$Q$508</f>
        <v>60.341928251121082</v>
      </c>
      <c r="G23" s="938"/>
      <c r="H23" s="925">
        <f>'Pivot Table 4-Year Insts.'!$Q$511</f>
        <v>1.7166479820627805</v>
      </c>
      <c r="I23" s="938"/>
      <c r="J23" s="925">
        <f>'Pivot Table 4-Year Insts.'!$Q$514</f>
        <v>16.718049327354258</v>
      </c>
      <c r="K23" s="938"/>
      <c r="L23" s="925">
        <f>'Pivot Table 4-Year Insts.'!$Q$517</f>
        <v>21.223374439461885</v>
      </c>
      <c r="M23" s="925"/>
      <c r="N23" s="922">
        <f t="shared" si="1"/>
        <v>100</v>
      </c>
      <c r="P23" s="818">
        <f>+'Pivot Table 4-Year Insts.'!$Q$507</f>
        <v>60.325096581383484</v>
      </c>
      <c r="Q23" s="818">
        <f>+'Pivot Table 4-Year Insts.'!$Q$510</f>
        <v>1.7931336103214519</v>
      </c>
      <c r="R23" s="818">
        <f>+'Pivot Table 4-Year Insts.'!$Q$513</f>
        <v>15.788322764049859</v>
      </c>
      <c r="S23" s="818">
        <f>+'Pivot Table 4-Year Insts.'!$Q$516</f>
        <v>22.093447044245206</v>
      </c>
      <c r="T23" s="819">
        <f t="shared" si="2"/>
        <v>100</v>
      </c>
      <c r="U23" s="820">
        <f t="shared" si="3"/>
        <v>77.90655295575479</v>
      </c>
      <c r="V23" s="821">
        <f t="shared" si="4"/>
        <v>0.87007260478333137</v>
      </c>
      <c r="W23" s="109" t="s">
        <v>410</v>
      </c>
      <c r="Z23" s="12"/>
      <c r="AA23" s="12"/>
      <c r="AB23" s="12"/>
      <c r="AC23" s="12"/>
      <c r="AD23" s="12"/>
      <c r="AE23" s="12"/>
      <c r="AF23" s="12"/>
      <c r="AG23" s="12"/>
      <c r="AH23" s="12"/>
      <c r="AI23" s="12"/>
    </row>
    <row r="24" spans="1:35" s="7" customFormat="1" ht="10.5" customHeight="1">
      <c r="A24" s="926"/>
      <c r="B24" s="920"/>
      <c r="C24" s="936"/>
      <c r="D24" s="945"/>
      <c r="E24" s="923"/>
      <c r="F24" s="924"/>
      <c r="G24" s="938"/>
      <c r="H24" s="925"/>
      <c r="I24" s="938"/>
      <c r="J24" s="925"/>
      <c r="K24" s="938"/>
      <c r="L24" s="925"/>
      <c r="M24" s="925"/>
      <c r="N24" s="922"/>
      <c r="P24" s="818"/>
      <c r="Q24" s="818"/>
      <c r="R24" s="818"/>
      <c r="S24" s="818"/>
      <c r="T24" s="819"/>
      <c r="U24" s="820"/>
      <c r="V24" s="821"/>
      <c r="W24" s="109"/>
      <c r="Z24" s="12"/>
      <c r="AA24" s="12"/>
      <c r="AB24" s="12"/>
      <c r="AC24" s="12"/>
      <c r="AD24" s="12"/>
      <c r="AE24" s="12"/>
      <c r="AF24" s="12"/>
      <c r="AG24" s="12"/>
      <c r="AH24" s="12"/>
      <c r="AI24" s="12"/>
    </row>
    <row r="25" spans="1:35" s="7" customFormat="1" ht="14.1" customHeight="1">
      <c r="A25" s="926" t="s">
        <v>411</v>
      </c>
      <c r="B25" s="920" t="str">
        <f>IFERROR('Pivot Table 4-Year Insts.'!$Q$534,"—")</f>
        <v>—</v>
      </c>
      <c r="C25" s="936"/>
      <c r="D25" s="945">
        <f t="shared" si="0"/>
        <v>74.265569917743832</v>
      </c>
      <c r="E25" s="923"/>
      <c r="F25" s="947">
        <f>'Pivot Table 4-Year Insts.'!$Q$551</f>
        <v>51.494973234103668</v>
      </c>
      <c r="G25" s="938"/>
      <c r="H25" s="925">
        <f>'Pivot Table 4-Year Insts.'!$Q$554</f>
        <v>10.471340906123515</v>
      </c>
      <c r="I25" s="938"/>
      <c r="J25" s="925">
        <f>'Pivot Table 4-Year Insts.'!$Q$557</f>
        <v>12.299255777516647</v>
      </c>
      <c r="K25" s="938"/>
      <c r="L25" s="925">
        <f>'Pivot Table 4-Year Insts.'!$Q$560</f>
        <v>25.734430082256171</v>
      </c>
      <c r="M25" s="925"/>
      <c r="N25" s="922">
        <f t="shared" si="1"/>
        <v>100</v>
      </c>
      <c r="P25" s="818">
        <f>+'Pivot Table 4-Year Insts.'!$Q$550</f>
        <v>47.798946615514666</v>
      </c>
      <c r="Q25" s="818">
        <f>+'Pivot Table 4-Year Insts.'!$Q$553</f>
        <v>9.0578060992262177</v>
      </c>
      <c r="R25" s="818">
        <f>+'Pivot Table 4-Year Insts.'!$Q$556</f>
        <v>13.85655764353989</v>
      </c>
      <c r="S25" s="818">
        <f>+'Pivot Table 4-Year Insts.'!$Q$559</f>
        <v>29.286689641719228</v>
      </c>
      <c r="T25" s="819">
        <f t="shared" si="2"/>
        <v>100</v>
      </c>
      <c r="U25" s="820">
        <f t="shared" si="3"/>
        <v>70.713310358280779</v>
      </c>
      <c r="V25" s="821">
        <f t="shared" si="4"/>
        <v>3.5522595594630531</v>
      </c>
      <c r="W25" s="109" t="s">
        <v>411</v>
      </c>
      <c r="Z25" s="12"/>
      <c r="AA25" s="12"/>
      <c r="AB25" s="12"/>
      <c r="AC25" s="12"/>
      <c r="AD25" s="12"/>
      <c r="AE25" s="12"/>
      <c r="AF25" s="12"/>
      <c r="AG25" s="12"/>
      <c r="AH25" s="12"/>
      <c r="AI25" s="12"/>
    </row>
    <row r="26" spans="1:35" s="7" customFormat="1" ht="14.1" customHeight="1">
      <c r="A26" s="926" t="s">
        <v>412</v>
      </c>
      <c r="B26" s="920">
        <f>'Pivot Table 4-Year Insts.'!$Q$577</f>
        <v>94.904921607824349</v>
      </c>
      <c r="C26" s="936"/>
      <c r="D26" s="945">
        <f t="shared" si="0"/>
        <v>83.236138915484375</v>
      </c>
      <c r="E26" s="923"/>
      <c r="F26" s="947">
        <f>'Pivot Table 4-Year Insts.'!$Q$594</f>
        <v>47.732613804508659</v>
      </c>
      <c r="G26" s="938"/>
      <c r="H26" s="925">
        <f>'Pivot Table 4-Year Insts.'!$Q$597</f>
        <v>5.626251196796936</v>
      </c>
      <c r="I26" s="938"/>
      <c r="J26" s="925">
        <f>'Pivot Table 4-Year Insts.'!$Q$600</f>
        <v>29.87727391417878</v>
      </c>
      <c r="K26" s="938"/>
      <c r="L26" s="925">
        <f>'Pivot Table 4-Year Insts.'!$Q$603</f>
        <v>16.763861084515625</v>
      </c>
      <c r="M26" s="925"/>
      <c r="N26" s="922">
        <f t="shared" si="1"/>
        <v>100</v>
      </c>
      <c r="P26" s="818">
        <f>+'Pivot Table 4-Year Insts.'!$Q$593</f>
        <v>49.195485984710594</v>
      </c>
      <c r="Q26" s="818">
        <f>+'Pivot Table 4-Year Insts.'!$Q$596</f>
        <v>5.7753913360029125</v>
      </c>
      <c r="R26" s="818">
        <f>+'Pivot Table 4-Year Insts.'!$Q$599</f>
        <v>28.691299599563159</v>
      </c>
      <c r="S26" s="818">
        <f>+'Pivot Table 4-Year Insts.'!$Q$602</f>
        <v>16.337823079723336</v>
      </c>
      <c r="T26" s="819">
        <f t="shared" si="2"/>
        <v>100</v>
      </c>
      <c r="U26" s="820">
        <f t="shared" si="3"/>
        <v>83.662176920276664</v>
      </c>
      <c r="V26" s="821">
        <f t="shared" si="4"/>
        <v>-0.42603800479228937</v>
      </c>
      <c r="W26" s="109" t="s">
        <v>412</v>
      </c>
      <c r="Z26" s="12"/>
      <c r="AA26" s="12"/>
      <c r="AB26" s="12"/>
      <c r="AC26" s="12"/>
      <c r="AD26" s="12"/>
      <c r="AE26" s="12"/>
      <c r="AF26" s="12"/>
      <c r="AG26" s="12"/>
      <c r="AH26" s="12"/>
      <c r="AI26" s="12"/>
    </row>
    <row r="27" spans="1:35" s="7" customFormat="1" ht="14.1" customHeight="1">
      <c r="A27" s="926" t="s">
        <v>413</v>
      </c>
      <c r="B27" s="920">
        <f>'Pivot Table 4-Year Insts.'!$Q$620</f>
        <v>98.273990447242738</v>
      </c>
      <c r="C27" s="936"/>
      <c r="D27" s="945">
        <f t="shared" si="0"/>
        <v>77.318752531389237</v>
      </c>
      <c r="E27" s="923"/>
      <c r="F27" s="947">
        <f>'Pivot Table 4-Year Insts.'!$Q$637</f>
        <v>67.480393239810013</v>
      </c>
      <c r="G27" s="938"/>
      <c r="H27" s="925">
        <f>'Pivot Table 4-Year Insts.'!$Q$640</f>
        <v>2.7836076438749586</v>
      </c>
      <c r="I27" s="938"/>
      <c r="J27" s="925">
        <f>'Pivot Table 4-Year Insts.'!$Q$643</f>
        <v>7.0547516477042604</v>
      </c>
      <c r="K27" s="938"/>
      <c r="L27" s="925">
        <f>'Pivot Table 4-Year Insts.'!$Q$646</f>
        <v>22.681247468610774</v>
      </c>
      <c r="M27" s="925"/>
      <c r="N27" s="922">
        <f t="shared" si="1"/>
        <v>100.00000000000001</v>
      </c>
      <c r="P27" s="818">
        <f>+'Pivot Table 4-Year Insts.'!$Q$636</f>
        <v>67.530250730190048</v>
      </c>
      <c r="Q27" s="818">
        <f>+'Pivot Table 4-Year Insts.'!$Q$639</f>
        <v>2.4162652201949704</v>
      </c>
      <c r="R27" s="818">
        <f>+'Pivot Table 4-Year Insts.'!$Q$642</f>
        <v>14.967947502181087</v>
      </c>
      <c r="S27" s="818">
        <f>+'Pivot Table 4-Year Insts.'!$Q$645</f>
        <v>15.085536547433904</v>
      </c>
      <c r="T27" s="819">
        <f t="shared" si="2"/>
        <v>100.00000000000001</v>
      </c>
      <c r="U27" s="820">
        <f t="shared" si="3"/>
        <v>84.91446345256611</v>
      </c>
      <c r="V27" s="821">
        <f t="shared" si="4"/>
        <v>-7.5957109211768739</v>
      </c>
      <c r="W27" s="109" t="s">
        <v>413</v>
      </c>
      <c r="Z27" s="12"/>
      <c r="AA27" s="12"/>
      <c r="AB27" s="12"/>
      <c r="AC27" s="12"/>
      <c r="AD27" s="12"/>
      <c r="AE27" s="12"/>
      <c r="AF27" s="12"/>
      <c r="AG27" s="12"/>
      <c r="AH27" s="12"/>
      <c r="AI27" s="12"/>
    </row>
    <row r="28" spans="1:35" s="19" customFormat="1" ht="14.1" customHeight="1">
      <c r="A28" s="928" t="s">
        <v>414</v>
      </c>
      <c r="B28" s="929">
        <f>'Pivot Table 4-Year Insts.'!$Q$663</f>
        <v>94.461077844311376</v>
      </c>
      <c r="C28" s="940"/>
      <c r="D28" s="931">
        <f t="shared" si="0"/>
        <v>67.80771262546223</v>
      </c>
      <c r="E28" s="932"/>
      <c r="F28" s="948">
        <f>'Pivot Table 4-Year Insts.'!$Q$680</f>
        <v>47.258320126782884</v>
      </c>
      <c r="G28" s="949"/>
      <c r="H28" s="934">
        <f>'Pivot Table 4-Year Insts.'!$Q$683</f>
        <v>4.9128367670364499</v>
      </c>
      <c r="I28" s="949"/>
      <c r="J28" s="934">
        <f>'Pivot Table 4-Year Insts.'!$Q$686</f>
        <v>15.636555731642895</v>
      </c>
      <c r="K28" s="949"/>
      <c r="L28" s="934">
        <f>'Pivot Table 4-Year Insts.'!$Q$689</f>
        <v>32.19228737453777</v>
      </c>
      <c r="M28" s="934"/>
      <c r="N28" s="935">
        <f t="shared" si="1"/>
        <v>100</v>
      </c>
      <c r="P28" s="818">
        <f>+'Pivot Table 4-Year Insts.'!$Q$679</f>
        <v>47.638951649344783</v>
      </c>
      <c r="Q28" s="818">
        <f>+'Pivot Table 4-Year Insts.'!$Q$682</f>
        <v>5.0045187528242208</v>
      </c>
      <c r="R28" s="818">
        <f>+'Pivot Table 4-Year Insts.'!$Q$685</f>
        <v>14.92318120198825</v>
      </c>
      <c r="S28" s="818">
        <f>+'Pivot Table 4-Year Insts.'!$Q$688</f>
        <v>32.433348395842749</v>
      </c>
      <c r="T28" s="819">
        <f t="shared" si="2"/>
        <v>100</v>
      </c>
      <c r="U28" s="820">
        <f t="shared" si="3"/>
        <v>67.566651604157244</v>
      </c>
      <c r="V28" s="821">
        <f t="shared" si="4"/>
        <v>0.24106102130498641</v>
      </c>
      <c r="W28" s="109" t="s">
        <v>414</v>
      </c>
      <c r="Z28" s="12"/>
      <c r="AA28" s="12"/>
      <c r="AB28" s="12"/>
      <c r="AC28" s="12"/>
      <c r="AD28" s="12"/>
      <c r="AE28" s="12"/>
      <c r="AF28" s="12"/>
      <c r="AG28" s="12"/>
      <c r="AH28" s="12"/>
      <c r="AI28" s="12"/>
    </row>
    <row r="29" spans="1:35" ht="60.75" customHeight="1">
      <c r="A29" s="952" t="s">
        <v>773</v>
      </c>
      <c r="B29" s="952"/>
      <c r="C29" s="952"/>
      <c r="D29" s="953"/>
      <c r="E29" s="953"/>
      <c r="F29" s="953"/>
      <c r="G29" s="953"/>
      <c r="H29" s="953"/>
      <c r="I29" s="953"/>
      <c r="J29" s="953"/>
      <c r="K29" s="953"/>
      <c r="L29" s="953"/>
      <c r="M29" s="953"/>
      <c r="N29" s="953"/>
      <c r="P29" s="134"/>
      <c r="Q29" s="135"/>
      <c r="R29" s="135"/>
      <c r="S29" s="135"/>
      <c r="T29" s="135"/>
      <c r="U29" s="135"/>
      <c r="V29" s="134"/>
      <c r="W29" s="3"/>
      <c r="Z29" s="12"/>
      <c r="AA29" s="12"/>
      <c r="AB29" s="12"/>
      <c r="AC29" s="12"/>
      <c r="AD29" s="12"/>
      <c r="AE29" s="12"/>
      <c r="AF29" s="12"/>
      <c r="AG29" s="12"/>
      <c r="AH29" s="12"/>
      <c r="AI29" s="12"/>
    </row>
    <row r="30" spans="1:35">
      <c r="A30" s="952" t="s">
        <v>772</v>
      </c>
      <c r="B30" s="952"/>
      <c r="C30" s="952"/>
      <c r="D30" s="953"/>
      <c r="E30" s="953"/>
      <c r="F30" s="953"/>
      <c r="G30" s="953"/>
      <c r="H30" s="953"/>
      <c r="I30" s="953"/>
      <c r="J30" s="953"/>
      <c r="K30" s="953"/>
      <c r="L30" s="953"/>
      <c r="M30" s="953"/>
      <c r="N30" s="953"/>
      <c r="P30" s="136"/>
      <c r="Q30" s="136"/>
      <c r="R30" s="136"/>
      <c r="S30" s="136"/>
      <c r="T30" s="136"/>
      <c r="U30" s="136"/>
      <c r="V30" s="136"/>
      <c r="W30" s="12"/>
    </row>
    <row r="31" spans="1:35" ht="12.75" customHeight="1">
      <c r="A31" s="326" t="s">
        <v>939</v>
      </c>
      <c r="B31" s="28"/>
      <c r="C31" s="28"/>
      <c r="D31" s="43"/>
      <c r="E31" s="43"/>
      <c r="F31" s="43"/>
      <c r="G31" s="43"/>
      <c r="H31" s="43"/>
      <c r="I31" s="43"/>
      <c r="J31" s="43"/>
      <c r="K31" s="43"/>
      <c r="L31" s="43"/>
      <c r="M31" s="43"/>
      <c r="N31" s="183" t="s">
        <v>1012</v>
      </c>
      <c r="P31" s="136"/>
      <c r="Q31" s="136"/>
      <c r="R31" s="136"/>
      <c r="S31" s="136"/>
      <c r="T31" s="136"/>
      <c r="U31" s="136"/>
      <c r="V31" s="136"/>
      <c r="W31" s="12"/>
    </row>
    <row r="32" spans="1:35" ht="18">
      <c r="A32" s="915" t="s">
        <v>716</v>
      </c>
      <c r="B32" s="1"/>
      <c r="C32" s="1"/>
      <c r="D32" s="1"/>
      <c r="E32" s="1"/>
      <c r="F32" s="1"/>
      <c r="G32" s="1"/>
      <c r="H32" s="1"/>
      <c r="I32" s="1"/>
      <c r="J32" s="1"/>
      <c r="K32" s="1"/>
      <c r="L32" s="44"/>
      <c r="M32" s="11"/>
      <c r="N32" s="44"/>
      <c r="P32" s="136"/>
      <c r="Q32" s="136"/>
      <c r="R32" s="136"/>
      <c r="S32" s="136"/>
      <c r="T32" s="136"/>
      <c r="U32" s="136"/>
      <c r="V32" s="136"/>
      <c r="W32" s="12"/>
    </row>
    <row r="33" spans="1:23" ht="9" customHeight="1">
      <c r="A33" s="1"/>
      <c r="B33" s="1"/>
      <c r="C33" s="1"/>
      <c r="D33" s="1"/>
      <c r="E33" s="1"/>
      <c r="F33" s="1"/>
      <c r="G33" s="1"/>
      <c r="H33" s="1"/>
      <c r="I33" s="1"/>
      <c r="J33" s="1"/>
      <c r="K33" s="1"/>
      <c r="L33" s="44"/>
      <c r="M33" s="11"/>
      <c r="N33" s="44"/>
      <c r="P33" s="136"/>
      <c r="Q33" s="136"/>
      <c r="R33" s="136"/>
      <c r="S33" s="136"/>
      <c r="T33" s="136"/>
      <c r="U33" s="136"/>
      <c r="V33" s="136"/>
      <c r="W33" s="12"/>
    </row>
    <row r="34" spans="1:23" ht="15.75">
      <c r="A34" s="1" t="s">
        <v>425</v>
      </c>
      <c r="B34" s="1"/>
      <c r="C34" s="1"/>
      <c r="D34" s="1"/>
      <c r="E34" s="1"/>
      <c r="F34" s="1"/>
      <c r="G34" s="1"/>
      <c r="H34" s="1"/>
      <c r="I34" s="1"/>
      <c r="J34" s="1"/>
      <c r="K34" s="1"/>
      <c r="L34" s="44"/>
      <c r="M34" s="11"/>
      <c r="N34" s="44"/>
      <c r="P34" s="136"/>
      <c r="Q34" s="136"/>
      <c r="R34" s="136"/>
      <c r="S34" s="136"/>
      <c r="T34" s="136"/>
      <c r="U34" s="136"/>
      <c r="V34" s="136"/>
      <c r="W34" s="12"/>
    </row>
    <row r="35" spans="1:23" ht="18.75">
      <c r="A35" s="1" t="s">
        <v>727</v>
      </c>
      <c r="B35" s="1"/>
      <c r="C35" s="1"/>
      <c r="D35" s="1"/>
      <c r="E35" s="1"/>
      <c r="F35" s="1"/>
      <c r="G35" s="1"/>
      <c r="H35" s="1"/>
      <c r="I35" s="1"/>
      <c r="J35" s="1"/>
      <c r="K35" s="1"/>
      <c r="L35" s="44"/>
      <c r="M35" s="11"/>
      <c r="N35" s="44"/>
      <c r="P35" s="136"/>
      <c r="Q35" s="136"/>
      <c r="R35" s="136"/>
      <c r="S35" s="136"/>
      <c r="T35" s="136"/>
      <c r="U35" s="136"/>
      <c r="V35" s="136"/>
      <c r="W35" s="12"/>
    </row>
    <row r="36" spans="1:23" ht="15.75">
      <c r="A36" s="1" t="s">
        <v>1014</v>
      </c>
      <c r="B36" s="1"/>
      <c r="C36" s="1"/>
      <c r="D36" s="1"/>
      <c r="E36" s="1"/>
      <c r="F36" s="1"/>
      <c r="G36" s="1"/>
      <c r="H36" s="1"/>
      <c r="I36" s="1"/>
      <c r="J36" s="1"/>
      <c r="K36" s="1"/>
      <c r="L36" s="44"/>
      <c r="M36" s="11"/>
      <c r="N36" s="44"/>
      <c r="P36" s="136"/>
      <c r="Q36" s="136"/>
      <c r="R36" s="136"/>
      <c r="S36" s="136"/>
      <c r="T36" s="136"/>
      <c r="U36" s="136"/>
      <c r="V36" s="136"/>
      <c r="W36" s="12"/>
    </row>
    <row r="37" spans="1:23" ht="9" customHeight="1">
      <c r="A37" s="1"/>
      <c r="B37" s="1"/>
      <c r="C37" s="1"/>
      <c r="D37" s="1"/>
      <c r="E37" s="1"/>
      <c r="F37" s="1"/>
      <c r="G37" s="1"/>
      <c r="H37" s="1"/>
      <c r="I37" s="1"/>
      <c r="J37" s="1"/>
      <c r="K37" s="1"/>
      <c r="L37" s="44"/>
      <c r="M37" s="11"/>
      <c r="N37" s="44"/>
      <c r="P37" s="143"/>
      <c r="Q37" s="143"/>
      <c r="R37" s="143"/>
      <c r="S37" s="143"/>
      <c r="T37" s="143"/>
      <c r="U37" s="143"/>
      <c r="V37" s="143"/>
      <c r="W37" s="143"/>
    </row>
    <row r="38" spans="1:23" ht="63" customHeight="1">
      <c r="A38" s="15"/>
      <c r="B38" s="916" t="s">
        <v>938</v>
      </c>
      <c r="C38" s="917"/>
      <c r="D38" s="916" t="s">
        <v>771</v>
      </c>
      <c r="E38" s="918"/>
      <c r="F38" s="916" t="s">
        <v>397</v>
      </c>
      <c r="G38" s="916"/>
      <c r="H38" s="916" t="s">
        <v>396</v>
      </c>
      <c r="I38" s="916"/>
      <c r="J38" s="916" t="s">
        <v>390</v>
      </c>
      <c r="K38" s="916"/>
      <c r="L38" s="916" t="s">
        <v>416</v>
      </c>
      <c r="M38" s="916"/>
      <c r="N38" s="916" t="s">
        <v>417</v>
      </c>
      <c r="P38" s="143"/>
      <c r="Q38" s="143"/>
      <c r="R38" s="143"/>
      <c r="S38" s="143"/>
      <c r="T38" s="143"/>
      <c r="U38" s="143"/>
      <c r="V38" s="143"/>
      <c r="W38" s="143"/>
    </row>
    <row r="39" spans="1:23" s="18" customFormat="1" ht="18" customHeight="1">
      <c r="A39" s="919" t="s">
        <v>399</v>
      </c>
      <c r="B39" s="920">
        <f>'Pivot Table 4-Year Insts.'!$K$706</f>
        <v>79.217592374121097</v>
      </c>
      <c r="C39" s="936"/>
      <c r="D39" s="944">
        <f>SUM(F39:J39)</f>
        <v>79.735807470066121</v>
      </c>
      <c r="E39" s="923"/>
      <c r="F39" s="924">
        <f>'Pivot Table 4-Year Insts.'!$K$723</f>
        <v>63.633317448025259</v>
      </c>
      <c r="G39" s="925"/>
      <c r="H39" s="925">
        <f>'Pivot Table 4-Year Insts.'!$K$726</f>
        <v>3.9710788109846904</v>
      </c>
      <c r="I39" s="924"/>
      <c r="J39" s="925">
        <f>'Pivot Table 4-Year Insts.'!$K$729</f>
        <v>12.131411211056173</v>
      </c>
      <c r="K39" s="924"/>
      <c r="L39" s="925">
        <f>'Pivot Table 4-Year Insts.'!$K$732</f>
        <v>20.264192529933879</v>
      </c>
      <c r="M39" s="925"/>
      <c r="N39" s="922">
        <f>SUM(F39:L39)</f>
        <v>100</v>
      </c>
      <c r="P39" s="137"/>
      <c r="Q39" s="137"/>
      <c r="R39" s="137"/>
      <c r="S39" s="137"/>
      <c r="T39" s="137"/>
      <c r="U39" s="138"/>
      <c r="V39" s="139"/>
    </row>
    <row r="40" spans="1:23" s="29" customFormat="1" ht="9" customHeight="1">
      <c r="A40" s="926"/>
      <c r="B40" s="920"/>
      <c r="C40" s="936"/>
      <c r="D40" s="945"/>
      <c r="E40" s="923"/>
      <c r="F40" s="924"/>
      <c r="G40" s="938"/>
      <c r="H40" s="925"/>
      <c r="I40" s="938"/>
      <c r="J40" s="925"/>
      <c r="K40" s="938"/>
      <c r="L40" s="925"/>
      <c r="M40" s="925"/>
      <c r="N40" s="922"/>
      <c r="P40" s="140"/>
      <c r="Q40" s="140"/>
      <c r="R40" s="140"/>
      <c r="S40" s="140"/>
      <c r="T40" s="140"/>
      <c r="U40" s="141"/>
      <c r="V40" s="142"/>
      <c r="W40" s="30"/>
    </row>
    <row r="41" spans="1:23" s="7" customFormat="1" ht="14.1" customHeight="1">
      <c r="A41" s="919" t="s">
        <v>400</v>
      </c>
      <c r="B41" s="920">
        <f>'Pivot Table 4-Year Insts.'!$K$18</f>
        <v>74.798567591763657</v>
      </c>
      <c r="C41" s="936"/>
      <c r="D41" s="945">
        <f t="shared" ref="D41:D44" si="5">SUM(F41:J41)</f>
        <v>79.461400359066431</v>
      </c>
      <c r="E41" s="923"/>
      <c r="F41" s="924">
        <f>'Pivot Table 4-Year Insts.'!$K$35</f>
        <v>60.754039497306998</v>
      </c>
      <c r="G41" s="938"/>
      <c r="H41" s="925">
        <f>'Pivot Table 4-Year Insts.'!$K$38</f>
        <v>0</v>
      </c>
      <c r="I41" s="938"/>
      <c r="J41" s="925">
        <f>'Pivot Table 4-Year Insts.'!$K$41</f>
        <v>18.707360861759426</v>
      </c>
      <c r="K41" s="938"/>
      <c r="L41" s="925">
        <f>'Pivot Table 4-Year Insts.'!$K$44</f>
        <v>20.538599640933572</v>
      </c>
      <c r="M41" s="925"/>
      <c r="N41" s="922">
        <f>SUM(F41:L41)</f>
        <v>100</v>
      </c>
      <c r="P41" s="143"/>
      <c r="Q41" s="143"/>
      <c r="R41" s="143"/>
      <c r="S41" s="143"/>
      <c r="T41" s="143"/>
      <c r="U41" s="138"/>
      <c r="V41" s="139"/>
    </row>
    <row r="42" spans="1:23" s="7" customFormat="1" ht="14.1" customHeight="1">
      <c r="A42" s="926" t="s">
        <v>401</v>
      </c>
      <c r="B42" s="920">
        <f>'Pivot Table 4-Year Insts.'!$K$61</f>
        <v>62.91793313069909</v>
      </c>
      <c r="C42" s="936"/>
      <c r="D42" s="945">
        <f t="shared" si="5"/>
        <v>84.760649978041272</v>
      </c>
      <c r="E42" s="923"/>
      <c r="F42" s="924">
        <f>'Pivot Table 4-Year Insts.'!$K$78</f>
        <v>57.180500658761524</v>
      </c>
      <c r="G42" s="938"/>
      <c r="H42" s="925">
        <f>'Pivot Table 4-Year Insts.'!$K$81</f>
        <v>10.364514712340799</v>
      </c>
      <c r="I42" s="938"/>
      <c r="J42" s="925">
        <f>'Pivot Table 4-Year Insts.'!$K$84</f>
        <v>17.215634606938952</v>
      </c>
      <c r="K42" s="938"/>
      <c r="L42" s="925">
        <f>'Pivot Table 4-Year Insts.'!$K$87</f>
        <v>15.239350021958717</v>
      </c>
      <c r="M42" s="925"/>
      <c r="N42" s="922">
        <f>SUM(F42:L42)</f>
        <v>99.999999999999986</v>
      </c>
      <c r="P42" s="143"/>
      <c r="Q42" s="143"/>
      <c r="R42" s="143"/>
      <c r="S42" s="143"/>
      <c r="T42" s="143"/>
      <c r="U42" s="138"/>
      <c r="V42" s="144"/>
      <c r="W42" s="19"/>
    </row>
    <row r="43" spans="1:23" s="18" customFormat="1" ht="13.5" customHeight="1">
      <c r="A43" s="926" t="s">
        <v>415</v>
      </c>
      <c r="B43" s="920">
        <f>'Pivot Table 4-Year Insts.'!$K$104</f>
        <v>86.72</v>
      </c>
      <c r="C43" s="936"/>
      <c r="D43" s="945">
        <f t="shared" si="5"/>
        <v>0</v>
      </c>
      <c r="E43" s="923"/>
      <c r="F43" s="924">
        <f>'Pivot Table 4-Year Insts.'!$K$121</f>
        <v>0</v>
      </c>
      <c r="G43" s="938"/>
      <c r="H43" s="946">
        <f>'Pivot Table 4-Year Insts.'!$K$124</f>
        <v>0</v>
      </c>
      <c r="I43" s="938"/>
      <c r="J43" s="925">
        <f>'Pivot Table 4-Year Insts.'!$K$127</f>
        <v>0</v>
      </c>
      <c r="K43" s="938"/>
      <c r="L43" s="925">
        <f>'Pivot Table 4-Year Insts.'!$K$130</f>
        <v>100</v>
      </c>
      <c r="M43" s="925"/>
      <c r="N43" s="922">
        <f>SUM(F43:L43)</f>
        <v>100</v>
      </c>
      <c r="P43" s="143"/>
      <c r="Q43" s="143"/>
      <c r="R43" s="143"/>
      <c r="S43" s="143"/>
      <c r="T43" s="143"/>
      <c r="U43" s="138"/>
      <c r="V43" s="144"/>
      <c r="W43" s="20"/>
    </row>
    <row r="44" spans="1:23" s="7" customFormat="1" ht="14.1" customHeight="1">
      <c r="A44" s="926" t="s">
        <v>402</v>
      </c>
      <c r="B44" s="920">
        <f>'Pivot Table 4-Year Insts.'!$K$147</f>
        <v>62.229739319676391</v>
      </c>
      <c r="C44" s="936"/>
      <c r="D44" s="945">
        <f t="shared" si="5"/>
        <v>77.724560003041034</v>
      </c>
      <c r="E44" s="923"/>
      <c r="F44" s="924">
        <f>'Pivot Table 4-Year Insts.'!$K$164</f>
        <v>64.86486486486487</v>
      </c>
      <c r="G44" s="938"/>
      <c r="H44" s="925">
        <f>'Pivot Table 4-Year Insts.'!$K$167</f>
        <v>4.7439844908199333</v>
      </c>
      <c r="I44" s="938"/>
      <c r="J44" s="925">
        <f>'Pivot Table 4-Year Insts.'!$K$170</f>
        <v>8.1157106473562166</v>
      </c>
      <c r="K44" s="938"/>
      <c r="L44" s="925">
        <f>'Pivot Table 4-Year Insts.'!$K$173</f>
        <v>22.275439996958983</v>
      </c>
      <c r="M44" s="925"/>
      <c r="N44" s="922">
        <f>SUM(F44:L44)</f>
        <v>100.00000000000001</v>
      </c>
      <c r="P44" s="143"/>
      <c r="Q44" s="143"/>
      <c r="R44" s="143"/>
      <c r="S44" s="143"/>
      <c r="T44" s="143"/>
      <c r="U44" s="138"/>
      <c r="V44" s="144"/>
      <c r="W44" s="19"/>
    </row>
    <row r="45" spans="1:23" s="7" customFormat="1" ht="9.75" customHeight="1">
      <c r="A45" s="926"/>
      <c r="B45" s="920"/>
      <c r="C45" s="936"/>
      <c r="D45" s="945"/>
      <c r="E45" s="923"/>
      <c r="F45" s="924"/>
      <c r="G45" s="938"/>
      <c r="H45" s="925"/>
      <c r="I45" s="938"/>
      <c r="J45" s="925"/>
      <c r="K45" s="938"/>
      <c r="L45" s="925"/>
      <c r="M45" s="925"/>
      <c r="N45" s="922"/>
      <c r="P45" s="143"/>
      <c r="Q45" s="143"/>
      <c r="R45" s="143"/>
      <c r="S45" s="143"/>
      <c r="T45" s="143"/>
      <c r="U45" s="138"/>
      <c r="V45" s="144"/>
      <c r="W45" s="19"/>
    </row>
    <row r="46" spans="1:23" s="7" customFormat="1" ht="14.1" customHeight="1">
      <c r="A46" s="926" t="s">
        <v>403</v>
      </c>
      <c r="B46" s="920">
        <f>'Pivot Table 4-Year Insts.'!$K$190</f>
        <v>57.942548490056467</v>
      </c>
      <c r="C46" s="936"/>
      <c r="D46" s="945">
        <f t="shared" ref="D46:D49" si="6">SUM(F46:J46)</f>
        <v>89.646892655367225</v>
      </c>
      <c r="E46" s="923"/>
      <c r="F46" s="924">
        <f>'Pivot Table 4-Year Insts.'!$K$207</f>
        <v>70.91807909604519</v>
      </c>
      <c r="G46" s="938"/>
      <c r="H46" s="925">
        <f>'Pivot Table 4-Year Insts.'!$K$210</f>
        <v>8.4745762711864394</v>
      </c>
      <c r="I46" s="938"/>
      <c r="J46" s="925">
        <f>'Pivot Table 4-Year Insts.'!$K$213</f>
        <v>10.254237288135592</v>
      </c>
      <c r="K46" s="938"/>
      <c r="L46" s="925">
        <f>'Pivot Table 4-Year Insts.'!$K$216</f>
        <v>10.353107344632768</v>
      </c>
      <c r="M46" s="925"/>
      <c r="N46" s="922">
        <f>SUM(F46:L46)</f>
        <v>100</v>
      </c>
      <c r="P46" s="143"/>
      <c r="Q46" s="143"/>
      <c r="R46" s="143"/>
      <c r="S46" s="143"/>
      <c r="T46" s="143"/>
      <c r="U46" s="138"/>
      <c r="V46" s="144"/>
      <c r="W46" s="19"/>
    </row>
    <row r="47" spans="1:23" s="7" customFormat="1" ht="14.1" customHeight="1">
      <c r="A47" s="926" t="s">
        <v>404</v>
      </c>
      <c r="B47" s="920">
        <f>'Pivot Table 4-Year Insts.'!$K$233</f>
        <v>61.109785202863961</v>
      </c>
      <c r="C47" s="936"/>
      <c r="D47" s="945">
        <f t="shared" si="6"/>
        <v>76.840460847490732</v>
      </c>
      <c r="E47" s="923"/>
      <c r="F47" s="924">
        <f>'Pivot Table 4-Year Insts.'!$K$250</f>
        <v>57.527826596367895</v>
      </c>
      <c r="G47" s="938"/>
      <c r="H47" s="925">
        <f>'Pivot Table 4-Year Insts.'!$K$253</f>
        <v>4.7061120874829134</v>
      </c>
      <c r="I47" s="938"/>
      <c r="J47" s="925">
        <f>'Pivot Table 4-Year Insts.'!$K$256</f>
        <v>14.606522163639916</v>
      </c>
      <c r="K47" s="938"/>
      <c r="L47" s="925">
        <f>'Pivot Table 4-Year Insts.'!$K$259</f>
        <v>23.159539152509275</v>
      </c>
      <c r="M47" s="925"/>
      <c r="N47" s="922">
        <f>SUM(F47:L47)</f>
        <v>100</v>
      </c>
      <c r="P47" s="143"/>
      <c r="Q47" s="143"/>
      <c r="R47" s="143"/>
      <c r="S47" s="143"/>
      <c r="T47" s="143"/>
      <c r="U47" s="138"/>
      <c r="V47" s="144"/>
      <c r="W47" s="19"/>
    </row>
    <row r="48" spans="1:23" s="7" customFormat="1" ht="13.5" customHeight="1">
      <c r="A48" s="926" t="s">
        <v>405</v>
      </c>
      <c r="B48" s="920">
        <f>'Pivot Table 4-Year Insts.'!$K$276</f>
        <v>85.664112388250331</v>
      </c>
      <c r="C48" s="936"/>
      <c r="D48" s="945">
        <f t="shared" si="6"/>
        <v>73.518449496831906</v>
      </c>
      <c r="E48" s="923"/>
      <c r="F48" s="924">
        <f>'Pivot Table 4-Year Insts.'!$K$293</f>
        <v>57.566157286619458</v>
      </c>
      <c r="G48" s="938"/>
      <c r="H48" s="925">
        <f>'Pivot Table 4-Year Insts.'!$K$296</f>
        <v>4.3794260156541185</v>
      </c>
      <c r="I48" s="938"/>
      <c r="J48" s="925">
        <f>'Pivot Table 4-Year Insts.'!$K$299</f>
        <v>11.57286619455833</v>
      </c>
      <c r="K48" s="938"/>
      <c r="L48" s="925">
        <f>'Pivot Table 4-Year Insts.'!$K$302</f>
        <v>26.481550503168094</v>
      </c>
      <c r="M48" s="925"/>
      <c r="N48" s="922">
        <f>SUM(F48:L48)</f>
        <v>100</v>
      </c>
      <c r="P48" s="143"/>
      <c r="Q48" s="143"/>
      <c r="R48" s="143"/>
      <c r="S48" s="143"/>
      <c r="T48" s="143"/>
      <c r="U48" s="138"/>
      <c r="V48" s="144"/>
      <c r="W48" s="19"/>
    </row>
    <row r="49" spans="1:23" s="7" customFormat="1" ht="14.1" customHeight="1">
      <c r="A49" s="926" t="s">
        <v>406</v>
      </c>
      <c r="B49" s="920" t="str">
        <f>IFERROR('Pivot Table 4-Year Insts.'!$K$319,"—")</f>
        <v>—</v>
      </c>
      <c r="C49" s="936"/>
      <c r="D49" s="945">
        <f t="shared" si="6"/>
        <v>85.967940813810102</v>
      </c>
      <c r="E49" s="923"/>
      <c r="F49" s="924">
        <f>'Pivot Table 4-Year Insts.'!$K$336</f>
        <v>82.786683107274968</v>
      </c>
      <c r="G49" s="938"/>
      <c r="H49" s="925">
        <f>'Pivot Table 4-Year Insts.'!$K$339</f>
        <v>1.2330456226880395</v>
      </c>
      <c r="I49" s="938"/>
      <c r="J49" s="925">
        <f>'Pivot Table 4-Year Insts.'!$K$342</f>
        <v>1.9482120838471024</v>
      </c>
      <c r="K49" s="938"/>
      <c r="L49" s="925">
        <f>'Pivot Table 4-Year Insts.'!$K$345</f>
        <v>14.032059186189889</v>
      </c>
      <c r="M49" s="925"/>
      <c r="N49" s="922">
        <f>SUM(F49:L49)</f>
        <v>99.999999999999986</v>
      </c>
      <c r="P49" s="143"/>
      <c r="Q49" s="143"/>
      <c r="R49" s="143"/>
      <c r="S49" s="143"/>
      <c r="T49" s="143"/>
      <c r="U49" s="138"/>
      <c r="V49" s="144"/>
      <c r="W49" s="19"/>
    </row>
    <row r="50" spans="1:23" s="7" customFormat="1" ht="14.1" customHeight="1">
      <c r="A50" s="926"/>
      <c r="B50" s="920"/>
      <c r="C50" s="936"/>
      <c r="D50" s="945"/>
      <c r="E50" s="923"/>
      <c r="F50" s="924"/>
      <c r="G50" s="938"/>
      <c r="H50" s="925"/>
      <c r="I50" s="938"/>
      <c r="J50" s="925"/>
      <c r="K50" s="938"/>
      <c r="L50" s="925"/>
      <c r="M50" s="925"/>
      <c r="N50" s="922"/>
      <c r="P50" s="143"/>
      <c r="Q50" s="143"/>
      <c r="R50" s="143"/>
      <c r="S50" s="143"/>
      <c r="T50" s="143"/>
      <c r="U50" s="138"/>
      <c r="V50" s="144"/>
      <c r="W50" s="19"/>
    </row>
    <row r="51" spans="1:23" s="7" customFormat="1" ht="14.1" customHeight="1">
      <c r="A51" s="926" t="s">
        <v>407</v>
      </c>
      <c r="B51" s="920">
        <f>'Pivot Table 4-Year Insts.'!$K$362</f>
        <v>48.562759501756624</v>
      </c>
      <c r="C51" s="936"/>
      <c r="D51" s="945">
        <f t="shared" ref="D51:D54" si="7">SUM(F51:J51)</f>
        <v>58.763564616902329</v>
      </c>
      <c r="E51" s="923"/>
      <c r="F51" s="924">
        <f>'Pivot Table 4-Year Insts.'!$K$379</f>
        <v>54.357119368628737</v>
      </c>
      <c r="G51" s="938"/>
      <c r="H51" s="925">
        <f>'Pivot Table 4-Year Insts.'!$K$382</f>
        <v>4.4064452482735943</v>
      </c>
      <c r="I51" s="938"/>
      <c r="J51" s="925">
        <f>'Pivot Table 4-Year Insts.'!$K$385</f>
        <v>0</v>
      </c>
      <c r="K51" s="938"/>
      <c r="L51" s="925">
        <f>'Pivot Table 4-Year Insts.'!$K$388</f>
        <v>41.236435383097664</v>
      </c>
      <c r="M51" s="925"/>
      <c r="N51" s="922">
        <f>SUM(F51:L51)</f>
        <v>100</v>
      </c>
      <c r="P51" s="143"/>
      <c r="Q51" s="143"/>
      <c r="R51" s="143"/>
      <c r="S51" s="143"/>
      <c r="T51" s="143"/>
      <c r="U51" s="138"/>
      <c r="V51" s="144"/>
      <c r="W51" s="19"/>
    </row>
    <row r="52" spans="1:23" s="7" customFormat="1" ht="14.1" customHeight="1">
      <c r="A52" s="926" t="s">
        <v>408</v>
      </c>
      <c r="B52" s="920">
        <f>'Pivot Table 4-Year Insts.'!$K$405</f>
        <v>66.594143776629494</v>
      </c>
      <c r="C52" s="936"/>
      <c r="D52" s="945">
        <f t="shared" si="7"/>
        <v>87.258371903076494</v>
      </c>
      <c r="E52" s="923"/>
      <c r="F52" s="924">
        <f>'Pivot Table 4-Year Insts.'!$K$422</f>
        <v>78.872855976041379</v>
      </c>
      <c r="G52" s="938"/>
      <c r="H52" s="925">
        <f>'Pivot Table 4-Year Insts.'!$K$425</f>
        <v>1.8785733732643615</v>
      </c>
      <c r="I52" s="938"/>
      <c r="J52" s="925">
        <f>'Pivot Table 4-Year Insts.'!$K$428</f>
        <v>6.5069425537707604</v>
      </c>
      <c r="K52" s="938"/>
      <c r="L52" s="925">
        <f>'Pivot Table 4-Year Insts.'!$K$431</f>
        <v>12.741628096923495</v>
      </c>
      <c r="M52" s="925"/>
      <c r="N52" s="922">
        <f>SUM(F52:L52)</f>
        <v>99.999999999999986</v>
      </c>
      <c r="P52" s="143"/>
      <c r="Q52" s="143"/>
      <c r="R52" s="143"/>
      <c r="S52" s="143"/>
      <c r="T52" s="143"/>
      <c r="U52" s="138"/>
      <c r="V52" s="144"/>
      <c r="W52" s="19"/>
    </row>
    <row r="53" spans="1:23" s="7" customFormat="1" ht="14.1" customHeight="1">
      <c r="A53" s="926" t="s">
        <v>409</v>
      </c>
      <c r="B53" s="920">
        <f>IFERROR('Pivot Table 4-Year Insts.'!$K$448,"—")</f>
        <v>60.827384221123928</v>
      </c>
      <c r="C53" s="936"/>
      <c r="D53" s="945">
        <f t="shared" si="7"/>
        <v>83.463737586518207</v>
      </c>
      <c r="E53" s="923"/>
      <c r="F53" s="924">
        <f>'Pivot Table 4-Year Insts.'!$K$465</f>
        <v>58.666867288594645</v>
      </c>
      <c r="G53" s="938"/>
      <c r="H53" s="925">
        <f>'Pivot Table 4-Year Insts.'!$K$468</f>
        <v>3.8218477279566656</v>
      </c>
      <c r="I53" s="938"/>
      <c r="J53" s="925">
        <f>'Pivot Table 4-Year Insts.'!$K$471</f>
        <v>20.975022569966896</v>
      </c>
      <c r="K53" s="938"/>
      <c r="L53" s="925">
        <f>'Pivot Table 4-Year Insts.'!$K$474</f>
        <v>16.536262413481793</v>
      </c>
      <c r="M53" s="925"/>
      <c r="N53" s="922">
        <f>SUM(F53:L53)</f>
        <v>100</v>
      </c>
      <c r="P53" s="143"/>
      <c r="Q53" s="143"/>
      <c r="R53" s="143"/>
      <c r="S53" s="143"/>
      <c r="T53" s="143"/>
      <c r="U53" s="138"/>
      <c r="V53" s="144"/>
      <c r="W53" s="19"/>
    </row>
    <row r="54" spans="1:23" s="7" customFormat="1" ht="13.5" customHeight="1">
      <c r="A54" s="926" t="s">
        <v>410</v>
      </c>
      <c r="B54" s="920">
        <f>'Pivot Table 4-Year Insts.'!$K$491</f>
        <v>75.687568756875692</v>
      </c>
      <c r="C54" s="936"/>
      <c r="D54" s="945">
        <f t="shared" si="7"/>
        <v>84.93217054263566</v>
      </c>
      <c r="E54" s="923"/>
      <c r="F54" s="924">
        <f>'Pivot Table 4-Year Insts.'!$K$508</f>
        <v>72.75516795865633</v>
      </c>
      <c r="G54" s="938"/>
      <c r="H54" s="925">
        <f>'Pivot Table 4-Year Insts.'!$K$511</f>
        <v>1.1143410852713178</v>
      </c>
      <c r="I54" s="938"/>
      <c r="J54" s="925">
        <f>'Pivot Table 4-Year Insts.'!$K$514</f>
        <v>11.06266149870801</v>
      </c>
      <c r="K54" s="938"/>
      <c r="L54" s="925">
        <f>'Pivot Table 4-Year Insts.'!$K$517</f>
        <v>15.06782945736434</v>
      </c>
      <c r="M54" s="925"/>
      <c r="N54" s="922">
        <f>SUM(F54:L54)</f>
        <v>100</v>
      </c>
      <c r="P54" s="143"/>
      <c r="Q54" s="143"/>
      <c r="R54" s="143"/>
      <c r="S54" s="143"/>
      <c r="T54" s="143"/>
      <c r="U54" s="138"/>
      <c r="V54" s="144"/>
      <c r="W54" s="19"/>
    </row>
    <row r="55" spans="1:23" s="7" customFormat="1" ht="8.25" customHeight="1">
      <c r="A55" s="926"/>
      <c r="B55" s="920"/>
      <c r="C55" s="936"/>
      <c r="D55" s="945"/>
      <c r="E55" s="923"/>
      <c r="F55" s="924"/>
      <c r="G55" s="938"/>
      <c r="H55" s="925"/>
      <c r="I55" s="938"/>
      <c r="J55" s="925"/>
      <c r="K55" s="938"/>
      <c r="L55" s="925"/>
      <c r="M55" s="925"/>
      <c r="N55" s="922"/>
      <c r="P55" s="143"/>
      <c r="Q55" s="143"/>
      <c r="R55" s="143"/>
      <c r="S55" s="143"/>
      <c r="T55" s="143"/>
      <c r="U55" s="138"/>
      <c r="V55" s="144"/>
      <c r="W55" s="19"/>
    </row>
    <row r="56" spans="1:23" s="7" customFormat="1" ht="14.1" customHeight="1">
      <c r="A56" s="926" t="s">
        <v>411</v>
      </c>
      <c r="B56" s="920" t="str">
        <f>IFERROR('Pivot Table 4-Year Insts.'!$K$534,"—")</f>
        <v>—</v>
      </c>
      <c r="C56" s="936"/>
      <c r="D56" s="945">
        <f t="shared" ref="D56:D59" si="8">SUM(F56:J56)</f>
        <v>77.569040015029117</v>
      </c>
      <c r="E56" s="923"/>
      <c r="F56" s="947">
        <f>'Pivot Table 4-Year Insts.'!$K$551</f>
        <v>56.997933496148789</v>
      </c>
      <c r="G56" s="938"/>
      <c r="H56" s="925">
        <f>'Pivot Table 4-Year Insts.'!$K$554</f>
        <v>10.238587262821717</v>
      </c>
      <c r="I56" s="938"/>
      <c r="J56" s="925">
        <f>'Pivot Table 4-Year Insts.'!$K$557</f>
        <v>10.332519256058612</v>
      </c>
      <c r="K56" s="938"/>
      <c r="L56" s="925">
        <f>'Pivot Table 4-Year Insts.'!$K$560</f>
        <v>22.43095998497088</v>
      </c>
      <c r="M56" s="925"/>
      <c r="N56" s="922">
        <f>SUM(F56:L56)</f>
        <v>100</v>
      </c>
      <c r="P56" s="143"/>
      <c r="Q56" s="143"/>
      <c r="R56" s="143"/>
      <c r="S56" s="143"/>
      <c r="T56" s="143"/>
      <c r="U56" s="138"/>
      <c r="V56" s="144"/>
      <c r="W56" s="19"/>
    </row>
    <row r="57" spans="1:23" s="7" customFormat="1" ht="14.1" customHeight="1">
      <c r="A57" s="926" t="s">
        <v>412</v>
      </c>
      <c r="B57" s="920">
        <f>'Pivot Table 4-Year Insts.'!$K$577</f>
        <v>95.862585082498839</v>
      </c>
      <c r="C57" s="936"/>
      <c r="D57" s="945">
        <f t="shared" si="8"/>
        <v>89.695167286245351</v>
      </c>
      <c r="E57" s="923"/>
      <c r="F57" s="947">
        <f>'Pivot Table 4-Year Insts.'!$K$594</f>
        <v>63.910780669144984</v>
      </c>
      <c r="G57" s="938"/>
      <c r="H57" s="925">
        <f>'Pivot Table 4-Year Insts.'!$K$597</f>
        <v>3.7769516728624537</v>
      </c>
      <c r="I57" s="938"/>
      <c r="J57" s="925">
        <f>'Pivot Table 4-Year Insts.'!$K$600</f>
        <v>22.007434944237918</v>
      </c>
      <c r="K57" s="938"/>
      <c r="L57" s="925">
        <f>'Pivot Table 4-Year Insts.'!$K$603</f>
        <v>10.304832713754648</v>
      </c>
      <c r="M57" s="925"/>
      <c r="N57" s="922">
        <f>SUM(F57:L57)</f>
        <v>100</v>
      </c>
      <c r="P57" s="143"/>
      <c r="Q57" s="143"/>
      <c r="R57" s="143"/>
      <c r="S57" s="143"/>
      <c r="T57" s="143"/>
      <c r="U57" s="138"/>
      <c r="V57" s="144"/>
      <c r="W57" s="19"/>
    </row>
    <row r="58" spans="1:23" s="7" customFormat="1" ht="14.1" customHeight="1">
      <c r="A58" s="926" t="s">
        <v>413</v>
      </c>
      <c r="B58" s="920">
        <f>'Pivot Table 4-Year Insts.'!$K$620</f>
        <v>98.218767711116499</v>
      </c>
      <c r="C58" s="936"/>
      <c r="D58" s="945">
        <f t="shared" si="8"/>
        <v>82.120187948231802</v>
      </c>
      <c r="E58" s="923"/>
      <c r="F58" s="947">
        <f>'Pivot Table 4-Year Insts.'!$K$637</f>
        <v>74.305498310114587</v>
      </c>
      <c r="G58" s="938"/>
      <c r="H58" s="925">
        <f>'Pivot Table 4-Year Insts.'!$K$640</f>
        <v>3.2478773390487179</v>
      </c>
      <c r="I58" s="938"/>
      <c r="J58" s="925">
        <f>'Pivot Table 4-Year Insts.'!$K$643</f>
        <v>4.5668122990685021</v>
      </c>
      <c r="K58" s="938"/>
      <c r="L58" s="925">
        <f>'Pivot Table 4-Year Insts.'!$K$646</f>
        <v>17.879812051768198</v>
      </c>
      <c r="M58" s="925"/>
      <c r="N58" s="922">
        <f>SUM(F58:L58)</f>
        <v>100</v>
      </c>
      <c r="P58" s="143"/>
      <c r="Q58" s="143"/>
      <c r="R58" s="143"/>
      <c r="S58" s="143"/>
      <c r="T58" s="143"/>
      <c r="U58" s="138"/>
      <c r="V58" s="144"/>
      <c r="W58" s="19"/>
    </row>
    <row r="59" spans="1:23" s="19" customFormat="1" ht="14.1" customHeight="1">
      <c r="A59" s="928" t="s">
        <v>414</v>
      </c>
      <c r="B59" s="929">
        <f>'Pivot Table 4-Year Insts.'!$K$663</f>
        <v>98.799546998867498</v>
      </c>
      <c r="C59" s="940"/>
      <c r="D59" s="931">
        <f t="shared" si="8"/>
        <v>71.77900045850528</v>
      </c>
      <c r="E59" s="932"/>
      <c r="F59" s="948">
        <f>'Pivot Table 4-Year Insts.'!$K$680</f>
        <v>57.565337001375518</v>
      </c>
      <c r="G59" s="949"/>
      <c r="H59" s="934">
        <f>'Pivot Table 4-Year Insts.'!$K$683</f>
        <v>3.9660706098120126</v>
      </c>
      <c r="I59" s="949"/>
      <c r="J59" s="934">
        <f>'Pivot Table 4-Year Insts.'!$K$686</f>
        <v>10.247592847317744</v>
      </c>
      <c r="K59" s="949"/>
      <c r="L59" s="934">
        <f>'Pivot Table 4-Year Insts.'!$K$689</f>
        <v>28.220999541494727</v>
      </c>
      <c r="M59" s="934"/>
      <c r="N59" s="935">
        <f>SUM(F59:L59)</f>
        <v>100</v>
      </c>
      <c r="P59" s="143"/>
      <c r="Q59" s="143"/>
      <c r="R59" s="143"/>
      <c r="S59" s="143"/>
      <c r="T59" s="143"/>
      <c r="U59" s="138"/>
      <c r="V59" s="144"/>
    </row>
    <row r="60" spans="1:23" ht="57" customHeight="1">
      <c r="A60" s="952" t="s">
        <v>773</v>
      </c>
      <c r="B60" s="952"/>
      <c r="C60" s="952"/>
      <c r="D60" s="953"/>
      <c r="E60" s="953"/>
      <c r="F60" s="953"/>
      <c r="G60" s="953"/>
      <c r="H60" s="953"/>
      <c r="I60" s="953"/>
      <c r="J60" s="953"/>
      <c r="K60" s="953"/>
      <c r="L60" s="953"/>
      <c r="M60" s="953"/>
      <c r="N60" s="953"/>
      <c r="P60" s="136"/>
      <c r="Q60" s="143"/>
      <c r="R60" s="143"/>
      <c r="S60" s="143"/>
      <c r="T60" s="143"/>
      <c r="U60" s="136"/>
      <c r="V60" s="136"/>
      <c r="W60" s="12"/>
    </row>
    <row r="61" spans="1:23" ht="15" customHeight="1">
      <c r="A61" s="952" t="s">
        <v>772</v>
      </c>
      <c r="B61" s="952"/>
      <c r="C61" s="952"/>
      <c r="D61" s="953"/>
      <c r="E61" s="953"/>
      <c r="F61" s="953"/>
      <c r="G61" s="953"/>
      <c r="H61" s="953"/>
      <c r="I61" s="953"/>
      <c r="J61" s="953"/>
      <c r="K61" s="953"/>
      <c r="L61" s="953"/>
      <c r="M61" s="953"/>
      <c r="N61" s="953"/>
      <c r="P61" s="136"/>
      <c r="Q61" s="136"/>
      <c r="R61" s="136"/>
      <c r="S61" s="136"/>
      <c r="T61" s="136"/>
      <c r="U61" s="136"/>
      <c r="V61" s="136"/>
      <c r="W61" s="12"/>
    </row>
    <row r="62" spans="1:23">
      <c r="A62" s="326" t="s">
        <v>939</v>
      </c>
      <c r="B62" s="28"/>
      <c r="C62" s="28"/>
      <c r="D62" s="43"/>
      <c r="E62" s="43"/>
      <c r="F62" s="43"/>
      <c r="G62" s="43"/>
      <c r="H62" s="43"/>
      <c r="I62" s="43"/>
      <c r="J62" s="43"/>
      <c r="K62" s="43"/>
      <c r="L62" s="43"/>
      <c r="M62" s="43"/>
      <c r="N62" s="183" t="s">
        <v>1012</v>
      </c>
      <c r="P62" s="136"/>
      <c r="Q62" s="136"/>
      <c r="R62" s="136"/>
      <c r="S62" s="136"/>
      <c r="T62" s="136"/>
      <c r="U62" s="136"/>
      <c r="V62" s="136"/>
      <c r="W62" s="12"/>
    </row>
    <row r="63" spans="1:23" ht="18">
      <c r="A63" s="915" t="s">
        <v>760</v>
      </c>
      <c r="B63" s="1"/>
      <c r="C63" s="1"/>
      <c r="D63" s="1"/>
      <c r="E63" s="1"/>
      <c r="F63" s="1"/>
      <c r="G63" s="1"/>
      <c r="H63" s="1"/>
      <c r="I63" s="1"/>
      <c r="J63" s="1"/>
      <c r="K63" s="1"/>
      <c r="L63" s="44"/>
      <c r="M63" s="11"/>
      <c r="N63" s="44"/>
      <c r="P63" s="136"/>
      <c r="Q63" s="136"/>
      <c r="R63" s="136"/>
      <c r="S63" s="136"/>
      <c r="T63" s="136"/>
      <c r="U63" s="136"/>
      <c r="V63" s="136"/>
      <c r="W63" s="12"/>
    </row>
    <row r="64" spans="1:23" ht="9" customHeight="1">
      <c r="A64" s="1"/>
      <c r="B64" s="1"/>
      <c r="C64" s="1"/>
      <c r="D64" s="1"/>
      <c r="E64" s="1"/>
      <c r="F64" s="1"/>
      <c r="G64" s="1"/>
      <c r="H64" s="1"/>
      <c r="I64" s="1"/>
      <c r="J64" s="1"/>
      <c r="K64" s="1"/>
      <c r="L64" s="44"/>
      <c r="M64" s="11"/>
      <c r="N64" s="44"/>
      <c r="P64" s="136"/>
      <c r="Q64" s="136"/>
      <c r="R64" s="136"/>
      <c r="S64" s="136"/>
      <c r="T64" s="136"/>
      <c r="U64" s="136"/>
      <c r="V64" s="136"/>
      <c r="W64" s="12"/>
    </row>
    <row r="65" spans="1:23" ht="15.75">
      <c r="A65" s="1" t="s">
        <v>425</v>
      </c>
      <c r="B65" s="1"/>
      <c r="C65" s="1"/>
      <c r="D65" s="1"/>
      <c r="E65" s="1"/>
      <c r="F65" s="1"/>
      <c r="G65" s="1"/>
      <c r="H65" s="1"/>
      <c r="I65" s="1"/>
      <c r="J65" s="1"/>
      <c r="K65" s="1"/>
      <c r="L65" s="44"/>
      <c r="M65" s="11"/>
      <c r="N65" s="44"/>
      <c r="P65" s="136"/>
      <c r="Q65" s="136"/>
      <c r="R65" s="136"/>
      <c r="S65" s="136"/>
      <c r="T65" s="136"/>
      <c r="U65" s="136"/>
      <c r="V65" s="136"/>
      <c r="W65" s="12"/>
    </row>
    <row r="66" spans="1:23" ht="18.75">
      <c r="A66" s="1" t="s">
        <v>727</v>
      </c>
      <c r="B66" s="1"/>
      <c r="C66" s="1"/>
      <c r="D66" s="1"/>
      <c r="E66" s="1"/>
      <c r="F66" s="1"/>
      <c r="G66" s="1"/>
      <c r="H66" s="1"/>
      <c r="I66" s="1"/>
      <c r="J66" s="1"/>
      <c r="K66" s="1"/>
      <c r="L66" s="44"/>
      <c r="M66" s="11"/>
      <c r="N66" s="44"/>
      <c r="P66" s="136"/>
      <c r="Q66" s="136"/>
      <c r="R66" s="136"/>
      <c r="S66" s="136"/>
      <c r="T66" s="136"/>
      <c r="U66" s="136"/>
      <c r="V66" s="136"/>
      <c r="W66" s="12"/>
    </row>
    <row r="67" spans="1:23" ht="15.75">
      <c r="A67" s="1" t="s">
        <v>1015</v>
      </c>
      <c r="B67" s="1"/>
      <c r="C67" s="1"/>
      <c r="D67" s="1"/>
      <c r="E67" s="1"/>
      <c r="F67" s="1"/>
      <c r="G67" s="1"/>
      <c r="H67" s="1"/>
      <c r="I67" s="1"/>
      <c r="J67" s="1"/>
      <c r="K67" s="1"/>
      <c r="L67" s="44"/>
      <c r="M67" s="11"/>
      <c r="N67" s="44"/>
      <c r="P67" s="136"/>
      <c r="Q67" s="136"/>
      <c r="R67" s="136"/>
      <c r="S67" s="136"/>
      <c r="T67" s="136"/>
      <c r="U67" s="136"/>
      <c r="V67" s="136"/>
      <c r="W67" s="12"/>
    </row>
    <row r="68" spans="1:23" ht="9" customHeight="1">
      <c r="A68" s="1"/>
      <c r="B68" s="1"/>
      <c r="C68" s="1"/>
      <c r="D68" s="1"/>
      <c r="E68" s="1"/>
      <c r="F68" s="1"/>
      <c r="G68" s="1"/>
      <c r="H68" s="1"/>
      <c r="I68" s="1"/>
      <c r="J68" s="1"/>
      <c r="K68" s="1"/>
      <c r="L68" s="44"/>
      <c r="M68" s="11"/>
      <c r="N68" s="44"/>
      <c r="P68" s="136"/>
      <c r="Q68" s="136"/>
      <c r="R68" s="136"/>
      <c r="S68" s="136"/>
      <c r="T68" s="136"/>
      <c r="U68" s="136"/>
      <c r="V68" s="136"/>
      <c r="W68" s="12"/>
    </row>
    <row r="69" spans="1:23" ht="63" customHeight="1">
      <c r="A69" s="15"/>
      <c r="B69" s="916" t="s">
        <v>938</v>
      </c>
      <c r="C69" s="917"/>
      <c r="D69" s="916" t="s">
        <v>771</v>
      </c>
      <c r="E69" s="918"/>
      <c r="F69" s="916" t="s">
        <v>397</v>
      </c>
      <c r="G69" s="916"/>
      <c r="H69" s="916" t="s">
        <v>396</v>
      </c>
      <c r="I69" s="916"/>
      <c r="J69" s="916" t="s">
        <v>390</v>
      </c>
      <c r="K69" s="916"/>
      <c r="L69" s="916" t="s">
        <v>416</v>
      </c>
      <c r="M69" s="916"/>
      <c r="N69" s="916" t="s">
        <v>417</v>
      </c>
      <c r="P69" s="145"/>
      <c r="Q69" s="145"/>
      <c r="R69" s="145"/>
      <c r="S69" s="145"/>
      <c r="T69" s="145"/>
      <c r="U69" s="145"/>
      <c r="V69" s="145"/>
      <c r="W69" s="12"/>
    </row>
    <row r="70" spans="1:23" s="18" customFormat="1" ht="18" customHeight="1">
      <c r="A70" s="919" t="s">
        <v>399</v>
      </c>
      <c r="B70" s="920">
        <f>'Pivot Table 4-Year Insts.'!$L$706</f>
        <v>73.202555565553851</v>
      </c>
      <c r="C70" s="936"/>
      <c r="D70" s="944">
        <f>SUM(F70:J70)</f>
        <v>73.306699446834671</v>
      </c>
      <c r="E70" s="923"/>
      <c r="F70" s="924">
        <f>'Pivot Table 4-Year Insts.'!$L$723</f>
        <v>47.212661339889365</v>
      </c>
      <c r="G70" s="925"/>
      <c r="H70" s="925">
        <f>'Pivot Table 4-Year Insts.'!$L$726</f>
        <v>6.6533497234173327</v>
      </c>
      <c r="I70" s="924"/>
      <c r="J70" s="925">
        <f>'Pivot Table 4-Year Insts.'!$L$729</f>
        <v>19.440688383527966</v>
      </c>
      <c r="K70" s="924"/>
      <c r="L70" s="925">
        <f>'Pivot Table 4-Year Insts.'!$L$732</f>
        <v>26.693300553165333</v>
      </c>
      <c r="M70" s="925"/>
      <c r="N70" s="922">
        <f>SUM(F70:L70)</f>
        <v>100</v>
      </c>
      <c r="P70" s="137"/>
      <c r="Q70" s="137"/>
      <c r="R70" s="137"/>
      <c r="S70" s="137"/>
      <c r="T70" s="137"/>
      <c r="U70" s="138"/>
      <c r="V70" s="139"/>
    </row>
    <row r="71" spans="1:23" s="29" customFormat="1" ht="9" customHeight="1">
      <c r="A71" s="926"/>
      <c r="B71" s="920"/>
      <c r="C71" s="936"/>
      <c r="D71" s="945"/>
      <c r="E71" s="923"/>
      <c r="F71" s="924"/>
      <c r="G71" s="938"/>
      <c r="H71" s="925"/>
      <c r="I71" s="938"/>
      <c r="J71" s="925"/>
      <c r="K71" s="938"/>
      <c r="L71" s="925"/>
      <c r="M71" s="925"/>
      <c r="N71" s="922"/>
      <c r="P71" s="140"/>
      <c r="Q71" s="140"/>
      <c r="R71" s="140"/>
      <c r="S71" s="140"/>
      <c r="T71" s="140"/>
      <c r="U71" s="141"/>
      <c r="V71" s="142"/>
      <c r="W71" s="30"/>
    </row>
    <row r="72" spans="1:23" s="7" customFormat="1" ht="14.1" customHeight="1">
      <c r="A72" s="919" t="s">
        <v>400</v>
      </c>
      <c r="B72" s="920">
        <f>'Pivot Table 4-Year Insts.'!$L$18</f>
        <v>44.81760277938622</v>
      </c>
      <c r="C72" s="936"/>
      <c r="D72" s="945">
        <f t="shared" ref="D72:D75" si="9">SUM(F72:J72)</f>
        <v>75.710594315245473</v>
      </c>
      <c r="E72" s="923"/>
      <c r="F72" s="924">
        <f>'Pivot Table 4-Year Insts.'!$L$35</f>
        <v>47.545219638242891</v>
      </c>
      <c r="G72" s="938"/>
      <c r="H72" s="925">
        <f>'Pivot Table 4-Year Insts.'!$L$38</f>
        <v>0</v>
      </c>
      <c r="I72" s="938"/>
      <c r="J72" s="925">
        <f>'Pivot Table 4-Year Insts.'!$L$41</f>
        <v>28.165374677002585</v>
      </c>
      <c r="K72" s="938"/>
      <c r="L72" s="925">
        <f>'Pivot Table 4-Year Insts.'!$L$44</f>
        <v>24.289405684754524</v>
      </c>
      <c r="M72" s="925"/>
      <c r="N72" s="922">
        <f>SUM(F72:L72)</f>
        <v>100</v>
      </c>
      <c r="P72" s="143"/>
      <c r="Q72" s="143"/>
      <c r="R72" s="143"/>
      <c r="S72" s="143"/>
      <c r="T72" s="143"/>
      <c r="U72" s="138"/>
      <c r="V72" s="139"/>
    </row>
    <row r="73" spans="1:23" s="7" customFormat="1" ht="14.1" customHeight="1">
      <c r="A73" s="926" t="s">
        <v>401</v>
      </c>
      <c r="B73" s="920">
        <f>'Pivot Table 4-Year Insts.'!$L$61</f>
        <v>0</v>
      </c>
      <c r="C73" s="936"/>
      <c r="D73" s="945">
        <f t="shared" si="9"/>
        <v>0</v>
      </c>
      <c r="E73" s="923"/>
      <c r="F73" s="924">
        <f>'Pivot Table 4-Year Insts.'!$L$78</f>
        <v>0</v>
      </c>
      <c r="G73" s="938"/>
      <c r="H73" s="925">
        <f>'Pivot Table 4-Year Insts.'!$L$81</f>
        <v>0</v>
      </c>
      <c r="I73" s="938"/>
      <c r="J73" s="925">
        <f>'Pivot Table 4-Year Insts.'!$L$84</f>
        <v>0</v>
      </c>
      <c r="K73" s="938"/>
      <c r="L73" s="925">
        <f>'Pivot Table 4-Year Insts.'!$L$87</f>
        <v>0</v>
      </c>
      <c r="M73" s="925"/>
      <c r="N73" s="922">
        <f>SUM(F73:L73)</f>
        <v>0</v>
      </c>
      <c r="P73" s="143"/>
      <c r="Q73" s="143"/>
      <c r="R73" s="143"/>
      <c r="S73" s="143"/>
      <c r="T73" s="143"/>
      <c r="U73" s="138"/>
      <c r="V73" s="144"/>
      <c r="W73" s="19"/>
    </row>
    <row r="74" spans="1:23" s="18" customFormat="1" ht="13.5" customHeight="1">
      <c r="A74" s="926" t="s">
        <v>415</v>
      </c>
      <c r="B74" s="920">
        <f>'Pivot Table 4-Year Insts.'!$L$104</f>
        <v>0</v>
      </c>
      <c r="C74" s="936"/>
      <c r="D74" s="945">
        <f t="shared" si="9"/>
        <v>0</v>
      </c>
      <c r="E74" s="923"/>
      <c r="F74" s="924">
        <f>'Pivot Table 4-Year Insts.'!$L$121</f>
        <v>0</v>
      </c>
      <c r="G74" s="938"/>
      <c r="H74" s="946">
        <f>'Pivot Table 4-Year Insts.'!$L$124</f>
        <v>0</v>
      </c>
      <c r="I74" s="938"/>
      <c r="J74" s="925">
        <f>'Pivot Table 4-Year Insts.'!$L$127</f>
        <v>0</v>
      </c>
      <c r="K74" s="938"/>
      <c r="L74" s="925">
        <f>'Pivot Table 4-Year Insts.'!$L$130</f>
        <v>0</v>
      </c>
      <c r="M74" s="925"/>
      <c r="N74" s="922">
        <f>SUM(F74:L74)</f>
        <v>0</v>
      </c>
      <c r="P74" s="143"/>
      <c r="Q74" s="143"/>
      <c r="R74" s="143"/>
      <c r="S74" s="143"/>
      <c r="T74" s="143"/>
      <c r="U74" s="138"/>
      <c r="V74" s="144"/>
      <c r="W74" s="20"/>
    </row>
    <row r="75" spans="1:23" s="7" customFormat="1" ht="14.1" customHeight="1">
      <c r="A75" s="926" t="s">
        <v>402</v>
      </c>
      <c r="B75" s="920">
        <f>'Pivot Table 4-Year Insts.'!$L$147</f>
        <v>36.349065004452356</v>
      </c>
      <c r="C75" s="936"/>
      <c r="D75" s="945">
        <f t="shared" si="9"/>
        <v>58.157765801077907</v>
      </c>
      <c r="E75" s="923"/>
      <c r="F75" s="924">
        <f>'Pivot Table 4-Year Insts.'!$L$164</f>
        <v>38.363547280744733</v>
      </c>
      <c r="G75" s="938"/>
      <c r="H75" s="925">
        <f>'Pivot Table 4-Year Insts.'!$L$167</f>
        <v>7.5943165115139637</v>
      </c>
      <c r="I75" s="938"/>
      <c r="J75" s="925">
        <f>'Pivot Table 4-Year Insts.'!$L$170</f>
        <v>12.199902008819207</v>
      </c>
      <c r="K75" s="938"/>
      <c r="L75" s="925">
        <f>'Pivot Table 4-Year Insts.'!$L$173</f>
        <v>41.842234198922093</v>
      </c>
      <c r="M75" s="925"/>
      <c r="N75" s="922">
        <f>SUM(F75:L75)</f>
        <v>100</v>
      </c>
      <c r="P75" s="143"/>
      <c r="Q75" s="143"/>
      <c r="R75" s="143"/>
      <c r="S75" s="143"/>
      <c r="T75" s="143"/>
      <c r="U75" s="138"/>
      <c r="V75" s="144"/>
      <c r="W75" s="19"/>
    </row>
    <row r="76" spans="1:23" s="7" customFormat="1" ht="9.75" customHeight="1">
      <c r="A76" s="926"/>
      <c r="B76" s="920"/>
      <c r="C76" s="936"/>
      <c r="D76" s="945"/>
      <c r="E76" s="923"/>
      <c r="F76" s="924"/>
      <c r="G76" s="938"/>
      <c r="H76" s="925"/>
      <c r="I76" s="938"/>
      <c r="J76" s="925"/>
      <c r="K76" s="938"/>
      <c r="L76" s="925"/>
      <c r="M76" s="925"/>
      <c r="N76" s="922"/>
      <c r="P76" s="143"/>
      <c r="Q76" s="143"/>
      <c r="R76" s="143"/>
      <c r="S76" s="143"/>
      <c r="T76" s="143"/>
      <c r="U76" s="138"/>
      <c r="V76" s="144"/>
      <c r="W76" s="19"/>
    </row>
    <row r="77" spans="1:23" s="7" customFormat="1" ht="14.1" customHeight="1">
      <c r="A77" s="926" t="s">
        <v>403</v>
      </c>
      <c r="B77" s="920">
        <f>'Pivot Table 4-Year Insts.'!$L$190</f>
        <v>81.343556042351224</v>
      </c>
      <c r="C77" s="936"/>
      <c r="D77" s="945">
        <f t="shared" ref="D77:D80" si="10">SUM(F77:J77)</f>
        <v>95.242369838420103</v>
      </c>
      <c r="E77" s="923"/>
      <c r="F77" s="924">
        <f>'Pivot Table 4-Year Insts.'!$L$207</f>
        <v>79.039497307001795</v>
      </c>
      <c r="G77" s="938"/>
      <c r="H77" s="925">
        <f>'Pivot Table 4-Year Insts.'!$L$210</f>
        <v>8.3931777378815084</v>
      </c>
      <c r="I77" s="938"/>
      <c r="J77" s="925">
        <f>'Pivot Table 4-Year Insts.'!$L$213</f>
        <v>7.8096947935368046</v>
      </c>
      <c r="K77" s="938"/>
      <c r="L77" s="925">
        <f>'Pivot Table 4-Year Insts.'!$L$216</f>
        <v>4.7576301615798924</v>
      </c>
      <c r="M77" s="925"/>
      <c r="N77" s="922">
        <f>SUM(F77:L77)</f>
        <v>100</v>
      </c>
      <c r="P77" s="143"/>
      <c r="Q77" s="143"/>
      <c r="R77" s="143"/>
      <c r="S77" s="143"/>
      <c r="T77" s="143"/>
      <c r="U77" s="138"/>
      <c r="V77" s="144"/>
      <c r="W77" s="19"/>
    </row>
    <row r="78" spans="1:23" s="7" customFormat="1" ht="14.1" customHeight="1">
      <c r="A78" s="926" t="s">
        <v>404</v>
      </c>
      <c r="B78" s="920">
        <f>'Pivot Table 4-Year Insts.'!$L$233</f>
        <v>0</v>
      </c>
      <c r="C78" s="936"/>
      <c r="D78" s="945">
        <f t="shared" si="10"/>
        <v>0</v>
      </c>
      <c r="E78" s="923"/>
      <c r="F78" s="924">
        <f>'Pivot Table 4-Year Insts.'!$L$250</f>
        <v>0</v>
      </c>
      <c r="G78" s="938"/>
      <c r="H78" s="925">
        <f>'Pivot Table 4-Year Insts.'!$L$253</f>
        <v>0</v>
      </c>
      <c r="I78" s="938"/>
      <c r="J78" s="925">
        <f>'Pivot Table 4-Year Insts.'!$L$256</f>
        <v>0</v>
      </c>
      <c r="K78" s="938"/>
      <c r="L78" s="925">
        <f>'Pivot Table 4-Year Insts.'!$L$259</f>
        <v>0</v>
      </c>
      <c r="M78" s="925"/>
      <c r="N78" s="922">
        <f>SUM(F78:L78)</f>
        <v>0</v>
      </c>
      <c r="P78" s="143"/>
      <c r="Q78" s="143"/>
      <c r="R78" s="143"/>
      <c r="S78" s="143"/>
      <c r="T78" s="143"/>
      <c r="U78" s="138"/>
      <c r="V78" s="144"/>
      <c r="W78" s="19"/>
    </row>
    <row r="79" spans="1:23" s="7" customFormat="1" ht="13.5" customHeight="1">
      <c r="A79" s="926" t="s">
        <v>405</v>
      </c>
      <c r="B79" s="920">
        <f>'Pivot Table 4-Year Insts.'!$L$276</f>
        <v>68.831168831168839</v>
      </c>
      <c r="C79" s="936"/>
      <c r="D79" s="945">
        <f t="shared" si="10"/>
        <v>65.132689062739686</v>
      </c>
      <c r="E79" s="923"/>
      <c r="F79" s="924">
        <f>'Pivot Table 4-Year Insts.'!$L$293</f>
        <v>35.879736155852129</v>
      </c>
      <c r="G79" s="938"/>
      <c r="H79" s="925">
        <f>'Pivot Table 4-Year Insts.'!$L$296</f>
        <v>7.9460039883417695</v>
      </c>
      <c r="I79" s="938"/>
      <c r="J79" s="925">
        <f>'Pivot Table 4-Year Insts.'!$L$299</f>
        <v>21.306948918545789</v>
      </c>
      <c r="K79" s="938"/>
      <c r="L79" s="925">
        <f>'Pivot Table 4-Year Insts.'!$L$302</f>
        <v>34.867310937260314</v>
      </c>
      <c r="M79" s="925"/>
      <c r="N79" s="922">
        <f>SUM(F79:L79)</f>
        <v>100</v>
      </c>
      <c r="P79" s="143"/>
      <c r="Q79" s="143"/>
      <c r="R79" s="143"/>
      <c r="S79" s="143"/>
      <c r="T79" s="143"/>
      <c r="U79" s="138"/>
      <c r="V79" s="144"/>
      <c r="W79" s="19"/>
    </row>
    <row r="80" spans="1:23" s="7" customFormat="1" ht="14.1" customHeight="1">
      <c r="A80" s="926" t="s">
        <v>406</v>
      </c>
      <c r="B80" s="920" t="str">
        <f>IFERROR('Pivot Table 4-Year Insts.'!$L$319,"—")</f>
        <v>—</v>
      </c>
      <c r="C80" s="936"/>
      <c r="D80" s="945">
        <f t="shared" si="10"/>
        <v>76.76292813969107</v>
      </c>
      <c r="E80" s="923"/>
      <c r="F80" s="924">
        <f>'Pivot Table 4-Year Insts.'!$L$336</f>
        <v>67.897918065815986</v>
      </c>
      <c r="G80" s="938"/>
      <c r="H80" s="925">
        <f>'Pivot Table 4-Year Insts.'!$L$339</f>
        <v>3.6937541974479515</v>
      </c>
      <c r="I80" s="938"/>
      <c r="J80" s="925">
        <f>'Pivot Table 4-Year Insts.'!$L$342</f>
        <v>5.1712558764271321</v>
      </c>
      <c r="K80" s="938"/>
      <c r="L80" s="925">
        <f>'Pivot Table 4-Year Insts.'!$L$345</f>
        <v>23.237071860308934</v>
      </c>
      <c r="M80" s="925"/>
      <c r="N80" s="922">
        <f>SUM(F80:L80)</f>
        <v>100</v>
      </c>
      <c r="P80" s="143"/>
      <c r="Q80" s="143"/>
      <c r="R80" s="143"/>
      <c r="S80" s="143"/>
      <c r="T80" s="143"/>
      <c r="U80" s="138"/>
      <c r="V80" s="144"/>
      <c r="W80" s="19"/>
    </row>
    <row r="81" spans="1:23" s="7" customFormat="1" ht="14.1" customHeight="1">
      <c r="A81" s="926"/>
      <c r="B81" s="920"/>
      <c r="C81" s="936"/>
      <c r="D81" s="945"/>
      <c r="E81" s="923"/>
      <c r="F81" s="924"/>
      <c r="G81" s="938"/>
      <c r="H81" s="925"/>
      <c r="I81" s="938"/>
      <c r="J81" s="925"/>
      <c r="K81" s="938"/>
      <c r="L81" s="925"/>
      <c r="M81" s="925"/>
      <c r="N81" s="922"/>
      <c r="P81" s="143"/>
      <c r="Q81" s="143"/>
      <c r="R81" s="143"/>
      <c r="S81" s="143"/>
      <c r="T81" s="143"/>
      <c r="U81" s="138"/>
      <c r="V81" s="144"/>
      <c r="W81" s="19"/>
    </row>
    <row r="82" spans="1:23" s="7" customFormat="1" ht="14.1" customHeight="1">
      <c r="A82" s="926" t="s">
        <v>407</v>
      </c>
      <c r="B82" s="920">
        <f>'Pivot Table 4-Year Insts.'!$L$362</f>
        <v>68.624195891263753</v>
      </c>
      <c r="C82" s="936"/>
      <c r="D82" s="945">
        <f t="shared" ref="D82:D85" si="11">SUM(F82:J82)</f>
        <v>60.205624433020866</v>
      </c>
      <c r="E82" s="923"/>
      <c r="F82" s="924">
        <f>'Pivot Table 4-Year Insts.'!$L$379</f>
        <v>56.093135772603567</v>
      </c>
      <c r="G82" s="938"/>
      <c r="H82" s="925">
        <f>'Pivot Table 4-Year Insts.'!$L$382</f>
        <v>4.1124886604172968</v>
      </c>
      <c r="I82" s="938"/>
      <c r="J82" s="925">
        <f>'Pivot Table 4-Year Insts.'!$L$385</f>
        <v>0</v>
      </c>
      <c r="K82" s="938"/>
      <c r="L82" s="925">
        <f>'Pivot Table 4-Year Insts.'!$L$388</f>
        <v>39.794375566979134</v>
      </c>
      <c r="M82" s="925"/>
      <c r="N82" s="922">
        <f>SUM(F82:L82)</f>
        <v>100</v>
      </c>
      <c r="P82" s="143"/>
      <c r="Q82" s="143"/>
      <c r="R82" s="143"/>
      <c r="S82" s="143"/>
      <c r="T82" s="143"/>
      <c r="U82" s="138"/>
      <c r="V82" s="144"/>
      <c r="W82" s="19"/>
    </row>
    <row r="83" spans="1:23" s="7" customFormat="1" ht="14.1" customHeight="1">
      <c r="A83" s="926" t="s">
        <v>408</v>
      </c>
      <c r="B83" s="920">
        <f>'Pivot Table 4-Year Insts.'!$L$405</f>
        <v>56.856566675069317</v>
      </c>
      <c r="C83" s="936"/>
      <c r="D83" s="945">
        <f t="shared" si="11"/>
        <v>77.588117933939259</v>
      </c>
      <c r="E83" s="923"/>
      <c r="F83" s="924">
        <f>'Pivot Table 4-Year Insts.'!$L$422</f>
        <v>52.892928397251161</v>
      </c>
      <c r="G83" s="938"/>
      <c r="H83" s="925">
        <f>'Pivot Table 4-Year Insts.'!$L$425</f>
        <v>4.6552870760363554</v>
      </c>
      <c r="I83" s="938"/>
      <c r="J83" s="925">
        <f>'Pivot Table 4-Year Insts.'!$L$428</f>
        <v>20.039902460651739</v>
      </c>
      <c r="K83" s="938"/>
      <c r="L83" s="925">
        <f>'Pivot Table 4-Year Insts.'!$L$431</f>
        <v>22.411882066060741</v>
      </c>
      <c r="M83" s="925"/>
      <c r="N83" s="922">
        <f>SUM(F83:L83)</f>
        <v>100</v>
      </c>
      <c r="P83" s="143"/>
      <c r="Q83" s="143"/>
      <c r="R83" s="143"/>
      <c r="S83" s="143"/>
      <c r="T83" s="143"/>
      <c r="U83" s="138"/>
      <c r="V83" s="144"/>
      <c r="W83" s="19"/>
    </row>
    <row r="84" spans="1:23" s="7" customFormat="1" ht="14.1" customHeight="1">
      <c r="A84" s="926" t="s">
        <v>409</v>
      </c>
      <c r="B84" s="920">
        <f>IFERROR('Pivot Table 4-Year Insts.'!$L$448,"—")</f>
        <v>0</v>
      </c>
      <c r="C84" s="936"/>
      <c r="D84" s="945">
        <f t="shared" si="11"/>
        <v>0</v>
      </c>
      <c r="E84" s="923"/>
      <c r="F84" s="924">
        <f>'Pivot Table 4-Year Insts.'!$L$465</f>
        <v>0</v>
      </c>
      <c r="G84" s="938"/>
      <c r="H84" s="925">
        <f>'Pivot Table 4-Year Insts.'!$L$468</f>
        <v>0</v>
      </c>
      <c r="I84" s="938"/>
      <c r="J84" s="925">
        <f>'Pivot Table 4-Year Insts.'!$L$471</f>
        <v>0</v>
      </c>
      <c r="K84" s="938"/>
      <c r="L84" s="925">
        <f>'Pivot Table 4-Year Insts.'!$L$474</f>
        <v>0</v>
      </c>
      <c r="M84" s="925"/>
      <c r="N84" s="922">
        <f>SUM(F84:L84)</f>
        <v>0</v>
      </c>
      <c r="P84" s="143"/>
      <c r="Q84" s="143"/>
      <c r="R84" s="143"/>
      <c r="S84" s="143"/>
      <c r="T84" s="143"/>
      <c r="U84" s="138"/>
      <c r="V84" s="144"/>
      <c r="W84" s="19"/>
    </row>
    <row r="85" spans="1:23" s="7" customFormat="1" ht="13.5" customHeight="1">
      <c r="A85" s="926" t="s">
        <v>410</v>
      </c>
      <c r="B85" s="920">
        <f>'Pivot Table 4-Year Insts.'!$L$491</f>
        <v>0</v>
      </c>
      <c r="C85" s="936"/>
      <c r="D85" s="945">
        <f t="shared" si="11"/>
        <v>0</v>
      </c>
      <c r="E85" s="923"/>
      <c r="F85" s="924">
        <f>'Pivot Table 4-Year Insts.'!$L$508</f>
        <v>0</v>
      </c>
      <c r="G85" s="938"/>
      <c r="H85" s="925">
        <f>'Pivot Table 4-Year Insts.'!$L$511</f>
        <v>0</v>
      </c>
      <c r="I85" s="938"/>
      <c r="J85" s="925">
        <f>'Pivot Table 4-Year Insts.'!$L$514</f>
        <v>0</v>
      </c>
      <c r="K85" s="938"/>
      <c r="L85" s="925">
        <f>'Pivot Table 4-Year Insts.'!$L$517</f>
        <v>0</v>
      </c>
      <c r="M85" s="925"/>
      <c r="N85" s="922">
        <f>SUM(F85:L85)</f>
        <v>0</v>
      </c>
      <c r="P85" s="143"/>
      <c r="Q85" s="143"/>
      <c r="R85" s="143"/>
      <c r="S85" s="143"/>
      <c r="T85" s="143"/>
      <c r="U85" s="138"/>
      <c r="V85" s="144"/>
      <c r="W85" s="19"/>
    </row>
    <row r="86" spans="1:23" s="7" customFormat="1" ht="9" customHeight="1">
      <c r="A86" s="926"/>
      <c r="B86" s="920"/>
      <c r="C86" s="936"/>
      <c r="D86" s="945"/>
      <c r="E86" s="923"/>
      <c r="F86" s="924"/>
      <c r="G86" s="938"/>
      <c r="H86" s="925"/>
      <c r="I86" s="938"/>
      <c r="J86" s="925"/>
      <c r="K86" s="938"/>
      <c r="L86" s="925"/>
      <c r="M86" s="925"/>
      <c r="N86" s="922"/>
      <c r="P86" s="143"/>
      <c r="Q86" s="143"/>
      <c r="R86" s="143"/>
      <c r="S86" s="143"/>
      <c r="T86" s="143"/>
      <c r="U86" s="138"/>
      <c r="V86" s="144"/>
      <c r="W86" s="19"/>
    </row>
    <row r="87" spans="1:23" s="7" customFormat="1" ht="14.1" customHeight="1">
      <c r="A87" s="926" t="s">
        <v>411</v>
      </c>
      <c r="B87" s="920">
        <f>IFERROR('Pivot Table 4-Year Insts.'!$L$534,"—")</f>
        <v>0</v>
      </c>
      <c r="C87" s="936"/>
      <c r="D87" s="945">
        <f t="shared" ref="D87:D90" si="12">SUM(F87:J87)</f>
        <v>0</v>
      </c>
      <c r="E87" s="923"/>
      <c r="F87" s="947">
        <f>'Pivot Table 4-Year Insts.'!$L$551</f>
        <v>0</v>
      </c>
      <c r="G87" s="938"/>
      <c r="H87" s="925">
        <f>'Pivot Table 4-Year Insts.'!$L$554</f>
        <v>0</v>
      </c>
      <c r="I87" s="938"/>
      <c r="J87" s="925">
        <f>'Pivot Table 4-Year Insts.'!$L$557</f>
        <v>0</v>
      </c>
      <c r="K87" s="938"/>
      <c r="L87" s="925">
        <f>'Pivot Table 4-Year Insts.'!$L$560</f>
        <v>0</v>
      </c>
      <c r="M87" s="925"/>
      <c r="N87" s="922">
        <f>SUM(F87:L87)</f>
        <v>0</v>
      </c>
      <c r="P87" s="143"/>
      <c r="Q87" s="143"/>
      <c r="R87" s="143"/>
      <c r="S87" s="143"/>
      <c r="T87" s="143"/>
      <c r="U87" s="138"/>
      <c r="V87" s="144"/>
      <c r="W87" s="19"/>
    </row>
    <row r="88" spans="1:23" s="7" customFormat="1" ht="14.1" customHeight="1">
      <c r="A88" s="926" t="s">
        <v>412</v>
      </c>
      <c r="B88" s="920">
        <f>'Pivot Table 4-Year Insts.'!$L$577</f>
        <v>94.489659773182126</v>
      </c>
      <c r="C88" s="936"/>
      <c r="D88" s="945">
        <f t="shared" si="12"/>
        <v>82.462581191753742</v>
      </c>
      <c r="E88" s="923"/>
      <c r="F88" s="947">
        <f>'Pivot Table 4-Year Insts.'!$L$594</f>
        <v>29.101948602089806</v>
      </c>
      <c r="G88" s="938"/>
      <c r="H88" s="925">
        <f>'Pivot Table 4-Year Insts.'!$L$597</f>
        <v>10.124258683987575</v>
      </c>
      <c r="I88" s="938"/>
      <c r="J88" s="925">
        <f>'Pivot Table 4-Year Insts.'!$L$600</f>
        <v>43.236373905676359</v>
      </c>
      <c r="K88" s="938"/>
      <c r="L88" s="925">
        <f>'Pivot Table 4-Year Insts.'!$L$603</f>
        <v>17.537418808246258</v>
      </c>
      <c r="M88" s="925"/>
      <c r="N88" s="922">
        <f>SUM(F88:L88)</f>
        <v>100</v>
      </c>
      <c r="P88" s="143"/>
      <c r="Q88" s="143"/>
      <c r="R88" s="143"/>
      <c r="S88" s="143"/>
      <c r="T88" s="143"/>
      <c r="U88" s="138"/>
      <c r="V88" s="144"/>
      <c r="W88" s="19"/>
    </row>
    <row r="89" spans="1:23" s="7" customFormat="1" ht="14.1" customHeight="1">
      <c r="A89" s="926" t="s">
        <v>413</v>
      </c>
      <c r="B89" s="920">
        <f>'Pivot Table 4-Year Insts.'!$L$620</f>
        <v>98.645743766122095</v>
      </c>
      <c r="C89" s="936"/>
      <c r="D89" s="945">
        <f t="shared" si="12"/>
        <v>70.581826105905421</v>
      </c>
      <c r="E89" s="923"/>
      <c r="F89" s="947">
        <f>'Pivot Table 4-Year Insts.'!$L$637</f>
        <v>60.993680540422744</v>
      </c>
      <c r="G89" s="938"/>
      <c r="H89" s="925">
        <f>'Pivot Table 4-Year Insts.'!$L$640</f>
        <v>4.0749618653301374</v>
      </c>
      <c r="I89" s="938"/>
      <c r="J89" s="925">
        <f>'Pivot Table 4-Year Insts.'!$L$643</f>
        <v>5.5131837001525383</v>
      </c>
      <c r="K89" s="938"/>
      <c r="L89" s="925">
        <f>'Pivot Table 4-Year Insts.'!$L$646</f>
        <v>29.418173894094572</v>
      </c>
      <c r="M89" s="925"/>
      <c r="N89" s="922">
        <f>SUM(F89:L89)</f>
        <v>100</v>
      </c>
      <c r="P89" s="143"/>
      <c r="Q89" s="143"/>
      <c r="R89" s="143"/>
      <c r="S89" s="143"/>
      <c r="T89" s="143"/>
      <c r="U89" s="138"/>
      <c r="V89" s="144"/>
      <c r="W89" s="19"/>
    </row>
    <row r="90" spans="1:23" s="19" customFormat="1" ht="14.1" customHeight="1">
      <c r="A90" s="928" t="s">
        <v>414</v>
      </c>
      <c r="B90" s="929">
        <f>'Pivot Table 4-Year Insts.'!$L$663</f>
        <v>0</v>
      </c>
      <c r="C90" s="940"/>
      <c r="D90" s="931">
        <f t="shared" si="12"/>
        <v>0</v>
      </c>
      <c r="E90" s="932"/>
      <c r="F90" s="948">
        <f>'Pivot Table 4-Year Insts.'!$L$680</f>
        <v>0</v>
      </c>
      <c r="G90" s="949"/>
      <c r="H90" s="934">
        <f>'Pivot Table 4-Year Insts.'!$L$683</f>
        <v>0</v>
      </c>
      <c r="I90" s="949"/>
      <c r="J90" s="934">
        <f>'Pivot Table 4-Year Insts.'!$L$686</f>
        <v>0</v>
      </c>
      <c r="K90" s="949"/>
      <c r="L90" s="934">
        <f>'Pivot Table 4-Year Insts.'!$L$689</f>
        <v>0</v>
      </c>
      <c r="M90" s="934"/>
      <c r="N90" s="935">
        <f>SUM(F90:L90)</f>
        <v>0</v>
      </c>
      <c r="P90" s="143"/>
      <c r="Q90" s="143"/>
      <c r="R90" s="143"/>
      <c r="S90" s="143"/>
      <c r="T90" s="143"/>
      <c r="U90" s="138"/>
      <c r="V90" s="144"/>
    </row>
    <row r="91" spans="1:23" ht="57" customHeight="1">
      <c r="A91" s="952" t="s">
        <v>773</v>
      </c>
      <c r="B91" s="952"/>
      <c r="C91" s="952"/>
      <c r="D91" s="953"/>
      <c r="E91" s="953"/>
      <c r="F91" s="953"/>
      <c r="G91" s="953"/>
      <c r="H91" s="953"/>
      <c r="I91" s="953"/>
      <c r="J91" s="953"/>
      <c r="K91" s="953"/>
      <c r="L91" s="953"/>
      <c r="M91" s="953"/>
      <c r="N91" s="953"/>
      <c r="P91" s="136"/>
      <c r="Q91" s="143"/>
      <c r="R91" s="143"/>
      <c r="S91" s="143"/>
      <c r="T91" s="143"/>
      <c r="U91" s="136"/>
      <c r="V91" s="136"/>
      <c r="W91" s="12"/>
    </row>
    <row r="92" spans="1:23" ht="15" customHeight="1">
      <c r="A92" s="952" t="s">
        <v>772</v>
      </c>
      <c r="B92" s="952"/>
      <c r="C92" s="952"/>
      <c r="D92" s="953"/>
      <c r="E92" s="953"/>
      <c r="F92" s="953"/>
      <c r="G92" s="953"/>
      <c r="H92" s="953"/>
      <c r="I92" s="953"/>
      <c r="J92" s="953"/>
      <c r="K92" s="953"/>
      <c r="L92" s="953"/>
      <c r="M92" s="953"/>
      <c r="N92" s="953"/>
      <c r="P92" s="136"/>
      <c r="Q92" s="136"/>
      <c r="R92" s="136"/>
      <c r="S92" s="136"/>
      <c r="T92" s="136"/>
      <c r="U92" s="136"/>
      <c r="V92" s="136"/>
      <c r="W92" s="12"/>
    </row>
    <row r="93" spans="1:23">
      <c r="A93" s="326" t="s">
        <v>939</v>
      </c>
      <c r="B93" s="28"/>
      <c r="C93" s="28"/>
      <c r="D93" s="43"/>
      <c r="E93" s="43"/>
      <c r="F93" s="43"/>
      <c r="G93" s="43"/>
      <c r="H93" s="43"/>
      <c r="I93" s="43"/>
      <c r="J93" s="43"/>
      <c r="K93" s="43"/>
      <c r="L93" s="43"/>
      <c r="M93" s="43"/>
      <c r="N93" s="183" t="s">
        <v>1012</v>
      </c>
      <c r="P93" s="136"/>
      <c r="Q93" s="136"/>
      <c r="R93" s="136"/>
      <c r="S93" s="136"/>
      <c r="T93" s="136"/>
      <c r="U93" s="136"/>
      <c r="V93" s="136"/>
      <c r="W93" s="12"/>
    </row>
    <row r="94" spans="1:23" ht="18">
      <c r="A94" s="915" t="s">
        <v>761</v>
      </c>
      <c r="B94" s="1"/>
      <c r="C94" s="1"/>
      <c r="D94" s="1"/>
      <c r="E94" s="1"/>
      <c r="F94" s="1"/>
      <c r="G94" s="1"/>
      <c r="H94" s="1"/>
      <c r="I94" s="1"/>
      <c r="J94" s="1"/>
      <c r="K94" s="1"/>
      <c r="L94" s="44"/>
      <c r="M94" s="11"/>
      <c r="N94" s="44"/>
      <c r="P94" s="136"/>
      <c r="Q94" s="136"/>
      <c r="R94" s="136"/>
      <c r="S94" s="136"/>
      <c r="T94" s="136"/>
      <c r="U94" s="136"/>
      <c r="V94" s="136"/>
      <c r="W94" s="12"/>
    </row>
    <row r="95" spans="1:23" ht="9" customHeight="1">
      <c r="A95" s="1"/>
      <c r="B95" s="1"/>
      <c r="C95" s="1"/>
      <c r="D95" s="1"/>
      <c r="E95" s="1"/>
      <c r="F95" s="1"/>
      <c r="G95" s="1"/>
      <c r="H95" s="1"/>
      <c r="I95" s="1"/>
      <c r="J95" s="1"/>
      <c r="K95" s="1"/>
      <c r="L95" s="44"/>
      <c r="M95" s="11"/>
      <c r="N95" s="44"/>
      <c r="P95" s="136"/>
      <c r="Q95" s="136"/>
      <c r="R95" s="136"/>
      <c r="S95" s="136"/>
      <c r="T95" s="136"/>
      <c r="U95" s="136"/>
      <c r="V95" s="136"/>
      <c r="W95" s="12"/>
    </row>
    <row r="96" spans="1:23" ht="15.75">
      <c r="A96" s="1" t="s">
        <v>425</v>
      </c>
      <c r="B96" s="1"/>
      <c r="C96" s="1"/>
      <c r="D96" s="1"/>
      <c r="E96" s="1"/>
      <c r="F96" s="1"/>
      <c r="G96" s="1"/>
      <c r="H96" s="1"/>
      <c r="I96" s="1"/>
      <c r="J96" s="1"/>
      <c r="K96" s="1"/>
      <c r="L96" s="44"/>
      <c r="M96" s="11"/>
      <c r="N96" s="44"/>
      <c r="P96" s="136"/>
      <c r="Q96" s="136"/>
      <c r="R96" s="136"/>
      <c r="S96" s="136"/>
      <c r="T96" s="136"/>
      <c r="U96" s="136"/>
      <c r="V96" s="136"/>
      <c r="W96" s="12"/>
    </row>
    <row r="97" spans="1:23" ht="18.75">
      <c r="A97" s="1" t="s">
        <v>727</v>
      </c>
      <c r="B97" s="1"/>
      <c r="C97" s="1"/>
      <c r="D97" s="1"/>
      <c r="E97" s="1"/>
      <c r="F97" s="1"/>
      <c r="G97" s="1"/>
      <c r="H97" s="1"/>
      <c r="I97" s="1"/>
      <c r="J97" s="1"/>
      <c r="K97" s="1"/>
      <c r="L97" s="44"/>
      <c r="M97" s="11"/>
      <c r="N97" s="44"/>
      <c r="P97" s="136"/>
      <c r="Q97" s="136"/>
      <c r="R97" s="136"/>
      <c r="S97" s="136"/>
      <c r="T97" s="136"/>
      <c r="U97" s="136"/>
      <c r="V97" s="136"/>
      <c r="W97" s="12"/>
    </row>
    <row r="98" spans="1:23" ht="15.75">
      <c r="A98" s="1" t="s">
        <v>1016</v>
      </c>
      <c r="B98" s="1"/>
      <c r="C98" s="1"/>
      <c r="D98" s="1"/>
      <c r="E98" s="1"/>
      <c r="F98" s="1"/>
      <c r="G98" s="1"/>
      <c r="H98" s="1"/>
      <c r="I98" s="1"/>
      <c r="J98" s="1"/>
      <c r="K98" s="1"/>
      <c r="L98" s="44"/>
      <c r="M98" s="11"/>
      <c r="N98" s="44"/>
      <c r="P98" s="136"/>
      <c r="Q98" s="136"/>
      <c r="R98" s="136"/>
      <c r="S98" s="136"/>
      <c r="T98" s="136"/>
      <c r="U98" s="136"/>
      <c r="V98" s="136"/>
      <c r="W98" s="12"/>
    </row>
    <row r="99" spans="1:23" ht="9" customHeight="1">
      <c r="A99" s="1"/>
      <c r="B99" s="1"/>
      <c r="C99" s="1"/>
      <c r="D99" s="1"/>
      <c r="E99" s="1"/>
      <c r="F99" s="1"/>
      <c r="G99" s="1"/>
      <c r="H99" s="1"/>
      <c r="I99" s="1"/>
      <c r="J99" s="1"/>
      <c r="K99" s="1"/>
      <c r="L99" s="44"/>
      <c r="M99" s="11"/>
      <c r="N99" s="44"/>
      <c r="P99" s="136"/>
      <c r="Q99" s="136"/>
      <c r="R99" s="136"/>
      <c r="S99" s="136"/>
      <c r="T99" s="136"/>
      <c r="U99" s="136"/>
      <c r="V99" s="136"/>
      <c r="W99" s="12"/>
    </row>
    <row r="100" spans="1:23" ht="63" customHeight="1">
      <c r="A100" s="15"/>
      <c r="B100" s="916" t="s">
        <v>938</v>
      </c>
      <c r="C100" s="917"/>
      <c r="D100" s="916" t="s">
        <v>771</v>
      </c>
      <c r="E100" s="918"/>
      <c r="F100" s="916" t="s">
        <v>397</v>
      </c>
      <c r="G100" s="916"/>
      <c r="H100" s="916" t="s">
        <v>396</v>
      </c>
      <c r="I100" s="916"/>
      <c r="J100" s="916" t="s">
        <v>390</v>
      </c>
      <c r="K100" s="916"/>
      <c r="L100" s="916" t="s">
        <v>416</v>
      </c>
      <c r="M100" s="916"/>
      <c r="N100" s="916" t="s">
        <v>417</v>
      </c>
      <c r="P100" s="145"/>
      <c r="Q100" s="145"/>
      <c r="R100" s="145"/>
      <c r="S100" s="145"/>
      <c r="T100" s="145"/>
      <c r="U100" s="145"/>
      <c r="V100" s="145"/>
      <c r="W100" s="12"/>
    </row>
    <row r="101" spans="1:23" s="18" customFormat="1" ht="18" customHeight="1">
      <c r="A101" s="919" t="s">
        <v>399</v>
      </c>
      <c r="B101" s="920">
        <f>'Pivot Table 4-Year Insts.'!$M$706</f>
        <v>76.000103861932871</v>
      </c>
      <c r="C101" s="936"/>
      <c r="D101" s="944">
        <f>SUM(F101:J101)</f>
        <v>70.362946850550628</v>
      </c>
      <c r="E101" s="923"/>
      <c r="F101" s="924">
        <f>'Pivot Table 4-Year Insts.'!$M$723</f>
        <v>44.494300128688401</v>
      </c>
      <c r="G101" s="925"/>
      <c r="H101" s="925">
        <f>'Pivot Table 4-Year Insts.'!$M$726</f>
        <v>6.0506326230796388</v>
      </c>
      <c r="I101" s="924"/>
      <c r="J101" s="925">
        <f>'Pivot Table 4-Year Insts.'!$M$729</f>
        <v>19.818014098782584</v>
      </c>
      <c r="K101" s="924"/>
      <c r="L101" s="925">
        <f>'Pivot Table 4-Year Insts.'!$M$732</f>
        <v>29.637053149449372</v>
      </c>
      <c r="M101" s="925"/>
      <c r="N101" s="922">
        <f>SUM(F101:L101)</f>
        <v>100</v>
      </c>
      <c r="P101" s="137"/>
      <c r="Q101" s="137"/>
      <c r="R101" s="137"/>
      <c r="S101" s="137"/>
      <c r="T101" s="137"/>
      <c r="U101" s="138"/>
      <c r="V101" s="139"/>
    </row>
    <row r="102" spans="1:23" s="29" customFormat="1" ht="9" customHeight="1">
      <c r="A102" s="926"/>
      <c r="B102" s="920"/>
      <c r="C102" s="936"/>
      <c r="D102" s="945"/>
      <c r="E102" s="923"/>
      <c r="F102" s="924"/>
      <c r="G102" s="938"/>
      <c r="H102" s="925"/>
      <c r="I102" s="938"/>
      <c r="J102" s="925"/>
      <c r="K102" s="938"/>
      <c r="L102" s="925"/>
      <c r="M102" s="925"/>
      <c r="N102" s="922"/>
      <c r="P102" s="140"/>
      <c r="Q102" s="140"/>
      <c r="R102" s="140"/>
      <c r="S102" s="140"/>
      <c r="T102" s="140"/>
      <c r="U102" s="141"/>
      <c r="V102" s="142"/>
      <c r="W102" s="30"/>
    </row>
    <row r="103" spans="1:23" s="7" customFormat="1" ht="14.1" customHeight="1">
      <c r="A103" s="919" t="s">
        <v>400</v>
      </c>
      <c r="B103" s="920">
        <f>'Pivot Table 4-Year Insts.'!$M$18</f>
        <v>52.328535139712109</v>
      </c>
      <c r="C103" s="936"/>
      <c r="D103" s="945">
        <f t="shared" ref="D103:D106" si="13">SUM(F103:J103)</f>
        <v>43.226999537679148</v>
      </c>
      <c r="E103" s="923"/>
      <c r="F103" s="924">
        <f>'Pivot Table 4-Year Insts.'!$M$35</f>
        <v>36.569579288025892</v>
      </c>
      <c r="G103" s="938"/>
      <c r="H103" s="925">
        <f>'Pivot Table 4-Year Insts.'!$M$38</f>
        <v>0</v>
      </c>
      <c r="I103" s="938"/>
      <c r="J103" s="925">
        <f>'Pivot Table 4-Year Insts.'!$M$41</f>
        <v>6.6574202496532591</v>
      </c>
      <c r="K103" s="938"/>
      <c r="L103" s="925">
        <f>'Pivot Table 4-Year Insts.'!$M$44</f>
        <v>56.773000462320852</v>
      </c>
      <c r="M103" s="925"/>
      <c r="N103" s="922">
        <f>SUM(F103:L103)</f>
        <v>100</v>
      </c>
      <c r="P103" s="143"/>
      <c r="Q103" s="143"/>
      <c r="R103" s="143"/>
      <c r="S103" s="143"/>
      <c r="T103" s="143"/>
      <c r="U103" s="138"/>
      <c r="V103" s="139"/>
    </row>
    <row r="104" spans="1:23" s="7" customFormat="1" ht="14.1" customHeight="1">
      <c r="A104" s="926" t="s">
        <v>401</v>
      </c>
      <c r="B104" s="920">
        <f>'Pivot Table 4-Year Insts.'!$M$61</f>
        <v>58.615344872126066</v>
      </c>
      <c r="C104" s="936"/>
      <c r="D104" s="945">
        <f t="shared" si="13"/>
        <v>70.229175848391364</v>
      </c>
      <c r="E104" s="923"/>
      <c r="F104" s="924">
        <f>'Pivot Table 4-Year Insts.'!$M$78</f>
        <v>35.125605993829886</v>
      </c>
      <c r="G104" s="938"/>
      <c r="H104" s="925">
        <f>'Pivot Table 4-Year Insts.'!$M$81</f>
        <v>10.621419127368885</v>
      </c>
      <c r="I104" s="938"/>
      <c r="J104" s="925">
        <f>'Pivot Table 4-Year Insts.'!$M$84</f>
        <v>24.482150727192593</v>
      </c>
      <c r="K104" s="938"/>
      <c r="L104" s="925">
        <f>'Pivot Table 4-Year Insts.'!$M$87</f>
        <v>29.77082415160864</v>
      </c>
      <c r="M104" s="925"/>
      <c r="N104" s="922">
        <f>SUM(F104:L104)</f>
        <v>100</v>
      </c>
      <c r="P104" s="143"/>
      <c r="Q104" s="143"/>
      <c r="R104" s="143"/>
      <c r="S104" s="143"/>
      <c r="T104" s="143"/>
      <c r="U104" s="138"/>
      <c r="V104" s="144"/>
      <c r="W104" s="19"/>
    </row>
    <row r="105" spans="1:23" s="18" customFormat="1" ht="13.5" customHeight="1">
      <c r="A105" s="926" t="s">
        <v>415</v>
      </c>
      <c r="B105" s="920">
        <f>'Pivot Table 4-Year Insts.'!$M$104</f>
        <v>0</v>
      </c>
      <c r="C105" s="936"/>
      <c r="D105" s="945">
        <f t="shared" si="13"/>
        <v>0</v>
      </c>
      <c r="E105" s="923"/>
      <c r="F105" s="924">
        <f>'Pivot Table 4-Year Insts.'!$M$121</f>
        <v>0</v>
      </c>
      <c r="G105" s="938"/>
      <c r="H105" s="946">
        <f>'Pivot Table 4-Year Insts.'!$M$124</f>
        <v>0</v>
      </c>
      <c r="I105" s="938"/>
      <c r="J105" s="925">
        <f>'Pivot Table 4-Year Insts.'!$M$127</f>
        <v>0</v>
      </c>
      <c r="K105" s="938"/>
      <c r="L105" s="925">
        <f>'Pivot Table 4-Year Insts.'!$M$130</f>
        <v>0</v>
      </c>
      <c r="M105" s="925"/>
      <c r="N105" s="922">
        <f>SUM(F105:L105)</f>
        <v>0</v>
      </c>
      <c r="P105" s="143"/>
      <c r="Q105" s="143"/>
      <c r="R105" s="143"/>
      <c r="S105" s="143"/>
      <c r="T105" s="143"/>
      <c r="U105" s="138"/>
      <c r="V105" s="144"/>
      <c r="W105" s="20"/>
    </row>
    <row r="106" spans="1:23" s="7" customFormat="1" ht="14.1" customHeight="1">
      <c r="A106" s="926" t="s">
        <v>402</v>
      </c>
      <c r="B106" s="920">
        <f>'Pivot Table 4-Year Insts.'!$M$147</f>
        <v>33.070967741935483</v>
      </c>
      <c r="C106" s="936"/>
      <c r="D106" s="945">
        <f t="shared" si="13"/>
        <v>61.626999609832225</v>
      </c>
      <c r="E106" s="923"/>
      <c r="F106" s="924">
        <f>'Pivot Table 4-Year Insts.'!$M$164</f>
        <v>43.757315645727665</v>
      </c>
      <c r="G106" s="938"/>
      <c r="H106" s="925">
        <f>'Pivot Table 4-Year Insts.'!$M$167</f>
        <v>8.8763168162309789</v>
      </c>
      <c r="I106" s="938"/>
      <c r="J106" s="925">
        <f>'Pivot Table 4-Year Insts.'!$M$170</f>
        <v>8.9933671478735864</v>
      </c>
      <c r="K106" s="938"/>
      <c r="L106" s="925">
        <f>'Pivot Table 4-Year Insts.'!$M$173</f>
        <v>38.373000390167775</v>
      </c>
      <c r="M106" s="925"/>
      <c r="N106" s="922">
        <f>SUM(F106:L106)</f>
        <v>100</v>
      </c>
      <c r="P106" s="143"/>
      <c r="Q106" s="143"/>
      <c r="R106" s="143"/>
      <c r="S106" s="143"/>
      <c r="T106" s="143"/>
      <c r="U106" s="138"/>
      <c r="V106" s="144"/>
      <c r="W106" s="19"/>
    </row>
    <row r="107" spans="1:23" s="7" customFormat="1" ht="14.1" customHeight="1">
      <c r="A107" s="926"/>
      <c r="B107" s="920"/>
      <c r="C107" s="936"/>
      <c r="D107" s="945"/>
      <c r="E107" s="923"/>
      <c r="F107" s="924"/>
      <c r="G107" s="938"/>
      <c r="H107" s="925"/>
      <c r="I107" s="938"/>
      <c r="J107" s="925"/>
      <c r="K107" s="938"/>
      <c r="L107" s="925"/>
      <c r="M107" s="925"/>
      <c r="N107" s="922"/>
      <c r="P107" s="143"/>
      <c r="Q107" s="143"/>
      <c r="R107" s="143"/>
      <c r="S107" s="143"/>
      <c r="T107" s="143"/>
      <c r="U107" s="138"/>
      <c r="V107" s="144"/>
      <c r="W107" s="19"/>
    </row>
    <row r="108" spans="1:23" s="7" customFormat="1" ht="14.1" customHeight="1">
      <c r="A108" s="926" t="s">
        <v>403</v>
      </c>
      <c r="B108" s="920">
        <f>'Pivot Table 4-Year Insts.'!$M$190</f>
        <v>66.350053361792959</v>
      </c>
      <c r="C108" s="936"/>
      <c r="D108" s="945">
        <f t="shared" ref="D108:D111" si="14">SUM(F108:J108)</f>
        <v>74.794917162618617</v>
      </c>
      <c r="E108" s="923"/>
      <c r="F108" s="924">
        <f>'Pivot Table 4-Year Insts.'!$M$207</f>
        <v>43.059353385877429</v>
      </c>
      <c r="G108" s="938"/>
      <c r="H108" s="925">
        <f>'Pivot Table 4-Year Insts.'!$M$210</f>
        <v>7.0773685057101492</v>
      </c>
      <c r="I108" s="938"/>
      <c r="J108" s="925">
        <f>'Pivot Table 4-Year Insts.'!$M$213</f>
        <v>24.658195271031044</v>
      </c>
      <c r="K108" s="938"/>
      <c r="L108" s="925">
        <f>'Pivot Table 4-Year Insts.'!$M$216</f>
        <v>25.205082837381376</v>
      </c>
      <c r="M108" s="925"/>
      <c r="N108" s="922">
        <f>SUM(F108:L108)</f>
        <v>100</v>
      </c>
      <c r="P108" s="143"/>
      <c r="Q108" s="143"/>
      <c r="R108" s="143"/>
      <c r="S108" s="143"/>
      <c r="T108" s="143"/>
      <c r="U108" s="138"/>
      <c r="V108" s="144"/>
      <c r="W108" s="19"/>
    </row>
    <row r="109" spans="1:23" s="7" customFormat="1" ht="14.1" customHeight="1">
      <c r="A109" s="926" t="s">
        <v>404</v>
      </c>
      <c r="B109" s="920">
        <f>'Pivot Table 4-Year Insts.'!$M$233</f>
        <v>51.835475578406168</v>
      </c>
      <c r="C109" s="936"/>
      <c r="D109" s="945">
        <f t="shared" si="14"/>
        <v>63.638167030351127</v>
      </c>
      <c r="E109" s="923"/>
      <c r="F109" s="924">
        <f>'Pivot Table 4-Year Insts.'!$M$250</f>
        <v>48.760166633604449</v>
      </c>
      <c r="G109" s="938"/>
      <c r="H109" s="925">
        <f>'Pivot Table 4-Year Insts.'!$M$253</f>
        <v>4.9791707994445549</v>
      </c>
      <c r="I109" s="938"/>
      <c r="J109" s="925">
        <f>'Pivot Table 4-Year Insts.'!$M$256</f>
        <v>9.8988295973021216</v>
      </c>
      <c r="K109" s="938"/>
      <c r="L109" s="925">
        <f>'Pivot Table 4-Year Insts.'!$M$259</f>
        <v>36.36183296964888</v>
      </c>
      <c r="M109" s="925"/>
      <c r="N109" s="922">
        <f>SUM(F109:L109)</f>
        <v>100</v>
      </c>
      <c r="P109" s="143"/>
      <c r="Q109" s="143"/>
      <c r="R109" s="143"/>
      <c r="S109" s="143"/>
      <c r="T109" s="143"/>
      <c r="U109" s="138"/>
      <c r="V109" s="144"/>
      <c r="W109" s="19"/>
    </row>
    <row r="110" spans="1:23" s="7" customFormat="1" ht="13.5" customHeight="1">
      <c r="A110" s="926" t="s">
        <v>405</v>
      </c>
      <c r="B110" s="920">
        <f>'Pivot Table 4-Year Insts.'!$M$276</f>
        <v>74.263654561052334</v>
      </c>
      <c r="C110" s="936"/>
      <c r="D110" s="945">
        <f t="shared" si="14"/>
        <v>55.198305737389298</v>
      </c>
      <c r="E110" s="923"/>
      <c r="F110" s="924">
        <f>'Pivot Table 4-Year Insts.'!$M$293</f>
        <v>28.667693492491335</v>
      </c>
      <c r="G110" s="938"/>
      <c r="H110" s="925">
        <f>'Pivot Table 4-Year Insts.'!$M$296</f>
        <v>8.952637658837121</v>
      </c>
      <c r="I110" s="938"/>
      <c r="J110" s="925">
        <f>'Pivot Table 4-Year Insts.'!$M$299</f>
        <v>17.57797458606084</v>
      </c>
      <c r="K110" s="938"/>
      <c r="L110" s="925">
        <f>'Pivot Table 4-Year Insts.'!$M$302</f>
        <v>44.801694262610702</v>
      </c>
      <c r="M110" s="925"/>
      <c r="N110" s="922">
        <f>SUM(F110:L110)</f>
        <v>100</v>
      </c>
      <c r="P110" s="143"/>
      <c r="Q110" s="143"/>
      <c r="R110" s="143"/>
      <c r="S110" s="143"/>
      <c r="T110" s="143"/>
      <c r="U110" s="138"/>
      <c r="V110" s="144"/>
      <c r="W110" s="19"/>
    </row>
    <row r="111" spans="1:23" s="7" customFormat="1" ht="14.1" customHeight="1">
      <c r="A111" s="926" t="s">
        <v>406</v>
      </c>
      <c r="B111" s="920" t="str">
        <f>IFERROR('Pivot Table 4-Year Insts.'!$M$319,"—")</f>
        <v>—</v>
      </c>
      <c r="C111" s="936"/>
      <c r="D111" s="945">
        <f t="shared" si="14"/>
        <v>66.117647058823536</v>
      </c>
      <c r="E111" s="923"/>
      <c r="F111" s="924">
        <f>'Pivot Table 4-Year Insts.'!$M$336</f>
        <v>58.655462184873954</v>
      </c>
      <c r="G111" s="938"/>
      <c r="H111" s="925">
        <f>'Pivot Table 4-Year Insts.'!$M$339</f>
        <v>4.26890756302521</v>
      </c>
      <c r="I111" s="938"/>
      <c r="J111" s="925">
        <f>'Pivot Table 4-Year Insts.'!$M$342</f>
        <v>3.1932773109243695</v>
      </c>
      <c r="K111" s="938"/>
      <c r="L111" s="925">
        <f>'Pivot Table 4-Year Insts.'!$M$345</f>
        <v>33.882352941176471</v>
      </c>
      <c r="M111" s="925"/>
      <c r="N111" s="922">
        <f>SUM(F111:L111)</f>
        <v>100</v>
      </c>
      <c r="P111" s="143"/>
      <c r="Q111" s="143"/>
      <c r="R111" s="143"/>
      <c r="S111" s="143"/>
      <c r="T111" s="143"/>
      <c r="U111" s="138"/>
      <c r="V111" s="144"/>
      <c r="W111" s="19"/>
    </row>
    <row r="112" spans="1:23" s="7" customFormat="1" ht="8.25" customHeight="1">
      <c r="A112" s="926"/>
      <c r="B112" s="920"/>
      <c r="C112" s="936"/>
      <c r="D112" s="945"/>
      <c r="E112" s="923"/>
      <c r="F112" s="924"/>
      <c r="G112" s="938"/>
      <c r="H112" s="925"/>
      <c r="I112" s="938"/>
      <c r="J112" s="925"/>
      <c r="K112" s="938"/>
      <c r="L112" s="925"/>
      <c r="M112" s="925"/>
      <c r="N112" s="922"/>
      <c r="P112" s="143"/>
      <c r="Q112" s="143"/>
      <c r="R112" s="143"/>
      <c r="S112" s="143"/>
      <c r="T112" s="143"/>
      <c r="U112" s="138"/>
      <c r="V112" s="144"/>
      <c r="W112" s="19"/>
    </row>
    <row r="113" spans="1:23" s="7" customFormat="1" ht="14.1" customHeight="1">
      <c r="A113" s="926" t="s">
        <v>407</v>
      </c>
      <c r="B113" s="920">
        <f>'Pivot Table 4-Year Insts.'!$M$362</f>
        <v>0</v>
      </c>
      <c r="C113" s="936"/>
      <c r="D113" s="945">
        <f t="shared" ref="D113:D116" si="15">SUM(F113:J113)</f>
        <v>0</v>
      </c>
      <c r="E113" s="923"/>
      <c r="F113" s="924">
        <f>'Pivot Table 4-Year Insts.'!$M$379</f>
        <v>0</v>
      </c>
      <c r="G113" s="938"/>
      <c r="H113" s="925">
        <f>'Pivot Table 4-Year Insts.'!$M$382</f>
        <v>0</v>
      </c>
      <c r="I113" s="938"/>
      <c r="J113" s="925">
        <f>'Pivot Table 4-Year Insts.'!$M$385</f>
        <v>0</v>
      </c>
      <c r="K113" s="938"/>
      <c r="L113" s="925">
        <f>'Pivot Table 4-Year Insts.'!$M$388</f>
        <v>0</v>
      </c>
      <c r="M113" s="925"/>
      <c r="N113" s="922">
        <f>SUM(F113:L113)</f>
        <v>0</v>
      </c>
      <c r="P113" s="143"/>
      <c r="Q113" s="143"/>
      <c r="R113" s="143"/>
      <c r="S113" s="143"/>
      <c r="T113" s="143"/>
      <c r="U113" s="138"/>
      <c r="V113" s="144"/>
      <c r="W113" s="19"/>
    </row>
    <row r="114" spans="1:23" s="7" customFormat="1" ht="14.1" customHeight="1">
      <c r="A114" s="926" t="s">
        <v>408</v>
      </c>
      <c r="B114" s="920">
        <f>'Pivot Table 4-Year Insts.'!$M$405</f>
        <v>67.763768353255827</v>
      </c>
      <c r="C114" s="936"/>
      <c r="D114" s="945">
        <f t="shared" si="15"/>
        <v>74.265002013693106</v>
      </c>
      <c r="E114" s="923"/>
      <c r="F114" s="924">
        <f>'Pivot Table 4-Year Insts.'!$M$422</f>
        <v>54.554973821989527</v>
      </c>
      <c r="G114" s="938"/>
      <c r="H114" s="925">
        <f>'Pivot Table 4-Year Insts.'!$M$425</f>
        <v>3.0285944422070075</v>
      </c>
      <c r="I114" s="938"/>
      <c r="J114" s="925">
        <f>'Pivot Table 4-Year Insts.'!$M$428</f>
        <v>16.681433749496577</v>
      </c>
      <c r="K114" s="938"/>
      <c r="L114" s="925">
        <f>'Pivot Table 4-Year Insts.'!$M$431</f>
        <v>25.734997986306883</v>
      </c>
      <c r="M114" s="925"/>
      <c r="N114" s="922">
        <f>SUM(F114:L114)</f>
        <v>99.999999999999986</v>
      </c>
      <c r="P114" s="143"/>
      <c r="Q114" s="143"/>
      <c r="R114" s="143"/>
      <c r="S114" s="143"/>
      <c r="T114" s="143"/>
      <c r="U114" s="138"/>
      <c r="V114" s="144"/>
      <c r="W114" s="19"/>
    </row>
    <row r="115" spans="1:23" s="7" customFormat="1" ht="14.1" customHeight="1">
      <c r="A115" s="926" t="s">
        <v>409</v>
      </c>
      <c r="B115" s="920">
        <f>IFERROR('Pivot Table 4-Year Insts.'!$M$448,"—")</f>
        <v>46.019820971867006</v>
      </c>
      <c r="C115" s="936"/>
      <c r="D115" s="945">
        <f t="shared" si="15"/>
        <v>71.830496700243145</v>
      </c>
      <c r="E115" s="923"/>
      <c r="F115" s="924">
        <f>'Pivot Table 4-Year Insts.'!$M$465</f>
        <v>32.580757207363668</v>
      </c>
      <c r="G115" s="938"/>
      <c r="H115" s="925">
        <f>'Pivot Table 4-Year Insts.'!$M$468</f>
        <v>7.5720736366794021</v>
      </c>
      <c r="I115" s="938"/>
      <c r="J115" s="925">
        <f>'Pivot Table 4-Year Insts.'!$M$471</f>
        <v>31.677665856200072</v>
      </c>
      <c r="K115" s="938"/>
      <c r="L115" s="925">
        <f>'Pivot Table 4-Year Insts.'!$M$474</f>
        <v>28.169503299756858</v>
      </c>
      <c r="M115" s="925"/>
      <c r="N115" s="922">
        <f>SUM(F115:L115)</f>
        <v>100</v>
      </c>
      <c r="P115" s="143"/>
      <c r="Q115" s="143"/>
      <c r="R115" s="143"/>
      <c r="S115" s="143"/>
      <c r="T115" s="143"/>
      <c r="U115" s="138"/>
      <c r="V115" s="144"/>
      <c r="W115" s="19"/>
    </row>
    <row r="116" spans="1:23" s="7" customFormat="1" ht="13.5" customHeight="1">
      <c r="A116" s="926" t="s">
        <v>410</v>
      </c>
      <c r="B116" s="920">
        <f>'Pivot Table 4-Year Insts.'!$M$491</f>
        <v>75.649935649935657</v>
      </c>
      <c r="C116" s="936"/>
      <c r="D116" s="945">
        <f t="shared" si="15"/>
        <v>79.789043892480436</v>
      </c>
      <c r="E116" s="923"/>
      <c r="F116" s="924">
        <f>'Pivot Table 4-Year Insts.'!$M$508</f>
        <v>62.402177611432464</v>
      </c>
      <c r="G116" s="938"/>
      <c r="H116" s="925">
        <f>'Pivot Table 4-Year Insts.'!$M$511</f>
        <v>1.2929567880231372</v>
      </c>
      <c r="I116" s="938"/>
      <c r="J116" s="925">
        <f>'Pivot Table 4-Year Insts.'!$M$514</f>
        <v>16.093909493024839</v>
      </c>
      <c r="K116" s="938"/>
      <c r="L116" s="925">
        <f>'Pivot Table 4-Year Insts.'!$M$517</f>
        <v>20.210956107519564</v>
      </c>
      <c r="M116" s="925"/>
      <c r="N116" s="922">
        <f>SUM(F116:L116)</f>
        <v>100</v>
      </c>
      <c r="P116" s="143"/>
      <c r="Q116" s="143"/>
      <c r="R116" s="143"/>
      <c r="S116" s="143"/>
      <c r="T116" s="143"/>
      <c r="U116" s="138"/>
      <c r="V116" s="144"/>
      <c r="W116" s="19"/>
    </row>
    <row r="117" spans="1:23" s="7" customFormat="1" ht="9.75" customHeight="1">
      <c r="A117" s="926"/>
      <c r="B117" s="920"/>
      <c r="C117" s="936"/>
      <c r="D117" s="945"/>
      <c r="E117" s="923"/>
      <c r="F117" s="924"/>
      <c r="G117" s="938"/>
      <c r="H117" s="925"/>
      <c r="I117" s="938"/>
      <c r="J117" s="925"/>
      <c r="K117" s="938"/>
      <c r="L117" s="925"/>
      <c r="M117" s="925"/>
      <c r="N117" s="922"/>
      <c r="P117" s="143"/>
      <c r="Q117" s="143"/>
      <c r="R117" s="143"/>
      <c r="S117" s="143"/>
      <c r="T117" s="143"/>
      <c r="U117" s="138"/>
      <c r="V117" s="144"/>
      <c r="W117" s="19"/>
    </row>
    <row r="118" spans="1:23" s="7" customFormat="1" ht="14.1" customHeight="1">
      <c r="A118" s="926" t="s">
        <v>411</v>
      </c>
      <c r="B118" s="920" t="str">
        <f>IFERROR('Pivot Table 4-Year Insts.'!$M$534,"—")</f>
        <v>—</v>
      </c>
      <c r="C118" s="936"/>
      <c r="D118" s="945">
        <f t="shared" ref="D118:D121" si="16">SUM(F118:J118)</f>
        <v>73.173136167590883</v>
      </c>
      <c r="E118" s="923"/>
      <c r="F118" s="947">
        <f>'Pivot Table 4-Year Insts.'!$M$551</f>
        <v>49.205175600739373</v>
      </c>
      <c r="G118" s="938"/>
      <c r="H118" s="925">
        <f>'Pivot Table 4-Year Insts.'!$M$554</f>
        <v>11.004313000616143</v>
      </c>
      <c r="I118" s="938"/>
      <c r="J118" s="925">
        <f>'Pivot Table 4-Year Insts.'!$M$557</f>
        <v>12.963647566235368</v>
      </c>
      <c r="K118" s="938"/>
      <c r="L118" s="925">
        <f>'Pivot Table 4-Year Insts.'!$M$560</f>
        <v>26.826863832409121</v>
      </c>
      <c r="M118" s="925"/>
      <c r="N118" s="922">
        <f>SUM(F118:L118)</f>
        <v>100</v>
      </c>
      <c r="P118" s="143"/>
      <c r="Q118" s="143"/>
      <c r="R118" s="143"/>
      <c r="S118" s="143"/>
      <c r="T118" s="143"/>
      <c r="U118" s="138"/>
      <c r="V118" s="144"/>
      <c r="W118" s="19"/>
    </row>
    <row r="119" spans="1:23" s="7" customFormat="1" ht="14.1" customHeight="1">
      <c r="A119" s="926" t="s">
        <v>412</v>
      </c>
      <c r="B119" s="920">
        <f>'Pivot Table 4-Year Insts.'!$M$577</f>
        <v>94.651708844247324</v>
      </c>
      <c r="C119" s="936"/>
      <c r="D119" s="945">
        <f t="shared" si="16"/>
        <v>76.074972436604185</v>
      </c>
      <c r="E119" s="923"/>
      <c r="F119" s="947">
        <f>'Pivot Table 4-Year Insts.'!$M$594</f>
        <v>35.988607129731712</v>
      </c>
      <c r="G119" s="938"/>
      <c r="H119" s="925">
        <f>'Pivot Table 4-Year Insts.'!$M$597</f>
        <v>6.2063579566335907</v>
      </c>
      <c r="I119" s="938"/>
      <c r="J119" s="925">
        <f>'Pivot Table 4-Year Insts.'!$M$600</f>
        <v>33.880007350238884</v>
      </c>
      <c r="K119" s="938"/>
      <c r="L119" s="925">
        <f>'Pivot Table 4-Year Insts.'!$M$603</f>
        <v>23.925027563395808</v>
      </c>
      <c r="M119" s="925"/>
      <c r="N119" s="922">
        <f>SUM(F119:L119)</f>
        <v>100</v>
      </c>
      <c r="P119" s="143"/>
      <c r="Q119" s="143"/>
      <c r="R119" s="143"/>
      <c r="S119" s="143"/>
      <c r="T119" s="143"/>
      <c r="U119" s="138"/>
      <c r="V119" s="144"/>
      <c r="W119" s="19"/>
    </row>
    <row r="120" spans="1:23" s="7" customFormat="1" ht="14.1" customHeight="1">
      <c r="A120" s="926" t="s">
        <v>413</v>
      </c>
      <c r="B120" s="920">
        <f>'Pivot Table 4-Year Insts.'!$M$620</f>
        <v>96.084469863616363</v>
      </c>
      <c r="C120" s="936"/>
      <c r="D120" s="945">
        <f t="shared" si="16"/>
        <v>78.182234432234438</v>
      </c>
      <c r="E120" s="923"/>
      <c r="F120" s="947">
        <f>'Pivot Table 4-Year Insts.'!$M$637</f>
        <v>69.94047619047619</v>
      </c>
      <c r="G120" s="938"/>
      <c r="H120" s="925">
        <f>'Pivot Table 4-Year Insts.'!$M$640</f>
        <v>2.2664835164835164</v>
      </c>
      <c r="I120" s="938"/>
      <c r="J120" s="925">
        <f>'Pivot Table 4-Year Insts.'!$M$643</f>
        <v>5.9752747252747254</v>
      </c>
      <c r="K120" s="938"/>
      <c r="L120" s="925">
        <f>'Pivot Table 4-Year Insts.'!$M$646</f>
        <v>21.817765567765569</v>
      </c>
      <c r="M120" s="925"/>
      <c r="N120" s="922">
        <f>SUM(F120:L120)</f>
        <v>100</v>
      </c>
      <c r="P120" s="143"/>
      <c r="Q120" s="143"/>
      <c r="R120" s="143"/>
      <c r="S120" s="143"/>
      <c r="T120" s="143"/>
      <c r="U120" s="138"/>
      <c r="V120" s="144"/>
      <c r="W120" s="19"/>
    </row>
    <row r="121" spans="1:23" s="19" customFormat="1" ht="14.1" customHeight="1">
      <c r="A121" s="928" t="s">
        <v>414</v>
      </c>
      <c r="B121" s="929">
        <f>'Pivot Table 4-Year Insts.'!$M$663</f>
        <v>98.655635987590486</v>
      </c>
      <c r="C121" s="940"/>
      <c r="D121" s="931">
        <f t="shared" si="16"/>
        <v>69.758909853249477</v>
      </c>
      <c r="E121" s="932"/>
      <c r="F121" s="948">
        <f>'Pivot Table 4-Year Insts.'!$M$680</f>
        <v>44.811320754716981</v>
      </c>
      <c r="G121" s="949"/>
      <c r="H121" s="934">
        <f>'Pivot Table 4-Year Insts.'!$M$683</f>
        <v>6.184486373165619</v>
      </c>
      <c r="I121" s="949"/>
      <c r="J121" s="934">
        <f>'Pivot Table 4-Year Insts.'!$M$686</f>
        <v>18.763102725366878</v>
      </c>
      <c r="K121" s="949"/>
      <c r="L121" s="934">
        <f>'Pivot Table 4-Year Insts.'!$M$689</f>
        <v>30.241090146750526</v>
      </c>
      <c r="M121" s="934"/>
      <c r="N121" s="935">
        <f>SUM(F121:L121)</f>
        <v>100</v>
      </c>
      <c r="P121" s="143"/>
      <c r="Q121" s="143"/>
      <c r="R121" s="143"/>
      <c r="S121" s="143"/>
      <c r="T121" s="143"/>
      <c r="U121" s="138"/>
      <c r="V121" s="144"/>
    </row>
    <row r="122" spans="1:23" ht="57" customHeight="1">
      <c r="A122" s="952" t="s">
        <v>773</v>
      </c>
      <c r="B122" s="952"/>
      <c r="C122" s="952"/>
      <c r="D122" s="953"/>
      <c r="E122" s="953"/>
      <c r="F122" s="953"/>
      <c r="G122" s="953"/>
      <c r="H122" s="953"/>
      <c r="I122" s="953"/>
      <c r="J122" s="953"/>
      <c r="K122" s="953"/>
      <c r="L122" s="953"/>
      <c r="M122" s="953"/>
      <c r="N122" s="953"/>
      <c r="P122" s="136"/>
      <c r="Q122" s="143"/>
      <c r="R122" s="143"/>
      <c r="S122" s="143"/>
      <c r="T122" s="143"/>
      <c r="U122" s="136"/>
      <c r="V122" s="136"/>
      <c r="W122" s="12"/>
    </row>
    <row r="123" spans="1:23" ht="15" customHeight="1">
      <c r="A123" s="952" t="s">
        <v>772</v>
      </c>
      <c r="B123" s="952"/>
      <c r="C123" s="952"/>
      <c r="D123" s="953"/>
      <c r="E123" s="953"/>
      <c r="F123" s="953"/>
      <c r="G123" s="953"/>
      <c r="H123" s="953"/>
      <c r="I123" s="953"/>
      <c r="J123" s="953"/>
      <c r="K123" s="953"/>
      <c r="L123" s="953"/>
      <c r="M123" s="953"/>
      <c r="N123" s="953"/>
      <c r="P123" s="136"/>
      <c r="Q123" s="136"/>
      <c r="R123" s="136"/>
      <c r="S123" s="136"/>
      <c r="T123" s="136"/>
      <c r="U123" s="136"/>
      <c r="V123" s="136"/>
      <c r="W123" s="12"/>
    </row>
    <row r="124" spans="1:23">
      <c r="A124" s="326" t="s">
        <v>939</v>
      </c>
      <c r="B124" s="28"/>
      <c r="C124" s="28"/>
      <c r="D124" s="43"/>
      <c r="E124" s="43"/>
      <c r="F124" s="43"/>
      <c r="G124" s="43"/>
      <c r="H124" s="43"/>
      <c r="I124" s="43"/>
      <c r="J124" s="43"/>
      <c r="K124" s="43"/>
      <c r="L124" s="43"/>
      <c r="M124" s="43"/>
      <c r="N124" s="183" t="s">
        <v>1012</v>
      </c>
      <c r="P124" s="136"/>
      <c r="Q124" s="136"/>
      <c r="R124" s="136"/>
      <c r="S124" s="136"/>
      <c r="T124" s="136"/>
      <c r="U124" s="136"/>
      <c r="V124" s="136"/>
      <c r="W124" s="12"/>
    </row>
    <row r="125" spans="1:23" ht="18">
      <c r="A125" s="915" t="s">
        <v>762</v>
      </c>
      <c r="B125" s="1"/>
      <c r="C125" s="1"/>
      <c r="D125" s="1"/>
      <c r="E125" s="1"/>
      <c r="F125" s="1"/>
      <c r="G125" s="1"/>
      <c r="H125" s="1"/>
      <c r="I125" s="1"/>
      <c r="J125" s="1"/>
      <c r="K125" s="1"/>
      <c r="L125" s="44"/>
      <c r="M125" s="11"/>
      <c r="N125" s="44"/>
      <c r="P125" s="136"/>
      <c r="Q125" s="136"/>
      <c r="R125" s="136"/>
      <c r="S125" s="136"/>
      <c r="T125" s="136"/>
      <c r="U125" s="136"/>
      <c r="V125" s="136"/>
      <c r="W125" s="12"/>
    </row>
    <row r="126" spans="1:23" ht="9" customHeight="1">
      <c r="A126" s="1"/>
      <c r="B126" s="1"/>
      <c r="C126" s="1"/>
      <c r="D126" s="1"/>
      <c r="E126" s="1"/>
      <c r="F126" s="1"/>
      <c r="G126" s="1"/>
      <c r="H126" s="1"/>
      <c r="I126" s="1"/>
      <c r="J126" s="1"/>
      <c r="K126" s="1"/>
      <c r="L126" s="44"/>
      <c r="M126" s="11"/>
      <c r="N126" s="44"/>
      <c r="P126" s="136"/>
      <c r="Q126" s="136"/>
      <c r="R126" s="136"/>
      <c r="S126" s="136"/>
      <c r="T126" s="136"/>
      <c r="U126" s="136"/>
      <c r="V126" s="136"/>
      <c r="W126" s="12"/>
    </row>
    <row r="127" spans="1:23" ht="15.75">
      <c r="A127" s="1" t="s">
        <v>425</v>
      </c>
      <c r="B127" s="1"/>
      <c r="C127" s="1"/>
      <c r="D127" s="1"/>
      <c r="E127" s="1"/>
      <c r="F127" s="1"/>
      <c r="G127" s="1"/>
      <c r="H127" s="1"/>
      <c r="I127" s="1"/>
      <c r="J127" s="1"/>
      <c r="K127" s="1"/>
      <c r="L127" s="44"/>
      <c r="M127" s="11"/>
      <c r="N127" s="44"/>
      <c r="P127" s="136"/>
      <c r="Q127" s="136"/>
      <c r="R127" s="136"/>
      <c r="S127" s="136"/>
      <c r="T127" s="136"/>
      <c r="U127" s="136"/>
      <c r="V127" s="136"/>
      <c r="W127" s="12"/>
    </row>
    <row r="128" spans="1:23" ht="18.75">
      <c r="A128" s="1" t="s">
        <v>727</v>
      </c>
      <c r="B128" s="1"/>
      <c r="C128" s="1"/>
      <c r="D128" s="1"/>
      <c r="E128" s="1"/>
      <c r="F128" s="1"/>
      <c r="G128" s="1"/>
      <c r="H128" s="1"/>
      <c r="I128" s="1"/>
      <c r="J128" s="1"/>
      <c r="K128" s="1"/>
      <c r="L128" s="44"/>
      <c r="M128" s="11"/>
      <c r="N128" s="44"/>
      <c r="P128" s="136"/>
      <c r="Q128" s="136"/>
      <c r="R128" s="136"/>
      <c r="S128" s="136"/>
      <c r="T128" s="136"/>
      <c r="U128" s="136"/>
      <c r="V128" s="136"/>
      <c r="W128" s="12"/>
    </row>
    <row r="129" spans="1:23" ht="15.75">
      <c r="A129" s="1" t="s">
        <v>1017</v>
      </c>
      <c r="B129" s="1"/>
      <c r="C129" s="1"/>
      <c r="D129" s="1"/>
      <c r="E129" s="1"/>
      <c r="F129" s="1"/>
      <c r="G129" s="1"/>
      <c r="H129" s="1"/>
      <c r="I129" s="1"/>
      <c r="J129" s="1"/>
      <c r="K129" s="1"/>
      <c r="L129" s="44"/>
      <c r="M129" s="11"/>
      <c r="N129" s="44"/>
      <c r="P129" s="136"/>
      <c r="Q129" s="136"/>
      <c r="R129" s="136"/>
      <c r="S129" s="136"/>
      <c r="T129" s="136"/>
      <c r="U129" s="136"/>
      <c r="V129" s="136"/>
      <c r="W129" s="12"/>
    </row>
    <row r="130" spans="1:23" ht="9" customHeight="1">
      <c r="A130" s="1"/>
      <c r="B130" s="1"/>
      <c r="C130" s="1"/>
      <c r="D130" s="1"/>
      <c r="E130" s="1"/>
      <c r="F130" s="1"/>
      <c r="G130" s="1"/>
      <c r="H130" s="1"/>
      <c r="I130" s="1"/>
      <c r="J130" s="1"/>
      <c r="K130" s="1"/>
      <c r="L130" s="44"/>
      <c r="M130" s="11"/>
      <c r="N130" s="44"/>
      <c r="P130" s="136"/>
      <c r="Q130" s="136"/>
      <c r="R130" s="136"/>
      <c r="S130" s="136"/>
      <c r="T130" s="136"/>
      <c r="U130" s="136"/>
      <c r="V130" s="136"/>
      <c r="W130" s="12"/>
    </row>
    <row r="131" spans="1:23" ht="63" customHeight="1">
      <c r="A131" s="15"/>
      <c r="B131" s="916" t="s">
        <v>938</v>
      </c>
      <c r="C131" s="917"/>
      <c r="D131" s="916" t="s">
        <v>771</v>
      </c>
      <c r="E131" s="918"/>
      <c r="F131" s="916" t="s">
        <v>397</v>
      </c>
      <c r="G131" s="916"/>
      <c r="H131" s="916" t="s">
        <v>396</v>
      </c>
      <c r="I131" s="916"/>
      <c r="J131" s="916" t="s">
        <v>390</v>
      </c>
      <c r="K131" s="916"/>
      <c r="L131" s="916" t="s">
        <v>416</v>
      </c>
      <c r="M131" s="916"/>
      <c r="N131" s="916" t="s">
        <v>417</v>
      </c>
      <c r="P131" s="145"/>
      <c r="Q131" s="145"/>
      <c r="R131" s="145"/>
      <c r="S131" s="145"/>
      <c r="T131" s="145"/>
      <c r="U131" s="145"/>
      <c r="V131" s="145"/>
      <c r="W131" s="12"/>
    </row>
    <row r="132" spans="1:23" s="18" customFormat="1" ht="18" customHeight="1">
      <c r="A132" s="919" t="s">
        <v>399</v>
      </c>
      <c r="B132" s="920">
        <f>'Pivot Table 4-Year Insts.'!$N$706</f>
        <v>76.924410111664059</v>
      </c>
      <c r="C132" s="936"/>
      <c r="D132" s="944">
        <f>SUM(F132:J132)</f>
        <v>58.634008175351632</v>
      </c>
      <c r="E132" s="923"/>
      <c r="F132" s="924">
        <f>'Pivot Table 4-Year Insts.'!$N$723</f>
        <v>37.944574978274161</v>
      </c>
      <c r="G132" s="925"/>
      <c r="H132" s="925">
        <f>'Pivot Table 4-Year Insts.'!$N$726</f>
        <v>5.5521580997135409</v>
      </c>
      <c r="I132" s="924"/>
      <c r="J132" s="925">
        <f>'Pivot Table 4-Year Insts.'!$N$729</f>
        <v>15.137275097363931</v>
      </c>
      <c r="K132" s="924"/>
      <c r="L132" s="925">
        <f>'Pivot Table 4-Year Insts.'!$N$732</f>
        <v>41.365991824648361</v>
      </c>
      <c r="M132" s="925"/>
      <c r="N132" s="922">
        <f>SUM(F132:L132)</f>
        <v>100</v>
      </c>
      <c r="P132" s="137"/>
      <c r="Q132" s="137"/>
      <c r="R132" s="137"/>
      <c r="S132" s="137"/>
      <c r="T132" s="137"/>
      <c r="U132" s="138"/>
      <c r="V132" s="139"/>
    </row>
    <row r="133" spans="1:23" s="29" customFormat="1" ht="9" customHeight="1">
      <c r="A133" s="926"/>
      <c r="B133" s="920"/>
      <c r="C133" s="936"/>
      <c r="D133" s="945"/>
      <c r="E133" s="923"/>
      <c r="F133" s="924"/>
      <c r="G133" s="938"/>
      <c r="H133" s="925"/>
      <c r="I133" s="938"/>
      <c r="J133" s="925"/>
      <c r="K133" s="938"/>
      <c r="L133" s="925"/>
      <c r="M133" s="925"/>
      <c r="N133" s="922"/>
      <c r="P133" s="140"/>
      <c r="Q133" s="140"/>
      <c r="R133" s="140"/>
      <c r="S133" s="140"/>
      <c r="T133" s="140"/>
      <c r="U133" s="141"/>
      <c r="V133" s="142"/>
      <c r="W133" s="30"/>
    </row>
    <row r="134" spans="1:23" s="7" customFormat="1" ht="14.1" customHeight="1">
      <c r="A134" s="919" t="s">
        <v>400</v>
      </c>
      <c r="B134" s="920">
        <f>'Pivot Table 4-Year Insts.'!$N$18</f>
        <v>67.810917276308373</v>
      </c>
      <c r="C134" s="936"/>
      <c r="D134" s="945">
        <f t="shared" ref="D134:D137" si="17">SUM(F134:J134)</f>
        <v>52.946058091286304</v>
      </c>
      <c r="E134" s="923"/>
      <c r="F134" s="924">
        <f>'Pivot Table 4-Year Insts.'!$N$35</f>
        <v>30.912863070539419</v>
      </c>
      <c r="G134" s="938"/>
      <c r="H134" s="925">
        <f>'Pivot Table 4-Year Insts.'!$N$38</f>
        <v>0</v>
      </c>
      <c r="I134" s="938"/>
      <c r="J134" s="925">
        <f>'Pivot Table 4-Year Insts.'!$N$41</f>
        <v>22.033195020746888</v>
      </c>
      <c r="K134" s="938"/>
      <c r="L134" s="925">
        <f>'Pivot Table 4-Year Insts.'!$N$44</f>
        <v>47.053941908713689</v>
      </c>
      <c r="M134" s="925"/>
      <c r="N134" s="922">
        <f>SUM(F134:L134)</f>
        <v>100</v>
      </c>
      <c r="P134" s="143"/>
      <c r="Q134" s="143"/>
      <c r="R134" s="143"/>
      <c r="S134" s="143"/>
      <c r="T134" s="143"/>
      <c r="U134" s="138"/>
      <c r="V134" s="139"/>
    </row>
    <row r="135" spans="1:23" s="7" customFormat="1" ht="14.1" customHeight="1">
      <c r="A135" s="926" t="s">
        <v>401</v>
      </c>
      <c r="B135" s="920">
        <f>'Pivot Table 4-Year Insts.'!$N$61</f>
        <v>73.727238944630244</v>
      </c>
      <c r="C135" s="936"/>
      <c r="D135" s="945">
        <f t="shared" si="17"/>
        <v>64.717741935483872</v>
      </c>
      <c r="E135" s="923"/>
      <c r="F135" s="924">
        <f>'Pivot Table 4-Year Insts.'!$N$78</f>
        <v>35.786290322580641</v>
      </c>
      <c r="G135" s="938"/>
      <c r="H135" s="925">
        <f>'Pivot Table 4-Year Insts.'!$N$81</f>
        <v>7.711693548387097</v>
      </c>
      <c r="I135" s="938"/>
      <c r="J135" s="925">
        <f>'Pivot Table 4-Year Insts.'!$N$84</f>
        <v>21.219758064516128</v>
      </c>
      <c r="K135" s="938"/>
      <c r="L135" s="925">
        <f>'Pivot Table 4-Year Insts.'!$N$87</f>
        <v>35.282258064516128</v>
      </c>
      <c r="M135" s="925"/>
      <c r="N135" s="922">
        <f>SUM(F135:L135)</f>
        <v>100</v>
      </c>
      <c r="P135" s="143"/>
      <c r="Q135" s="143"/>
      <c r="R135" s="143"/>
      <c r="S135" s="143"/>
      <c r="T135" s="143"/>
      <c r="U135" s="138"/>
      <c r="V135" s="144"/>
      <c r="W135" s="19"/>
    </row>
    <row r="136" spans="1:23" s="18" customFormat="1" ht="13.5" customHeight="1">
      <c r="A136" s="926" t="s">
        <v>415</v>
      </c>
      <c r="B136" s="920">
        <f>'Pivot Table 4-Year Insts.'!$N$104</f>
        <v>96.601941747572823</v>
      </c>
      <c r="C136" s="936"/>
      <c r="D136" s="945">
        <f t="shared" si="17"/>
        <v>0</v>
      </c>
      <c r="E136" s="923"/>
      <c r="F136" s="924">
        <f>'Pivot Table 4-Year Insts.'!$N$121</f>
        <v>0</v>
      </c>
      <c r="G136" s="938"/>
      <c r="H136" s="946">
        <f>'Pivot Table 4-Year Insts.'!$N$124</f>
        <v>0</v>
      </c>
      <c r="I136" s="938"/>
      <c r="J136" s="925">
        <f>'Pivot Table 4-Year Insts.'!$N$127</f>
        <v>0</v>
      </c>
      <c r="K136" s="938"/>
      <c r="L136" s="925">
        <f>'Pivot Table 4-Year Insts.'!$N$130</f>
        <v>100</v>
      </c>
      <c r="M136" s="925"/>
      <c r="N136" s="922">
        <f>SUM(F136:L136)</f>
        <v>100</v>
      </c>
      <c r="P136" s="143"/>
      <c r="Q136" s="143"/>
      <c r="R136" s="143"/>
      <c r="S136" s="143"/>
      <c r="T136" s="143"/>
      <c r="U136" s="138"/>
      <c r="V136" s="144"/>
      <c r="W136" s="20"/>
    </row>
    <row r="137" spans="1:23" s="7" customFormat="1" ht="14.1" customHeight="1">
      <c r="A137" s="926" t="s">
        <v>402</v>
      </c>
      <c r="B137" s="920">
        <f>'Pivot Table 4-Year Insts.'!$N$147</f>
        <v>47.139588100686495</v>
      </c>
      <c r="C137" s="936"/>
      <c r="D137" s="945">
        <f t="shared" si="17"/>
        <v>64.44174757281553</v>
      </c>
      <c r="E137" s="923"/>
      <c r="F137" s="924">
        <f>'Pivot Table 4-Year Insts.'!$N$164</f>
        <v>45.38834951456311</v>
      </c>
      <c r="G137" s="938"/>
      <c r="H137" s="925">
        <f>'Pivot Table 4-Year Insts.'!$N$167</f>
        <v>4.733009708737864</v>
      </c>
      <c r="I137" s="938"/>
      <c r="J137" s="925">
        <f>'Pivot Table 4-Year Insts.'!$N$170</f>
        <v>14.320388349514563</v>
      </c>
      <c r="K137" s="938"/>
      <c r="L137" s="925">
        <f>'Pivot Table 4-Year Insts.'!$N$173</f>
        <v>35.55825242718447</v>
      </c>
      <c r="M137" s="925"/>
      <c r="N137" s="922">
        <f>SUM(F137:L137)</f>
        <v>100</v>
      </c>
      <c r="P137" s="143"/>
      <c r="Q137" s="143"/>
      <c r="R137" s="143"/>
      <c r="S137" s="143"/>
      <c r="T137" s="143"/>
      <c r="U137" s="138"/>
      <c r="V137" s="144"/>
      <c r="W137" s="19"/>
    </row>
    <row r="138" spans="1:23" s="7" customFormat="1" ht="10.5" customHeight="1">
      <c r="A138" s="926"/>
      <c r="B138" s="920"/>
      <c r="C138" s="936"/>
      <c r="D138" s="945"/>
      <c r="E138" s="923"/>
      <c r="F138" s="924"/>
      <c r="G138" s="938"/>
      <c r="H138" s="925"/>
      <c r="I138" s="938"/>
      <c r="J138" s="925"/>
      <c r="K138" s="938"/>
      <c r="L138" s="925"/>
      <c r="M138" s="925"/>
      <c r="N138" s="922"/>
      <c r="P138" s="143"/>
      <c r="Q138" s="143"/>
      <c r="R138" s="143"/>
      <c r="S138" s="143"/>
      <c r="T138" s="143"/>
      <c r="U138" s="138"/>
      <c r="V138" s="144"/>
      <c r="W138" s="19"/>
    </row>
    <row r="139" spans="1:23" s="7" customFormat="1" ht="14.1" customHeight="1">
      <c r="A139" s="926" t="s">
        <v>403</v>
      </c>
      <c r="B139" s="920">
        <f>'Pivot Table 4-Year Insts.'!$N$190</f>
        <v>51.010871638374979</v>
      </c>
      <c r="C139" s="936"/>
      <c r="D139" s="945">
        <f t="shared" ref="D139:D142" si="18">SUM(F139:J139)</f>
        <v>68.92877173303421</v>
      </c>
      <c r="E139" s="923"/>
      <c r="F139" s="924">
        <f>'Pivot Table 4-Year Insts.'!$N$207</f>
        <v>38.418395961862032</v>
      </c>
      <c r="G139" s="938"/>
      <c r="H139" s="925">
        <f>'Pivot Table 4-Year Insts.'!$N$210</f>
        <v>9.4036268461394652</v>
      </c>
      <c r="I139" s="938"/>
      <c r="J139" s="925">
        <f>'Pivot Table 4-Year Insts.'!$N$213</f>
        <v>21.106748925032718</v>
      </c>
      <c r="K139" s="938"/>
      <c r="L139" s="925">
        <f>'Pivot Table 4-Year Insts.'!$N$216</f>
        <v>31.07122826696579</v>
      </c>
      <c r="M139" s="925"/>
      <c r="N139" s="922">
        <f>SUM(F139:L139)</f>
        <v>100</v>
      </c>
      <c r="P139" s="143"/>
      <c r="Q139" s="143"/>
      <c r="R139" s="143"/>
      <c r="S139" s="143"/>
      <c r="T139" s="143"/>
      <c r="U139" s="138"/>
      <c r="V139" s="144"/>
      <c r="W139" s="19"/>
    </row>
    <row r="140" spans="1:23" s="7" customFormat="1" ht="14.1" customHeight="1">
      <c r="A140" s="926" t="s">
        <v>404</v>
      </c>
      <c r="B140" s="920">
        <f>'Pivot Table 4-Year Insts.'!$N$233</f>
        <v>51.019567456230689</v>
      </c>
      <c r="C140" s="936"/>
      <c r="D140" s="945">
        <f t="shared" si="18"/>
        <v>56.358498183286237</v>
      </c>
      <c r="E140" s="923"/>
      <c r="F140" s="924">
        <f>'Pivot Table 4-Year Insts.'!$N$250</f>
        <v>39.362131610819539</v>
      </c>
      <c r="G140" s="938"/>
      <c r="H140" s="925">
        <f>'Pivot Table 4-Year Insts.'!$N$253</f>
        <v>7.7916834880904329</v>
      </c>
      <c r="I140" s="938"/>
      <c r="J140" s="925">
        <f>'Pivot Table 4-Year Insts.'!$N$256</f>
        <v>9.2046830843762617</v>
      </c>
      <c r="K140" s="938"/>
      <c r="L140" s="925">
        <f>'Pivot Table 4-Year Insts.'!$N$259</f>
        <v>43.64150181671377</v>
      </c>
      <c r="M140" s="925"/>
      <c r="N140" s="922">
        <f>SUM(F140:L140)</f>
        <v>100</v>
      </c>
      <c r="P140" s="143"/>
      <c r="Q140" s="143"/>
      <c r="R140" s="143"/>
      <c r="S140" s="143"/>
      <c r="T140" s="143"/>
      <c r="U140" s="138"/>
      <c r="V140" s="144"/>
      <c r="W140" s="19"/>
    </row>
    <row r="141" spans="1:23" s="7" customFormat="1" ht="13.5" customHeight="1">
      <c r="A141" s="926" t="s">
        <v>405</v>
      </c>
      <c r="B141" s="920">
        <f>'Pivot Table 4-Year Insts.'!$N$276</f>
        <v>73.236379422617759</v>
      </c>
      <c r="C141" s="936"/>
      <c r="D141" s="945">
        <f t="shared" si="18"/>
        <v>52.83046828689983</v>
      </c>
      <c r="E141" s="923"/>
      <c r="F141" s="924">
        <f>'Pivot Table 4-Year Insts.'!$N$293</f>
        <v>27.445168938944875</v>
      </c>
      <c r="G141" s="938"/>
      <c r="H141" s="925">
        <f>'Pivot Table 4-Year Insts.'!$N$296</f>
        <v>6.2685240071132187</v>
      </c>
      <c r="I141" s="938"/>
      <c r="J141" s="925">
        <f>'Pivot Table 4-Year Insts.'!$N$299</f>
        <v>19.11677534084173</v>
      </c>
      <c r="K141" s="938"/>
      <c r="L141" s="925">
        <f>'Pivot Table 4-Year Insts.'!$N$302</f>
        <v>47.169531713100177</v>
      </c>
      <c r="M141" s="925"/>
      <c r="N141" s="922">
        <f>SUM(F141:L141)</f>
        <v>100</v>
      </c>
      <c r="P141" s="143"/>
      <c r="Q141" s="143"/>
      <c r="R141" s="143"/>
      <c r="S141" s="143"/>
      <c r="T141" s="143"/>
      <c r="U141" s="138"/>
      <c r="V141" s="144"/>
      <c r="W141" s="19"/>
    </row>
    <row r="142" spans="1:23" s="7" customFormat="1" ht="14.1" customHeight="1">
      <c r="A142" s="926" t="s">
        <v>406</v>
      </c>
      <c r="B142" s="920" t="str">
        <f>IFERROR('Pivot Table 4-Year Insts.'!$N$319,"—")</f>
        <v>—</v>
      </c>
      <c r="C142" s="936"/>
      <c r="D142" s="945">
        <f t="shared" si="18"/>
        <v>58.394680598432672</v>
      </c>
      <c r="E142" s="923"/>
      <c r="F142" s="924">
        <f>'Pivot Table 4-Year Insts.'!$N$336</f>
        <v>49.44193778199952</v>
      </c>
      <c r="G142" s="938"/>
      <c r="H142" s="925">
        <f>'Pivot Table 4-Year Insts.'!$N$339</f>
        <v>3.3246259795772977</v>
      </c>
      <c r="I142" s="938"/>
      <c r="J142" s="925">
        <f>'Pivot Table 4-Year Insts.'!$N$342</f>
        <v>5.6281168368558534</v>
      </c>
      <c r="K142" s="938"/>
      <c r="L142" s="925">
        <f>'Pivot Table 4-Year Insts.'!$N$345</f>
        <v>41.605319401567328</v>
      </c>
      <c r="M142" s="925"/>
      <c r="N142" s="922">
        <f>SUM(F142:L142)</f>
        <v>100</v>
      </c>
      <c r="P142" s="143"/>
      <c r="Q142" s="143"/>
      <c r="R142" s="143"/>
      <c r="S142" s="143"/>
      <c r="T142" s="143"/>
      <c r="U142" s="138"/>
      <c r="V142" s="144"/>
      <c r="W142" s="19"/>
    </row>
    <row r="143" spans="1:23" s="7" customFormat="1" ht="14.1" customHeight="1">
      <c r="A143" s="926"/>
      <c r="B143" s="920"/>
      <c r="C143" s="936"/>
      <c r="D143" s="945"/>
      <c r="E143" s="923"/>
      <c r="F143" s="924"/>
      <c r="G143" s="938"/>
      <c r="H143" s="925"/>
      <c r="I143" s="938"/>
      <c r="J143" s="925"/>
      <c r="K143" s="938"/>
      <c r="L143" s="925"/>
      <c r="M143" s="925"/>
      <c r="N143" s="922"/>
      <c r="P143" s="143"/>
      <c r="Q143" s="143"/>
      <c r="R143" s="143"/>
      <c r="S143" s="143"/>
      <c r="T143" s="143"/>
      <c r="U143" s="138"/>
      <c r="V143" s="144"/>
      <c r="W143" s="19"/>
    </row>
    <row r="144" spans="1:23" s="7" customFormat="1" ht="14.1" customHeight="1">
      <c r="A144" s="926" t="s">
        <v>407</v>
      </c>
      <c r="B144" s="920">
        <f>'Pivot Table 4-Year Insts.'!$N$362</f>
        <v>52.470265324794141</v>
      </c>
      <c r="C144" s="936"/>
      <c r="D144" s="945">
        <f t="shared" ref="D144:D147" si="19">SUM(F144:J144)</f>
        <v>43.853530950305142</v>
      </c>
      <c r="E144" s="923"/>
      <c r="F144" s="924">
        <f>'Pivot Table 4-Year Insts.'!$N$379</f>
        <v>39.145597210113337</v>
      </c>
      <c r="G144" s="938"/>
      <c r="H144" s="925">
        <f>'Pivot Table 4-Year Insts.'!$N$382</f>
        <v>4.7079337401918044</v>
      </c>
      <c r="I144" s="938"/>
      <c r="J144" s="925">
        <f>'Pivot Table 4-Year Insts.'!$N$385</f>
        <v>0</v>
      </c>
      <c r="K144" s="938"/>
      <c r="L144" s="925">
        <f>'Pivot Table 4-Year Insts.'!$N$388</f>
        <v>56.146469049694858</v>
      </c>
      <c r="M144" s="925"/>
      <c r="N144" s="922">
        <f>SUM(F144:L144)</f>
        <v>100</v>
      </c>
      <c r="P144" s="143"/>
      <c r="Q144" s="143"/>
      <c r="R144" s="143"/>
      <c r="S144" s="143"/>
      <c r="T144" s="143"/>
      <c r="U144" s="138"/>
      <c r="V144" s="144"/>
      <c r="W144" s="19"/>
    </row>
    <row r="145" spans="1:23" s="7" customFormat="1" ht="14.1" customHeight="1">
      <c r="A145" s="926" t="s">
        <v>408</v>
      </c>
      <c r="B145" s="920">
        <f>'Pivot Table 4-Year Insts.'!$N$405</f>
        <v>60.506134969325153</v>
      </c>
      <c r="C145" s="936"/>
      <c r="D145" s="945">
        <f t="shared" si="19"/>
        <v>54.119138149556399</v>
      </c>
      <c r="E145" s="923"/>
      <c r="F145" s="924">
        <f>'Pivot Table 4-Year Insts.'!$N$422</f>
        <v>31.685678073510775</v>
      </c>
      <c r="G145" s="938"/>
      <c r="H145" s="925">
        <f>'Pivot Table 4-Year Insts.'!$N$425</f>
        <v>7.2243346007604554</v>
      </c>
      <c r="I145" s="938"/>
      <c r="J145" s="925">
        <f>'Pivot Table 4-Year Insts.'!$N$428</f>
        <v>15.209125475285171</v>
      </c>
      <c r="K145" s="938"/>
      <c r="L145" s="925">
        <f>'Pivot Table 4-Year Insts.'!$N$431</f>
        <v>45.880861850443601</v>
      </c>
      <c r="M145" s="925"/>
      <c r="N145" s="922">
        <f>SUM(F145:L145)</f>
        <v>100</v>
      </c>
      <c r="P145" s="143"/>
      <c r="Q145" s="143"/>
      <c r="R145" s="143"/>
      <c r="S145" s="143"/>
      <c r="T145" s="143"/>
      <c r="U145" s="138"/>
      <c r="V145" s="144"/>
      <c r="W145" s="19"/>
    </row>
    <row r="146" spans="1:23" s="7" customFormat="1" ht="14.1" customHeight="1">
      <c r="A146" s="926" t="s">
        <v>409</v>
      </c>
      <c r="B146" s="920">
        <f>IFERROR('Pivot Table 4-Year Insts.'!$N$448,"—")</f>
        <v>0</v>
      </c>
      <c r="C146" s="936"/>
      <c r="D146" s="945">
        <f t="shared" si="19"/>
        <v>0</v>
      </c>
      <c r="E146" s="923"/>
      <c r="F146" s="924">
        <f>'Pivot Table 4-Year Insts.'!$N$465</f>
        <v>0</v>
      </c>
      <c r="G146" s="938"/>
      <c r="H146" s="925">
        <f>'Pivot Table 4-Year Insts.'!$N$468</f>
        <v>0</v>
      </c>
      <c r="I146" s="938"/>
      <c r="J146" s="925">
        <f>'Pivot Table 4-Year Insts.'!$N$471</f>
        <v>0</v>
      </c>
      <c r="K146" s="938"/>
      <c r="L146" s="925">
        <f>'Pivot Table 4-Year Insts.'!$N$474</f>
        <v>0</v>
      </c>
      <c r="M146" s="925"/>
      <c r="N146" s="922">
        <f>SUM(F146:L146)</f>
        <v>0</v>
      </c>
      <c r="P146" s="143"/>
      <c r="Q146" s="143"/>
      <c r="R146" s="143"/>
      <c r="S146" s="143"/>
      <c r="T146" s="143"/>
      <c r="U146" s="138"/>
      <c r="V146" s="144"/>
      <c r="W146" s="19"/>
    </row>
    <row r="147" spans="1:23" s="7" customFormat="1" ht="13.5" customHeight="1">
      <c r="A147" s="926" t="s">
        <v>410</v>
      </c>
      <c r="B147" s="920">
        <f>'Pivot Table 4-Year Insts.'!$N$491</f>
        <v>86.949685534591197</v>
      </c>
      <c r="C147" s="936"/>
      <c r="D147" s="945">
        <f t="shared" si="19"/>
        <v>82.459312839059677</v>
      </c>
      <c r="E147" s="923"/>
      <c r="F147" s="924">
        <f>'Pivot Table 4-Year Insts.'!$N$508</f>
        <v>75.406871609403254</v>
      </c>
      <c r="G147" s="938"/>
      <c r="H147" s="925">
        <f>'Pivot Table 4-Year Insts.'!$N$511</f>
        <v>0.72332730560578662</v>
      </c>
      <c r="I147" s="938"/>
      <c r="J147" s="925">
        <f>'Pivot Table 4-Year Insts.'!$N$514</f>
        <v>6.3291139240506329</v>
      </c>
      <c r="K147" s="938"/>
      <c r="L147" s="925">
        <f>'Pivot Table 4-Year Insts.'!$N$517</f>
        <v>17.540687160940323</v>
      </c>
      <c r="M147" s="925"/>
      <c r="N147" s="922">
        <f>SUM(F147:L147)</f>
        <v>100</v>
      </c>
      <c r="P147" s="143"/>
      <c r="Q147" s="143"/>
      <c r="R147" s="143"/>
      <c r="S147" s="143"/>
      <c r="T147" s="143"/>
      <c r="U147" s="138"/>
      <c r="V147" s="144"/>
      <c r="W147" s="19"/>
    </row>
    <row r="148" spans="1:23" s="7" customFormat="1" ht="9" customHeight="1">
      <c r="A148" s="926"/>
      <c r="B148" s="920"/>
      <c r="C148" s="936"/>
      <c r="D148" s="945"/>
      <c r="E148" s="923"/>
      <c r="F148" s="924"/>
      <c r="G148" s="938"/>
      <c r="H148" s="925"/>
      <c r="I148" s="938"/>
      <c r="J148" s="925"/>
      <c r="K148" s="938"/>
      <c r="L148" s="925"/>
      <c r="M148" s="925"/>
      <c r="N148" s="922"/>
      <c r="P148" s="143"/>
      <c r="Q148" s="143"/>
      <c r="R148" s="143"/>
      <c r="S148" s="143"/>
      <c r="T148" s="143"/>
      <c r="U148" s="138"/>
      <c r="V148" s="144"/>
      <c r="W148" s="19"/>
    </row>
    <row r="149" spans="1:23" s="7" customFormat="1" ht="14.1" customHeight="1">
      <c r="A149" s="926" t="s">
        <v>411</v>
      </c>
      <c r="B149" s="920" t="str">
        <f>IFERROR('Pivot Table 4-Year Insts.'!$N$534,"—")</f>
        <v>—</v>
      </c>
      <c r="C149" s="936"/>
      <c r="D149" s="945">
        <f t="shared" ref="D149:D152" si="20">SUM(F149:J149)</f>
        <v>64.908503767491936</v>
      </c>
      <c r="E149" s="923"/>
      <c r="F149" s="947">
        <f>'Pivot Table 4-Year Insts.'!$N$551</f>
        <v>37.459634015069973</v>
      </c>
      <c r="G149" s="938"/>
      <c r="H149" s="925">
        <f>'Pivot Table 4-Year Insts.'!$N$554</f>
        <v>10.979547900968784</v>
      </c>
      <c r="I149" s="938"/>
      <c r="J149" s="925">
        <f>'Pivot Table 4-Year Insts.'!$N$557</f>
        <v>16.469321851453174</v>
      </c>
      <c r="K149" s="938"/>
      <c r="L149" s="925">
        <f>'Pivot Table 4-Year Insts.'!$N$560</f>
        <v>35.091496232508071</v>
      </c>
      <c r="M149" s="925"/>
      <c r="N149" s="922">
        <f>SUM(F149:L149)</f>
        <v>100</v>
      </c>
      <c r="P149" s="143"/>
      <c r="Q149" s="143"/>
      <c r="R149" s="143"/>
      <c r="S149" s="143"/>
      <c r="T149" s="143"/>
      <c r="U149" s="138"/>
      <c r="V149" s="144"/>
      <c r="W149" s="19"/>
    </row>
    <row r="150" spans="1:23" s="7" customFormat="1" ht="14.1" customHeight="1">
      <c r="A150" s="926" t="s">
        <v>412</v>
      </c>
      <c r="B150" s="920">
        <f>'Pivot Table 4-Year Insts.'!$N$577</f>
        <v>88.217522658610264</v>
      </c>
      <c r="C150" s="936"/>
      <c r="D150" s="945">
        <f t="shared" si="20"/>
        <v>78.082191780821915</v>
      </c>
      <c r="E150" s="923"/>
      <c r="F150" s="947">
        <f>'Pivot Table 4-Year Insts.'!$N$594</f>
        <v>31.506849315068493</v>
      </c>
      <c r="G150" s="938"/>
      <c r="H150" s="925">
        <f>'Pivot Table 4-Year Insts.'!$N$597</f>
        <v>5.4794520547945202</v>
      </c>
      <c r="I150" s="938"/>
      <c r="J150" s="925">
        <f>'Pivot Table 4-Year Insts.'!$N$600</f>
        <v>41.095890410958901</v>
      </c>
      <c r="K150" s="938"/>
      <c r="L150" s="925">
        <f>'Pivot Table 4-Year Insts.'!$N$603</f>
        <v>21.917808219178081</v>
      </c>
      <c r="M150" s="925"/>
      <c r="N150" s="922">
        <f>SUM(F150:L150)</f>
        <v>100</v>
      </c>
      <c r="P150" s="143"/>
      <c r="Q150" s="143"/>
      <c r="R150" s="143"/>
      <c r="S150" s="143"/>
      <c r="T150" s="143"/>
      <c r="U150" s="138"/>
      <c r="V150" s="144"/>
      <c r="W150" s="19"/>
    </row>
    <row r="151" spans="1:23" s="7" customFormat="1" ht="14.1" customHeight="1">
      <c r="A151" s="926" t="s">
        <v>413</v>
      </c>
      <c r="B151" s="920">
        <f>'Pivot Table 4-Year Insts.'!$N$620</f>
        <v>99.746926970354295</v>
      </c>
      <c r="C151" s="936"/>
      <c r="D151" s="945">
        <f t="shared" si="20"/>
        <v>65.313519391083716</v>
      </c>
      <c r="E151" s="923"/>
      <c r="F151" s="947">
        <f>'Pivot Table 4-Year Insts.'!$N$637</f>
        <v>52.192823486770564</v>
      </c>
      <c r="G151" s="938"/>
      <c r="H151" s="925">
        <f>'Pivot Table 4-Year Insts.'!$N$640</f>
        <v>1.4860456687205508</v>
      </c>
      <c r="I151" s="938"/>
      <c r="J151" s="925">
        <f>'Pivot Table 4-Year Insts.'!$N$643</f>
        <v>11.634650235592606</v>
      </c>
      <c r="K151" s="938"/>
      <c r="L151" s="925">
        <f>'Pivot Table 4-Year Insts.'!$N$646</f>
        <v>34.686480608916277</v>
      </c>
      <c r="M151" s="925"/>
      <c r="N151" s="922">
        <f>SUM(F151:L151)</f>
        <v>100</v>
      </c>
      <c r="P151" s="143"/>
      <c r="Q151" s="143"/>
      <c r="R151" s="143"/>
      <c r="S151" s="143"/>
      <c r="T151" s="143"/>
      <c r="U151" s="138"/>
      <c r="V151" s="144"/>
      <c r="W151" s="19"/>
    </row>
    <row r="152" spans="1:23" s="19" customFormat="1" ht="14.1" customHeight="1">
      <c r="A152" s="928" t="s">
        <v>414</v>
      </c>
      <c r="B152" s="929">
        <f>'Pivot Table 4-Year Insts.'!$N$663</f>
        <v>0</v>
      </c>
      <c r="C152" s="940"/>
      <c r="D152" s="931">
        <f t="shared" si="20"/>
        <v>0</v>
      </c>
      <c r="E152" s="932"/>
      <c r="F152" s="948">
        <f>'Pivot Table 4-Year Insts.'!$N$680</f>
        <v>0</v>
      </c>
      <c r="G152" s="949"/>
      <c r="H152" s="934">
        <f>'Pivot Table 4-Year Insts.'!$N$683</f>
        <v>0</v>
      </c>
      <c r="I152" s="949"/>
      <c r="J152" s="934">
        <f>'Pivot Table 4-Year Insts.'!$N$686</f>
        <v>0</v>
      </c>
      <c r="K152" s="949"/>
      <c r="L152" s="934">
        <f>'Pivot Table 4-Year Insts.'!$N$689</f>
        <v>0</v>
      </c>
      <c r="M152" s="934"/>
      <c r="N152" s="935">
        <f>SUM(F152:L152)</f>
        <v>0</v>
      </c>
      <c r="P152" s="143"/>
      <c r="Q152" s="143"/>
      <c r="R152" s="143"/>
      <c r="S152" s="143"/>
      <c r="T152" s="143"/>
      <c r="U152" s="138"/>
      <c r="V152" s="144"/>
    </row>
    <row r="153" spans="1:23" ht="57" customHeight="1">
      <c r="A153" s="952" t="s">
        <v>773</v>
      </c>
      <c r="B153" s="952"/>
      <c r="C153" s="952"/>
      <c r="D153" s="953"/>
      <c r="E153" s="953"/>
      <c r="F153" s="953"/>
      <c r="G153" s="953"/>
      <c r="H153" s="953"/>
      <c r="I153" s="953"/>
      <c r="J153" s="953"/>
      <c r="K153" s="953"/>
      <c r="L153" s="953"/>
      <c r="M153" s="953"/>
      <c r="N153" s="953"/>
      <c r="P153" s="136"/>
      <c r="Q153" s="143"/>
      <c r="R153" s="143"/>
      <c r="S153" s="143"/>
      <c r="T153" s="143"/>
      <c r="U153" s="136"/>
      <c r="V153" s="136"/>
      <c r="W153" s="12"/>
    </row>
    <row r="154" spans="1:23" ht="15" customHeight="1">
      <c r="A154" s="952" t="s">
        <v>772</v>
      </c>
      <c r="B154" s="952"/>
      <c r="C154" s="952"/>
      <c r="D154" s="953"/>
      <c r="E154" s="953"/>
      <c r="F154" s="953"/>
      <c r="G154" s="953"/>
      <c r="H154" s="953"/>
      <c r="I154" s="953"/>
      <c r="J154" s="953"/>
      <c r="K154" s="953"/>
      <c r="L154" s="953"/>
      <c r="M154" s="953"/>
      <c r="N154" s="953"/>
      <c r="P154" s="136"/>
      <c r="Q154" s="136"/>
      <c r="R154" s="136"/>
      <c r="S154" s="136"/>
      <c r="T154" s="136"/>
      <c r="U154" s="136"/>
      <c r="V154" s="136"/>
      <c r="W154" s="12"/>
    </row>
    <row r="155" spans="1:23">
      <c r="A155" s="326" t="s">
        <v>939</v>
      </c>
      <c r="B155" s="28"/>
      <c r="C155" s="28"/>
      <c r="D155" s="43"/>
      <c r="E155" s="43"/>
      <c r="F155" s="43"/>
      <c r="G155" s="43"/>
      <c r="H155" s="43"/>
      <c r="I155" s="43"/>
      <c r="J155" s="43"/>
      <c r="K155" s="43"/>
      <c r="L155" s="43"/>
      <c r="M155" s="43"/>
      <c r="N155" s="183" t="s">
        <v>1012</v>
      </c>
      <c r="P155" s="136"/>
      <c r="Q155" s="136"/>
      <c r="R155" s="136"/>
      <c r="S155" s="136"/>
      <c r="T155" s="136"/>
      <c r="U155" s="136"/>
      <c r="V155" s="136"/>
      <c r="W155" s="12"/>
    </row>
    <row r="156" spans="1:23" ht="18">
      <c r="A156" s="915" t="s">
        <v>763</v>
      </c>
      <c r="B156" s="1"/>
      <c r="C156" s="1"/>
      <c r="D156" s="1"/>
      <c r="E156" s="1"/>
      <c r="F156" s="1"/>
      <c r="G156" s="1"/>
      <c r="H156" s="1"/>
      <c r="I156" s="1"/>
      <c r="J156" s="1"/>
      <c r="K156" s="1"/>
      <c r="L156" s="44"/>
      <c r="M156" s="11"/>
      <c r="N156" s="44"/>
      <c r="P156" s="136"/>
      <c r="Q156" s="136"/>
      <c r="R156" s="136"/>
      <c r="S156" s="136"/>
      <c r="T156" s="136"/>
      <c r="U156" s="136"/>
      <c r="V156" s="136"/>
      <c r="W156" s="12"/>
    </row>
    <row r="157" spans="1:23" ht="9" customHeight="1">
      <c r="A157" s="1"/>
      <c r="B157" s="1"/>
      <c r="C157" s="1"/>
      <c r="D157" s="1"/>
      <c r="E157" s="1"/>
      <c r="F157" s="1"/>
      <c r="G157" s="1"/>
      <c r="H157" s="1"/>
      <c r="I157" s="1"/>
      <c r="J157" s="1"/>
      <c r="K157" s="1"/>
      <c r="L157" s="44"/>
      <c r="M157" s="11"/>
      <c r="N157" s="44"/>
      <c r="P157" s="136"/>
      <c r="Q157" s="136"/>
      <c r="R157" s="136"/>
      <c r="S157" s="136"/>
      <c r="T157" s="136"/>
      <c r="U157" s="136"/>
      <c r="V157" s="136"/>
      <c r="W157" s="12"/>
    </row>
    <row r="158" spans="1:23" ht="15.75">
      <c r="A158" s="1" t="s">
        <v>425</v>
      </c>
      <c r="B158" s="1"/>
      <c r="C158" s="1"/>
      <c r="D158" s="1"/>
      <c r="E158" s="1"/>
      <c r="F158" s="1"/>
      <c r="G158" s="1"/>
      <c r="H158" s="1"/>
      <c r="I158" s="1"/>
      <c r="J158" s="1"/>
      <c r="K158" s="1"/>
      <c r="L158" s="44"/>
      <c r="M158" s="11"/>
      <c r="N158" s="44"/>
      <c r="P158" s="136"/>
      <c r="Q158" s="136"/>
      <c r="R158" s="136"/>
      <c r="S158" s="136"/>
      <c r="T158" s="136"/>
      <c r="U158" s="136"/>
      <c r="V158" s="136"/>
      <c r="W158" s="12"/>
    </row>
    <row r="159" spans="1:23" ht="18.75">
      <c r="A159" s="1" t="s">
        <v>727</v>
      </c>
      <c r="B159" s="1"/>
      <c r="C159" s="1"/>
      <c r="D159" s="1"/>
      <c r="E159" s="1"/>
      <c r="F159" s="1"/>
      <c r="G159" s="1"/>
      <c r="H159" s="1"/>
      <c r="I159" s="1"/>
      <c r="J159" s="1"/>
      <c r="K159" s="1"/>
      <c r="L159" s="44"/>
      <c r="M159" s="11"/>
      <c r="N159" s="44"/>
      <c r="P159" s="136"/>
      <c r="Q159" s="136"/>
      <c r="R159" s="136"/>
      <c r="S159" s="136"/>
      <c r="T159" s="136"/>
      <c r="U159" s="136"/>
      <c r="V159" s="136"/>
      <c r="W159" s="12"/>
    </row>
    <row r="160" spans="1:23" ht="15.75">
      <c r="A160" s="1" t="s">
        <v>1018</v>
      </c>
      <c r="B160" s="1"/>
      <c r="C160" s="1"/>
      <c r="D160" s="1"/>
      <c r="E160" s="1"/>
      <c r="F160" s="1"/>
      <c r="G160" s="1"/>
      <c r="H160" s="1"/>
      <c r="I160" s="1"/>
      <c r="J160" s="1"/>
      <c r="K160" s="1"/>
      <c r="L160" s="44"/>
      <c r="M160" s="11"/>
      <c r="N160" s="44"/>
      <c r="P160" s="136"/>
      <c r="Q160" s="136"/>
      <c r="R160" s="136"/>
      <c r="S160" s="136"/>
      <c r="T160" s="136"/>
      <c r="U160" s="136"/>
      <c r="V160" s="136"/>
      <c r="W160" s="12"/>
    </row>
    <row r="161" spans="1:23" ht="9" customHeight="1">
      <c r="A161" s="1"/>
      <c r="B161" s="1"/>
      <c r="C161" s="1"/>
      <c r="D161" s="1"/>
      <c r="E161" s="1"/>
      <c r="F161" s="1"/>
      <c r="G161" s="1"/>
      <c r="H161" s="1"/>
      <c r="I161" s="1"/>
      <c r="J161" s="1"/>
      <c r="K161" s="1"/>
      <c r="L161" s="44"/>
      <c r="M161" s="11"/>
      <c r="N161" s="44"/>
      <c r="P161" s="136"/>
      <c r="Q161" s="136"/>
      <c r="R161" s="136"/>
      <c r="S161" s="136"/>
      <c r="T161" s="136"/>
      <c r="U161" s="136"/>
      <c r="V161" s="136"/>
      <c r="W161" s="12"/>
    </row>
    <row r="162" spans="1:23" ht="63" customHeight="1">
      <c r="A162" s="15"/>
      <c r="B162" s="916" t="s">
        <v>938</v>
      </c>
      <c r="C162" s="917"/>
      <c r="D162" s="916" t="s">
        <v>771</v>
      </c>
      <c r="E162" s="918"/>
      <c r="F162" s="916" t="s">
        <v>397</v>
      </c>
      <c r="G162" s="916"/>
      <c r="H162" s="916" t="s">
        <v>396</v>
      </c>
      <c r="I162" s="916"/>
      <c r="J162" s="916" t="s">
        <v>390</v>
      </c>
      <c r="K162" s="916"/>
      <c r="L162" s="916" t="s">
        <v>416</v>
      </c>
      <c r="M162" s="916"/>
      <c r="N162" s="916" t="s">
        <v>417</v>
      </c>
      <c r="P162" s="145"/>
      <c r="Q162" s="145"/>
      <c r="R162" s="145"/>
      <c r="S162" s="145"/>
      <c r="T162" s="145"/>
      <c r="U162" s="145"/>
      <c r="V162" s="145"/>
      <c r="W162" s="12"/>
    </row>
    <row r="163" spans="1:23" s="18" customFormat="1" ht="18" customHeight="1">
      <c r="A163" s="919" t="s">
        <v>399</v>
      </c>
      <c r="B163" s="920">
        <f>'Pivot Table 4-Year Insts.'!$O$706</f>
        <v>68.178783382789319</v>
      </c>
      <c r="C163" s="936"/>
      <c r="D163" s="944">
        <f>SUM(F163:J163)</f>
        <v>64.398019694249498</v>
      </c>
      <c r="E163" s="923"/>
      <c r="F163" s="924">
        <f>'Pivot Table 4-Year Insts.'!$O$723</f>
        <v>37.83254447527338</v>
      </c>
      <c r="G163" s="925"/>
      <c r="H163" s="925">
        <f>'Pivot Table 4-Year Insts.'!$O$726</f>
        <v>5.3696752080953161</v>
      </c>
      <c r="I163" s="924"/>
      <c r="J163" s="925">
        <f>'Pivot Table 4-Year Insts.'!$O$729</f>
        <v>21.195800010880799</v>
      </c>
      <c r="K163" s="924"/>
      <c r="L163" s="925">
        <f>'Pivot Table 4-Year Insts.'!$O$732</f>
        <v>35.601980305750502</v>
      </c>
      <c r="M163" s="925"/>
      <c r="N163" s="922">
        <f>SUM(F163:L163)</f>
        <v>100</v>
      </c>
      <c r="P163" s="137"/>
      <c r="Q163" s="137"/>
      <c r="R163" s="137"/>
      <c r="S163" s="137"/>
      <c r="T163" s="137"/>
      <c r="U163" s="138"/>
      <c r="V163" s="139"/>
    </row>
    <row r="164" spans="1:23" s="29" customFormat="1" ht="9" customHeight="1">
      <c r="A164" s="926"/>
      <c r="B164" s="920"/>
      <c r="C164" s="936"/>
      <c r="D164" s="945"/>
      <c r="E164" s="923"/>
      <c r="F164" s="924"/>
      <c r="G164" s="938"/>
      <c r="H164" s="925"/>
      <c r="I164" s="938"/>
      <c r="J164" s="925"/>
      <c r="K164" s="938"/>
      <c r="L164" s="925"/>
      <c r="M164" s="925"/>
      <c r="N164" s="922"/>
      <c r="P164" s="140"/>
      <c r="Q164" s="140"/>
      <c r="R164" s="140"/>
      <c r="S164" s="140"/>
      <c r="T164" s="140"/>
      <c r="U164" s="141"/>
      <c r="V164" s="142"/>
      <c r="W164" s="30"/>
    </row>
    <row r="165" spans="1:23" s="7" customFormat="1" ht="14.1" customHeight="1">
      <c r="A165" s="919" t="s">
        <v>400</v>
      </c>
      <c r="B165" s="920">
        <f>'Pivot Table 4-Year Insts.'!$O$18</f>
        <v>62.186115214180205</v>
      </c>
      <c r="C165" s="936"/>
      <c r="D165" s="945">
        <f t="shared" ref="D165:D168" si="21">SUM(F165:J165)</f>
        <v>46.912114014251785</v>
      </c>
      <c r="E165" s="923"/>
      <c r="F165" s="924">
        <f>'Pivot Table 4-Year Insts.'!$O$35</f>
        <v>39.073634204275535</v>
      </c>
      <c r="G165" s="938"/>
      <c r="H165" s="925">
        <f>'Pivot Table 4-Year Insts.'!$O$38</f>
        <v>0</v>
      </c>
      <c r="I165" s="938"/>
      <c r="J165" s="925">
        <f>'Pivot Table 4-Year Insts.'!$O$41</f>
        <v>7.8384798099762465</v>
      </c>
      <c r="K165" s="938"/>
      <c r="L165" s="925">
        <f>'Pivot Table 4-Year Insts.'!$O$44</f>
        <v>53.087885985748215</v>
      </c>
      <c r="M165" s="925"/>
      <c r="N165" s="922">
        <f>SUM(F165:L165)</f>
        <v>100</v>
      </c>
      <c r="P165" s="143"/>
      <c r="Q165" s="143"/>
      <c r="R165" s="143"/>
      <c r="S165" s="143"/>
      <c r="T165" s="143"/>
      <c r="U165" s="138"/>
      <c r="V165" s="139"/>
    </row>
    <row r="166" spans="1:23" s="7" customFormat="1" ht="14.1" customHeight="1">
      <c r="A166" s="926" t="s">
        <v>401</v>
      </c>
      <c r="B166" s="920">
        <f>'Pivot Table 4-Year Insts.'!$O$61</f>
        <v>67.013698630136986</v>
      </c>
      <c r="C166" s="936"/>
      <c r="D166" s="945">
        <f t="shared" si="21"/>
        <v>51.349141455437447</v>
      </c>
      <c r="E166" s="923"/>
      <c r="F166" s="924">
        <f>'Pivot Table 4-Year Insts.'!$O$78</f>
        <v>24.284546197874079</v>
      </c>
      <c r="G166" s="938"/>
      <c r="H166" s="925">
        <f>'Pivot Table 4-Year Insts.'!$O$81</f>
        <v>8.1766148814390842</v>
      </c>
      <c r="I166" s="938"/>
      <c r="J166" s="925">
        <f>'Pivot Table 4-Year Insts.'!$O$84</f>
        <v>18.887980376124286</v>
      </c>
      <c r="K166" s="938"/>
      <c r="L166" s="925">
        <f>'Pivot Table 4-Year Insts.'!$O$87</f>
        <v>48.650858544562553</v>
      </c>
      <c r="M166" s="925"/>
      <c r="N166" s="922">
        <f>SUM(F166:L166)</f>
        <v>100</v>
      </c>
      <c r="P166" s="143"/>
      <c r="Q166" s="143"/>
      <c r="R166" s="143"/>
      <c r="S166" s="143"/>
      <c r="T166" s="143"/>
      <c r="U166" s="138"/>
      <c r="V166" s="144"/>
      <c r="W166" s="19"/>
    </row>
    <row r="167" spans="1:23" s="18" customFormat="1" ht="13.5" customHeight="1">
      <c r="A167" s="926" t="s">
        <v>415</v>
      </c>
      <c r="B167" s="920">
        <f>'Pivot Table 4-Year Insts.'!$O$104</f>
        <v>0</v>
      </c>
      <c r="C167" s="936"/>
      <c r="D167" s="945">
        <f t="shared" si="21"/>
        <v>0</v>
      </c>
      <c r="E167" s="923"/>
      <c r="F167" s="924">
        <f>'Pivot Table 4-Year Insts.'!$O$121</f>
        <v>0</v>
      </c>
      <c r="G167" s="938"/>
      <c r="H167" s="946">
        <f>'Pivot Table 4-Year Insts.'!$O$124</f>
        <v>0</v>
      </c>
      <c r="I167" s="938"/>
      <c r="J167" s="925">
        <f>'Pivot Table 4-Year Insts.'!$O$127</f>
        <v>0</v>
      </c>
      <c r="K167" s="938"/>
      <c r="L167" s="925">
        <f>'Pivot Table 4-Year Insts.'!$O$130</f>
        <v>0</v>
      </c>
      <c r="M167" s="925"/>
      <c r="N167" s="922">
        <f>SUM(F167:L167)</f>
        <v>0</v>
      </c>
      <c r="P167" s="143"/>
      <c r="Q167" s="143"/>
      <c r="R167" s="143"/>
      <c r="S167" s="143"/>
      <c r="T167" s="143"/>
      <c r="U167" s="138"/>
      <c r="V167" s="144"/>
      <c r="W167" s="20"/>
    </row>
    <row r="168" spans="1:23" s="7" customFormat="1" ht="14.1" customHeight="1">
      <c r="A168" s="926" t="s">
        <v>402</v>
      </c>
      <c r="B168" s="920">
        <f>'Pivot Table 4-Year Insts.'!$O$147</f>
        <v>0</v>
      </c>
      <c r="C168" s="936"/>
      <c r="D168" s="945">
        <f t="shared" si="21"/>
        <v>0</v>
      </c>
      <c r="E168" s="923"/>
      <c r="F168" s="924">
        <f>'Pivot Table 4-Year Insts.'!$O$164</f>
        <v>0</v>
      </c>
      <c r="G168" s="938"/>
      <c r="H168" s="925">
        <f>'Pivot Table 4-Year Insts.'!$O$167</f>
        <v>0</v>
      </c>
      <c r="I168" s="938"/>
      <c r="J168" s="925">
        <f>'Pivot Table 4-Year Insts.'!$O$170</f>
        <v>0</v>
      </c>
      <c r="K168" s="938"/>
      <c r="L168" s="925">
        <f>'Pivot Table 4-Year Insts.'!$O$173</f>
        <v>0</v>
      </c>
      <c r="M168" s="925"/>
      <c r="N168" s="922">
        <f>SUM(F168:L168)</f>
        <v>0</v>
      </c>
      <c r="P168" s="143"/>
      <c r="Q168" s="143"/>
      <c r="R168" s="143"/>
      <c r="S168" s="143"/>
      <c r="T168" s="143"/>
      <c r="U168" s="138"/>
      <c r="V168" s="144"/>
      <c r="W168" s="19"/>
    </row>
    <row r="169" spans="1:23" s="7" customFormat="1" ht="9.75" customHeight="1">
      <c r="A169" s="926"/>
      <c r="B169" s="920"/>
      <c r="C169" s="936"/>
      <c r="D169" s="945"/>
      <c r="E169" s="923"/>
      <c r="F169" s="924"/>
      <c r="G169" s="938"/>
      <c r="H169" s="925"/>
      <c r="I169" s="938"/>
      <c r="J169" s="925"/>
      <c r="K169" s="938"/>
      <c r="L169" s="925"/>
      <c r="M169" s="925"/>
      <c r="N169" s="922"/>
      <c r="P169" s="143"/>
      <c r="Q169" s="143"/>
      <c r="R169" s="143"/>
      <c r="S169" s="143"/>
      <c r="T169" s="143"/>
      <c r="U169" s="138"/>
      <c r="V169" s="144"/>
      <c r="W169" s="19"/>
    </row>
    <row r="170" spans="1:23" s="7" customFormat="1" ht="14.1" customHeight="1">
      <c r="A170" s="926" t="s">
        <v>403</v>
      </c>
      <c r="B170" s="920">
        <f>'Pivot Table 4-Year Insts.'!$O$190</f>
        <v>56.536604987932428</v>
      </c>
      <c r="C170" s="936"/>
      <c r="D170" s="945">
        <f t="shared" ref="D170:D173" si="22">SUM(F170:J170)</f>
        <v>63.64283173247955</v>
      </c>
      <c r="E170" s="923"/>
      <c r="F170" s="924">
        <f>'Pivot Table 4-Year Insts.'!$O$207</f>
        <v>31.625755958733549</v>
      </c>
      <c r="G170" s="938"/>
      <c r="H170" s="925">
        <f>'Pivot Table 4-Year Insts.'!$O$210</f>
        <v>8.573461401636429</v>
      </c>
      <c r="I170" s="938"/>
      <c r="J170" s="925">
        <f>'Pivot Table 4-Year Insts.'!$O$213</f>
        <v>23.443614372109568</v>
      </c>
      <c r="K170" s="938"/>
      <c r="L170" s="925">
        <f>'Pivot Table 4-Year Insts.'!$O$216</f>
        <v>36.357168267520457</v>
      </c>
      <c r="M170" s="925"/>
      <c r="N170" s="922">
        <f>SUM(F170:L170)</f>
        <v>100</v>
      </c>
      <c r="P170" s="143"/>
      <c r="Q170" s="143"/>
      <c r="R170" s="143"/>
      <c r="S170" s="143"/>
      <c r="T170" s="143"/>
      <c r="U170" s="138"/>
      <c r="V170" s="144"/>
      <c r="W170" s="19"/>
    </row>
    <row r="171" spans="1:23" s="7" customFormat="1" ht="14.1" customHeight="1">
      <c r="A171" s="926" t="s">
        <v>404</v>
      </c>
      <c r="B171" s="920">
        <f>'Pivot Table 4-Year Insts.'!$O$233</f>
        <v>46.370023419203747</v>
      </c>
      <c r="C171" s="936"/>
      <c r="D171" s="945">
        <f t="shared" si="22"/>
        <v>37.37373737373737</v>
      </c>
      <c r="E171" s="923"/>
      <c r="F171" s="924">
        <f>'Pivot Table 4-Year Insts.'!$O$250</f>
        <v>22.727272727272727</v>
      </c>
      <c r="G171" s="938"/>
      <c r="H171" s="925">
        <f>'Pivot Table 4-Year Insts.'!$O$253</f>
        <v>6.0606060606060606</v>
      </c>
      <c r="I171" s="938"/>
      <c r="J171" s="925">
        <f>'Pivot Table 4-Year Insts.'!$O$256</f>
        <v>8.5858585858585847</v>
      </c>
      <c r="K171" s="938"/>
      <c r="L171" s="925">
        <f>'Pivot Table 4-Year Insts.'!$O$259</f>
        <v>62.62626262626263</v>
      </c>
      <c r="M171" s="925"/>
      <c r="N171" s="922">
        <f>SUM(F171:L171)</f>
        <v>100</v>
      </c>
      <c r="P171" s="143"/>
      <c r="Q171" s="143"/>
      <c r="R171" s="143"/>
      <c r="S171" s="143"/>
      <c r="T171" s="143"/>
      <c r="U171" s="138"/>
      <c r="V171" s="144"/>
      <c r="W171" s="19"/>
    </row>
    <row r="172" spans="1:23" s="7" customFormat="1" ht="13.5" customHeight="1">
      <c r="A172" s="926" t="s">
        <v>405</v>
      </c>
      <c r="B172" s="920">
        <f>'Pivot Table 4-Year Insts.'!$O$276</f>
        <v>0</v>
      </c>
      <c r="C172" s="936"/>
      <c r="D172" s="945">
        <f t="shared" si="22"/>
        <v>0</v>
      </c>
      <c r="E172" s="923"/>
      <c r="F172" s="924">
        <f>'Pivot Table 4-Year Insts.'!$O$293</f>
        <v>0</v>
      </c>
      <c r="G172" s="938"/>
      <c r="H172" s="925">
        <f>'Pivot Table 4-Year Insts.'!$O$296</f>
        <v>0</v>
      </c>
      <c r="I172" s="938"/>
      <c r="J172" s="925">
        <f>'Pivot Table 4-Year Insts.'!$O$299</f>
        <v>0</v>
      </c>
      <c r="K172" s="938"/>
      <c r="L172" s="925">
        <f>'Pivot Table 4-Year Insts.'!$O$302</f>
        <v>0</v>
      </c>
      <c r="M172" s="925"/>
      <c r="N172" s="922">
        <f>SUM(F172:L172)</f>
        <v>0</v>
      </c>
      <c r="P172" s="143"/>
      <c r="Q172" s="143"/>
      <c r="R172" s="143"/>
      <c r="S172" s="143"/>
      <c r="T172" s="143"/>
      <c r="U172" s="138"/>
      <c r="V172" s="144"/>
      <c r="W172" s="19"/>
    </row>
    <row r="173" spans="1:23" s="7" customFormat="1" ht="14.1" customHeight="1">
      <c r="A173" s="926" t="s">
        <v>406</v>
      </c>
      <c r="B173" s="920">
        <f>IFERROR('Pivot Table 4-Year Insts.'!$O$319,"—")</f>
        <v>0</v>
      </c>
      <c r="C173" s="936"/>
      <c r="D173" s="945">
        <f t="shared" si="22"/>
        <v>0</v>
      </c>
      <c r="E173" s="923"/>
      <c r="F173" s="924">
        <f>'Pivot Table 4-Year Insts.'!$O$336</f>
        <v>0</v>
      </c>
      <c r="G173" s="938"/>
      <c r="H173" s="925">
        <f>'Pivot Table 4-Year Insts.'!$O$339</f>
        <v>0</v>
      </c>
      <c r="I173" s="938"/>
      <c r="J173" s="925">
        <f>'Pivot Table 4-Year Insts.'!$O$342</f>
        <v>0</v>
      </c>
      <c r="K173" s="938"/>
      <c r="L173" s="925">
        <f>'Pivot Table 4-Year Insts.'!$O$345</f>
        <v>0</v>
      </c>
      <c r="M173" s="925"/>
      <c r="N173" s="922">
        <f>SUM(F173:L173)</f>
        <v>0</v>
      </c>
      <c r="P173" s="143"/>
      <c r="Q173" s="143"/>
      <c r="R173" s="143"/>
      <c r="S173" s="143"/>
      <c r="T173" s="143"/>
      <c r="U173" s="138"/>
      <c r="V173" s="144"/>
      <c r="W173" s="19"/>
    </row>
    <row r="174" spans="1:23" s="7" customFormat="1" ht="14.1" customHeight="1">
      <c r="A174" s="926"/>
      <c r="B174" s="920"/>
      <c r="C174" s="936"/>
      <c r="D174" s="945"/>
      <c r="E174" s="923"/>
      <c r="F174" s="924"/>
      <c r="G174" s="938"/>
      <c r="H174" s="925"/>
      <c r="I174" s="938"/>
      <c r="J174" s="925"/>
      <c r="K174" s="938"/>
      <c r="L174" s="925"/>
      <c r="M174" s="925"/>
      <c r="N174" s="922"/>
      <c r="P174" s="143"/>
      <c r="Q174" s="143"/>
      <c r="R174" s="143"/>
      <c r="S174" s="143"/>
      <c r="T174" s="143"/>
      <c r="U174" s="138"/>
      <c r="V174" s="144"/>
      <c r="W174" s="19"/>
    </row>
    <row r="175" spans="1:23" s="7" customFormat="1" ht="14.1" customHeight="1">
      <c r="A175" s="926" t="s">
        <v>407</v>
      </c>
      <c r="B175" s="920">
        <f>'Pivot Table 4-Year Insts.'!$O$362</f>
        <v>42.31625835189309</v>
      </c>
      <c r="C175" s="936"/>
      <c r="D175" s="945">
        <f t="shared" ref="D175:D178" si="23">SUM(F175:J175)</f>
        <v>43.684210526315788</v>
      </c>
      <c r="E175" s="923"/>
      <c r="F175" s="924">
        <f>'Pivot Table 4-Year Insts.'!$O$379</f>
        <v>40.526315789473685</v>
      </c>
      <c r="G175" s="938"/>
      <c r="H175" s="925">
        <f>'Pivot Table 4-Year Insts.'!$O$382</f>
        <v>3.1578947368421053</v>
      </c>
      <c r="I175" s="938"/>
      <c r="J175" s="925">
        <f>'Pivot Table 4-Year Insts.'!$O$385</f>
        <v>0</v>
      </c>
      <c r="K175" s="938"/>
      <c r="L175" s="925">
        <f>'Pivot Table 4-Year Insts.'!$O$388</f>
        <v>56.315789473684205</v>
      </c>
      <c r="M175" s="925"/>
      <c r="N175" s="922">
        <f>SUM(F175:L175)</f>
        <v>100</v>
      </c>
      <c r="P175" s="143"/>
      <c r="Q175" s="143"/>
      <c r="R175" s="143"/>
      <c r="S175" s="143"/>
      <c r="T175" s="143"/>
      <c r="U175" s="138"/>
      <c r="V175" s="144"/>
      <c r="W175" s="19"/>
    </row>
    <row r="176" spans="1:23" s="7" customFormat="1" ht="14.1" customHeight="1">
      <c r="A176" s="926" t="s">
        <v>408</v>
      </c>
      <c r="B176" s="920">
        <f>'Pivot Table 4-Year Insts.'!$O$405</f>
        <v>63.446969696969703</v>
      </c>
      <c r="C176" s="936"/>
      <c r="D176" s="945">
        <f t="shared" si="23"/>
        <v>61.791044776119392</v>
      </c>
      <c r="E176" s="923"/>
      <c r="F176" s="924">
        <f>'Pivot Table 4-Year Insts.'!$O$422</f>
        <v>35.402985074626862</v>
      </c>
      <c r="G176" s="938"/>
      <c r="H176" s="925">
        <f>'Pivot Table 4-Year Insts.'!$O$425</f>
        <v>5.4925373134328357</v>
      </c>
      <c r="I176" s="938"/>
      <c r="J176" s="925">
        <f>'Pivot Table 4-Year Insts.'!$O$428</f>
        <v>20.8955223880597</v>
      </c>
      <c r="K176" s="938"/>
      <c r="L176" s="925">
        <f>'Pivot Table 4-Year Insts.'!$O$431</f>
        <v>38.208955223880601</v>
      </c>
      <c r="M176" s="925"/>
      <c r="N176" s="922">
        <f>SUM(F176:L176)</f>
        <v>100</v>
      </c>
      <c r="P176" s="143"/>
      <c r="Q176" s="143"/>
      <c r="R176" s="143"/>
      <c r="S176" s="143"/>
      <c r="T176" s="143"/>
      <c r="U176" s="138"/>
      <c r="V176" s="144"/>
      <c r="W176" s="19"/>
    </row>
    <row r="177" spans="1:23" s="7" customFormat="1" ht="14.1" customHeight="1">
      <c r="A177" s="926" t="s">
        <v>409</v>
      </c>
      <c r="B177" s="920">
        <f>IFERROR('Pivot Table 4-Year Insts.'!$O$448,"—")</f>
        <v>46.772727272727273</v>
      </c>
      <c r="C177" s="936"/>
      <c r="D177" s="945">
        <f t="shared" si="23"/>
        <v>57.563977972141231</v>
      </c>
      <c r="E177" s="923"/>
      <c r="F177" s="924">
        <f>'Pivot Table 4-Year Insts.'!$O$465</f>
        <v>27.275672173631353</v>
      </c>
      <c r="G177" s="938"/>
      <c r="H177" s="925">
        <f>'Pivot Table 4-Year Insts.'!$O$468</f>
        <v>5.50696469063816</v>
      </c>
      <c r="I177" s="938"/>
      <c r="J177" s="925">
        <f>'Pivot Table 4-Year Insts.'!$O$471</f>
        <v>24.781341107871722</v>
      </c>
      <c r="K177" s="938"/>
      <c r="L177" s="925">
        <f>'Pivot Table 4-Year Insts.'!$O$474</f>
        <v>42.436022027858762</v>
      </c>
      <c r="M177" s="925"/>
      <c r="N177" s="922">
        <f>SUM(F177:L177)</f>
        <v>100</v>
      </c>
      <c r="P177" s="143"/>
      <c r="Q177" s="143"/>
      <c r="R177" s="143"/>
      <c r="S177" s="143"/>
      <c r="T177" s="143"/>
      <c r="U177" s="138"/>
      <c r="V177" s="144"/>
      <c r="W177" s="19"/>
    </row>
    <row r="178" spans="1:23" s="7" customFormat="1" ht="13.5" customHeight="1">
      <c r="A178" s="926" t="s">
        <v>410</v>
      </c>
      <c r="B178" s="920">
        <f>'Pivot Table 4-Year Insts.'!$O$491</f>
        <v>73.416407061266881</v>
      </c>
      <c r="C178" s="936"/>
      <c r="D178" s="945">
        <f t="shared" si="23"/>
        <v>66.760961810466767</v>
      </c>
      <c r="E178" s="923"/>
      <c r="F178" s="924">
        <f>'Pivot Table 4-Year Insts.'!$O$508</f>
        <v>41.407355021216411</v>
      </c>
      <c r="G178" s="938"/>
      <c r="H178" s="925">
        <f>'Pivot Table 4-Year Insts.'!$O$511</f>
        <v>3.536067892503536</v>
      </c>
      <c r="I178" s="938"/>
      <c r="J178" s="925">
        <f>'Pivot Table 4-Year Insts.'!$O$514</f>
        <v>21.817538896746818</v>
      </c>
      <c r="K178" s="938"/>
      <c r="L178" s="925">
        <f>'Pivot Table 4-Year Insts.'!$O$517</f>
        <v>33.23903818953324</v>
      </c>
      <c r="M178" s="925"/>
      <c r="N178" s="922">
        <f>SUM(F178:L178)</f>
        <v>100</v>
      </c>
      <c r="P178" s="143"/>
      <c r="Q178" s="143"/>
      <c r="R178" s="143"/>
      <c r="S178" s="143"/>
      <c r="T178" s="143"/>
      <c r="U178" s="138"/>
      <c r="V178" s="144"/>
      <c r="W178" s="19"/>
    </row>
    <row r="179" spans="1:23" s="7" customFormat="1" ht="7.5" customHeight="1">
      <c r="A179" s="926"/>
      <c r="B179" s="920"/>
      <c r="C179" s="936"/>
      <c r="D179" s="945"/>
      <c r="E179" s="923"/>
      <c r="F179" s="924"/>
      <c r="G179" s="938"/>
      <c r="H179" s="925"/>
      <c r="I179" s="938"/>
      <c r="J179" s="925"/>
      <c r="K179" s="938"/>
      <c r="L179" s="925"/>
      <c r="M179" s="925"/>
      <c r="N179" s="922"/>
      <c r="P179" s="143"/>
      <c r="Q179" s="143"/>
      <c r="R179" s="143"/>
      <c r="S179" s="143"/>
      <c r="T179" s="143"/>
      <c r="U179" s="138"/>
      <c r="V179" s="144"/>
      <c r="W179" s="19"/>
    </row>
    <row r="180" spans="1:23" s="7" customFormat="1" ht="14.1" customHeight="1">
      <c r="A180" s="926" t="s">
        <v>411</v>
      </c>
      <c r="B180" s="920" t="str">
        <f>IFERROR('Pivot Table 4-Year Insts.'!$O$534,"—")</f>
        <v>—</v>
      </c>
      <c r="C180" s="936"/>
      <c r="D180" s="945">
        <f t="shared" ref="D180:D183" si="24">SUM(F180:J180)</f>
        <v>74.23764458464774</v>
      </c>
      <c r="E180" s="923"/>
      <c r="F180" s="947">
        <f>'Pivot Table 4-Year Insts.'!$O$551</f>
        <v>53.943217665615137</v>
      </c>
      <c r="G180" s="938"/>
      <c r="H180" s="925">
        <f>'Pivot Table 4-Year Insts.'!$O$554</f>
        <v>6.7297581493165088</v>
      </c>
      <c r="I180" s="938"/>
      <c r="J180" s="925">
        <f>'Pivot Table 4-Year Insts.'!$O$557</f>
        <v>13.564668769716087</v>
      </c>
      <c r="K180" s="938"/>
      <c r="L180" s="925">
        <f>'Pivot Table 4-Year Insts.'!$O$560</f>
        <v>25.76235541535226</v>
      </c>
      <c r="M180" s="925"/>
      <c r="N180" s="922">
        <f>SUM(F180:L180)</f>
        <v>100</v>
      </c>
      <c r="P180" s="143"/>
      <c r="Q180" s="143"/>
      <c r="R180" s="143"/>
      <c r="S180" s="143"/>
      <c r="T180" s="143"/>
      <c r="U180" s="138"/>
      <c r="V180" s="144"/>
      <c r="W180" s="19"/>
    </row>
    <row r="181" spans="1:23" s="7" customFormat="1" ht="14.1" customHeight="1">
      <c r="A181" s="926" t="s">
        <v>412</v>
      </c>
      <c r="B181" s="920">
        <f>'Pivot Table 4-Year Insts.'!$O$577</f>
        <v>81.331168831168839</v>
      </c>
      <c r="C181" s="936"/>
      <c r="D181" s="945">
        <f t="shared" si="24"/>
        <v>69.461077844311376</v>
      </c>
      <c r="E181" s="923"/>
      <c r="F181" s="947">
        <f>'Pivot Table 4-Year Insts.'!$O$594</f>
        <v>11.377245508982035</v>
      </c>
      <c r="G181" s="938"/>
      <c r="H181" s="925">
        <f>'Pivot Table 4-Year Insts.'!$O$597</f>
        <v>12.774451097804389</v>
      </c>
      <c r="I181" s="938"/>
      <c r="J181" s="925">
        <f>'Pivot Table 4-Year Insts.'!$O$600</f>
        <v>45.309381237524946</v>
      </c>
      <c r="K181" s="938"/>
      <c r="L181" s="925">
        <f>'Pivot Table 4-Year Insts.'!$O$603</f>
        <v>30.538922155688624</v>
      </c>
      <c r="M181" s="925"/>
      <c r="N181" s="922">
        <f>SUM(F181:L181)</f>
        <v>100</v>
      </c>
      <c r="P181" s="143"/>
      <c r="Q181" s="143"/>
      <c r="R181" s="143"/>
      <c r="S181" s="143"/>
      <c r="T181" s="143"/>
      <c r="U181" s="138"/>
      <c r="V181" s="144"/>
      <c r="W181" s="19"/>
    </row>
    <row r="182" spans="1:23" s="7" customFormat="1" ht="14.1" customHeight="1">
      <c r="A182" s="926" t="s">
        <v>413</v>
      </c>
      <c r="B182" s="920">
        <f>'Pivot Table 4-Year Insts.'!$O$620</f>
        <v>99.730820995962304</v>
      </c>
      <c r="C182" s="936"/>
      <c r="D182" s="945">
        <f t="shared" si="24"/>
        <v>79.824561403508767</v>
      </c>
      <c r="E182" s="923"/>
      <c r="F182" s="947">
        <f>'Pivot Table 4-Year Insts.'!$O$637</f>
        <v>62.719298245614027</v>
      </c>
      <c r="G182" s="938"/>
      <c r="H182" s="925">
        <f>'Pivot Table 4-Year Insts.'!$O$640</f>
        <v>1.0121457489878543</v>
      </c>
      <c r="I182" s="938"/>
      <c r="J182" s="925">
        <f>'Pivot Table 4-Year Insts.'!$O$643</f>
        <v>16.093117408906881</v>
      </c>
      <c r="K182" s="938"/>
      <c r="L182" s="925">
        <f>'Pivot Table 4-Year Insts.'!$O$646</f>
        <v>20.175438596491226</v>
      </c>
      <c r="M182" s="925"/>
      <c r="N182" s="922">
        <f>SUM(F182:L182)</f>
        <v>100</v>
      </c>
      <c r="P182" s="143"/>
      <c r="Q182" s="143"/>
      <c r="R182" s="143"/>
      <c r="S182" s="143"/>
      <c r="T182" s="143"/>
      <c r="U182" s="138"/>
      <c r="V182" s="144"/>
      <c r="W182" s="19"/>
    </row>
    <row r="183" spans="1:23" s="19" customFormat="1" ht="14.1" customHeight="1">
      <c r="A183" s="928" t="s">
        <v>414</v>
      </c>
      <c r="B183" s="929">
        <f>'Pivot Table 4-Year Insts.'!$O$663</f>
        <v>95.761381475667193</v>
      </c>
      <c r="C183" s="940"/>
      <c r="D183" s="931">
        <f t="shared" si="24"/>
        <v>65.573770491803288</v>
      </c>
      <c r="E183" s="932"/>
      <c r="F183" s="948">
        <f>'Pivot Table 4-Year Insts.'!$O$680</f>
        <v>36.885245901639344</v>
      </c>
      <c r="G183" s="949"/>
      <c r="H183" s="934">
        <f>'Pivot Table 4-Year Insts.'!$O$683</f>
        <v>7.2131147540983616</v>
      </c>
      <c r="I183" s="949"/>
      <c r="J183" s="934">
        <f>'Pivot Table 4-Year Insts.'!$O$686</f>
        <v>21.475409836065573</v>
      </c>
      <c r="K183" s="949"/>
      <c r="L183" s="934">
        <f>'Pivot Table 4-Year Insts.'!$O$689</f>
        <v>34.42622950819672</v>
      </c>
      <c r="M183" s="934"/>
      <c r="N183" s="935">
        <f>SUM(F183:L183)</f>
        <v>100</v>
      </c>
      <c r="P183" s="143"/>
      <c r="Q183" s="143"/>
      <c r="R183" s="143"/>
      <c r="S183" s="143"/>
      <c r="T183" s="143"/>
      <c r="U183" s="138"/>
      <c r="V183" s="144"/>
    </row>
    <row r="184" spans="1:23" ht="57" customHeight="1">
      <c r="A184" s="952" t="s">
        <v>773</v>
      </c>
      <c r="B184" s="952"/>
      <c r="C184" s="952"/>
      <c r="D184" s="953"/>
      <c r="E184" s="953"/>
      <c r="F184" s="953"/>
      <c r="G184" s="953"/>
      <c r="H184" s="953"/>
      <c r="I184" s="953"/>
      <c r="J184" s="953"/>
      <c r="K184" s="953"/>
      <c r="L184" s="953"/>
      <c r="M184" s="953"/>
      <c r="N184" s="953"/>
      <c r="P184" s="136"/>
      <c r="Q184" s="143"/>
      <c r="R184" s="143"/>
      <c r="S184" s="143"/>
      <c r="T184" s="143"/>
      <c r="U184" s="136"/>
      <c r="V184" s="136"/>
      <c r="W184" s="12"/>
    </row>
    <row r="185" spans="1:23" ht="15" customHeight="1">
      <c r="A185" s="952" t="s">
        <v>772</v>
      </c>
      <c r="B185" s="952"/>
      <c r="C185" s="952"/>
      <c r="D185" s="953"/>
      <c r="E185" s="953"/>
      <c r="F185" s="953"/>
      <c r="G185" s="953"/>
      <c r="H185" s="953"/>
      <c r="I185" s="953"/>
      <c r="J185" s="953"/>
      <c r="K185" s="953"/>
      <c r="L185" s="953"/>
      <c r="M185" s="953"/>
      <c r="N185" s="953"/>
      <c r="P185" s="136"/>
      <c r="Q185" s="136"/>
      <c r="R185" s="136"/>
      <c r="S185" s="136"/>
      <c r="T185" s="136"/>
      <c r="U185" s="136"/>
      <c r="V185" s="136"/>
      <c r="W185" s="12"/>
    </row>
    <row r="186" spans="1:23">
      <c r="A186" s="326" t="s">
        <v>939</v>
      </c>
      <c r="B186" s="28"/>
      <c r="C186" s="28"/>
      <c r="D186" s="43"/>
      <c r="E186" s="43"/>
      <c r="F186" s="43"/>
      <c r="G186" s="43"/>
      <c r="H186" s="43"/>
      <c r="I186" s="43"/>
      <c r="J186" s="43"/>
      <c r="K186" s="43"/>
      <c r="L186" s="43"/>
      <c r="M186" s="43"/>
      <c r="N186" s="183" t="s">
        <v>1012</v>
      </c>
      <c r="P186" s="136"/>
      <c r="Q186" s="136"/>
      <c r="R186" s="136"/>
      <c r="S186" s="136"/>
      <c r="T186" s="136"/>
      <c r="U186" s="136"/>
      <c r="V186" s="136"/>
      <c r="W186" s="12"/>
    </row>
    <row r="187" spans="1:23" ht="18">
      <c r="A187" s="915" t="s">
        <v>764</v>
      </c>
      <c r="B187" s="1"/>
      <c r="C187" s="1"/>
      <c r="D187" s="1"/>
      <c r="E187" s="1"/>
      <c r="F187" s="1"/>
      <c r="G187" s="1"/>
      <c r="H187" s="1"/>
      <c r="I187" s="1"/>
      <c r="J187" s="1"/>
      <c r="K187" s="1"/>
      <c r="L187" s="44"/>
      <c r="M187" s="11"/>
      <c r="N187" s="44"/>
      <c r="P187" s="136"/>
      <c r="Q187" s="136"/>
      <c r="R187" s="136"/>
      <c r="S187" s="136"/>
      <c r="T187" s="136"/>
      <c r="U187" s="136"/>
      <c r="V187" s="136"/>
      <c r="W187" s="12"/>
    </row>
    <row r="188" spans="1:23" ht="9" customHeight="1">
      <c r="A188" s="1"/>
      <c r="B188" s="1"/>
      <c r="C188" s="1"/>
      <c r="D188" s="1"/>
      <c r="E188" s="1"/>
      <c r="F188" s="1"/>
      <c r="G188" s="1"/>
      <c r="H188" s="1"/>
      <c r="I188" s="1"/>
      <c r="J188" s="1"/>
      <c r="K188" s="1"/>
      <c r="L188" s="44"/>
      <c r="M188" s="11"/>
      <c r="N188" s="44"/>
      <c r="P188" s="136"/>
      <c r="Q188" s="136"/>
      <c r="R188" s="136"/>
      <c r="S188" s="136"/>
      <c r="T188" s="136"/>
      <c r="U188" s="136"/>
      <c r="V188" s="136"/>
      <c r="W188" s="12"/>
    </row>
    <row r="189" spans="1:23" ht="15.75">
      <c r="A189" s="1" t="s">
        <v>425</v>
      </c>
      <c r="B189" s="1"/>
      <c r="C189" s="1"/>
      <c r="D189" s="1"/>
      <c r="E189" s="1"/>
      <c r="F189" s="1"/>
      <c r="G189" s="1"/>
      <c r="H189" s="1"/>
      <c r="I189" s="1"/>
      <c r="J189" s="1"/>
      <c r="K189" s="1"/>
      <c r="L189" s="44"/>
      <c r="M189" s="11"/>
      <c r="N189" s="44"/>
      <c r="P189" s="136"/>
      <c r="Q189" s="136"/>
      <c r="R189" s="136"/>
      <c r="S189" s="136"/>
      <c r="T189" s="136"/>
      <c r="U189" s="136"/>
      <c r="V189" s="136"/>
      <c r="W189" s="12"/>
    </row>
    <row r="190" spans="1:23" ht="18.75">
      <c r="A190" s="1" t="s">
        <v>727</v>
      </c>
      <c r="B190" s="1"/>
      <c r="C190" s="1"/>
      <c r="D190" s="1"/>
      <c r="E190" s="1"/>
      <c r="F190" s="1"/>
      <c r="G190" s="1"/>
      <c r="H190" s="1"/>
      <c r="I190" s="1"/>
      <c r="J190" s="1"/>
      <c r="K190" s="1"/>
      <c r="L190" s="44"/>
      <c r="M190" s="11"/>
      <c r="N190" s="44"/>
      <c r="P190" s="136"/>
      <c r="Q190" s="136"/>
      <c r="R190" s="136"/>
      <c r="S190" s="136"/>
      <c r="T190" s="136"/>
      <c r="U190" s="136"/>
      <c r="V190" s="136"/>
      <c r="W190" s="12"/>
    </row>
    <row r="191" spans="1:23" ht="15.75">
      <c r="A191" s="1" t="s">
        <v>1019</v>
      </c>
      <c r="B191" s="1"/>
      <c r="C191" s="1"/>
      <c r="D191" s="1"/>
      <c r="E191" s="1"/>
      <c r="F191" s="1"/>
      <c r="G191" s="1"/>
      <c r="H191" s="1"/>
      <c r="I191" s="1"/>
      <c r="J191" s="1"/>
      <c r="K191" s="1"/>
      <c r="L191" s="44"/>
      <c r="M191" s="11"/>
      <c r="N191" s="44"/>
      <c r="P191" s="136"/>
      <c r="Q191" s="136"/>
      <c r="R191" s="136"/>
      <c r="S191" s="136"/>
      <c r="T191" s="136"/>
      <c r="U191" s="136"/>
      <c r="V191" s="136"/>
      <c r="W191" s="12"/>
    </row>
    <row r="192" spans="1:23" ht="9" customHeight="1">
      <c r="A192" s="1"/>
      <c r="B192" s="1"/>
      <c r="C192" s="1"/>
      <c r="D192" s="1"/>
      <c r="E192" s="1"/>
      <c r="F192" s="1"/>
      <c r="G192" s="1"/>
      <c r="H192" s="1"/>
      <c r="I192" s="1"/>
      <c r="J192" s="1"/>
      <c r="K192" s="1"/>
      <c r="L192" s="44"/>
      <c r="M192" s="11"/>
      <c r="N192" s="44"/>
      <c r="P192" s="136"/>
      <c r="Q192" s="136"/>
      <c r="R192" s="136"/>
      <c r="S192" s="136"/>
      <c r="T192" s="136"/>
      <c r="U192" s="136"/>
      <c r="V192" s="136"/>
      <c r="W192" s="12"/>
    </row>
    <row r="193" spans="1:23" ht="63" customHeight="1">
      <c r="A193" s="15"/>
      <c r="B193" s="916" t="s">
        <v>938</v>
      </c>
      <c r="C193" s="917"/>
      <c r="D193" s="916" t="s">
        <v>771</v>
      </c>
      <c r="E193" s="918"/>
      <c r="F193" s="916" t="s">
        <v>397</v>
      </c>
      <c r="G193" s="916"/>
      <c r="H193" s="916" t="s">
        <v>396</v>
      </c>
      <c r="I193" s="916"/>
      <c r="J193" s="916" t="s">
        <v>390</v>
      </c>
      <c r="K193" s="916"/>
      <c r="L193" s="916" t="s">
        <v>416</v>
      </c>
      <c r="M193" s="916"/>
      <c r="N193" s="916" t="s">
        <v>417</v>
      </c>
      <c r="P193" s="145"/>
      <c r="Q193" s="145"/>
      <c r="R193" s="145"/>
      <c r="S193" s="145"/>
      <c r="T193" s="145"/>
      <c r="U193" s="145"/>
      <c r="V193" s="145"/>
      <c r="W193" s="12"/>
    </row>
    <row r="194" spans="1:23" s="18" customFormat="1" ht="18" customHeight="1">
      <c r="A194" s="919" t="s">
        <v>399</v>
      </c>
      <c r="B194" s="920">
        <f>'Pivot Table 4-Year Insts.'!$P$706</f>
        <v>55.072552501071449</v>
      </c>
      <c r="C194" s="936"/>
      <c r="D194" s="944">
        <f>SUM(F194:J194)</f>
        <v>63.557531962201224</v>
      </c>
      <c r="E194" s="923"/>
      <c r="F194" s="924">
        <f>'Pivot Table 4-Year Insts.'!$P$723</f>
        <v>37.409672040022237</v>
      </c>
      <c r="G194" s="925"/>
      <c r="H194" s="925">
        <f>'Pivot Table 4-Year Insts.'!$P$726</f>
        <v>3.3796553640911617</v>
      </c>
      <c r="I194" s="924"/>
      <c r="J194" s="925">
        <f>'Pivot Table 4-Year Insts.'!$P$729</f>
        <v>22.768204558087827</v>
      </c>
      <c r="K194" s="924"/>
      <c r="L194" s="925">
        <f>'Pivot Table 4-Year Insts.'!$P$732</f>
        <v>36.442468037798776</v>
      </c>
      <c r="M194" s="925"/>
      <c r="N194" s="922">
        <f>SUM(F194:L194)</f>
        <v>100</v>
      </c>
      <c r="P194" s="137"/>
      <c r="Q194" s="137"/>
      <c r="R194" s="137"/>
      <c r="S194" s="137"/>
      <c r="T194" s="137"/>
      <c r="U194" s="138"/>
      <c r="V194" s="139"/>
    </row>
    <row r="195" spans="1:23" s="29" customFormat="1" ht="6.75" customHeight="1">
      <c r="A195" s="926"/>
      <c r="B195" s="920"/>
      <c r="C195" s="936"/>
      <c r="D195" s="945"/>
      <c r="E195" s="923"/>
      <c r="F195" s="924"/>
      <c r="G195" s="938"/>
      <c r="H195" s="925"/>
      <c r="I195" s="938"/>
      <c r="J195" s="925"/>
      <c r="K195" s="938"/>
      <c r="L195" s="925"/>
      <c r="M195" s="925"/>
      <c r="N195" s="922"/>
      <c r="P195" s="140"/>
      <c r="Q195" s="140"/>
      <c r="R195" s="140"/>
      <c r="S195" s="140"/>
      <c r="T195" s="140"/>
      <c r="U195" s="141"/>
      <c r="V195" s="142"/>
      <c r="W195" s="30"/>
    </row>
    <row r="196" spans="1:23" s="7" customFormat="1" ht="14.1" customHeight="1">
      <c r="A196" s="919" t="s">
        <v>366</v>
      </c>
      <c r="B196" s="920">
        <f>'Pivot Table 4-Year Insts.'!$P$18</f>
        <v>0</v>
      </c>
      <c r="C196" s="936"/>
      <c r="D196" s="945">
        <f t="shared" ref="D196:D199" si="25">SUM(F196:J196)</f>
        <v>0</v>
      </c>
      <c r="E196" s="923"/>
      <c r="F196" s="924">
        <f>'Pivot Table 4-Year Insts.'!$P$35</f>
        <v>0</v>
      </c>
      <c r="G196" s="938"/>
      <c r="H196" s="925">
        <f>'Pivot Table 4-Year Insts.'!$P$38</f>
        <v>0</v>
      </c>
      <c r="I196" s="938"/>
      <c r="J196" s="925">
        <f>'Pivot Table 4-Year Insts.'!$P$41</f>
        <v>0</v>
      </c>
      <c r="K196" s="938"/>
      <c r="L196" s="925">
        <f>'Pivot Table 4-Year Insts.'!$P$44</f>
        <v>0</v>
      </c>
      <c r="M196" s="925"/>
      <c r="N196" s="922">
        <f>SUM(F196:L196)</f>
        <v>0</v>
      </c>
      <c r="P196" s="143"/>
      <c r="Q196" s="143"/>
      <c r="R196" s="143"/>
      <c r="S196" s="143"/>
      <c r="T196" s="143"/>
      <c r="U196" s="138"/>
      <c r="V196" s="139"/>
    </row>
    <row r="197" spans="1:23" s="7" customFormat="1" ht="14.1" customHeight="1">
      <c r="A197" s="926" t="s">
        <v>401</v>
      </c>
      <c r="B197" s="920">
        <f>'Pivot Table 4-Year Insts.'!$P$61</f>
        <v>60.783521809369958</v>
      </c>
      <c r="C197" s="936"/>
      <c r="D197" s="945">
        <f t="shared" si="25"/>
        <v>38.006644518272424</v>
      </c>
      <c r="E197" s="923"/>
      <c r="F197" s="924">
        <f>'Pivot Table 4-Year Insts.'!$P$78</f>
        <v>19.667774086378735</v>
      </c>
      <c r="G197" s="938"/>
      <c r="H197" s="925">
        <f>'Pivot Table 4-Year Insts.'!$P$81</f>
        <v>3.6544850498338874</v>
      </c>
      <c r="I197" s="938"/>
      <c r="J197" s="925">
        <f>'Pivot Table 4-Year Insts.'!$P$84</f>
        <v>14.6843853820598</v>
      </c>
      <c r="K197" s="938"/>
      <c r="L197" s="925">
        <f>'Pivot Table 4-Year Insts.'!$P$87</f>
        <v>61.993355481727576</v>
      </c>
      <c r="M197" s="925"/>
      <c r="N197" s="922">
        <f>SUM(F197:L197)</f>
        <v>100</v>
      </c>
      <c r="P197" s="143"/>
      <c r="Q197" s="143"/>
      <c r="R197" s="143"/>
      <c r="S197" s="143"/>
      <c r="T197" s="143"/>
      <c r="U197" s="138"/>
      <c r="V197" s="144"/>
      <c r="W197" s="19"/>
    </row>
    <row r="198" spans="1:23" s="18" customFormat="1" ht="13.5" customHeight="1">
      <c r="A198" s="926" t="s">
        <v>415</v>
      </c>
      <c r="B198" s="920">
        <f>'Pivot Table 4-Year Insts.'!$P$104</f>
        <v>0</v>
      </c>
      <c r="C198" s="936"/>
      <c r="D198" s="945">
        <f t="shared" si="25"/>
        <v>0</v>
      </c>
      <c r="E198" s="923"/>
      <c r="F198" s="924">
        <f>'Pivot Table 4-Year Insts.'!$P$121</f>
        <v>0</v>
      </c>
      <c r="G198" s="938"/>
      <c r="H198" s="946">
        <f>'Pivot Table 4-Year Insts.'!$P$124</f>
        <v>0</v>
      </c>
      <c r="I198" s="938"/>
      <c r="J198" s="925">
        <f>'Pivot Table 4-Year Insts.'!$P$127</f>
        <v>0</v>
      </c>
      <c r="K198" s="938"/>
      <c r="L198" s="925">
        <f>'Pivot Table 4-Year Insts.'!$P$130</f>
        <v>0</v>
      </c>
      <c r="M198" s="925"/>
      <c r="N198" s="922">
        <f>SUM(F198:L198)</f>
        <v>0</v>
      </c>
      <c r="P198" s="143"/>
      <c r="Q198" s="143"/>
      <c r="R198" s="143"/>
      <c r="S198" s="143"/>
      <c r="T198" s="143"/>
      <c r="U198" s="138"/>
      <c r="V198" s="144"/>
      <c r="W198" s="20"/>
    </row>
    <row r="199" spans="1:23" s="7" customFormat="1" ht="14.1" customHeight="1">
      <c r="A199" s="926" t="s">
        <v>402</v>
      </c>
      <c r="B199" s="920">
        <f>'Pivot Table 4-Year Insts.'!$P$147</f>
        <v>78.894472361809036</v>
      </c>
      <c r="C199" s="936"/>
      <c r="D199" s="945">
        <f t="shared" si="25"/>
        <v>91.082802547770697</v>
      </c>
      <c r="E199" s="923"/>
      <c r="F199" s="924">
        <f>'Pivot Table 4-Year Insts.'!$P$164</f>
        <v>59.872611464968152</v>
      </c>
      <c r="G199" s="938"/>
      <c r="H199" s="925">
        <f>'Pivot Table 4-Year Insts.'!$P$167</f>
        <v>0.63694267515923575</v>
      </c>
      <c r="I199" s="938"/>
      <c r="J199" s="925">
        <f>'Pivot Table 4-Year Insts.'!$P$170</f>
        <v>30.573248407643312</v>
      </c>
      <c r="K199" s="938"/>
      <c r="L199" s="925">
        <f>'Pivot Table 4-Year Insts.'!$P$173</f>
        <v>8.9171974522292992</v>
      </c>
      <c r="M199" s="925"/>
      <c r="N199" s="922">
        <f>SUM(F199:L199)</f>
        <v>100</v>
      </c>
      <c r="P199" s="143"/>
      <c r="Q199" s="143"/>
      <c r="R199" s="143"/>
      <c r="S199" s="143"/>
      <c r="T199" s="143"/>
      <c r="U199" s="138"/>
      <c r="V199" s="144"/>
      <c r="W199" s="19"/>
    </row>
    <row r="200" spans="1:23" s="7" customFormat="1" ht="8.25" customHeight="1">
      <c r="A200" s="926"/>
      <c r="B200" s="920"/>
      <c r="C200" s="936"/>
      <c r="D200" s="945"/>
      <c r="E200" s="923"/>
      <c r="F200" s="924"/>
      <c r="G200" s="938"/>
      <c r="H200" s="925"/>
      <c r="I200" s="938"/>
      <c r="J200" s="925"/>
      <c r="K200" s="938"/>
      <c r="L200" s="925"/>
      <c r="M200" s="925"/>
      <c r="N200" s="922"/>
      <c r="P200" s="143"/>
      <c r="Q200" s="143"/>
      <c r="R200" s="143"/>
      <c r="S200" s="143"/>
      <c r="T200" s="143"/>
      <c r="U200" s="138"/>
      <c r="V200" s="144"/>
      <c r="W200" s="19"/>
    </row>
    <row r="201" spans="1:23" s="7" customFormat="1" ht="14.1" customHeight="1">
      <c r="A201" s="926" t="s">
        <v>403</v>
      </c>
      <c r="B201" s="920">
        <f>'Pivot Table 4-Year Insts.'!$P$190</f>
        <v>10.611620795107033</v>
      </c>
      <c r="C201" s="936"/>
      <c r="D201" s="945">
        <f t="shared" ref="D201:D204" si="26">SUM(F201:J201)</f>
        <v>55.043227665706056</v>
      </c>
      <c r="E201" s="923"/>
      <c r="F201" s="924">
        <f>'Pivot Table 4-Year Insts.'!$P$207</f>
        <v>25.936599423631122</v>
      </c>
      <c r="G201" s="938"/>
      <c r="H201" s="925">
        <f>'Pivot Table 4-Year Insts.'!$P$210</f>
        <v>7.7809798270893378</v>
      </c>
      <c r="I201" s="938"/>
      <c r="J201" s="925">
        <f>'Pivot Table 4-Year Insts.'!$P$213</f>
        <v>21.32564841498559</v>
      </c>
      <c r="K201" s="938"/>
      <c r="L201" s="925">
        <f>'Pivot Table 4-Year Insts.'!$P$216</f>
        <v>44.956772334293952</v>
      </c>
      <c r="M201" s="925"/>
      <c r="N201" s="922">
        <f>SUM(F201:L201)</f>
        <v>100</v>
      </c>
      <c r="P201" s="143"/>
      <c r="Q201" s="143"/>
      <c r="R201" s="143"/>
      <c r="S201" s="143"/>
      <c r="T201" s="143"/>
      <c r="U201" s="138"/>
      <c r="V201" s="144"/>
      <c r="W201" s="19"/>
    </row>
    <row r="202" spans="1:23" s="7" customFormat="1" ht="14.1" customHeight="1">
      <c r="A202" s="926" t="s">
        <v>404</v>
      </c>
      <c r="B202" s="920">
        <f>'Pivot Table 4-Year Insts.'!$P$233</f>
        <v>0</v>
      </c>
      <c r="C202" s="936"/>
      <c r="D202" s="945">
        <f t="shared" si="26"/>
        <v>0</v>
      </c>
      <c r="E202" s="923"/>
      <c r="F202" s="924">
        <f>'Pivot Table 4-Year Insts.'!$P$250</f>
        <v>0</v>
      </c>
      <c r="G202" s="938"/>
      <c r="H202" s="925">
        <f>'Pivot Table 4-Year Insts.'!$P$253</f>
        <v>0</v>
      </c>
      <c r="I202" s="938"/>
      <c r="J202" s="925">
        <f>'Pivot Table 4-Year Insts.'!$P$256</f>
        <v>0</v>
      </c>
      <c r="K202" s="938"/>
      <c r="L202" s="925">
        <f>'Pivot Table 4-Year Insts.'!$P$259</f>
        <v>0</v>
      </c>
      <c r="M202" s="925"/>
      <c r="N202" s="922">
        <f>SUM(F202:L202)</f>
        <v>0</v>
      </c>
      <c r="P202" s="143"/>
      <c r="Q202" s="143"/>
      <c r="R202" s="143"/>
      <c r="S202" s="143"/>
      <c r="T202" s="143"/>
      <c r="U202" s="138"/>
      <c r="V202" s="144"/>
      <c r="W202" s="19"/>
    </row>
    <row r="203" spans="1:23" s="7" customFormat="1" ht="13.5" customHeight="1">
      <c r="A203" s="926" t="s">
        <v>405</v>
      </c>
      <c r="B203" s="920">
        <f>'Pivot Table 4-Year Insts.'!$P$276</f>
        <v>0</v>
      </c>
      <c r="C203" s="936"/>
      <c r="D203" s="945">
        <f t="shared" si="26"/>
        <v>0</v>
      </c>
      <c r="E203" s="923"/>
      <c r="F203" s="924">
        <f>'Pivot Table 4-Year Insts.'!$P$293</f>
        <v>0</v>
      </c>
      <c r="G203" s="938"/>
      <c r="H203" s="925">
        <f>'Pivot Table 4-Year Insts.'!$P$296</f>
        <v>0</v>
      </c>
      <c r="I203" s="938"/>
      <c r="J203" s="925">
        <f>'Pivot Table 4-Year Insts.'!$P$299</f>
        <v>0</v>
      </c>
      <c r="K203" s="938"/>
      <c r="L203" s="925">
        <f>'Pivot Table 4-Year Insts.'!$P$302</f>
        <v>0</v>
      </c>
      <c r="M203" s="925"/>
      <c r="N203" s="922">
        <f>SUM(F203:L203)</f>
        <v>0</v>
      </c>
      <c r="P203" s="143"/>
      <c r="Q203" s="143"/>
      <c r="R203" s="143"/>
      <c r="S203" s="143"/>
      <c r="T203" s="143"/>
      <c r="U203" s="138"/>
      <c r="V203" s="144"/>
      <c r="W203" s="19"/>
    </row>
    <row r="204" spans="1:23" s="7" customFormat="1" ht="14.1" customHeight="1">
      <c r="A204" s="926" t="s">
        <v>406</v>
      </c>
      <c r="B204" s="920" t="str">
        <f>IFERROR('Pivot Table 4-Year Insts.'!$P$319,"—")</f>
        <v>—</v>
      </c>
      <c r="C204" s="936"/>
      <c r="D204" s="945">
        <f t="shared" si="26"/>
        <v>87.64845605700711</v>
      </c>
      <c r="E204" s="923"/>
      <c r="F204" s="924">
        <f>'Pivot Table 4-Year Insts.'!$P$336</f>
        <v>85.510688836104507</v>
      </c>
      <c r="G204" s="938"/>
      <c r="H204" s="925">
        <f>'Pivot Table 4-Year Insts.'!$P$339</f>
        <v>0.47505938242280288</v>
      </c>
      <c r="I204" s="938"/>
      <c r="J204" s="925">
        <f>'Pivot Table 4-Year Insts.'!$P$342</f>
        <v>1.66270783847981</v>
      </c>
      <c r="K204" s="938"/>
      <c r="L204" s="925">
        <f>'Pivot Table 4-Year Insts.'!$P$345</f>
        <v>12.351543942992874</v>
      </c>
      <c r="M204" s="925"/>
      <c r="N204" s="922">
        <f>SUM(F204:L204)</f>
        <v>99.999999999999986</v>
      </c>
      <c r="P204" s="143"/>
      <c r="Q204" s="143"/>
      <c r="R204" s="143"/>
      <c r="S204" s="143"/>
      <c r="T204" s="143"/>
      <c r="U204" s="138"/>
      <c r="V204" s="144"/>
      <c r="W204" s="19"/>
    </row>
    <row r="205" spans="1:23" s="7" customFormat="1" ht="9" customHeight="1">
      <c r="A205" s="926"/>
      <c r="B205" s="920"/>
      <c r="C205" s="936"/>
      <c r="D205" s="945"/>
      <c r="E205" s="923"/>
      <c r="F205" s="924"/>
      <c r="G205" s="938"/>
      <c r="H205" s="925"/>
      <c r="I205" s="938"/>
      <c r="J205" s="925"/>
      <c r="K205" s="938"/>
      <c r="L205" s="925"/>
      <c r="M205" s="925"/>
      <c r="N205" s="922"/>
      <c r="P205" s="143"/>
      <c r="Q205" s="143"/>
      <c r="R205" s="143"/>
      <c r="S205" s="143"/>
      <c r="T205" s="143"/>
      <c r="U205" s="138"/>
      <c r="V205" s="144"/>
      <c r="W205" s="19"/>
    </row>
    <row r="206" spans="1:23" s="7" customFormat="1" ht="14.1" customHeight="1">
      <c r="A206" s="926" t="s">
        <v>407</v>
      </c>
      <c r="B206" s="920">
        <f>'Pivot Table 4-Year Insts.'!$P$362</f>
        <v>0</v>
      </c>
      <c r="C206" s="936"/>
      <c r="D206" s="945">
        <f t="shared" ref="D206:D209" si="27">SUM(F206:J206)</f>
        <v>0</v>
      </c>
      <c r="E206" s="923"/>
      <c r="F206" s="924">
        <f>'Pivot Table 4-Year Insts.'!$P$379</f>
        <v>0</v>
      </c>
      <c r="G206" s="938"/>
      <c r="H206" s="925">
        <f>'Pivot Table 4-Year Insts.'!$P$382</f>
        <v>0</v>
      </c>
      <c r="I206" s="938"/>
      <c r="J206" s="925">
        <f>'Pivot Table 4-Year Insts.'!$P$385</f>
        <v>0</v>
      </c>
      <c r="K206" s="938"/>
      <c r="L206" s="925">
        <f>'Pivot Table 4-Year Insts.'!$P$388</f>
        <v>0</v>
      </c>
      <c r="M206" s="925"/>
      <c r="N206" s="922">
        <f>SUM(F206:L206)</f>
        <v>0</v>
      </c>
      <c r="P206" s="143"/>
      <c r="Q206" s="143"/>
      <c r="R206" s="143"/>
      <c r="S206" s="143"/>
      <c r="T206" s="143"/>
      <c r="U206" s="138"/>
      <c r="V206" s="144"/>
      <c r="W206" s="19"/>
    </row>
    <row r="207" spans="1:23" s="7" customFormat="1" ht="14.1" customHeight="1">
      <c r="A207" s="926" t="s">
        <v>408</v>
      </c>
      <c r="B207" s="920">
        <f>'Pivot Table 4-Year Insts.'!$P$405</f>
        <v>66.857871255576796</v>
      </c>
      <c r="C207" s="936"/>
      <c r="D207" s="945">
        <f t="shared" si="27"/>
        <v>72.83126787416586</v>
      </c>
      <c r="E207" s="923"/>
      <c r="F207" s="924">
        <f>'Pivot Table 4-Year Insts.'!$P$422</f>
        <v>53.193517635843655</v>
      </c>
      <c r="G207" s="938"/>
      <c r="H207" s="925">
        <f>'Pivot Table 4-Year Insts.'!$P$425</f>
        <v>2.9551954242135365</v>
      </c>
      <c r="I207" s="938"/>
      <c r="J207" s="925">
        <f>'Pivot Table 4-Year Insts.'!$P$428</f>
        <v>16.682554814108673</v>
      </c>
      <c r="K207" s="938"/>
      <c r="L207" s="925">
        <f>'Pivot Table 4-Year Insts.'!$P$431</f>
        <v>27.168732125834126</v>
      </c>
      <c r="M207" s="925"/>
      <c r="N207" s="922">
        <f>SUM(F207:L207)</f>
        <v>99.999999999999986</v>
      </c>
      <c r="P207" s="143"/>
      <c r="Q207" s="143"/>
      <c r="R207" s="143"/>
      <c r="S207" s="143"/>
      <c r="T207" s="143"/>
      <c r="U207" s="138"/>
      <c r="V207" s="144"/>
      <c r="W207" s="19"/>
    </row>
    <row r="208" spans="1:23" s="7" customFormat="1" ht="14.1" customHeight="1">
      <c r="A208" s="926" t="s">
        <v>409</v>
      </c>
      <c r="B208" s="920">
        <f>IFERROR('Pivot Table 4-Year Insts.'!$P$448,"—")</f>
        <v>20.018975332068312</v>
      </c>
      <c r="C208" s="936"/>
      <c r="D208" s="945">
        <f t="shared" si="27"/>
        <v>59.004739336492889</v>
      </c>
      <c r="E208" s="923"/>
      <c r="F208" s="924">
        <f>'Pivot Table 4-Year Insts.'!$P$465</f>
        <v>26.777251184834121</v>
      </c>
      <c r="G208" s="938"/>
      <c r="H208" s="925">
        <f>'Pivot Table 4-Year Insts.'!$P$468</f>
        <v>3.5545023696682465</v>
      </c>
      <c r="I208" s="938"/>
      <c r="J208" s="925">
        <f>'Pivot Table 4-Year Insts.'!$P$471</f>
        <v>28.672985781990523</v>
      </c>
      <c r="K208" s="938"/>
      <c r="L208" s="925">
        <f>'Pivot Table 4-Year Insts.'!$P$474</f>
        <v>40.995260663507111</v>
      </c>
      <c r="M208" s="925"/>
      <c r="N208" s="922">
        <f>SUM(F208:L208)</f>
        <v>100</v>
      </c>
      <c r="P208" s="143"/>
      <c r="Q208" s="143"/>
      <c r="R208" s="143"/>
      <c r="S208" s="143"/>
      <c r="T208" s="143"/>
      <c r="U208" s="138"/>
      <c r="V208" s="144"/>
      <c r="W208" s="19"/>
    </row>
    <row r="209" spans="1:23" s="7" customFormat="1" ht="13.5" customHeight="1">
      <c r="A209" s="926" t="s">
        <v>410</v>
      </c>
      <c r="B209" s="920">
        <f>'Pivot Table 4-Year Insts.'!$P$491</f>
        <v>60.356652949245536</v>
      </c>
      <c r="C209" s="936"/>
      <c r="D209" s="945">
        <f t="shared" si="27"/>
        <v>73.579545454545453</v>
      </c>
      <c r="E209" s="923"/>
      <c r="F209" s="924">
        <f>'Pivot Table 4-Year Insts.'!$P$508</f>
        <v>38.920454545454547</v>
      </c>
      <c r="G209" s="938"/>
      <c r="H209" s="925">
        <f>'Pivot Table 4-Year Insts.'!$P$511</f>
        <v>1.9318181818181817</v>
      </c>
      <c r="I209" s="938"/>
      <c r="J209" s="925">
        <f>'Pivot Table 4-Year Insts.'!$P$514</f>
        <v>32.727272727272727</v>
      </c>
      <c r="K209" s="938"/>
      <c r="L209" s="925">
        <f>'Pivot Table 4-Year Insts.'!$P$517</f>
        <v>26.420454545454547</v>
      </c>
      <c r="M209" s="925"/>
      <c r="N209" s="922">
        <f>SUM(F209:L209)</f>
        <v>100</v>
      </c>
      <c r="P209" s="143"/>
      <c r="Q209" s="143"/>
      <c r="R209" s="143"/>
      <c r="S209" s="143"/>
      <c r="T209" s="143"/>
      <c r="U209" s="138"/>
      <c r="V209" s="144"/>
      <c r="W209" s="19"/>
    </row>
    <row r="210" spans="1:23" s="7" customFormat="1" ht="6.75" customHeight="1">
      <c r="A210" s="926"/>
      <c r="B210" s="920"/>
      <c r="C210" s="936"/>
      <c r="D210" s="945"/>
      <c r="E210" s="923"/>
      <c r="F210" s="924"/>
      <c r="G210" s="938"/>
      <c r="H210" s="925"/>
      <c r="I210" s="938"/>
      <c r="J210" s="925"/>
      <c r="K210" s="938"/>
      <c r="L210" s="925"/>
      <c r="M210" s="925"/>
      <c r="N210" s="922"/>
      <c r="P210" s="143"/>
      <c r="Q210" s="143"/>
      <c r="R210" s="143"/>
      <c r="S210" s="143"/>
      <c r="T210" s="143"/>
      <c r="U210" s="138"/>
      <c r="V210" s="144"/>
      <c r="W210" s="19"/>
    </row>
    <row r="211" spans="1:23" s="7" customFormat="1" ht="14.1" customHeight="1">
      <c r="A211" s="926" t="s">
        <v>411</v>
      </c>
      <c r="B211" s="920">
        <f>IFERROR('Pivot Table 4-Year Insts.'!$P$534,"—")</f>
        <v>0</v>
      </c>
      <c r="C211" s="936"/>
      <c r="D211" s="945">
        <f t="shared" ref="D211:D214" si="28">SUM(F211:J211)</f>
        <v>0</v>
      </c>
      <c r="E211" s="923"/>
      <c r="F211" s="947">
        <f>'Pivot Table 4-Year Insts.'!$P$551</f>
        <v>0</v>
      </c>
      <c r="G211" s="938"/>
      <c r="H211" s="925">
        <f>'Pivot Table 4-Year Insts.'!$P$554</f>
        <v>0</v>
      </c>
      <c r="I211" s="938"/>
      <c r="J211" s="925">
        <f>'Pivot Table 4-Year Insts.'!$P$557</f>
        <v>0</v>
      </c>
      <c r="K211" s="938"/>
      <c r="L211" s="925">
        <f>'Pivot Table 4-Year Insts.'!$P$560</f>
        <v>0</v>
      </c>
      <c r="M211" s="925"/>
      <c r="N211" s="922">
        <f>SUM(F211:L211)</f>
        <v>0</v>
      </c>
      <c r="P211" s="143"/>
      <c r="Q211" s="143"/>
      <c r="R211" s="143"/>
      <c r="S211" s="143"/>
      <c r="T211" s="143"/>
      <c r="U211" s="138"/>
      <c r="V211" s="144"/>
      <c r="W211" s="19"/>
    </row>
    <row r="212" spans="1:23" s="7" customFormat="1" ht="14.1" customHeight="1">
      <c r="A212" s="926" t="s">
        <v>412</v>
      </c>
      <c r="B212" s="920">
        <f>'Pivot Table 4-Year Insts.'!$P$577</f>
        <v>97.330097087378647</v>
      </c>
      <c r="C212" s="936"/>
      <c r="D212" s="945">
        <f t="shared" si="28"/>
        <v>90.523690773067329</v>
      </c>
      <c r="E212" s="923"/>
      <c r="F212" s="947">
        <f>'Pivot Table 4-Year Insts.'!$P$594</f>
        <v>31.67082294264339</v>
      </c>
      <c r="G212" s="938"/>
      <c r="H212" s="925">
        <f>'Pivot Table 4-Year Insts.'!$P$597</f>
        <v>0.99750623441396502</v>
      </c>
      <c r="I212" s="938"/>
      <c r="J212" s="925">
        <f>'Pivot Table 4-Year Insts.'!$P$600</f>
        <v>57.855361596009978</v>
      </c>
      <c r="K212" s="938"/>
      <c r="L212" s="925">
        <f>'Pivot Table 4-Year Insts.'!$P$603</f>
        <v>9.4763092269326688</v>
      </c>
      <c r="M212" s="925"/>
      <c r="N212" s="922">
        <f>SUM(F212:L212)</f>
        <v>100</v>
      </c>
      <c r="P212" s="143"/>
      <c r="Q212" s="143"/>
      <c r="R212" s="143"/>
      <c r="S212" s="143"/>
      <c r="T212" s="143"/>
      <c r="U212" s="138"/>
      <c r="V212" s="144"/>
      <c r="W212" s="19"/>
    </row>
    <row r="213" spans="1:23" s="7" customFormat="1" ht="14.1" customHeight="1">
      <c r="A213" s="926" t="s">
        <v>413</v>
      </c>
      <c r="B213" s="920">
        <f>'Pivot Table 4-Year Insts.'!$P$620</f>
        <v>99.713467048710598</v>
      </c>
      <c r="C213" s="936"/>
      <c r="D213" s="945">
        <f t="shared" si="28"/>
        <v>61.781609195402297</v>
      </c>
      <c r="E213" s="923"/>
      <c r="F213" s="947">
        <f>'Pivot Table 4-Year Insts.'!$P$637</f>
        <v>45.977011494252871</v>
      </c>
      <c r="G213" s="938"/>
      <c r="H213" s="925">
        <f>'Pivot Table 4-Year Insts.'!$P$640</f>
        <v>1.4367816091954022</v>
      </c>
      <c r="I213" s="938"/>
      <c r="J213" s="925">
        <f>'Pivot Table 4-Year Insts.'!$P$643</f>
        <v>14.367816091954023</v>
      </c>
      <c r="K213" s="938"/>
      <c r="L213" s="925">
        <f>'Pivot Table 4-Year Insts.'!$P$646</f>
        <v>38.218390804597703</v>
      </c>
      <c r="M213" s="925"/>
      <c r="N213" s="922">
        <f>SUM(F213:L213)</f>
        <v>100</v>
      </c>
      <c r="P213" s="143"/>
      <c r="Q213" s="143"/>
      <c r="R213" s="143"/>
      <c r="S213" s="143"/>
      <c r="T213" s="143"/>
      <c r="U213" s="138"/>
      <c r="V213" s="144"/>
      <c r="W213" s="19"/>
    </row>
    <row r="214" spans="1:23" s="19" customFormat="1" ht="14.1" customHeight="1">
      <c r="A214" s="928" t="s">
        <v>414</v>
      </c>
      <c r="B214" s="929">
        <f>'Pivot Table 4-Year Insts.'!$P$663</f>
        <v>85.201054713249832</v>
      </c>
      <c r="C214" s="940"/>
      <c r="D214" s="931">
        <f t="shared" si="28"/>
        <v>60.193423597678915</v>
      </c>
      <c r="E214" s="932"/>
      <c r="F214" s="948">
        <f>'Pivot Table 4-Year Insts.'!$P$680</f>
        <v>34.119922630560929</v>
      </c>
      <c r="G214" s="949"/>
      <c r="H214" s="934">
        <f>'Pivot Table 4-Year Insts.'!$P$683</f>
        <v>5.029013539651837</v>
      </c>
      <c r="I214" s="949"/>
      <c r="J214" s="934">
        <f>'Pivot Table 4-Year Insts.'!$P$686</f>
        <v>21.044487427466152</v>
      </c>
      <c r="K214" s="949"/>
      <c r="L214" s="934">
        <f>'Pivot Table 4-Year Insts.'!$P$689</f>
        <v>39.806576402321085</v>
      </c>
      <c r="M214" s="934"/>
      <c r="N214" s="935">
        <f>SUM(F214:L214)</f>
        <v>100</v>
      </c>
      <c r="P214" s="143"/>
      <c r="Q214" s="143"/>
      <c r="R214" s="143"/>
      <c r="S214" s="143"/>
      <c r="T214" s="143"/>
      <c r="U214" s="138"/>
      <c r="V214" s="144"/>
    </row>
    <row r="215" spans="1:23" ht="57" customHeight="1">
      <c r="A215" s="952" t="s">
        <v>773</v>
      </c>
      <c r="B215" s="952"/>
      <c r="C215" s="952"/>
      <c r="D215" s="953"/>
      <c r="E215" s="953"/>
      <c r="F215" s="953"/>
      <c r="G215" s="953"/>
      <c r="H215" s="953"/>
      <c r="I215" s="953"/>
      <c r="J215" s="953"/>
      <c r="K215" s="953"/>
      <c r="L215" s="953"/>
      <c r="M215" s="953"/>
      <c r="N215" s="953"/>
      <c r="P215" s="136"/>
      <c r="Q215" s="143"/>
      <c r="R215" s="143"/>
      <c r="S215" s="143"/>
      <c r="T215" s="143"/>
      <c r="U215" s="136"/>
      <c r="V215" s="136"/>
      <c r="W215" s="12"/>
    </row>
    <row r="216" spans="1:23" ht="15" customHeight="1">
      <c r="A216" s="952" t="s">
        <v>772</v>
      </c>
      <c r="B216" s="952"/>
      <c r="C216" s="952"/>
      <c r="D216" s="953"/>
      <c r="E216" s="953"/>
      <c r="F216" s="953"/>
      <c r="G216" s="953"/>
      <c r="H216" s="953"/>
      <c r="I216" s="953"/>
      <c r="J216" s="953"/>
      <c r="K216" s="953"/>
      <c r="L216" s="953"/>
      <c r="M216" s="953"/>
      <c r="N216" s="953"/>
      <c r="P216" s="136"/>
      <c r="Q216" s="136"/>
      <c r="R216" s="136"/>
      <c r="S216" s="136"/>
      <c r="T216" s="136"/>
      <c r="U216" s="136"/>
      <c r="V216" s="136"/>
      <c r="W216" s="12"/>
    </row>
    <row r="217" spans="1:23" ht="12.75" customHeight="1">
      <c r="A217" s="952" t="s">
        <v>367</v>
      </c>
      <c r="B217" s="952"/>
      <c r="C217" s="952"/>
      <c r="D217" s="952"/>
      <c r="E217" s="952"/>
      <c r="F217" s="952"/>
      <c r="G217" s="952"/>
      <c r="H217" s="952"/>
      <c r="I217" s="952"/>
      <c r="J217" s="952"/>
      <c r="K217" s="952"/>
      <c r="L217" s="952"/>
      <c r="O217" s="38"/>
    </row>
    <row r="218" spans="1:23">
      <c r="A218" s="326" t="s">
        <v>939</v>
      </c>
      <c r="B218" s="28"/>
      <c r="C218" s="28"/>
      <c r="D218" s="43"/>
      <c r="E218" s="43"/>
      <c r="F218" s="43"/>
      <c r="G218" s="43"/>
      <c r="H218" s="43"/>
      <c r="I218" s="43"/>
      <c r="J218" s="43"/>
      <c r="K218" s="43"/>
      <c r="L218" s="43"/>
      <c r="M218" s="43"/>
      <c r="N218" s="183" t="s">
        <v>1012</v>
      </c>
      <c r="P218" s="136"/>
      <c r="Q218" s="136"/>
      <c r="R218" s="136"/>
      <c r="S218" s="136"/>
      <c r="T218" s="136"/>
      <c r="U218" s="136"/>
      <c r="V218" s="136"/>
      <c r="W218" s="12"/>
    </row>
    <row r="219" spans="1:23" ht="18">
      <c r="A219" s="915" t="s">
        <v>765</v>
      </c>
      <c r="B219" s="1"/>
      <c r="C219" s="1"/>
      <c r="D219" s="1"/>
      <c r="E219" s="1"/>
      <c r="F219" s="1"/>
      <c r="G219" s="1"/>
      <c r="H219" s="1"/>
      <c r="I219" s="1"/>
      <c r="J219" s="1"/>
      <c r="K219" s="1"/>
      <c r="L219" s="44"/>
      <c r="M219" s="11"/>
      <c r="N219" s="44"/>
    </row>
    <row r="220" spans="1:23" ht="9" customHeight="1">
      <c r="A220" s="1"/>
      <c r="B220" s="1"/>
      <c r="C220" s="1"/>
      <c r="D220" s="1"/>
      <c r="E220" s="1"/>
      <c r="F220" s="1"/>
      <c r="G220" s="1"/>
      <c r="H220" s="1"/>
      <c r="I220" s="1"/>
      <c r="J220" s="1"/>
      <c r="K220" s="1"/>
      <c r="L220" s="44"/>
      <c r="M220" s="11"/>
      <c r="N220" s="44"/>
    </row>
    <row r="221" spans="1:23" ht="15.75">
      <c r="A221" s="1" t="s">
        <v>425</v>
      </c>
      <c r="B221" s="1"/>
      <c r="C221" s="1"/>
      <c r="D221" s="1"/>
      <c r="E221" s="1"/>
      <c r="F221" s="1"/>
      <c r="G221" s="1"/>
      <c r="H221" s="1"/>
      <c r="I221" s="1"/>
      <c r="J221" s="1"/>
      <c r="K221" s="1"/>
      <c r="L221" s="44"/>
      <c r="M221" s="11"/>
      <c r="N221" s="44"/>
    </row>
    <row r="222" spans="1:23" ht="18.75">
      <c r="A222" s="1" t="s">
        <v>436</v>
      </c>
      <c r="B222" s="1"/>
      <c r="C222" s="1"/>
      <c r="D222" s="1"/>
      <c r="E222" s="1"/>
      <c r="F222" s="1"/>
      <c r="G222" s="1"/>
      <c r="H222" s="1"/>
      <c r="I222" s="1"/>
      <c r="J222" s="1"/>
      <c r="K222" s="1"/>
      <c r="L222" s="44"/>
      <c r="M222" s="11"/>
      <c r="N222" s="44"/>
    </row>
    <row r="223" spans="1:23" ht="15.75">
      <c r="A223" s="1" t="s">
        <v>1020</v>
      </c>
      <c r="B223" s="1"/>
      <c r="C223" s="1"/>
      <c r="D223" s="1"/>
      <c r="E223" s="1"/>
      <c r="F223" s="1"/>
      <c r="G223" s="1"/>
      <c r="H223" s="1"/>
      <c r="I223" s="1"/>
      <c r="J223" s="1"/>
      <c r="K223" s="1"/>
      <c r="L223" s="44"/>
      <c r="M223" s="11"/>
      <c r="N223" s="44"/>
      <c r="P223" s="814" t="s">
        <v>1125</v>
      </c>
    </row>
    <row r="224" spans="1:23" ht="9" customHeight="1">
      <c r="A224" s="1"/>
      <c r="B224" s="1"/>
      <c r="C224" s="1"/>
      <c r="D224" s="1"/>
      <c r="E224" s="1"/>
      <c r="F224" s="1"/>
      <c r="G224" s="1"/>
      <c r="H224" s="1"/>
      <c r="I224" s="1"/>
      <c r="J224" s="1"/>
      <c r="K224" s="1"/>
      <c r="L224" s="44"/>
      <c r="M224" s="11"/>
      <c r="N224" s="44"/>
      <c r="P224" s="584"/>
    </row>
    <row r="225" spans="1:33" ht="73.5" customHeight="1">
      <c r="A225" s="15"/>
      <c r="B225" s="916" t="s">
        <v>938</v>
      </c>
      <c r="C225" s="917"/>
      <c r="D225" s="916" t="s">
        <v>771</v>
      </c>
      <c r="E225" s="918"/>
      <c r="F225" s="916" t="s">
        <v>435</v>
      </c>
      <c r="G225" s="916"/>
      <c r="H225" s="916" t="s">
        <v>396</v>
      </c>
      <c r="I225" s="916"/>
      <c r="J225" s="916" t="s">
        <v>390</v>
      </c>
      <c r="K225" s="916"/>
      <c r="L225" s="916" t="s">
        <v>416</v>
      </c>
      <c r="M225" s="916"/>
      <c r="N225" s="916" t="s">
        <v>417</v>
      </c>
      <c r="P225" s="815" t="s">
        <v>388</v>
      </c>
      <c r="Q225" s="815" t="s">
        <v>384</v>
      </c>
      <c r="R225" s="815" t="s">
        <v>385</v>
      </c>
      <c r="S225" s="815" t="s">
        <v>252</v>
      </c>
      <c r="T225" s="816" t="s">
        <v>253</v>
      </c>
      <c r="U225" s="816" t="s">
        <v>389</v>
      </c>
      <c r="V225" s="817" t="s">
        <v>387</v>
      </c>
      <c r="X225" s="12"/>
      <c r="AD225" s="185"/>
      <c r="AE225" s="12"/>
    </row>
    <row r="226" spans="1:33" s="18" customFormat="1" ht="18" customHeight="1">
      <c r="A226" s="919" t="s">
        <v>399</v>
      </c>
      <c r="B226" s="920">
        <f>+'Pivot Table 2-Year Insts.'!Q624</f>
        <v>42.960744268849894</v>
      </c>
      <c r="C226" s="936"/>
      <c r="D226" s="944">
        <f>SUM(F226:J226)</f>
        <v>49.060718090105894</v>
      </c>
      <c r="E226" s="923"/>
      <c r="F226" s="924">
        <f>+'Pivot Table 2-Year Insts.'!Q638</f>
        <v>17.759258098878377</v>
      </c>
      <c r="G226" s="925"/>
      <c r="H226" s="925">
        <f>+'Pivot Table 2-Year Insts.'!Q641</f>
        <v>13.01877728345552</v>
      </c>
      <c r="I226" s="924"/>
      <c r="J226" s="925">
        <f>+'Pivot Table 2-Year Insts.'!Q644</f>
        <v>18.282682707772</v>
      </c>
      <c r="K226" s="924"/>
      <c r="L226" s="925">
        <f>+'Pivot Table 2-Year Insts.'!Q647</f>
        <v>50.939281909894106</v>
      </c>
      <c r="M226" s="925"/>
      <c r="N226" s="922">
        <f>SUM(F226:L226)</f>
        <v>100</v>
      </c>
      <c r="P226" s="818">
        <f>+'Pivot Table 2-Year Insts.'!Q637</f>
        <v>17.263801003709361</v>
      </c>
      <c r="Q226" s="818">
        <f>+'Pivot Table 2-Year Insts.'!Q640</f>
        <v>12.276674667248527</v>
      </c>
      <c r="R226" s="818">
        <f>+'Pivot Table 2-Year Insts.'!Q643</f>
        <v>18.279729434867992</v>
      </c>
      <c r="S226" s="818">
        <f>+'Pivot Table 2-Year Insts.'!Q646</f>
        <v>52.179794894174123</v>
      </c>
      <c r="T226" s="819">
        <f>SUM(P226:S226)</f>
        <v>100</v>
      </c>
      <c r="U226" s="820">
        <f>SUM(P226:R226)</f>
        <v>47.820205105825877</v>
      </c>
      <c r="V226" s="821">
        <f>+D226-U226</f>
        <v>1.2405129842800164</v>
      </c>
      <c r="W226" s="109" t="s">
        <v>399</v>
      </c>
      <c r="X226" s="20"/>
      <c r="Y226" s="10"/>
      <c r="Z226" s="10"/>
      <c r="AA226" s="10"/>
      <c r="AB226" s="10"/>
      <c r="AC226" s="10"/>
      <c r="AD226" s="184"/>
      <c r="AE226" s="184"/>
      <c r="AF226" s="184"/>
      <c r="AG226" s="184"/>
    </row>
    <row r="227" spans="1:33" s="29" customFormat="1" ht="9" customHeight="1">
      <c r="A227" s="926"/>
      <c r="B227" s="920"/>
      <c r="C227" s="936"/>
      <c r="D227" s="945"/>
      <c r="E227" s="923"/>
      <c r="F227" s="924"/>
      <c r="G227" s="938"/>
      <c r="H227" s="925"/>
      <c r="I227" s="938"/>
      <c r="J227" s="925"/>
      <c r="K227" s="938"/>
      <c r="L227" s="925"/>
      <c r="M227" s="925"/>
      <c r="N227" s="922"/>
      <c r="P227" s="818"/>
      <c r="Q227" s="818"/>
      <c r="R227" s="818"/>
      <c r="S227" s="818"/>
      <c r="T227" s="819"/>
      <c r="U227" s="820"/>
      <c r="V227" s="821"/>
      <c r="W227" s="109"/>
      <c r="X227" s="30"/>
      <c r="Y227" s="10"/>
      <c r="Z227" s="10"/>
      <c r="AA227" s="10"/>
      <c r="AB227" s="10"/>
      <c r="AC227" s="10"/>
      <c r="AD227" s="184"/>
      <c r="AE227" s="184"/>
      <c r="AF227" s="184"/>
      <c r="AG227" s="184"/>
    </row>
    <row r="228" spans="1:33" s="7" customFormat="1" ht="14.1" customHeight="1">
      <c r="A228" s="919" t="s">
        <v>400</v>
      </c>
      <c r="B228" s="920">
        <f>+'Pivot Table 2-Year Insts.'!Q16</f>
        <v>46.879159621541895</v>
      </c>
      <c r="C228" s="936"/>
      <c r="D228" s="945">
        <f t="shared" ref="D228:D246" si="29">SUM(F228:J228)</f>
        <v>46.719361522523215</v>
      </c>
      <c r="E228" s="923"/>
      <c r="F228" s="924">
        <f>+'Pivot Table 2-Year Insts.'!Q30</f>
        <v>19.791266978742996</v>
      </c>
      <c r="G228" s="938"/>
      <c r="H228" s="925">
        <f>+'Pivot Table 2-Year Insts.'!Q33</f>
        <v>0</v>
      </c>
      <c r="I228" s="938"/>
      <c r="J228" s="925">
        <f>+'Pivot Table 2-Year Insts.'!Q36</f>
        <v>26.928094543780219</v>
      </c>
      <c r="K228" s="938"/>
      <c r="L228" s="925">
        <f>+'Pivot Table 2-Year Insts.'!Q39</f>
        <v>53.280638477476785</v>
      </c>
      <c r="M228" s="925"/>
      <c r="N228" s="922">
        <f t="shared" ref="N228:N246" si="30">SUM(F228:L228)</f>
        <v>100</v>
      </c>
      <c r="P228" s="818">
        <f>+'Pivot Table 2-Year Insts.'!Q29</f>
        <v>18.930884643764863</v>
      </c>
      <c r="Q228" s="818">
        <f>+'Pivot Table 2-Year Insts.'!Q32</f>
        <v>0</v>
      </c>
      <c r="R228" s="818">
        <f>+'Pivot Table 2-Year Insts.'!Q35</f>
        <v>27.908502090678034</v>
      </c>
      <c r="S228" s="818">
        <f>+'Pivot Table 2-Year Insts.'!Q38</f>
        <v>53.160613265557103</v>
      </c>
      <c r="T228" s="819">
        <f t="shared" ref="T228:T246" si="31">SUM(P228:S228)</f>
        <v>100</v>
      </c>
      <c r="U228" s="820">
        <f t="shared" ref="U228:U246" si="32">SUM(P228:R228)</f>
        <v>46.839386734442897</v>
      </c>
      <c r="V228" s="821">
        <f t="shared" ref="V228:V246" si="33">+D228-U228</f>
        <v>-0.12002521191968185</v>
      </c>
      <c r="W228" s="111" t="s">
        <v>400</v>
      </c>
      <c r="X228" s="19"/>
      <c r="Y228" s="10"/>
      <c r="Z228" s="10"/>
      <c r="AA228" s="10"/>
      <c r="AB228" s="10"/>
      <c r="AC228" s="10"/>
      <c r="AD228" s="184"/>
      <c r="AE228" s="184"/>
      <c r="AF228" s="184"/>
      <c r="AG228" s="184"/>
    </row>
    <row r="229" spans="1:33" s="7" customFormat="1" ht="14.1" customHeight="1">
      <c r="A229" s="926" t="s">
        <v>401</v>
      </c>
      <c r="B229" s="920">
        <f>+'Pivot Table 2-Year Insts.'!Q54</f>
        <v>44.689824399969332</v>
      </c>
      <c r="C229" s="936"/>
      <c r="D229" s="945">
        <f t="shared" si="29"/>
        <v>46.053534660260809</v>
      </c>
      <c r="E229" s="923"/>
      <c r="F229" s="924">
        <f>+'Pivot Table 2-Year Insts.'!Q68</f>
        <v>17.227179135209333</v>
      </c>
      <c r="G229" s="938"/>
      <c r="H229" s="925">
        <f>+'Pivot Table 2-Year Insts.'!Q71</f>
        <v>16.969800960878516</v>
      </c>
      <c r="I229" s="938"/>
      <c r="J229" s="925">
        <f>+'Pivot Table 2-Year Insts.'!Q74</f>
        <v>11.856554564172958</v>
      </c>
      <c r="K229" s="938"/>
      <c r="L229" s="925">
        <f>+'Pivot Table 2-Year Insts.'!Q77</f>
        <v>53.946465339739191</v>
      </c>
      <c r="M229" s="925"/>
      <c r="N229" s="922">
        <f t="shared" si="30"/>
        <v>100</v>
      </c>
      <c r="P229" s="818">
        <f>+'Pivot Table 2-Year Insts.'!Q67</f>
        <v>21.475966984949022</v>
      </c>
      <c r="Q229" s="818">
        <f>+'Pivot Table 2-Year Insts.'!Q70</f>
        <v>11.911312510114906</v>
      </c>
      <c r="R229" s="818">
        <f>+'Pivot Table 2-Year Insts.'!Q73</f>
        <v>13.642984301666935</v>
      </c>
      <c r="S229" s="818">
        <f>+'Pivot Table 2-Year Insts.'!Q76</f>
        <v>52.969736203269136</v>
      </c>
      <c r="T229" s="819">
        <f t="shared" si="31"/>
        <v>100</v>
      </c>
      <c r="U229" s="820">
        <f t="shared" si="32"/>
        <v>47.030263796730864</v>
      </c>
      <c r="V229" s="821">
        <f t="shared" si="33"/>
        <v>-0.97672913647005544</v>
      </c>
      <c r="W229" s="111" t="s">
        <v>401</v>
      </c>
      <c r="X229" s="19"/>
      <c r="Y229" s="10"/>
      <c r="Z229" s="10"/>
      <c r="AA229" s="10"/>
      <c r="AB229" s="10"/>
      <c r="AC229" s="10"/>
      <c r="AD229" s="184"/>
      <c r="AE229" s="184"/>
      <c r="AF229" s="184"/>
      <c r="AG229" s="184"/>
    </row>
    <row r="230" spans="1:33" s="18" customFormat="1" ht="13.5" customHeight="1">
      <c r="A230" s="926" t="s">
        <v>415</v>
      </c>
      <c r="B230" s="920">
        <f>+'Pivot Table 2-Year Insts.'!Q92</f>
        <v>39.814636030121648</v>
      </c>
      <c r="C230" s="936"/>
      <c r="D230" s="945">
        <f t="shared" si="29"/>
        <v>0</v>
      </c>
      <c r="E230" s="923"/>
      <c r="F230" s="924">
        <f>+'Pivot Table 2-Year Insts.'!Q106</f>
        <v>0</v>
      </c>
      <c r="G230" s="938"/>
      <c r="H230" s="946">
        <f>+'Pivot Table 2-Year Insts.'!Q109</f>
        <v>0</v>
      </c>
      <c r="I230" s="938"/>
      <c r="J230" s="925">
        <f>+'Pivot Table 2-Year Insts.'!Q112</f>
        <v>0</v>
      </c>
      <c r="K230" s="938"/>
      <c r="L230" s="925">
        <f>+'Pivot Table 2-Year Insts.'!Q115</f>
        <v>100</v>
      </c>
      <c r="M230" s="925"/>
      <c r="N230" s="922">
        <f t="shared" si="30"/>
        <v>100</v>
      </c>
      <c r="O230" s="7"/>
      <c r="P230" s="818">
        <f>+'Pivot Table 2-Year Insts.'!Q105</f>
        <v>5.7831325301204819</v>
      </c>
      <c r="Q230" s="818">
        <f>+'Pivot Table 2-Year Insts.'!Q108</f>
        <v>0</v>
      </c>
      <c r="R230" s="818">
        <f>+'Pivot Table 2-Year Insts.'!Q111</f>
        <v>13.192771084337348</v>
      </c>
      <c r="S230" s="818">
        <f>+'Pivot Table 2-Year Insts.'!Q115</f>
        <v>100</v>
      </c>
      <c r="T230" s="819">
        <f t="shared" si="31"/>
        <v>118.97590361445783</v>
      </c>
      <c r="U230" s="820">
        <f t="shared" si="32"/>
        <v>18.975903614457831</v>
      </c>
      <c r="V230" s="821">
        <f t="shared" si="33"/>
        <v>-18.975903614457831</v>
      </c>
      <c r="W230" s="109" t="s">
        <v>415</v>
      </c>
      <c r="X230" s="20"/>
      <c r="Y230" s="10"/>
      <c r="Z230" s="10"/>
      <c r="AA230" s="10"/>
      <c r="AB230" s="10"/>
      <c r="AC230" s="10"/>
      <c r="AD230" s="184"/>
      <c r="AE230" s="184"/>
      <c r="AF230" s="184"/>
      <c r="AG230" s="184"/>
    </row>
    <row r="231" spans="1:33" s="7" customFormat="1" ht="14.1" customHeight="1">
      <c r="A231" s="926" t="s">
        <v>402</v>
      </c>
      <c r="B231" s="920">
        <f>+'Pivot Table 2-Year Insts.'!Q130</f>
        <v>32.238632265678788</v>
      </c>
      <c r="C231" s="936"/>
      <c r="D231" s="945">
        <f t="shared" si="29"/>
        <v>62.649040294902761</v>
      </c>
      <c r="E231" s="923"/>
      <c r="F231" s="924">
        <f>+'Pivot Table 2-Year Insts.'!Q144</f>
        <v>34.422270242786325</v>
      </c>
      <c r="G231" s="938"/>
      <c r="H231" s="925">
        <f>+'Pivot Table 2-Year Insts.'!Q147</f>
        <v>14.96631498665311</v>
      </c>
      <c r="I231" s="938"/>
      <c r="J231" s="925">
        <f>+'Pivot Table 2-Year Insts.'!Q150</f>
        <v>13.260455065463328</v>
      </c>
      <c r="K231" s="938"/>
      <c r="L231" s="925">
        <f>+'Pivot Table 2-Year Insts.'!Q153</f>
        <v>37.350959705097239</v>
      </c>
      <c r="M231" s="925"/>
      <c r="N231" s="922">
        <f t="shared" si="30"/>
        <v>100</v>
      </c>
      <c r="P231" s="818">
        <f>+'Pivot Table 2-Year Insts.'!Q143</f>
        <v>31.037337749051868</v>
      </c>
      <c r="Q231" s="818">
        <f>+'Pivot Table 2-Year Insts.'!Q146</f>
        <v>15.292986485764647</v>
      </c>
      <c r="R231" s="818">
        <f>+'Pivot Table 2-Year Insts.'!Q149</f>
        <v>14.203301105710164</v>
      </c>
      <c r="S231" s="818">
        <f>+'Pivot Table 2-Year Insts.'!Q152</f>
        <v>39.466374659473317</v>
      </c>
      <c r="T231" s="819">
        <f t="shared" si="31"/>
        <v>100</v>
      </c>
      <c r="U231" s="820">
        <f t="shared" si="32"/>
        <v>60.533625340526683</v>
      </c>
      <c r="V231" s="821">
        <f t="shared" si="33"/>
        <v>2.1154149543760781</v>
      </c>
      <c r="W231" s="109" t="s">
        <v>402</v>
      </c>
      <c r="X231" s="19"/>
      <c r="Y231" s="10"/>
      <c r="Z231" s="10"/>
      <c r="AA231" s="10"/>
      <c r="AB231" s="10"/>
      <c r="AC231" s="10"/>
      <c r="AD231" s="184"/>
      <c r="AE231" s="184"/>
      <c r="AF231" s="184"/>
      <c r="AG231" s="184"/>
    </row>
    <row r="232" spans="1:33" s="7" customFormat="1" ht="6.75" customHeight="1">
      <c r="A232" s="926"/>
      <c r="B232" s="920"/>
      <c r="C232" s="936"/>
      <c r="D232" s="945"/>
      <c r="E232" s="923"/>
      <c r="F232" s="924"/>
      <c r="G232" s="938"/>
      <c r="H232" s="925"/>
      <c r="I232" s="938"/>
      <c r="J232" s="925"/>
      <c r="K232" s="938"/>
      <c r="L232" s="925"/>
      <c r="M232" s="925"/>
      <c r="N232" s="922"/>
      <c r="P232" s="818"/>
      <c r="Q232" s="818"/>
      <c r="R232" s="818"/>
      <c r="S232" s="818"/>
      <c r="T232" s="819"/>
      <c r="U232" s="820"/>
      <c r="V232" s="821"/>
      <c r="W232" s="109"/>
      <c r="X232" s="19"/>
      <c r="Y232" s="10"/>
      <c r="Z232" s="10"/>
      <c r="AA232" s="10"/>
      <c r="AB232" s="10"/>
      <c r="AC232" s="10"/>
      <c r="AD232" s="184"/>
      <c r="AE232" s="184"/>
      <c r="AF232" s="184"/>
      <c r="AG232" s="184"/>
    </row>
    <row r="233" spans="1:33" s="7" customFormat="1" ht="14.1" customHeight="1">
      <c r="A233" s="926" t="s">
        <v>403</v>
      </c>
      <c r="B233" s="920">
        <f>+'Pivot Table 2-Year Insts.'!Q168</f>
        <v>50.924117887471056</v>
      </c>
      <c r="C233" s="936"/>
      <c r="D233" s="945">
        <f t="shared" si="29"/>
        <v>45.719636169074377</v>
      </c>
      <c r="E233" s="923"/>
      <c r="F233" s="924">
        <f>+'Pivot Table 2-Year Insts.'!Q182</f>
        <v>10.89709291956483</v>
      </c>
      <c r="G233" s="938"/>
      <c r="H233" s="925">
        <f>+'Pivot Table 2-Year Insts.'!Q185</f>
        <v>12.644908150526128</v>
      </c>
      <c r="I233" s="938"/>
      <c r="J233" s="925">
        <f>+'Pivot Table 2-Year Insts.'!Q188</f>
        <v>22.177635098983416</v>
      </c>
      <c r="K233" s="938"/>
      <c r="L233" s="925">
        <f>+'Pivot Table 2-Year Insts.'!Q191</f>
        <v>54.280363830925623</v>
      </c>
      <c r="M233" s="925"/>
      <c r="N233" s="922">
        <f t="shared" si="30"/>
        <v>100</v>
      </c>
      <c r="P233" s="818">
        <f>+'Pivot Table 2-Year Insts.'!Q181</f>
        <v>11.540264366738541</v>
      </c>
      <c r="Q233" s="818">
        <f>+'Pivot Table 2-Year Insts.'!Q184</f>
        <v>12.552732727102278</v>
      </c>
      <c r="R233" s="818">
        <f>+'Pivot Table 2-Year Insts.'!Q187</f>
        <v>18.955657635698884</v>
      </c>
      <c r="S233" s="818">
        <f>+'Pivot Table 2-Year Insts.'!Q190</f>
        <v>56.951345270460294</v>
      </c>
      <c r="T233" s="819">
        <f t="shared" si="31"/>
        <v>100</v>
      </c>
      <c r="U233" s="820">
        <f t="shared" si="32"/>
        <v>43.048654729539706</v>
      </c>
      <c r="V233" s="821">
        <f t="shared" si="33"/>
        <v>2.6709814395346712</v>
      </c>
      <c r="W233" s="109" t="s">
        <v>403</v>
      </c>
      <c r="X233" s="19"/>
      <c r="Y233" s="10"/>
      <c r="Z233" s="10"/>
      <c r="AA233" s="10"/>
      <c r="AB233" s="10"/>
      <c r="AC233" s="10"/>
      <c r="AD233" s="184"/>
      <c r="AE233" s="184"/>
      <c r="AF233" s="184"/>
      <c r="AG233" s="184"/>
    </row>
    <row r="234" spans="1:33" s="7" customFormat="1" ht="14.1" customHeight="1">
      <c r="A234" s="926" t="s">
        <v>404</v>
      </c>
      <c r="B234" s="920">
        <f>+'Pivot Table 2-Year Insts.'!Q206</f>
        <v>41.867380315194765</v>
      </c>
      <c r="C234" s="936"/>
      <c r="D234" s="945">
        <f t="shared" si="29"/>
        <v>44.886363636363633</v>
      </c>
      <c r="E234" s="923"/>
      <c r="F234" s="924">
        <f>+'Pivot Table 2-Year Insts.'!Q220</f>
        <v>23.025568181818183</v>
      </c>
      <c r="G234" s="938"/>
      <c r="H234" s="925">
        <f>+'Pivot Table 2-Year Insts.'!Q223</f>
        <v>15.866477272727272</v>
      </c>
      <c r="I234" s="938"/>
      <c r="J234" s="925">
        <f>+'Pivot Table 2-Year Insts.'!Q226</f>
        <v>5.9943181818181817</v>
      </c>
      <c r="K234" s="938"/>
      <c r="L234" s="925">
        <f>+'Pivot Table 2-Year Insts.'!Q229</f>
        <v>55.113636363636367</v>
      </c>
      <c r="M234" s="925"/>
      <c r="N234" s="922">
        <f t="shared" si="30"/>
        <v>100</v>
      </c>
      <c r="P234" s="818">
        <f>+'Pivot Table 2-Year Insts.'!Q219</f>
        <v>19.189378057302587</v>
      </c>
      <c r="Q234" s="818">
        <f>+'Pivot Table 2-Year Insts.'!Q222</f>
        <v>15.038434661076169</v>
      </c>
      <c r="R234" s="818">
        <f>+'Pivot Table 2-Year Insts.'!Q225</f>
        <v>8.7351502445842062</v>
      </c>
      <c r="S234" s="818">
        <f>+'Pivot Table 2-Year Insts.'!Q228</f>
        <v>57.037037037037038</v>
      </c>
      <c r="T234" s="819">
        <f t="shared" si="31"/>
        <v>100</v>
      </c>
      <c r="U234" s="820">
        <f t="shared" si="32"/>
        <v>42.962962962962962</v>
      </c>
      <c r="V234" s="821">
        <f t="shared" si="33"/>
        <v>1.9234006734006712</v>
      </c>
      <c r="W234" s="109" t="s">
        <v>404</v>
      </c>
      <c r="X234" s="19"/>
      <c r="Y234" s="10"/>
      <c r="Z234" s="10"/>
      <c r="AA234" s="10"/>
      <c r="AB234" s="10"/>
      <c r="AC234" s="10"/>
      <c r="AD234" s="184"/>
      <c r="AE234" s="184"/>
      <c r="AF234" s="184"/>
      <c r="AG234" s="184"/>
    </row>
    <row r="235" spans="1:33" s="7" customFormat="1" ht="13.5" customHeight="1">
      <c r="A235" s="926" t="s">
        <v>405</v>
      </c>
      <c r="B235" s="920">
        <f>+'Pivot Table 2-Year Insts.'!Q244</f>
        <v>49.216556471334115</v>
      </c>
      <c r="C235" s="936"/>
      <c r="D235" s="945">
        <f t="shared" si="29"/>
        <v>42.730953257269043</v>
      </c>
      <c r="E235" s="923"/>
      <c r="F235" s="924">
        <f>+'Pivot Table 2-Year Insts.'!Q258</f>
        <v>6.1464850938535145</v>
      </c>
      <c r="G235" s="938"/>
      <c r="H235" s="925">
        <f>+'Pivot Table 2-Year Insts.'!Q261</f>
        <v>16.157526683842473</v>
      </c>
      <c r="I235" s="938"/>
      <c r="J235" s="925">
        <f>+'Pivot Table 2-Year Insts.'!Q264</f>
        <v>20.426941479573056</v>
      </c>
      <c r="K235" s="938"/>
      <c r="L235" s="925">
        <f>+'Pivot Table 2-Year Insts.'!Q267</f>
        <v>57.269046742730957</v>
      </c>
      <c r="M235" s="925"/>
      <c r="N235" s="922">
        <f t="shared" si="30"/>
        <v>100</v>
      </c>
      <c r="P235" s="818">
        <f>+'Pivot Table 2-Year Insts.'!Q257</f>
        <v>4.2635658914728678</v>
      </c>
      <c r="Q235" s="818">
        <f>+'Pivot Table 2-Year Insts.'!Q260</f>
        <v>11.03808560835861</v>
      </c>
      <c r="R235" s="818">
        <f>+'Pivot Table 2-Year Insts.'!Q263</f>
        <v>18.94169194472531</v>
      </c>
      <c r="S235" s="818">
        <f>+'Pivot Table 2-Year Insts.'!Q266</f>
        <v>65.7566565554432</v>
      </c>
      <c r="T235" s="819">
        <f t="shared" si="31"/>
        <v>99.999999999999986</v>
      </c>
      <c r="U235" s="820">
        <f t="shared" si="32"/>
        <v>34.243343444556785</v>
      </c>
      <c r="V235" s="821">
        <f t="shared" si="33"/>
        <v>8.4876098127122575</v>
      </c>
      <c r="W235" s="109" t="s">
        <v>405</v>
      </c>
      <c r="X235" s="19"/>
      <c r="Y235" s="10"/>
      <c r="Z235" s="10"/>
      <c r="AA235" s="10"/>
      <c r="AB235" s="10"/>
      <c r="AC235" s="10"/>
      <c r="AD235" s="184"/>
      <c r="AE235" s="184"/>
      <c r="AF235" s="184"/>
      <c r="AG235" s="184"/>
    </row>
    <row r="236" spans="1:33" s="7" customFormat="1" ht="13.5" customHeight="1">
      <c r="A236" s="926" t="s">
        <v>406</v>
      </c>
      <c r="B236" s="920">
        <f>+'Pivot Table 2-Year Insts.'!Q282</f>
        <v>46.212521269729507</v>
      </c>
      <c r="C236" s="936"/>
      <c r="D236" s="945">
        <f t="shared" si="29"/>
        <v>49.650837988826815</v>
      </c>
      <c r="E236" s="923"/>
      <c r="F236" s="924">
        <f>+'Pivot Table 2-Year Insts.'!Q296</f>
        <v>12.61427120365668</v>
      </c>
      <c r="G236" s="938"/>
      <c r="H236" s="925">
        <f>+'Pivot Table 2-Year Insts.'!Q299</f>
        <v>18.588115794819707</v>
      </c>
      <c r="I236" s="938"/>
      <c r="J236" s="925">
        <f>+'Pivot Table 2-Year Insts.'!Q302</f>
        <v>18.44845099035043</v>
      </c>
      <c r="K236" s="938"/>
      <c r="L236" s="925">
        <f>+'Pivot Table 2-Year Insts.'!Q305</f>
        <v>50.349162011173185</v>
      </c>
      <c r="M236" s="925"/>
      <c r="N236" s="922">
        <f t="shared" si="30"/>
        <v>100</v>
      </c>
      <c r="P236" s="818">
        <f>+'Pivot Table 2-Year Insts.'!Q295</f>
        <v>14.019520851818989</v>
      </c>
      <c r="Q236" s="818">
        <f>+'Pivot Table 2-Year Insts.'!Q298</f>
        <v>21.101879486972656</v>
      </c>
      <c r="R236" s="818">
        <f>+'Pivot Table 2-Year Insts.'!Q301</f>
        <v>21.335807050092765</v>
      </c>
      <c r="S236" s="818">
        <f>+'Pivot Table 2-Year Insts.'!Q304</f>
        <v>43.542792611115594</v>
      </c>
      <c r="T236" s="819">
        <f t="shared" si="31"/>
        <v>100</v>
      </c>
      <c r="U236" s="820">
        <f t="shared" si="32"/>
        <v>56.457207388884413</v>
      </c>
      <c r="V236" s="821">
        <f t="shared" si="33"/>
        <v>-6.8063694000575978</v>
      </c>
      <c r="W236" s="109" t="s">
        <v>406</v>
      </c>
      <c r="X236" s="19"/>
      <c r="Y236" s="10"/>
      <c r="Z236" s="10"/>
      <c r="AA236" s="10"/>
      <c r="AB236" s="10"/>
      <c r="AC236" s="10"/>
      <c r="AD236" s="184"/>
      <c r="AE236" s="184"/>
      <c r="AF236" s="184"/>
      <c r="AG236" s="184"/>
    </row>
    <row r="237" spans="1:33" s="7" customFormat="1" ht="9" customHeight="1">
      <c r="A237" s="926"/>
      <c r="B237" s="920"/>
      <c r="C237" s="936"/>
      <c r="D237" s="945"/>
      <c r="E237" s="923"/>
      <c r="F237" s="924"/>
      <c r="G237" s="938"/>
      <c r="H237" s="925"/>
      <c r="I237" s="938"/>
      <c r="J237" s="925"/>
      <c r="K237" s="938"/>
      <c r="L237" s="925"/>
      <c r="M237" s="925"/>
      <c r="N237" s="922"/>
      <c r="P237" s="818"/>
      <c r="Q237" s="818"/>
      <c r="R237" s="818"/>
      <c r="S237" s="818"/>
      <c r="T237" s="819"/>
      <c r="U237" s="820"/>
      <c r="V237" s="821"/>
      <c r="W237" s="109"/>
      <c r="X237" s="19"/>
      <c r="Y237" s="10"/>
      <c r="Z237" s="10"/>
      <c r="AA237" s="10"/>
      <c r="AB237" s="10"/>
      <c r="AC237" s="10"/>
      <c r="AD237" s="184"/>
      <c r="AE237" s="184"/>
      <c r="AF237" s="184"/>
      <c r="AG237" s="184"/>
    </row>
    <row r="238" spans="1:33" s="7" customFormat="1" ht="14.1" customHeight="1">
      <c r="A238" s="926" t="s">
        <v>407</v>
      </c>
      <c r="B238" s="920">
        <f>+'Pivot Table 2-Year Insts.'!Q320</f>
        <v>55.06889606445219</v>
      </c>
      <c r="C238" s="936"/>
      <c r="D238" s="945">
        <f t="shared" si="29"/>
        <v>37.822931785195934</v>
      </c>
      <c r="E238" s="923"/>
      <c r="F238" s="924">
        <f>+'Pivot Table 2-Year Insts.'!Q334</f>
        <v>24.528301886792452</v>
      </c>
      <c r="G238" s="938"/>
      <c r="H238" s="925">
        <f>+'Pivot Table 2-Year Insts.'!Q337</f>
        <v>0</v>
      </c>
      <c r="I238" s="938"/>
      <c r="J238" s="925">
        <f>+'Pivot Table 2-Year Insts.'!Q340</f>
        <v>13.294629898403484</v>
      </c>
      <c r="K238" s="938"/>
      <c r="L238" s="925">
        <f>+'Pivot Table 2-Year Insts.'!Q343</f>
        <v>62.177068214804066</v>
      </c>
      <c r="M238" s="925"/>
      <c r="N238" s="922">
        <f t="shared" si="30"/>
        <v>100</v>
      </c>
      <c r="P238" s="818">
        <f>+'Pivot Table 2-Year Insts.'!Q333</f>
        <v>23.085501858736059</v>
      </c>
      <c r="Q238" s="818">
        <f>+'Pivot Table 2-Year Insts.'!Q336</f>
        <v>0</v>
      </c>
      <c r="R238" s="818">
        <f>+'Pivot Table 2-Year Insts.'!Q339</f>
        <v>19.580456718003187</v>
      </c>
      <c r="S238" s="818">
        <f>+'Pivot Table 2-Year Insts.'!Q342</f>
        <v>57.33404142326075</v>
      </c>
      <c r="T238" s="819">
        <f t="shared" si="31"/>
        <v>100</v>
      </c>
      <c r="U238" s="820">
        <f t="shared" si="32"/>
        <v>42.665958576739243</v>
      </c>
      <c r="V238" s="821">
        <f t="shared" si="33"/>
        <v>-4.8430267915433092</v>
      </c>
      <c r="W238" s="109" t="s">
        <v>407</v>
      </c>
      <c r="X238" s="19"/>
      <c r="Y238" s="10"/>
      <c r="Z238" s="10"/>
      <c r="AA238" s="10"/>
      <c r="AB238" s="10"/>
      <c r="AC238" s="10"/>
      <c r="AD238" s="184"/>
      <c r="AE238" s="184"/>
      <c r="AF238" s="184"/>
      <c r="AG238" s="184"/>
    </row>
    <row r="239" spans="1:33" s="7" customFormat="1" ht="14.1" customHeight="1">
      <c r="A239" s="926" t="s">
        <v>408</v>
      </c>
      <c r="B239" s="920">
        <f>+'Pivot Table 2-Year Insts.'!Q358</f>
        <v>28.528656971770744</v>
      </c>
      <c r="C239" s="936"/>
      <c r="D239" s="945">
        <f t="shared" si="29"/>
        <v>29.695866352538019</v>
      </c>
      <c r="E239" s="923"/>
      <c r="F239" s="924">
        <f>+'Pivot Table 2-Year Insts.'!Q372</f>
        <v>18.18376526022703</v>
      </c>
      <c r="G239" s="938"/>
      <c r="H239" s="925">
        <f>+'Pivot Table 2-Year Insts.'!Q375</f>
        <v>0</v>
      </c>
      <c r="I239" s="938"/>
      <c r="J239" s="925">
        <f>+'Pivot Table 2-Year Insts.'!Q378</f>
        <v>11.512101092310987</v>
      </c>
      <c r="K239" s="938"/>
      <c r="L239" s="925">
        <f>+'Pivot Table 2-Year Insts.'!Q381</f>
        <v>70.304133647461981</v>
      </c>
      <c r="M239" s="925"/>
      <c r="N239" s="922">
        <f t="shared" si="30"/>
        <v>100</v>
      </c>
      <c r="P239" s="818">
        <f>+'Pivot Table 2-Year Insts.'!Q371</f>
        <v>19.958813380085711</v>
      </c>
      <c r="Q239" s="818">
        <f>+'Pivot Table 2-Year Insts.'!Q374</f>
        <v>0</v>
      </c>
      <c r="R239" s="818">
        <f>+'Pivot Table 2-Year Insts.'!Q377</f>
        <v>11.777146991707019</v>
      </c>
      <c r="S239" s="818">
        <f>+'Pivot Table 2-Year Insts.'!Q380</f>
        <v>68.264039628207271</v>
      </c>
      <c r="T239" s="819">
        <f t="shared" si="31"/>
        <v>100</v>
      </c>
      <c r="U239" s="820">
        <f t="shared" si="32"/>
        <v>31.735960371792729</v>
      </c>
      <c r="V239" s="821">
        <f t="shared" si="33"/>
        <v>-2.0400940192547097</v>
      </c>
      <c r="W239" s="109" t="s">
        <v>408</v>
      </c>
      <c r="X239" s="19"/>
      <c r="Y239" s="10"/>
      <c r="Z239" s="10"/>
      <c r="AA239" s="10"/>
      <c r="AB239" s="10"/>
      <c r="AC239" s="10"/>
      <c r="AD239" s="184"/>
      <c r="AE239" s="184"/>
      <c r="AF239" s="184"/>
      <c r="AG239" s="184"/>
    </row>
    <row r="240" spans="1:33" s="7" customFormat="1" ht="14.1" customHeight="1">
      <c r="A240" s="926" t="s">
        <v>409</v>
      </c>
      <c r="B240" s="920">
        <f>+'Pivot Table 2-Year Insts.'!Q396</f>
        <v>32.283562840620711</v>
      </c>
      <c r="C240" s="936"/>
      <c r="D240" s="945">
        <f t="shared" si="29"/>
        <v>46.984536082474229</v>
      </c>
      <c r="E240" s="923"/>
      <c r="F240" s="924">
        <f>+'Pivot Table 2-Year Insts.'!Q410</f>
        <v>16.262886597938145</v>
      </c>
      <c r="G240" s="938"/>
      <c r="H240" s="925">
        <f>+'Pivot Table 2-Year Insts.'!Q413</f>
        <v>12.512886597938145</v>
      </c>
      <c r="I240" s="938"/>
      <c r="J240" s="925">
        <f>+'Pivot Table 2-Year Insts.'!Q416</f>
        <v>18.208762886597938</v>
      </c>
      <c r="K240" s="938"/>
      <c r="L240" s="925">
        <f>+'Pivot Table 2-Year Insts.'!Q419</f>
        <v>53.015463917525771</v>
      </c>
      <c r="M240" s="925"/>
      <c r="N240" s="922">
        <f t="shared" si="30"/>
        <v>100</v>
      </c>
      <c r="P240" s="818">
        <f>+'Pivot Table 2-Year Insts.'!Q409</f>
        <v>16.717611098048437</v>
      </c>
      <c r="Q240" s="818">
        <f>+'Pivot Table 2-Year Insts.'!Q412</f>
        <v>11.262638137785093</v>
      </c>
      <c r="R240" s="818">
        <f>+'Pivot Table 2-Year Insts.'!Q415</f>
        <v>18.422290148130731</v>
      </c>
      <c r="S240" s="818">
        <f>+'Pivot Table 2-Year Insts.'!Q418</f>
        <v>53.59746061603574</v>
      </c>
      <c r="T240" s="819">
        <f t="shared" si="31"/>
        <v>100</v>
      </c>
      <c r="U240" s="820">
        <f t="shared" si="32"/>
        <v>46.40253938396426</v>
      </c>
      <c r="V240" s="821">
        <f t="shared" si="33"/>
        <v>0.58199669850996827</v>
      </c>
      <c r="W240" s="109" t="s">
        <v>409</v>
      </c>
      <c r="X240" s="19"/>
      <c r="Y240" s="10"/>
      <c r="Z240" s="10"/>
      <c r="AA240" s="10"/>
      <c r="AB240" s="10"/>
      <c r="AC240" s="10"/>
      <c r="AD240" s="184"/>
      <c r="AE240" s="184"/>
      <c r="AF240" s="184"/>
      <c r="AG240" s="184"/>
    </row>
    <row r="241" spans="1:33" s="7" customFormat="1" ht="13.5" customHeight="1">
      <c r="A241" s="926" t="s">
        <v>410</v>
      </c>
      <c r="B241" s="920">
        <f>+'Pivot Table 2-Year Insts.'!Q434</f>
        <v>49.07090766758683</v>
      </c>
      <c r="C241" s="936"/>
      <c r="D241" s="945">
        <f t="shared" si="29"/>
        <v>44.172963895885808</v>
      </c>
      <c r="E241" s="923"/>
      <c r="F241" s="924">
        <f>+'Pivot Table 2-Year Insts.'!Q448</f>
        <v>11.066330814441645</v>
      </c>
      <c r="G241" s="938"/>
      <c r="H241" s="925">
        <f>+'Pivot Table 2-Year Insts.'!Q451</f>
        <v>19.177162048698573</v>
      </c>
      <c r="I241" s="938"/>
      <c r="J241" s="925">
        <f>+'Pivot Table 2-Year Insts.'!Q454</f>
        <v>13.929471032745591</v>
      </c>
      <c r="K241" s="938"/>
      <c r="L241" s="925">
        <f>+'Pivot Table 2-Year Insts.'!Q457</f>
        <v>55.827036104114192</v>
      </c>
      <c r="M241" s="925"/>
      <c r="N241" s="922">
        <f t="shared" si="30"/>
        <v>100</v>
      </c>
      <c r="P241" s="818">
        <f>+'Pivot Table 2-Year Insts.'!Q447</f>
        <v>11.508973688795958</v>
      </c>
      <c r="Q241" s="818">
        <f>+'Pivot Table 2-Year Insts.'!Q450</f>
        <v>18.417842829761284</v>
      </c>
      <c r="R241" s="818">
        <f>+'Pivot Table 2-Year Insts.'!Q453</f>
        <v>11.238891792995295</v>
      </c>
      <c r="S241" s="818">
        <f>+'Pivot Table 2-Year Insts.'!Q456</f>
        <v>58.834291688447458</v>
      </c>
      <c r="T241" s="819">
        <f t="shared" si="31"/>
        <v>100</v>
      </c>
      <c r="U241" s="820">
        <f t="shared" si="32"/>
        <v>41.165708311552535</v>
      </c>
      <c r="V241" s="822">
        <f t="shared" si="33"/>
        <v>3.0072555843332722</v>
      </c>
      <c r="W241" s="109" t="s">
        <v>410</v>
      </c>
      <c r="X241" s="19"/>
      <c r="Y241" s="10"/>
      <c r="Z241" s="10"/>
      <c r="AA241" s="10"/>
      <c r="AB241" s="10"/>
      <c r="AC241" s="10"/>
      <c r="AD241" s="10"/>
      <c r="AE241" s="184"/>
      <c r="AF241" s="184"/>
      <c r="AG241" s="184"/>
    </row>
    <row r="242" spans="1:33" s="7" customFormat="1" ht="9.75" customHeight="1">
      <c r="A242" s="926"/>
      <c r="B242" s="920"/>
      <c r="C242" s="936"/>
      <c r="D242" s="945"/>
      <c r="E242" s="923"/>
      <c r="F242" s="924"/>
      <c r="G242" s="938"/>
      <c r="H242" s="925"/>
      <c r="I242" s="938"/>
      <c r="J242" s="925"/>
      <c r="K242" s="938"/>
      <c r="L242" s="925"/>
      <c r="M242" s="925"/>
      <c r="N242" s="922"/>
      <c r="P242" s="818"/>
      <c r="Q242" s="818"/>
      <c r="R242" s="818"/>
      <c r="S242" s="818"/>
      <c r="T242" s="819"/>
      <c r="U242" s="820"/>
      <c r="V242" s="822"/>
      <c r="W242" s="109"/>
      <c r="X242" s="19"/>
      <c r="Y242" s="10"/>
      <c r="Z242" s="10"/>
      <c r="AA242" s="10"/>
      <c r="AB242" s="10"/>
      <c r="AC242" s="10"/>
      <c r="AD242" s="10"/>
      <c r="AE242" s="184"/>
      <c r="AF242" s="184"/>
      <c r="AG242" s="184"/>
    </row>
    <row r="243" spans="1:33" s="7" customFormat="1" ht="13.5" customHeight="1">
      <c r="A243" s="926" t="s">
        <v>411</v>
      </c>
      <c r="B243" s="920">
        <f>+'Pivot Table 2-Year Insts.'!Q472</f>
        <v>74.386171675505793</v>
      </c>
      <c r="C243" s="936"/>
      <c r="D243" s="945">
        <f t="shared" si="29"/>
        <v>43.798961359035296</v>
      </c>
      <c r="E243" s="923"/>
      <c r="F243" s="947">
        <f>+'Pivot Table 2-Year Insts.'!Q486</f>
        <v>10.782501540357362</v>
      </c>
      <c r="G243" s="938"/>
      <c r="H243" s="925">
        <f>+'Pivot Table 2-Year Insts.'!Q489</f>
        <v>17.225596338350496</v>
      </c>
      <c r="I243" s="938"/>
      <c r="J243" s="925">
        <f>+'Pivot Table 2-Year Insts.'!Q492</f>
        <v>15.790863480327436</v>
      </c>
      <c r="K243" s="938"/>
      <c r="L243" s="925">
        <f>+'Pivot Table 2-Year Insts.'!Q495</f>
        <v>56.201038640964704</v>
      </c>
      <c r="M243" s="925"/>
      <c r="N243" s="922">
        <f t="shared" si="30"/>
        <v>100</v>
      </c>
      <c r="P243" s="818">
        <f>+'Pivot Table 2-Year Insts.'!Q485</f>
        <v>10.962419798350137</v>
      </c>
      <c r="Q243" s="818">
        <f>+'Pivot Table 2-Year Insts.'!Q488</f>
        <v>15.316223648029331</v>
      </c>
      <c r="R243" s="818">
        <f>+'Pivot Table 2-Year Insts.'!Q491</f>
        <v>16.251145737855179</v>
      </c>
      <c r="S243" s="818">
        <f>+'Pivot Table 2-Year Insts.'!Q494</f>
        <v>57.470210815765356</v>
      </c>
      <c r="T243" s="819">
        <f t="shared" si="31"/>
        <v>100</v>
      </c>
      <c r="U243" s="820">
        <f t="shared" si="32"/>
        <v>42.529789184234644</v>
      </c>
      <c r="V243" s="821">
        <f t="shared" si="33"/>
        <v>1.2691721748006515</v>
      </c>
      <c r="W243" s="109" t="s">
        <v>411</v>
      </c>
      <c r="X243" s="19"/>
      <c r="Y243" s="10"/>
      <c r="Z243" s="10"/>
      <c r="AA243" s="10"/>
      <c r="AB243" s="10"/>
      <c r="AC243" s="10"/>
      <c r="AD243" s="10"/>
      <c r="AE243" s="184"/>
      <c r="AF243" s="184"/>
      <c r="AG243" s="184"/>
    </row>
    <row r="244" spans="1:33" s="7" customFormat="1" ht="14.1" customHeight="1">
      <c r="A244" s="926" t="s">
        <v>412</v>
      </c>
      <c r="B244" s="920">
        <f>+'Pivot Table 2-Year Insts.'!Q510</f>
        <v>47.344933753070187</v>
      </c>
      <c r="C244" s="936"/>
      <c r="D244" s="945">
        <f t="shared" si="29"/>
        <v>55.785108870378494</v>
      </c>
      <c r="E244" s="923"/>
      <c r="F244" s="947">
        <f>+'Pivot Table 2-Year Insts.'!Q524</f>
        <v>10.813970480783281</v>
      </c>
      <c r="G244" s="938"/>
      <c r="H244" s="925">
        <f>+'Pivot Table 2-Year Insts.'!Q527</f>
        <v>17.086804033318721</v>
      </c>
      <c r="I244" s="938"/>
      <c r="J244" s="925">
        <f>+'Pivot Table 2-Year Insts.'!Q530</f>
        <v>27.884334356276486</v>
      </c>
      <c r="K244" s="938"/>
      <c r="L244" s="925">
        <f>+'Pivot Table 2-Year Insts.'!Q533</f>
        <v>44.214891129621506</v>
      </c>
      <c r="M244" s="925"/>
      <c r="N244" s="922">
        <f t="shared" si="30"/>
        <v>100</v>
      </c>
      <c r="P244" s="818">
        <f>+'Pivot Table 2-Year Insts.'!Q523</f>
        <v>10.668141185144227</v>
      </c>
      <c r="Q244" s="818">
        <f>+'Pivot Table 2-Year Insts.'!Q526</f>
        <v>15.851073633766473</v>
      </c>
      <c r="R244" s="818">
        <f>+'Pivot Table 2-Year Insts.'!Q529</f>
        <v>25.085245599483919</v>
      </c>
      <c r="S244" s="818">
        <f>+'Pivot Table 2-Year Insts.'!Q532</f>
        <v>48.395539581605384</v>
      </c>
      <c r="T244" s="819">
        <f t="shared" si="31"/>
        <v>100</v>
      </c>
      <c r="U244" s="820">
        <f t="shared" si="32"/>
        <v>51.604460418394623</v>
      </c>
      <c r="V244" s="821">
        <f t="shared" si="33"/>
        <v>4.1806484519838705</v>
      </c>
      <c r="W244" s="109" t="s">
        <v>412</v>
      </c>
      <c r="X244" s="19"/>
      <c r="Y244" s="129"/>
      <c r="Z244" s="10"/>
      <c r="AA244" s="10"/>
      <c r="AB244" s="10"/>
      <c r="AC244" s="10"/>
      <c r="AD244" s="10"/>
      <c r="AE244" s="184"/>
      <c r="AF244" s="184"/>
      <c r="AG244" s="184"/>
    </row>
    <row r="245" spans="1:33" s="7" customFormat="1" ht="14.1" customHeight="1">
      <c r="A245" s="926" t="s">
        <v>413</v>
      </c>
      <c r="B245" s="920">
        <f>+'Pivot Table 2-Year Insts.'!Q548</f>
        <v>59.405673813464723</v>
      </c>
      <c r="C245" s="936"/>
      <c r="D245" s="945">
        <f t="shared" si="29"/>
        <v>52.173913043478258</v>
      </c>
      <c r="E245" s="923"/>
      <c r="F245" s="947">
        <f>+'Pivot Table 2-Year Insts.'!Q562</f>
        <v>16.710944080865676</v>
      </c>
      <c r="G245" s="938"/>
      <c r="H245" s="925">
        <f>+'Pivot Table 2-Year Insts.'!Q565</f>
        <v>19.600855310049894</v>
      </c>
      <c r="I245" s="938"/>
      <c r="J245" s="925">
        <f>+'Pivot Table 2-Year Insts.'!Q568</f>
        <v>15.862113652562689</v>
      </c>
      <c r="K245" s="938"/>
      <c r="L245" s="925">
        <f>+'Pivot Table 2-Year Insts.'!Q571</f>
        <v>47.826086956521742</v>
      </c>
      <c r="M245" s="925"/>
      <c r="N245" s="922">
        <f t="shared" si="30"/>
        <v>100</v>
      </c>
      <c r="P245" s="818">
        <f>+'Pivot Table 2-Year Insts.'!Q561</f>
        <v>14.620298083747338</v>
      </c>
      <c r="Q245" s="818">
        <f>+'Pivot Table 2-Year Insts.'!Q564</f>
        <v>20.324698367636621</v>
      </c>
      <c r="R245" s="818">
        <f>+'Pivot Table 2-Year Insts.'!Q567</f>
        <v>11.639460610361958</v>
      </c>
      <c r="S245" s="818">
        <f>+'Pivot Table 2-Year Insts.'!Q570</f>
        <v>53.415542938254077</v>
      </c>
      <c r="T245" s="819">
        <f t="shared" si="31"/>
        <v>100</v>
      </c>
      <c r="U245" s="820">
        <f t="shared" si="32"/>
        <v>46.584457061745915</v>
      </c>
      <c r="V245" s="821">
        <f t="shared" si="33"/>
        <v>5.5894559817323426</v>
      </c>
      <c r="W245" s="109" t="s">
        <v>413</v>
      </c>
      <c r="X245" s="19"/>
      <c r="Y245" s="129"/>
      <c r="Z245" s="10"/>
      <c r="AA245" s="10"/>
      <c r="AB245" s="10"/>
      <c r="AC245" s="10"/>
      <c r="AD245" s="10"/>
      <c r="AE245" s="184"/>
      <c r="AF245" s="184"/>
      <c r="AG245" s="184"/>
    </row>
    <row r="246" spans="1:33" s="19" customFormat="1" ht="14.1" customHeight="1">
      <c r="A246" s="928" t="s">
        <v>414</v>
      </c>
      <c r="B246" s="929">
        <f>+'Pivot Table 2-Year Insts.'!Q586</f>
        <v>78.300455235204851</v>
      </c>
      <c r="C246" s="940"/>
      <c r="D246" s="931">
        <f t="shared" si="29"/>
        <v>41.240310077519382</v>
      </c>
      <c r="E246" s="932"/>
      <c r="F246" s="948">
        <f>+'Pivot Table 2-Year Insts.'!Q600</f>
        <v>11.666666666666666</v>
      </c>
      <c r="G246" s="949"/>
      <c r="H246" s="934">
        <f>+'Pivot Table 2-Year Insts.'!Q603</f>
        <v>13.837209302325581</v>
      </c>
      <c r="I246" s="949"/>
      <c r="J246" s="934">
        <f>+'Pivot Table 2-Year Insts.'!Q606</f>
        <v>15.736434108527131</v>
      </c>
      <c r="K246" s="949"/>
      <c r="L246" s="934">
        <f>+'Pivot Table 2-Year Insts.'!Q609</f>
        <v>58.759689922480618</v>
      </c>
      <c r="M246" s="934"/>
      <c r="N246" s="935">
        <f t="shared" si="30"/>
        <v>100</v>
      </c>
      <c r="P246" s="818">
        <f>+'Pivot Table 2-Year Insts.'!Q599</f>
        <v>13.211647109952196</v>
      </c>
      <c r="Q246" s="818">
        <f>+'Pivot Table 2-Year Insts.'!Q602</f>
        <v>15.210777922642329</v>
      </c>
      <c r="R246" s="818">
        <f>+'Pivot Table 2-Year Insts.'!Q605</f>
        <v>14.471968709256844</v>
      </c>
      <c r="S246" s="818">
        <f>+'Pivot Table 2-Year Insts.'!Q608</f>
        <v>57.105606258148633</v>
      </c>
      <c r="T246" s="819">
        <f t="shared" si="31"/>
        <v>100</v>
      </c>
      <c r="U246" s="820">
        <f t="shared" si="32"/>
        <v>42.894393741851367</v>
      </c>
      <c r="V246" s="821">
        <f t="shared" si="33"/>
        <v>-1.6540836643319849</v>
      </c>
      <c r="W246" s="109" t="s">
        <v>414</v>
      </c>
      <c r="Y246" s="129"/>
      <c r="Z246" s="10"/>
      <c r="AA246" s="10"/>
      <c r="AB246" s="10"/>
      <c r="AC246" s="10"/>
      <c r="AD246" s="10"/>
      <c r="AE246" s="184"/>
      <c r="AF246" s="184"/>
      <c r="AG246" s="184"/>
    </row>
    <row r="247" spans="1:33" ht="57" customHeight="1">
      <c r="A247" s="952" t="s">
        <v>773</v>
      </c>
      <c r="B247" s="952"/>
      <c r="C247" s="952"/>
      <c r="D247" s="953"/>
      <c r="E247" s="953"/>
      <c r="F247" s="953"/>
      <c r="G247" s="953"/>
      <c r="H247" s="953"/>
      <c r="I247" s="953"/>
      <c r="J247" s="953"/>
      <c r="K247" s="953"/>
      <c r="L247" s="953"/>
      <c r="M247" s="953"/>
      <c r="N247" s="953"/>
      <c r="P247" s="136"/>
      <c r="Q247" s="143"/>
      <c r="R247" s="143"/>
      <c r="S247" s="143"/>
      <c r="T247" s="143"/>
      <c r="U247" s="136"/>
      <c r="V247" s="136"/>
      <c r="W247" s="12"/>
      <c r="X247" s="12"/>
      <c r="Y247" s="12"/>
    </row>
    <row r="248" spans="1:33" ht="15" customHeight="1">
      <c r="A248" s="952" t="s">
        <v>772</v>
      </c>
      <c r="B248" s="952"/>
      <c r="C248" s="952"/>
      <c r="D248" s="953"/>
      <c r="E248" s="953"/>
      <c r="F248" s="953"/>
      <c r="G248" s="953"/>
      <c r="H248" s="953"/>
      <c r="I248" s="953"/>
      <c r="J248" s="953"/>
      <c r="K248" s="953"/>
      <c r="L248" s="953"/>
      <c r="M248" s="953"/>
      <c r="N248" s="953"/>
      <c r="P248" s="136"/>
      <c r="Q248" s="136"/>
      <c r="R248" s="136"/>
      <c r="S248" s="136"/>
      <c r="T248" s="136"/>
      <c r="U248" s="136"/>
      <c r="V248" s="136"/>
      <c r="W248" s="12"/>
    </row>
    <row r="249" spans="1:33">
      <c r="A249" s="326"/>
      <c r="B249" s="28"/>
      <c r="C249" s="28"/>
      <c r="D249" s="43"/>
      <c r="E249" s="43"/>
      <c r="F249" s="43"/>
      <c r="G249" s="43"/>
      <c r="H249" s="43"/>
      <c r="I249" s="43"/>
      <c r="J249" s="43"/>
      <c r="K249" s="43"/>
      <c r="L249" s="43"/>
      <c r="M249" s="43"/>
      <c r="N249" s="183" t="s">
        <v>1012</v>
      </c>
      <c r="P249" s="136"/>
      <c r="Q249" s="136"/>
      <c r="R249" s="136"/>
      <c r="S249" s="136"/>
      <c r="T249" s="136"/>
      <c r="U249" s="136"/>
      <c r="V249" s="136"/>
      <c r="W249" s="12"/>
    </row>
    <row r="250" spans="1:33" ht="18">
      <c r="A250" s="915" t="s">
        <v>766</v>
      </c>
      <c r="B250" s="1"/>
      <c r="C250" s="1"/>
      <c r="D250" s="1"/>
      <c r="E250" s="1"/>
      <c r="F250" s="1"/>
      <c r="G250" s="1"/>
      <c r="H250" s="1"/>
      <c r="I250" s="1"/>
      <c r="J250" s="1"/>
      <c r="K250" s="1"/>
      <c r="L250" s="44"/>
      <c r="M250" s="11"/>
      <c r="N250" s="44"/>
    </row>
    <row r="251" spans="1:33" ht="9" customHeight="1">
      <c r="A251" s="1"/>
      <c r="B251" s="1"/>
      <c r="C251" s="1"/>
      <c r="D251" s="1"/>
      <c r="E251" s="1"/>
      <c r="F251" s="1"/>
      <c r="G251" s="1"/>
      <c r="H251" s="1"/>
      <c r="I251" s="1"/>
      <c r="J251" s="1"/>
      <c r="K251" s="1"/>
      <c r="L251" s="44"/>
      <c r="M251" s="11"/>
      <c r="N251" s="44"/>
    </row>
    <row r="252" spans="1:33" ht="15.75">
      <c r="A252" s="1" t="s">
        <v>425</v>
      </c>
      <c r="B252" s="1"/>
      <c r="C252" s="1"/>
      <c r="D252" s="1"/>
      <c r="E252" s="1"/>
      <c r="F252" s="1"/>
      <c r="G252" s="1"/>
      <c r="H252" s="1"/>
      <c r="I252" s="1"/>
      <c r="J252" s="1"/>
      <c r="K252" s="1"/>
      <c r="L252" s="44"/>
      <c r="M252" s="11"/>
      <c r="N252" s="44"/>
      <c r="P252" s="136"/>
      <c r="Q252" s="136"/>
      <c r="R252" s="136"/>
      <c r="S252" s="136"/>
      <c r="T252" s="136"/>
      <c r="U252" s="136"/>
      <c r="V252" s="136"/>
      <c r="W252" s="12"/>
    </row>
    <row r="253" spans="1:33" ht="18.75">
      <c r="A253" s="1" t="s">
        <v>436</v>
      </c>
      <c r="B253" s="1"/>
      <c r="C253" s="1"/>
      <c r="D253" s="1"/>
      <c r="E253" s="1"/>
      <c r="F253" s="1"/>
      <c r="G253" s="1"/>
      <c r="H253" s="1"/>
      <c r="I253" s="1"/>
      <c r="J253" s="1"/>
      <c r="K253" s="1"/>
      <c r="L253" s="44"/>
      <c r="M253" s="11"/>
      <c r="N253" s="44"/>
      <c r="P253" s="136"/>
      <c r="Q253" s="136"/>
      <c r="R253" s="136"/>
      <c r="S253" s="136"/>
      <c r="T253" s="136"/>
      <c r="U253" s="136"/>
      <c r="V253" s="136"/>
      <c r="W253" s="12"/>
    </row>
    <row r="254" spans="1:33" ht="15.75">
      <c r="A254" s="1" t="s">
        <v>1021</v>
      </c>
      <c r="B254" s="1"/>
      <c r="C254" s="1"/>
      <c r="D254" s="1"/>
      <c r="E254" s="1"/>
      <c r="F254" s="1"/>
      <c r="G254" s="1"/>
      <c r="H254" s="1"/>
      <c r="I254" s="1"/>
      <c r="J254" s="1"/>
      <c r="K254" s="1"/>
      <c r="L254" s="44"/>
      <c r="M254" s="11"/>
      <c r="N254" s="44"/>
      <c r="P254" s="136"/>
      <c r="Q254" s="136"/>
      <c r="R254" s="136"/>
      <c r="S254" s="136"/>
      <c r="T254" s="136"/>
      <c r="U254" s="136"/>
      <c r="V254" s="136"/>
      <c r="W254" s="12"/>
    </row>
    <row r="255" spans="1:33" ht="9" customHeight="1">
      <c r="A255" s="1"/>
      <c r="B255" s="1"/>
      <c r="C255" s="1"/>
      <c r="D255" s="1"/>
      <c r="E255" s="1"/>
      <c r="F255" s="1"/>
      <c r="G255" s="1"/>
      <c r="H255" s="1"/>
      <c r="I255" s="1"/>
      <c r="J255" s="1"/>
      <c r="K255" s="1"/>
      <c r="L255" s="44"/>
      <c r="M255" s="11"/>
      <c r="N255" s="44"/>
      <c r="P255" s="136"/>
      <c r="Q255" s="136"/>
      <c r="R255" s="136"/>
      <c r="S255" s="136"/>
      <c r="T255" s="136"/>
      <c r="U255" s="136"/>
      <c r="V255" s="136"/>
      <c r="W255" s="12"/>
    </row>
    <row r="256" spans="1:33" ht="63" customHeight="1">
      <c r="A256" s="15"/>
      <c r="B256" s="916" t="s">
        <v>938</v>
      </c>
      <c r="C256" s="917"/>
      <c r="D256" s="916" t="s">
        <v>771</v>
      </c>
      <c r="E256" s="918"/>
      <c r="F256" s="916" t="s">
        <v>435</v>
      </c>
      <c r="G256" s="916"/>
      <c r="H256" s="916" t="s">
        <v>396</v>
      </c>
      <c r="I256" s="916"/>
      <c r="J256" s="916" t="s">
        <v>390</v>
      </c>
      <c r="K256" s="916"/>
      <c r="L256" s="916" t="s">
        <v>416</v>
      </c>
      <c r="M256" s="916"/>
      <c r="N256" s="916" t="s">
        <v>417</v>
      </c>
      <c r="P256" s="145"/>
      <c r="Q256" s="145"/>
      <c r="R256" s="145"/>
      <c r="S256" s="145"/>
      <c r="T256" s="145"/>
      <c r="U256" s="145"/>
      <c r="V256" s="145"/>
      <c r="W256" s="12"/>
    </row>
    <row r="257" spans="1:23" s="18" customFormat="1" ht="18" customHeight="1">
      <c r="A257" s="919" t="s">
        <v>399</v>
      </c>
      <c r="B257" s="920">
        <f>+'Pivot Table 2-Year Insts.'!M624</f>
        <v>33.530427378728035</v>
      </c>
      <c r="C257" s="936"/>
      <c r="D257" s="944">
        <f>SUM(F257:J257)</f>
        <v>55.082175354447351</v>
      </c>
      <c r="E257" s="923"/>
      <c r="F257" s="924">
        <f>+'Pivot Table 2-Year Insts.'!M638</f>
        <v>27.163715877830292</v>
      </c>
      <c r="G257" s="925"/>
      <c r="H257" s="925">
        <f>+'Pivot Table 2-Year Insts.'!M641</f>
        <v>16.167031106722156</v>
      </c>
      <c r="I257" s="924"/>
      <c r="J257" s="925">
        <f>+'Pivot Table 2-Year Insts.'!M644</f>
        <v>11.751428369894901</v>
      </c>
      <c r="K257" s="924"/>
      <c r="L257" s="925">
        <f>+'Pivot Table 2-Year Insts.'!M647</f>
        <v>44.917824645552656</v>
      </c>
      <c r="M257" s="925"/>
      <c r="N257" s="922">
        <f>SUM(F257:L257)</f>
        <v>100</v>
      </c>
      <c r="P257" s="137"/>
      <c r="Q257" s="137"/>
      <c r="R257" s="137"/>
      <c r="S257" s="137"/>
      <c r="T257" s="137"/>
      <c r="U257" s="138"/>
      <c r="V257" s="139"/>
    </row>
    <row r="258" spans="1:23" s="29" customFormat="1" ht="9" customHeight="1">
      <c r="A258" s="926"/>
      <c r="B258" s="920"/>
      <c r="C258" s="936"/>
      <c r="D258" s="945"/>
      <c r="E258" s="923"/>
      <c r="F258" s="924"/>
      <c r="G258" s="938"/>
      <c r="H258" s="925"/>
      <c r="I258" s="938"/>
      <c r="J258" s="925"/>
      <c r="K258" s="938"/>
      <c r="L258" s="925"/>
      <c r="M258" s="925"/>
      <c r="N258" s="922"/>
      <c r="P258" s="140"/>
      <c r="Q258" s="140"/>
      <c r="R258" s="140"/>
      <c r="S258" s="140"/>
      <c r="T258" s="140"/>
      <c r="U258" s="141"/>
      <c r="V258" s="142"/>
      <c r="W258" s="30"/>
    </row>
    <row r="259" spans="1:23" s="7" customFormat="1" ht="14.1" customHeight="1">
      <c r="A259" s="919" t="s">
        <v>400</v>
      </c>
      <c r="B259" s="920">
        <f>+'Pivot Table 2-Year Insts.'!M16</f>
        <v>0</v>
      </c>
      <c r="C259" s="936"/>
      <c r="D259" s="945">
        <f>SUM(F259:J259)</f>
        <v>0</v>
      </c>
      <c r="E259" s="923"/>
      <c r="F259" s="924">
        <f>+'Pivot Table 2-Year Insts.'!M30</f>
        <v>0</v>
      </c>
      <c r="G259" s="938"/>
      <c r="H259" s="925">
        <f>+'Pivot Table 2-Year Insts.'!M33</f>
        <v>0</v>
      </c>
      <c r="I259" s="938"/>
      <c r="J259" s="925">
        <f>+'Pivot Table 2-Year Insts.'!M36</f>
        <v>0</v>
      </c>
      <c r="K259" s="938"/>
      <c r="L259" s="925">
        <f>+'Pivot Table 2-Year Insts.'!M39</f>
        <v>0</v>
      </c>
      <c r="M259" s="925"/>
      <c r="N259" s="922">
        <f>SUM(F259:L259)</f>
        <v>0</v>
      </c>
      <c r="P259" s="143"/>
      <c r="Q259" s="143"/>
      <c r="R259" s="143"/>
      <c r="S259" s="143"/>
      <c r="T259" s="143"/>
      <c r="U259" s="138"/>
      <c r="V259" s="139"/>
    </row>
    <row r="260" spans="1:23" s="7" customFormat="1" ht="14.1" customHeight="1">
      <c r="A260" s="926" t="s">
        <v>401</v>
      </c>
      <c r="B260" s="920">
        <f>+'Pivot Table 2-Year Insts.'!M54</f>
        <v>0</v>
      </c>
      <c r="C260" s="936"/>
      <c r="D260" s="945">
        <f>SUM(F260:J260)</f>
        <v>0</v>
      </c>
      <c r="E260" s="923"/>
      <c r="F260" s="924">
        <f>+'Pivot Table 2-Year Insts.'!M68</f>
        <v>0</v>
      </c>
      <c r="G260" s="938"/>
      <c r="H260" s="925">
        <f>+'Pivot Table 2-Year Insts.'!M71</f>
        <v>0</v>
      </c>
      <c r="I260" s="938"/>
      <c r="J260" s="925">
        <f>+'Pivot Table 2-Year Insts.'!M74</f>
        <v>0</v>
      </c>
      <c r="K260" s="938"/>
      <c r="L260" s="925">
        <f>+'Pivot Table 2-Year Insts.'!M77</f>
        <v>0</v>
      </c>
      <c r="M260" s="925"/>
      <c r="N260" s="922">
        <f>SUM(F260:L260)</f>
        <v>0</v>
      </c>
      <c r="P260" s="143"/>
      <c r="Q260" s="143"/>
      <c r="R260" s="143"/>
      <c r="S260" s="143"/>
      <c r="T260" s="143"/>
      <c r="U260" s="138"/>
      <c r="V260" s="144"/>
      <c r="W260" s="19"/>
    </row>
    <row r="261" spans="1:23" s="18" customFormat="1" ht="13.5" customHeight="1">
      <c r="A261" s="926" t="s">
        <v>415</v>
      </c>
      <c r="B261" s="920">
        <f>+'Pivot Table 2-Year Insts.'!M92</f>
        <v>0</v>
      </c>
      <c r="C261" s="936"/>
      <c r="D261" s="945">
        <f>SUM(F261:J261)</f>
        <v>0</v>
      </c>
      <c r="E261" s="923"/>
      <c r="F261" s="924">
        <f>+'Pivot Table 2-Year Insts.'!M106</f>
        <v>0</v>
      </c>
      <c r="G261" s="938"/>
      <c r="H261" s="946">
        <f>+'Pivot Table 2-Year Insts.'!M109</f>
        <v>0</v>
      </c>
      <c r="I261" s="938"/>
      <c r="J261" s="925">
        <f>+'Pivot Table 2-Year Insts.'!M112</f>
        <v>0</v>
      </c>
      <c r="K261" s="938"/>
      <c r="L261" s="925">
        <f>+'Pivot Table 2-Year Insts.'!M115</f>
        <v>0</v>
      </c>
      <c r="M261" s="925"/>
      <c r="N261" s="922">
        <f>SUM(F261:L261)</f>
        <v>0</v>
      </c>
      <c r="P261" s="143"/>
      <c r="Q261" s="143"/>
      <c r="R261" s="143"/>
      <c r="S261" s="143"/>
      <c r="T261" s="143"/>
      <c r="U261" s="138"/>
      <c r="V261" s="144"/>
      <c r="W261" s="20"/>
    </row>
    <row r="262" spans="1:23" s="7" customFormat="1" ht="14.1" customHeight="1">
      <c r="A262" s="926" t="s">
        <v>402</v>
      </c>
      <c r="B262" s="920">
        <f>+'Pivot Table 2-Year Insts.'!M130</f>
        <v>29.935252003765083</v>
      </c>
      <c r="C262" s="936"/>
      <c r="D262" s="945">
        <f>SUM(F262:J262)</f>
        <v>57.798951881848495</v>
      </c>
      <c r="E262" s="923"/>
      <c r="F262" s="924">
        <f>+'Pivot Table 2-Year Insts.'!M144</f>
        <v>31.22439256788947</v>
      </c>
      <c r="G262" s="938"/>
      <c r="H262" s="925">
        <f>+'Pivot Table 2-Year Insts.'!M147</f>
        <v>15.464506908051453</v>
      </c>
      <c r="I262" s="938"/>
      <c r="J262" s="925">
        <f>+'Pivot Table 2-Year Insts.'!M150</f>
        <v>11.110052405907576</v>
      </c>
      <c r="K262" s="938"/>
      <c r="L262" s="925">
        <f>+'Pivot Table 2-Year Insts.'!M153</f>
        <v>42.201048118151505</v>
      </c>
      <c r="M262" s="925"/>
      <c r="N262" s="922">
        <f>SUM(F262:L262)</f>
        <v>100</v>
      </c>
      <c r="P262" s="143"/>
      <c r="Q262" s="143"/>
      <c r="R262" s="143"/>
      <c r="S262" s="143"/>
      <c r="T262" s="143"/>
      <c r="U262" s="138"/>
      <c r="V262" s="144"/>
      <c r="W262" s="19"/>
    </row>
    <row r="263" spans="1:23" s="7" customFormat="1" ht="9.75" customHeight="1">
      <c r="A263" s="926"/>
      <c r="B263" s="920"/>
      <c r="C263" s="936"/>
      <c r="D263" s="945"/>
      <c r="E263" s="923"/>
      <c r="F263" s="924"/>
      <c r="G263" s="938"/>
      <c r="H263" s="925"/>
      <c r="I263" s="938"/>
      <c r="J263" s="925"/>
      <c r="K263" s="938"/>
      <c r="L263" s="925"/>
      <c r="M263" s="925"/>
      <c r="N263" s="922"/>
      <c r="P263" s="143"/>
      <c r="Q263" s="143"/>
      <c r="R263" s="143"/>
      <c r="S263" s="143"/>
      <c r="T263" s="143"/>
      <c r="U263" s="138"/>
      <c r="V263" s="144"/>
      <c r="W263" s="19"/>
    </row>
    <row r="264" spans="1:23" s="7" customFormat="1" ht="14.1" customHeight="1">
      <c r="A264" s="926" t="s">
        <v>403</v>
      </c>
      <c r="B264" s="920">
        <f>+'Pivot Table 2-Year Insts.'!M168</f>
        <v>0</v>
      </c>
      <c r="C264" s="936"/>
      <c r="D264" s="945">
        <f>SUM(F264:J264)</f>
        <v>0</v>
      </c>
      <c r="E264" s="923"/>
      <c r="F264" s="924">
        <f>+'Pivot Table 2-Year Insts.'!M182</f>
        <v>0</v>
      </c>
      <c r="G264" s="938"/>
      <c r="H264" s="925">
        <f>+'Pivot Table 2-Year Insts.'!M185</f>
        <v>0</v>
      </c>
      <c r="I264" s="938"/>
      <c r="J264" s="925">
        <f>+'Pivot Table 2-Year Insts.'!M188</f>
        <v>0</v>
      </c>
      <c r="K264" s="938"/>
      <c r="L264" s="925">
        <f>+'Pivot Table 2-Year Insts.'!M191</f>
        <v>0</v>
      </c>
      <c r="M264" s="925"/>
      <c r="N264" s="922">
        <f>SUM(F264:L264)</f>
        <v>0</v>
      </c>
      <c r="P264" s="143"/>
      <c r="Q264" s="143"/>
      <c r="R264" s="143"/>
      <c r="S264" s="143"/>
      <c r="T264" s="143"/>
      <c r="U264" s="138"/>
      <c r="V264" s="144"/>
      <c r="W264" s="19"/>
    </row>
    <row r="265" spans="1:23" s="7" customFormat="1" ht="14.1" customHeight="1">
      <c r="A265" s="926" t="s">
        <v>404</v>
      </c>
      <c r="B265" s="920">
        <f>+'Pivot Table 2-Year Insts.'!M206</f>
        <v>0</v>
      </c>
      <c r="C265" s="936"/>
      <c r="D265" s="945">
        <f>SUM(F265:J265)</f>
        <v>0</v>
      </c>
      <c r="E265" s="923"/>
      <c r="F265" s="924">
        <f>+'Pivot Table 2-Year Insts.'!M220</f>
        <v>0</v>
      </c>
      <c r="G265" s="938"/>
      <c r="H265" s="925">
        <f>+'Pivot Table 2-Year Insts.'!M223</f>
        <v>0</v>
      </c>
      <c r="I265" s="938"/>
      <c r="J265" s="925">
        <f>+'Pivot Table 2-Year Insts.'!M226</f>
        <v>0</v>
      </c>
      <c r="K265" s="938"/>
      <c r="L265" s="925">
        <f>+'Pivot Table 2-Year Insts.'!M229</f>
        <v>0</v>
      </c>
      <c r="M265" s="925"/>
      <c r="N265" s="922">
        <f>SUM(F265:L265)</f>
        <v>0</v>
      </c>
      <c r="P265" s="143"/>
      <c r="Q265" s="143"/>
      <c r="R265" s="143"/>
      <c r="S265" s="143"/>
      <c r="T265" s="143"/>
      <c r="U265" s="138"/>
      <c r="V265" s="144"/>
      <c r="W265" s="19"/>
    </row>
    <row r="266" spans="1:23" s="7" customFormat="1" ht="13.5" customHeight="1">
      <c r="A266" s="926" t="s">
        <v>405</v>
      </c>
      <c r="B266" s="920">
        <f>+'Pivot Table 2-Year Insts.'!M244</f>
        <v>52.76872964169381</v>
      </c>
      <c r="C266" s="936"/>
      <c r="D266" s="945">
        <f>SUM(F266:J266)</f>
        <v>29.012345679012348</v>
      </c>
      <c r="E266" s="923"/>
      <c r="F266" s="924">
        <f>+'Pivot Table 2-Year Insts.'!M258</f>
        <v>4.9382716049382713</v>
      </c>
      <c r="G266" s="938"/>
      <c r="H266" s="925">
        <f>+'Pivot Table 2-Year Insts.'!M261</f>
        <v>7.098765432098765</v>
      </c>
      <c r="I266" s="938"/>
      <c r="J266" s="925">
        <f>+'Pivot Table 2-Year Insts.'!M264</f>
        <v>16.97530864197531</v>
      </c>
      <c r="K266" s="938"/>
      <c r="L266" s="925">
        <f>+'Pivot Table 2-Year Insts.'!M267</f>
        <v>70.987654320987659</v>
      </c>
      <c r="M266" s="925"/>
      <c r="N266" s="922">
        <f>SUM(F266:L266)</f>
        <v>100</v>
      </c>
      <c r="P266" s="143"/>
      <c r="Q266" s="143"/>
      <c r="R266" s="143"/>
      <c r="S266" s="143"/>
      <c r="T266" s="143"/>
      <c r="U266" s="138"/>
      <c r="V266" s="144"/>
      <c r="W266" s="19"/>
    </row>
    <row r="267" spans="1:23" s="7" customFormat="1" ht="14.1" customHeight="1">
      <c r="A267" s="926" t="s">
        <v>406</v>
      </c>
      <c r="B267" s="920">
        <f>+'Pivot Table 2-Year Insts.'!M282</f>
        <v>0</v>
      </c>
      <c r="C267" s="936"/>
      <c r="D267" s="945">
        <f>SUM(F267:J267)</f>
        <v>0</v>
      </c>
      <c r="E267" s="923"/>
      <c r="F267" s="924">
        <f>+'Pivot Table 2-Year Insts.'!M296</f>
        <v>0</v>
      </c>
      <c r="G267" s="938"/>
      <c r="H267" s="925">
        <f>+'Pivot Table 2-Year Insts.'!M299</f>
        <v>0</v>
      </c>
      <c r="I267" s="938"/>
      <c r="J267" s="925">
        <f>+'Pivot Table 2-Year Insts.'!M302</f>
        <v>0</v>
      </c>
      <c r="K267" s="938"/>
      <c r="L267" s="925">
        <f>+'Pivot Table 2-Year Insts.'!M305</f>
        <v>0</v>
      </c>
      <c r="M267" s="925"/>
      <c r="N267" s="922">
        <f>SUM(F267:L267)</f>
        <v>0</v>
      </c>
      <c r="P267" s="143"/>
      <c r="Q267" s="143"/>
      <c r="R267" s="143"/>
      <c r="S267" s="143"/>
      <c r="T267" s="143"/>
      <c r="U267" s="138"/>
      <c r="V267" s="144"/>
      <c r="W267" s="19"/>
    </row>
    <row r="268" spans="1:23" s="7" customFormat="1" ht="14.1" customHeight="1">
      <c r="A268" s="926"/>
      <c r="B268" s="920"/>
      <c r="C268" s="936"/>
      <c r="D268" s="945"/>
      <c r="E268" s="923"/>
      <c r="F268" s="924"/>
      <c r="G268" s="938"/>
      <c r="H268" s="925"/>
      <c r="I268" s="938"/>
      <c r="J268" s="925"/>
      <c r="K268" s="938"/>
      <c r="L268" s="925"/>
      <c r="M268" s="925"/>
      <c r="N268" s="922"/>
      <c r="P268" s="143"/>
      <c r="Q268" s="143"/>
      <c r="R268" s="143"/>
      <c r="S268" s="143"/>
      <c r="T268" s="143"/>
      <c r="U268" s="138"/>
      <c r="V268" s="144"/>
      <c r="W268" s="19"/>
    </row>
    <row r="269" spans="1:23" s="7" customFormat="1" ht="14.1" customHeight="1">
      <c r="A269" s="926" t="s">
        <v>407</v>
      </c>
      <c r="B269" s="920">
        <f>+'Pivot Table 2-Year Insts.'!M320</f>
        <v>0</v>
      </c>
      <c r="C269" s="936"/>
      <c r="D269" s="945">
        <f>SUM(F269:J269)</f>
        <v>0</v>
      </c>
      <c r="E269" s="923"/>
      <c r="F269" s="924">
        <f>+'Pivot Table 2-Year Insts.'!M334</f>
        <v>0</v>
      </c>
      <c r="G269" s="938"/>
      <c r="H269" s="925">
        <f>+'Pivot Table 2-Year Insts.'!M337</f>
        <v>0</v>
      </c>
      <c r="I269" s="938"/>
      <c r="J269" s="925">
        <f>+'Pivot Table 2-Year Insts.'!M340</f>
        <v>0</v>
      </c>
      <c r="K269" s="938"/>
      <c r="L269" s="925">
        <f>+'Pivot Table 2-Year Insts.'!M343</f>
        <v>0</v>
      </c>
      <c r="M269" s="925"/>
      <c r="N269" s="922">
        <f>SUM(F269:L269)</f>
        <v>0</v>
      </c>
      <c r="P269" s="146"/>
      <c r="Q269" s="143"/>
      <c r="R269" s="143"/>
      <c r="S269" s="143"/>
      <c r="T269" s="143"/>
      <c r="U269" s="138"/>
      <c r="V269" s="144"/>
      <c r="W269" s="19"/>
    </row>
    <row r="270" spans="1:23" s="7" customFormat="1" ht="14.1" customHeight="1">
      <c r="A270" s="926" t="s">
        <v>408</v>
      </c>
      <c r="B270" s="920">
        <f>+'Pivot Table 2-Year Insts.'!M358</f>
        <v>0</v>
      </c>
      <c r="C270" s="936"/>
      <c r="D270" s="945">
        <f>SUM(F270:J270)</f>
        <v>0</v>
      </c>
      <c r="E270" s="923"/>
      <c r="F270" s="924">
        <f>+'Pivot Table 2-Year Insts.'!M372</f>
        <v>0</v>
      </c>
      <c r="G270" s="938"/>
      <c r="H270" s="925">
        <f>+'Pivot Table 2-Year Insts.'!M375</f>
        <v>0</v>
      </c>
      <c r="I270" s="938"/>
      <c r="J270" s="925">
        <f>+'Pivot Table 2-Year Insts.'!M378</f>
        <v>0</v>
      </c>
      <c r="K270" s="938"/>
      <c r="L270" s="925">
        <f>+'Pivot Table 2-Year Insts.'!M381</f>
        <v>0</v>
      </c>
      <c r="M270" s="925"/>
      <c r="N270" s="922">
        <f>SUM(F270:L270)</f>
        <v>0</v>
      </c>
      <c r="P270" s="143"/>
      <c r="Q270" s="143"/>
      <c r="R270" s="143"/>
      <c r="S270" s="143"/>
      <c r="T270" s="143"/>
      <c r="U270" s="138"/>
      <c r="V270" s="144"/>
      <c r="W270" s="19"/>
    </row>
    <row r="271" spans="1:23" s="7" customFormat="1" ht="14.1" customHeight="1">
      <c r="A271" s="926" t="s">
        <v>409</v>
      </c>
      <c r="B271" s="920">
        <f>+'Pivot Table 2-Year Insts.'!M396</f>
        <v>30.742857142857144</v>
      </c>
      <c r="C271" s="936"/>
      <c r="D271" s="945">
        <f>SUM(F271:J271)</f>
        <v>54.832713754646839</v>
      </c>
      <c r="E271" s="923"/>
      <c r="F271" s="924">
        <f>+'Pivot Table 2-Year Insts.'!M410</f>
        <v>36.617100371747213</v>
      </c>
      <c r="G271" s="938"/>
      <c r="H271" s="925">
        <f>+'Pivot Table 2-Year Insts.'!M413</f>
        <v>5.7620817843866172</v>
      </c>
      <c r="I271" s="938"/>
      <c r="J271" s="925">
        <f>+'Pivot Table 2-Year Insts.'!M416</f>
        <v>12.453531598513012</v>
      </c>
      <c r="K271" s="938"/>
      <c r="L271" s="925">
        <f>+'Pivot Table 2-Year Insts.'!M419</f>
        <v>45.167286245353161</v>
      </c>
      <c r="M271" s="925"/>
      <c r="N271" s="922">
        <f>SUM(F271:L271)</f>
        <v>100</v>
      </c>
      <c r="P271" s="143"/>
      <c r="Q271" s="143"/>
      <c r="R271" s="143"/>
      <c r="S271" s="143"/>
      <c r="T271" s="143"/>
      <c r="U271" s="138"/>
      <c r="V271" s="144"/>
      <c r="W271" s="19"/>
    </row>
    <row r="272" spans="1:23" s="7" customFormat="1" ht="13.5" customHeight="1">
      <c r="A272" s="926" t="s">
        <v>410</v>
      </c>
      <c r="B272" s="920">
        <f>+'Pivot Table 2-Year Insts.'!M434</f>
        <v>0</v>
      </c>
      <c r="C272" s="936"/>
      <c r="D272" s="945">
        <f>SUM(F272:J272)</f>
        <v>0</v>
      </c>
      <c r="E272" s="923"/>
      <c r="F272" s="924">
        <f>+'Pivot Table 2-Year Insts.'!M448</f>
        <v>0</v>
      </c>
      <c r="G272" s="938"/>
      <c r="H272" s="925">
        <f>+'Pivot Table 2-Year Insts.'!M451</f>
        <v>0</v>
      </c>
      <c r="I272" s="938"/>
      <c r="J272" s="925">
        <f>+'Pivot Table 2-Year Insts.'!M454</f>
        <v>0</v>
      </c>
      <c r="K272" s="938"/>
      <c r="L272" s="925">
        <f>+'Pivot Table 2-Year Insts.'!M457</f>
        <v>0</v>
      </c>
      <c r="M272" s="925"/>
      <c r="N272" s="922">
        <f>SUM(F272:L272)</f>
        <v>0</v>
      </c>
      <c r="P272" s="143"/>
      <c r="Q272" s="143"/>
      <c r="R272" s="143"/>
      <c r="S272" s="143"/>
      <c r="T272" s="143"/>
      <c r="U272" s="138"/>
      <c r="V272" s="144"/>
      <c r="W272" s="19"/>
    </row>
    <row r="273" spans="1:23" s="7" customFormat="1" ht="7.5" customHeight="1">
      <c r="A273" s="926"/>
      <c r="B273" s="920"/>
      <c r="C273" s="936"/>
      <c r="D273" s="945"/>
      <c r="E273" s="923"/>
      <c r="F273" s="924"/>
      <c r="G273" s="938"/>
      <c r="H273" s="925"/>
      <c r="I273" s="938"/>
      <c r="J273" s="925"/>
      <c r="K273" s="938"/>
      <c r="L273" s="925"/>
      <c r="M273" s="925"/>
      <c r="N273" s="922"/>
      <c r="P273" s="143"/>
      <c r="Q273" s="143"/>
      <c r="R273" s="143"/>
      <c r="S273" s="143"/>
      <c r="T273" s="143"/>
      <c r="U273" s="138"/>
      <c r="V273" s="144"/>
      <c r="W273" s="19"/>
    </row>
    <row r="274" spans="1:23" s="7" customFormat="1" ht="14.1" customHeight="1">
      <c r="A274" s="926" t="s">
        <v>411</v>
      </c>
      <c r="B274" s="920">
        <f>+'Pivot Table 2-Year Insts.'!M472</f>
        <v>0</v>
      </c>
      <c r="C274" s="936"/>
      <c r="D274" s="945">
        <f>SUM(F274:J274)</f>
        <v>0</v>
      </c>
      <c r="E274" s="923"/>
      <c r="F274" s="947">
        <f>+'Pivot Table 2-Year Insts.'!M486</f>
        <v>0</v>
      </c>
      <c r="G274" s="938"/>
      <c r="H274" s="925">
        <f>+'Pivot Table 2-Year Insts.'!M489</f>
        <v>0</v>
      </c>
      <c r="I274" s="938"/>
      <c r="J274" s="925">
        <f>+'Pivot Table 2-Year Insts.'!M492</f>
        <v>0</v>
      </c>
      <c r="K274" s="938"/>
      <c r="L274" s="925">
        <f>+'Pivot Table 2-Year Insts.'!M469</f>
        <v>0</v>
      </c>
      <c r="M274" s="925"/>
      <c r="N274" s="922">
        <f>SUM(F274:L274)</f>
        <v>0</v>
      </c>
      <c r="P274" s="147"/>
      <c r="Q274" s="143"/>
      <c r="R274" s="143"/>
      <c r="S274" s="143"/>
      <c r="T274" s="143"/>
      <c r="U274" s="138"/>
      <c r="V274" s="144"/>
      <c r="W274" s="19"/>
    </row>
    <row r="275" spans="1:23" s="7" customFormat="1" ht="14.1" customHeight="1">
      <c r="A275" s="926" t="s">
        <v>412</v>
      </c>
      <c r="B275" s="920">
        <f>+'Pivot Table 2-Year Insts.'!M510</f>
        <v>58.048579662412514</v>
      </c>
      <c r="C275" s="936"/>
      <c r="D275" s="945">
        <f>SUM(F275:J275)</f>
        <v>48.014184397163127</v>
      </c>
      <c r="E275" s="923"/>
      <c r="F275" s="947">
        <f>+'Pivot Table 2-Year Insts.'!M524</f>
        <v>12.801418439716311</v>
      </c>
      <c r="G275" s="938"/>
      <c r="H275" s="925">
        <f>+'Pivot Table 2-Year Insts.'!M527</f>
        <v>21.808510638297875</v>
      </c>
      <c r="I275" s="938"/>
      <c r="J275" s="925">
        <f>+'Pivot Table 2-Year Insts.'!M530</f>
        <v>13.404255319148936</v>
      </c>
      <c r="K275" s="938"/>
      <c r="L275" s="925">
        <f>+'Pivot Table 2-Year Insts.'!M533</f>
        <v>51.98581560283688</v>
      </c>
      <c r="M275" s="925"/>
      <c r="N275" s="922">
        <f>SUM(F275:L275)</f>
        <v>100</v>
      </c>
      <c r="P275" s="147"/>
      <c r="Q275" s="143"/>
      <c r="R275" s="143"/>
      <c r="S275" s="143"/>
      <c r="T275" s="143"/>
      <c r="U275" s="138"/>
      <c r="V275" s="144"/>
      <c r="W275" s="19"/>
    </row>
    <row r="276" spans="1:23" s="7" customFormat="1" ht="14.1" customHeight="1">
      <c r="A276" s="926" t="s">
        <v>413</v>
      </c>
      <c r="B276" s="920">
        <f>+'Pivot Table 2-Year Insts.'!M548</f>
        <v>0</v>
      </c>
      <c r="C276" s="936"/>
      <c r="D276" s="945">
        <f>SUM(F276:J276)</f>
        <v>0</v>
      </c>
      <c r="E276" s="923"/>
      <c r="F276" s="947">
        <f>+'Pivot Table 2-Year Insts.'!M562</f>
        <v>0</v>
      </c>
      <c r="G276" s="938"/>
      <c r="H276" s="925">
        <f>+'Pivot Table 2-Year Insts.'!M565</f>
        <v>0</v>
      </c>
      <c r="I276" s="938"/>
      <c r="J276" s="925">
        <f>+'Pivot Table 2-Year Insts.'!M568</f>
        <v>0</v>
      </c>
      <c r="K276" s="938"/>
      <c r="L276" s="925">
        <f>+'Pivot Table 2-Year Insts.'!M571</f>
        <v>0</v>
      </c>
      <c r="M276" s="925"/>
      <c r="N276" s="922">
        <f>SUM(F276:L276)</f>
        <v>0</v>
      </c>
      <c r="P276" s="147"/>
      <c r="Q276" s="143"/>
      <c r="R276" s="143"/>
      <c r="S276" s="143"/>
      <c r="T276" s="143"/>
      <c r="U276" s="138"/>
      <c r="V276" s="144"/>
      <c r="W276" s="19"/>
    </row>
    <row r="277" spans="1:23" s="19" customFormat="1" ht="14.1" customHeight="1">
      <c r="A277" s="928" t="s">
        <v>414</v>
      </c>
      <c r="B277" s="929">
        <f>+'Pivot Table 2-Year Insts.'!M586</f>
        <v>0</v>
      </c>
      <c r="C277" s="940"/>
      <c r="D277" s="931">
        <f>SUM(F277:J277)</f>
        <v>0</v>
      </c>
      <c r="E277" s="932"/>
      <c r="F277" s="948">
        <f>+'Pivot Table 2-Year Insts.'!M600</f>
        <v>0</v>
      </c>
      <c r="G277" s="949"/>
      <c r="H277" s="934">
        <f>+'Pivot Table 2-Year Insts.'!M603</f>
        <v>0</v>
      </c>
      <c r="I277" s="949"/>
      <c r="J277" s="934">
        <f>+'Pivot Table 2-Year Insts.'!M606</f>
        <v>0</v>
      </c>
      <c r="K277" s="949"/>
      <c r="L277" s="934">
        <f>+'Pivot Table 2-Year Insts.'!M609</f>
        <v>0</v>
      </c>
      <c r="M277" s="934"/>
      <c r="N277" s="935">
        <f>SUM(F277:L277)</f>
        <v>0</v>
      </c>
      <c r="P277" s="147"/>
      <c r="Q277" s="143"/>
      <c r="R277" s="143"/>
      <c r="S277" s="143"/>
      <c r="T277" s="143"/>
      <c r="U277" s="138"/>
      <c r="V277" s="144"/>
    </row>
    <row r="278" spans="1:23" ht="57" customHeight="1">
      <c r="A278" s="952" t="s">
        <v>773</v>
      </c>
      <c r="B278" s="952"/>
      <c r="C278" s="952"/>
      <c r="D278" s="953"/>
      <c r="E278" s="953"/>
      <c r="F278" s="953"/>
      <c r="G278" s="953"/>
      <c r="H278" s="953"/>
      <c r="I278" s="953"/>
      <c r="J278" s="953"/>
      <c r="K278" s="953"/>
      <c r="L278" s="953"/>
      <c r="M278" s="953"/>
      <c r="N278" s="953"/>
      <c r="P278" s="136"/>
      <c r="Q278" s="143"/>
      <c r="R278" s="143"/>
      <c r="S278" s="143"/>
      <c r="T278" s="143"/>
      <c r="U278" s="136"/>
      <c r="V278" s="136"/>
      <c r="W278" s="12"/>
    </row>
    <row r="279" spans="1:23" ht="15" customHeight="1">
      <c r="A279" s="952" t="s">
        <v>772</v>
      </c>
      <c r="B279" s="952"/>
      <c r="C279" s="952"/>
      <c r="D279" s="953"/>
      <c r="E279" s="953"/>
      <c r="F279" s="953"/>
      <c r="G279" s="953"/>
      <c r="H279" s="953"/>
      <c r="I279" s="953"/>
      <c r="J279" s="953"/>
      <c r="K279" s="953"/>
      <c r="L279" s="953"/>
      <c r="M279" s="953"/>
      <c r="N279" s="953"/>
      <c r="P279" s="136"/>
      <c r="Q279" s="136"/>
      <c r="R279" s="136"/>
      <c r="S279" s="136"/>
      <c r="T279" s="136"/>
      <c r="U279" s="136"/>
      <c r="V279" s="136"/>
      <c r="W279" s="12"/>
    </row>
    <row r="280" spans="1:23">
      <c r="A280" s="326"/>
      <c r="B280" s="28"/>
      <c r="C280" s="28"/>
      <c r="D280" s="43"/>
      <c r="E280" s="43"/>
      <c r="F280" s="43"/>
      <c r="G280" s="43"/>
      <c r="H280" s="43"/>
      <c r="I280" s="43"/>
      <c r="J280" s="43"/>
      <c r="K280" s="43"/>
      <c r="L280" s="43"/>
      <c r="M280" s="43"/>
      <c r="N280" s="183" t="s">
        <v>1012</v>
      </c>
      <c r="P280" s="136"/>
      <c r="Q280" s="136"/>
      <c r="R280" s="136"/>
      <c r="S280" s="136"/>
      <c r="T280" s="136"/>
      <c r="U280" s="136"/>
      <c r="V280" s="136"/>
      <c r="W280" s="12"/>
    </row>
    <row r="281" spans="1:23" ht="18">
      <c r="A281" s="915" t="s">
        <v>767</v>
      </c>
      <c r="B281" s="1"/>
      <c r="C281" s="1"/>
      <c r="D281" s="1"/>
      <c r="E281" s="1"/>
      <c r="F281" s="1"/>
      <c r="G281" s="1"/>
      <c r="H281" s="1"/>
      <c r="I281" s="1"/>
      <c r="J281" s="1"/>
      <c r="K281" s="1"/>
      <c r="L281" s="44"/>
      <c r="M281" s="11"/>
      <c r="N281" s="44"/>
    </row>
    <row r="282" spans="1:23" ht="9" customHeight="1">
      <c r="A282" s="1"/>
      <c r="B282" s="1"/>
      <c r="C282" s="1"/>
      <c r="D282" s="1"/>
      <c r="E282" s="1"/>
      <c r="F282" s="1"/>
      <c r="G282" s="1"/>
      <c r="H282" s="1"/>
      <c r="I282" s="1"/>
      <c r="J282" s="1"/>
      <c r="K282" s="1"/>
      <c r="L282" s="44"/>
      <c r="M282" s="11"/>
      <c r="N282" s="44"/>
    </row>
    <row r="283" spans="1:23" ht="15.75">
      <c r="A283" s="1" t="s">
        <v>425</v>
      </c>
      <c r="B283" s="1"/>
      <c r="C283" s="1"/>
      <c r="D283" s="1"/>
      <c r="E283" s="1"/>
      <c r="F283" s="1"/>
      <c r="G283" s="1"/>
      <c r="H283" s="1"/>
      <c r="I283" s="1"/>
      <c r="J283" s="1"/>
      <c r="K283" s="1"/>
      <c r="L283" s="44"/>
      <c r="M283" s="11"/>
      <c r="N283" s="44"/>
    </row>
    <row r="284" spans="1:23" ht="18.75">
      <c r="A284" s="1" t="s">
        <v>436</v>
      </c>
      <c r="B284" s="1"/>
      <c r="C284" s="1"/>
      <c r="D284" s="1"/>
      <c r="E284" s="1"/>
      <c r="F284" s="1"/>
      <c r="G284" s="1"/>
      <c r="H284" s="1"/>
      <c r="I284" s="1"/>
      <c r="J284" s="1"/>
      <c r="K284" s="1"/>
      <c r="L284" s="44"/>
      <c r="M284" s="11"/>
      <c r="N284" s="44"/>
    </row>
    <row r="285" spans="1:23" ht="15.75">
      <c r="A285" s="1" t="s">
        <v>1022</v>
      </c>
      <c r="B285" s="1"/>
      <c r="C285" s="1"/>
      <c r="D285" s="1"/>
      <c r="E285" s="1"/>
      <c r="F285" s="1"/>
      <c r="G285" s="1"/>
      <c r="H285" s="1"/>
      <c r="I285" s="1"/>
      <c r="J285" s="1"/>
      <c r="K285" s="1"/>
      <c r="L285" s="44"/>
      <c r="M285" s="11"/>
      <c r="N285" s="44"/>
    </row>
    <row r="286" spans="1:23" ht="9" customHeight="1">
      <c r="A286" s="1"/>
      <c r="B286" s="1"/>
      <c r="C286" s="1"/>
      <c r="D286" s="1"/>
      <c r="E286" s="1"/>
      <c r="F286" s="1"/>
      <c r="G286" s="1"/>
      <c r="H286" s="1"/>
      <c r="I286" s="1"/>
      <c r="J286" s="1"/>
      <c r="K286" s="1"/>
      <c r="L286" s="44"/>
      <c r="M286" s="11"/>
      <c r="N286" s="44"/>
    </row>
    <row r="287" spans="1:23" ht="63" customHeight="1">
      <c r="A287" s="15"/>
      <c r="B287" s="916" t="s">
        <v>938</v>
      </c>
      <c r="C287" s="917"/>
      <c r="D287" s="916" t="s">
        <v>771</v>
      </c>
      <c r="E287" s="918"/>
      <c r="F287" s="916" t="s">
        <v>435</v>
      </c>
      <c r="G287" s="916"/>
      <c r="H287" s="916" t="s">
        <v>396</v>
      </c>
      <c r="I287" s="916"/>
      <c r="J287" s="916" t="s">
        <v>390</v>
      </c>
      <c r="K287" s="916"/>
      <c r="L287" s="916" t="s">
        <v>416</v>
      </c>
      <c r="M287" s="916"/>
      <c r="N287" s="916" t="s">
        <v>417</v>
      </c>
      <c r="P287" s="145"/>
      <c r="Q287" s="145"/>
      <c r="R287" s="145"/>
      <c r="S287" s="145"/>
      <c r="T287" s="145"/>
      <c r="U287" s="145"/>
      <c r="V287" s="145"/>
    </row>
    <row r="288" spans="1:23" s="18" customFormat="1" ht="18" customHeight="1">
      <c r="A288" s="919" t="s">
        <v>399</v>
      </c>
      <c r="B288" s="920">
        <f>+'Pivot Table 2-Year Insts.'!N624</f>
        <v>39.926039182407422</v>
      </c>
      <c r="C288" s="936"/>
      <c r="D288" s="944">
        <f>SUM(F288:J288)</f>
        <v>52.619717277582843</v>
      </c>
      <c r="E288" s="923"/>
      <c r="F288" s="924">
        <f>+'Pivot Table 2-Year Insts.'!N638</f>
        <v>16.265242366219894</v>
      </c>
      <c r="G288" s="925"/>
      <c r="H288" s="925">
        <f>+'Pivot Table 2-Year Insts.'!N641</f>
        <v>16.003224831200242</v>
      </c>
      <c r="I288" s="924"/>
      <c r="J288" s="925">
        <f>+'Pivot Table 2-Year Insts.'!N644</f>
        <v>20.351250080162707</v>
      </c>
      <c r="K288" s="924"/>
      <c r="L288" s="925">
        <f>+'Pivot Table 2-Year Insts.'!N647</f>
        <v>47.380282722417157</v>
      </c>
      <c r="M288" s="925"/>
      <c r="N288" s="922">
        <f>SUM(F288:L288)</f>
        <v>100</v>
      </c>
      <c r="P288" s="137"/>
      <c r="Q288" s="137"/>
      <c r="R288" s="137"/>
      <c r="S288" s="137"/>
      <c r="T288" s="137"/>
      <c r="U288" s="138"/>
      <c r="V288" s="139"/>
    </row>
    <row r="289" spans="1:23" s="29" customFormat="1" ht="9" customHeight="1">
      <c r="A289" s="926"/>
      <c r="B289" s="920"/>
      <c r="C289" s="936"/>
      <c r="D289" s="945"/>
      <c r="E289" s="923"/>
      <c r="F289" s="924"/>
      <c r="G289" s="938"/>
      <c r="H289" s="925"/>
      <c r="I289" s="938"/>
      <c r="J289" s="925"/>
      <c r="K289" s="938"/>
      <c r="L289" s="925"/>
      <c r="M289" s="925"/>
      <c r="N289" s="922"/>
      <c r="P289" s="140"/>
      <c r="Q289" s="140"/>
      <c r="R289" s="140"/>
      <c r="S289" s="140"/>
      <c r="T289" s="140"/>
      <c r="U289" s="141"/>
      <c r="V289" s="142"/>
      <c r="W289" s="30"/>
    </row>
    <row r="290" spans="1:23" s="7" customFormat="1" ht="14.1" customHeight="1">
      <c r="A290" s="919" t="s">
        <v>400</v>
      </c>
      <c r="B290" s="920">
        <f>+'Pivot Table 2-Year Insts.'!N16</f>
        <v>32.78461271876624</v>
      </c>
      <c r="C290" s="936"/>
      <c r="D290" s="945">
        <f>SUM(F290:J290)</f>
        <v>54.122621564482031</v>
      </c>
      <c r="E290" s="923"/>
      <c r="F290" s="924">
        <f>+'Pivot Table 2-Year Insts.'!N30</f>
        <v>8.1395348837209305</v>
      </c>
      <c r="G290" s="938"/>
      <c r="H290" s="925">
        <f>+'Pivot Table 2-Year Insts.'!N33</f>
        <v>0</v>
      </c>
      <c r="I290" s="938"/>
      <c r="J290" s="925">
        <f>+'Pivot Table 2-Year Insts.'!N36</f>
        <v>45.983086680761097</v>
      </c>
      <c r="K290" s="938"/>
      <c r="L290" s="925">
        <f>+'Pivot Table 2-Year Insts.'!N39</f>
        <v>45.877378435517969</v>
      </c>
      <c r="M290" s="925"/>
      <c r="N290" s="922">
        <f>SUM(F290:L290)</f>
        <v>100</v>
      </c>
      <c r="P290" s="143"/>
      <c r="Q290" s="143"/>
      <c r="R290" s="143"/>
      <c r="S290" s="143"/>
      <c r="T290" s="143"/>
      <c r="U290" s="138"/>
      <c r="V290" s="139"/>
    </row>
    <row r="291" spans="1:23" s="7" customFormat="1" ht="14.1" customHeight="1">
      <c r="A291" s="926" t="s">
        <v>401</v>
      </c>
      <c r="B291" s="920">
        <f>+'Pivot Table 2-Year Insts.'!N54</f>
        <v>39.134524929444972</v>
      </c>
      <c r="C291" s="936"/>
      <c r="D291" s="945">
        <f>SUM(F291:J291)</f>
        <v>43.38942307692308</v>
      </c>
      <c r="E291" s="923"/>
      <c r="F291" s="924">
        <f>+'Pivot Table 2-Year Insts.'!N68</f>
        <v>11.899038461538462</v>
      </c>
      <c r="G291" s="938"/>
      <c r="H291" s="925">
        <f>+'Pivot Table 2-Year Insts.'!N71</f>
        <v>20.673076923076923</v>
      </c>
      <c r="I291" s="938"/>
      <c r="J291" s="925">
        <f>+'Pivot Table 2-Year Insts.'!N74</f>
        <v>10.817307692307693</v>
      </c>
      <c r="K291" s="938"/>
      <c r="L291" s="925">
        <f>+'Pivot Table 2-Year Insts.'!N77</f>
        <v>56.610576923076927</v>
      </c>
      <c r="M291" s="925"/>
      <c r="N291" s="922">
        <f>SUM(F291:L291)</f>
        <v>100</v>
      </c>
      <c r="P291" s="143"/>
      <c r="Q291" s="143"/>
      <c r="R291" s="143"/>
      <c r="S291" s="143"/>
      <c r="T291" s="143"/>
      <c r="U291" s="138"/>
      <c r="V291" s="144"/>
      <c r="W291" s="19"/>
    </row>
    <row r="292" spans="1:23" s="18" customFormat="1" ht="13.5" customHeight="1">
      <c r="A292" s="926" t="s">
        <v>415</v>
      </c>
      <c r="B292" s="920">
        <f>+'Pivot Table 2-Year Insts.'!N92</f>
        <v>0</v>
      </c>
      <c r="C292" s="936"/>
      <c r="D292" s="945">
        <f>SUM(F292:J292)</f>
        <v>0</v>
      </c>
      <c r="E292" s="923"/>
      <c r="F292" s="924">
        <f>+'Pivot Table 2-Year Insts.'!N106</f>
        <v>0</v>
      </c>
      <c r="G292" s="938"/>
      <c r="H292" s="946">
        <f>+'Pivot Table 2-Year Insts.'!N109</f>
        <v>0</v>
      </c>
      <c r="I292" s="938"/>
      <c r="J292" s="925">
        <f>+'Pivot Table 2-Year Insts.'!N112</f>
        <v>0</v>
      </c>
      <c r="K292" s="938"/>
      <c r="L292" s="925">
        <f>+'Pivot Table 2-Year Insts.'!N115</f>
        <v>0</v>
      </c>
      <c r="M292" s="925"/>
      <c r="N292" s="922">
        <f>SUM(F292:L292)</f>
        <v>0</v>
      </c>
      <c r="P292" s="143"/>
      <c r="Q292" s="143"/>
      <c r="R292" s="143"/>
      <c r="S292" s="143"/>
      <c r="T292" s="143"/>
      <c r="U292" s="138"/>
      <c r="V292" s="144"/>
      <c r="W292" s="20"/>
    </row>
    <row r="293" spans="1:23" s="7" customFormat="1" ht="14.1" customHeight="1">
      <c r="A293" s="926" t="s">
        <v>402</v>
      </c>
      <c r="B293" s="920">
        <f>+'Pivot Table 2-Year Insts.'!N130</f>
        <v>33.41224213730132</v>
      </c>
      <c r="C293" s="936"/>
      <c r="D293" s="945">
        <f>SUM(F293:J293)</f>
        <v>64.411398318280902</v>
      </c>
      <c r="E293" s="923"/>
      <c r="F293" s="924">
        <f>+'Pivot Table 2-Year Insts.'!N144</f>
        <v>35.304422298349422</v>
      </c>
      <c r="G293" s="938"/>
      <c r="H293" s="925">
        <f>+'Pivot Table 2-Year Insts.'!N147</f>
        <v>15.127686079103084</v>
      </c>
      <c r="I293" s="938"/>
      <c r="J293" s="925">
        <f>+'Pivot Table 2-Year Insts.'!N150</f>
        <v>13.979289940828401</v>
      </c>
      <c r="K293" s="938"/>
      <c r="L293" s="925">
        <f>+'Pivot Table 2-Year Insts.'!N153</f>
        <v>35.588601681719091</v>
      </c>
      <c r="M293" s="925"/>
      <c r="N293" s="922">
        <f>SUM(F293:L293)</f>
        <v>100</v>
      </c>
      <c r="P293" s="143"/>
      <c r="Q293" s="143"/>
      <c r="R293" s="143"/>
      <c r="S293" s="143"/>
      <c r="T293" s="143"/>
      <c r="U293" s="138"/>
      <c r="V293" s="144"/>
      <c r="W293" s="19"/>
    </row>
    <row r="294" spans="1:23" s="7" customFormat="1" ht="14.1" customHeight="1">
      <c r="A294" s="926"/>
      <c r="B294" s="920"/>
      <c r="C294" s="936"/>
      <c r="D294" s="945"/>
      <c r="E294" s="923"/>
      <c r="F294" s="924"/>
      <c r="G294" s="938"/>
      <c r="H294" s="925"/>
      <c r="I294" s="938"/>
      <c r="J294" s="925"/>
      <c r="K294" s="938"/>
      <c r="L294" s="925"/>
      <c r="M294" s="925"/>
      <c r="N294" s="922"/>
      <c r="P294" s="143"/>
      <c r="Q294" s="143"/>
      <c r="R294" s="143"/>
      <c r="S294" s="143"/>
      <c r="T294" s="143"/>
      <c r="U294" s="138"/>
      <c r="V294" s="144"/>
      <c r="W294" s="19"/>
    </row>
    <row r="295" spans="1:23" s="7" customFormat="1" ht="14.1" customHeight="1">
      <c r="A295" s="926" t="s">
        <v>403</v>
      </c>
      <c r="B295" s="920">
        <f>+'Pivot Table 2-Year Insts.'!N168</f>
        <v>38.383537130927522</v>
      </c>
      <c r="C295" s="936"/>
      <c r="D295" s="945">
        <f>SUM(F295:J295)</f>
        <v>43.434343434343432</v>
      </c>
      <c r="E295" s="923"/>
      <c r="F295" s="924">
        <f>+'Pivot Table 2-Year Insts.'!N182</f>
        <v>8.6635586635586641</v>
      </c>
      <c r="G295" s="938"/>
      <c r="H295" s="925">
        <f>+'Pivot Table 2-Year Insts.'!N185</f>
        <v>14.957264957264957</v>
      </c>
      <c r="I295" s="938"/>
      <c r="J295" s="925">
        <f>+'Pivot Table 2-Year Insts.'!N188</f>
        <v>19.813519813519815</v>
      </c>
      <c r="K295" s="938"/>
      <c r="L295" s="925">
        <f>+'Pivot Table 2-Year Insts.'!N191</f>
        <v>56.56565656565656</v>
      </c>
      <c r="M295" s="925"/>
      <c r="N295" s="922">
        <f>SUM(F295:L295)</f>
        <v>100</v>
      </c>
      <c r="P295" s="143"/>
      <c r="Q295" s="143"/>
      <c r="R295" s="143"/>
      <c r="S295" s="143"/>
      <c r="T295" s="143"/>
      <c r="U295" s="138"/>
      <c r="V295" s="144"/>
      <c r="W295" s="19"/>
    </row>
    <row r="296" spans="1:23" s="7" customFormat="1" ht="14.1" customHeight="1">
      <c r="A296" s="926" t="s">
        <v>404</v>
      </c>
      <c r="B296" s="920">
        <f>+'Pivot Table 2-Year Insts.'!N206</f>
        <v>39.733096085409251</v>
      </c>
      <c r="C296" s="936"/>
      <c r="D296" s="945">
        <f>SUM(F296:J296)</f>
        <v>39.229735781459922</v>
      </c>
      <c r="E296" s="923"/>
      <c r="F296" s="924">
        <f>+'Pivot Table 2-Year Insts.'!N220</f>
        <v>13.748320644872368</v>
      </c>
      <c r="G296" s="938"/>
      <c r="H296" s="925">
        <f>+'Pivot Table 2-Year Insts.'!N223</f>
        <v>16.435288849081953</v>
      </c>
      <c r="I296" s="938"/>
      <c r="J296" s="925">
        <f>+'Pivot Table 2-Year Insts.'!N226</f>
        <v>9.0461262875055972</v>
      </c>
      <c r="K296" s="938"/>
      <c r="L296" s="925">
        <f>+'Pivot Table 2-Year Insts.'!N229</f>
        <v>60.770264218540085</v>
      </c>
      <c r="M296" s="925"/>
      <c r="N296" s="922">
        <f>SUM(F296:L296)</f>
        <v>100</v>
      </c>
      <c r="P296" s="143"/>
      <c r="Q296" s="143"/>
      <c r="R296" s="143"/>
      <c r="S296" s="143"/>
      <c r="T296" s="143"/>
      <c r="U296" s="138"/>
      <c r="V296" s="144"/>
      <c r="W296" s="19"/>
    </row>
    <row r="297" spans="1:23" s="7" customFormat="1" ht="13.5" customHeight="1">
      <c r="A297" s="926" t="s">
        <v>405</v>
      </c>
      <c r="B297" s="920">
        <f>+'Pivot Table 2-Year Insts.'!N244</f>
        <v>42.843541732783244</v>
      </c>
      <c r="C297" s="936"/>
      <c r="D297" s="945">
        <f>SUM(F297:J297)</f>
        <v>40.296296296296298</v>
      </c>
      <c r="E297" s="923"/>
      <c r="F297" s="924">
        <f>+'Pivot Table 2-Year Insts.'!N258</f>
        <v>3.0370370370370372</v>
      </c>
      <c r="G297" s="938"/>
      <c r="H297" s="925">
        <f>+'Pivot Table 2-Year Insts.'!N261</f>
        <v>26.222222222222225</v>
      </c>
      <c r="I297" s="938"/>
      <c r="J297" s="925">
        <f>+'Pivot Table 2-Year Insts.'!N264</f>
        <v>11.037037037037036</v>
      </c>
      <c r="K297" s="938"/>
      <c r="L297" s="925">
        <f>+'Pivot Table 2-Year Insts.'!N267</f>
        <v>59.703703703703702</v>
      </c>
      <c r="M297" s="925"/>
      <c r="N297" s="922">
        <f>SUM(F297:L297)</f>
        <v>100</v>
      </c>
      <c r="P297" s="143"/>
      <c r="Q297" s="143"/>
      <c r="R297" s="143"/>
      <c r="S297" s="143"/>
      <c r="T297" s="143"/>
      <c r="U297" s="138"/>
      <c r="V297" s="144"/>
      <c r="W297" s="19"/>
    </row>
    <row r="298" spans="1:23" s="7" customFormat="1" ht="14.1" customHeight="1">
      <c r="A298" s="926" t="s">
        <v>406</v>
      </c>
      <c r="B298" s="920">
        <f>+'Pivot Table 2-Year Insts.'!N282</f>
        <v>49.301445915441398</v>
      </c>
      <c r="C298" s="936"/>
      <c r="D298" s="945">
        <f>SUM(F298:J298)</f>
        <v>50.860042074000745</v>
      </c>
      <c r="E298" s="923"/>
      <c r="F298" s="924">
        <f>+'Pivot Table 2-Year Insts.'!N296</f>
        <v>10.370003712411831</v>
      </c>
      <c r="G298" s="938"/>
      <c r="H298" s="925">
        <f>+'Pivot Table 2-Year Insts.'!N299</f>
        <v>20.616260363816359</v>
      </c>
      <c r="I298" s="938"/>
      <c r="J298" s="925">
        <f>+'Pivot Table 2-Year Insts.'!N302</f>
        <v>19.873777997772553</v>
      </c>
      <c r="K298" s="938"/>
      <c r="L298" s="925">
        <f>+'Pivot Table 2-Year Insts.'!N305</f>
        <v>49.139957925999255</v>
      </c>
      <c r="M298" s="925"/>
      <c r="N298" s="922">
        <f>SUM(F298:L298)</f>
        <v>100</v>
      </c>
      <c r="P298" s="143"/>
      <c r="Q298" s="143"/>
      <c r="R298" s="143"/>
      <c r="S298" s="143"/>
      <c r="T298" s="143"/>
      <c r="U298" s="138"/>
      <c r="V298" s="144"/>
      <c r="W298" s="19"/>
    </row>
    <row r="299" spans="1:23" s="7" customFormat="1" ht="9.75" customHeight="1">
      <c r="A299" s="926"/>
      <c r="B299" s="920"/>
      <c r="C299" s="936"/>
      <c r="D299" s="945"/>
      <c r="E299" s="923"/>
      <c r="F299" s="924" t="s">
        <v>1126</v>
      </c>
      <c r="G299" s="938"/>
      <c r="H299" s="925"/>
      <c r="I299" s="938"/>
      <c r="J299" s="925"/>
      <c r="K299" s="938"/>
      <c r="L299" s="925"/>
      <c r="M299" s="925"/>
      <c r="N299" s="922"/>
      <c r="P299" s="143"/>
      <c r="Q299" s="143"/>
      <c r="R299" s="143"/>
      <c r="S299" s="143"/>
      <c r="T299" s="143"/>
      <c r="U299" s="138"/>
      <c r="V299" s="144"/>
      <c r="W299" s="19"/>
    </row>
    <row r="300" spans="1:23" s="18" customFormat="1" ht="14.1" customHeight="1">
      <c r="A300" s="926" t="s">
        <v>407</v>
      </c>
      <c r="B300" s="920">
        <f>+'Pivot Table 2-Year Insts.'!N320</f>
        <v>45.27247321844434</v>
      </c>
      <c r="C300" s="936"/>
      <c r="D300" s="945">
        <f>SUM(F300:J300)</f>
        <v>33.621399176954732</v>
      </c>
      <c r="E300" s="923"/>
      <c r="F300" s="924">
        <f>+'Pivot Table 2-Year Insts.'!N334</f>
        <v>21.213991769547324</v>
      </c>
      <c r="G300" s="938"/>
      <c r="H300" s="925">
        <f>+'Pivot Table 2-Year Insts.'!N337</f>
        <v>0</v>
      </c>
      <c r="I300" s="938"/>
      <c r="J300" s="925">
        <f>+'Pivot Table 2-Year Insts.'!N340</f>
        <v>12.407407407407407</v>
      </c>
      <c r="K300" s="938"/>
      <c r="L300" s="925">
        <f>+'Pivot Table 2-Year Insts.'!N343</f>
        <v>66.378600823045261</v>
      </c>
      <c r="M300" s="925"/>
      <c r="N300" s="922">
        <f>SUM(F300:L300)</f>
        <v>100</v>
      </c>
      <c r="P300" s="143"/>
      <c r="Q300" s="143"/>
      <c r="R300" s="143"/>
      <c r="S300" s="143"/>
      <c r="T300" s="143"/>
      <c r="U300" s="138"/>
      <c r="V300" s="144"/>
      <c r="W300" s="20"/>
    </row>
    <row r="301" spans="1:23" s="7" customFormat="1" ht="14.1" customHeight="1">
      <c r="A301" s="926" t="s">
        <v>408</v>
      </c>
      <c r="B301" s="920">
        <f>+'Pivot Table 2-Year Insts.'!N358</f>
        <v>27.378247905721992</v>
      </c>
      <c r="C301" s="936"/>
      <c r="D301" s="945">
        <f>SUM(F301:J301)</f>
        <v>26.850771424867109</v>
      </c>
      <c r="E301" s="923"/>
      <c r="F301" s="924">
        <f>+'Pivot Table 2-Year Insts.'!N372</f>
        <v>15.272915856346428</v>
      </c>
      <c r="G301" s="938"/>
      <c r="H301" s="925">
        <f>+'Pivot Table 2-Year Insts.'!N375</f>
        <v>0</v>
      </c>
      <c r="I301" s="938"/>
      <c r="J301" s="925">
        <f>+'Pivot Table 2-Year Insts.'!N378</f>
        <v>11.577855568520681</v>
      </c>
      <c r="K301" s="938"/>
      <c r="L301" s="925">
        <f>+'Pivot Table 2-Year Insts.'!N381</f>
        <v>73.149228575132895</v>
      </c>
      <c r="M301" s="925"/>
      <c r="N301" s="922">
        <f>SUM(F301:L301)</f>
        <v>100</v>
      </c>
      <c r="P301" s="143"/>
      <c r="Q301" s="143"/>
      <c r="R301" s="143"/>
      <c r="S301" s="143"/>
      <c r="T301" s="143"/>
      <c r="U301" s="138"/>
      <c r="V301" s="144"/>
      <c r="W301" s="19"/>
    </row>
    <row r="302" spans="1:23" s="7" customFormat="1" ht="14.1" customHeight="1">
      <c r="A302" s="926" t="s">
        <v>409</v>
      </c>
      <c r="B302" s="920">
        <f>+'Pivot Table 2-Year Insts.'!N396</f>
        <v>29.33816651075772</v>
      </c>
      <c r="C302" s="936"/>
      <c r="D302" s="945">
        <f>SUM(F302:J302)</f>
        <v>42.367477082502987</v>
      </c>
      <c r="E302" s="923"/>
      <c r="F302" s="924">
        <f>+'Pivot Table 2-Year Insts.'!N410</f>
        <v>10.003985651654046</v>
      </c>
      <c r="G302" s="938"/>
      <c r="H302" s="925">
        <f>+'Pivot Table 2-Year Insts.'!N416</f>
        <v>16.181745715424473</v>
      </c>
      <c r="I302" s="938"/>
      <c r="J302" s="925">
        <f>+'Pivot Table 2-Year Insts.'!N416</f>
        <v>16.181745715424473</v>
      </c>
      <c r="K302" s="938"/>
      <c r="L302" s="925">
        <f>+'Pivot Table 2-Year Insts.'!N397</f>
        <v>29.831884057971013</v>
      </c>
      <c r="M302" s="925"/>
      <c r="N302" s="922">
        <f>SUM(F302:L302)</f>
        <v>72.199361140473997</v>
      </c>
      <c r="P302" s="143"/>
      <c r="Q302" s="143"/>
      <c r="R302" s="143"/>
      <c r="S302" s="143"/>
      <c r="T302" s="143"/>
      <c r="U302" s="138"/>
      <c r="V302" s="144"/>
      <c r="W302" s="19"/>
    </row>
    <row r="303" spans="1:23" s="7" customFormat="1" ht="13.5" customHeight="1">
      <c r="A303" s="926" t="s">
        <v>410</v>
      </c>
      <c r="B303" s="920">
        <f>+'Pivot Table 2-Year Insts.'!N434</f>
        <v>46.644359464627151</v>
      </c>
      <c r="C303" s="936"/>
      <c r="D303" s="945">
        <f>SUM(F303:J303)</f>
        <v>40.41811846689896</v>
      </c>
      <c r="E303" s="923"/>
      <c r="F303" s="924">
        <f>+'Pivot Table 2-Year Insts.'!N448</f>
        <v>8.6288173806107817</v>
      </c>
      <c r="G303" s="938"/>
      <c r="H303" s="925">
        <f>+'Pivot Table 2-Year Insts.'!N451</f>
        <v>20.106579217052676</v>
      </c>
      <c r="I303" s="938"/>
      <c r="J303" s="925">
        <f>+'Pivot Table 2-Year Insts.'!N454</f>
        <v>11.682721869235499</v>
      </c>
      <c r="K303" s="938"/>
      <c r="L303" s="925">
        <f>+'Pivot Table 2-Year Insts.'!N457</f>
        <v>59.581881533101047</v>
      </c>
      <c r="M303" s="925"/>
      <c r="N303" s="922">
        <f>SUM(F303:L303)</f>
        <v>100</v>
      </c>
      <c r="P303" s="143"/>
      <c r="Q303" s="143"/>
      <c r="R303" s="143"/>
      <c r="S303" s="143"/>
      <c r="T303" s="143"/>
      <c r="U303" s="138"/>
      <c r="V303" s="144"/>
      <c r="W303" s="19"/>
    </row>
    <row r="304" spans="1:23" s="7" customFormat="1" ht="11.25" customHeight="1">
      <c r="A304" s="926"/>
      <c r="B304" s="920"/>
      <c r="C304" s="936"/>
      <c r="D304" s="945"/>
      <c r="E304" s="923"/>
      <c r="F304" s="924"/>
      <c r="G304" s="938"/>
      <c r="H304" s="925"/>
      <c r="I304" s="938"/>
      <c r="J304" s="925"/>
      <c r="K304" s="938"/>
      <c r="L304" s="925"/>
      <c r="M304" s="925"/>
      <c r="N304" s="922"/>
      <c r="P304" s="143"/>
      <c r="Q304" s="143"/>
      <c r="R304" s="143"/>
      <c r="S304" s="143"/>
      <c r="T304" s="143"/>
      <c r="U304" s="138"/>
      <c r="V304" s="144"/>
      <c r="W304" s="19"/>
    </row>
    <row r="305" spans="1:23" s="7" customFormat="1" ht="14.1" customHeight="1">
      <c r="A305" s="926" t="s">
        <v>411</v>
      </c>
      <c r="B305" s="920">
        <f>+'Pivot Table 2-Year Insts.'!N472</f>
        <v>68.89657823913879</v>
      </c>
      <c r="C305" s="936"/>
      <c r="D305" s="945">
        <f>SUM(F305:J305)</f>
        <v>39.453125</v>
      </c>
      <c r="E305" s="923"/>
      <c r="F305" s="947">
        <f>+'Pivot Table 2-Year Insts.'!N486</f>
        <v>6.5290178571428577</v>
      </c>
      <c r="G305" s="938"/>
      <c r="H305" s="925">
        <f>+'Pivot Table 2-Year Insts.'!N489</f>
        <v>19.084821428571427</v>
      </c>
      <c r="I305" s="938"/>
      <c r="J305" s="925">
        <f>+'Pivot Table 2-Year Insts.'!N492</f>
        <v>13.839285714285715</v>
      </c>
      <c r="K305" s="938"/>
      <c r="L305" s="925">
        <f>+'Pivot Table 2-Year Insts.'!N495</f>
        <v>60.546875</v>
      </c>
      <c r="M305" s="925"/>
      <c r="N305" s="922">
        <f>SUM(F305:L305)</f>
        <v>100</v>
      </c>
      <c r="P305" s="143"/>
      <c r="Q305" s="143"/>
      <c r="R305" s="143"/>
      <c r="S305" s="143"/>
      <c r="T305" s="143"/>
      <c r="U305" s="138"/>
      <c r="V305" s="144"/>
      <c r="W305" s="19"/>
    </row>
    <row r="306" spans="1:23" s="7" customFormat="1" ht="14.1" customHeight="1">
      <c r="A306" s="926" t="s">
        <v>412</v>
      </c>
      <c r="B306" s="920">
        <f>+'Pivot Table 2-Year Insts.'!N510</f>
        <v>44.108849032551213</v>
      </c>
      <c r="C306" s="936"/>
      <c r="D306" s="945">
        <f>SUM(F306:J306)</f>
        <v>58.714625003576842</v>
      </c>
      <c r="E306" s="923"/>
      <c r="F306" s="947">
        <f>+'Pivot Table 2-Year Insts.'!N524</f>
        <v>8.2353277820699908</v>
      </c>
      <c r="G306" s="938"/>
      <c r="H306" s="925">
        <f>+'Pivot Table 2-Year Insts.'!N527</f>
        <v>19.163304432426244</v>
      </c>
      <c r="I306" s="938"/>
      <c r="J306" s="925">
        <f>+'Pivot Table 2-Year Insts.'!N530</f>
        <v>31.31599278908061</v>
      </c>
      <c r="K306" s="938"/>
      <c r="L306" s="925">
        <f>+'Pivot Table 2-Year Insts.'!N533</f>
        <v>41.285374996423158</v>
      </c>
      <c r="M306" s="925"/>
      <c r="N306" s="922">
        <f>SUM(F306:L306)</f>
        <v>100</v>
      </c>
      <c r="P306" s="143"/>
      <c r="Q306" s="143"/>
      <c r="R306" s="143"/>
      <c r="S306" s="143"/>
      <c r="T306" s="143"/>
      <c r="U306" s="138"/>
      <c r="V306" s="144"/>
      <c r="W306" s="19"/>
    </row>
    <row r="307" spans="1:23" s="7" customFormat="1" ht="14.1" customHeight="1">
      <c r="A307" s="926" t="s">
        <v>413</v>
      </c>
      <c r="B307" s="920">
        <f>+'Pivot Table 2-Year Insts.'!N548</f>
        <v>55.666736154541027</v>
      </c>
      <c r="C307" s="936"/>
      <c r="D307" s="945">
        <f>SUM(F307:J307)</f>
        <v>51.691424291599049</v>
      </c>
      <c r="E307" s="923"/>
      <c r="F307" s="947">
        <f>+'Pivot Table 2-Year Insts.'!N562</f>
        <v>12.857321183372864</v>
      </c>
      <c r="G307" s="938"/>
      <c r="H307" s="925">
        <f>+'Pivot Table 2-Year Insts.'!N565</f>
        <v>22.806141555361378</v>
      </c>
      <c r="I307" s="938"/>
      <c r="J307" s="925">
        <f>+'Pivot Table 2-Year Insts.'!N568</f>
        <v>16.027961552864809</v>
      </c>
      <c r="K307" s="938"/>
      <c r="L307" s="925">
        <f>+'Pivot Table 2-Year Insts.'!N571</f>
        <v>48.308575708400944</v>
      </c>
      <c r="M307" s="925"/>
      <c r="N307" s="922">
        <f>SUM(F307:L307)</f>
        <v>100</v>
      </c>
      <c r="P307" s="143"/>
      <c r="Q307" s="143"/>
      <c r="R307" s="143"/>
      <c r="S307" s="143"/>
      <c r="T307" s="143"/>
      <c r="U307" s="138"/>
      <c r="V307" s="144"/>
      <c r="W307" s="19"/>
    </row>
    <row r="308" spans="1:23" s="19" customFormat="1" ht="14.1" customHeight="1">
      <c r="A308" s="928" t="s">
        <v>414</v>
      </c>
      <c r="B308" s="929">
        <f>+'Pivot Table 2-Year Insts.'!N586</f>
        <v>0</v>
      </c>
      <c r="C308" s="940"/>
      <c r="D308" s="931">
        <f>SUM(F308:J308)</f>
        <v>0</v>
      </c>
      <c r="E308" s="932"/>
      <c r="F308" s="948">
        <f>+'Pivot Table 2-Year Insts.'!N600</f>
        <v>0</v>
      </c>
      <c r="G308" s="949"/>
      <c r="H308" s="934">
        <f>+'Pivot Table 2-Year Insts.'!N603</f>
        <v>0</v>
      </c>
      <c r="I308" s="949"/>
      <c r="J308" s="934">
        <f>+'Pivot Table 2-Year Insts.'!N606</f>
        <v>0</v>
      </c>
      <c r="K308" s="949"/>
      <c r="L308" s="934">
        <f>+'Pivot Table 2-Year Insts.'!N609</f>
        <v>0</v>
      </c>
      <c r="M308" s="934"/>
      <c r="N308" s="935">
        <f>SUM(F308:L308)</f>
        <v>0</v>
      </c>
      <c r="P308" s="143"/>
      <c r="Q308" s="143"/>
      <c r="R308" s="143"/>
      <c r="S308" s="143"/>
      <c r="T308" s="143"/>
      <c r="U308" s="138"/>
      <c r="V308" s="144"/>
    </row>
    <row r="309" spans="1:23" ht="57" customHeight="1">
      <c r="A309" s="952" t="s">
        <v>773</v>
      </c>
      <c r="B309" s="952"/>
      <c r="C309" s="952"/>
      <c r="D309" s="953"/>
      <c r="E309" s="953"/>
      <c r="F309" s="953"/>
      <c r="G309" s="953"/>
      <c r="H309" s="953"/>
      <c r="I309" s="953"/>
      <c r="J309" s="953"/>
      <c r="K309" s="953"/>
      <c r="L309" s="953"/>
      <c r="M309" s="953"/>
      <c r="N309" s="953"/>
      <c r="P309" s="136"/>
      <c r="Q309" s="143"/>
      <c r="R309" s="143"/>
      <c r="S309" s="143"/>
      <c r="T309" s="143"/>
      <c r="U309" s="136"/>
      <c r="V309" s="136"/>
      <c r="W309" s="12"/>
    </row>
    <row r="310" spans="1:23" ht="15" customHeight="1">
      <c r="A310" s="952" t="s">
        <v>772</v>
      </c>
      <c r="B310" s="952"/>
      <c r="C310" s="952"/>
      <c r="D310" s="953"/>
      <c r="E310" s="953"/>
      <c r="F310" s="953"/>
      <c r="G310" s="953"/>
      <c r="H310" s="953"/>
      <c r="I310" s="953"/>
      <c r="J310" s="953"/>
      <c r="K310" s="953"/>
      <c r="L310" s="953"/>
      <c r="M310" s="953"/>
      <c r="N310" s="953"/>
      <c r="P310" s="136"/>
      <c r="Q310" s="136"/>
      <c r="R310" s="136"/>
      <c r="S310" s="136"/>
      <c r="T310" s="136"/>
      <c r="U310" s="136"/>
      <c r="V310" s="136"/>
      <c r="W310" s="12"/>
    </row>
    <row r="311" spans="1:23">
      <c r="A311" s="326"/>
      <c r="B311" s="28"/>
      <c r="C311" s="28"/>
      <c r="D311" s="43"/>
      <c r="E311" s="43"/>
      <c r="F311" s="43"/>
      <c r="G311" s="43"/>
      <c r="H311" s="43"/>
      <c r="I311" s="43"/>
      <c r="J311" s="43"/>
      <c r="K311" s="43"/>
      <c r="L311" s="43"/>
      <c r="M311" s="43"/>
      <c r="N311" s="183" t="s">
        <v>1012</v>
      </c>
      <c r="P311" s="136"/>
      <c r="Q311" s="136"/>
      <c r="R311" s="136"/>
      <c r="S311" s="136"/>
      <c r="T311" s="136"/>
      <c r="U311" s="136"/>
      <c r="V311" s="136"/>
      <c r="W311" s="12"/>
    </row>
    <row r="312" spans="1:23" ht="18">
      <c r="A312" s="915" t="s">
        <v>768</v>
      </c>
      <c r="B312" s="1"/>
      <c r="C312" s="1"/>
      <c r="D312" s="1"/>
      <c r="E312" s="1"/>
      <c r="F312" s="1"/>
      <c r="G312" s="1"/>
      <c r="H312" s="1"/>
      <c r="I312" s="1"/>
      <c r="J312" s="1"/>
      <c r="K312" s="1"/>
      <c r="L312" s="44"/>
      <c r="M312" s="11"/>
      <c r="N312" s="44"/>
    </row>
    <row r="313" spans="1:23" ht="9" customHeight="1">
      <c r="A313" s="1"/>
      <c r="B313" s="1"/>
      <c r="C313" s="1"/>
      <c r="D313" s="1"/>
      <c r="E313" s="1"/>
      <c r="F313" s="1"/>
      <c r="G313" s="1"/>
      <c r="H313" s="1"/>
      <c r="I313" s="1"/>
      <c r="J313" s="1"/>
      <c r="K313" s="1"/>
      <c r="L313" s="44"/>
      <c r="M313" s="11"/>
      <c r="N313" s="44"/>
    </row>
    <row r="314" spans="1:23" ht="15.75">
      <c r="A314" s="1" t="s">
        <v>425</v>
      </c>
      <c r="B314" s="1"/>
      <c r="C314" s="1"/>
      <c r="D314" s="1"/>
      <c r="E314" s="1"/>
      <c r="F314" s="1"/>
      <c r="G314" s="1"/>
      <c r="H314" s="1"/>
      <c r="I314" s="1"/>
      <c r="J314" s="1"/>
      <c r="K314" s="1"/>
      <c r="L314" s="44"/>
      <c r="M314" s="11"/>
      <c r="N314" s="44"/>
    </row>
    <row r="315" spans="1:23" ht="18.75">
      <c r="A315" s="1" t="s">
        <v>436</v>
      </c>
      <c r="B315" s="1"/>
      <c r="C315" s="1"/>
      <c r="D315" s="1"/>
      <c r="E315" s="1"/>
      <c r="F315" s="1"/>
      <c r="G315" s="1"/>
      <c r="H315" s="1"/>
      <c r="I315" s="1"/>
      <c r="J315" s="1"/>
      <c r="K315" s="1"/>
      <c r="L315" s="44"/>
      <c r="M315" s="11"/>
      <c r="N315" s="44"/>
    </row>
    <row r="316" spans="1:23" ht="15.75">
      <c r="A316" s="1" t="s">
        <v>1023</v>
      </c>
      <c r="B316" s="1"/>
      <c r="C316" s="1"/>
      <c r="D316" s="1"/>
      <c r="E316" s="1"/>
      <c r="F316" s="1"/>
      <c r="G316" s="1"/>
      <c r="H316" s="1"/>
      <c r="I316" s="1"/>
      <c r="J316" s="1"/>
      <c r="K316" s="1"/>
      <c r="L316" s="44"/>
      <c r="M316" s="11"/>
      <c r="N316" s="44"/>
    </row>
    <row r="317" spans="1:23" ht="9" customHeight="1">
      <c r="A317" s="1"/>
      <c r="B317" s="1"/>
      <c r="C317" s="1"/>
      <c r="D317" s="1"/>
      <c r="E317" s="1"/>
      <c r="F317" s="1"/>
      <c r="G317" s="1"/>
      <c r="H317" s="1"/>
      <c r="I317" s="1"/>
      <c r="J317" s="1"/>
      <c r="K317" s="1"/>
      <c r="L317" s="44"/>
      <c r="M317" s="11"/>
      <c r="N317" s="44"/>
    </row>
    <row r="318" spans="1:23" ht="63" customHeight="1">
      <c r="A318" s="15"/>
      <c r="B318" s="916" t="s">
        <v>938</v>
      </c>
      <c r="C318" s="917"/>
      <c r="D318" s="916" t="s">
        <v>771</v>
      </c>
      <c r="E318" s="918"/>
      <c r="F318" s="916" t="s">
        <v>435</v>
      </c>
      <c r="G318" s="916"/>
      <c r="H318" s="916" t="s">
        <v>396</v>
      </c>
      <c r="I318" s="916"/>
      <c r="J318" s="916" t="s">
        <v>390</v>
      </c>
      <c r="K318" s="916"/>
      <c r="L318" s="916" t="s">
        <v>416</v>
      </c>
      <c r="M318" s="916"/>
      <c r="N318" s="916" t="s">
        <v>417</v>
      </c>
      <c r="P318" s="145"/>
      <c r="Q318" s="145"/>
      <c r="R318" s="145"/>
      <c r="S318" s="145"/>
      <c r="T318" s="145"/>
      <c r="U318" s="145"/>
      <c r="V318" s="145"/>
      <c r="W318" s="12"/>
    </row>
    <row r="319" spans="1:23" s="18" customFormat="1" ht="18" customHeight="1">
      <c r="A319" s="919" t="s">
        <v>399</v>
      </c>
      <c r="B319" s="920">
        <f>+'Pivot Table 2-Year Insts.'!O624</f>
        <v>47.512289344893816</v>
      </c>
      <c r="C319" s="936"/>
      <c r="D319" s="944">
        <f>SUM(F319:J319)</f>
        <v>44.854284670199164</v>
      </c>
      <c r="E319" s="923"/>
      <c r="F319" s="924">
        <f>+'Pivot Table 2-Year Insts.'!O638</f>
        <v>17.737072903343687</v>
      </c>
      <c r="G319" s="925"/>
      <c r="H319" s="925">
        <f>+'Pivot Table 2-Year Insts.'!O641</f>
        <v>9.7432852183446013</v>
      </c>
      <c r="I319" s="924"/>
      <c r="J319" s="925">
        <f>+'Pivot Table 2-Year Insts.'!O644</f>
        <v>17.37392654851087</v>
      </c>
      <c r="K319" s="924"/>
      <c r="L319" s="925">
        <f>+'Pivot Table 2-Year Insts.'!O647</f>
        <v>55.145715329800836</v>
      </c>
      <c r="M319" s="925"/>
      <c r="N319" s="922">
        <f>SUM(F319:L319)</f>
        <v>100</v>
      </c>
      <c r="P319" s="137"/>
      <c r="Q319" s="137"/>
      <c r="R319" s="137"/>
      <c r="S319" s="137"/>
      <c r="T319" s="137"/>
      <c r="U319" s="138"/>
      <c r="V319" s="139"/>
    </row>
    <row r="320" spans="1:23" s="29" customFormat="1" ht="9" customHeight="1">
      <c r="A320" s="926"/>
      <c r="B320" s="920"/>
      <c r="C320" s="936"/>
      <c r="D320" s="945"/>
      <c r="E320" s="923"/>
      <c r="F320" s="924"/>
      <c r="G320" s="938"/>
      <c r="H320" s="925"/>
      <c r="I320" s="938"/>
      <c r="J320" s="925"/>
      <c r="K320" s="938"/>
      <c r="L320" s="925"/>
      <c r="M320" s="925"/>
      <c r="N320" s="922"/>
      <c r="P320" s="140"/>
      <c r="Q320" s="140"/>
      <c r="R320" s="140"/>
      <c r="S320" s="140"/>
      <c r="T320" s="140"/>
      <c r="U320" s="141"/>
      <c r="V320" s="142"/>
      <c r="W320" s="30"/>
    </row>
    <row r="321" spans="1:23" s="7" customFormat="1" ht="14.1" customHeight="1">
      <c r="A321" s="919" t="s">
        <v>400</v>
      </c>
      <c r="B321" s="920">
        <f>+'Pivot Table 2-Year Insts.'!O16</f>
        <v>52.972867713877712</v>
      </c>
      <c r="C321" s="936"/>
      <c r="D321" s="945">
        <f>SUM(F321:J321)</f>
        <v>43.462810930033086</v>
      </c>
      <c r="E321" s="923"/>
      <c r="F321" s="924">
        <f>+'Pivot Table 2-Year Insts.'!O30</f>
        <v>18.429114079156967</v>
      </c>
      <c r="G321" s="938"/>
      <c r="H321" s="925">
        <f>+'Pivot Table 2-Year Insts.'!O33</f>
        <v>0</v>
      </c>
      <c r="I321" s="938"/>
      <c r="J321" s="925">
        <f>+'Pivot Table 2-Year Insts.'!O36</f>
        <v>25.033696850876119</v>
      </c>
      <c r="K321" s="938"/>
      <c r="L321" s="925">
        <f>+'Pivot Table 2-Year Insts.'!O39</f>
        <v>56.537189069966921</v>
      </c>
      <c r="M321" s="925"/>
      <c r="N321" s="922">
        <f>SUM(F321:L321)</f>
        <v>100</v>
      </c>
      <c r="P321" s="143"/>
      <c r="Q321" s="143"/>
      <c r="R321" s="143"/>
      <c r="S321" s="143"/>
      <c r="T321" s="143"/>
      <c r="U321" s="138"/>
      <c r="V321" s="139"/>
    </row>
    <row r="322" spans="1:23" s="7" customFormat="1" ht="14.1" customHeight="1">
      <c r="A322" s="926" t="s">
        <v>401</v>
      </c>
      <c r="B322" s="920">
        <f>+'Pivot Table 2-Year Insts.'!O54</f>
        <v>42.026632023384217</v>
      </c>
      <c r="C322" s="936"/>
      <c r="D322" s="945">
        <f>SUM(F322:J322)</f>
        <v>49.459041731066463</v>
      </c>
      <c r="E322" s="923"/>
      <c r="F322" s="924">
        <f>+'Pivot Table 2-Year Insts.'!O68</f>
        <v>19.319938176197837</v>
      </c>
      <c r="G322" s="938"/>
      <c r="H322" s="925">
        <f>+'Pivot Table 2-Year Insts.'!O71</f>
        <v>18.006182380216384</v>
      </c>
      <c r="I322" s="938"/>
      <c r="J322" s="925">
        <f>+'Pivot Table 2-Year Insts.'!O74</f>
        <v>12.132921174652241</v>
      </c>
      <c r="K322" s="938"/>
      <c r="L322" s="925">
        <f>+'Pivot Table 2-Year Insts.'!O77</f>
        <v>50.540958268933544</v>
      </c>
      <c r="M322" s="925"/>
      <c r="N322" s="922">
        <f>SUM(F322:L322)</f>
        <v>100</v>
      </c>
      <c r="P322" s="143"/>
      <c r="Q322" s="143"/>
      <c r="R322" s="143"/>
      <c r="S322" s="143"/>
      <c r="T322" s="143"/>
      <c r="U322" s="138"/>
      <c r="V322" s="144"/>
      <c r="W322" s="19"/>
    </row>
    <row r="323" spans="1:23" s="18" customFormat="1" ht="13.5" customHeight="1">
      <c r="A323" s="926" t="s">
        <v>415</v>
      </c>
      <c r="B323" s="920">
        <f>+'Pivot Table 2-Year Insts.'!O92</f>
        <v>38.402571711177053</v>
      </c>
      <c r="C323" s="936"/>
      <c r="D323" s="945">
        <f>SUM(F323:J323)</f>
        <v>0</v>
      </c>
      <c r="E323" s="923"/>
      <c r="F323" s="924">
        <f>+'Pivot Table 2-Year Insts.'!O106</f>
        <v>0</v>
      </c>
      <c r="G323" s="938"/>
      <c r="H323" s="946">
        <f>+'Pivot Table 2-Year Insts.'!O109</f>
        <v>0</v>
      </c>
      <c r="I323" s="938"/>
      <c r="J323" s="925">
        <f>+'Pivot Table 2-Year Insts.'!O112</f>
        <v>0</v>
      </c>
      <c r="K323" s="938"/>
      <c r="L323" s="925">
        <f>+'Pivot Table 2-Year Insts.'!O115</f>
        <v>100</v>
      </c>
      <c r="M323" s="925"/>
      <c r="N323" s="922">
        <f>SUM(F323:L323)</f>
        <v>100</v>
      </c>
      <c r="P323" s="143"/>
      <c r="Q323" s="143"/>
      <c r="R323" s="143"/>
      <c r="S323" s="143"/>
      <c r="T323" s="143"/>
      <c r="U323" s="138"/>
      <c r="V323" s="144"/>
      <c r="W323" s="20"/>
    </row>
    <row r="324" spans="1:23" s="7" customFormat="1" ht="14.1" customHeight="1">
      <c r="A324" s="926" t="s">
        <v>402</v>
      </c>
      <c r="B324" s="920">
        <f>+'Pivot Table 2-Year Insts.'!O130</f>
        <v>31.264994547437297</v>
      </c>
      <c r="C324" s="936"/>
      <c r="D324" s="945">
        <f>SUM(F324:J324)</f>
        <v>64.213463550749907</v>
      </c>
      <c r="E324" s="923"/>
      <c r="F324" s="924">
        <f>+'Pivot Table 2-Year Insts.'!O144</f>
        <v>37.670038367631669</v>
      </c>
      <c r="G324" s="938"/>
      <c r="H324" s="925">
        <f>+'Pivot Table 2-Year Insts.'!O147</f>
        <v>11.998604813393792</v>
      </c>
      <c r="I324" s="938"/>
      <c r="J324" s="925">
        <f>+'Pivot Table 2-Year Insts.'!O150</f>
        <v>14.544820369724452</v>
      </c>
      <c r="K324" s="938"/>
      <c r="L324" s="925">
        <f>+'Pivot Table 2-Year Insts.'!O153</f>
        <v>35.786536449250086</v>
      </c>
      <c r="M324" s="925"/>
      <c r="N324" s="922">
        <f>SUM(F324:L324)</f>
        <v>100</v>
      </c>
      <c r="P324" s="143"/>
      <c r="Q324" s="143"/>
      <c r="R324" s="143"/>
      <c r="S324" s="143"/>
      <c r="T324" s="143"/>
      <c r="U324" s="138"/>
      <c r="V324" s="144"/>
      <c r="W324" s="19"/>
    </row>
    <row r="325" spans="1:23" s="7" customFormat="1" ht="14.1" customHeight="1">
      <c r="A325" s="926"/>
      <c r="B325" s="920"/>
      <c r="C325" s="936"/>
      <c r="D325" s="945"/>
      <c r="E325" s="923"/>
      <c r="F325" s="924"/>
      <c r="G325" s="938"/>
      <c r="H325" s="925"/>
      <c r="I325" s="938"/>
      <c r="J325" s="925"/>
      <c r="K325" s="938"/>
      <c r="L325" s="925"/>
      <c r="M325" s="925"/>
      <c r="N325" s="922"/>
      <c r="P325" s="143"/>
      <c r="Q325" s="143"/>
      <c r="R325" s="143"/>
      <c r="S325" s="143"/>
      <c r="T325" s="143"/>
      <c r="U325" s="138"/>
      <c r="V325" s="144"/>
      <c r="W325" s="19"/>
    </row>
    <row r="326" spans="1:23" s="7" customFormat="1" ht="14.1" customHeight="1">
      <c r="A326" s="926" t="s">
        <v>403</v>
      </c>
      <c r="B326" s="920">
        <f>+'Pivot Table 2-Year Insts.'!O168</f>
        <v>55.697983429732687</v>
      </c>
      <c r="C326" s="936"/>
      <c r="D326" s="945">
        <f>SUM(F326:J326)</f>
        <v>46.646084760033681</v>
      </c>
      <c r="E326" s="923"/>
      <c r="F326" s="924">
        <f>+'Pivot Table 2-Year Insts.'!O182</f>
        <v>11.857984844232389</v>
      </c>
      <c r="G326" s="938"/>
      <c r="H326" s="925">
        <f>+'Pivot Table 2-Year Insts.'!O185</f>
        <v>12.95256806062307</v>
      </c>
      <c r="I326" s="938"/>
      <c r="J326" s="925">
        <f>+'Pivot Table 2-Year Insts.'!O188</f>
        <v>21.835531855178221</v>
      </c>
      <c r="K326" s="938"/>
      <c r="L326" s="925">
        <f>+'Pivot Table 2-Year Insts.'!O191</f>
        <v>53.353915239966319</v>
      </c>
      <c r="M326" s="925"/>
      <c r="N326" s="922">
        <f>SUM(F326:L326)</f>
        <v>100</v>
      </c>
      <c r="P326" s="143"/>
      <c r="Q326" s="143"/>
      <c r="R326" s="143"/>
      <c r="S326" s="143"/>
      <c r="T326" s="143"/>
      <c r="U326" s="138"/>
      <c r="V326" s="144"/>
      <c r="W326" s="19"/>
    </row>
    <row r="327" spans="1:23" s="7" customFormat="1" ht="14.1" customHeight="1">
      <c r="A327" s="926" t="s">
        <v>404</v>
      </c>
      <c r="B327" s="920">
        <f>+'Pivot Table 2-Year Insts.'!O206</f>
        <v>43.832309043020196</v>
      </c>
      <c r="C327" s="936"/>
      <c r="D327" s="945">
        <f>SUM(F327:J327)</f>
        <v>48.873309964947417</v>
      </c>
      <c r="E327" s="923"/>
      <c r="F327" s="924">
        <f>+'Pivot Table 2-Year Insts.'!O220</f>
        <v>28.868302453680521</v>
      </c>
      <c r="G327" s="938"/>
      <c r="H327" s="925">
        <f>+'Pivot Table 2-Year Insts.'!O223</f>
        <v>15.14772158237356</v>
      </c>
      <c r="I327" s="938"/>
      <c r="J327" s="925">
        <f>+'Pivot Table 2-Year Insts.'!O226</f>
        <v>4.8572859288933401</v>
      </c>
      <c r="K327" s="938"/>
      <c r="L327" s="925">
        <f>+'Pivot Table 2-Year Insts.'!O229</f>
        <v>51.126690035052583</v>
      </c>
      <c r="M327" s="925"/>
      <c r="N327" s="922">
        <f>SUM(F327:L327)</f>
        <v>100</v>
      </c>
      <c r="P327" s="143"/>
      <c r="Q327" s="143"/>
      <c r="R327" s="143"/>
      <c r="S327" s="143"/>
      <c r="T327" s="143"/>
      <c r="U327" s="138"/>
      <c r="V327" s="144"/>
      <c r="W327" s="19"/>
    </row>
    <row r="328" spans="1:23" s="7" customFormat="1" ht="13.5" customHeight="1">
      <c r="A328" s="926" t="s">
        <v>405</v>
      </c>
      <c r="B328" s="920">
        <f>+'Pivot Table 2-Year Insts.'!O244</f>
        <v>57.590723641829499</v>
      </c>
      <c r="C328" s="936"/>
      <c r="D328" s="945">
        <f>SUM(F328:J328)</f>
        <v>44.519015659955258</v>
      </c>
      <c r="E328" s="923"/>
      <c r="F328" s="924">
        <f>+'Pivot Table 2-Year Insts.'!O258</f>
        <v>6.5995525727069353</v>
      </c>
      <c r="G328" s="938"/>
      <c r="H328" s="925">
        <f>+'Pivot Table 2-Year Insts.'!O261</f>
        <v>12.751677852348994</v>
      </c>
      <c r="I328" s="938"/>
      <c r="J328" s="925">
        <f>+'Pivot Table 2-Year Insts.'!O264</f>
        <v>25.167785234899331</v>
      </c>
      <c r="K328" s="938"/>
      <c r="L328" s="925">
        <f>+'Pivot Table 2-Year Insts.'!O267</f>
        <v>55.480984340044749</v>
      </c>
      <c r="M328" s="925"/>
      <c r="N328" s="922">
        <f>SUM(F328:L328)</f>
        <v>100</v>
      </c>
      <c r="P328" s="143"/>
      <c r="Q328" s="143"/>
      <c r="R328" s="143"/>
      <c r="S328" s="143"/>
      <c r="T328" s="143"/>
      <c r="U328" s="138"/>
      <c r="V328" s="144"/>
      <c r="W328" s="19"/>
    </row>
    <row r="329" spans="1:23" s="7" customFormat="1" ht="14.1" customHeight="1">
      <c r="A329" s="926" t="s">
        <v>406</v>
      </c>
      <c r="B329" s="920">
        <f>+'Pivot Table 2-Year Insts.'!O282</f>
        <v>42.324132434977898</v>
      </c>
      <c r="C329" s="936"/>
      <c r="D329" s="945">
        <f>SUM(F329:J329)</f>
        <v>48.048613488531323</v>
      </c>
      <c r="E329" s="923"/>
      <c r="F329" s="924">
        <f>+'Pivot Table 2-Year Insts.'!O296</f>
        <v>14.66963368709346</v>
      </c>
      <c r="G329" s="938"/>
      <c r="H329" s="925">
        <f>+'Pivot Table 2-Year Insts.'!O299</f>
        <v>16.740842177336528</v>
      </c>
      <c r="I329" s="938"/>
      <c r="J329" s="925">
        <f>+'Pivot Table 2-Year Insts.'!O302</f>
        <v>16.638137624101333</v>
      </c>
      <c r="K329" s="938"/>
      <c r="L329" s="925">
        <f>+'Pivot Table 2-Year Insts.'!O305</f>
        <v>51.951386511468677</v>
      </c>
      <c r="M329" s="925"/>
      <c r="N329" s="922">
        <f>SUM(F329:L329)</f>
        <v>100</v>
      </c>
      <c r="P329" s="143"/>
      <c r="Q329" s="143"/>
      <c r="R329" s="143"/>
      <c r="S329" s="143"/>
      <c r="T329" s="143"/>
      <c r="U329" s="138"/>
      <c r="V329" s="144"/>
      <c r="W329" s="19"/>
    </row>
    <row r="330" spans="1:23" s="7" customFormat="1" ht="10.5" customHeight="1">
      <c r="A330" s="926"/>
      <c r="B330" s="920"/>
      <c r="C330" s="936"/>
      <c r="D330" s="945"/>
      <c r="E330" s="923"/>
      <c r="F330" s="924"/>
      <c r="G330" s="938"/>
      <c r="H330" s="925"/>
      <c r="I330" s="938"/>
      <c r="J330" s="925"/>
      <c r="K330" s="938"/>
      <c r="L330" s="925"/>
      <c r="M330" s="925"/>
      <c r="N330" s="922"/>
      <c r="P330" s="143"/>
      <c r="Q330" s="143"/>
      <c r="R330" s="143"/>
      <c r="S330" s="143"/>
      <c r="T330" s="143"/>
      <c r="U330" s="138"/>
      <c r="V330" s="144"/>
      <c r="W330" s="19"/>
    </row>
    <row r="331" spans="1:23" s="18" customFormat="1" ht="14.1" customHeight="1">
      <c r="A331" s="926" t="s">
        <v>407</v>
      </c>
      <c r="B331" s="920">
        <f>+'Pivot Table 2-Year Insts.'!O320</f>
        <v>57.248339973439577</v>
      </c>
      <c r="C331" s="936"/>
      <c r="D331" s="945">
        <f>SUM(F331:J331)</f>
        <v>40.86480467662615</v>
      </c>
      <c r="E331" s="923"/>
      <c r="F331" s="924">
        <f>+'Pivot Table 2-Year Insts.'!O334</f>
        <v>26.398812285422657</v>
      </c>
      <c r="G331" s="938"/>
      <c r="H331" s="925">
        <f>+'Pivot Table 2-Year Insts.'!O337</f>
        <v>0</v>
      </c>
      <c r="I331" s="938"/>
      <c r="J331" s="925">
        <f>+'Pivot Table 2-Year Insts.'!O340</f>
        <v>14.465992391203489</v>
      </c>
      <c r="K331" s="938"/>
      <c r="L331" s="925">
        <f>+'Pivot Table 2-Year Insts.'!O343</f>
        <v>59.135195323373857</v>
      </c>
      <c r="M331" s="925"/>
      <c r="N331" s="922">
        <f>SUM(F331:L331)</f>
        <v>100</v>
      </c>
      <c r="P331" s="143"/>
      <c r="Q331" s="143"/>
      <c r="R331" s="143"/>
      <c r="S331" s="143"/>
      <c r="T331" s="143"/>
      <c r="U331" s="138"/>
      <c r="V331" s="144"/>
      <c r="W331" s="20"/>
    </row>
    <row r="332" spans="1:23" s="7" customFormat="1" ht="14.1" customHeight="1">
      <c r="A332" s="926" t="s">
        <v>408</v>
      </c>
      <c r="B332" s="920">
        <f>+'Pivot Table 2-Year Insts.'!O358</f>
        <v>30.383243920460025</v>
      </c>
      <c r="C332" s="936"/>
      <c r="D332" s="945">
        <f>SUM(F332:J332)</f>
        <v>31.941213787270037</v>
      </c>
      <c r="E332" s="923"/>
      <c r="F332" s="924">
        <f>+'Pivot Table 2-Year Insts.'!O372</f>
        <v>20.194544301120747</v>
      </c>
      <c r="G332" s="938"/>
      <c r="H332" s="925">
        <f>+'Pivot Table 2-Year Insts.'!O375</f>
        <v>0</v>
      </c>
      <c r="I332" s="938"/>
      <c r="J332" s="925">
        <f>+'Pivot Table 2-Year Insts.'!O378</f>
        <v>11.746669486149292</v>
      </c>
      <c r="K332" s="938"/>
      <c r="L332" s="925">
        <f>+'Pivot Table 2-Year Insts.'!O381</f>
        <v>68.058786212729956</v>
      </c>
      <c r="M332" s="925"/>
      <c r="N332" s="922">
        <f>SUM(F332:L332)</f>
        <v>100</v>
      </c>
      <c r="P332" s="143"/>
      <c r="Q332" s="143"/>
      <c r="R332" s="143"/>
      <c r="S332" s="143"/>
      <c r="T332" s="143"/>
      <c r="U332" s="138"/>
      <c r="V332" s="144"/>
      <c r="W332" s="19"/>
    </row>
    <row r="333" spans="1:23" s="7" customFormat="1" ht="14.1" customHeight="1">
      <c r="A333" s="926" t="s">
        <v>409</v>
      </c>
      <c r="B333" s="920">
        <f>+'Pivot Table 2-Year Insts.'!O396</f>
        <v>24.165628029358814</v>
      </c>
      <c r="C333" s="936"/>
      <c r="D333" s="945">
        <f>SUM(F333:J333)</f>
        <v>50.659025787965618</v>
      </c>
      <c r="E333" s="923"/>
      <c r="F333" s="924">
        <f>+'Pivot Table 2-Year Insts.'!O410</f>
        <v>11.633237822349571</v>
      </c>
      <c r="G333" s="938"/>
      <c r="H333" s="925">
        <f>+'Pivot Table 2-Year Insts.'!O413</f>
        <v>12.664756446991404</v>
      </c>
      <c r="I333" s="938"/>
      <c r="J333" s="925">
        <f>+'Pivot Table 2-Year Insts.'!O416</f>
        <v>26.361031518624639</v>
      </c>
      <c r="K333" s="938"/>
      <c r="L333" s="925">
        <f>+'Pivot Table 2-Year Insts.'!O419</f>
        <v>49.340974212034382</v>
      </c>
      <c r="M333" s="925"/>
      <c r="N333" s="922">
        <f>SUM(F333:L333)</f>
        <v>100</v>
      </c>
      <c r="P333" s="143"/>
      <c r="Q333" s="143"/>
      <c r="R333" s="143"/>
      <c r="S333" s="143"/>
      <c r="T333" s="143"/>
      <c r="U333" s="138"/>
      <c r="V333" s="144"/>
      <c r="W333" s="19"/>
    </row>
    <row r="334" spans="1:23" s="7" customFormat="1" ht="13.5" customHeight="1">
      <c r="A334" s="926" t="s">
        <v>410</v>
      </c>
      <c r="B334" s="920">
        <f>+'Pivot Table 2-Year Insts.'!O434</f>
        <v>50.036900369003689</v>
      </c>
      <c r="C334" s="936"/>
      <c r="D334" s="945">
        <f>SUM(F334:J334)</f>
        <v>45.372418879056056</v>
      </c>
      <c r="E334" s="923"/>
      <c r="F334" s="924">
        <f>+'Pivot Table 2-Year Insts.'!O448</f>
        <v>12.002212389380531</v>
      </c>
      <c r="G334" s="938"/>
      <c r="H334" s="925">
        <f>+'Pivot Table 2-Year Insts.'!O451</f>
        <v>20.51991150442478</v>
      </c>
      <c r="I334" s="938"/>
      <c r="J334" s="925">
        <f>+'Pivot Table 2-Year Insts.'!O454</f>
        <v>12.850294985250738</v>
      </c>
      <c r="K334" s="938"/>
      <c r="L334" s="925">
        <f>+'Pivot Table 2-Year Insts.'!O457</f>
        <v>54.627581120943958</v>
      </c>
      <c r="M334" s="925"/>
      <c r="N334" s="922">
        <f>SUM(F334:L334)</f>
        <v>100.00000000000001</v>
      </c>
      <c r="P334" s="143"/>
      <c r="Q334" s="143"/>
      <c r="R334" s="143"/>
      <c r="S334" s="143"/>
      <c r="T334" s="143"/>
      <c r="U334" s="138"/>
      <c r="V334" s="144"/>
      <c r="W334" s="19"/>
    </row>
    <row r="335" spans="1:23" s="7" customFormat="1" ht="10.5" customHeight="1">
      <c r="A335" s="926"/>
      <c r="B335" s="920"/>
      <c r="C335" s="936"/>
      <c r="D335" s="945"/>
      <c r="E335" s="923"/>
      <c r="F335" s="924"/>
      <c r="G335" s="938"/>
      <c r="H335" s="925"/>
      <c r="I335" s="938"/>
      <c r="J335" s="925"/>
      <c r="K335" s="938"/>
      <c r="L335" s="925"/>
      <c r="M335" s="925"/>
      <c r="N335" s="922"/>
      <c r="P335" s="143"/>
      <c r="Q335" s="143"/>
      <c r="R335" s="143"/>
      <c r="S335" s="143"/>
      <c r="T335" s="143"/>
      <c r="U335" s="138"/>
      <c r="V335" s="144"/>
      <c r="W335" s="19"/>
    </row>
    <row r="336" spans="1:23" s="7" customFormat="1" ht="14.1" customHeight="1">
      <c r="A336" s="926" t="s">
        <v>411</v>
      </c>
      <c r="B336" s="920">
        <f>+'Pivot Table 2-Year Insts.'!O472</f>
        <v>77.076306913996632</v>
      </c>
      <c r="C336" s="936"/>
      <c r="D336" s="945">
        <f>SUM(F336:J336)</f>
        <v>46.191713387118824</v>
      </c>
      <c r="E336" s="923"/>
      <c r="F336" s="947">
        <f>+'Pivot Table 2-Year Insts.'!O486</f>
        <v>13.113633255845755</v>
      </c>
      <c r="G336" s="938"/>
      <c r="H336" s="925">
        <f>+'Pivot Table 2-Year Insts.'!O489</f>
        <v>16.381785860795841</v>
      </c>
      <c r="I336" s="938"/>
      <c r="J336" s="925">
        <f>+'Pivot Table 2-Year Insts.'!O492</f>
        <v>16.696294270477232</v>
      </c>
      <c r="K336" s="938"/>
      <c r="L336" s="925">
        <f>+'Pivot Table 2-Year Insts.'!O495</f>
        <v>53.808286612881176</v>
      </c>
      <c r="M336" s="925"/>
      <c r="N336" s="922">
        <f>SUM(F336:L336)</f>
        <v>100</v>
      </c>
      <c r="P336" s="143"/>
      <c r="Q336" s="143"/>
      <c r="R336" s="143"/>
      <c r="S336" s="143"/>
      <c r="T336" s="143"/>
      <c r="U336" s="138"/>
      <c r="V336" s="144"/>
      <c r="W336" s="19"/>
    </row>
    <row r="337" spans="1:23" s="7" customFormat="1" ht="14.1" customHeight="1">
      <c r="A337" s="926" t="s">
        <v>412</v>
      </c>
      <c r="B337" s="920">
        <f>+'Pivot Table 2-Year Insts.'!O510</f>
        <v>52.864059590316572</v>
      </c>
      <c r="C337" s="936"/>
      <c r="D337" s="945">
        <f>SUM(F337:J337)</f>
        <v>50.274763984782304</v>
      </c>
      <c r="E337" s="923"/>
      <c r="F337" s="947">
        <f>+'Pivot Table 2-Year Insts.'!O524</f>
        <v>14.527265041566858</v>
      </c>
      <c r="G337" s="938"/>
      <c r="H337" s="925">
        <f>+'Pivot Table 2-Year Insts.'!O527</f>
        <v>12.667324221502044</v>
      </c>
      <c r="I337" s="938"/>
      <c r="J337" s="925">
        <f>+'Pivot Table 2-Year Insts.'!O530</f>
        <v>23.080174721713401</v>
      </c>
      <c r="K337" s="938"/>
      <c r="L337" s="925">
        <f>+'Pivot Table 2-Year Insts.'!O533</f>
        <v>49.725236015217703</v>
      </c>
      <c r="M337" s="925"/>
      <c r="N337" s="922">
        <f>SUM(F337:L337)</f>
        <v>100</v>
      </c>
      <c r="P337" s="143"/>
      <c r="Q337" s="143"/>
      <c r="R337" s="143"/>
      <c r="S337" s="143"/>
      <c r="T337" s="143"/>
      <c r="U337" s="138"/>
      <c r="V337" s="144"/>
      <c r="W337" s="19"/>
    </row>
    <row r="338" spans="1:23" s="7" customFormat="1" ht="14.1" customHeight="1">
      <c r="A338" s="926" t="s">
        <v>413</v>
      </c>
      <c r="B338" s="920">
        <f>+'Pivot Table 2-Year Insts.'!O548</f>
        <v>65.136916835699793</v>
      </c>
      <c r="C338" s="936"/>
      <c r="D338" s="945">
        <f>SUM(F338:J338)</f>
        <v>52.335539120280274</v>
      </c>
      <c r="E338" s="923"/>
      <c r="F338" s="947">
        <f>+'Pivot Table 2-Year Insts.'!O562</f>
        <v>20.163487738419619</v>
      </c>
      <c r="G338" s="938"/>
      <c r="H338" s="925">
        <f>+'Pivot Table 2-Year Insts.'!O565</f>
        <v>15.122615803814716</v>
      </c>
      <c r="I338" s="938"/>
      <c r="J338" s="925">
        <f>+'Pivot Table 2-Year Insts.'!O568</f>
        <v>17.049435578045934</v>
      </c>
      <c r="K338" s="938"/>
      <c r="L338" s="925">
        <f>+'Pivot Table 2-Year Insts.'!O571</f>
        <v>47.664460879719734</v>
      </c>
      <c r="M338" s="925"/>
      <c r="N338" s="922">
        <f>SUM(F338:L338)</f>
        <v>100</v>
      </c>
      <c r="P338" s="143"/>
      <c r="Q338" s="143"/>
      <c r="R338" s="143"/>
      <c r="S338" s="143"/>
      <c r="T338" s="143"/>
      <c r="U338" s="138"/>
      <c r="V338" s="144"/>
      <c r="W338" s="19"/>
    </row>
    <row r="339" spans="1:23" s="19" customFormat="1" ht="14.1" customHeight="1">
      <c r="A339" s="928" t="s">
        <v>414</v>
      </c>
      <c r="B339" s="929">
        <f>+'Pivot Table 2-Year Insts.'!O586</f>
        <v>0</v>
      </c>
      <c r="C339" s="940"/>
      <c r="D339" s="931">
        <f>SUM(F339:J339)</f>
        <v>0</v>
      </c>
      <c r="E339" s="932"/>
      <c r="F339" s="948">
        <f>+'Pivot Table 2-Year Insts.'!O600</f>
        <v>0</v>
      </c>
      <c r="G339" s="949"/>
      <c r="H339" s="934">
        <f>+'Pivot Table 2-Year Insts.'!O603</f>
        <v>0</v>
      </c>
      <c r="I339" s="949"/>
      <c r="J339" s="934">
        <f>+'Pivot Table 2-Year Insts.'!O606</f>
        <v>0</v>
      </c>
      <c r="K339" s="949"/>
      <c r="L339" s="934">
        <f>+'Pivot Table 2-Year Insts.'!O609</f>
        <v>0</v>
      </c>
      <c r="M339" s="934"/>
      <c r="N339" s="935">
        <f>SUM(F339:L339)</f>
        <v>0</v>
      </c>
      <c r="P339" s="143"/>
      <c r="Q339" s="143"/>
      <c r="R339" s="143"/>
      <c r="S339" s="143"/>
      <c r="T339" s="143"/>
      <c r="U339" s="138"/>
      <c r="V339" s="144"/>
    </row>
    <row r="340" spans="1:23" ht="57" customHeight="1">
      <c r="A340" s="952" t="s">
        <v>773</v>
      </c>
      <c r="B340" s="952"/>
      <c r="C340" s="952"/>
      <c r="D340" s="953"/>
      <c r="E340" s="953"/>
      <c r="F340" s="953"/>
      <c r="G340" s="953"/>
      <c r="H340" s="953"/>
      <c r="I340" s="953"/>
      <c r="J340" s="953"/>
      <c r="K340" s="953"/>
      <c r="L340" s="953"/>
      <c r="M340" s="953"/>
      <c r="N340" s="953"/>
      <c r="P340" s="136"/>
      <c r="Q340" s="143"/>
      <c r="R340" s="143"/>
      <c r="S340" s="143"/>
      <c r="T340" s="143"/>
      <c r="U340" s="136"/>
      <c r="V340" s="136"/>
      <c r="W340" s="12"/>
    </row>
    <row r="341" spans="1:23" ht="15" customHeight="1">
      <c r="A341" s="952" t="s">
        <v>772</v>
      </c>
      <c r="B341" s="952"/>
      <c r="C341" s="952"/>
      <c r="D341" s="953"/>
      <c r="E341" s="953"/>
      <c r="F341" s="953"/>
      <c r="G341" s="953"/>
      <c r="H341" s="953"/>
      <c r="I341" s="953"/>
      <c r="J341" s="953"/>
      <c r="K341" s="953"/>
      <c r="L341" s="953"/>
      <c r="M341" s="953"/>
      <c r="N341" s="953"/>
      <c r="P341" s="136"/>
      <c r="Q341" s="136"/>
      <c r="R341" s="136"/>
      <c r="S341" s="136"/>
      <c r="T341" s="136"/>
      <c r="U341" s="136"/>
      <c r="V341" s="136"/>
      <c r="W341" s="12"/>
    </row>
    <row r="342" spans="1:23">
      <c r="A342" s="326"/>
      <c r="B342" s="28"/>
      <c r="C342" s="28"/>
      <c r="D342" s="43"/>
      <c r="E342" s="43"/>
      <c r="F342" s="43"/>
      <c r="G342" s="43"/>
      <c r="H342" s="43"/>
      <c r="I342" s="43"/>
      <c r="J342" s="43"/>
      <c r="K342" s="43"/>
      <c r="L342" s="43"/>
      <c r="M342" s="43"/>
      <c r="N342" s="183" t="s">
        <v>1012</v>
      </c>
      <c r="P342" s="136"/>
      <c r="Q342" s="136"/>
      <c r="R342" s="136"/>
      <c r="S342" s="136"/>
      <c r="T342" s="136"/>
      <c r="U342" s="136"/>
      <c r="V342" s="136"/>
      <c r="W342" s="12"/>
    </row>
    <row r="343" spans="1:23" ht="18">
      <c r="A343" s="915" t="s">
        <v>769</v>
      </c>
      <c r="B343" s="1"/>
      <c r="C343" s="1"/>
      <c r="D343" s="1"/>
      <c r="E343" s="1"/>
      <c r="F343" s="1"/>
      <c r="G343" s="1"/>
      <c r="H343" s="1"/>
      <c r="I343" s="1"/>
      <c r="J343" s="1"/>
      <c r="K343" s="1"/>
      <c r="L343" s="44"/>
      <c r="M343" s="11"/>
      <c r="N343" s="44"/>
      <c r="P343" s="136"/>
      <c r="Q343" s="136"/>
      <c r="R343" s="136"/>
      <c r="S343" s="136"/>
      <c r="T343" s="136"/>
      <c r="U343" s="136"/>
      <c r="V343" s="136"/>
      <c r="W343" s="12"/>
    </row>
    <row r="344" spans="1:23" ht="9" customHeight="1">
      <c r="A344" s="1"/>
      <c r="B344" s="1"/>
      <c r="C344" s="1"/>
      <c r="D344" s="1"/>
      <c r="E344" s="1"/>
      <c r="F344" s="1"/>
      <c r="G344" s="1"/>
      <c r="H344" s="1"/>
      <c r="I344" s="1"/>
      <c r="J344" s="1"/>
      <c r="K344" s="1"/>
      <c r="L344" s="44"/>
      <c r="M344" s="11"/>
      <c r="N344" s="44"/>
      <c r="P344" s="136"/>
      <c r="Q344" s="136"/>
      <c r="R344" s="136"/>
      <c r="S344" s="136"/>
      <c r="T344" s="136"/>
      <c r="U344" s="136"/>
      <c r="V344" s="136"/>
      <c r="W344" s="12"/>
    </row>
    <row r="345" spans="1:23" ht="15.75">
      <c r="A345" s="1" t="s">
        <v>425</v>
      </c>
      <c r="B345" s="1"/>
      <c r="C345" s="1"/>
      <c r="D345" s="1"/>
      <c r="E345" s="1"/>
      <c r="F345" s="1"/>
      <c r="G345" s="1"/>
      <c r="H345" s="1"/>
      <c r="I345" s="1"/>
      <c r="J345" s="1"/>
      <c r="K345" s="1"/>
      <c r="L345" s="44"/>
      <c r="M345" s="11"/>
      <c r="N345" s="44"/>
      <c r="P345" s="136"/>
      <c r="Q345" s="136"/>
      <c r="R345" s="136"/>
      <c r="S345" s="136"/>
      <c r="T345" s="136"/>
      <c r="U345" s="136"/>
      <c r="V345" s="136"/>
      <c r="W345" s="12"/>
    </row>
    <row r="346" spans="1:23" ht="18.75">
      <c r="A346" s="1" t="s">
        <v>436</v>
      </c>
      <c r="B346" s="1"/>
      <c r="C346" s="1"/>
      <c r="D346" s="1"/>
      <c r="E346" s="1"/>
      <c r="F346" s="1"/>
      <c r="G346" s="1"/>
      <c r="H346" s="1"/>
      <c r="I346" s="1"/>
      <c r="J346" s="1"/>
      <c r="K346" s="1"/>
      <c r="L346" s="44"/>
      <c r="M346" s="11"/>
      <c r="N346" s="44"/>
      <c r="P346" s="136"/>
      <c r="Q346" s="136"/>
      <c r="R346" s="136"/>
      <c r="S346" s="136"/>
      <c r="T346" s="136"/>
      <c r="U346" s="136"/>
      <c r="V346" s="136"/>
      <c r="W346" s="12"/>
    </row>
    <row r="347" spans="1:23" ht="15.75">
      <c r="A347" s="1" t="s">
        <v>1024</v>
      </c>
      <c r="B347" s="1"/>
      <c r="C347" s="1"/>
      <c r="D347" s="1"/>
      <c r="E347" s="1"/>
      <c r="F347" s="1"/>
      <c r="G347" s="1"/>
      <c r="H347" s="1"/>
      <c r="I347" s="1"/>
      <c r="J347" s="1"/>
      <c r="K347" s="1"/>
      <c r="L347" s="44"/>
      <c r="M347" s="11"/>
      <c r="N347" s="44"/>
      <c r="P347" s="136"/>
      <c r="Q347" s="136"/>
      <c r="R347" s="136"/>
      <c r="S347" s="136"/>
      <c r="T347" s="136"/>
      <c r="U347" s="136"/>
      <c r="V347" s="136"/>
      <c r="W347" s="12"/>
    </row>
    <row r="348" spans="1:23" ht="9" customHeight="1">
      <c r="A348" s="1"/>
      <c r="B348" s="1"/>
      <c r="C348" s="1"/>
      <c r="D348" s="1"/>
      <c r="E348" s="1"/>
      <c r="F348" s="1"/>
      <c r="G348" s="1"/>
      <c r="H348" s="1"/>
      <c r="I348" s="1"/>
      <c r="J348" s="1"/>
      <c r="K348" s="1"/>
      <c r="L348" s="44"/>
      <c r="M348" s="11"/>
      <c r="N348" s="44"/>
      <c r="P348" s="136"/>
      <c r="Q348" s="136"/>
      <c r="R348" s="136"/>
      <c r="S348" s="136"/>
      <c r="T348" s="136"/>
      <c r="U348" s="136"/>
      <c r="V348" s="136"/>
      <c r="W348" s="12"/>
    </row>
    <row r="349" spans="1:23" ht="63" customHeight="1">
      <c r="A349" s="15"/>
      <c r="B349" s="916" t="s">
        <v>938</v>
      </c>
      <c r="C349" s="917"/>
      <c r="D349" s="916" t="s">
        <v>771</v>
      </c>
      <c r="E349" s="918"/>
      <c r="F349" s="916" t="s">
        <v>435</v>
      </c>
      <c r="G349" s="916"/>
      <c r="H349" s="916" t="s">
        <v>396</v>
      </c>
      <c r="I349" s="916"/>
      <c r="J349" s="916" t="s">
        <v>390</v>
      </c>
      <c r="K349" s="916"/>
      <c r="L349" s="916" t="s">
        <v>416</v>
      </c>
      <c r="M349" s="916"/>
      <c r="N349" s="916" t="s">
        <v>417</v>
      </c>
      <c r="P349" s="145"/>
      <c r="Q349" s="145"/>
      <c r="R349" s="145"/>
      <c r="S349" s="145"/>
      <c r="T349" s="145"/>
      <c r="U349" s="145"/>
      <c r="V349" s="145"/>
      <c r="W349" s="12"/>
    </row>
    <row r="350" spans="1:23" s="18" customFormat="1" ht="18" customHeight="1">
      <c r="A350" s="919" t="s">
        <v>399</v>
      </c>
      <c r="B350" s="920">
        <f>+'Pivot Table 2-Year Insts.'!P624:P624</f>
        <v>49.765036773055222</v>
      </c>
      <c r="C350" s="936"/>
      <c r="D350" s="944">
        <f>SUM(F350:J350)</f>
        <v>45.357531505599042</v>
      </c>
      <c r="E350" s="923"/>
      <c r="F350" s="924">
        <f>+'Pivot Table 2-Year Insts.'!P638</f>
        <v>18.871766068733105</v>
      </c>
      <c r="G350" s="925"/>
      <c r="H350" s="925">
        <f>+'Pivot Table 2-Year Insts.'!P641</f>
        <v>10.085302067609787</v>
      </c>
      <c r="I350" s="924"/>
      <c r="J350" s="925">
        <f>+'Pivot Table 2-Year Insts.'!P644</f>
        <v>16.400463369256151</v>
      </c>
      <c r="K350" s="924"/>
      <c r="L350" s="925">
        <f>+'Pivot Table 2-Year Insts.'!P647</f>
        <v>54.642468494400951</v>
      </c>
      <c r="M350" s="925"/>
      <c r="N350" s="922">
        <f>SUM(F350:L350)</f>
        <v>100</v>
      </c>
      <c r="P350" s="137"/>
      <c r="Q350" s="137"/>
      <c r="R350" s="137"/>
      <c r="S350" s="137"/>
      <c r="T350" s="137"/>
      <c r="U350" s="138"/>
      <c r="V350" s="139"/>
    </row>
    <row r="351" spans="1:23" s="29" customFormat="1" ht="9" customHeight="1">
      <c r="A351" s="926"/>
      <c r="B351" s="920"/>
      <c r="C351" s="936"/>
      <c r="D351" s="945"/>
      <c r="E351" s="923"/>
      <c r="F351" s="924"/>
      <c r="G351" s="938"/>
      <c r="H351" s="925"/>
      <c r="I351" s="938"/>
      <c r="J351" s="925"/>
      <c r="K351" s="938"/>
      <c r="L351" s="925"/>
      <c r="M351" s="925"/>
      <c r="N351" s="922"/>
      <c r="P351" s="140"/>
      <c r="Q351" s="140"/>
      <c r="R351" s="140"/>
      <c r="S351" s="140"/>
      <c r="T351" s="140"/>
      <c r="U351" s="141"/>
      <c r="V351" s="142"/>
      <c r="W351" s="30"/>
    </row>
    <row r="352" spans="1:23" s="7" customFormat="1" ht="14.1" customHeight="1">
      <c r="A352" s="919" t="s">
        <v>400</v>
      </c>
      <c r="B352" s="920">
        <f>+'Pivot Table 2-Year Insts.'!P16</f>
        <v>44.984894259818731</v>
      </c>
      <c r="C352" s="936"/>
      <c r="D352" s="945">
        <f>SUM(F352:J352)</f>
        <v>50.94022834116857</v>
      </c>
      <c r="E352" s="923"/>
      <c r="F352" s="924">
        <f>+'Pivot Table 2-Year Insts.'!P30</f>
        <v>30.926796507723303</v>
      </c>
      <c r="G352" s="938"/>
      <c r="H352" s="925">
        <f>+'Pivot Table 2-Year Insts.'!P33</f>
        <v>0</v>
      </c>
      <c r="I352" s="938"/>
      <c r="J352" s="925">
        <f>+'Pivot Table 2-Year Insts.'!P36</f>
        <v>20.013431833445267</v>
      </c>
      <c r="K352" s="938"/>
      <c r="L352" s="925">
        <f>+'Pivot Table 2-Year Insts.'!P39</f>
        <v>49.05977165883143</v>
      </c>
      <c r="M352" s="925"/>
      <c r="N352" s="922">
        <f>SUM(F352:L352)</f>
        <v>100</v>
      </c>
      <c r="P352" s="143"/>
      <c r="Q352" s="143"/>
      <c r="R352" s="143"/>
      <c r="S352" s="143"/>
      <c r="T352" s="143"/>
      <c r="U352" s="138"/>
      <c r="V352" s="139"/>
    </row>
    <row r="353" spans="1:23" s="7" customFormat="1" ht="14.1" customHeight="1">
      <c r="A353" s="926" t="s">
        <v>401</v>
      </c>
      <c r="B353" s="920">
        <f>+'Pivot Table 2-Year Insts.'!P54</f>
        <v>47.243491577335369</v>
      </c>
      <c r="C353" s="936"/>
      <c r="D353" s="945">
        <f>SUM(F353:J353)</f>
        <v>45.461912479740676</v>
      </c>
      <c r="E353" s="923"/>
      <c r="F353" s="924">
        <f>+'Pivot Table 2-Year Insts.'!P68</f>
        <v>17.693138843868176</v>
      </c>
      <c r="G353" s="938"/>
      <c r="H353" s="925">
        <f>+'Pivot Table 2-Year Insts.'!P71</f>
        <v>15.775256618044301</v>
      </c>
      <c r="I353" s="938"/>
      <c r="J353" s="925">
        <f>+'Pivot Table 2-Year Insts.'!P74</f>
        <v>11.9935170178282</v>
      </c>
      <c r="K353" s="938"/>
      <c r="L353" s="925">
        <f>+'Pivot Table 2-Year Insts.'!P77</f>
        <v>54.538087520259317</v>
      </c>
      <c r="M353" s="925"/>
      <c r="N353" s="922">
        <f>SUM(F353:L353)</f>
        <v>100</v>
      </c>
      <c r="P353" s="143"/>
      <c r="Q353" s="143"/>
      <c r="R353" s="143"/>
      <c r="S353" s="143"/>
      <c r="T353" s="143"/>
      <c r="U353" s="138"/>
      <c r="V353" s="144"/>
      <c r="W353" s="19"/>
    </row>
    <row r="354" spans="1:23" s="18" customFormat="1" ht="13.5" customHeight="1">
      <c r="A354" s="926" t="s">
        <v>415</v>
      </c>
      <c r="B354" s="920">
        <f>+'Pivot Table 2-Year Insts.'!P92</f>
        <v>44.845814977973568</v>
      </c>
      <c r="C354" s="936"/>
      <c r="D354" s="945">
        <f>SUM(F354:J354)</f>
        <v>0</v>
      </c>
      <c r="E354" s="923"/>
      <c r="F354" s="924">
        <f>+'Pivot Table 2-Year Insts.'!P106</f>
        <v>0</v>
      </c>
      <c r="G354" s="938"/>
      <c r="H354" s="946">
        <f>+'Pivot Table 2-Year Insts.'!P109</f>
        <v>0</v>
      </c>
      <c r="I354" s="938"/>
      <c r="J354" s="925">
        <f>+'Pivot Table 2-Year Insts.'!P112</f>
        <v>0</v>
      </c>
      <c r="K354" s="938"/>
      <c r="L354" s="925">
        <f>+'Pivot Table 2-Year Insts.'!P115</f>
        <v>100</v>
      </c>
      <c r="M354" s="925"/>
      <c r="N354" s="922">
        <f>SUM(F354:L354)</f>
        <v>100</v>
      </c>
      <c r="P354" s="143"/>
      <c r="Q354" s="143"/>
      <c r="R354" s="143"/>
      <c r="S354" s="143"/>
      <c r="T354" s="143"/>
      <c r="U354" s="138"/>
      <c r="V354" s="144"/>
      <c r="W354" s="20"/>
    </row>
    <row r="355" spans="1:23" s="7" customFormat="1" ht="14.1" customHeight="1">
      <c r="A355" s="926" t="s">
        <v>402</v>
      </c>
      <c r="B355" s="920">
        <f>+'Pivot Table 2-Year Insts.'!P130</f>
        <v>31.631520532741398</v>
      </c>
      <c r="C355" s="936"/>
      <c r="D355" s="945">
        <f>SUM(F355:J355)</f>
        <v>66.666666666666657</v>
      </c>
      <c r="E355" s="923"/>
      <c r="F355" s="924">
        <f>+'Pivot Table 2-Year Insts.'!P144</f>
        <v>40</v>
      </c>
      <c r="G355" s="938"/>
      <c r="H355" s="925">
        <f>+'Pivot Table 2-Year Insts.'!P147</f>
        <v>11.929824561403509</v>
      </c>
      <c r="I355" s="938"/>
      <c r="J355" s="925">
        <f>+'Pivot Table 2-Year Insts.'!P150</f>
        <v>14.736842105263156</v>
      </c>
      <c r="K355" s="938"/>
      <c r="L355" s="925">
        <f>+'Pivot Table 2-Year Insts.'!P153</f>
        <v>33.333333333333329</v>
      </c>
      <c r="M355" s="925"/>
      <c r="N355" s="922">
        <f>SUM(F355:L355)</f>
        <v>99.999999999999986</v>
      </c>
      <c r="P355" s="143"/>
      <c r="Q355" s="143"/>
      <c r="R355" s="143"/>
      <c r="S355" s="143"/>
      <c r="T355" s="143"/>
      <c r="U355" s="138"/>
      <c r="V355" s="144"/>
      <c r="W355" s="19"/>
    </row>
    <row r="356" spans="1:23" s="7" customFormat="1" ht="10.5" customHeight="1">
      <c r="A356" s="926"/>
      <c r="B356" s="920"/>
      <c r="C356" s="936"/>
      <c r="D356" s="945"/>
      <c r="E356" s="923"/>
      <c r="F356" s="924"/>
      <c r="G356" s="938"/>
      <c r="H356" s="925"/>
      <c r="I356" s="938"/>
      <c r="J356" s="925"/>
      <c r="K356" s="938"/>
      <c r="L356" s="925"/>
      <c r="M356" s="925"/>
      <c r="N356" s="922"/>
      <c r="P356" s="143"/>
      <c r="Q356" s="143"/>
      <c r="R356" s="143"/>
      <c r="S356" s="143"/>
      <c r="T356" s="143"/>
      <c r="U356" s="138"/>
      <c r="V356" s="144"/>
      <c r="W356" s="19"/>
    </row>
    <row r="357" spans="1:23" s="7" customFormat="1" ht="14.1" customHeight="1">
      <c r="A357" s="926" t="s">
        <v>403</v>
      </c>
      <c r="B357" s="920">
        <f>+'Pivot Table 2-Year Insts.'!P168</f>
        <v>60.05553351844506</v>
      </c>
      <c r="C357" s="936"/>
      <c r="D357" s="945">
        <f>SUM(F357:J357)</f>
        <v>45.244385733157202</v>
      </c>
      <c r="E357" s="923"/>
      <c r="F357" s="924">
        <f>+'Pivot Table 2-Year Insts.'!P182</f>
        <v>10.171730515191546</v>
      </c>
      <c r="G357" s="938"/>
      <c r="H357" s="925">
        <f>+'Pivot Table 2-Year Insts.'!P185</f>
        <v>7.2655217965653902</v>
      </c>
      <c r="I357" s="938"/>
      <c r="J357" s="925">
        <f>+'Pivot Table 2-Year Insts.'!P188</f>
        <v>27.807133421400266</v>
      </c>
      <c r="K357" s="938"/>
      <c r="L357" s="925">
        <f>+'Pivot Table 2-Year Insts.'!P191</f>
        <v>54.755614266842798</v>
      </c>
      <c r="M357" s="925"/>
      <c r="N357" s="922">
        <f>SUM(F357:L357)</f>
        <v>100</v>
      </c>
      <c r="P357" s="143"/>
      <c r="Q357" s="143"/>
      <c r="R357" s="143"/>
      <c r="S357" s="143"/>
      <c r="T357" s="143"/>
      <c r="U357" s="138"/>
      <c r="V357" s="144"/>
      <c r="W357" s="19"/>
    </row>
    <row r="358" spans="1:23" s="7" customFormat="1" ht="14.1" customHeight="1">
      <c r="A358" s="926" t="s">
        <v>404</v>
      </c>
      <c r="B358" s="920">
        <f>+'Pivot Table 2-Year Insts.'!P206</f>
        <v>39.030244839174266</v>
      </c>
      <c r="C358" s="936"/>
      <c r="D358" s="945">
        <f>SUM(F358:J358)</f>
        <v>40.836408364083645</v>
      </c>
      <c r="E358" s="923"/>
      <c r="F358" s="924">
        <f>+'Pivot Table 2-Year Insts.'!P220</f>
        <v>19.803198031980322</v>
      </c>
      <c r="G358" s="938"/>
      <c r="H358" s="925">
        <f>+'Pivot Table 2-Year Insts.'!P223</f>
        <v>17.835178351783519</v>
      </c>
      <c r="I358" s="938"/>
      <c r="J358" s="925">
        <f>+'Pivot Table 2-Year Insts.'!P226</f>
        <v>3.198031980319803</v>
      </c>
      <c r="K358" s="938"/>
      <c r="L358" s="925">
        <f>+'Pivot Table 2-Year Insts.'!P229</f>
        <v>59.163591635916355</v>
      </c>
      <c r="M358" s="925"/>
      <c r="N358" s="922">
        <f>SUM(F358:L358)</f>
        <v>100</v>
      </c>
      <c r="P358" s="143"/>
      <c r="Q358" s="143"/>
      <c r="R358" s="143"/>
      <c r="S358" s="143"/>
      <c r="T358" s="143"/>
      <c r="U358" s="138"/>
      <c r="V358" s="144"/>
      <c r="W358" s="19"/>
    </row>
    <row r="359" spans="1:23" s="7" customFormat="1" ht="13.5" customHeight="1">
      <c r="A359" s="926" t="s">
        <v>405</v>
      </c>
      <c r="B359" s="920">
        <f>+'Pivot Table 2-Year Insts.'!P244</f>
        <v>41.160748377243223</v>
      </c>
      <c r="C359" s="936"/>
      <c r="D359" s="945">
        <f>SUM(F359:J359)</f>
        <v>45.454545454545453</v>
      </c>
      <c r="E359" s="923"/>
      <c r="F359" s="924">
        <f>+'Pivot Table 2-Year Insts.'!P258</f>
        <v>9.2764378478664185</v>
      </c>
      <c r="G359" s="938"/>
      <c r="H359" s="925">
        <f>+'Pivot Table 2-Year Insts.'!P261</f>
        <v>14.749536178107606</v>
      </c>
      <c r="I359" s="938"/>
      <c r="J359" s="925">
        <f>+'Pivot Table 2-Year Insts.'!P264</f>
        <v>21.428571428571427</v>
      </c>
      <c r="K359" s="938"/>
      <c r="L359" s="925">
        <f>+'Pivot Table 2-Year Insts.'!P267</f>
        <v>54.54545454545454</v>
      </c>
      <c r="M359" s="925"/>
      <c r="N359" s="922">
        <f>SUM(F359:L359)</f>
        <v>100</v>
      </c>
      <c r="P359" s="143"/>
      <c r="Q359" s="143"/>
      <c r="R359" s="143"/>
      <c r="S359" s="143"/>
      <c r="T359" s="143"/>
      <c r="U359" s="138"/>
      <c r="V359" s="144"/>
      <c r="W359" s="19"/>
    </row>
    <row r="360" spans="1:23" s="7" customFormat="1" ht="14.1" customHeight="1">
      <c r="A360" s="926" t="s">
        <v>406</v>
      </c>
      <c r="B360" s="920">
        <f>+'Pivot Table 2-Year Insts.'!P282</f>
        <v>46.993833504624874</v>
      </c>
      <c r="C360" s="936"/>
      <c r="D360" s="945">
        <f>SUM(F360:J360)</f>
        <v>49.425915800984143</v>
      </c>
      <c r="E360" s="923"/>
      <c r="F360" s="924">
        <f>+'Pivot Table 2-Year Insts.'!P296</f>
        <v>15.965008201202844</v>
      </c>
      <c r="G360" s="938"/>
      <c r="H360" s="925">
        <f>+'Pivot Table 2-Year Insts.'!P299</f>
        <v>15.527610716238382</v>
      </c>
      <c r="I360" s="938"/>
      <c r="J360" s="925">
        <f>+'Pivot Table 2-Year Insts.'!P302</f>
        <v>17.933296883542919</v>
      </c>
      <c r="K360" s="938"/>
      <c r="L360" s="925">
        <f>+'Pivot Table 2-Year Insts.'!P305</f>
        <v>50.574084199015857</v>
      </c>
      <c r="M360" s="925"/>
      <c r="N360" s="922">
        <f>SUM(F360:L360)</f>
        <v>100</v>
      </c>
      <c r="P360" s="143"/>
      <c r="Q360" s="143"/>
      <c r="R360" s="143"/>
      <c r="S360" s="143"/>
      <c r="T360" s="143"/>
      <c r="U360" s="138"/>
      <c r="V360" s="144"/>
      <c r="W360" s="19"/>
    </row>
    <row r="361" spans="1:23" s="7" customFormat="1" ht="10.5" customHeight="1">
      <c r="A361" s="926"/>
      <c r="B361" s="920"/>
      <c r="C361" s="936"/>
      <c r="D361" s="945"/>
      <c r="E361" s="923"/>
      <c r="F361" s="924"/>
      <c r="G361" s="938"/>
      <c r="H361" s="925"/>
      <c r="I361" s="938"/>
      <c r="J361" s="925"/>
      <c r="K361" s="938"/>
      <c r="L361" s="925"/>
      <c r="M361" s="925"/>
      <c r="N361" s="922"/>
      <c r="P361" s="143"/>
      <c r="Q361" s="143"/>
      <c r="R361" s="143"/>
      <c r="S361" s="143"/>
      <c r="T361" s="143"/>
      <c r="U361" s="138"/>
      <c r="V361" s="144"/>
      <c r="W361" s="19"/>
    </row>
    <row r="362" spans="1:23" s="18" customFormat="1" ht="14.1" customHeight="1">
      <c r="A362" s="926" t="s">
        <v>407</v>
      </c>
      <c r="B362" s="920">
        <f>+'Pivot Table 2-Year Insts.'!P320</f>
        <v>92.379290285049436</v>
      </c>
      <c r="C362" s="936"/>
      <c r="D362" s="945">
        <f>SUM(F362:J362)</f>
        <v>30.037783375314863</v>
      </c>
      <c r="E362" s="923"/>
      <c r="F362" s="924">
        <f>+'Pivot Table 2-Year Insts.'!P334</f>
        <v>21.977329974811084</v>
      </c>
      <c r="G362" s="938"/>
      <c r="H362" s="925">
        <f>+'Pivot Table 2-Year Insts.'!P337</f>
        <v>0</v>
      </c>
      <c r="I362" s="938"/>
      <c r="J362" s="925">
        <f>+'Pivot Table 2-Year Insts.'!P340</f>
        <v>8.0604534005037785</v>
      </c>
      <c r="K362" s="938"/>
      <c r="L362" s="925">
        <f>+'Pivot Table 2-Year Insts.'!P343</f>
        <v>69.962216624685141</v>
      </c>
      <c r="M362" s="925"/>
      <c r="N362" s="922">
        <f>SUM(F362:L362)</f>
        <v>100</v>
      </c>
      <c r="P362" s="143"/>
      <c r="Q362" s="143"/>
      <c r="R362" s="143"/>
      <c r="S362" s="143"/>
      <c r="T362" s="143"/>
      <c r="U362" s="138"/>
      <c r="V362" s="144"/>
      <c r="W362" s="20"/>
    </row>
    <row r="363" spans="1:23" s="7" customFormat="1" ht="14.1" customHeight="1">
      <c r="A363" s="926" t="s">
        <v>408</v>
      </c>
      <c r="B363" s="920">
        <f>+'Pivot Table 2-Year Insts.'!P358</f>
        <v>24.419925361025474</v>
      </c>
      <c r="C363" s="936"/>
      <c r="D363" s="945">
        <f>SUM(F363:J363)</f>
        <v>30.166112956810633</v>
      </c>
      <c r="E363" s="923"/>
      <c r="F363" s="924">
        <f>+'Pivot Table 2-Year Insts.'!P372</f>
        <v>20.465116279069768</v>
      </c>
      <c r="G363" s="938"/>
      <c r="H363" s="925">
        <f>+'Pivot Table 2-Year Insts.'!P375</f>
        <v>0</v>
      </c>
      <c r="I363" s="938"/>
      <c r="J363" s="925">
        <f>+'Pivot Table 2-Year Insts.'!P378</f>
        <v>9.7009966777408643</v>
      </c>
      <c r="K363" s="938"/>
      <c r="L363" s="925">
        <f>+'Pivot Table 2-Year Insts.'!P381</f>
        <v>69.833887043189364</v>
      </c>
      <c r="M363" s="925"/>
      <c r="N363" s="922">
        <f>SUM(F363:L363)</f>
        <v>100</v>
      </c>
      <c r="P363" s="143"/>
      <c r="Q363" s="143"/>
      <c r="R363" s="143"/>
      <c r="S363" s="143"/>
      <c r="T363" s="143"/>
      <c r="U363" s="138"/>
      <c r="V363" s="144"/>
      <c r="W363" s="19"/>
    </row>
    <row r="364" spans="1:23" s="7" customFormat="1" ht="14.1" customHeight="1">
      <c r="A364" s="926" t="s">
        <v>409</v>
      </c>
      <c r="B364" s="920">
        <f>+'Pivot Table 2-Year Insts.'!P396</f>
        <v>45.563401903592265</v>
      </c>
      <c r="C364" s="936"/>
      <c r="D364" s="945">
        <f>SUM(F364:J364)</f>
        <v>45.855795148247978</v>
      </c>
      <c r="E364" s="923"/>
      <c r="F364" s="924">
        <f>+'Pivot Table 2-Year Insts.'!P410</f>
        <v>20.586253369272235</v>
      </c>
      <c r="G364" s="938"/>
      <c r="H364" s="925">
        <f>+'Pivot Table 2-Year Insts.'!P413</f>
        <v>9.0970350404312672</v>
      </c>
      <c r="I364" s="938"/>
      <c r="J364" s="925">
        <f>+'Pivot Table 2-Year Insts.'!P416</f>
        <v>16.172506738544474</v>
      </c>
      <c r="K364" s="938"/>
      <c r="L364" s="925">
        <f>+'Pivot Table 2-Year Insts.'!P419</f>
        <v>54.144204851752022</v>
      </c>
      <c r="M364" s="925"/>
      <c r="N364" s="922">
        <f>SUM(F364:L364)</f>
        <v>100</v>
      </c>
      <c r="P364" s="143"/>
      <c r="Q364" s="143"/>
      <c r="R364" s="143"/>
      <c r="S364" s="143"/>
      <c r="T364" s="143"/>
      <c r="U364" s="138"/>
      <c r="V364" s="144"/>
      <c r="W364" s="19"/>
    </row>
    <row r="365" spans="1:23" s="7" customFormat="1" ht="13.5" customHeight="1">
      <c r="A365" s="926" t="s">
        <v>410</v>
      </c>
      <c r="B365" s="920">
        <f>+'Pivot Table 2-Year Insts.'!P434</f>
        <v>54.089532144059241</v>
      </c>
      <c r="C365" s="936"/>
      <c r="D365" s="945">
        <f>SUM(F365:J365)</f>
        <v>51.524579962663346</v>
      </c>
      <c r="E365" s="923"/>
      <c r="F365" s="924">
        <f>+'Pivot Table 2-Year Insts.'!P448</f>
        <v>15.308027380211575</v>
      </c>
      <c r="G365" s="938"/>
      <c r="H365" s="925">
        <f>+'Pivot Table 2-Year Insts.'!P451</f>
        <v>11.823273179838207</v>
      </c>
      <c r="I365" s="938"/>
      <c r="J365" s="925">
        <f>+'Pivot Table 2-Year Insts.'!P454</f>
        <v>24.393279402613565</v>
      </c>
      <c r="K365" s="938"/>
      <c r="L365" s="925">
        <f>+'Pivot Table 2-Year Insts.'!P457</f>
        <v>48.475420037336654</v>
      </c>
      <c r="M365" s="925"/>
      <c r="N365" s="922">
        <f>SUM(F365:L365)</f>
        <v>100</v>
      </c>
      <c r="P365" s="143"/>
      <c r="Q365" s="143"/>
      <c r="R365" s="143"/>
      <c r="S365" s="143"/>
      <c r="T365" s="143"/>
      <c r="U365" s="138"/>
      <c r="V365" s="144"/>
      <c r="W365" s="19"/>
    </row>
    <row r="366" spans="1:23" s="7" customFormat="1" ht="13.5" customHeight="1">
      <c r="A366" s="926"/>
      <c r="B366" s="920"/>
      <c r="C366" s="936"/>
      <c r="D366" s="945"/>
      <c r="E366" s="923"/>
      <c r="F366" s="924"/>
      <c r="G366" s="938"/>
      <c r="H366" s="925"/>
      <c r="I366" s="938"/>
      <c r="J366" s="925"/>
      <c r="K366" s="938"/>
      <c r="L366" s="925"/>
      <c r="M366" s="925"/>
      <c r="N366" s="922"/>
      <c r="P366" s="143"/>
      <c r="Q366" s="143"/>
      <c r="R366" s="143"/>
      <c r="S366" s="143"/>
      <c r="T366" s="143"/>
      <c r="U366" s="138"/>
      <c r="V366" s="144"/>
      <c r="W366" s="19"/>
    </row>
    <row r="367" spans="1:23" s="7" customFormat="1" ht="14.1" customHeight="1">
      <c r="A367" s="926" t="s">
        <v>411</v>
      </c>
      <c r="B367" s="920">
        <f>+'Pivot Table 2-Year Insts.'!P472</f>
        <v>79.588336192109779</v>
      </c>
      <c r="C367" s="936"/>
      <c r="D367" s="945">
        <f>SUM(F367:J367)</f>
        <v>39.655172413793103</v>
      </c>
      <c r="E367" s="923"/>
      <c r="F367" s="947">
        <f>+'Pivot Table 2-Year Insts.'!P486</f>
        <v>6.8965517241379306</v>
      </c>
      <c r="G367" s="938"/>
      <c r="H367" s="925">
        <f>+'Pivot Table 2-Year Insts.'!P489</f>
        <v>16.163793103448278</v>
      </c>
      <c r="I367" s="938"/>
      <c r="J367" s="925">
        <f>+'Pivot Table 2-Year Insts.'!P492</f>
        <v>16.594827586206897</v>
      </c>
      <c r="K367" s="938"/>
      <c r="L367" s="925">
        <f>+'Pivot Table 2-Year Insts.'!P495</f>
        <v>60.344827586206897</v>
      </c>
      <c r="M367" s="925"/>
      <c r="N367" s="922">
        <f>SUM(F367:L367)</f>
        <v>100</v>
      </c>
      <c r="P367" s="143"/>
      <c r="Q367" s="143"/>
      <c r="R367" s="143"/>
      <c r="S367" s="143"/>
      <c r="T367" s="143"/>
      <c r="U367" s="138"/>
      <c r="V367" s="144"/>
      <c r="W367" s="19"/>
    </row>
    <row r="368" spans="1:23" s="7" customFormat="1" ht="14.1" customHeight="1">
      <c r="A368" s="926" t="s">
        <v>412</v>
      </c>
      <c r="B368" s="920">
        <f>+'Pivot Table 2-Year Insts.'!P510</f>
        <v>59.326369643999143</v>
      </c>
      <c r="C368" s="936"/>
      <c r="D368" s="945">
        <f>SUM(F368:J368)</f>
        <v>54.976643909450232</v>
      </c>
      <c r="E368" s="923"/>
      <c r="F368" s="947">
        <f>+'Pivot Table 2-Year Insts.'!P524</f>
        <v>22.242184692777577</v>
      </c>
      <c r="G368" s="938"/>
      <c r="H368" s="925">
        <f>+'Pivot Table 2-Year Insts.'!P527</f>
        <v>8.7675170679123262</v>
      </c>
      <c r="I368" s="938"/>
      <c r="J368" s="925">
        <f>+'Pivot Table 2-Year Insts.'!P530</f>
        <v>23.966942148760332</v>
      </c>
      <c r="K368" s="938"/>
      <c r="L368" s="925">
        <f>+'Pivot Table 2-Year Insts.'!P533</f>
        <v>45.023356090549768</v>
      </c>
      <c r="M368" s="925"/>
      <c r="N368" s="922">
        <f>SUM(F368:L368)</f>
        <v>100</v>
      </c>
      <c r="P368" s="143"/>
      <c r="Q368" s="143"/>
      <c r="R368" s="143"/>
      <c r="S368" s="143"/>
      <c r="T368" s="143"/>
      <c r="U368" s="138"/>
      <c r="V368" s="144"/>
      <c r="W368" s="19"/>
    </row>
    <row r="369" spans="1:24" s="7" customFormat="1" ht="14.1" customHeight="1">
      <c r="A369" s="926" t="s">
        <v>413</v>
      </c>
      <c r="B369" s="920">
        <f>+'Pivot Table 2-Year Insts.'!P548</f>
        <v>61.729729729729733</v>
      </c>
      <c r="C369" s="936"/>
      <c r="D369" s="945">
        <f>SUM(F369:J369)</f>
        <v>53.502626970227666</v>
      </c>
      <c r="E369" s="923"/>
      <c r="F369" s="947">
        <f>+'Pivot Table 2-Year Insts.'!P562</f>
        <v>22.460595446584939</v>
      </c>
      <c r="G369" s="938"/>
      <c r="H369" s="925">
        <f>+'Pivot Table 2-Year Insts.'!P565</f>
        <v>18.432574430823117</v>
      </c>
      <c r="I369" s="938"/>
      <c r="J369" s="925">
        <f>+'Pivot Table 2-Year Insts.'!P568</f>
        <v>12.609457092819614</v>
      </c>
      <c r="K369" s="938"/>
      <c r="L369" s="925">
        <f>+'Pivot Table 2-Year Insts.'!P571</f>
        <v>46.497373029772334</v>
      </c>
      <c r="M369" s="925"/>
      <c r="N369" s="922">
        <f>SUM(F369:L369)</f>
        <v>100</v>
      </c>
      <c r="P369" s="143"/>
      <c r="Q369" s="143"/>
      <c r="R369" s="143"/>
      <c r="S369" s="143"/>
      <c r="T369" s="143"/>
      <c r="U369" s="138"/>
      <c r="V369" s="144"/>
      <c r="W369" s="19"/>
    </row>
    <row r="370" spans="1:24" s="19" customFormat="1" ht="14.1" customHeight="1">
      <c r="A370" s="928" t="s">
        <v>414</v>
      </c>
      <c r="B370" s="929">
        <f>+'Pivot Table 2-Year Insts.'!P586</f>
        <v>78.300455235204851</v>
      </c>
      <c r="C370" s="940"/>
      <c r="D370" s="931">
        <f>SUM(F370:J370)</f>
        <v>41.240310077519382</v>
      </c>
      <c r="E370" s="932"/>
      <c r="F370" s="948">
        <f>+'Pivot Table 2-Year Insts.'!P600</f>
        <v>11.666666666666666</v>
      </c>
      <c r="G370" s="949"/>
      <c r="H370" s="934">
        <f>+'Pivot Table 2-Year Insts.'!P603</f>
        <v>13.837209302325581</v>
      </c>
      <c r="I370" s="949"/>
      <c r="J370" s="934">
        <f>+'Pivot Table 2-Year Insts.'!P606</f>
        <v>15.736434108527131</v>
      </c>
      <c r="K370" s="949"/>
      <c r="L370" s="934">
        <f>+'Pivot Table 2-Year Insts.'!P609</f>
        <v>58.759689922480618</v>
      </c>
      <c r="M370" s="934"/>
      <c r="N370" s="935">
        <f>SUM(F370:L370)</f>
        <v>100</v>
      </c>
      <c r="P370" s="143"/>
      <c r="Q370" s="143"/>
      <c r="R370" s="143"/>
      <c r="S370" s="143"/>
      <c r="T370" s="143"/>
      <c r="U370" s="138"/>
      <c r="V370" s="144"/>
    </row>
    <row r="371" spans="1:24" ht="57" customHeight="1">
      <c r="A371" s="952" t="s">
        <v>773</v>
      </c>
      <c r="B371" s="952"/>
      <c r="C371" s="952"/>
      <c r="D371" s="953"/>
      <c r="E371" s="953"/>
      <c r="F371" s="953"/>
      <c r="G371" s="953"/>
      <c r="H371" s="953"/>
      <c r="I371" s="953"/>
      <c r="J371" s="953"/>
      <c r="K371" s="953"/>
      <c r="L371" s="953"/>
      <c r="M371" s="953"/>
      <c r="N371" s="953"/>
      <c r="P371" s="136"/>
      <c r="Q371" s="143"/>
      <c r="R371" s="143"/>
      <c r="S371" s="143"/>
      <c r="T371" s="143"/>
      <c r="U371" s="136"/>
      <c r="V371" s="136"/>
      <c r="W371" s="12"/>
    </row>
    <row r="372" spans="1:24" ht="15" customHeight="1">
      <c r="A372" s="952" t="s">
        <v>772</v>
      </c>
      <c r="B372" s="952"/>
      <c r="C372" s="952"/>
      <c r="D372" s="953"/>
      <c r="E372" s="953"/>
      <c r="F372" s="953"/>
      <c r="G372" s="953"/>
      <c r="H372" s="953"/>
      <c r="I372" s="953"/>
      <c r="J372" s="953"/>
      <c r="K372" s="953"/>
      <c r="L372" s="953"/>
      <c r="M372" s="953"/>
      <c r="N372" s="953"/>
      <c r="P372" s="136"/>
      <c r="Q372" s="136"/>
      <c r="R372" s="136"/>
      <c r="S372" s="136"/>
      <c r="T372" s="136"/>
      <c r="U372" s="136"/>
      <c r="V372" s="136"/>
      <c r="W372" s="12"/>
    </row>
    <row r="373" spans="1:24">
      <c r="A373" s="326"/>
      <c r="B373" s="28"/>
      <c r="C373" s="28"/>
      <c r="D373" s="43"/>
      <c r="E373" s="43"/>
      <c r="F373" s="43"/>
      <c r="G373" s="43"/>
      <c r="H373" s="43"/>
      <c r="I373" s="43"/>
      <c r="J373" s="43"/>
      <c r="K373" s="43"/>
      <c r="L373" s="43"/>
      <c r="M373" s="43"/>
      <c r="N373" s="183" t="s">
        <v>1012</v>
      </c>
      <c r="P373" s="136"/>
      <c r="Q373" s="136"/>
      <c r="R373" s="136"/>
      <c r="S373" s="136"/>
      <c r="T373" s="136"/>
      <c r="U373" s="136"/>
      <c r="V373" s="136"/>
      <c r="W373" s="12"/>
    </row>
    <row r="374" spans="1:24" ht="18">
      <c r="A374" s="915" t="s">
        <v>770</v>
      </c>
      <c r="B374" s="1"/>
      <c r="C374" s="1"/>
      <c r="D374" s="1"/>
      <c r="E374" s="1"/>
      <c r="F374" s="1"/>
      <c r="G374" s="1"/>
      <c r="H374" s="1"/>
      <c r="I374" s="1"/>
      <c r="J374" s="1"/>
      <c r="K374" s="1"/>
      <c r="L374" s="44"/>
      <c r="M374" s="11"/>
      <c r="N374" s="44"/>
    </row>
    <row r="375" spans="1:24" ht="9" customHeight="1">
      <c r="A375" s="1"/>
      <c r="B375" s="1"/>
      <c r="C375" s="1"/>
      <c r="D375" s="1"/>
      <c r="E375" s="1"/>
      <c r="F375" s="1"/>
      <c r="G375" s="1"/>
      <c r="H375" s="1"/>
      <c r="I375" s="1"/>
      <c r="J375" s="1"/>
      <c r="K375" s="1"/>
      <c r="L375" s="44"/>
      <c r="M375" s="11"/>
      <c r="N375" s="44"/>
    </row>
    <row r="376" spans="1:24" ht="15.75">
      <c r="A376" s="1" t="s">
        <v>425</v>
      </c>
      <c r="B376" s="1"/>
      <c r="C376" s="1"/>
      <c r="D376" s="1"/>
      <c r="E376" s="1"/>
      <c r="F376" s="1"/>
      <c r="G376" s="1"/>
      <c r="H376" s="1"/>
      <c r="I376" s="1"/>
      <c r="J376" s="1"/>
      <c r="K376" s="1"/>
      <c r="L376" s="44"/>
      <c r="M376" s="11"/>
      <c r="N376" s="44"/>
    </row>
    <row r="377" spans="1:24" ht="18.75">
      <c r="A377" s="1" t="s">
        <v>436</v>
      </c>
      <c r="B377" s="1"/>
      <c r="C377" s="1"/>
      <c r="D377" s="1"/>
      <c r="E377" s="1"/>
      <c r="F377" s="1"/>
      <c r="G377" s="1"/>
      <c r="H377" s="1"/>
      <c r="I377" s="1"/>
      <c r="J377" s="1"/>
      <c r="K377" s="1"/>
      <c r="L377" s="44"/>
      <c r="M377" s="11"/>
      <c r="N377" s="44"/>
    </row>
    <row r="378" spans="1:24" ht="15.75">
      <c r="A378" s="1" t="s">
        <v>1025</v>
      </c>
      <c r="B378" s="1"/>
      <c r="C378" s="1"/>
      <c r="D378" s="1"/>
      <c r="E378" s="1"/>
      <c r="F378" s="1"/>
      <c r="G378" s="1"/>
      <c r="H378" s="1"/>
      <c r="I378" s="1"/>
      <c r="J378" s="1"/>
      <c r="K378" s="1"/>
      <c r="L378" s="44"/>
      <c r="M378" s="11"/>
      <c r="N378" s="44"/>
      <c r="P378" s="814" t="s">
        <v>1125</v>
      </c>
      <c r="W378" s="38"/>
      <c r="X378" s="38"/>
    </row>
    <row r="379" spans="1:24" ht="9" customHeight="1">
      <c r="A379" s="1"/>
      <c r="B379" s="1"/>
      <c r="C379" s="1"/>
      <c r="D379" s="1"/>
      <c r="E379" s="1"/>
      <c r="F379" s="1"/>
      <c r="G379" s="1"/>
      <c r="H379" s="1"/>
      <c r="I379" s="1"/>
      <c r="J379" s="1"/>
      <c r="K379" s="1"/>
      <c r="L379" s="44"/>
      <c r="M379" s="11"/>
      <c r="N379" s="44"/>
      <c r="W379" s="38"/>
      <c r="X379" s="38"/>
    </row>
    <row r="380" spans="1:24" ht="63" customHeight="1">
      <c r="A380" s="15"/>
      <c r="B380" s="916" t="s">
        <v>938</v>
      </c>
      <c r="C380" s="917"/>
      <c r="D380" s="916" t="s">
        <v>771</v>
      </c>
      <c r="E380" s="918"/>
      <c r="F380" s="916" t="s">
        <v>435</v>
      </c>
      <c r="G380" s="916"/>
      <c r="H380" s="916" t="s">
        <v>396</v>
      </c>
      <c r="I380" s="916"/>
      <c r="J380" s="916" t="s">
        <v>390</v>
      </c>
      <c r="K380" s="916"/>
      <c r="L380" s="916" t="s">
        <v>416</v>
      </c>
      <c r="M380" s="916"/>
      <c r="N380" s="916" t="s">
        <v>417</v>
      </c>
      <c r="P380" s="815" t="s">
        <v>388</v>
      </c>
      <c r="Q380" s="815" t="s">
        <v>384</v>
      </c>
      <c r="R380" s="815" t="s">
        <v>385</v>
      </c>
      <c r="S380" s="815" t="s">
        <v>252</v>
      </c>
      <c r="T380" s="816" t="s">
        <v>253</v>
      </c>
      <c r="U380" s="815" t="s">
        <v>389</v>
      </c>
      <c r="V380" s="823" t="s">
        <v>387</v>
      </c>
      <c r="W380" s="38"/>
      <c r="X380" s="38"/>
    </row>
    <row r="381" spans="1:24" s="18" customFormat="1" ht="18" customHeight="1">
      <c r="A381" s="919" t="s">
        <v>399</v>
      </c>
      <c r="B381" s="920">
        <f>+'Pivot Table 2-Year Insts.'!U624</f>
        <v>34.792828825035961</v>
      </c>
      <c r="C381" s="936"/>
      <c r="D381" s="944">
        <f>SUM(F381:J381)</f>
        <v>48.895835434103049</v>
      </c>
      <c r="E381" s="923"/>
      <c r="F381" s="924">
        <f>+'Pivot Table 2-Year Insts.'!U638</f>
        <v>33.558535847534536</v>
      </c>
      <c r="G381" s="925"/>
      <c r="H381" s="925">
        <f>+'Pivot Table 2-Year Insts.'!U641</f>
        <v>10.1542805283856</v>
      </c>
      <c r="I381" s="924"/>
      <c r="J381" s="925">
        <f>+'Pivot Table 2-Year Insts.'!U644</f>
        <v>5.1830190581829179</v>
      </c>
      <c r="K381" s="924"/>
      <c r="L381" s="925">
        <f>+'Pivot Table 2-Year Insts.'!U647</f>
        <v>51.104164565896951</v>
      </c>
      <c r="M381" s="925"/>
      <c r="N381" s="922">
        <f>SUM(F381:L381)</f>
        <v>100</v>
      </c>
      <c r="P381" s="824">
        <f>+'Pivot Table 2-Year Insts.'!U637</f>
        <v>30.905826017557864</v>
      </c>
      <c r="Q381" s="824">
        <f>+'Pivot Table 2-Year Insts.'!U640</f>
        <v>9.9162011173184368</v>
      </c>
      <c r="R381" s="824">
        <f>+'Pivot Table 2-Year Insts.'!U643</f>
        <v>4.4193934557063042</v>
      </c>
      <c r="S381" s="824">
        <f>+'Pivot Table 2-Year Insts.'!U646</f>
        <v>54.758579409417393</v>
      </c>
      <c r="T381" s="824">
        <f>SUM(P381:S381)</f>
        <v>100</v>
      </c>
      <c r="U381" s="825">
        <f>SUM(P381:R381)</f>
        <v>45.241420590582607</v>
      </c>
      <c r="V381" s="826">
        <f>+D381-U381</f>
        <v>3.654414843520442</v>
      </c>
      <c r="W381" s="111" t="s">
        <v>399</v>
      </c>
    </row>
    <row r="382" spans="1:24" s="29" customFormat="1" ht="9" customHeight="1">
      <c r="A382" s="926"/>
      <c r="B382" s="920"/>
      <c r="C382" s="936"/>
      <c r="D382" s="945"/>
      <c r="E382" s="923"/>
      <c r="F382" s="924"/>
      <c r="G382" s="938"/>
      <c r="H382" s="925"/>
      <c r="I382" s="938"/>
      <c r="J382" s="925"/>
      <c r="K382" s="938"/>
      <c r="L382" s="925"/>
      <c r="M382" s="925"/>
      <c r="N382" s="922"/>
      <c r="P382" s="827"/>
      <c r="Q382" s="827"/>
      <c r="R382" s="129"/>
      <c r="S382" s="129"/>
      <c r="T382" s="129"/>
      <c r="U382" s="825"/>
      <c r="V382" s="828"/>
      <c r="W382" s="111"/>
      <c r="X382" s="829"/>
    </row>
    <row r="383" spans="1:24" s="7" customFormat="1" ht="14.1" customHeight="1">
      <c r="A383" s="919" t="s">
        <v>400</v>
      </c>
      <c r="B383" s="920">
        <f>+'Pivot Table 2-Year Insts.'!U16</f>
        <v>30.246913580246915</v>
      </c>
      <c r="C383" s="936"/>
      <c r="D383" s="945">
        <f t="shared" ref="D383:D401" si="34">SUM(F383:J383)</f>
        <v>42.403628117913833</v>
      </c>
      <c r="E383" s="923"/>
      <c r="F383" s="924">
        <f>+'Pivot Table 2-Year Insts.'!U30</f>
        <v>27.437641723356009</v>
      </c>
      <c r="G383" s="938"/>
      <c r="H383" s="925">
        <f>+'Pivot Table 2-Year Insts.'!U33</f>
        <v>0</v>
      </c>
      <c r="I383" s="938"/>
      <c r="J383" s="925">
        <f>+'Pivot Table 2-Year Insts.'!U36</f>
        <v>14.965986394557824</v>
      </c>
      <c r="K383" s="938"/>
      <c r="L383" s="925">
        <f>+'Pivot Table 2-Year Insts.'!U39</f>
        <v>57.596371882086174</v>
      </c>
      <c r="M383" s="925"/>
      <c r="N383" s="922">
        <f t="shared" ref="N383:N401" si="35">SUM(F383:L383)</f>
        <v>100</v>
      </c>
      <c r="P383" s="818">
        <f>+'Pivot Table 2-Year Insts.'!U29</f>
        <v>23.892100192678228</v>
      </c>
      <c r="Q383" s="818">
        <f>+'Pivot Table 2-Year Insts.'!U32</f>
        <v>0</v>
      </c>
      <c r="R383" s="818">
        <f>+'Pivot Table 2-Year Insts.'!U35</f>
        <v>14.258188824662813</v>
      </c>
      <c r="S383" s="818">
        <f>+'Pivot Table 2-Year Insts.'!U38</f>
        <v>61.849710982658955</v>
      </c>
      <c r="T383" s="824">
        <f>SUM(P383:S383)</f>
        <v>100</v>
      </c>
      <c r="U383" s="825">
        <f t="shared" ref="U383:U401" si="36">SUM(P383:R383)</f>
        <v>38.150289017341038</v>
      </c>
      <c r="V383" s="826">
        <f t="shared" ref="V383:V401" si="37">+D383-U383</f>
        <v>4.253339100572795</v>
      </c>
      <c r="W383" s="111" t="s">
        <v>400</v>
      </c>
      <c r="X383" s="18"/>
    </row>
    <row r="384" spans="1:24" s="7" customFormat="1" ht="14.1" customHeight="1">
      <c r="A384" s="926" t="s">
        <v>401</v>
      </c>
      <c r="B384" s="920">
        <f>+'Pivot Table 2-Year Insts.'!U54</f>
        <v>0</v>
      </c>
      <c r="C384" s="936"/>
      <c r="D384" s="945">
        <f t="shared" si="34"/>
        <v>0</v>
      </c>
      <c r="E384" s="923"/>
      <c r="F384" s="924">
        <f>+'Pivot Table 2-Year Insts.'!U68</f>
        <v>0</v>
      </c>
      <c r="G384" s="938"/>
      <c r="H384" s="925">
        <f>+'Pivot Table 2-Year Insts.'!U71</f>
        <v>0</v>
      </c>
      <c r="I384" s="938"/>
      <c r="J384" s="925">
        <f>+'Pivot Table 2-Year Insts.'!U74</f>
        <v>0</v>
      </c>
      <c r="K384" s="938"/>
      <c r="L384" s="925">
        <f>+'Pivot Table 2-Year Insts.'!U77</f>
        <v>0</v>
      </c>
      <c r="M384" s="925"/>
      <c r="N384" s="922">
        <f t="shared" si="35"/>
        <v>0</v>
      </c>
      <c r="P384" s="818">
        <f>+'Pivot Table 2-Year Insts.'!U67</f>
        <v>0</v>
      </c>
      <c r="Q384" s="818">
        <f>+'Pivot Table 2-Year Insts.'!U70</f>
        <v>0</v>
      </c>
      <c r="R384" s="818">
        <f>+'Pivot Table 2-Year Insts.'!U73</f>
        <v>0</v>
      </c>
      <c r="S384" s="818">
        <f>+'Pivot Table 2-Year Insts.'!U76</f>
        <v>0</v>
      </c>
      <c r="T384" s="818">
        <f t="shared" ref="T384:T401" si="38">SUM(P384:S384)</f>
        <v>0</v>
      </c>
      <c r="U384" s="825">
        <f t="shared" si="36"/>
        <v>0</v>
      </c>
      <c r="V384" s="826">
        <f t="shared" si="37"/>
        <v>0</v>
      </c>
      <c r="W384" s="111" t="s">
        <v>401</v>
      </c>
      <c r="X384" s="18"/>
    </row>
    <row r="385" spans="1:40" s="18" customFormat="1" ht="13.5" customHeight="1">
      <c r="A385" s="926" t="s">
        <v>415</v>
      </c>
      <c r="B385" s="920">
        <f>+'Pivot Table 2-Year Insts.'!U92</f>
        <v>0</v>
      </c>
      <c r="C385" s="936"/>
      <c r="D385" s="945">
        <f t="shared" si="34"/>
        <v>0</v>
      </c>
      <c r="E385" s="923"/>
      <c r="F385" s="924">
        <f>+'Pivot Table 2-Year Insts.'!U106</f>
        <v>0</v>
      </c>
      <c r="G385" s="938"/>
      <c r="H385" s="946">
        <f>+'Pivot Table 2-Year Insts.'!U109</f>
        <v>0</v>
      </c>
      <c r="I385" s="938"/>
      <c r="J385" s="925">
        <f>+'Pivot Table 2-Year Insts.'!U112</f>
        <v>0</v>
      </c>
      <c r="K385" s="938"/>
      <c r="L385" s="925">
        <f>+'Pivot Table 2-Year Insts.'!U115</f>
        <v>0</v>
      </c>
      <c r="M385" s="925"/>
      <c r="N385" s="922">
        <f t="shared" si="35"/>
        <v>0</v>
      </c>
      <c r="P385" s="818">
        <f>+'Pivot Table 2-Year Insts.'!U105</f>
        <v>0</v>
      </c>
      <c r="Q385" s="818">
        <f>+'Pivot Table 2-Year Insts.'!U108</f>
        <v>0</v>
      </c>
      <c r="R385" s="818">
        <f>+'Pivot Table 2-Year Insts.'!U111</f>
        <v>0</v>
      </c>
      <c r="S385" s="818">
        <f>+'Pivot Table 2-Year Insts.'!U114</f>
        <v>0</v>
      </c>
      <c r="T385" s="818">
        <f t="shared" si="38"/>
        <v>0</v>
      </c>
      <c r="U385" s="825">
        <f t="shared" si="36"/>
        <v>0</v>
      </c>
      <c r="V385" s="826">
        <f t="shared" si="37"/>
        <v>0</v>
      </c>
      <c r="W385" s="111" t="s">
        <v>415</v>
      </c>
    </row>
    <row r="386" spans="1:40" s="7" customFormat="1" ht="14.1" customHeight="1">
      <c r="A386" s="926" t="s">
        <v>402</v>
      </c>
      <c r="B386" s="920">
        <f>+'Pivot Table 2-Year Insts.'!U130</f>
        <v>0</v>
      </c>
      <c r="C386" s="936"/>
      <c r="D386" s="945">
        <f t="shared" si="34"/>
        <v>0</v>
      </c>
      <c r="E386" s="923"/>
      <c r="F386" s="924">
        <f>+'Pivot Table 2-Year Insts.'!U144</f>
        <v>0</v>
      </c>
      <c r="G386" s="938"/>
      <c r="H386" s="925">
        <f>+'Pivot Table 2-Year Insts.'!U147</f>
        <v>0</v>
      </c>
      <c r="I386" s="938"/>
      <c r="J386" s="925">
        <f>+'Pivot Table 2-Year Insts.'!U150</f>
        <v>0</v>
      </c>
      <c r="K386" s="938"/>
      <c r="L386" s="925">
        <f>+'Pivot Table 2-Year Insts.'!U153</f>
        <v>0</v>
      </c>
      <c r="M386" s="925"/>
      <c r="N386" s="922">
        <f t="shared" si="35"/>
        <v>0</v>
      </c>
      <c r="P386" s="818">
        <f>+'Pivot Table 2-Year Insts.'!U143</f>
        <v>0</v>
      </c>
      <c r="Q386" s="818">
        <f>+'Pivot Table 2-Year Insts.'!U146</f>
        <v>0</v>
      </c>
      <c r="R386" s="818">
        <f>+'Pivot Table 2-Year Insts.'!U149</f>
        <v>0</v>
      </c>
      <c r="S386" s="818">
        <f>+'Pivot Table 2-Year Insts.'!U152</f>
        <v>0</v>
      </c>
      <c r="T386" s="818">
        <f t="shared" si="38"/>
        <v>0</v>
      </c>
      <c r="U386" s="825">
        <f t="shared" si="36"/>
        <v>0</v>
      </c>
      <c r="V386" s="826">
        <f t="shared" si="37"/>
        <v>0</v>
      </c>
      <c r="W386" s="111" t="s">
        <v>402</v>
      </c>
      <c r="X386" s="18"/>
    </row>
    <row r="387" spans="1:40" s="7" customFormat="1" ht="14.1" customHeight="1">
      <c r="A387" s="926"/>
      <c r="B387" s="920"/>
      <c r="C387" s="936"/>
      <c r="D387" s="945"/>
      <c r="E387" s="923"/>
      <c r="F387" s="924"/>
      <c r="G387" s="938"/>
      <c r="H387" s="925"/>
      <c r="I387" s="938"/>
      <c r="J387" s="925"/>
      <c r="K387" s="938"/>
      <c r="L387" s="925"/>
      <c r="M387" s="925"/>
      <c r="N387" s="922"/>
      <c r="P387" s="818"/>
      <c r="Q387" s="818"/>
      <c r="R387" s="818"/>
      <c r="S387" s="818"/>
      <c r="T387" s="818"/>
      <c r="U387" s="825"/>
      <c r="V387" s="826"/>
      <c r="W387" s="111"/>
      <c r="X387" s="18"/>
    </row>
    <row r="388" spans="1:40" s="7" customFormat="1" ht="14.1" customHeight="1">
      <c r="A388" s="926" t="s">
        <v>403</v>
      </c>
      <c r="B388" s="920">
        <f>+'Pivot Table 2-Year Insts.'!U168</f>
        <v>37.244962084712391</v>
      </c>
      <c r="C388" s="936"/>
      <c r="D388" s="945">
        <f t="shared" si="34"/>
        <v>49.437570303712036</v>
      </c>
      <c r="E388" s="923"/>
      <c r="F388" s="924">
        <f>+'Pivot Table 2-Year Insts.'!U182</f>
        <v>34.533183352080989</v>
      </c>
      <c r="G388" s="938"/>
      <c r="H388" s="925">
        <f>+'Pivot Table 2-Year Insts.'!U185</f>
        <v>10.438695163104612</v>
      </c>
      <c r="I388" s="938"/>
      <c r="J388" s="925">
        <f>+'Pivot Table 2-Year Insts.'!U188</f>
        <v>4.4656917885264349</v>
      </c>
      <c r="K388" s="938"/>
      <c r="L388" s="925">
        <f>+'Pivot Table 2-Year Insts.'!U191</f>
        <v>50.562429696287971</v>
      </c>
      <c r="M388" s="925"/>
      <c r="N388" s="922">
        <f t="shared" si="35"/>
        <v>100</v>
      </c>
      <c r="P388" s="818">
        <f>+'Pivot Table 2-Year Insts.'!U181</f>
        <v>32.463148419039044</v>
      </c>
      <c r="Q388" s="818">
        <f>+'Pivot Table 2-Year Insts.'!U184</f>
        <v>10.689771576459997</v>
      </c>
      <c r="R388" s="818">
        <f>+'Pivot Table 2-Year Insts.'!U187</f>
        <v>3.6457747271295151</v>
      </c>
      <c r="S388" s="818">
        <f>+'Pivot Table 2-Year Insts.'!U190</f>
        <v>53.201305277371446</v>
      </c>
      <c r="T388" s="818">
        <f t="shared" si="38"/>
        <v>100</v>
      </c>
      <c r="U388" s="825">
        <f t="shared" si="36"/>
        <v>46.798694722628554</v>
      </c>
      <c r="V388" s="826">
        <f t="shared" si="37"/>
        <v>2.6388755810834823</v>
      </c>
      <c r="W388" s="111" t="s">
        <v>403</v>
      </c>
      <c r="X388" s="18"/>
    </row>
    <row r="389" spans="1:40" s="7" customFormat="1" ht="14.1" customHeight="1">
      <c r="A389" s="926" t="s">
        <v>404</v>
      </c>
      <c r="B389" s="920">
        <f>+'Pivot Table 2-Year Insts.'!U206</f>
        <v>16.323731138545952</v>
      </c>
      <c r="C389" s="936"/>
      <c r="D389" s="945">
        <f t="shared" si="34"/>
        <v>49.159663865546214</v>
      </c>
      <c r="E389" s="923"/>
      <c r="F389" s="924">
        <f>+'Pivot Table 2-Year Insts.'!U220</f>
        <v>32.352941176470587</v>
      </c>
      <c r="G389" s="938"/>
      <c r="H389" s="925">
        <f>+'Pivot Table 2-Year Insts.'!U223</f>
        <v>12.184873949579831</v>
      </c>
      <c r="I389" s="938"/>
      <c r="J389" s="925">
        <f>+'Pivot Table 2-Year Insts.'!U226</f>
        <v>4.6218487394957988</v>
      </c>
      <c r="K389" s="938"/>
      <c r="L389" s="925">
        <f>+'Pivot Table 2-Year Insts.'!U229</f>
        <v>50.840336134453779</v>
      </c>
      <c r="M389" s="925"/>
      <c r="N389" s="922">
        <f t="shared" si="35"/>
        <v>100</v>
      </c>
      <c r="P389" s="818">
        <f>+'Pivot Table 2-Year Insts.'!U219</f>
        <v>34.313725490196077</v>
      </c>
      <c r="Q389" s="818">
        <f>+'Pivot Table 2-Year Insts.'!U222</f>
        <v>12.745098039215685</v>
      </c>
      <c r="R389" s="818">
        <f>+'Pivot Table 2-Year Insts.'!U225</f>
        <v>5.8823529411764701</v>
      </c>
      <c r="S389" s="818">
        <f>+'Pivot Table 2-Year Insts.'!U228</f>
        <v>47.058823529411761</v>
      </c>
      <c r="T389" s="818">
        <f t="shared" si="38"/>
        <v>100</v>
      </c>
      <c r="U389" s="825">
        <f t="shared" si="36"/>
        <v>52.941176470588232</v>
      </c>
      <c r="V389" s="826">
        <f t="shared" si="37"/>
        <v>-3.7815126050420176</v>
      </c>
      <c r="W389" s="111" t="s">
        <v>404</v>
      </c>
      <c r="X389" s="117"/>
    </row>
    <row r="390" spans="1:40" s="7" customFormat="1" ht="13.5" customHeight="1">
      <c r="A390" s="926" t="s">
        <v>405</v>
      </c>
      <c r="B390" s="920">
        <f>+'Pivot Table 2-Year Insts.'!U244</f>
        <v>20.256111757857976</v>
      </c>
      <c r="C390" s="936"/>
      <c r="D390" s="945">
        <f t="shared" si="34"/>
        <v>43.103448275862071</v>
      </c>
      <c r="E390" s="923"/>
      <c r="F390" s="924">
        <f>+'Pivot Table 2-Year Insts.'!U258</f>
        <v>17.241379310344829</v>
      </c>
      <c r="G390" s="938"/>
      <c r="H390" s="925">
        <f>+'Pivot Table 2-Year Insts.'!U261</f>
        <v>14.367816091954023</v>
      </c>
      <c r="I390" s="938"/>
      <c r="J390" s="925">
        <f>+'Pivot Table 2-Year Insts.'!U264</f>
        <v>11.494252873563218</v>
      </c>
      <c r="K390" s="938"/>
      <c r="L390" s="925">
        <f>+'Pivot Table 2-Year Insts.'!U267</f>
        <v>56.896551724137936</v>
      </c>
      <c r="M390" s="925"/>
      <c r="N390" s="922">
        <f t="shared" si="35"/>
        <v>100</v>
      </c>
      <c r="P390" s="818">
        <f>+'Pivot Table 2-Year Insts.'!U257</f>
        <v>4.5893719806763285</v>
      </c>
      <c r="Q390" s="818">
        <f>+'Pivot Table 2-Year Insts.'!U260</f>
        <v>4.3478260869565215</v>
      </c>
      <c r="R390" s="818">
        <f>+'Pivot Table 2-Year Insts.'!U263</f>
        <v>7.9710144927536222</v>
      </c>
      <c r="S390" s="818">
        <f>+'Pivot Table 2-Year Insts.'!U266</f>
        <v>83.091787439613526</v>
      </c>
      <c r="T390" s="818">
        <f t="shared" si="38"/>
        <v>100</v>
      </c>
      <c r="U390" s="825">
        <f t="shared" si="36"/>
        <v>16.90821256038647</v>
      </c>
      <c r="V390" s="826">
        <f t="shared" si="37"/>
        <v>26.195235715475601</v>
      </c>
      <c r="W390" s="111" t="s">
        <v>405</v>
      </c>
      <c r="X390" s="161"/>
      <c r="Y390" s="162"/>
      <c r="Z390" s="169"/>
      <c r="AA390" s="164"/>
      <c r="AB390" s="161"/>
      <c r="AC390" s="165"/>
      <c r="AD390" s="166"/>
      <c r="AE390" s="165"/>
      <c r="AF390" s="166"/>
      <c r="AG390" s="165"/>
      <c r="AH390" s="166"/>
      <c r="AI390" s="167"/>
      <c r="AJ390" s="163"/>
      <c r="AK390" s="170"/>
      <c r="AL390" s="170"/>
      <c r="AM390" s="170"/>
      <c r="AN390" s="170"/>
    </row>
    <row r="391" spans="1:40" s="7" customFormat="1" ht="14.1" customHeight="1">
      <c r="A391" s="926" t="s">
        <v>406</v>
      </c>
      <c r="B391" s="920">
        <f>+'Pivot Table 2-Year Insts.'!U282</f>
        <v>0</v>
      </c>
      <c r="C391" s="936"/>
      <c r="D391" s="945">
        <f t="shared" si="34"/>
        <v>0</v>
      </c>
      <c r="E391" s="923"/>
      <c r="F391" s="924">
        <f>+'Pivot Table 2-Year Insts.'!U296</f>
        <v>0</v>
      </c>
      <c r="G391" s="938"/>
      <c r="H391" s="925">
        <f>+'Pivot Table 2-Year Insts.'!U299</f>
        <v>0</v>
      </c>
      <c r="I391" s="938"/>
      <c r="J391" s="925">
        <f>+'Pivot Table 2-Year Insts.'!U302</f>
        <v>0</v>
      </c>
      <c r="K391" s="938"/>
      <c r="L391" s="925">
        <f>+'Pivot Table 2-Year Insts.'!U305</f>
        <v>0</v>
      </c>
      <c r="M391" s="925"/>
      <c r="N391" s="922">
        <f t="shared" si="35"/>
        <v>0</v>
      </c>
      <c r="P391" s="818">
        <f>+'Pivot Table 2-Year Insts.'!U295</f>
        <v>0</v>
      </c>
      <c r="Q391" s="818">
        <f>+'Pivot Table 2-Year Insts.'!U298</f>
        <v>0</v>
      </c>
      <c r="R391" s="818">
        <f>+'Pivot Table 2-Year Insts.'!U301</f>
        <v>0</v>
      </c>
      <c r="S391" s="818">
        <f>+'Pivot Table 2-Year Insts.'!U304</f>
        <v>0</v>
      </c>
      <c r="T391" s="818">
        <f t="shared" si="38"/>
        <v>0</v>
      </c>
      <c r="U391" s="830">
        <f t="shared" si="36"/>
        <v>0</v>
      </c>
      <c r="V391" s="826">
        <f t="shared" si="37"/>
        <v>0</v>
      </c>
      <c r="W391" s="111" t="s">
        <v>406</v>
      </c>
      <c r="X391" s="18"/>
    </row>
    <row r="392" spans="1:40" s="7" customFormat="1" ht="9.75" customHeight="1">
      <c r="A392" s="926"/>
      <c r="B392" s="920"/>
      <c r="C392" s="936"/>
      <c r="D392" s="945"/>
      <c r="E392" s="923"/>
      <c r="F392" s="924"/>
      <c r="G392" s="938"/>
      <c r="H392" s="925"/>
      <c r="I392" s="938"/>
      <c r="J392" s="925"/>
      <c r="K392" s="938"/>
      <c r="L392" s="925"/>
      <c r="M392" s="925"/>
      <c r="N392" s="922"/>
      <c r="P392" s="818"/>
      <c r="Q392" s="818"/>
      <c r="R392" s="818"/>
      <c r="S392" s="818"/>
      <c r="T392" s="818"/>
      <c r="U392" s="830"/>
      <c r="V392" s="826"/>
      <c r="W392" s="111"/>
      <c r="X392" s="18"/>
    </row>
    <row r="393" spans="1:40" s="7" customFormat="1" ht="14.1" customHeight="1">
      <c r="A393" s="926" t="s">
        <v>407</v>
      </c>
      <c r="B393" s="920">
        <f>+'Pivot Table 2-Year Insts.'!U320</f>
        <v>0</v>
      </c>
      <c r="C393" s="936"/>
      <c r="D393" s="945">
        <f t="shared" si="34"/>
        <v>0</v>
      </c>
      <c r="E393" s="923"/>
      <c r="F393" s="924">
        <f>+'Pivot Table 2-Year Insts.'!U334</f>
        <v>0</v>
      </c>
      <c r="G393" s="938"/>
      <c r="H393" s="925">
        <f>+'Pivot Table 2-Year Insts.'!U337</f>
        <v>0</v>
      </c>
      <c r="I393" s="938"/>
      <c r="J393" s="925">
        <f>+'Pivot Table 2-Year Insts.'!U340</f>
        <v>0</v>
      </c>
      <c r="K393" s="938"/>
      <c r="L393" s="925">
        <f>+'Pivot Table 2-Year Insts.'!U325</f>
        <v>0</v>
      </c>
      <c r="M393" s="925"/>
      <c r="N393" s="922">
        <f t="shared" si="35"/>
        <v>0</v>
      </c>
      <c r="P393" s="818">
        <f>+'Pivot Table 2-Year Insts.'!U333</f>
        <v>0</v>
      </c>
      <c r="Q393" s="818">
        <f>+'Pivot Table 2-Year Insts.'!U336</f>
        <v>0</v>
      </c>
      <c r="R393" s="818">
        <f>+'Pivot Table 2-Year Insts.'!U340</f>
        <v>0</v>
      </c>
      <c r="S393" s="818">
        <f>+'Pivot Table 2-Year Insts.'!U343</f>
        <v>0</v>
      </c>
      <c r="T393" s="818">
        <f t="shared" si="38"/>
        <v>0</v>
      </c>
      <c r="U393" s="830">
        <f t="shared" si="36"/>
        <v>0</v>
      </c>
      <c r="V393" s="826">
        <f t="shared" si="37"/>
        <v>0</v>
      </c>
      <c r="W393" s="111" t="s">
        <v>407</v>
      </c>
      <c r="X393" s="18"/>
    </row>
    <row r="394" spans="1:40" s="7" customFormat="1" ht="14.1" customHeight="1">
      <c r="A394" s="926" t="s">
        <v>408</v>
      </c>
      <c r="B394" s="920">
        <f>+'Pivot Table 2-Year Insts.'!U358</f>
        <v>0</v>
      </c>
      <c r="C394" s="936"/>
      <c r="D394" s="945">
        <f t="shared" si="34"/>
        <v>0</v>
      </c>
      <c r="E394" s="923"/>
      <c r="F394" s="924">
        <f>+'Pivot Table 2-Year Insts.'!U372</f>
        <v>0</v>
      </c>
      <c r="G394" s="938"/>
      <c r="H394" s="925">
        <f>+'Pivot Table 2-Year Insts.'!U375</f>
        <v>0</v>
      </c>
      <c r="I394" s="938"/>
      <c r="J394" s="925">
        <f>+'Pivot Table 2-Year Insts.'!U378</f>
        <v>0</v>
      </c>
      <c r="K394" s="938"/>
      <c r="L394" s="925">
        <f>+'Pivot Table 2-Year Insts.'!U381</f>
        <v>0</v>
      </c>
      <c r="M394" s="925"/>
      <c r="N394" s="922">
        <f t="shared" si="35"/>
        <v>0</v>
      </c>
      <c r="P394" s="818">
        <f>+'Pivot Table 2-Year Insts.'!U371</f>
        <v>0</v>
      </c>
      <c r="Q394" s="818">
        <f>+'Pivot Table 2-Year Insts.'!U374</f>
        <v>0</v>
      </c>
      <c r="R394" s="818">
        <f>+'Pivot Table 2-Year Insts.'!U377</f>
        <v>0</v>
      </c>
      <c r="S394" s="818">
        <f>+'Pivot Table 2-Year Insts.'!U380</f>
        <v>0</v>
      </c>
      <c r="T394" s="818">
        <f t="shared" si="38"/>
        <v>0</v>
      </c>
      <c r="U394" s="830">
        <f t="shared" si="36"/>
        <v>0</v>
      </c>
      <c r="V394" s="826">
        <f t="shared" si="37"/>
        <v>0</v>
      </c>
      <c r="W394" s="111" t="s">
        <v>408</v>
      </c>
      <c r="X394" s="18"/>
    </row>
    <row r="395" spans="1:40" s="18" customFormat="1" ht="14.1" customHeight="1">
      <c r="A395" s="926" t="s">
        <v>409</v>
      </c>
      <c r="B395" s="920">
        <f>+'Pivot Table 2-Year Insts.'!U396</f>
        <v>0</v>
      </c>
      <c r="C395" s="936"/>
      <c r="D395" s="945">
        <f t="shared" si="34"/>
        <v>0</v>
      </c>
      <c r="E395" s="923"/>
      <c r="F395" s="924">
        <f>+'Pivot Table 2-Year Insts.'!U410</f>
        <v>0</v>
      </c>
      <c r="G395" s="938"/>
      <c r="H395" s="925">
        <f>+'Pivot Table 2-Year Insts.'!U413</f>
        <v>0</v>
      </c>
      <c r="I395" s="938"/>
      <c r="J395" s="925">
        <f>+'Pivot Table 2-Year Insts.'!U416</f>
        <v>0</v>
      </c>
      <c r="K395" s="938"/>
      <c r="L395" s="925">
        <f>+'Pivot Table 2-Year Insts.'!U419</f>
        <v>0</v>
      </c>
      <c r="M395" s="925"/>
      <c r="N395" s="922">
        <f t="shared" si="35"/>
        <v>0</v>
      </c>
      <c r="P395" s="818">
        <f>+'Pivot Table 2-Year Insts.'!U409</f>
        <v>0</v>
      </c>
      <c r="Q395" s="818">
        <f>+'Pivot Table 2-Year Insts.'!U412</f>
        <v>0</v>
      </c>
      <c r="R395" s="818">
        <f>+'Pivot Table 2-Year Insts.'!U415</f>
        <v>0</v>
      </c>
      <c r="S395" s="818">
        <f>+'Pivot Table 2-Year Insts.'!U418</f>
        <v>0</v>
      </c>
      <c r="T395" s="818">
        <f t="shared" si="38"/>
        <v>0</v>
      </c>
      <c r="U395" s="830">
        <f t="shared" si="36"/>
        <v>0</v>
      </c>
      <c r="V395" s="826">
        <f t="shared" si="37"/>
        <v>0</v>
      </c>
      <c r="W395" s="111" t="s">
        <v>409</v>
      </c>
    </row>
    <row r="396" spans="1:40" s="7" customFormat="1" ht="13.5" customHeight="1">
      <c r="A396" s="926" t="s">
        <v>410</v>
      </c>
      <c r="B396" s="920">
        <f>+'Pivot Table 2-Year Insts.'!U434</f>
        <v>0</v>
      </c>
      <c r="C396" s="936"/>
      <c r="D396" s="945">
        <f t="shared" si="34"/>
        <v>0</v>
      </c>
      <c r="E396" s="923"/>
      <c r="F396" s="924">
        <f>+'Pivot Table 2-Year Insts.'!U448</f>
        <v>0</v>
      </c>
      <c r="G396" s="938"/>
      <c r="H396" s="925">
        <f>+'Pivot Table 2-Year Insts.'!U451</f>
        <v>0</v>
      </c>
      <c r="I396" s="938"/>
      <c r="J396" s="925">
        <f>+'Pivot Table 2-Year Insts.'!U454</f>
        <v>0</v>
      </c>
      <c r="K396" s="938"/>
      <c r="L396" s="925">
        <f>+'Pivot Table 2-Year Insts.'!U457</f>
        <v>0</v>
      </c>
      <c r="M396" s="925"/>
      <c r="N396" s="922">
        <f t="shared" si="35"/>
        <v>0</v>
      </c>
      <c r="P396" s="818">
        <f>+'Pivot Table 2-Year Insts.'!U447</f>
        <v>0</v>
      </c>
      <c r="Q396" s="818">
        <f>+'Pivot Table 2-Year Insts.'!U450</f>
        <v>0</v>
      </c>
      <c r="R396" s="818">
        <f>+'Pivot Table 2-Year Insts.'!U453</f>
        <v>0</v>
      </c>
      <c r="S396" s="818">
        <f>+'Pivot Table 2-Year Insts.'!U456</f>
        <v>0</v>
      </c>
      <c r="T396" s="818">
        <f t="shared" si="38"/>
        <v>0</v>
      </c>
      <c r="U396" s="830">
        <f t="shared" si="36"/>
        <v>0</v>
      </c>
      <c r="V396" s="826">
        <f t="shared" si="37"/>
        <v>0</v>
      </c>
      <c r="W396" s="111" t="s">
        <v>410</v>
      </c>
      <c r="X396" s="18"/>
    </row>
    <row r="397" spans="1:40" s="7" customFormat="1" ht="9.75" customHeight="1">
      <c r="A397" s="926"/>
      <c r="B397" s="920"/>
      <c r="C397" s="936"/>
      <c r="D397" s="945"/>
      <c r="E397" s="923"/>
      <c r="F397" s="924"/>
      <c r="G397" s="938"/>
      <c r="H397" s="925"/>
      <c r="I397" s="938"/>
      <c r="J397" s="925"/>
      <c r="K397" s="938"/>
      <c r="L397" s="925"/>
      <c r="M397" s="925"/>
      <c r="N397" s="922"/>
      <c r="P397" s="818"/>
      <c r="Q397" s="818"/>
      <c r="R397" s="818"/>
      <c r="S397" s="818"/>
      <c r="T397" s="818"/>
      <c r="U397" s="830"/>
      <c r="V397" s="826"/>
      <c r="W397" s="111"/>
      <c r="X397" s="18"/>
    </row>
    <row r="398" spans="1:40" s="7" customFormat="1" ht="14.1" customHeight="1">
      <c r="A398" s="926" t="s">
        <v>411</v>
      </c>
      <c r="B398" s="920">
        <f>+'Pivot Table 2-Year Insts.'!U472</f>
        <v>0</v>
      </c>
      <c r="C398" s="936"/>
      <c r="D398" s="945">
        <f t="shared" si="34"/>
        <v>0</v>
      </c>
      <c r="E398" s="923"/>
      <c r="F398" s="947">
        <f>+'Pivot Table 2-Year Insts.'!U486</f>
        <v>0</v>
      </c>
      <c r="G398" s="938"/>
      <c r="H398" s="925">
        <f>+'Pivot Table 2-Year Insts.'!U489</f>
        <v>0</v>
      </c>
      <c r="I398" s="938"/>
      <c r="J398" s="925">
        <f>+'Pivot Table 2-Year Insts.'!U492</f>
        <v>0</v>
      </c>
      <c r="K398" s="938"/>
      <c r="L398" s="925">
        <f>+'Pivot Table 2-Year Insts.'!U495</f>
        <v>0</v>
      </c>
      <c r="M398" s="925"/>
      <c r="N398" s="922">
        <f t="shared" si="35"/>
        <v>0</v>
      </c>
      <c r="P398" s="818">
        <f>+'Pivot Table 2-Year Insts.'!U485</f>
        <v>0</v>
      </c>
      <c r="Q398" s="818">
        <f>+'Pivot Table 2-Year Insts.'!U488</f>
        <v>0</v>
      </c>
      <c r="R398" s="818">
        <f>+'Pivot Table 2-Year Insts.'!U491</f>
        <v>0</v>
      </c>
      <c r="S398" s="818">
        <f>+'Pivot Table 2-Year Insts.'!U494</f>
        <v>0</v>
      </c>
      <c r="T398" s="818">
        <f t="shared" si="38"/>
        <v>0</v>
      </c>
      <c r="U398" s="830">
        <f t="shared" si="36"/>
        <v>0</v>
      </c>
      <c r="V398" s="826">
        <f t="shared" si="37"/>
        <v>0</v>
      </c>
      <c r="W398" s="111" t="s">
        <v>411</v>
      </c>
      <c r="X398" s="18"/>
    </row>
    <row r="399" spans="1:40" s="7" customFormat="1" ht="14.1" customHeight="1">
      <c r="A399" s="926" t="s">
        <v>412</v>
      </c>
      <c r="B399" s="920">
        <f>+'Pivot Table 2-Year Insts.'!U510</f>
        <v>0</v>
      </c>
      <c r="C399" s="936"/>
      <c r="D399" s="945">
        <f t="shared" si="34"/>
        <v>0</v>
      </c>
      <c r="E399" s="923"/>
      <c r="F399" s="947">
        <f>+'Pivot Table 2-Year Insts.'!U524</f>
        <v>0</v>
      </c>
      <c r="G399" s="938"/>
      <c r="H399" s="925">
        <f>+'Pivot Table 2-Year Insts.'!U527</f>
        <v>0</v>
      </c>
      <c r="I399" s="938"/>
      <c r="J399" s="925">
        <f>+'Pivot Table 2-Year Insts.'!U530</f>
        <v>0</v>
      </c>
      <c r="K399" s="938"/>
      <c r="L399" s="925">
        <f>+'Pivot Table 2-Year Insts.'!U533</f>
        <v>0</v>
      </c>
      <c r="M399" s="925"/>
      <c r="N399" s="922">
        <f t="shared" si="35"/>
        <v>0</v>
      </c>
      <c r="P399" s="818">
        <f>+'Pivot Table 2-Year Insts.'!U523</f>
        <v>0</v>
      </c>
      <c r="Q399" s="818">
        <f>+'Pivot Table 2-Year Insts.'!U526</f>
        <v>0</v>
      </c>
      <c r="R399" s="818">
        <f>+'Pivot Table 2-Year Insts.'!U529</f>
        <v>0</v>
      </c>
      <c r="S399" s="818">
        <f>+'Pivot Table 2-Year Insts.'!U532</f>
        <v>0</v>
      </c>
      <c r="T399" s="818">
        <f t="shared" si="38"/>
        <v>0</v>
      </c>
      <c r="U399" s="830">
        <f t="shared" si="36"/>
        <v>0</v>
      </c>
      <c r="V399" s="826">
        <f t="shared" si="37"/>
        <v>0</v>
      </c>
      <c r="W399" s="111" t="s">
        <v>412</v>
      </c>
      <c r="X399" s="18"/>
    </row>
    <row r="400" spans="1:40" s="7" customFormat="1" ht="14.1" customHeight="1">
      <c r="A400" s="926" t="s">
        <v>413</v>
      </c>
      <c r="B400" s="920">
        <f>+'Pivot Table 2-Year Insts.'!U548</f>
        <v>0</v>
      </c>
      <c r="C400" s="936"/>
      <c r="D400" s="945">
        <f t="shared" si="34"/>
        <v>0</v>
      </c>
      <c r="E400" s="923"/>
      <c r="F400" s="947">
        <f>+'Pivot Table 2-Year Insts.'!U562</f>
        <v>0</v>
      </c>
      <c r="G400" s="938"/>
      <c r="H400" s="925">
        <f>+'Pivot Table 2-Year Insts.'!U565</f>
        <v>0</v>
      </c>
      <c r="I400" s="938"/>
      <c r="J400" s="925">
        <f>+'Pivot Table 2-Year Insts.'!U568</f>
        <v>0</v>
      </c>
      <c r="K400" s="938"/>
      <c r="L400" s="925">
        <f>+'Pivot Table 2-Year Insts.'!U571</f>
        <v>0</v>
      </c>
      <c r="M400" s="925"/>
      <c r="N400" s="922">
        <f t="shared" si="35"/>
        <v>0</v>
      </c>
      <c r="P400" s="818">
        <f>+'Pivot Table 2-Year Insts.'!U561</f>
        <v>0</v>
      </c>
      <c r="Q400" s="818">
        <f>+'Pivot Table 2-Year Insts.'!U564</f>
        <v>0</v>
      </c>
      <c r="R400" s="818">
        <f>+'Pivot Table 2-Year Insts.'!U567</f>
        <v>0</v>
      </c>
      <c r="S400" s="818">
        <f>+'Pivot Table 2-Year Insts.'!U570</f>
        <v>0</v>
      </c>
      <c r="T400" s="818">
        <f t="shared" si="38"/>
        <v>0</v>
      </c>
      <c r="U400" s="830">
        <f t="shared" si="36"/>
        <v>0</v>
      </c>
      <c r="V400" s="826">
        <f t="shared" si="37"/>
        <v>0</v>
      </c>
      <c r="W400" s="111" t="s">
        <v>413</v>
      </c>
      <c r="X400" s="18"/>
    </row>
    <row r="401" spans="1:24" s="19" customFormat="1" ht="14.1" customHeight="1">
      <c r="A401" s="928" t="s">
        <v>414</v>
      </c>
      <c r="B401" s="929">
        <f>+'Pivot Table 2-Year Insts.'!U586</f>
        <v>0</v>
      </c>
      <c r="C401" s="940"/>
      <c r="D401" s="931">
        <f t="shared" si="34"/>
        <v>0</v>
      </c>
      <c r="E401" s="932"/>
      <c r="F401" s="948">
        <f>+'Pivot Table 2-Year Insts.'!U600</f>
        <v>0</v>
      </c>
      <c r="G401" s="949"/>
      <c r="H401" s="934">
        <f>+'Pivot Table 2-Year Insts.'!U603</f>
        <v>0</v>
      </c>
      <c r="I401" s="949"/>
      <c r="J401" s="934">
        <f>+'Pivot Table 2-Year Insts.'!U606</f>
        <v>0</v>
      </c>
      <c r="K401" s="949"/>
      <c r="L401" s="934">
        <f>+'Pivot Table 2-Year Insts.'!U609</f>
        <v>0</v>
      </c>
      <c r="M401" s="934"/>
      <c r="N401" s="935">
        <f t="shared" si="35"/>
        <v>0</v>
      </c>
      <c r="P401" s="818">
        <f>+'Pivot Table 2-Year Insts.'!U599</f>
        <v>0</v>
      </c>
      <c r="Q401" s="818">
        <f>+'Pivot Table 2-Year Insts.'!U602</f>
        <v>0</v>
      </c>
      <c r="R401" s="818">
        <f>+'Pivot Table 2-Year Insts.'!U605</f>
        <v>0</v>
      </c>
      <c r="S401" s="818">
        <f>+'Pivot Table 2-Year Insts.'!U608</f>
        <v>0</v>
      </c>
      <c r="T401" s="818">
        <f t="shared" si="38"/>
        <v>0</v>
      </c>
      <c r="U401" s="830">
        <f t="shared" si="36"/>
        <v>0</v>
      </c>
      <c r="V401" s="826">
        <f t="shared" si="37"/>
        <v>0</v>
      </c>
      <c r="W401" s="111" t="s">
        <v>414</v>
      </c>
      <c r="X401" s="20"/>
    </row>
    <row r="402" spans="1:24" ht="57" customHeight="1">
      <c r="A402" s="952" t="s">
        <v>773</v>
      </c>
      <c r="B402" s="952"/>
      <c r="C402" s="952"/>
      <c r="D402" s="953"/>
      <c r="E402" s="953"/>
      <c r="F402" s="953"/>
      <c r="G402" s="953"/>
      <c r="H402" s="953"/>
      <c r="I402" s="953"/>
      <c r="J402" s="953"/>
      <c r="K402" s="953"/>
      <c r="L402" s="953"/>
      <c r="M402" s="953"/>
      <c r="N402" s="953"/>
      <c r="P402" s="136"/>
      <c r="Q402" s="143"/>
      <c r="R402" s="143"/>
      <c r="S402" s="143"/>
      <c r="T402" s="143"/>
      <c r="U402" s="136"/>
      <c r="V402" s="136"/>
      <c r="W402" s="123"/>
      <c r="X402" s="38"/>
    </row>
    <row r="403" spans="1:24" ht="15" customHeight="1">
      <c r="A403" s="952" t="s">
        <v>772</v>
      </c>
      <c r="B403" s="952"/>
      <c r="C403" s="952"/>
      <c r="D403" s="953"/>
      <c r="E403" s="953"/>
      <c r="F403" s="953"/>
      <c r="G403" s="953"/>
      <c r="H403" s="953"/>
      <c r="I403" s="953"/>
      <c r="J403" s="953"/>
      <c r="K403" s="953"/>
      <c r="L403" s="953"/>
      <c r="M403" s="953"/>
      <c r="N403" s="953"/>
      <c r="P403" s="136"/>
      <c r="Q403" s="136"/>
      <c r="R403" s="136"/>
      <c r="S403" s="136"/>
      <c r="T403" s="136"/>
      <c r="U403" s="136"/>
      <c r="V403" s="136"/>
      <c r="W403" s="12"/>
    </row>
    <row r="404" spans="1:24">
      <c r="A404" s="326"/>
      <c r="B404" s="28"/>
      <c r="C404" s="28"/>
      <c r="D404" s="43"/>
      <c r="E404" s="43"/>
      <c r="F404" s="43"/>
      <c r="G404" s="43"/>
      <c r="H404" s="43"/>
      <c r="I404" s="43"/>
      <c r="J404" s="43"/>
      <c r="K404" s="43"/>
      <c r="L404" s="43"/>
      <c r="M404" s="43"/>
      <c r="N404" s="183" t="s">
        <v>1012</v>
      </c>
      <c r="P404" s="136"/>
      <c r="Q404" s="136"/>
      <c r="R404" s="136"/>
      <c r="S404" s="136"/>
      <c r="T404" s="136"/>
      <c r="U404" s="136"/>
      <c r="V404" s="136"/>
      <c r="W404" s="12"/>
    </row>
    <row r="405" spans="1:24" ht="18">
      <c r="A405" s="915" t="s">
        <v>418</v>
      </c>
      <c r="B405" s="1"/>
      <c r="C405" s="1"/>
      <c r="D405" s="1"/>
      <c r="E405" s="1"/>
      <c r="F405" s="1"/>
      <c r="G405" s="1"/>
      <c r="H405" s="1"/>
      <c r="I405" s="1"/>
      <c r="J405" s="1"/>
      <c r="K405" s="1"/>
      <c r="L405" s="44"/>
      <c r="M405" s="11"/>
      <c r="N405" s="44"/>
      <c r="P405" s="136"/>
      <c r="Q405" s="136"/>
      <c r="R405" s="136"/>
      <c r="S405" s="136"/>
      <c r="T405" s="136"/>
      <c r="U405" s="136"/>
      <c r="V405" s="136"/>
    </row>
    <row r="406" spans="1:24" ht="8.25" customHeight="1">
      <c r="A406" s="1"/>
      <c r="B406" s="1"/>
      <c r="C406" s="1"/>
      <c r="D406" s="1"/>
      <c r="E406" s="1"/>
      <c r="F406" s="1"/>
      <c r="G406" s="1"/>
      <c r="H406" s="1"/>
      <c r="I406" s="1"/>
      <c r="J406" s="1"/>
      <c r="K406" s="1"/>
      <c r="L406" s="44"/>
      <c r="M406" s="11"/>
      <c r="N406" s="44"/>
      <c r="P406" s="136"/>
      <c r="Q406" s="136"/>
      <c r="R406" s="136"/>
      <c r="S406" s="136"/>
      <c r="T406" s="136"/>
      <c r="U406" s="136"/>
      <c r="V406" s="136"/>
    </row>
    <row r="407" spans="1:24" ht="15.75">
      <c r="A407" s="1" t="s">
        <v>425</v>
      </c>
      <c r="B407" s="1"/>
      <c r="C407" s="1"/>
      <c r="D407" s="1"/>
      <c r="E407" s="1"/>
      <c r="F407" s="1"/>
      <c r="G407" s="1"/>
      <c r="H407" s="1"/>
      <c r="I407" s="1"/>
      <c r="J407" s="1"/>
      <c r="K407" s="1"/>
      <c r="L407" s="44"/>
      <c r="M407" s="11"/>
      <c r="N407" s="44"/>
      <c r="P407" s="136"/>
      <c r="Q407" s="136"/>
      <c r="R407" s="136"/>
      <c r="S407" s="136"/>
      <c r="T407" s="136"/>
      <c r="U407" s="136"/>
      <c r="V407" s="136"/>
    </row>
    <row r="408" spans="1:24" ht="18.75">
      <c r="A408" s="1" t="s">
        <v>436</v>
      </c>
      <c r="B408" s="1"/>
      <c r="C408" s="1"/>
      <c r="D408" s="1"/>
      <c r="E408" s="1"/>
      <c r="F408" s="1"/>
      <c r="G408" s="1"/>
      <c r="H408" s="1"/>
      <c r="I408" s="1"/>
      <c r="J408" s="1"/>
      <c r="K408" s="1"/>
      <c r="L408" s="44"/>
      <c r="M408" s="11"/>
      <c r="N408" s="44"/>
      <c r="P408" s="136"/>
      <c r="Q408" s="136"/>
      <c r="R408" s="136"/>
      <c r="S408" s="136"/>
      <c r="T408" s="136"/>
      <c r="U408" s="136"/>
      <c r="V408" s="136"/>
    </row>
    <row r="409" spans="1:24" ht="15.75">
      <c r="A409" s="1" t="s">
        <v>1026</v>
      </c>
      <c r="B409" s="1"/>
      <c r="C409" s="1"/>
      <c r="D409" s="1"/>
      <c r="E409" s="1"/>
      <c r="F409" s="1"/>
      <c r="G409" s="1"/>
      <c r="H409" s="1"/>
      <c r="I409" s="1"/>
      <c r="J409" s="1"/>
      <c r="K409" s="1"/>
      <c r="L409" s="44"/>
      <c r="M409" s="11"/>
      <c r="N409" s="44"/>
      <c r="P409" s="136"/>
      <c r="Q409" s="136"/>
      <c r="R409" s="136"/>
      <c r="S409" s="136"/>
      <c r="T409" s="136"/>
      <c r="U409" s="136"/>
      <c r="V409" s="136"/>
    </row>
    <row r="410" spans="1:24" ht="8.25" customHeight="1">
      <c r="A410" s="1"/>
      <c r="B410" s="1"/>
      <c r="C410" s="1"/>
      <c r="D410" s="1"/>
      <c r="E410" s="1"/>
      <c r="F410" s="1"/>
      <c r="G410" s="1"/>
      <c r="H410" s="1"/>
      <c r="I410" s="1"/>
      <c r="J410" s="1"/>
      <c r="K410" s="1"/>
      <c r="L410" s="44"/>
      <c r="M410" s="11"/>
      <c r="N410" s="44"/>
      <c r="P410" s="136"/>
      <c r="Q410" s="136"/>
      <c r="R410" s="136"/>
      <c r="S410" s="136"/>
      <c r="T410" s="136"/>
      <c r="U410" s="136"/>
      <c r="V410" s="136"/>
    </row>
    <row r="411" spans="1:24" ht="63" customHeight="1">
      <c r="A411" s="15"/>
      <c r="B411" s="916" t="s">
        <v>938</v>
      </c>
      <c r="C411" s="917"/>
      <c r="D411" s="916" t="s">
        <v>771</v>
      </c>
      <c r="E411" s="918"/>
      <c r="F411" s="916" t="s">
        <v>435</v>
      </c>
      <c r="G411" s="916"/>
      <c r="H411" s="916" t="s">
        <v>396</v>
      </c>
      <c r="I411" s="916"/>
      <c r="J411" s="916" t="s">
        <v>390</v>
      </c>
      <c r="K411" s="916"/>
      <c r="L411" s="916" t="s">
        <v>416</v>
      </c>
      <c r="M411" s="916"/>
      <c r="N411" s="916" t="s">
        <v>417</v>
      </c>
      <c r="P411" s="145"/>
      <c r="Q411" s="145"/>
      <c r="R411" s="145"/>
      <c r="S411" s="145"/>
      <c r="T411" s="145"/>
      <c r="U411" s="145"/>
      <c r="V411" s="145"/>
    </row>
    <row r="412" spans="1:24" s="18" customFormat="1" ht="18" customHeight="1">
      <c r="A412" s="919" t="s">
        <v>399</v>
      </c>
      <c r="B412" s="920">
        <f>+'Pivot Table 2-Year Insts.'!R624</f>
        <v>35.520080789248816</v>
      </c>
      <c r="C412" s="936"/>
      <c r="D412" s="944">
        <f>SUM(F412:J412)</f>
        <v>48.441771459814106</v>
      </c>
      <c r="E412" s="923"/>
      <c r="F412" s="924">
        <f>+'Pivot Table 2-Year Insts.'!R638</f>
        <v>33.242208857299069</v>
      </c>
      <c r="G412" s="925"/>
      <c r="H412" s="925">
        <f>+'Pivot Table 2-Year Insts.'!R641</f>
        <v>10.420995079278295</v>
      </c>
      <c r="I412" s="924"/>
      <c r="J412" s="925">
        <f>+'Pivot Table 2-Year Insts.'!R644</f>
        <v>4.7785675232367417</v>
      </c>
      <c r="K412" s="924"/>
      <c r="L412" s="925">
        <f>+'Pivot Table 2-Year Insts.'!R647</f>
        <v>51.558228540185894</v>
      </c>
      <c r="M412" s="925"/>
      <c r="N412" s="922">
        <f>SUM(F412:L412)</f>
        <v>100</v>
      </c>
      <c r="P412" s="137"/>
      <c r="Q412" s="137"/>
      <c r="R412" s="137"/>
      <c r="S412" s="137"/>
      <c r="T412" s="137"/>
      <c r="U412" s="138"/>
      <c r="V412" s="139"/>
    </row>
    <row r="413" spans="1:24" s="29" customFormat="1" ht="9" customHeight="1">
      <c r="A413" s="926"/>
      <c r="B413" s="920"/>
      <c r="C413" s="936"/>
      <c r="D413" s="945"/>
      <c r="E413" s="923"/>
      <c r="F413" s="924"/>
      <c r="G413" s="938"/>
      <c r="H413" s="925"/>
      <c r="I413" s="938"/>
      <c r="J413" s="925"/>
      <c r="K413" s="938"/>
      <c r="L413" s="925"/>
      <c r="M413" s="925"/>
      <c r="N413" s="922"/>
      <c r="P413" s="140"/>
      <c r="Q413" s="140"/>
      <c r="R413" s="140"/>
      <c r="S413" s="140"/>
      <c r="T413" s="140"/>
      <c r="U413" s="141"/>
      <c r="V413" s="142"/>
      <c r="W413" s="30"/>
    </row>
    <row r="414" spans="1:24" s="7" customFormat="1" ht="14.1" customHeight="1">
      <c r="A414" s="919" t="s">
        <v>400</v>
      </c>
      <c r="B414" s="920">
        <f>+'Pivot Table 2-Year Insts.'!R16</f>
        <v>39.673913043478258</v>
      </c>
      <c r="C414" s="936"/>
      <c r="D414" s="945">
        <f>SUM(F414:J414)</f>
        <v>45.662100456621005</v>
      </c>
      <c r="E414" s="923"/>
      <c r="F414" s="924">
        <f>+'Pivot Table 2-Year Insts.'!R30</f>
        <v>32.87671232876712</v>
      </c>
      <c r="G414" s="938"/>
      <c r="H414" s="925">
        <f>+'Pivot Table 2-Year Insts.'!R33</f>
        <v>0</v>
      </c>
      <c r="I414" s="938"/>
      <c r="J414" s="925">
        <f>+'Pivot Table 2-Year Insts.'!R36</f>
        <v>12.785388127853881</v>
      </c>
      <c r="K414" s="938"/>
      <c r="L414" s="925">
        <f>+'Pivot Table 2-Year Insts.'!R39</f>
        <v>54.337899543378995</v>
      </c>
      <c r="M414" s="925"/>
      <c r="N414" s="922">
        <f>SUM(F414:L414)</f>
        <v>100</v>
      </c>
      <c r="P414" s="143"/>
      <c r="Q414" s="143"/>
      <c r="R414" s="143"/>
      <c r="S414" s="143"/>
      <c r="T414" s="143"/>
      <c r="U414" s="138"/>
      <c r="V414" s="139"/>
    </row>
    <row r="415" spans="1:24" s="7" customFormat="1" ht="14.1" customHeight="1">
      <c r="A415" s="926" t="s">
        <v>401</v>
      </c>
      <c r="B415" s="920">
        <f>+'Pivot Table 2-Year Insts.'!R54</f>
        <v>0</v>
      </c>
      <c r="C415" s="936"/>
      <c r="D415" s="945">
        <f>SUM(F415:J415)</f>
        <v>0</v>
      </c>
      <c r="E415" s="923"/>
      <c r="F415" s="924">
        <f>+'Pivot Table 2-Year Insts.'!R68</f>
        <v>0</v>
      </c>
      <c r="G415" s="938"/>
      <c r="H415" s="925">
        <f>+'Pivot Table 2-Year Insts.'!R71</f>
        <v>0</v>
      </c>
      <c r="I415" s="938"/>
      <c r="J415" s="925">
        <f>+'Pivot Table 2-Year Insts.'!R74</f>
        <v>0</v>
      </c>
      <c r="K415" s="938"/>
      <c r="L415" s="925">
        <f>+'Pivot Table 2-Year Insts.'!R77</f>
        <v>0</v>
      </c>
      <c r="M415" s="925"/>
      <c r="N415" s="922">
        <f>SUM(F415:L415)</f>
        <v>0</v>
      </c>
      <c r="P415" s="143"/>
      <c r="Q415" s="143"/>
      <c r="R415" s="143"/>
      <c r="S415" s="143"/>
      <c r="T415" s="143"/>
      <c r="U415" s="138"/>
      <c r="V415" s="144"/>
      <c r="W415" s="19"/>
    </row>
    <row r="416" spans="1:24" s="18" customFormat="1" ht="13.5" customHeight="1">
      <c r="A416" s="926" t="s">
        <v>415</v>
      </c>
      <c r="B416" s="920">
        <f>+'Pivot Table 2-Year Insts.'!R92</f>
        <v>0</v>
      </c>
      <c r="C416" s="936"/>
      <c r="D416" s="945">
        <f>SUM(F416:J416)</f>
        <v>0</v>
      </c>
      <c r="E416" s="923"/>
      <c r="F416" s="924">
        <f>+'Pivot Table 2-Year Insts.'!R106</f>
        <v>0</v>
      </c>
      <c r="G416" s="938"/>
      <c r="H416" s="946">
        <f>+'Pivot Table 2-Year Insts.'!R109</f>
        <v>0</v>
      </c>
      <c r="I416" s="938"/>
      <c r="J416" s="925">
        <f>+'Pivot Table 2-Year Insts.'!R112</f>
        <v>0</v>
      </c>
      <c r="K416" s="938"/>
      <c r="L416" s="925">
        <f>+'Pivot Table 2-Year Insts.'!R115</f>
        <v>0</v>
      </c>
      <c r="M416" s="925"/>
      <c r="N416" s="922">
        <f>SUM(F416:L416)</f>
        <v>0</v>
      </c>
      <c r="P416" s="143"/>
      <c r="Q416" s="143"/>
      <c r="R416" s="143"/>
      <c r="S416" s="143"/>
      <c r="T416" s="143"/>
      <c r="U416" s="138"/>
      <c r="V416" s="144"/>
      <c r="W416" s="20"/>
    </row>
    <row r="417" spans="1:36" s="7" customFormat="1" ht="14.1" customHeight="1">
      <c r="A417" s="926" t="s">
        <v>402</v>
      </c>
      <c r="B417" s="920">
        <f>+'Pivot Table 2-Year Insts.'!R130</f>
        <v>0</v>
      </c>
      <c r="C417" s="936"/>
      <c r="D417" s="945">
        <f>SUM(F417:J417)</f>
        <v>0</v>
      </c>
      <c r="E417" s="923"/>
      <c r="F417" s="924">
        <f>+'Pivot Table 2-Year Insts.'!R144</f>
        <v>0</v>
      </c>
      <c r="G417" s="938"/>
      <c r="H417" s="925">
        <f>+'Pivot Table 2-Year Insts.'!R147</f>
        <v>0</v>
      </c>
      <c r="I417" s="938"/>
      <c r="J417" s="925">
        <f>+'Pivot Table 2-Year Insts.'!R150</f>
        <v>0</v>
      </c>
      <c r="K417" s="938"/>
      <c r="L417" s="925">
        <f>+'Pivot Table 2-Year Insts.'!R153</f>
        <v>0</v>
      </c>
      <c r="M417" s="925"/>
      <c r="N417" s="922">
        <f>SUM(F417:L417)</f>
        <v>0</v>
      </c>
      <c r="P417" s="143"/>
      <c r="Q417" s="143"/>
      <c r="R417" s="143"/>
      <c r="S417" s="143"/>
      <c r="T417" s="143"/>
      <c r="U417" s="138"/>
      <c r="V417" s="144"/>
      <c r="W417" s="19"/>
    </row>
    <row r="418" spans="1:36" s="7" customFormat="1" ht="9.75" customHeight="1">
      <c r="A418" s="926"/>
      <c r="B418" s="920"/>
      <c r="C418" s="936"/>
      <c r="D418" s="945"/>
      <c r="E418" s="923"/>
      <c r="F418" s="924"/>
      <c r="G418" s="938"/>
      <c r="H418" s="925"/>
      <c r="I418" s="938"/>
      <c r="J418" s="925"/>
      <c r="K418" s="938"/>
      <c r="L418" s="925"/>
      <c r="M418" s="925"/>
      <c r="N418" s="922"/>
      <c r="P418" s="143"/>
      <c r="Q418" s="143"/>
      <c r="R418" s="143"/>
      <c r="S418" s="143"/>
      <c r="T418" s="143"/>
      <c r="U418" s="138"/>
      <c r="V418" s="144"/>
      <c r="W418" s="19"/>
    </row>
    <row r="419" spans="1:36" s="7" customFormat="1" ht="14.1" customHeight="1">
      <c r="A419" s="926" t="s">
        <v>403</v>
      </c>
      <c r="B419" s="920">
        <f>+'Pivot Table 2-Year Insts.'!R168</f>
        <v>37.270777714560808</v>
      </c>
      <c r="C419" s="936"/>
      <c r="D419" s="945">
        <f>SUM(F419:J419)</f>
        <v>48.532174729920143</v>
      </c>
      <c r="E419" s="923"/>
      <c r="F419" s="924">
        <f>+'Pivot Table 2-Year Insts.'!R182</f>
        <v>33.419445749178017</v>
      </c>
      <c r="G419" s="938"/>
      <c r="H419" s="925">
        <f>+'Pivot Table 2-Year Insts.'!R185</f>
        <v>10.603569751056833</v>
      </c>
      <c r="I419" s="938"/>
      <c r="J419" s="925">
        <f>+'Pivot Table 2-Year Insts.'!R188</f>
        <v>4.5091592296852978</v>
      </c>
      <c r="K419" s="938"/>
      <c r="L419" s="925">
        <f>+'Pivot Table 2-Year Insts.'!R191</f>
        <v>51.46782527007985</v>
      </c>
      <c r="M419" s="925"/>
      <c r="N419" s="922">
        <f>SUM(F419:L419)</f>
        <v>100</v>
      </c>
      <c r="P419" s="143"/>
      <c r="Q419" s="143"/>
      <c r="R419" s="143"/>
      <c r="S419" s="143"/>
      <c r="T419" s="143"/>
      <c r="U419" s="138"/>
      <c r="V419" s="144"/>
      <c r="W419" s="19"/>
    </row>
    <row r="420" spans="1:36" s="7" customFormat="1" ht="14.1" customHeight="1">
      <c r="A420" s="926" t="s">
        <v>404</v>
      </c>
      <c r="B420" s="920">
        <f>+'Pivot Table 2-Year Insts.'!R206</f>
        <v>16.323731138545952</v>
      </c>
      <c r="C420" s="936"/>
      <c r="D420" s="945">
        <f>SUM(F420:J420)</f>
        <v>49.159663865546214</v>
      </c>
      <c r="E420" s="923"/>
      <c r="F420" s="924">
        <f>+'Pivot Table 2-Year Insts.'!R220</f>
        <v>32.352941176470587</v>
      </c>
      <c r="G420" s="938"/>
      <c r="H420" s="925">
        <f>+'Pivot Table 2-Year Insts.'!R223</f>
        <v>12.184873949579831</v>
      </c>
      <c r="I420" s="938"/>
      <c r="J420" s="925">
        <f>+'Pivot Table 2-Year Insts.'!R226</f>
        <v>4.6218487394957988</v>
      </c>
      <c r="K420" s="938"/>
      <c r="L420" s="925">
        <f>+'Pivot Table 2-Year Insts.'!R229</f>
        <v>50.840336134453779</v>
      </c>
      <c r="M420" s="925"/>
      <c r="N420" s="922">
        <f>SUM(F420:L420)</f>
        <v>100</v>
      </c>
      <c r="P420" s="143"/>
      <c r="Q420" s="143"/>
      <c r="R420" s="143"/>
      <c r="S420" s="143"/>
      <c r="T420" s="143"/>
      <c r="U420" s="138"/>
      <c r="V420" s="144"/>
      <c r="W420" s="19"/>
      <c r="X420" s="115"/>
    </row>
    <row r="421" spans="1:36" s="7" customFormat="1" ht="13.5" customHeight="1">
      <c r="A421" s="926" t="s">
        <v>405</v>
      </c>
      <c r="B421" s="920">
        <f>+'Pivot Table 2-Year Insts.'!R244</f>
        <v>19.39120631341601</v>
      </c>
      <c r="C421" s="936"/>
      <c r="D421" s="945">
        <f>SUM(F421:J421)</f>
        <v>46.511627906976742</v>
      </c>
      <c r="E421" s="923"/>
      <c r="F421" s="924">
        <f>+'Pivot Table 2-Year Insts.'!R258</f>
        <v>26.162790697674421</v>
      </c>
      <c r="G421" s="938"/>
      <c r="H421" s="925">
        <f>+'Pivot Table 2-Year Insts.'!R261</f>
        <v>12.209302325581394</v>
      </c>
      <c r="I421" s="938"/>
      <c r="J421" s="925">
        <f>+'Pivot Table 2-Year Insts.'!R264</f>
        <v>8.1395348837209305</v>
      </c>
      <c r="K421" s="938"/>
      <c r="L421" s="925">
        <f>+'Pivot Table 2-Year Insts.'!R267</f>
        <v>53.488372093023251</v>
      </c>
      <c r="M421" s="925"/>
      <c r="N421" s="922">
        <f>SUM(F421:L421)</f>
        <v>100</v>
      </c>
      <c r="P421" s="143"/>
      <c r="Q421" s="143"/>
      <c r="R421" s="143"/>
      <c r="S421" s="143"/>
      <c r="T421" s="143"/>
      <c r="U421" s="138"/>
      <c r="V421" s="144"/>
      <c r="W421" s="19"/>
      <c r="X421" s="161"/>
      <c r="Y421" s="162"/>
      <c r="Z421" s="169"/>
      <c r="AA421" s="164"/>
      <c r="AB421" s="161"/>
      <c r="AC421" s="165"/>
      <c r="AD421" s="166"/>
      <c r="AE421" s="165"/>
      <c r="AF421" s="166"/>
      <c r="AG421" s="165"/>
      <c r="AH421" s="166"/>
      <c r="AI421" s="167"/>
      <c r="AJ421" s="163"/>
    </row>
    <row r="422" spans="1:36" s="7" customFormat="1" ht="14.1" customHeight="1">
      <c r="A422" s="926" t="s">
        <v>406</v>
      </c>
      <c r="B422" s="920">
        <f>+'Pivot Table 2-Year Insts.'!R282</f>
        <v>0</v>
      </c>
      <c r="C422" s="936"/>
      <c r="D422" s="945">
        <f>SUM(F422:J422)</f>
        <v>0</v>
      </c>
      <c r="E422" s="923"/>
      <c r="F422" s="924">
        <f>+'Pivot Table 2-Year Insts.'!R296</f>
        <v>0</v>
      </c>
      <c r="G422" s="938"/>
      <c r="H422" s="925">
        <f>+'Pivot Table 2-Year Insts.'!R299</f>
        <v>0</v>
      </c>
      <c r="I422" s="938"/>
      <c r="J422" s="925">
        <f>+'Pivot Table 2-Year Insts.'!R302</f>
        <v>0</v>
      </c>
      <c r="K422" s="938"/>
      <c r="L422" s="925">
        <f>+'Pivot Table 2-Year Insts.'!R305</f>
        <v>0</v>
      </c>
      <c r="M422" s="925"/>
      <c r="N422" s="922">
        <f>SUM(F422:L422)</f>
        <v>0</v>
      </c>
      <c r="P422" s="143"/>
      <c r="Q422" s="143"/>
      <c r="R422" s="143"/>
      <c r="S422" s="143"/>
      <c r="T422" s="143"/>
      <c r="U422" s="138"/>
      <c r="V422" s="144"/>
      <c r="W422" s="19"/>
    </row>
    <row r="423" spans="1:36" s="7" customFormat="1" ht="14.1" customHeight="1">
      <c r="A423" s="926"/>
      <c r="B423" s="920"/>
      <c r="C423" s="936"/>
      <c r="D423" s="945"/>
      <c r="E423" s="923"/>
      <c r="F423" s="924"/>
      <c r="G423" s="938"/>
      <c r="H423" s="925"/>
      <c r="I423" s="938"/>
      <c r="J423" s="925"/>
      <c r="K423" s="938"/>
      <c r="L423" s="925"/>
      <c r="M423" s="925"/>
      <c r="N423" s="922"/>
      <c r="P423" s="143"/>
      <c r="Q423" s="143"/>
      <c r="R423" s="143"/>
      <c r="S423" s="143"/>
      <c r="T423" s="143"/>
      <c r="U423" s="138"/>
      <c r="V423" s="144"/>
      <c r="W423" s="19"/>
    </row>
    <row r="424" spans="1:36" s="7" customFormat="1" ht="14.1" customHeight="1">
      <c r="A424" s="926" t="s">
        <v>407</v>
      </c>
      <c r="B424" s="920">
        <f>+'Pivot Table 2-Year Insts.'!R320</f>
        <v>0</v>
      </c>
      <c r="C424" s="936"/>
      <c r="D424" s="945">
        <f>SUM(F424:J424)</f>
        <v>0</v>
      </c>
      <c r="E424" s="923"/>
      <c r="F424" s="924">
        <f>+'Pivot Table 2-Year Insts.'!R334</f>
        <v>0</v>
      </c>
      <c r="G424" s="938"/>
      <c r="H424" s="925">
        <f>+'Pivot Table 2-Year Insts.'!R337</f>
        <v>0</v>
      </c>
      <c r="I424" s="938"/>
      <c r="J424" s="925">
        <f>+'Pivot Table 2-Year Insts.'!R340</f>
        <v>0</v>
      </c>
      <c r="K424" s="938"/>
      <c r="L424" s="925">
        <f>+'Pivot Table 2-Year Insts.'!R325</f>
        <v>0</v>
      </c>
      <c r="M424" s="925"/>
      <c r="N424" s="922">
        <f>SUM(F424:L424)</f>
        <v>0</v>
      </c>
      <c r="P424" s="143"/>
      <c r="Q424" s="143"/>
      <c r="R424" s="143"/>
      <c r="S424" s="143"/>
      <c r="T424" s="143"/>
      <c r="U424" s="138"/>
      <c r="V424" s="144"/>
      <c r="W424" s="19"/>
    </row>
    <row r="425" spans="1:36" s="7" customFormat="1" ht="14.1" customHeight="1">
      <c r="A425" s="926" t="s">
        <v>408</v>
      </c>
      <c r="B425" s="920">
        <f>+'Pivot Table 2-Year Insts.'!R358</f>
        <v>0</v>
      </c>
      <c r="C425" s="936"/>
      <c r="D425" s="945">
        <f>SUM(F425:J425)</f>
        <v>0</v>
      </c>
      <c r="E425" s="923"/>
      <c r="F425" s="924">
        <f>+'Pivot Table 2-Year Insts.'!R372</f>
        <v>0</v>
      </c>
      <c r="G425" s="938"/>
      <c r="H425" s="925">
        <f>+'Pivot Table 2-Year Insts.'!R375</f>
        <v>0</v>
      </c>
      <c r="I425" s="938"/>
      <c r="J425" s="925">
        <f>+'Pivot Table 2-Year Insts.'!R378</f>
        <v>0</v>
      </c>
      <c r="K425" s="938"/>
      <c r="L425" s="925">
        <f>+'Pivot Table 2-Year Insts.'!R381</f>
        <v>0</v>
      </c>
      <c r="M425" s="925"/>
      <c r="N425" s="922">
        <f>SUM(F425:L425)</f>
        <v>0</v>
      </c>
      <c r="P425" s="143"/>
      <c r="Q425" s="143"/>
      <c r="R425" s="143"/>
      <c r="S425" s="143"/>
      <c r="T425" s="143"/>
      <c r="U425" s="138"/>
      <c r="V425" s="144"/>
      <c r="W425" s="19"/>
    </row>
    <row r="426" spans="1:36" s="7" customFormat="1" ht="14.1" customHeight="1">
      <c r="A426" s="926" t="s">
        <v>409</v>
      </c>
      <c r="B426" s="920">
        <f>+'Pivot Table 2-Year Insts.'!R396</f>
        <v>0</v>
      </c>
      <c r="C426" s="936"/>
      <c r="D426" s="945">
        <f>SUM(F426:J426)</f>
        <v>0</v>
      </c>
      <c r="E426" s="923"/>
      <c r="F426" s="924">
        <f>+'Pivot Table 2-Year Insts.'!R410</f>
        <v>0</v>
      </c>
      <c r="G426" s="938"/>
      <c r="H426" s="925">
        <f>+'Pivot Table 2-Year Insts.'!R413</f>
        <v>0</v>
      </c>
      <c r="I426" s="938"/>
      <c r="J426" s="925">
        <f>+'Pivot Table 2-Year Insts.'!R416</f>
        <v>0</v>
      </c>
      <c r="K426" s="938"/>
      <c r="L426" s="925">
        <f>+'Pivot Table 2-Year Insts.'!R419</f>
        <v>0</v>
      </c>
      <c r="M426" s="925"/>
      <c r="N426" s="922">
        <f>SUM(F426:L426)</f>
        <v>0</v>
      </c>
      <c r="P426" s="143"/>
      <c r="Q426" s="143"/>
      <c r="R426" s="143"/>
      <c r="S426" s="143"/>
      <c r="T426" s="143"/>
      <c r="U426" s="138"/>
      <c r="V426" s="144"/>
      <c r="W426" s="19"/>
    </row>
    <row r="427" spans="1:36" s="7" customFormat="1" ht="13.5" customHeight="1">
      <c r="A427" s="926" t="s">
        <v>410</v>
      </c>
      <c r="B427" s="920">
        <f>+'Pivot Table 2-Year Insts.'!R434</f>
        <v>0</v>
      </c>
      <c r="C427" s="936"/>
      <c r="D427" s="945">
        <f>SUM(F427:J427)</f>
        <v>0</v>
      </c>
      <c r="E427" s="923"/>
      <c r="F427" s="924">
        <f>+'Pivot Table 2-Year Insts.'!R448</f>
        <v>0</v>
      </c>
      <c r="G427" s="938"/>
      <c r="H427" s="925">
        <f>+'Pivot Table 2-Year Insts.'!R451</f>
        <v>0</v>
      </c>
      <c r="I427" s="938"/>
      <c r="J427" s="925">
        <f>+'Pivot Table 2-Year Insts.'!R454</f>
        <v>0</v>
      </c>
      <c r="K427" s="938"/>
      <c r="L427" s="925">
        <f>+'Pivot Table 2-Year Insts.'!R457</f>
        <v>0</v>
      </c>
      <c r="M427" s="925"/>
      <c r="N427" s="922">
        <f>SUM(F427:L427)</f>
        <v>0</v>
      </c>
      <c r="P427" s="143"/>
      <c r="Q427" s="143"/>
      <c r="R427" s="143"/>
      <c r="S427" s="143"/>
      <c r="T427" s="143"/>
      <c r="U427" s="138"/>
      <c r="V427" s="144"/>
      <c r="W427" s="19"/>
    </row>
    <row r="428" spans="1:36" s="7" customFormat="1" ht="10.5" customHeight="1">
      <c r="A428" s="926"/>
      <c r="B428" s="920"/>
      <c r="C428" s="936"/>
      <c r="D428" s="945"/>
      <c r="E428" s="923"/>
      <c r="F428" s="924"/>
      <c r="G428" s="938"/>
      <c r="H428" s="925"/>
      <c r="I428" s="938"/>
      <c r="J428" s="925"/>
      <c r="K428" s="938"/>
      <c r="L428" s="925"/>
      <c r="M428" s="925"/>
      <c r="N428" s="922"/>
      <c r="P428" s="143"/>
      <c r="Q428" s="143"/>
      <c r="R428" s="143"/>
      <c r="S428" s="143"/>
      <c r="T428" s="143"/>
      <c r="U428" s="138"/>
      <c r="V428" s="144"/>
      <c r="W428" s="19"/>
    </row>
    <row r="429" spans="1:36" s="7" customFormat="1" ht="14.1" customHeight="1">
      <c r="A429" s="926" t="s">
        <v>411</v>
      </c>
      <c r="B429" s="920">
        <f>+'Pivot Table 2-Year Insts.'!R472</f>
        <v>0</v>
      </c>
      <c r="C429" s="936"/>
      <c r="D429" s="945">
        <f>SUM(F429:J429)</f>
        <v>0</v>
      </c>
      <c r="E429" s="923"/>
      <c r="F429" s="947">
        <f>+'Pivot Table 2-Year Insts.'!R486</f>
        <v>0</v>
      </c>
      <c r="G429" s="938"/>
      <c r="H429" s="925">
        <f>+'Pivot Table 2-Year Insts.'!R489</f>
        <v>0</v>
      </c>
      <c r="I429" s="938"/>
      <c r="J429" s="925">
        <f>+'Pivot Table 2-Year Insts.'!R492</f>
        <v>0</v>
      </c>
      <c r="K429" s="938"/>
      <c r="L429" s="925">
        <f>+'Pivot Table 2-Year Insts.'!R495</f>
        <v>0</v>
      </c>
      <c r="M429" s="925"/>
      <c r="N429" s="922">
        <f>SUM(F429:L429)</f>
        <v>0</v>
      </c>
      <c r="P429" s="143"/>
      <c r="Q429" s="143"/>
      <c r="R429" s="143"/>
      <c r="S429" s="143"/>
      <c r="T429" s="143"/>
      <c r="U429" s="138"/>
      <c r="V429" s="144"/>
      <c r="W429" s="19"/>
    </row>
    <row r="430" spans="1:36" s="7" customFormat="1" ht="14.1" customHeight="1">
      <c r="A430" s="926" t="s">
        <v>412</v>
      </c>
      <c r="B430" s="920">
        <f>+'Pivot Table 2-Year Insts.'!R510</f>
        <v>0</v>
      </c>
      <c r="C430" s="936"/>
      <c r="D430" s="945">
        <f>SUM(F430:J430)</f>
        <v>0</v>
      </c>
      <c r="E430" s="923"/>
      <c r="F430" s="947">
        <f>+'Pivot Table 2-Year Insts.'!R524</f>
        <v>0</v>
      </c>
      <c r="G430" s="938"/>
      <c r="H430" s="925">
        <f>+'Pivot Table 2-Year Insts.'!R527</f>
        <v>0</v>
      </c>
      <c r="I430" s="938"/>
      <c r="J430" s="925">
        <f>+'Pivot Table 2-Year Insts.'!R530</f>
        <v>0</v>
      </c>
      <c r="K430" s="938"/>
      <c r="L430" s="925">
        <f>+'Pivot Table 2-Year Insts.'!R533</f>
        <v>0</v>
      </c>
      <c r="M430" s="925"/>
      <c r="N430" s="922">
        <f>SUM(F430:L430)</f>
        <v>0</v>
      </c>
      <c r="P430" s="143"/>
      <c r="Q430" s="143"/>
      <c r="R430" s="143"/>
      <c r="S430" s="143"/>
      <c r="T430" s="143"/>
      <c r="U430" s="138"/>
      <c r="V430" s="144"/>
      <c r="W430" s="19"/>
    </row>
    <row r="431" spans="1:36" s="7" customFormat="1" ht="14.1" customHeight="1">
      <c r="A431" s="926" t="s">
        <v>413</v>
      </c>
      <c r="B431" s="920">
        <f>+'Pivot Table 2-Year Insts.'!R548</f>
        <v>0</v>
      </c>
      <c r="C431" s="936"/>
      <c r="D431" s="945">
        <f>SUM(F431:J431)</f>
        <v>0</v>
      </c>
      <c r="E431" s="923"/>
      <c r="F431" s="947">
        <f>+'Pivot Table 2-Year Insts.'!R562</f>
        <v>0</v>
      </c>
      <c r="G431" s="938"/>
      <c r="H431" s="925">
        <f>+'Pivot Table 2-Year Insts.'!R565</f>
        <v>0</v>
      </c>
      <c r="I431" s="938"/>
      <c r="J431" s="925">
        <f>+'Pivot Table 2-Year Insts.'!R568</f>
        <v>0</v>
      </c>
      <c r="K431" s="938"/>
      <c r="L431" s="925">
        <f>+'Pivot Table 2-Year Insts.'!R571</f>
        <v>0</v>
      </c>
      <c r="M431" s="925"/>
      <c r="N431" s="922">
        <f>SUM(F431:L431)</f>
        <v>0</v>
      </c>
      <c r="P431" s="143"/>
      <c r="Q431" s="143"/>
      <c r="R431" s="143"/>
      <c r="S431" s="143"/>
      <c r="T431" s="143"/>
      <c r="U431" s="138"/>
      <c r="V431" s="144"/>
      <c r="W431" s="19"/>
    </row>
    <row r="432" spans="1:36" s="19" customFormat="1" ht="14.1" customHeight="1">
      <c r="A432" s="928" t="s">
        <v>414</v>
      </c>
      <c r="B432" s="929">
        <f>+'Pivot Table 2-Year Insts.'!R586</f>
        <v>0</v>
      </c>
      <c r="C432" s="940"/>
      <c r="D432" s="931">
        <f>SUM(F432:J432)</f>
        <v>0</v>
      </c>
      <c r="E432" s="932"/>
      <c r="F432" s="948">
        <f>+'Pivot Table 2-Year Insts.'!R600</f>
        <v>0</v>
      </c>
      <c r="G432" s="949"/>
      <c r="H432" s="934">
        <f>+'Pivot Table 2-Year Insts.'!R603</f>
        <v>0</v>
      </c>
      <c r="I432" s="949"/>
      <c r="J432" s="934">
        <f>+'Pivot Table 2-Year Insts.'!R606</f>
        <v>0</v>
      </c>
      <c r="K432" s="949"/>
      <c r="L432" s="934">
        <f>+'Pivot Table 2-Year Insts.'!R609</f>
        <v>0</v>
      </c>
      <c r="M432" s="934"/>
      <c r="N432" s="935">
        <f>SUM(F432:L432)</f>
        <v>0</v>
      </c>
      <c r="P432" s="143"/>
      <c r="Q432" s="143"/>
      <c r="R432" s="143"/>
      <c r="S432" s="143"/>
      <c r="T432" s="143"/>
      <c r="U432" s="138"/>
      <c r="V432" s="144"/>
    </row>
    <row r="433" spans="1:23" ht="60" customHeight="1">
      <c r="A433" s="952" t="s">
        <v>773</v>
      </c>
      <c r="B433" s="952"/>
      <c r="C433" s="952"/>
      <c r="D433" s="953"/>
      <c r="E433" s="953"/>
      <c r="F433" s="953"/>
      <c r="G433" s="953"/>
      <c r="H433" s="953"/>
      <c r="I433" s="953"/>
      <c r="J433" s="953"/>
      <c r="K433" s="953"/>
      <c r="L433" s="953"/>
      <c r="M433" s="953"/>
      <c r="N433" s="953"/>
      <c r="P433" s="136"/>
      <c r="Q433" s="143"/>
      <c r="R433" s="143"/>
      <c r="S433" s="143"/>
      <c r="T433" s="143"/>
      <c r="U433" s="136"/>
      <c r="V433" s="136"/>
      <c r="W433" s="12"/>
    </row>
    <row r="434" spans="1:23" ht="13.5" customHeight="1">
      <c r="A434" s="952" t="s">
        <v>772</v>
      </c>
      <c r="B434" s="952"/>
      <c r="C434" s="952"/>
      <c r="D434" s="953"/>
      <c r="E434" s="953"/>
      <c r="F434" s="953"/>
      <c r="G434" s="953"/>
      <c r="H434" s="953"/>
      <c r="I434" s="953"/>
      <c r="J434" s="953"/>
      <c r="K434" s="953"/>
      <c r="L434" s="953"/>
      <c r="M434" s="953"/>
      <c r="N434" s="953"/>
      <c r="P434" s="136"/>
      <c r="Q434" s="136"/>
      <c r="R434" s="136"/>
      <c r="S434" s="136"/>
      <c r="T434" s="136"/>
      <c r="U434" s="136"/>
      <c r="V434" s="136"/>
      <c r="W434" s="12"/>
    </row>
    <row r="435" spans="1:23">
      <c r="A435" s="28"/>
      <c r="B435" s="28"/>
      <c r="C435" s="28"/>
      <c r="D435" s="43"/>
      <c r="E435" s="43"/>
      <c r="F435" s="43"/>
      <c r="G435" s="43"/>
      <c r="H435" s="43"/>
      <c r="I435" s="43"/>
      <c r="J435" s="43"/>
      <c r="K435" s="43"/>
      <c r="L435" s="43"/>
      <c r="M435" s="43"/>
      <c r="N435" s="183" t="s">
        <v>1012</v>
      </c>
      <c r="P435" s="136"/>
      <c r="Q435" s="136"/>
      <c r="R435" s="136"/>
      <c r="S435" s="136"/>
      <c r="T435" s="136"/>
      <c r="U435" s="136"/>
      <c r="V435" s="136"/>
      <c r="W435" s="12"/>
    </row>
    <row r="436" spans="1:23" ht="18">
      <c r="A436" s="915" t="s">
        <v>419</v>
      </c>
      <c r="B436" s="1"/>
      <c r="C436" s="1"/>
      <c r="D436" s="1"/>
      <c r="E436" s="1"/>
      <c r="F436" s="1"/>
      <c r="G436" s="1"/>
      <c r="H436" s="1"/>
      <c r="I436" s="1"/>
      <c r="J436" s="1"/>
      <c r="K436" s="1"/>
      <c r="L436" s="44"/>
      <c r="M436" s="11"/>
      <c r="N436" s="44"/>
      <c r="P436" s="136"/>
      <c r="Q436" s="136"/>
      <c r="R436" s="136"/>
      <c r="S436" s="136"/>
      <c r="T436" s="136"/>
      <c r="U436" s="136"/>
      <c r="V436" s="136"/>
    </row>
    <row r="437" spans="1:23" ht="8.25" customHeight="1">
      <c r="A437" s="1"/>
      <c r="B437" s="1"/>
      <c r="C437" s="1"/>
      <c r="D437" s="1"/>
      <c r="E437" s="1"/>
      <c r="F437" s="1"/>
      <c r="G437" s="1"/>
      <c r="H437" s="1"/>
      <c r="I437" s="1"/>
      <c r="J437" s="1"/>
      <c r="K437" s="1"/>
      <c r="L437" s="44"/>
      <c r="M437" s="11"/>
      <c r="N437" s="44"/>
      <c r="P437" s="136"/>
      <c r="Q437" s="136"/>
      <c r="R437" s="136"/>
      <c r="S437" s="136"/>
      <c r="T437" s="136"/>
      <c r="U437" s="136"/>
      <c r="V437" s="136"/>
    </row>
    <row r="438" spans="1:23" ht="15.75">
      <c r="A438" s="1" t="s">
        <v>425</v>
      </c>
      <c r="B438" s="1"/>
      <c r="C438" s="1"/>
      <c r="D438" s="1"/>
      <c r="E438" s="1"/>
      <c r="F438" s="1"/>
      <c r="G438" s="1"/>
      <c r="H438" s="1"/>
      <c r="I438" s="1"/>
      <c r="J438" s="1"/>
      <c r="K438" s="1"/>
      <c r="L438" s="44"/>
      <c r="M438" s="11"/>
      <c r="N438" s="44"/>
      <c r="P438" s="136"/>
      <c r="Q438" s="136"/>
      <c r="R438" s="136"/>
      <c r="S438" s="136"/>
      <c r="T438" s="136"/>
      <c r="U438" s="136"/>
      <c r="V438" s="136"/>
    </row>
    <row r="439" spans="1:23" ht="18.75">
      <c r="A439" s="1" t="s">
        <v>436</v>
      </c>
      <c r="B439" s="1"/>
      <c r="C439" s="1"/>
      <c r="D439" s="1"/>
      <c r="E439" s="1"/>
      <c r="F439" s="1"/>
      <c r="G439" s="1"/>
      <c r="H439" s="1"/>
      <c r="I439" s="1"/>
      <c r="J439" s="1"/>
      <c r="K439" s="1"/>
      <c r="L439" s="44"/>
      <c r="M439" s="11"/>
      <c r="N439" s="44"/>
      <c r="P439" s="136"/>
      <c r="Q439" s="136"/>
      <c r="R439" s="136"/>
      <c r="S439" s="136"/>
      <c r="T439" s="136"/>
      <c r="U439" s="136"/>
      <c r="V439" s="136"/>
    </row>
    <row r="440" spans="1:23" ht="15.75">
      <c r="A440" s="1" t="s">
        <v>1027</v>
      </c>
      <c r="B440" s="1"/>
      <c r="C440" s="1"/>
      <c r="D440" s="1"/>
      <c r="E440" s="1"/>
      <c r="F440" s="1"/>
      <c r="G440" s="1"/>
      <c r="H440" s="1"/>
      <c r="I440" s="1"/>
      <c r="J440" s="1"/>
      <c r="K440" s="1"/>
      <c r="L440" s="44"/>
      <c r="M440" s="11"/>
      <c r="N440" s="44"/>
      <c r="O440" s="143"/>
      <c r="P440" s="143"/>
      <c r="Q440" s="143"/>
      <c r="R440" s="143"/>
      <c r="S440" s="143"/>
      <c r="T440" s="143"/>
      <c r="U440" s="143"/>
      <c r="V440" s="143"/>
      <c r="W440" s="143"/>
    </row>
    <row r="441" spans="1:23" ht="9" customHeight="1">
      <c r="A441" s="1"/>
      <c r="B441" s="1"/>
      <c r="C441" s="1"/>
      <c r="D441" s="1"/>
      <c r="E441" s="1"/>
      <c r="F441" s="1"/>
      <c r="G441" s="1"/>
      <c r="H441" s="1"/>
      <c r="I441" s="1"/>
      <c r="J441" s="1"/>
      <c r="K441" s="1"/>
      <c r="L441" s="44"/>
      <c r="M441" s="11"/>
      <c r="N441" s="44"/>
      <c r="O441" s="143"/>
      <c r="P441" s="143"/>
      <c r="Q441" s="143"/>
      <c r="R441" s="143"/>
      <c r="S441" s="143"/>
      <c r="T441" s="143"/>
      <c r="U441" s="143"/>
      <c r="V441" s="143"/>
      <c r="W441" s="143"/>
    </row>
    <row r="442" spans="1:23" ht="63" customHeight="1">
      <c r="A442" s="15"/>
      <c r="B442" s="916" t="s">
        <v>938</v>
      </c>
      <c r="C442" s="917"/>
      <c r="D442" s="916" t="s">
        <v>771</v>
      </c>
      <c r="E442" s="918"/>
      <c r="F442" s="916" t="s">
        <v>435</v>
      </c>
      <c r="G442" s="916"/>
      <c r="H442" s="916" t="s">
        <v>396</v>
      </c>
      <c r="I442" s="916"/>
      <c r="J442" s="916" t="s">
        <v>390</v>
      </c>
      <c r="K442" s="916"/>
      <c r="L442" s="916" t="s">
        <v>416</v>
      </c>
      <c r="M442" s="916"/>
      <c r="N442" s="916" t="s">
        <v>417</v>
      </c>
      <c r="O442" s="143"/>
      <c r="P442" s="143"/>
      <c r="Q442" s="143"/>
      <c r="R442" s="143"/>
      <c r="S442" s="143"/>
      <c r="T442" s="143"/>
      <c r="U442" s="143"/>
      <c r="V442" s="143"/>
      <c r="W442" s="143"/>
    </row>
    <row r="443" spans="1:23" s="18" customFormat="1" ht="18" customHeight="1">
      <c r="A443" s="919" t="s">
        <v>399</v>
      </c>
      <c r="B443" s="920">
        <f>+'Pivot Table 2-Year Insts.'!S624</f>
        <v>28.001450852375768</v>
      </c>
      <c r="C443" s="936"/>
      <c r="D443" s="944">
        <f>SUM(F443:J443)</f>
        <v>54.274611398963728</v>
      </c>
      <c r="E443" s="923"/>
      <c r="F443" s="924">
        <f>+'Pivot Table 2-Year Insts.'!S638</f>
        <v>37.305699481865283</v>
      </c>
      <c r="G443" s="925"/>
      <c r="H443" s="925">
        <f>+'Pivot Table 2-Year Insts.'!S641</f>
        <v>6.9948186528497409</v>
      </c>
      <c r="I443" s="924"/>
      <c r="J443" s="925">
        <f>+'Pivot Table 2-Year Insts.'!S644</f>
        <v>9.9740932642487046</v>
      </c>
      <c r="K443" s="924"/>
      <c r="L443" s="925">
        <f>+'Pivot Table 2-Year Insts.'!S647</f>
        <v>45.725388601036272</v>
      </c>
      <c r="M443" s="925"/>
      <c r="N443" s="922">
        <f>SUM(F443:L443)</f>
        <v>100</v>
      </c>
      <c r="O443" s="143"/>
      <c r="P443" s="143"/>
      <c r="Q443" s="143"/>
      <c r="R443" s="143"/>
      <c r="S443" s="143"/>
      <c r="T443" s="143"/>
      <c r="U443" s="143"/>
      <c r="V443" s="143"/>
      <c r="W443" s="143"/>
    </row>
    <row r="444" spans="1:23" s="7" customFormat="1" ht="6" customHeight="1">
      <c r="A444" s="926"/>
      <c r="B444" s="920"/>
      <c r="C444" s="936"/>
      <c r="D444" s="945"/>
      <c r="E444" s="923"/>
      <c r="F444" s="924"/>
      <c r="G444" s="938"/>
      <c r="H444" s="925"/>
      <c r="I444" s="938"/>
      <c r="J444" s="925"/>
      <c r="K444" s="938"/>
      <c r="L444" s="925"/>
      <c r="M444" s="925"/>
      <c r="N444" s="922"/>
      <c r="P444" s="135"/>
      <c r="Q444" s="135"/>
      <c r="R444" s="135"/>
      <c r="S444" s="135"/>
      <c r="T444" s="135"/>
      <c r="U444" s="138"/>
      <c r="V444" s="139"/>
    </row>
    <row r="445" spans="1:23" s="7" customFormat="1" ht="14.1" customHeight="1">
      <c r="A445" s="919" t="s">
        <v>400</v>
      </c>
      <c r="B445" s="920">
        <f>+'Pivot Table 2-Year Insts.'!S16</f>
        <v>24.503311258278146</v>
      </c>
      <c r="C445" s="936"/>
      <c r="D445" s="945">
        <f>SUM(F445:J445)</f>
        <v>39.189189189189193</v>
      </c>
      <c r="E445" s="923"/>
      <c r="F445" s="924">
        <f>+'Pivot Table 2-Year Insts.'!S30</f>
        <v>22.072072072072071</v>
      </c>
      <c r="G445" s="938"/>
      <c r="H445" s="925">
        <f>+'Pivot Table 2-Year Insts.'!S33</f>
        <v>0</v>
      </c>
      <c r="I445" s="938"/>
      <c r="J445" s="925">
        <f>+'Pivot Table 2-Year Insts.'!S36</f>
        <v>17.117117117117118</v>
      </c>
      <c r="K445" s="938"/>
      <c r="L445" s="925">
        <f>+'Pivot Table 2-Year Insts.'!S39</f>
        <v>60.810810810810814</v>
      </c>
      <c r="M445" s="925"/>
      <c r="N445" s="922">
        <f>SUM(F445:L445)</f>
        <v>100</v>
      </c>
      <c r="P445" s="143"/>
      <c r="Q445" s="143"/>
      <c r="R445" s="143"/>
      <c r="S445" s="143"/>
      <c r="T445" s="143"/>
      <c r="U445" s="138"/>
      <c r="V445" s="139"/>
    </row>
    <row r="446" spans="1:23" s="7" customFormat="1" ht="14.1" customHeight="1">
      <c r="A446" s="926" t="s">
        <v>401</v>
      </c>
      <c r="B446" s="920">
        <f>+'Pivot Table 2-Year Insts.'!S54</f>
        <v>0</v>
      </c>
      <c r="C446" s="936"/>
      <c r="D446" s="945">
        <f>SUM(F446:J446)</f>
        <v>0</v>
      </c>
      <c r="E446" s="923"/>
      <c r="F446" s="924">
        <f>+'Pivot Table 2-Year Insts.'!S68</f>
        <v>0</v>
      </c>
      <c r="G446" s="938"/>
      <c r="H446" s="925">
        <f>+'Pivot Table 2-Year Insts.'!S71</f>
        <v>0</v>
      </c>
      <c r="I446" s="938"/>
      <c r="J446" s="925">
        <f>+'Pivot Table 2-Year Insts.'!S74</f>
        <v>0</v>
      </c>
      <c r="K446" s="938"/>
      <c r="L446" s="925">
        <f>+'Pivot Table 2-Year Insts.'!S77</f>
        <v>0</v>
      </c>
      <c r="M446" s="925"/>
      <c r="N446" s="922">
        <f>SUM(F446:L446)</f>
        <v>0</v>
      </c>
      <c r="P446" s="143"/>
      <c r="Q446" s="143"/>
      <c r="R446" s="143"/>
      <c r="S446" s="143"/>
      <c r="T446" s="143"/>
      <c r="U446" s="138"/>
      <c r="V446" s="144"/>
      <c r="W446" s="19"/>
    </row>
    <row r="447" spans="1:23" s="18" customFormat="1" ht="13.5" customHeight="1">
      <c r="A447" s="926" t="s">
        <v>415</v>
      </c>
      <c r="B447" s="920">
        <f>+'Pivot Table 2-Year Insts.'!S92</f>
        <v>0</v>
      </c>
      <c r="C447" s="936"/>
      <c r="D447" s="945">
        <f>SUM(F447:J447)</f>
        <v>0</v>
      </c>
      <c r="E447" s="923"/>
      <c r="F447" s="924">
        <f>+'Pivot Table 2-Year Insts.'!S106</f>
        <v>0</v>
      </c>
      <c r="G447" s="938"/>
      <c r="H447" s="946">
        <f>+'Pivot Table 2-Year Insts.'!S109</f>
        <v>0</v>
      </c>
      <c r="I447" s="938"/>
      <c r="J447" s="925">
        <f>+'Pivot Table 2-Year Insts.'!S112</f>
        <v>0</v>
      </c>
      <c r="K447" s="938"/>
      <c r="L447" s="925">
        <f>+'Pivot Table 2-Year Insts.'!S115</f>
        <v>0</v>
      </c>
      <c r="M447" s="925"/>
      <c r="N447" s="922">
        <f>SUM(F447:L447)</f>
        <v>0</v>
      </c>
      <c r="P447" s="143"/>
      <c r="Q447" s="143"/>
      <c r="R447" s="143"/>
      <c r="S447" s="143"/>
      <c r="T447" s="143"/>
      <c r="U447" s="138"/>
      <c r="V447" s="144"/>
      <c r="W447" s="20"/>
    </row>
    <row r="448" spans="1:23" s="7" customFormat="1" ht="14.1" customHeight="1">
      <c r="A448" s="926" t="s">
        <v>402</v>
      </c>
      <c r="B448" s="920">
        <f>+'Pivot Table 2-Year Insts.'!S130</f>
        <v>0</v>
      </c>
      <c r="C448" s="936"/>
      <c r="D448" s="945">
        <f>SUM(F448:J448)</f>
        <v>0</v>
      </c>
      <c r="E448" s="923"/>
      <c r="F448" s="924">
        <f>+'Pivot Table 2-Year Insts.'!S144</f>
        <v>0</v>
      </c>
      <c r="G448" s="938"/>
      <c r="H448" s="925">
        <f>+'Pivot Table 2-Year Insts.'!S147</f>
        <v>0</v>
      </c>
      <c r="I448" s="938"/>
      <c r="J448" s="925">
        <f>+'Pivot Table 2-Year Insts.'!S150</f>
        <v>0</v>
      </c>
      <c r="K448" s="938"/>
      <c r="L448" s="925">
        <f>+'Pivot Table 2-Year Insts.'!S153</f>
        <v>0</v>
      </c>
      <c r="M448" s="925"/>
      <c r="N448" s="922">
        <f>SUM(F448:L448)</f>
        <v>0</v>
      </c>
      <c r="P448" s="143"/>
      <c r="Q448" s="143"/>
      <c r="R448" s="143"/>
      <c r="S448" s="143"/>
      <c r="T448" s="143"/>
      <c r="U448" s="138"/>
      <c r="V448" s="144"/>
      <c r="W448" s="19"/>
    </row>
    <row r="449" spans="1:36" s="7" customFormat="1" ht="9" customHeight="1">
      <c r="A449" s="926"/>
      <c r="B449" s="920"/>
      <c r="C449" s="936"/>
      <c r="D449" s="945"/>
      <c r="E449" s="923"/>
      <c r="F449" s="924"/>
      <c r="G449" s="938"/>
      <c r="H449" s="925"/>
      <c r="I449" s="938"/>
      <c r="J449" s="925"/>
      <c r="K449" s="938"/>
      <c r="L449" s="925"/>
      <c r="M449" s="925"/>
      <c r="N449" s="922"/>
      <c r="P449" s="143"/>
      <c r="Q449" s="143"/>
      <c r="R449" s="143"/>
      <c r="S449" s="143"/>
      <c r="T449" s="143"/>
      <c r="U449" s="138"/>
      <c r="V449" s="144"/>
      <c r="W449" s="19"/>
    </row>
    <row r="450" spans="1:36" s="7" customFormat="1" ht="14.1" customHeight="1">
      <c r="A450" s="926" t="s">
        <v>403</v>
      </c>
      <c r="B450" s="920">
        <f>+'Pivot Table 2-Year Insts.'!S168</f>
        <v>36.666666666666664</v>
      </c>
      <c r="C450" s="936"/>
      <c r="D450" s="945">
        <f>SUM(F450:J450)</f>
        <v>70.053475935828871</v>
      </c>
      <c r="E450" s="923"/>
      <c r="F450" s="924">
        <f>+'Pivot Table 2-Year Insts.'!S182</f>
        <v>59.893048128342244</v>
      </c>
      <c r="G450" s="938"/>
      <c r="H450" s="925">
        <f>+'Pivot Table 2-Year Insts.'!S185</f>
        <v>6.6844919786096257</v>
      </c>
      <c r="I450" s="938"/>
      <c r="J450" s="925">
        <f>+'Pivot Table 2-Year Insts.'!S188</f>
        <v>3.4759358288770055</v>
      </c>
      <c r="K450" s="938"/>
      <c r="L450" s="925">
        <f>+'Pivot Table 2-Year Insts.'!S191</f>
        <v>29.946524064171122</v>
      </c>
      <c r="M450" s="925"/>
      <c r="N450" s="922">
        <f>SUM(F450:L450)</f>
        <v>100</v>
      </c>
      <c r="P450" s="143"/>
      <c r="Q450" s="143"/>
      <c r="R450" s="143"/>
      <c r="S450" s="143"/>
      <c r="T450" s="143"/>
      <c r="U450" s="138"/>
      <c r="V450" s="144"/>
      <c r="W450" s="19"/>
    </row>
    <row r="451" spans="1:36" s="7" customFormat="1" ht="14.1" customHeight="1">
      <c r="A451" s="926" t="s">
        <v>404</v>
      </c>
      <c r="B451" s="920">
        <f>+'Pivot Table 2-Year Insts.'!S206</f>
        <v>0</v>
      </c>
      <c r="C451" s="936"/>
      <c r="D451" s="945">
        <f>SUM(F451:J451)</f>
        <v>0</v>
      </c>
      <c r="E451" s="923"/>
      <c r="F451" s="924">
        <f>+'Pivot Table 2-Year Insts.'!S220</f>
        <v>0</v>
      </c>
      <c r="G451" s="938"/>
      <c r="H451" s="925">
        <f>+'Pivot Table 2-Year Insts.'!S223</f>
        <v>0</v>
      </c>
      <c r="I451" s="938"/>
      <c r="J451" s="925">
        <f>+'Pivot Table 2-Year Insts.'!S226</f>
        <v>0</v>
      </c>
      <c r="K451" s="938"/>
      <c r="L451" s="925">
        <f>+'Pivot Table 2-Year Insts.'!S229</f>
        <v>0</v>
      </c>
      <c r="M451" s="925"/>
      <c r="N451" s="922">
        <f>SUM(F451:L451)</f>
        <v>0</v>
      </c>
      <c r="P451" s="143"/>
      <c r="Q451" s="143"/>
      <c r="R451" s="143"/>
      <c r="S451" s="143"/>
      <c r="T451" s="143"/>
      <c r="U451" s="138"/>
      <c r="V451" s="144"/>
      <c r="W451" s="19"/>
      <c r="X451" s="115"/>
    </row>
    <row r="452" spans="1:36" s="7" customFormat="1" ht="13.5" customHeight="1">
      <c r="A452" s="926" t="s">
        <v>405</v>
      </c>
      <c r="B452" s="920">
        <f>+'Pivot Table 2-Year Insts.'!S244</f>
        <v>21.179302045728036</v>
      </c>
      <c r="C452" s="936"/>
      <c r="D452" s="945">
        <f>SUM(F452:J452)</f>
        <v>39.772727272727273</v>
      </c>
      <c r="E452" s="923"/>
      <c r="F452" s="924">
        <f>+'Pivot Table 2-Year Insts.'!S258</f>
        <v>8.5227272727272716</v>
      </c>
      <c r="G452" s="938"/>
      <c r="H452" s="925">
        <f>+'Pivot Table 2-Year Insts.'!S261</f>
        <v>16.477272727272727</v>
      </c>
      <c r="I452" s="938"/>
      <c r="J452" s="925">
        <f>+'Pivot Table 2-Year Insts.'!S264</f>
        <v>14.772727272727273</v>
      </c>
      <c r="K452" s="938"/>
      <c r="L452" s="925">
        <f>+'Pivot Table 2-Year Insts.'!S267</f>
        <v>60.227272727272727</v>
      </c>
      <c r="M452" s="925"/>
      <c r="N452" s="922">
        <f>SUM(F452:L452)</f>
        <v>100</v>
      </c>
      <c r="P452" s="143"/>
      <c r="Q452" s="143"/>
      <c r="R452" s="143"/>
      <c r="S452" s="143"/>
      <c r="T452" s="143"/>
      <c r="U452" s="138"/>
      <c r="V452" s="144"/>
      <c r="W452" s="19"/>
      <c r="X452" s="161"/>
      <c r="Y452" s="162"/>
      <c r="Z452" s="169"/>
      <c r="AA452" s="164"/>
      <c r="AB452" s="161"/>
      <c r="AC452" s="165"/>
      <c r="AD452" s="166"/>
      <c r="AE452" s="165"/>
      <c r="AF452" s="166"/>
      <c r="AG452" s="165"/>
      <c r="AH452" s="166"/>
      <c r="AI452" s="167"/>
      <c r="AJ452" s="163"/>
    </row>
    <row r="453" spans="1:36" s="7" customFormat="1" ht="14.1" customHeight="1">
      <c r="A453" s="926" t="s">
        <v>406</v>
      </c>
      <c r="B453" s="920">
        <f>+'Pivot Table 2-Year Insts.'!S282</f>
        <v>0</v>
      </c>
      <c r="C453" s="936"/>
      <c r="D453" s="945">
        <f>SUM(F453:J453)</f>
        <v>0</v>
      </c>
      <c r="E453" s="923"/>
      <c r="F453" s="924">
        <f>+'Pivot Table 2-Year Insts.'!S296</f>
        <v>0</v>
      </c>
      <c r="G453" s="938"/>
      <c r="H453" s="925">
        <f>+'Pivot Table 2-Year Insts.'!S299</f>
        <v>0</v>
      </c>
      <c r="I453" s="938"/>
      <c r="J453" s="925">
        <f>+'Pivot Table 2-Year Insts.'!S302</f>
        <v>0</v>
      </c>
      <c r="K453" s="938"/>
      <c r="L453" s="925">
        <f>+'Pivot Table 2-Year Insts.'!S305</f>
        <v>0</v>
      </c>
      <c r="M453" s="925"/>
      <c r="N453" s="922">
        <f>SUM(F453:L453)</f>
        <v>0</v>
      </c>
      <c r="P453" s="143"/>
      <c r="Q453" s="143"/>
      <c r="R453" s="143"/>
      <c r="S453" s="143"/>
      <c r="T453" s="143"/>
      <c r="U453" s="138"/>
      <c r="V453" s="144"/>
      <c r="W453" s="19"/>
    </row>
    <row r="454" spans="1:36" s="7" customFormat="1" ht="14.1" customHeight="1">
      <c r="A454" s="926"/>
      <c r="B454" s="920"/>
      <c r="C454" s="936"/>
      <c r="D454" s="945"/>
      <c r="E454" s="923"/>
      <c r="F454" s="924"/>
      <c r="G454" s="938"/>
      <c r="H454" s="925"/>
      <c r="I454" s="938"/>
      <c r="J454" s="925"/>
      <c r="K454" s="938"/>
      <c r="L454" s="925"/>
      <c r="M454" s="925"/>
      <c r="N454" s="922"/>
      <c r="P454" s="143"/>
      <c r="Q454" s="143"/>
      <c r="R454" s="143"/>
      <c r="S454" s="143"/>
      <c r="T454" s="143"/>
      <c r="U454" s="138"/>
      <c r="V454" s="144"/>
      <c r="W454" s="19"/>
    </row>
    <row r="455" spans="1:36" s="7" customFormat="1" ht="14.1" customHeight="1">
      <c r="A455" s="926" t="s">
        <v>407</v>
      </c>
      <c r="B455" s="920">
        <f>+'Pivot Table 2-Year Insts.'!S320</f>
        <v>0</v>
      </c>
      <c r="C455" s="936"/>
      <c r="D455" s="945">
        <f>SUM(F455:J455)</f>
        <v>0</v>
      </c>
      <c r="E455" s="923"/>
      <c r="F455" s="924">
        <f>+'Pivot Table 2-Year Insts.'!S334</f>
        <v>0</v>
      </c>
      <c r="G455" s="938"/>
      <c r="H455" s="925">
        <f>+'Pivot Table 2-Year Insts.'!S337</f>
        <v>0</v>
      </c>
      <c r="I455" s="938"/>
      <c r="J455" s="925">
        <f>+'Pivot Table 2-Year Insts.'!S340</f>
        <v>0</v>
      </c>
      <c r="K455" s="938"/>
      <c r="L455" s="925">
        <f>+'Pivot Table 2-Year Insts.'!S343</f>
        <v>0</v>
      </c>
      <c r="M455" s="925"/>
      <c r="N455" s="922">
        <f>SUM(F455:L455)</f>
        <v>0</v>
      </c>
      <c r="P455" s="143"/>
      <c r="Q455" s="143"/>
      <c r="R455" s="143"/>
      <c r="S455" s="143"/>
      <c r="T455" s="143"/>
      <c r="U455" s="138"/>
      <c r="V455" s="144"/>
      <c r="W455" s="19"/>
    </row>
    <row r="456" spans="1:36" s="7" customFormat="1" ht="14.1" customHeight="1">
      <c r="A456" s="926" t="s">
        <v>408</v>
      </c>
      <c r="B456" s="920">
        <f>+'Pivot Table 2-Year Insts.'!S358</f>
        <v>0</v>
      </c>
      <c r="C456" s="936"/>
      <c r="D456" s="945">
        <f>SUM(F456:J456)</f>
        <v>0</v>
      </c>
      <c r="E456" s="923"/>
      <c r="F456" s="924">
        <f>+'Pivot Table 2-Year Insts.'!S372</f>
        <v>0</v>
      </c>
      <c r="G456" s="938"/>
      <c r="H456" s="925">
        <f>+'Pivot Table 2-Year Insts.'!S375</f>
        <v>0</v>
      </c>
      <c r="I456" s="938"/>
      <c r="J456" s="925">
        <f>+'Pivot Table 2-Year Insts.'!S378</f>
        <v>0</v>
      </c>
      <c r="K456" s="938"/>
      <c r="L456" s="925">
        <f>+'Pivot Table 2-Year Insts.'!S381</f>
        <v>0</v>
      </c>
      <c r="M456" s="925"/>
      <c r="N456" s="922">
        <f>SUM(F456:L456)</f>
        <v>0</v>
      </c>
      <c r="P456" s="143"/>
      <c r="Q456" s="143"/>
      <c r="R456" s="143"/>
      <c r="S456" s="143"/>
      <c r="T456" s="143"/>
      <c r="U456" s="138"/>
      <c r="V456" s="144"/>
      <c r="W456" s="19"/>
    </row>
    <row r="457" spans="1:36" s="7" customFormat="1" ht="14.1" customHeight="1">
      <c r="A457" s="926" t="s">
        <v>409</v>
      </c>
      <c r="B457" s="920">
        <f>+'Pivot Table 2-Year Insts.'!S396</f>
        <v>0</v>
      </c>
      <c r="C457" s="936"/>
      <c r="D457" s="945">
        <f>SUM(F457:J457)</f>
        <v>0</v>
      </c>
      <c r="E457" s="923"/>
      <c r="F457" s="924">
        <f>+'Pivot Table 2-Year Insts.'!S410</f>
        <v>0</v>
      </c>
      <c r="G457" s="938"/>
      <c r="H457" s="925">
        <f>+'Pivot Table 2-Year Insts.'!S413</f>
        <v>0</v>
      </c>
      <c r="I457" s="938"/>
      <c r="J457" s="925">
        <f>+'Pivot Table 2-Year Insts.'!S416</f>
        <v>0</v>
      </c>
      <c r="K457" s="938"/>
      <c r="L457" s="925">
        <f>+'Pivot Table 2-Year Insts.'!S419</f>
        <v>0</v>
      </c>
      <c r="M457" s="925"/>
      <c r="N457" s="922">
        <f>SUM(F457:L457)</f>
        <v>0</v>
      </c>
      <c r="P457" s="143"/>
      <c r="Q457" s="143"/>
      <c r="R457" s="143"/>
      <c r="S457" s="143"/>
      <c r="T457" s="143"/>
      <c r="U457" s="138"/>
      <c r="V457" s="144"/>
      <c r="W457" s="19"/>
    </row>
    <row r="458" spans="1:36" s="7" customFormat="1" ht="13.5" customHeight="1">
      <c r="A458" s="926" t="s">
        <v>410</v>
      </c>
      <c r="B458" s="920">
        <f>+'Pivot Table 2-Year Insts.'!S434</f>
        <v>0</v>
      </c>
      <c r="C458" s="936"/>
      <c r="D458" s="945">
        <f>SUM(F458:J458)</f>
        <v>0</v>
      </c>
      <c r="E458" s="923"/>
      <c r="F458" s="924">
        <f>+'Pivot Table 2-Year Insts.'!S448</f>
        <v>0</v>
      </c>
      <c r="G458" s="938"/>
      <c r="H458" s="925">
        <f>+'Pivot Table 2-Year Insts.'!S451</f>
        <v>0</v>
      </c>
      <c r="I458" s="938"/>
      <c r="J458" s="925">
        <f>+'Pivot Table 2-Year Insts.'!S454</f>
        <v>0</v>
      </c>
      <c r="K458" s="938"/>
      <c r="L458" s="925">
        <f>+'Pivot Table 2-Year Insts.'!S457</f>
        <v>0</v>
      </c>
      <c r="M458" s="925"/>
      <c r="N458" s="922">
        <f>SUM(F458:L458)</f>
        <v>0</v>
      </c>
      <c r="P458" s="143"/>
      <c r="Q458" s="143"/>
      <c r="R458" s="143"/>
      <c r="S458" s="143"/>
      <c r="T458" s="143"/>
      <c r="U458" s="138"/>
      <c r="V458" s="144"/>
      <c r="W458" s="19"/>
    </row>
    <row r="459" spans="1:36" s="7" customFormat="1" ht="13.5" customHeight="1">
      <c r="A459" s="926"/>
      <c r="B459" s="920"/>
      <c r="C459" s="936"/>
      <c r="D459" s="945"/>
      <c r="E459" s="923"/>
      <c r="F459" s="924"/>
      <c r="G459" s="938"/>
      <c r="H459" s="925"/>
      <c r="I459" s="938"/>
      <c r="J459" s="925"/>
      <c r="K459" s="938"/>
      <c r="L459" s="925"/>
      <c r="M459" s="925"/>
      <c r="N459" s="922"/>
      <c r="P459" s="143"/>
      <c r="Q459" s="143"/>
      <c r="R459" s="143"/>
      <c r="S459" s="143"/>
      <c r="T459" s="143"/>
      <c r="U459" s="138"/>
      <c r="V459" s="144"/>
      <c r="W459" s="19"/>
    </row>
    <row r="460" spans="1:36" s="7" customFormat="1" ht="14.1" customHeight="1">
      <c r="A460" s="926" t="s">
        <v>411</v>
      </c>
      <c r="B460" s="920">
        <f>+'Pivot Table 2-Year Insts.'!S472</f>
        <v>0</v>
      </c>
      <c r="C460" s="936"/>
      <c r="D460" s="945">
        <f>SUM(F460:J460)</f>
        <v>0</v>
      </c>
      <c r="E460" s="923"/>
      <c r="F460" s="947">
        <f>+'Pivot Table 2-Year Insts.'!S486</f>
        <v>0</v>
      </c>
      <c r="G460" s="938"/>
      <c r="H460" s="925">
        <f>+'Pivot Table 2-Year Insts.'!S489</f>
        <v>0</v>
      </c>
      <c r="I460" s="938"/>
      <c r="J460" s="925">
        <f>+'Pivot Table 2-Year Insts.'!S492</f>
        <v>0</v>
      </c>
      <c r="K460" s="938"/>
      <c r="L460" s="925">
        <f>+'Pivot Table 2-Year Insts.'!S495</f>
        <v>0</v>
      </c>
      <c r="M460" s="925"/>
      <c r="N460" s="922">
        <f>SUM(F460:L460)</f>
        <v>0</v>
      </c>
      <c r="P460" s="143"/>
      <c r="Q460" s="143"/>
      <c r="R460" s="143"/>
      <c r="S460" s="143"/>
      <c r="T460" s="143"/>
      <c r="U460" s="138"/>
      <c r="V460" s="144"/>
      <c r="W460" s="19"/>
    </row>
    <row r="461" spans="1:36" s="7" customFormat="1" ht="14.1" customHeight="1">
      <c r="A461" s="926" t="s">
        <v>412</v>
      </c>
      <c r="B461" s="920">
        <f>+'Pivot Table 2-Year Insts.'!S510</f>
        <v>0</v>
      </c>
      <c r="C461" s="936"/>
      <c r="D461" s="945">
        <f>SUM(F461:J461)</f>
        <v>0</v>
      </c>
      <c r="E461" s="923"/>
      <c r="F461" s="947">
        <f>+'Pivot Table 2-Year Insts.'!S524</f>
        <v>0</v>
      </c>
      <c r="G461" s="938"/>
      <c r="H461" s="925">
        <f>+'Pivot Table 2-Year Insts.'!S527</f>
        <v>0</v>
      </c>
      <c r="I461" s="938"/>
      <c r="J461" s="925">
        <f>+'Pivot Table 2-Year Insts.'!S530</f>
        <v>0</v>
      </c>
      <c r="K461" s="938"/>
      <c r="L461" s="925">
        <f>+'Pivot Table 2-Year Insts.'!S533</f>
        <v>0</v>
      </c>
      <c r="M461" s="925"/>
      <c r="N461" s="922">
        <f>SUM(F461:L461)</f>
        <v>0</v>
      </c>
      <c r="P461" s="143"/>
      <c r="Q461" s="143"/>
      <c r="R461" s="143"/>
      <c r="S461" s="143"/>
      <c r="T461" s="143"/>
      <c r="U461" s="138"/>
      <c r="V461" s="144"/>
      <c r="W461" s="19"/>
    </row>
    <row r="462" spans="1:36" s="7" customFormat="1" ht="14.1" customHeight="1">
      <c r="A462" s="926" t="s">
        <v>413</v>
      </c>
      <c r="B462" s="920">
        <f>+'Pivot Table 2-Year Insts.'!S548</f>
        <v>0</v>
      </c>
      <c r="C462" s="936"/>
      <c r="D462" s="945">
        <f>SUM(F462:J462)</f>
        <v>0</v>
      </c>
      <c r="E462" s="923"/>
      <c r="F462" s="947">
        <f>+'Pivot Table 2-Year Insts.'!S562</f>
        <v>0</v>
      </c>
      <c r="G462" s="938"/>
      <c r="H462" s="925">
        <f>+'Pivot Table 2-Year Insts.'!S565</f>
        <v>0</v>
      </c>
      <c r="I462" s="938"/>
      <c r="J462" s="925">
        <f>+'Pivot Table 2-Year Insts.'!S568</f>
        <v>0</v>
      </c>
      <c r="K462" s="938"/>
      <c r="L462" s="925">
        <f>+'Pivot Table 2-Year Insts.'!S571</f>
        <v>0</v>
      </c>
      <c r="M462" s="925"/>
      <c r="N462" s="922">
        <f>SUM(F462:L462)</f>
        <v>0</v>
      </c>
      <c r="P462" s="143"/>
      <c r="Q462" s="143"/>
      <c r="R462" s="143"/>
      <c r="S462" s="143"/>
      <c r="T462" s="143"/>
      <c r="U462" s="138"/>
      <c r="V462" s="144"/>
      <c r="W462" s="19"/>
    </row>
    <row r="463" spans="1:36" s="19" customFormat="1" ht="14.1" customHeight="1">
      <c r="A463" s="928" t="s">
        <v>414</v>
      </c>
      <c r="B463" s="929">
        <f>+'Pivot Table 2-Year Insts.'!S586</f>
        <v>0</v>
      </c>
      <c r="C463" s="940"/>
      <c r="D463" s="931">
        <f>SUM(F463:J463)</f>
        <v>0</v>
      </c>
      <c r="E463" s="932"/>
      <c r="F463" s="948">
        <f>+'Pivot Table 2-Year Insts.'!S600</f>
        <v>0</v>
      </c>
      <c r="G463" s="949"/>
      <c r="H463" s="934">
        <f>+'Pivot Table 2-Year Insts.'!S603</f>
        <v>0</v>
      </c>
      <c r="I463" s="949"/>
      <c r="J463" s="934">
        <f>+'Pivot Table 2-Year Insts.'!S606</f>
        <v>0</v>
      </c>
      <c r="K463" s="949"/>
      <c r="L463" s="934">
        <f>+'Pivot Table 2-Year Insts.'!S609</f>
        <v>0</v>
      </c>
      <c r="M463" s="934"/>
      <c r="N463" s="935">
        <f>SUM(F463:L463)</f>
        <v>0</v>
      </c>
      <c r="P463" s="143"/>
      <c r="Q463" s="143"/>
      <c r="R463" s="143"/>
      <c r="S463" s="143"/>
      <c r="T463" s="143"/>
      <c r="U463" s="138"/>
      <c r="V463" s="144"/>
    </row>
    <row r="464" spans="1:36" ht="59.25" customHeight="1">
      <c r="A464" s="952" t="s">
        <v>773</v>
      </c>
      <c r="B464" s="952"/>
      <c r="C464" s="952"/>
      <c r="D464" s="953"/>
      <c r="E464" s="953"/>
      <c r="F464" s="953"/>
      <c r="G464" s="953"/>
      <c r="H464" s="953"/>
      <c r="I464" s="953"/>
      <c r="J464" s="953"/>
      <c r="K464" s="953"/>
      <c r="L464" s="953"/>
      <c r="M464" s="953"/>
      <c r="N464" s="953"/>
      <c r="P464" s="136"/>
      <c r="Q464" s="143"/>
      <c r="R464" s="143"/>
      <c r="S464" s="143"/>
      <c r="T464" s="143"/>
      <c r="U464" s="136"/>
      <c r="V464" s="136"/>
      <c r="W464" s="12"/>
    </row>
    <row r="465" spans="1:23" ht="15" customHeight="1">
      <c r="A465" s="952" t="s">
        <v>772</v>
      </c>
      <c r="B465" s="952"/>
      <c r="C465" s="952"/>
      <c r="D465" s="953"/>
      <c r="E465" s="953"/>
      <c r="F465" s="953"/>
      <c r="G465" s="953"/>
      <c r="H465" s="953"/>
      <c r="I465" s="953"/>
      <c r="J465" s="953"/>
      <c r="K465" s="953"/>
      <c r="L465" s="953"/>
      <c r="M465" s="953"/>
      <c r="N465" s="953"/>
      <c r="P465" s="136"/>
      <c r="Q465" s="136"/>
      <c r="R465" s="136"/>
      <c r="S465" s="136"/>
      <c r="T465" s="136"/>
      <c r="U465" s="136"/>
      <c r="V465" s="136"/>
      <c r="W465" s="12"/>
    </row>
    <row r="466" spans="1:23">
      <c r="A466" s="326"/>
      <c r="B466" s="28"/>
      <c r="C466" s="28"/>
      <c r="D466" s="43"/>
      <c r="E466" s="43"/>
      <c r="F466" s="43"/>
      <c r="G466" s="43"/>
      <c r="H466" s="43"/>
      <c r="I466" s="43"/>
      <c r="J466" s="43"/>
      <c r="K466" s="43"/>
      <c r="L466" s="43"/>
      <c r="M466" s="43"/>
      <c r="N466" s="183" t="s">
        <v>1012</v>
      </c>
      <c r="P466" s="136"/>
      <c r="Q466" s="136"/>
      <c r="R466" s="136"/>
      <c r="S466" s="136"/>
      <c r="T466" s="136"/>
      <c r="U466" s="136"/>
      <c r="V466" s="136"/>
      <c r="W466" s="12"/>
    </row>
  </sheetData>
  <mergeCells count="31">
    <mergeCell ref="A341:N341"/>
    <mergeCell ref="A371:N371"/>
    <mergeCell ref="A372:N372"/>
    <mergeCell ref="A402:N402"/>
    <mergeCell ref="A465:N465"/>
    <mergeCell ref="A403:N403"/>
    <mergeCell ref="A433:N433"/>
    <mergeCell ref="A434:N434"/>
    <mergeCell ref="A464:N464"/>
    <mergeCell ref="A340:N340"/>
    <mergeCell ref="A215:N215"/>
    <mergeCell ref="A216:N216"/>
    <mergeCell ref="A309:N309"/>
    <mergeCell ref="A247:N247"/>
    <mergeCell ref="A248:N248"/>
    <mergeCell ref="A278:N278"/>
    <mergeCell ref="A279:N279"/>
    <mergeCell ref="A217:L217"/>
    <mergeCell ref="A153:N153"/>
    <mergeCell ref="A154:N154"/>
    <mergeCell ref="A184:N184"/>
    <mergeCell ref="A185:N185"/>
    <mergeCell ref="A310:N310"/>
    <mergeCell ref="A29:N29"/>
    <mergeCell ref="A30:N30"/>
    <mergeCell ref="A60:N60"/>
    <mergeCell ref="A123:N123"/>
    <mergeCell ref="A61:N61"/>
    <mergeCell ref="A91:N91"/>
    <mergeCell ref="A92:N92"/>
    <mergeCell ref="A122:N122"/>
  </mergeCells>
  <phoneticPr fontId="4" type="noConversion"/>
  <conditionalFormatting sqref="AJ452 AJ390 AJ421">
    <cfRule type="cellIs" dxfId="714" priority="1" stopIfTrue="1" operator="notEqual">
      <formula>100</formula>
    </cfRule>
  </conditionalFormatting>
  <printOptions horizontalCentered="1"/>
  <pageMargins left="0.75" right="0.75" top="0.85" bottom="0.57999999999999996" header="0.85" footer="0.5"/>
  <pageSetup firstPageNumber="30" orientation="landscape" useFirstPageNumber="1" r:id="rId1"/>
  <headerFooter alignWithMargins="0">
    <oddHeader>&amp;R&amp;"Arial,Regular"&amp;8SREB-State Data Exchange</oddHeader>
    <oddFooter>&amp;C&amp;"Arial,Regular"&amp;10&amp;P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4.xml><?xml version="1.0" encoding="utf-8"?>
<worksheet xmlns="http://schemas.openxmlformats.org/spreadsheetml/2006/main" xmlns:r="http://schemas.openxmlformats.org/officeDocument/2006/relationships">
  <sheetPr>
    <tabColor theme="5" tint="0.59999389629810485"/>
  </sheetPr>
  <dimension ref="A1:AN466"/>
  <sheetViews>
    <sheetView showGridLines="0" showZeros="0" view="pageBreakPreview" topLeftCell="A432" zoomScale="90" zoomScaleNormal="90" zoomScaleSheetLayoutView="90" workbookViewId="0">
      <pane xSplit="1" topLeftCell="B1" activePane="topRight" state="frozen"/>
      <selection activeCell="S371" sqref="S371"/>
      <selection pane="topRight" activeCell="B445" sqref="B445"/>
    </sheetView>
  </sheetViews>
  <sheetFormatPr defaultColWidth="9" defaultRowHeight="15"/>
  <cols>
    <col min="1" max="1" width="11" style="38" customWidth="1"/>
    <col min="2" max="2" width="7" style="38" customWidth="1"/>
    <col min="3" max="3" width="5.625" style="38" customWidth="1"/>
    <col min="4" max="4" width="7" style="38" customWidth="1"/>
    <col min="5" max="5" width="4.875" style="38" customWidth="1"/>
    <col min="6" max="6" width="7.125" style="38" customWidth="1"/>
    <col min="7" max="7" width="6" style="38" customWidth="1"/>
    <col min="8" max="8" width="6.625" style="66" customWidth="1"/>
    <col min="9" max="9" width="4.25" style="66" customWidth="1"/>
    <col min="10" max="10" width="6.625" style="38" customWidth="1"/>
    <col min="11" max="11" width="3" style="38" customWidth="1"/>
    <col min="12" max="12" width="6.375" style="38" customWidth="1"/>
    <col min="13" max="13" width="1.125" style="38" customWidth="1"/>
    <col min="14" max="14" width="6.25" style="38" customWidth="1"/>
    <col min="15" max="15" width="3" style="10" customWidth="1"/>
    <col min="16" max="16" width="9.625" style="133" customWidth="1"/>
    <col min="17" max="17" width="8" style="133" customWidth="1"/>
    <col min="18" max="20" width="8.5" style="133" customWidth="1"/>
    <col min="21" max="21" width="10.125" style="133" customWidth="1"/>
    <col min="22" max="22" width="9" style="133"/>
    <col min="23" max="23" width="11.5" style="10" customWidth="1"/>
    <col min="24" max="16384" width="9" style="10"/>
  </cols>
  <sheetData>
    <row r="1" spans="1:35" ht="15.75">
      <c r="A1" s="1" t="s">
        <v>748</v>
      </c>
      <c r="B1" s="1"/>
      <c r="C1" s="1"/>
      <c r="D1" s="1"/>
      <c r="E1" s="1"/>
      <c r="F1" s="1"/>
      <c r="G1" s="1"/>
      <c r="H1" s="1"/>
      <c r="I1" s="1"/>
      <c r="J1" s="1"/>
      <c r="K1" s="1"/>
      <c r="L1" s="44"/>
      <c r="M1" s="11"/>
      <c r="N1" s="44"/>
    </row>
    <row r="2" spans="1:35" ht="9" customHeight="1">
      <c r="A2" s="1"/>
      <c r="B2" s="1"/>
      <c r="C2" s="1"/>
      <c r="D2" s="1"/>
      <c r="E2" s="1"/>
      <c r="F2" s="1"/>
      <c r="G2" s="1"/>
      <c r="H2" s="1"/>
      <c r="I2" s="1"/>
      <c r="J2" s="1"/>
      <c r="K2" s="1"/>
      <c r="L2" s="44"/>
      <c r="M2" s="11"/>
      <c r="N2" s="44"/>
    </row>
    <row r="3" spans="1:35" ht="15.75">
      <c r="A3" s="1" t="s">
        <v>425</v>
      </c>
      <c r="B3" s="1"/>
      <c r="C3" s="1"/>
      <c r="D3" s="1"/>
      <c r="E3" s="1"/>
      <c r="F3" s="1"/>
      <c r="G3" s="1"/>
      <c r="H3" s="1"/>
      <c r="I3" s="1"/>
      <c r="J3" s="1"/>
      <c r="K3" s="1"/>
      <c r="L3" s="44"/>
      <c r="M3" s="11"/>
      <c r="N3" s="44"/>
    </row>
    <row r="4" spans="1:35" ht="18.75">
      <c r="A4" s="1" t="s">
        <v>727</v>
      </c>
      <c r="B4" s="1"/>
      <c r="C4" s="1"/>
      <c r="D4" s="1"/>
      <c r="E4" s="1"/>
      <c r="F4" s="1"/>
      <c r="G4" s="1"/>
      <c r="H4" s="1"/>
      <c r="I4" s="1"/>
      <c r="J4" s="1"/>
      <c r="K4" s="1"/>
      <c r="L4" s="44"/>
      <c r="M4" s="11"/>
      <c r="N4" s="44"/>
      <c r="W4" s="133"/>
      <c r="X4" s="133"/>
      <c r="Y4" s="133"/>
      <c r="Z4" s="12"/>
      <c r="AA4" s="12"/>
      <c r="AB4" s="12"/>
      <c r="AC4" s="12"/>
      <c r="AD4" s="12"/>
    </row>
    <row r="5" spans="1:35" ht="15.75">
      <c r="A5" s="1" t="s">
        <v>1141</v>
      </c>
      <c r="B5" s="1"/>
      <c r="C5" s="1"/>
      <c r="D5" s="1"/>
      <c r="E5" s="1"/>
      <c r="F5" s="1"/>
      <c r="G5" s="1"/>
      <c r="H5" s="1"/>
      <c r="I5" s="1"/>
      <c r="J5" s="1"/>
      <c r="K5" s="1"/>
      <c r="L5" s="44"/>
      <c r="M5" s="11"/>
      <c r="N5" s="44"/>
      <c r="W5" s="133"/>
      <c r="X5" s="133"/>
      <c r="Y5" s="133"/>
      <c r="Z5" s="12"/>
      <c r="AA5" s="12"/>
      <c r="AB5" s="12"/>
      <c r="AC5" s="12"/>
      <c r="AD5" s="12"/>
    </row>
    <row r="6" spans="1:35" ht="9" customHeight="1">
      <c r="A6" s="1"/>
      <c r="B6" s="1"/>
      <c r="C6" s="1"/>
      <c r="D6" s="1"/>
      <c r="E6" s="1"/>
      <c r="F6" s="1"/>
      <c r="G6" s="1"/>
      <c r="H6" s="1"/>
      <c r="I6" s="1"/>
      <c r="J6" s="1"/>
      <c r="K6" s="1"/>
      <c r="L6" s="44"/>
      <c r="M6" s="11"/>
      <c r="N6" s="44"/>
      <c r="W6" s="133"/>
      <c r="X6" s="133"/>
      <c r="Y6" s="133"/>
      <c r="Z6" s="12"/>
      <c r="AA6" s="12"/>
      <c r="AB6" s="12"/>
      <c r="AC6" s="12"/>
      <c r="AD6" s="12"/>
      <c r="AE6" s="12"/>
      <c r="AF6" s="12"/>
      <c r="AG6" s="12"/>
      <c r="AH6" s="12"/>
      <c r="AI6" s="12"/>
    </row>
    <row r="7" spans="1:35" ht="67.5" customHeight="1">
      <c r="A7" s="15"/>
      <c r="B7" s="42" t="s">
        <v>938</v>
      </c>
      <c r="C7" s="50"/>
      <c r="D7" s="42" t="s">
        <v>771</v>
      </c>
      <c r="E7" s="51"/>
      <c r="F7" s="42" t="s">
        <v>397</v>
      </c>
      <c r="G7" s="42"/>
      <c r="H7" s="42" t="s">
        <v>396</v>
      </c>
      <c r="I7" s="42"/>
      <c r="J7" s="42" t="s">
        <v>390</v>
      </c>
      <c r="K7" s="42"/>
      <c r="L7" s="42" t="s">
        <v>416</v>
      </c>
      <c r="M7" s="42"/>
      <c r="N7" s="42" t="s">
        <v>417</v>
      </c>
      <c r="W7" s="133"/>
      <c r="X7" s="133"/>
      <c r="Y7" s="133"/>
      <c r="Z7" s="12"/>
      <c r="AA7" s="12"/>
      <c r="AB7" s="12"/>
      <c r="AC7" s="12"/>
      <c r="AD7" s="12"/>
      <c r="AE7" s="12"/>
      <c r="AF7" s="12"/>
      <c r="AG7" s="12"/>
      <c r="AH7" s="12"/>
      <c r="AI7" s="12"/>
    </row>
    <row r="8" spans="1:35" s="18" customFormat="1" ht="18" customHeight="1">
      <c r="A8" s="13" t="s">
        <v>399</v>
      </c>
      <c r="B8" s="34">
        <f>'Pivot Table 4-Year Insts.'!$Q$705</f>
        <v>77.451028283913828</v>
      </c>
      <c r="C8" s="35"/>
      <c r="D8" s="63">
        <f>SUM(F8:J8)</f>
        <v>74.690036349151015</v>
      </c>
      <c r="E8" s="36"/>
      <c r="F8" s="46">
        <f>'Pivot Table 4-Year Insts.'!$Q$722</f>
        <v>52.398877989676173</v>
      </c>
      <c r="G8" s="6"/>
      <c r="H8" s="6">
        <f>'Pivot Table 4-Year Insts.'!$Q$725</f>
        <v>5.3424953111254965</v>
      </c>
      <c r="I8" s="46"/>
      <c r="J8" s="6">
        <f>'Pivot Table 4-Year Insts.'!$Q$728</f>
        <v>16.948663048349349</v>
      </c>
      <c r="K8" s="46"/>
      <c r="L8" s="6">
        <f>'Pivot Table 4-Year Insts.'!$Q$731</f>
        <v>25.309963650848978</v>
      </c>
      <c r="M8" s="6"/>
      <c r="N8" s="52">
        <f>SUM(F8:L8)</f>
        <v>100</v>
      </c>
      <c r="P8" s="133"/>
      <c r="Q8" s="133"/>
      <c r="R8" s="133"/>
      <c r="S8" s="133"/>
      <c r="T8" s="133"/>
      <c r="U8" s="133"/>
      <c r="V8" s="133"/>
      <c r="W8" s="133"/>
      <c r="X8" s="133"/>
      <c r="Y8" s="133"/>
      <c r="Z8" s="12"/>
      <c r="AA8" s="12"/>
      <c r="AB8" s="12"/>
      <c r="AC8" s="12"/>
      <c r="AD8" s="12"/>
      <c r="AE8" s="12"/>
      <c r="AF8" s="12"/>
      <c r="AG8" s="12"/>
      <c r="AH8" s="12"/>
      <c r="AI8" s="12"/>
    </row>
    <row r="9" spans="1:35" s="7" customFormat="1" ht="14.1" customHeight="1">
      <c r="A9" s="2"/>
      <c r="B9" s="34"/>
      <c r="C9" s="35"/>
      <c r="D9" s="64"/>
      <c r="E9" s="36"/>
      <c r="F9" s="46"/>
      <c r="G9" s="79"/>
      <c r="H9" s="6"/>
      <c r="I9" s="79"/>
      <c r="J9" s="6"/>
      <c r="K9" s="79"/>
      <c r="L9" s="6"/>
      <c r="M9" s="6"/>
      <c r="N9" s="52"/>
      <c r="P9" s="133"/>
      <c r="Q9" s="133"/>
      <c r="R9" s="133"/>
      <c r="S9" s="133"/>
      <c r="T9" s="133"/>
      <c r="U9" s="133"/>
      <c r="V9" s="133"/>
      <c r="W9" s="133"/>
      <c r="X9" s="133"/>
      <c r="Y9" s="133"/>
      <c r="Z9" s="12"/>
      <c r="AA9" s="12"/>
      <c r="AB9" s="12"/>
      <c r="AC9" s="12"/>
      <c r="AD9" s="12"/>
      <c r="AE9" s="12"/>
      <c r="AF9" s="12"/>
      <c r="AG9" s="12"/>
      <c r="AH9" s="12"/>
      <c r="AI9" s="12"/>
    </row>
    <row r="10" spans="1:35" s="7" customFormat="1" ht="14.1" customHeight="1">
      <c r="A10" s="13" t="s">
        <v>400</v>
      </c>
      <c r="B10" s="34">
        <f>'Pivot Table 4-Year Insts.'!$Q$17</f>
        <v>55.168635507618561</v>
      </c>
      <c r="C10" s="35"/>
      <c r="D10" s="64">
        <f t="shared" ref="D10:D28" si="0">SUM(F10:J10)</f>
        <v>65.175024826216486</v>
      </c>
      <c r="E10" s="36"/>
      <c r="F10" s="46">
        <f>'Pivot Table 4-Year Insts.'!$Q$34</f>
        <v>47.809086395233372</v>
      </c>
      <c r="G10" s="79"/>
      <c r="H10" s="6">
        <f>'Pivot Table 4-Year Insts.'!$Q$37</f>
        <v>0</v>
      </c>
      <c r="I10" s="79"/>
      <c r="J10" s="6">
        <f>'Pivot Table 4-Year Insts.'!$Q$40</f>
        <v>17.365938430983118</v>
      </c>
      <c r="K10" s="79"/>
      <c r="L10" s="6">
        <f>'Pivot Table 4-Year Insts.'!$Q$43</f>
        <v>34.824975173783521</v>
      </c>
      <c r="M10" s="6"/>
      <c r="N10" s="52">
        <f t="shared" ref="N10:N28" si="1">SUM(F10:L10)</f>
        <v>100</v>
      </c>
      <c r="P10" s="133"/>
      <c r="Q10" s="133"/>
      <c r="R10" s="133"/>
      <c r="S10" s="133"/>
      <c r="T10" s="133"/>
      <c r="U10" s="133"/>
      <c r="V10" s="133"/>
      <c r="W10" s="133"/>
      <c r="X10" s="133"/>
      <c r="Y10" s="133"/>
      <c r="Z10" s="12"/>
      <c r="AA10" s="12"/>
      <c r="AB10" s="12"/>
      <c r="AC10" s="12"/>
      <c r="AD10" s="12"/>
      <c r="AE10" s="12"/>
      <c r="AF10" s="12"/>
      <c r="AG10" s="12"/>
      <c r="AH10" s="12"/>
      <c r="AI10" s="12"/>
    </row>
    <row r="11" spans="1:35" s="7" customFormat="1" ht="14.1" customHeight="1">
      <c r="A11" s="2" t="s">
        <v>401</v>
      </c>
      <c r="B11" s="34">
        <f>'Pivot Table 4-Year Insts.'!$Q$60</f>
        <v>63.847967000589279</v>
      </c>
      <c r="C11" s="35"/>
      <c r="D11" s="64">
        <f t="shared" si="0"/>
        <v>62.113520996769722</v>
      </c>
      <c r="E11" s="36"/>
      <c r="F11" s="46">
        <f>'Pivot Table 4-Year Insts.'!$Q$77</f>
        <v>34.268574065528377</v>
      </c>
      <c r="G11" s="79"/>
      <c r="H11" s="6">
        <f>'Pivot Table 4-Year Insts.'!$Q$80</f>
        <v>4.753114905399169</v>
      </c>
      <c r="I11" s="79"/>
      <c r="J11" s="6">
        <f>'Pivot Table 4-Year Insts.'!$Q$83</f>
        <v>23.09183202584218</v>
      </c>
      <c r="K11" s="79"/>
      <c r="L11" s="6">
        <f>'Pivot Table 4-Year Insts.'!$Q$86</f>
        <v>37.886479003230271</v>
      </c>
      <c r="M11" s="6"/>
      <c r="N11" s="52">
        <f t="shared" si="1"/>
        <v>100</v>
      </c>
      <c r="P11" s="133"/>
      <c r="Q11" s="133"/>
      <c r="R11" s="133"/>
      <c r="S11" s="133"/>
      <c r="T11" s="133"/>
      <c r="U11" s="133"/>
      <c r="V11" s="133"/>
      <c r="W11" s="133"/>
      <c r="X11" s="133"/>
      <c r="Y11" s="133"/>
      <c r="Z11" s="12"/>
      <c r="AA11" s="12"/>
      <c r="AB11" s="12"/>
      <c r="AC11" s="12"/>
      <c r="AD11" s="12"/>
      <c r="AE11" s="12"/>
      <c r="AF11" s="12"/>
      <c r="AG11" s="12"/>
      <c r="AH11" s="12"/>
      <c r="AI11" s="12"/>
    </row>
    <row r="12" spans="1:35" s="18" customFormat="1" ht="13.5" customHeight="1">
      <c r="A12" s="2" t="s">
        <v>415</v>
      </c>
      <c r="B12" s="34" t="e">
        <f>'Pivot Table 4-Year Insts.'!$Q$103</f>
        <v>#DIV/0!</v>
      </c>
      <c r="C12" s="35"/>
      <c r="D12" s="64">
        <f t="shared" si="0"/>
        <v>66.778448468589318</v>
      </c>
      <c r="E12" s="36"/>
      <c r="F12" s="46">
        <f>'Pivot Table 4-Year Insts.'!$Q$120</f>
        <v>66.577241225128546</v>
      </c>
      <c r="G12" s="79"/>
      <c r="H12" s="327">
        <f>'Pivot Table 4-Year Insts.'!$Q$123</f>
        <v>0.2012072434607646</v>
      </c>
      <c r="I12" s="79"/>
      <c r="J12" s="6">
        <f>'Pivot Table 4-Year Insts.'!$Q$126</f>
        <v>0</v>
      </c>
      <c r="K12" s="79"/>
      <c r="L12" s="6">
        <f>'Pivot Table 4-Year Insts.'!$Q$129</f>
        <v>33.22155153141069</v>
      </c>
      <c r="M12" s="6"/>
      <c r="N12" s="52">
        <f t="shared" si="1"/>
        <v>100</v>
      </c>
      <c r="O12" s="7"/>
      <c r="P12" s="133"/>
      <c r="Q12" s="133"/>
      <c r="R12" s="133"/>
      <c r="S12" s="133"/>
      <c r="T12" s="133"/>
      <c r="U12" s="133"/>
      <c r="V12" s="133"/>
      <c r="W12" s="133"/>
      <c r="X12" s="133"/>
      <c r="Y12" s="133"/>
      <c r="Z12" s="12"/>
      <c r="AA12" s="12"/>
      <c r="AB12" s="12"/>
      <c r="AC12" s="12"/>
      <c r="AD12" s="12"/>
      <c r="AE12" s="12"/>
      <c r="AF12" s="12"/>
      <c r="AG12" s="12"/>
      <c r="AH12" s="12"/>
      <c r="AI12" s="12"/>
    </row>
    <row r="13" spans="1:35" s="7" customFormat="1" ht="13.5" customHeight="1">
      <c r="A13" s="2" t="s">
        <v>402</v>
      </c>
      <c r="B13" s="34">
        <f>'Pivot Table 4-Year Insts.'!$Q$146</f>
        <v>61.349178217637068</v>
      </c>
      <c r="C13" s="35"/>
      <c r="D13" s="64">
        <f t="shared" si="0"/>
        <v>78.519081648167855</v>
      </c>
      <c r="E13" s="36"/>
      <c r="F13" s="46">
        <f>'Pivot Table 4-Year Insts.'!$Q$163</f>
        <v>59.394860878820133</v>
      </c>
      <c r="G13" s="79"/>
      <c r="H13" s="6">
        <f>'Pivot Table 4-Year Insts.'!$Q$166</f>
        <v>10.177892656226243</v>
      </c>
      <c r="I13" s="79"/>
      <c r="J13" s="6">
        <f>'Pivot Table 4-Year Insts.'!$Q$169</f>
        <v>8.9463281131214831</v>
      </c>
      <c r="K13" s="79"/>
      <c r="L13" s="6">
        <f>'Pivot Table 4-Year Insts.'!$Q$172</f>
        <v>21.480918351832141</v>
      </c>
      <c r="M13" s="6"/>
      <c r="N13" s="52">
        <f t="shared" si="1"/>
        <v>100</v>
      </c>
      <c r="P13" s="133"/>
      <c r="Q13" s="133"/>
      <c r="R13" s="133"/>
      <c r="S13" s="133"/>
      <c r="T13" s="133"/>
      <c r="U13" s="133"/>
      <c r="V13" s="133"/>
      <c r="W13" s="133"/>
      <c r="X13" s="133"/>
      <c r="Y13" s="133"/>
      <c r="Z13" s="12"/>
      <c r="AA13" s="12"/>
      <c r="AB13" s="12"/>
      <c r="AC13" s="12"/>
      <c r="AD13" s="12"/>
      <c r="AE13" s="12"/>
      <c r="AF13" s="12"/>
      <c r="AG13" s="12"/>
      <c r="AH13" s="12"/>
      <c r="AI13" s="12"/>
    </row>
    <row r="14" spans="1:35" s="7" customFormat="1" ht="13.5" customHeight="1">
      <c r="A14" s="2"/>
      <c r="B14" s="34"/>
      <c r="C14" s="35"/>
      <c r="D14" s="64"/>
      <c r="E14" s="36"/>
      <c r="F14" s="46"/>
      <c r="G14" s="79"/>
      <c r="H14" s="79"/>
      <c r="I14" s="79"/>
      <c r="J14" s="6"/>
      <c r="K14" s="79"/>
      <c r="L14" s="6"/>
      <c r="M14" s="6"/>
      <c r="N14" s="52"/>
      <c r="P14" s="133"/>
      <c r="Q14" s="133"/>
      <c r="R14" s="133"/>
      <c r="S14" s="133"/>
      <c r="T14" s="133"/>
      <c r="U14" s="133"/>
      <c r="V14" s="133"/>
      <c r="W14" s="133"/>
      <c r="X14" s="133"/>
      <c r="Y14" s="133"/>
      <c r="Z14" s="12"/>
      <c r="AA14" s="12"/>
      <c r="AB14" s="12"/>
      <c r="AC14" s="12"/>
      <c r="AD14" s="12"/>
      <c r="AE14" s="12"/>
      <c r="AF14" s="12"/>
      <c r="AG14" s="12"/>
      <c r="AH14" s="12"/>
      <c r="AI14" s="12"/>
    </row>
    <row r="15" spans="1:35" s="7" customFormat="1" ht="14.1" customHeight="1">
      <c r="A15" s="2" t="s">
        <v>403</v>
      </c>
      <c r="B15" s="34">
        <f>'Pivot Table 4-Year Insts.'!$Q$189</f>
        <v>54.456021322994907</v>
      </c>
      <c r="C15" s="35"/>
      <c r="D15" s="64">
        <f t="shared" si="0"/>
        <v>75.932188306487504</v>
      </c>
      <c r="E15" s="36"/>
      <c r="F15" s="46">
        <f>'Pivot Table 4-Year Insts.'!$Q$206</f>
        <v>49.652932277298213</v>
      </c>
      <c r="G15" s="79"/>
      <c r="H15" s="6">
        <f>'Pivot Table 4-Year Insts.'!$Q$209</f>
        <v>7.9514105188217501</v>
      </c>
      <c r="I15" s="79"/>
      <c r="J15" s="6">
        <f>'Pivot Table 4-Year Insts.'!$Q$212</f>
        <v>18.327845510367535</v>
      </c>
      <c r="K15" s="79"/>
      <c r="L15" s="6">
        <f>'Pivot Table 4-Year Insts.'!$Q$215</f>
        <v>24.067811693512503</v>
      </c>
      <c r="M15" s="6"/>
      <c r="N15" s="52">
        <f t="shared" si="1"/>
        <v>100</v>
      </c>
      <c r="P15" s="133"/>
      <c r="Q15" s="133"/>
      <c r="R15" s="133"/>
      <c r="S15" s="133"/>
      <c r="T15" s="133"/>
      <c r="U15" s="133"/>
      <c r="V15" s="133"/>
      <c r="W15" s="133"/>
      <c r="X15" s="133"/>
      <c r="Y15" s="133"/>
      <c r="Z15" s="12"/>
      <c r="AA15" s="12"/>
      <c r="AB15" s="12"/>
      <c r="AC15" s="12"/>
      <c r="AD15" s="12"/>
      <c r="AE15" s="12"/>
      <c r="AF15" s="12"/>
      <c r="AG15" s="12"/>
      <c r="AH15" s="12"/>
      <c r="AI15" s="12"/>
    </row>
    <row r="16" spans="1:35" s="7" customFormat="1" ht="14.1" customHeight="1">
      <c r="A16" s="2" t="s">
        <v>404</v>
      </c>
      <c r="B16" s="34">
        <f>'Pivot Table 4-Year Insts.'!$Q$232</f>
        <v>54.961187985150183</v>
      </c>
      <c r="C16" s="35"/>
      <c r="D16" s="64">
        <f t="shared" si="0"/>
        <v>65.85047589806571</v>
      </c>
      <c r="E16" s="36"/>
      <c r="F16" s="46">
        <f>'Pivot Table 4-Year Insts.'!$Q$249</f>
        <v>48.303653669020569</v>
      </c>
      <c r="G16" s="79"/>
      <c r="H16" s="6">
        <f>'Pivot Table 4-Year Insts.'!$Q$252</f>
        <v>5.7798587657353391</v>
      </c>
      <c r="I16" s="79"/>
      <c r="J16" s="6">
        <f>'Pivot Table 4-Year Insts.'!$Q$255</f>
        <v>11.766963463309795</v>
      </c>
      <c r="K16" s="79"/>
      <c r="L16" s="6">
        <f>'Pivot Table 4-Year Insts.'!$Q$258</f>
        <v>34.149524101934297</v>
      </c>
      <c r="M16" s="6"/>
      <c r="N16" s="52">
        <f t="shared" si="1"/>
        <v>100</v>
      </c>
      <c r="P16" s="133"/>
      <c r="Q16" s="133"/>
      <c r="R16" s="133"/>
      <c r="S16" s="133"/>
      <c r="T16" s="133"/>
      <c r="U16" s="133"/>
      <c r="V16" s="133"/>
      <c r="W16" s="133"/>
      <c r="X16" s="133"/>
      <c r="Y16" s="133"/>
      <c r="Z16" s="12"/>
      <c r="AA16" s="12"/>
      <c r="AB16" s="12"/>
      <c r="AC16" s="12"/>
      <c r="AD16" s="12"/>
      <c r="AE16" s="12"/>
      <c r="AF16" s="12"/>
      <c r="AG16" s="12"/>
      <c r="AH16" s="12"/>
      <c r="AI16" s="12"/>
    </row>
    <row r="17" spans="1:35" s="7" customFormat="1" ht="13.5" customHeight="1">
      <c r="A17" s="2" t="s">
        <v>405</v>
      </c>
      <c r="B17" s="34">
        <f>'Pivot Table 4-Year Insts.'!$Q$275</f>
        <v>75.851234588982621</v>
      </c>
      <c r="C17" s="35"/>
      <c r="D17" s="64">
        <f t="shared" si="0"/>
        <v>63.444394416929313</v>
      </c>
      <c r="E17" s="36"/>
      <c r="F17" s="46">
        <f>'Pivot Table 4-Year Insts.'!$Q$292</f>
        <v>37.505628095452501</v>
      </c>
      <c r="G17" s="79"/>
      <c r="H17" s="6">
        <f>'Pivot Table 4-Year Insts.'!$Q$295</f>
        <v>7.253489419180549</v>
      </c>
      <c r="I17" s="79"/>
      <c r="J17" s="6">
        <f>'Pivot Table 4-Year Insts.'!$Q$298</f>
        <v>18.685276902296263</v>
      </c>
      <c r="K17" s="79"/>
      <c r="L17" s="6">
        <f>'Pivot Table 4-Year Insts.'!$Q$301</f>
        <v>36.555605583070687</v>
      </c>
      <c r="M17" s="6"/>
      <c r="N17" s="52">
        <f t="shared" si="1"/>
        <v>100</v>
      </c>
      <c r="P17" s="133"/>
      <c r="Q17" s="133"/>
      <c r="R17" s="133"/>
      <c r="S17" s="133"/>
      <c r="T17" s="133"/>
      <c r="U17" s="133"/>
      <c r="V17" s="133"/>
      <c r="W17" s="133"/>
      <c r="X17" s="133"/>
      <c r="Y17" s="133"/>
      <c r="Z17" s="12"/>
      <c r="AA17" s="12"/>
      <c r="AB17" s="12"/>
      <c r="AC17" s="12"/>
      <c r="AD17" s="12"/>
      <c r="AE17" s="12"/>
      <c r="AF17" s="12"/>
      <c r="AG17" s="12"/>
      <c r="AH17" s="12"/>
      <c r="AI17" s="12"/>
    </row>
    <row r="18" spans="1:35" s="7" customFormat="1" ht="13.5" customHeight="1">
      <c r="A18" s="2" t="s">
        <v>406</v>
      </c>
      <c r="B18" s="34" t="str">
        <f>IFERROR('Pivot Table 4-Year Insts.'!$Q$318,"—")</f>
        <v>—</v>
      </c>
      <c r="C18" s="35"/>
      <c r="D18" s="64">
        <f t="shared" si="0"/>
        <v>71.166488304540579</v>
      </c>
      <c r="E18" s="36"/>
      <c r="F18" s="46">
        <f>'Pivot Table 4-Year Insts.'!$Q$335</f>
        <v>64.676654945726952</v>
      </c>
      <c r="G18" s="79"/>
      <c r="H18" s="6">
        <f>'Pivot Table 4-Year Insts.'!$Q$338</f>
        <v>2.7442287112062376</v>
      </c>
      <c r="I18" s="79"/>
      <c r="J18" s="6">
        <f>'Pivot Table 4-Year Insts.'!$Q$341</f>
        <v>3.7456046476073994</v>
      </c>
      <c r="K18" s="79"/>
      <c r="L18" s="6">
        <f>'Pivot Table 4-Year Insts.'!$Q$344</f>
        <v>28.833511695459407</v>
      </c>
      <c r="M18" s="6"/>
      <c r="N18" s="52">
        <f t="shared" si="1"/>
        <v>99.999999999999986</v>
      </c>
      <c r="P18" s="133"/>
      <c r="Q18" s="133"/>
      <c r="R18" s="133"/>
      <c r="S18" s="133"/>
      <c r="T18" s="133"/>
      <c r="U18" s="133"/>
      <c r="V18" s="133"/>
      <c r="W18" s="133"/>
      <c r="X18" s="133"/>
      <c r="Y18" s="133"/>
      <c r="Z18" s="12"/>
      <c r="AA18" s="12"/>
      <c r="AB18" s="12"/>
      <c r="AC18" s="12"/>
      <c r="AD18" s="12"/>
      <c r="AE18" s="12"/>
      <c r="AF18" s="12"/>
      <c r="AG18" s="12"/>
      <c r="AH18" s="12"/>
      <c r="AI18" s="12"/>
    </row>
    <row r="19" spans="1:35" s="7" customFormat="1" ht="13.5" customHeight="1">
      <c r="A19" s="2"/>
      <c r="B19" s="34"/>
      <c r="C19" s="35"/>
      <c r="D19" s="64"/>
      <c r="E19" s="36"/>
      <c r="F19" s="46"/>
      <c r="G19" s="79"/>
      <c r="H19" s="6"/>
      <c r="I19" s="79"/>
      <c r="J19" s="6"/>
      <c r="K19" s="79"/>
      <c r="L19" s="6"/>
      <c r="M19" s="6"/>
      <c r="N19" s="52"/>
      <c r="P19" s="133"/>
      <c r="Q19" s="133"/>
      <c r="R19" s="133"/>
      <c r="S19" s="133"/>
      <c r="T19" s="133"/>
      <c r="U19" s="133"/>
      <c r="V19" s="133"/>
      <c r="W19" s="133"/>
      <c r="X19" s="133"/>
      <c r="Y19" s="133"/>
      <c r="Z19" s="12"/>
      <c r="AA19" s="12"/>
      <c r="AB19" s="12"/>
      <c r="AC19" s="12"/>
      <c r="AD19" s="12"/>
      <c r="AE19" s="12"/>
      <c r="AF19" s="12"/>
      <c r="AG19" s="12"/>
      <c r="AH19" s="12"/>
      <c r="AI19" s="12"/>
    </row>
    <row r="20" spans="1:35" s="7" customFormat="1" ht="14.1" customHeight="1">
      <c r="A20" s="2" t="s">
        <v>407</v>
      </c>
      <c r="B20" s="34">
        <f>'Pivot Table 4-Year Insts.'!$Q$361</f>
        <v>50.173099115271192</v>
      </c>
      <c r="C20" s="35"/>
      <c r="D20" s="64">
        <f t="shared" si="0"/>
        <v>54.689496549961667</v>
      </c>
      <c r="E20" s="36"/>
      <c r="F20" s="46">
        <f>'Pivot Table 4-Year Insts.'!$Q$378</f>
        <v>49.399437771530799</v>
      </c>
      <c r="G20" s="79"/>
      <c r="H20" s="6">
        <f>'Pivot Table 4-Year Insts.'!$Q$381</f>
        <v>5.290058778430871</v>
      </c>
      <c r="I20" s="79"/>
      <c r="J20" s="6">
        <f>'Pivot Table 4-Year Insts.'!$Q$384</f>
        <v>0</v>
      </c>
      <c r="K20" s="79"/>
      <c r="L20" s="6">
        <f>'Pivot Table 4-Year Insts.'!$Q$387</f>
        <v>45.31050345003834</v>
      </c>
      <c r="M20" s="6"/>
      <c r="N20" s="52">
        <f t="shared" si="1"/>
        <v>100</v>
      </c>
      <c r="P20" s="133"/>
      <c r="Q20" s="133"/>
      <c r="R20" s="133"/>
      <c r="S20" s="133"/>
      <c r="T20" s="133"/>
      <c r="U20" s="133"/>
      <c r="V20" s="133"/>
      <c r="W20" s="133"/>
      <c r="X20" s="133"/>
      <c r="Y20" s="133"/>
      <c r="Z20" s="12"/>
      <c r="AA20" s="12"/>
      <c r="AB20" s="12"/>
      <c r="AC20" s="12"/>
      <c r="AD20" s="12"/>
      <c r="AE20" s="12"/>
      <c r="AF20" s="12"/>
      <c r="AG20" s="12"/>
      <c r="AH20" s="12"/>
      <c r="AI20" s="12"/>
    </row>
    <row r="21" spans="1:35" s="7" customFormat="1" ht="14.1" customHeight="1">
      <c r="A21" s="2" t="s">
        <v>408</v>
      </c>
      <c r="B21" s="34">
        <f>'Pivot Table 4-Year Insts.'!$Q$404</f>
        <v>64.288521047202707</v>
      </c>
      <c r="C21" s="35"/>
      <c r="D21" s="64">
        <f t="shared" si="0"/>
        <v>76.846086258929589</v>
      </c>
      <c r="E21" s="36"/>
      <c r="F21" s="46">
        <f>'Pivot Table 4-Year Insts.'!$Q$421</f>
        <v>58.841731290827823</v>
      </c>
      <c r="G21" s="79"/>
      <c r="H21" s="6">
        <f>'Pivot Table 4-Year Insts.'!$Q$424</f>
        <v>3.1707223898842494</v>
      </c>
      <c r="I21" s="79"/>
      <c r="J21" s="6">
        <f>'Pivot Table 4-Year Insts.'!$Q$427</f>
        <v>14.83363257821752</v>
      </c>
      <c r="K21" s="79"/>
      <c r="L21" s="6">
        <f>'Pivot Table 4-Year Insts.'!$Q$430</f>
        <v>23.153913741070404</v>
      </c>
      <c r="M21" s="6"/>
      <c r="N21" s="52">
        <f t="shared" si="1"/>
        <v>100</v>
      </c>
      <c r="P21" s="133"/>
      <c r="Q21" s="133"/>
      <c r="R21" s="133"/>
      <c r="S21" s="133"/>
      <c r="T21" s="133"/>
      <c r="U21" s="133"/>
      <c r="V21" s="133"/>
      <c r="W21" s="133"/>
      <c r="X21" s="133"/>
      <c r="Y21" s="133"/>
      <c r="Z21" s="12"/>
      <c r="AA21" s="12"/>
      <c r="AB21" s="12"/>
      <c r="AC21" s="12"/>
      <c r="AD21" s="12"/>
      <c r="AE21" s="12"/>
      <c r="AF21" s="12"/>
      <c r="AG21" s="12"/>
      <c r="AH21" s="12"/>
      <c r="AI21" s="12"/>
    </row>
    <row r="22" spans="1:35" s="7" customFormat="1" ht="14.1" customHeight="1">
      <c r="A22" s="2" t="s">
        <v>409</v>
      </c>
      <c r="B22" s="34">
        <f>IFERROR('Pivot Table 4-Year Insts.'!$Q$447,"—")</f>
        <v>51.655045283321307</v>
      </c>
      <c r="C22" s="35"/>
      <c r="D22" s="64">
        <f t="shared" si="0"/>
        <v>74.678044996121031</v>
      </c>
      <c r="E22" s="36"/>
      <c r="F22" s="46">
        <f>'Pivot Table 4-Year Insts.'!$Q$464</f>
        <v>44.499612102404967</v>
      </c>
      <c r="G22" s="79"/>
      <c r="H22" s="6">
        <f>'Pivot Table 4-Year Insts.'!$Q$467</f>
        <v>4.4763382467028707</v>
      </c>
      <c r="I22" s="79"/>
      <c r="J22" s="6">
        <f>'Pivot Table 4-Year Insts.'!$Q$470</f>
        <v>25.70209464701319</v>
      </c>
      <c r="K22" s="79"/>
      <c r="L22" s="6">
        <f>'Pivot Table 4-Year Insts.'!$Q$473</f>
        <v>25.321955003878976</v>
      </c>
      <c r="M22" s="6"/>
      <c r="N22" s="52">
        <f t="shared" si="1"/>
        <v>100</v>
      </c>
      <c r="P22" s="133"/>
      <c r="Q22" s="133"/>
      <c r="R22" s="133"/>
      <c r="S22" s="133"/>
      <c r="T22" s="133"/>
      <c r="U22" s="133"/>
      <c r="V22" s="133"/>
      <c r="W22" s="133"/>
      <c r="X22" s="133"/>
      <c r="Y22" s="133"/>
      <c r="Z22" s="12"/>
      <c r="AA22" s="12"/>
      <c r="AB22" s="12"/>
      <c r="AC22" s="12"/>
      <c r="AD22" s="12"/>
      <c r="AE22" s="12"/>
      <c r="AF22" s="12"/>
      <c r="AG22" s="12"/>
      <c r="AH22" s="12"/>
      <c r="AI22" s="12"/>
    </row>
    <row r="23" spans="1:35" s="7" customFormat="1" ht="13.5" customHeight="1">
      <c r="A23" s="2" t="s">
        <v>410</v>
      </c>
      <c r="B23" s="34">
        <f>'Pivot Table 4-Year Insts.'!$Q$490</f>
        <v>73.07446468520294</v>
      </c>
      <c r="C23" s="35"/>
      <c r="D23" s="64">
        <f t="shared" si="0"/>
        <v>77.90655295575479</v>
      </c>
      <c r="E23" s="36"/>
      <c r="F23" s="46">
        <f>'Pivot Table 4-Year Insts.'!$Q$507</f>
        <v>60.325096581383484</v>
      </c>
      <c r="G23" s="79"/>
      <c r="H23" s="6">
        <f>'Pivot Table 4-Year Insts.'!$Q$510</f>
        <v>1.7931336103214519</v>
      </c>
      <c r="I23" s="79"/>
      <c r="J23" s="6">
        <f>'Pivot Table 4-Year Insts.'!$Q$513</f>
        <v>15.788322764049859</v>
      </c>
      <c r="K23" s="79"/>
      <c r="L23" s="6">
        <f>'Pivot Table 4-Year Insts.'!$Q$516</f>
        <v>22.093447044245206</v>
      </c>
      <c r="M23" s="6"/>
      <c r="N23" s="52">
        <f t="shared" si="1"/>
        <v>100</v>
      </c>
      <c r="P23" s="133"/>
      <c r="Q23" s="133"/>
      <c r="R23" s="133"/>
      <c r="S23" s="133"/>
      <c r="T23" s="133"/>
      <c r="U23" s="133"/>
      <c r="V23" s="133"/>
      <c r="W23" s="133"/>
      <c r="X23" s="133"/>
      <c r="Y23" s="133"/>
      <c r="Z23" s="12"/>
      <c r="AA23" s="12"/>
      <c r="AB23" s="12"/>
      <c r="AC23" s="12"/>
      <c r="AD23" s="12"/>
      <c r="AE23" s="12"/>
      <c r="AF23" s="12"/>
      <c r="AG23" s="12"/>
      <c r="AH23" s="12"/>
      <c r="AI23" s="12"/>
    </row>
    <row r="24" spans="1:35" s="7" customFormat="1" ht="13.5" customHeight="1">
      <c r="A24" s="2"/>
      <c r="B24" s="34"/>
      <c r="C24" s="35"/>
      <c r="D24" s="64"/>
      <c r="E24" s="36"/>
      <c r="F24" s="46"/>
      <c r="G24" s="79"/>
      <c r="H24" s="6"/>
      <c r="I24" s="79"/>
      <c r="J24" s="6"/>
      <c r="K24" s="79"/>
      <c r="L24" s="6"/>
      <c r="M24" s="6"/>
      <c r="N24" s="52"/>
      <c r="P24" s="133"/>
      <c r="Q24" s="133"/>
      <c r="R24" s="133"/>
      <c r="S24" s="133"/>
      <c r="T24" s="133"/>
      <c r="U24" s="133"/>
      <c r="V24" s="133"/>
      <c r="W24" s="133"/>
      <c r="X24" s="133"/>
      <c r="Y24" s="133"/>
      <c r="Z24" s="12"/>
      <c r="AA24" s="12"/>
      <c r="AB24" s="12"/>
      <c r="AC24" s="12"/>
      <c r="AD24" s="12"/>
      <c r="AE24" s="12"/>
      <c r="AF24" s="12"/>
      <c r="AG24" s="12"/>
      <c r="AH24" s="12"/>
      <c r="AI24" s="12"/>
    </row>
    <row r="25" spans="1:35" s="7" customFormat="1" ht="14.1" customHeight="1">
      <c r="A25" s="2" t="s">
        <v>411</v>
      </c>
      <c r="B25" s="34" t="str">
        <f>IFERROR('Pivot Table 4-Year Insts.'!$Q$533,"—")</f>
        <v>—</v>
      </c>
      <c r="C25" s="35"/>
      <c r="D25" s="64">
        <f t="shared" si="0"/>
        <v>70.713310358280779</v>
      </c>
      <c r="E25" s="36"/>
      <c r="F25" s="186">
        <f>'Pivot Table 4-Year Insts.'!$Q$550</f>
        <v>47.798946615514666</v>
      </c>
      <c r="G25" s="79"/>
      <c r="H25" s="6">
        <f>'Pivot Table 4-Year Insts.'!$Q$553</f>
        <v>9.0578060992262177</v>
      </c>
      <c r="I25" s="79"/>
      <c r="J25" s="6">
        <f>'Pivot Table 4-Year Insts.'!$Q$556</f>
        <v>13.85655764353989</v>
      </c>
      <c r="K25" s="79"/>
      <c r="L25" s="6">
        <f>'Pivot Table 4-Year Insts.'!$Q$559</f>
        <v>29.286689641719228</v>
      </c>
      <c r="M25" s="6"/>
      <c r="N25" s="52">
        <f t="shared" si="1"/>
        <v>100</v>
      </c>
      <c r="P25" s="133"/>
      <c r="Q25" s="133"/>
      <c r="R25" s="133"/>
      <c r="S25" s="133"/>
      <c r="T25" s="133"/>
      <c r="U25" s="133"/>
      <c r="V25" s="133"/>
      <c r="W25" s="133"/>
      <c r="X25" s="133"/>
      <c r="Y25" s="133"/>
      <c r="Z25" s="12"/>
      <c r="AA25" s="12"/>
      <c r="AB25" s="12"/>
      <c r="AC25" s="12"/>
      <c r="AD25" s="12"/>
      <c r="AE25" s="12"/>
      <c r="AF25" s="12"/>
      <c r="AG25" s="12"/>
      <c r="AH25" s="12"/>
      <c r="AI25" s="12"/>
    </row>
    <row r="26" spans="1:35" s="7" customFormat="1" ht="14.1" customHeight="1">
      <c r="A26" s="2" t="s">
        <v>412</v>
      </c>
      <c r="B26" s="34">
        <f>'Pivot Table 4-Year Insts.'!$Q$576</f>
        <v>93.835932296025547</v>
      </c>
      <c r="C26" s="35"/>
      <c r="D26" s="64">
        <f t="shared" si="0"/>
        <v>83.662176920276664</v>
      </c>
      <c r="E26" s="36"/>
      <c r="F26" s="186">
        <f>'Pivot Table 4-Year Insts.'!$Q$593</f>
        <v>49.195485984710594</v>
      </c>
      <c r="G26" s="79"/>
      <c r="H26" s="6">
        <f>'Pivot Table 4-Year Insts.'!$Q$596</f>
        <v>5.7753913360029125</v>
      </c>
      <c r="I26" s="79"/>
      <c r="J26" s="6">
        <f>'Pivot Table 4-Year Insts.'!$Q$599</f>
        <v>28.691299599563159</v>
      </c>
      <c r="K26" s="79"/>
      <c r="L26" s="6">
        <f>'Pivot Table 4-Year Insts.'!$Q$602</f>
        <v>16.337823079723336</v>
      </c>
      <c r="M26" s="6"/>
      <c r="N26" s="52">
        <f t="shared" si="1"/>
        <v>100</v>
      </c>
      <c r="P26" s="133"/>
      <c r="Q26" s="133"/>
      <c r="R26" s="133"/>
      <c r="S26" s="133"/>
      <c r="T26" s="133"/>
      <c r="U26" s="133"/>
      <c r="V26" s="133"/>
      <c r="W26" s="133"/>
      <c r="X26" s="133"/>
      <c r="Y26" s="133"/>
      <c r="Z26" s="12"/>
      <c r="AA26" s="12"/>
      <c r="AB26" s="12"/>
      <c r="AC26" s="12"/>
      <c r="AD26" s="12"/>
      <c r="AE26" s="12"/>
      <c r="AF26" s="12"/>
      <c r="AG26" s="12"/>
      <c r="AH26" s="12"/>
      <c r="AI26" s="12"/>
    </row>
    <row r="27" spans="1:35" s="7" customFormat="1" ht="14.1" customHeight="1">
      <c r="A27" s="2" t="s">
        <v>413</v>
      </c>
      <c r="B27" s="34">
        <f>'Pivot Table 4-Year Insts.'!$Q$619</f>
        <v>98.431841093230773</v>
      </c>
      <c r="C27" s="35"/>
      <c r="D27" s="64">
        <f t="shared" si="0"/>
        <v>84.91446345256611</v>
      </c>
      <c r="E27" s="36"/>
      <c r="F27" s="186">
        <f>'Pivot Table 4-Year Insts.'!$Q$636</f>
        <v>67.530250730190048</v>
      </c>
      <c r="G27" s="79"/>
      <c r="H27" s="6">
        <f>'Pivot Table 4-Year Insts.'!$Q$639</f>
        <v>2.4162652201949704</v>
      </c>
      <c r="I27" s="79"/>
      <c r="J27" s="6">
        <f>'Pivot Table 4-Year Insts.'!$Q$642</f>
        <v>14.967947502181087</v>
      </c>
      <c r="K27" s="79"/>
      <c r="L27" s="6">
        <f>'Pivot Table 4-Year Insts.'!$Q$645</f>
        <v>15.085536547433904</v>
      </c>
      <c r="M27" s="6"/>
      <c r="N27" s="52">
        <f t="shared" si="1"/>
        <v>100.00000000000001</v>
      </c>
      <c r="P27" s="133"/>
      <c r="Q27" s="133"/>
      <c r="R27" s="133"/>
      <c r="S27" s="133"/>
      <c r="T27" s="133"/>
      <c r="U27" s="133"/>
      <c r="V27" s="133"/>
      <c r="W27" s="133"/>
      <c r="X27" s="133"/>
      <c r="Y27" s="133"/>
      <c r="Z27" s="12"/>
      <c r="AA27" s="12"/>
      <c r="AB27" s="12"/>
      <c r="AC27" s="12"/>
      <c r="AD27" s="12"/>
      <c r="AE27" s="12"/>
      <c r="AF27" s="12"/>
      <c r="AG27" s="12"/>
      <c r="AH27" s="12"/>
      <c r="AI27" s="12"/>
    </row>
    <row r="28" spans="1:35" s="19" customFormat="1" ht="14.1" customHeight="1">
      <c r="A28" s="53" t="s">
        <v>414</v>
      </c>
      <c r="B28" s="37">
        <f>'Pivot Table 4-Year Insts.'!$Q$662</f>
        <v>92.788259958071279</v>
      </c>
      <c r="C28" s="54"/>
      <c r="D28" s="55">
        <f t="shared" si="0"/>
        <v>67.566651604157244</v>
      </c>
      <c r="E28" s="56"/>
      <c r="F28" s="187">
        <f>'Pivot Table 4-Year Insts.'!$Q$679</f>
        <v>47.638951649344783</v>
      </c>
      <c r="G28" s="101"/>
      <c r="H28" s="48">
        <f>'Pivot Table 4-Year Insts.'!$Q$682</f>
        <v>5.0045187528242208</v>
      </c>
      <c r="I28" s="101"/>
      <c r="J28" s="48">
        <f>'Pivot Table 4-Year Insts.'!$Q$685</f>
        <v>14.92318120198825</v>
      </c>
      <c r="K28" s="101"/>
      <c r="L28" s="48">
        <f>'Pivot Table 4-Year Insts.'!$Q$688</f>
        <v>32.433348395842749</v>
      </c>
      <c r="M28" s="48"/>
      <c r="N28" s="58">
        <f t="shared" si="1"/>
        <v>100</v>
      </c>
      <c r="P28" s="133"/>
      <c r="Q28" s="133"/>
      <c r="R28" s="133"/>
      <c r="S28" s="133"/>
      <c r="T28" s="133"/>
      <c r="U28" s="133"/>
      <c r="V28" s="133"/>
      <c r="W28" s="133"/>
      <c r="X28" s="133"/>
      <c r="Y28" s="133"/>
      <c r="Z28" s="12"/>
      <c r="AA28" s="12"/>
      <c r="AB28" s="12"/>
      <c r="AC28" s="12"/>
      <c r="AD28" s="12"/>
      <c r="AE28" s="12"/>
      <c r="AF28" s="12"/>
      <c r="AG28" s="12"/>
      <c r="AH28" s="12"/>
      <c r="AI28" s="12"/>
    </row>
    <row r="29" spans="1:35" ht="60.75" customHeight="1">
      <c r="A29" s="952" t="s">
        <v>773</v>
      </c>
      <c r="B29" s="952"/>
      <c r="C29" s="952"/>
      <c r="D29" s="953"/>
      <c r="E29" s="953"/>
      <c r="F29" s="953"/>
      <c r="G29" s="953"/>
      <c r="H29" s="953"/>
      <c r="I29" s="953"/>
      <c r="J29" s="953"/>
      <c r="K29" s="953"/>
      <c r="L29" s="953"/>
      <c r="M29" s="953"/>
      <c r="N29" s="953"/>
      <c r="W29" s="133"/>
      <c r="X29" s="133"/>
      <c r="Y29" s="133"/>
      <c r="Z29" s="12"/>
      <c r="AA29" s="12"/>
      <c r="AB29" s="12"/>
      <c r="AC29" s="12"/>
      <c r="AD29" s="12"/>
      <c r="AE29" s="12"/>
      <c r="AF29" s="12"/>
      <c r="AG29" s="12"/>
      <c r="AH29" s="12"/>
      <c r="AI29" s="12"/>
    </row>
    <row r="30" spans="1:35">
      <c r="A30" s="952" t="s">
        <v>772</v>
      </c>
      <c r="B30" s="952"/>
      <c r="C30" s="952"/>
      <c r="D30" s="953"/>
      <c r="E30" s="953"/>
      <c r="F30" s="953"/>
      <c r="G30" s="953"/>
      <c r="H30" s="953"/>
      <c r="I30" s="953"/>
      <c r="J30" s="953"/>
      <c r="K30" s="953"/>
      <c r="L30" s="953"/>
      <c r="M30" s="953"/>
      <c r="N30" s="953"/>
      <c r="P30" s="136"/>
      <c r="Q30" s="136"/>
      <c r="R30" s="136"/>
      <c r="S30" s="136"/>
      <c r="T30" s="136"/>
      <c r="U30" s="136"/>
      <c r="V30" s="136"/>
      <c r="W30" s="12"/>
    </row>
    <row r="31" spans="1:35" ht="12.75" customHeight="1">
      <c r="A31" s="326" t="s">
        <v>939</v>
      </c>
      <c r="B31" s="832"/>
      <c r="C31" s="832"/>
      <c r="D31" s="833"/>
      <c r="E31" s="833"/>
      <c r="F31" s="833"/>
      <c r="G31" s="833"/>
      <c r="H31" s="833"/>
      <c r="I31" s="833"/>
      <c r="J31" s="833"/>
      <c r="K31" s="833"/>
      <c r="L31" s="833"/>
      <c r="M31" s="833"/>
      <c r="N31" s="183" t="s">
        <v>1012</v>
      </c>
      <c r="P31" s="136"/>
      <c r="Q31" s="136"/>
      <c r="R31" s="136"/>
      <c r="S31" s="136"/>
      <c r="T31" s="136"/>
      <c r="U31" s="136"/>
      <c r="V31" s="136"/>
      <c r="W31" s="12"/>
    </row>
    <row r="32" spans="1:35" ht="15.75">
      <c r="A32" s="1" t="s">
        <v>716</v>
      </c>
      <c r="B32" s="1"/>
      <c r="C32" s="1"/>
      <c r="D32" s="1"/>
      <c r="E32" s="1"/>
      <c r="F32" s="1"/>
      <c r="G32" s="1"/>
      <c r="H32" s="1"/>
      <c r="I32" s="1"/>
      <c r="J32" s="1"/>
      <c r="K32" s="1"/>
      <c r="L32" s="44"/>
      <c r="M32" s="11"/>
      <c r="N32" s="44"/>
      <c r="P32" s="136"/>
      <c r="Q32" s="136"/>
      <c r="R32" s="136"/>
      <c r="S32" s="136"/>
      <c r="T32" s="136"/>
      <c r="U32" s="136"/>
      <c r="V32" s="136"/>
      <c r="W32" s="12"/>
    </row>
    <row r="33" spans="1:23" ht="9" customHeight="1">
      <c r="A33" s="1"/>
      <c r="B33" s="1"/>
      <c r="C33" s="1"/>
      <c r="D33" s="1"/>
      <c r="E33" s="1"/>
      <c r="F33" s="1"/>
      <c r="G33" s="1"/>
      <c r="H33" s="1"/>
      <c r="I33" s="1"/>
      <c r="J33" s="1"/>
      <c r="K33" s="1"/>
      <c r="L33" s="44"/>
      <c r="M33" s="11"/>
      <c r="N33" s="44"/>
      <c r="P33" s="136"/>
      <c r="Q33" s="136"/>
      <c r="R33" s="136"/>
      <c r="S33" s="136"/>
      <c r="T33" s="136"/>
      <c r="U33" s="136"/>
      <c r="V33" s="136"/>
      <c r="W33" s="12"/>
    </row>
    <row r="34" spans="1:23" ht="15.75">
      <c r="A34" s="1" t="s">
        <v>425</v>
      </c>
      <c r="B34" s="1"/>
      <c r="C34" s="1"/>
      <c r="D34" s="1"/>
      <c r="E34" s="1"/>
      <c r="F34" s="1"/>
      <c r="G34" s="1"/>
      <c r="H34" s="1"/>
      <c r="I34" s="1"/>
      <c r="J34" s="1"/>
      <c r="K34" s="1"/>
      <c r="L34" s="44"/>
      <c r="M34" s="11"/>
      <c r="N34" s="44"/>
      <c r="P34" s="136"/>
      <c r="Q34" s="136"/>
      <c r="R34" s="136"/>
      <c r="S34" s="136"/>
      <c r="T34" s="136"/>
      <c r="U34" s="136"/>
      <c r="V34" s="136"/>
      <c r="W34" s="12"/>
    </row>
    <row r="35" spans="1:23" ht="18.75">
      <c r="A35" s="1" t="s">
        <v>727</v>
      </c>
      <c r="B35" s="1"/>
      <c r="C35" s="1"/>
      <c r="D35" s="1"/>
      <c r="E35" s="1"/>
      <c r="F35" s="1"/>
      <c r="G35" s="1"/>
      <c r="H35" s="1"/>
      <c r="I35" s="1"/>
      <c r="J35" s="1"/>
      <c r="K35" s="1"/>
      <c r="L35" s="44"/>
      <c r="M35" s="11"/>
      <c r="N35" s="44"/>
      <c r="P35" s="136"/>
      <c r="Q35" s="136"/>
      <c r="R35" s="136"/>
      <c r="S35" s="136"/>
      <c r="T35" s="136"/>
      <c r="U35" s="136"/>
      <c r="V35" s="136"/>
      <c r="W35" s="12"/>
    </row>
    <row r="36" spans="1:23" ht="15.75">
      <c r="A36" s="1" t="s">
        <v>1189</v>
      </c>
      <c r="B36" s="1"/>
      <c r="C36" s="1"/>
      <c r="D36" s="1"/>
      <c r="E36" s="1"/>
      <c r="F36" s="1"/>
      <c r="G36" s="1"/>
      <c r="H36" s="1"/>
      <c r="I36" s="1"/>
      <c r="J36" s="1"/>
      <c r="K36" s="1"/>
      <c r="L36" s="44"/>
      <c r="M36" s="11"/>
      <c r="N36" s="44"/>
      <c r="P36" s="136"/>
      <c r="Q36" s="136"/>
      <c r="R36" s="136"/>
      <c r="S36" s="136"/>
      <c r="T36" s="136"/>
      <c r="U36" s="136"/>
      <c r="V36" s="136"/>
      <c r="W36" s="12"/>
    </row>
    <row r="37" spans="1:23" ht="9" customHeight="1">
      <c r="A37" s="1"/>
      <c r="B37" s="1"/>
      <c r="C37" s="1"/>
      <c r="D37" s="1"/>
      <c r="E37" s="1"/>
      <c r="F37" s="1"/>
      <c r="G37" s="1"/>
      <c r="H37" s="1"/>
      <c r="I37" s="1"/>
      <c r="J37" s="1"/>
      <c r="K37" s="1"/>
      <c r="L37" s="44"/>
      <c r="M37" s="11"/>
      <c r="N37" s="44"/>
      <c r="P37" s="143"/>
      <c r="Q37" s="143"/>
      <c r="R37" s="143"/>
      <c r="S37" s="143"/>
      <c r="T37" s="143"/>
      <c r="U37" s="143"/>
      <c r="V37" s="143"/>
      <c r="W37" s="143"/>
    </row>
    <row r="38" spans="1:23" ht="63" customHeight="1">
      <c r="A38" s="15"/>
      <c r="B38" s="42" t="s">
        <v>938</v>
      </c>
      <c r="C38" s="50"/>
      <c r="D38" s="42" t="s">
        <v>771</v>
      </c>
      <c r="E38" s="51"/>
      <c r="F38" s="42" t="s">
        <v>397</v>
      </c>
      <c r="G38" s="42"/>
      <c r="H38" s="42" t="s">
        <v>396</v>
      </c>
      <c r="I38" s="42"/>
      <c r="J38" s="42" t="s">
        <v>390</v>
      </c>
      <c r="K38" s="42"/>
      <c r="L38" s="42" t="s">
        <v>416</v>
      </c>
      <c r="M38" s="42"/>
      <c r="N38" s="42" t="s">
        <v>417</v>
      </c>
      <c r="P38" s="143"/>
      <c r="Q38" s="143"/>
      <c r="R38" s="143"/>
      <c r="S38" s="143"/>
      <c r="T38" s="143"/>
      <c r="U38" s="143"/>
      <c r="V38" s="143"/>
      <c r="W38" s="143"/>
    </row>
    <row r="39" spans="1:23" s="18" customFormat="1" ht="18" customHeight="1">
      <c r="A39" s="13" t="s">
        <v>399</v>
      </c>
      <c r="B39" s="34">
        <f>'Pivot Table 4-Year Insts.'!$K$705</f>
        <v>81.286856973308446</v>
      </c>
      <c r="C39" s="35"/>
      <c r="D39" s="63">
        <f>SUM(F39:J39)</f>
        <v>82.310400681363632</v>
      </c>
      <c r="E39" s="36"/>
      <c r="F39" s="46">
        <f>'Pivot Table 4-Year Insts.'!$K$722</f>
        <v>64.757682451084023</v>
      </c>
      <c r="G39" s="6"/>
      <c r="H39" s="6">
        <f>'Pivot Table 4-Year Insts.'!$K$725</f>
        <v>4.684375023764078</v>
      </c>
      <c r="I39" s="46"/>
      <c r="J39" s="6">
        <f>'Pivot Table 4-Year Insts.'!$K$728</f>
        <v>12.86834320651554</v>
      </c>
      <c r="K39" s="46"/>
      <c r="L39" s="6">
        <f>'Pivot Table 4-Year Insts.'!$K$731</f>
        <v>17.689599318636358</v>
      </c>
      <c r="M39" s="6"/>
      <c r="N39" s="52">
        <f>SUM(F39:L39)</f>
        <v>99.999999999999986</v>
      </c>
      <c r="P39" s="137"/>
      <c r="Q39" s="137"/>
      <c r="R39" s="137"/>
      <c r="S39" s="137"/>
      <c r="T39" s="137"/>
      <c r="U39" s="138"/>
      <c r="V39" s="139"/>
    </row>
    <row r="40" spans="1:23" s="29" customFormat="1" ht="9" customHeight="1">
      <c r="A40" s="65"/>
      <c r="B40" s="34"/>
      <c r="C40" s="35"/>
      <c r="D40" s="64"/>
      <c r="E40" s="36"/>
      <c r="F40" s="46"/>
      <c r="G40" s="79"/>
      <c r="H40" s="6"/>
      <c r="I40" s="79"/>
      <c r="J40" s="6"/>
      <c r="K40" s="79"/>
      <c r="L40" s="6"/>
      <c r="M40" s="40"/>
      <c r="N40" s="52"/>
      <c r="P40" s="140"/>
      <c r="Q40" s="140"/>
      <c r="R40" s="140"/>
      <c r="S40" s="140"/>
      <c r="T40" s="140"/>
      <c r="U40" s="141"/>
      <c r="V40" s="142"/>
      <c r="W40" s="30"/>
    </row>
    <row r="41" spans="1:23" s="7" customFormat="1" ht="14.1" customHeight="1">
      <c r="A41" s="13" t="s">
        <v>400</v>
      </c>
      <c r="B41" s="34">
        <f>'Pivot Table 4-Year Insts.'!$K$17</f>
        <v>65.649717514124291</v>
      </c>
      <c r="C41" s="35"/>
      <c r="D41" s="64">
        <f t="shared" ref="D41:D44" si="2">SUM(F41:J41)</f>
        <v>79.55495451192526</v>
      </c>
      <c r="E41" s="36"/>
      <c r="F41" s="46">
        <f>'Pivot Table 4-Year Insts.'!$K$34</f>
        <v>60.056552741578564</v>
      </c>
      <c r="G41" s="79"/>
      <c r="H41" s="6">
        <f>'Pivot Table 4-Year Insts.'!$K$37</f>
        <v>0</v>
      </c>
      <c r="I41" s="79"/>
      <c r="J41" s="6">
        <f>'Pivot Table 4-Year Insts.'!$K$40</f>
        <v>19.498401770346693</v>
      </c>
      <c r="K41" s="79"/>
      <c r="L41" s="6">
        <f>'Pivot Table 4-Year Insts.'!$K$43</f>
        <v>20.445045488074747</v>
      </c>
      <c r="M41" s="6"/>
      <c r="N41" s="52">
        <f>SUM(F41:L41)</f>
        <v>100</v>
      </c>
      <c r="P41" s="143"/>
      <c r="Q41" s="143"/>
      <c r="R41" s="143"/>
      <c r="S41" s="143"/>
      <c r="T41" s="143"/>
      <c r="U41" s="138"/>
      <c r="V41" s="139"/>
    </row>
    <row r="42" spans="1:23" s="7" customFormat="1" ht="14.1" customHeight="1">
      <c r="A42" s="2" t="s">
        <v>401</v>
      </c>
      <c r="B42" s="34">
        <f>'Pivot Table 4-Year Insts.'!$K$60</f>
        <v>63.422522787415467</v>
      </c>
      <c r="C42" s="35"/>
      <c r="D42" s="64">
        <f t="shared" si="2"/>
        <v>76.819656930922577</v>
      </c>
      <c r="E42" s="36"/>
      <c r="F42" s="46">
        <f>'Pivot Table 4-Year Insts.'!$K$77</f>
        <v>54.566527584608252</v>
      </c>
      <c r="G42" s="79"/>
      <c r="H42" s="6">
        <f>'Pivot Table 4-Year Insts.'!$K$80</f>
        <v>4.9605934167825678</v>
      </c>
      <c r="I42" s="79"/>
      <c r="J42" s="6">
        <f>'Pivot Table 4-Year Insts.'!$K$83</f>
        <v>17.292535929531759</v>
      </c>
      <c r="K42" s="79"/>
      <c r="L42" s="6">
        <f>'Pivot Table 4-Year Insts.'!$K$86</f>
        <v>23.180343069077423</v>
      </c>
      <c r="M42" s="6"/>
      <c r="N42" s="52">
        <f>SUM(F42:L42)</f>
        <v>100</v>
      </c>
      <c r="P42" s="143"/>
      <c r="Q42" s="143"/>
      <c r="R42" s="143"/>
      <c r="S42" s="143"/>
      <c r="T42" s="143"/>
      <c r="U42" s="138"/>
      <c r="V42" s="144"/>
      <c r="W42" s="19"/>
    </row>
    <row r="43" spans="1:23" s="18" customFormat="1" ht="13.5" customHeight="1">
      <c r="A43" s="2" t="s">
        <v>415</v>
      </c>
      <c r="B43" s="34" t="e">
        <f>'Pivot Table 4-Year Insts.'!$K$103</f>
        <v>#DIV/0!</v>
      </c>
      <c r="C43" s="35"/>
      <c r="D43" s="64">
        <f t="shared" si="2"/>
        <v>73.006465517241381</v>
      </c>
      <c r="E43" s="36"/>
      <c r="F43" s="46">
        <f>'Pivot Table 4-Year Insts.'!$K$120</f>
        <v>72.871767241379317</v>
      </c>
      <c r="G43" s="79"/>
      <c r="H43" s="327">
        <f>'Pivot Table 4-Year Insts.'!$K$123</f>
        <v>0.13469827586206898</v>
      </c>
      <c r="I43" s="79"/>
      <c r="J43" s="6">
        <f>'Pivot Table 4-Year Insts.'!$K$126</f>
        <v>0</v>
      </c>
      <c r="K43" s="79"/>
      <c r="L43" s="6">
        <f>'Pivot Table 4-Year Insts.'!$K$129</f>
        <v>26.993534482758619</v>
      </c>
      <c r="M43" s="6"/>
      <c r="N43" s="52">
        <f>SUM(F43:L43)</f>
        <v>100</v>
      </c>
      <c r="P43" s="143"/>
      <c r="Q43" s="143"/>
      <c r="R43" s="143"/>
      <c r="S43" s="143"/>
      <c r="T43" s="143"/>
      <c r="U43" s="138"/>
      <c r="V43" s="144"/>
      <c r="W43" s="20"/>
    </row>
    <row r="44" spans="1:23" s="7" customFormat="1" ht="14.1" customHeight="1">
      <c r="A44" s="2" t="s">
        <v>402</v>
      </c>
      <c r="B44" s="34">
        <f>'Pivot Table 4-Year Insts.'!$K$146</f>
        <v>66.371611475539396</v>
      </c>
      <c r="C44" s="35"/>
      <c r="D44" s="64">
        <f t="shared" si="2"/>
        <v>81.527347781217742</v>
      </c>
      <c r="E44" s="36"/>
      <c r="F44" s="46">
        <f>'Pivot Table 4-Year Insts.'!$K$163</f>
        <v>64.761451139160116</v>
      </c>
      <c r="G44" s="79"/>
      <c r="H44" s="6">
        <f>'Pivot Table 4-Year Insts.'!$K$166</f>
        <v>8.4980550924823373</v>
      </c>
      <c r="I44" s="79"/>
      <c r="J44" s="6">
        <f>'Pivot Table 4-Year Insts.'!$K$169</f>
        <v>8.2678415495752962</v>
      </c>
      <c r="K44" s="79"/>
      <c r="L44" s="6">
        <f>'Pivot Table 4-Year Insts.'!$K$172</f>
        <v>18.472652218782248</v>
      </c>
      <c r="M44" s="6"/>
      <c r="N44" s="52">
        <f>SUM(F44:L44)</f>
        <v>99.999999999999986</v>
      </c>
      <c r="P44" s="143"/>
      <c r="Q44" s="143"/>
      <c r="R44" s="143"/>
      <c r="S44" s="143"/>
      <c r="T44" s="143"/>
      <c r="U44" s="138"/>
      <c r="V44" s="144"/>
      <c r="W44" s="19"/>
    </row>
    <row r="45" spans="1:23" s="7" customFormat="1" ht="14.1" customHeight="1">
      <c r="A45" s="2"/>
      <c r="B45" s="34"/>
      <c r="C45" s="35"/>
      <c r="D45" s="64"/>
      <c r="E45" s="36"/>
      <c r="F45" s="46"/>
      <c r="G45" s="79"/>
      <c r="H45" s="79"/>
      <c r="I45" s="79"/>
      <c r="J45" s="6"/>
      <c r="K45" s="79"/>
      <c r="L45" s="6"/>
      <c r="M45" s="6"/>
      <c r="N45" s="52"/>
      <c r="P45" s="143"/>
      <c r="Q45" s="143"/>
      <c r="R45" s="143"/>
      <c r="S45" s="143"/>
      <c r="T45" s="143"/>
      <c r="U45" s="138"/>
      <c r="V45" s="144"/>
      <c r="W45" s="19"/>
    </row>
    <row r="46" spans="1:23" s="7" customFormat="1" ht="14.1" customHeight="1">
      <c r="A46" s="2" t="s">
        <v>403</v>
      </c>
      <c r="B46" s="34">
        <f>'Pivot Table 4-Year Insts.'!$K$189</f>
        <v>54.374245472837025</v>
      </c>
      <c r="C46" s="35"/>
      <c r="D46" s="64">
        <f t="shared" ref="D46:D49" si="3">SUM(F46:J46)</f>
        <v>85.731201894612198</v>
      </c>
      <c r="E46" s="36"/>
      <c r="F46" s="46">
        <f>'Pivot Table 4-Year Insts.'!$K$206</f>
        <v>65.467732386027237</v>
      </c>
      <c r="G46" s="79"/>
      <c r="H46" s="6">
        <f>'Pivot Table 4-Year Insts.'!$K$209</f>
        <v>8.3185316755476606</v>
      </c>
      <c r="I46" s="79"/>
      <c r="J46" s="6">
        <f>'Pivot Table 4-Year Insts.'!$K$212</f>
        <v>11.944937833037301</v>
      </c>
      <c r="K46" s="79"/>
      <c r="L46" s="6">
        <f>'Pivot Table 4-Year Insts.'!$K$215</f>
        <v>14.268798105387804</v>
      </c>
      <c r="M46" s="6"/>
      <c r="N46" s="52">
        <f>SUM(F46:L46)</f>
        <v>100</v>
      </c>
      <c r="P46" s="143"/>
      <c r="Q46" s="143"/>
      <c r="R46" s="143"/>
      <c r="S46" s="143"/>
      <c r="T46" s="143"/>
      <c r="U46" s="138"/>
      <c r="V46" s="144"/>
      <c r="W46" s="19"/>
    </row>
    <row r="47" spans="1:23" s="7" customFormat="1" ht="14.1" customHeight="1">
      <c r="A47" s="2" t="s">
        <v>404</v>
      </c>
      <c r="B47" s="34">
        <f>'Pivot Table 4-Year Insts.'!$K$232</f>
        <v>59.767141009055621</v>
      </c>
      <c r="C47" s="35"/>
      <c r="D47" s="64">
        <f t="shared" si="3"/>
        <v>75.639512003148369</v>
      </c>
      <c r="E47" s="36"/>
      <c r="F47" s="46">
        <f>'Pivot Table 4-Year Insts.'!$K$249</f>
        <v>56.080283353010628</v>
      </c>
      <c r="G47" s="79"/>
      <c r="H47" s="6">
        <f>'Pivot Table 4-Year Insts.'!$K$252</f>
        <v>5.1554506099960644</v>
      </c>
      <c r="I47" s="79"/>
      <c r="J47" s="6">
        <f>'Pivot Table 4-Year Insts.'!$K$255</f>
        <v>14.403778040141676</v>
      </c>
      <c r="K47" s="79"/>
      <c r="L47" s="6">
        <f>'Pivot Table 4-Year Insts.'!$K$258</f>
        <v>24.360487996851631</v>
      </c>
      <c r="M47" s="6"/>
      <c r="N47" s="52">
        <f>SUM(F47:L47)</f>
        <v>100</v>
      </c>
      <c r="P47" s="143"/>
      <c r="Q47" s="143"/>
      <c r="R47" s="143"/>
      <c r="S47" s="143"/>
      <c r="T47" s="143"/>
      <c r="U47" s="138"/>
      <c r="V47" s="144"/>
      <c r="W47" s="19"/>
    </row>
    <row r="48" spans="1:23" s="7" customFormat="1" ht="13.5" customHeight="1">
      <c r="A48" s="2" t="s">
        <v>405</v>
      </c>
      <c r="B48" s="34">
        <f>'Pivot Table 4-Year Insts.'!$K$275</f>
        <v>82.4382470119522</v>
      </c>
      <c r="C48" s="35"/>
      <c r="D48" s="64">
        <f t="shared" si="3"/>
        <v>75.236806495263863</v>
      </c>
      <c r="E48" s="36"/>
      <c r="F48" s="46">
        <f>'Pivot Table 4-Year Insts.'!$K$292</f>
        <v>58.302725691088341</v>
      </c>
      <c r="G48" s="79"/>
      <c r="H48" s="6">
        <f>'Pivot Table 4-Year Insts.'!$K$295</f>
        <v>4.6394741929248013</v>
      </c>
      <c r="I48" s="79"/>
      <c r="J48" s="6">
        <f>'Pivot Table 4-Year Insts.'!$K$298</f>
        <v>12.294606611250725</v>
      </c>
      <c r="K48" s="79"/>
      <c r="L48" s="6">
        <f>'Pivot Table 4-Year Insts.'!$K$301</f>
        <v>24.76319350473613</v>
      </c>
      <c r="M48" s="6"/>
      <c r="N48" s="52">
        <f>SUM(F48:L48)</f>
        <v>100</v>
      </c>
      <c r="P48" s="143"/>
      <c r="Q48" s="143"/>
      <c r="R48" s="143"/>
      <c r="S48" s="143"/>
      <c r="T48" s="143"/>
      <c r="U48" s="138"/>
      <c r="V48" s="144"/>
      <c r="W48" s="19"/>
    </row>
    <row r="49" spans="1:23" s="7" customFormat="1" ht="14.1" customHeight="1">
      <c r="A49" s="2" t="s">
        <v>406</v>
      </c>
      <c r="B49" s="34" t="str">
        <f>IFERROR('Pivot Table 4-Year Insts.'!$K$318,"—")</f>
        <v>—</v>
      </c>
      <c r="C49" s="35"/>
      <c r="D49" s="64">
        <f t="shared" si="3"/>
        <v>85.197537198563381</v>
      </c>
      <c r="E49" s="36"/>
      <c r="F49" s="46">
        <f>'Pivot Table 4-Year Insts.'!$K$335</f>
        <v>82.119035402770663</v>
      </c>
      <c r="G49" s="79"/>
      <c r="H49" s="6">
        <f>'Pivot Table 4-Year Insts.'!$K$338</f>
        <v>1.2057465366854798</v>
      </c>
      <c r="I49" s="79"/>
      <c r="J49" s="6">
        <f>'Pivot Table 4-Year Insts.'!$K$341</f>
        <v>1.8727552591072345</v>
      </c>
      <c r="K49" s="79"/>
      <c r="L49" s="6">
        <f>'Pivot Table 4-Year Insts.'!$K$344</f>
        <v>14.802462801436633</v>
      </c>
      <c r="M49" s="6"/>
      <c r="N49" s="52">
        <f>SUM(F49:L49)</f>
        <v>100.00000000000001</v>
      </c>
      <c r="P49" s="143"/>
      <c r="Q49" s="143"/>
      <c r="R49" s="143"/>
      <c r="S49" s="143"/>
      <c r="T49" s="143"/>
      <c r="U49" s="138"/>
      <c r="V49" s="144"/>
      <c r="W49" s="19"/>
    </row>
    <row r="50" spans="1:23" s="7" customFormat="1" ht="14.1" customHeight="1">
      <c r="A50" s="2"/>
      <c r="B50" s="34"/>
      <c r="C50" s="35"/>
      <c r="D50" s="64"/>
      <c r="E50" s="36"/>
      <c r="F50" s="46"/>
      <c r="G50" s="79"/>
      <c r="H50" s="6"/>
      <c r="I50" s="79"/>
      <c r="J50" s="6"/>
      <c r="K50" s="79"/>
      <c r="L50" s="6"/>
      <c r="M50" s="6"/>
      <c r="N50" s="52"/>
      <c r="P50" s="143"/>
      <c r="Q50" s="143"/>
      <c r="R50" s="143"/>
      <c r="S50" s="143"/>
      <c r="T50" s="143"/>
      <c r="U50" s="138"/>
      <c r="V50" s="144"/>
      <c r="W50" s="19"/>
    </row>
    <row r="51" spans="1:23" s="7" customFormat="1" ht="14.1" customHeight="1">
      <c r="A51" s="2" t="s">
        <v>407</v>
      </c>
      <c r="B51" s="34">
        <f>'Pivot Table 4-Year Insts.'!$K$361</f>
        <v>47.626651183045432</v>
      </c>
      <c r="C51" s="35"/>
      <c r="D51" s="64">
        <f t="shared" ref="D51:D54" si="4">SUM(F51:J51)</f>
        <v>57.330082291984155</v>
      </c>
      <c r="E51" s="36"/>
      <c r="F51" s="46">
        <f>'Pivot Table 4-Year Insts.'!$K$378</f>
        <v>52.148735141725091</v>
      </c>
      <c r="G51" s="79"/>
      <c r="H51" s="6">
        <f>'Pivot Table 4-Year Insts.'!$K$381</f>
        <v>5.1813471502590671</v>
      </c>
      <c r="I51" s="79"/>
      <c r="J51" s="6">
        <f>'Pivot Table 4-Year Insts.'!$K$384</f>
        <v>0</v>
      </c>
      <c r="K51" s="79"/>
      <c r="L51" s="6">
        <f>'Pivot Table 4-Year Insts.'!$K$387</f>
        <v>42.669917708015845</v>
      </c>
      <c r="M51" s="6"/>
      <c r="N51" s="52">
        <f>SUM(F51:L51)</f>
        <v>100</v>
      </c>
      <c r="P51" s="143"/>
      <c r="Q51" s="143"/>
      <c r="R51" s="143"/>
      <c r="S51" s="143"/>
      <c r="T51" s="143"/>
      <c r="U51" s="138"/>
      <c r="V51" s="144"/>
      <c r="W51" s="19"/>
    </row>
    <row r="52" spans="1:23" s="7" customFormat="1" ht="14.1" customHeight="1">
      <c r="A52" s="2" t="s">
        <v>408</v>
      </c>
      <c r="B52" s="34">
        <f>'Pivot Table 4-Year Insts.'!$K$404</f>
        <v>65.905063881376478</v>
      </c>
      <c r="C52" s="35"/>
      <c r="D52" s="64">
        <f t="shared" si="4"/>
        <v>87.066647799632079</v>
      </c>
      <c r="E52" s="36"/>
      <c r="F52" s="46">
        <f>'Pivot Table 4-Year Insts.'!$K$421</f>
        <v>78.463280033960658</v>
      </c>
      <c r="G52" s="79"/>
      <c r="H52" s="6">
        <f>'Pivot Table 4-Year Insts.'!$K$424</f>
        <v>2.0517900099051931</v>
      </c>
      <c r="I52" s="79"/>
      <c r="J52" s="6">
        <f>'Pivot Table 4-Year Insts.'!$K$427</f>
        <v>6.5515777557662371</v>
      </c>
      <c r="K52" s="79"/>
      <c r="L52" s="6">
        <f>'Pivot Table 4-Year Insts.'!$K$430</f>
        <v>12.933352200367906</v>
      </c>
      <c r="M52" s="6"/>
      <c r="N52" s="52">
        <f>SUM(F52:L52)</f>
        <v>99.999999999999986</v>
      </c>
      <c r="P52" s="143"/>
      <c r="Q52" s="143"/>
      <c r="R52" s="143"/>
      <c r="S52" s="143"/>
      <c r="T52" s="143"/>
      <c r="U52" s="138"/>
      <c r="V52" s="144"/>
      <c r="W52" s="19"/>
    </row>
    <row r="53" spans="1:23" s="7" customFormat="1" ht="14.1" customHeight="1">
      <c r="A53" s="2" t="s">
        <v>409</v>
      </c>
      <c r="B53" s="34">
        <f>IFERROR('Pivot Table 4-Year Insts.'!$K$447,"—")</f>
        <v>63.986804901036756</v>
      </c>
      <c r="C53" s="35"/>
      <c r="D53" s="64">
        <f t="shared" si="4"/>
        <v>82.869347473854759</v>
      </c>
      <c r="E53" s="36"/>
      <c r="F53" s="46">
        <f>'Pivot Table 4-Year Insts.'!$K$464</f>
        <v>56.900869052879656</v>
      </c>
      <c r="G53" s="79"/>
      <c r="H53" s="6">
        <f>'Pivot Table 4-Year Insts.'!$K$467</f>
        <v>3.3731035498600672</v>
      </c>
      <c r="I53" s="79"/>
      <c r="J53" s="6">
        <f>'Pivot Table 4-Year Insts.'!$K$470</f>
        <v>22.595374871115041</v>
      </c>
      <c r="K53" s="79"/>
      <c r="L53" s="6">
        <f>'Pivot Table 4-Year Insts.'!$K$473</f>
        <v>17.130652526145234</v>
      </c>
      <c r="M53" s="6"/>
      <c r="N53" s="52">
        <f>SUM(F53:L53)</f>
        <v>100</v>
      </c>
      <c r="P53" s="143"/>
      <c r="Q53" s="143"/>
      <c r="R53" s="143"/>
      <c r="S53" s="143"/>
      <c r="T53" s="143"/>
      <c r="U53" s="138"/>
      <c r="V53" s="144"/>
      <c r="W53" s="19"/>
    </row>
    <row r="54" spans="1:23" s="7" customFormat="1" ht="13.5" customHeight="1">
      <c r="A54" s="2" t="s">
        <v>410</v>
      </c>
      <c r="B54" s="34">
        <f>'Pivot Table 4-Year Insts.'!$K$490</f>
        <v>75.829203202439956</v>
      </c>
      <c r="C54" s="35"/>
      <c r="D54" s="64">
        <f t="shared" si="4"/>
        <v>83.49254231607172</v>
      </c>
      <c r="E54" s="36"/>
      <c r="F54" s="46">
        <f>'Pivot Table 4-Year Insts.'!$K$507</f>
        <v>71.442936148818504</v>
      </c>
      <c r="G54" s="79"/>
      <c r="H54" s="6">
        <f>'Pivot Table 4-Year Insts.'!$K$510</f>
        <v>1.5585721468074409</v>
      </c>
      <c r="I54" s="79"/>
      <c r="J54" s="6">
        <f>'Pivot Table 4-Year Insts.'!$K$513</f>
        <v>10.491034020445786</v>
      </c>
      <c r="K54" s="79"/>
      <c r="L54" s="6">
        <f>'Pivot Table 4-Year Insts.'!$K$516</f>
        <v>16.507457683928273</v>
      </c>
      <c r="M54" s="6"/>
      <c r="N54" s="52">
        <f>SUM(F54:L54)</f>
        <v>100</v>
      </c>
      <c r="P54" s="143"/>
      <c r="Q54" s="143"/>
      <c r="R54" s="143"/>
      <c r="S54" s="143"/>
      <c r="T54" s="143"/>
      <c r="U54" s="138"/>
      <c r="V54" s="144"/>
      <c r="W54" s="19"/>
    </row>
    <row r="55" spans="1:23" s="7" customFormat="1" ht="13.5" customHeight="1">
      <c r="A55" s="2"/>
      <c r="B55" s="34"/>
      <c r="C55" s="35"/>
      <c r="D55" s="64"/>
      <c r="E55" s="36"/>
      <c r="F55" s="46"/>
      <c r="G55" s="79"/>
      <c r="H55" s="6"/>
      <c r="I55" s="79"/>
      <c r="J55" s="6"/>
      <c r="K55" s="79"/>
      <c r="L55" s="6"/>
      <c r="M55" s="6"/>
      <c r="N55" s="52"/>
      <c r="P55" s="143"/>
      <c r="Q55" s="143"/>
      <c r="R55" s="143"/>
      <c r="S55" s="143"/>
      <c r="T55" s="143"/>
      <c r="U55" s="138"/>
      <c r="V55" s="144"/>
      <c r="W55" s="19"/>
    </row>
    <row r="56" spans="1:23" s="7" customFormat="1" ht="14.1" customHeight="1">
      <c r="A56" s="2" t="s">
        <v>411</v>
      </c>
      <c r="B56" s="34" t="str">
        <f>IFERROR('Pivot Table 4-Year Insts.'!$K$533,"—")</f>
        <v>—</v>
      </c>
      <c r="C56" s="35"/>
      <c r="D56" s="64">
        <f t="shared" ref="D56:D59" si="5">SUM(F56:J56)</f>
        <v>74.069148936170208</v>
      </c>
      <c r="E56" s="36"/>
      <c r="F56" s="186">
        <f>'Pivot Table 4-Year Insts.'!$K$550</f>
        <v>54.692249240121583</v>
      </c>
      <c r="G56" s="79"/>
      <c r="H56" s="6">
        <f>'Pivot Table 4-Year Insts.'!$K$553</f>
        <v>9.3465045592705174</v>
      </c>
      <c r="I56" s="79"/>
      <c r="J56" s="6">
        <f>'Pivot Table 4-Year Insts.'!$K$556</f>
        <v>10.030395136778116</v>
      </c>
      <c r="K56" s="79"/>
      <c r="L56" s="6">
        <f>'Pivot Table 4-Year Insts.'!$K$559</f>
        <v>25.930851063829785</v>
      </c>
      <c r="M56" s="6"/>
      <c r="N56" s="52">
        <f>SUM(F56:L56)</f>
        <v>100</v>
      </c>
      <c r="P56" s="143"/>
      <c r="Q56" s="143"/>
      <c r="R56" s="143"/>
      <c r="S56" s="143"/>
      <c r="T56" s="143"/>
      <c r="U56" s="138"/>
      <c r="V56" s="144"/>
      <c r="W56" s="19"/>
    </row>
    <row r="57" spans="1:23" s="7" customFormat="1" ht="14.1" customHeight="1">
      <c r="A57" s="2" t="s">
        <v>412</v>
      </c>
      <c r="B57" s="34">
        <f>'Pivot Table 4-Year Insts.'!$K$576</f>
        <v>95.175453700196286</v>
      </c>
      <c r="C57" s="35"/>
      <c r="D57" s="64">
        <f t="shared" si="5"/>
        <v>89.525291265648747</v>
      </c>
      <c r="E57" s="36"/>
      <c r="F57" s="186">
        <f>'Pivot Table 4-Year Insts.'!$K$593</f>
        <v>63.579130183081269</v>
      </c>
      <c r="G57" s="79"/>
      <c r="H57" s="6">
        <f>'Pivot Table 4-Year Insts.'!$K$596</f>
        <v>4.2875750777914465</v>
      </c>
      <c r="I57" s="79"/>
      <c r="J57" s="6">
        <f>'Pivot Table 4-Year Insts.'!$K$599</f>
        <v>21.658586004776033</v>
      </c>
      <c r="K57" s="79"/>
      <c r="L57" s="6">
        <f>'Pivot Table 4-Year Insts.'!$K$602</f>
        <v>10.474708734351255</v>
      </c>
      <c r="M57" s="6"/>
      <c r="N57" s="52">
        <f>SUM(F57:L57)</f>
        <v>100</v>
      </c>
      <c r="P57" s="143"/>
      <c r="Q57" s="143"/>
      <c r="R57" s="143"/>
      <c r="S57" s="143"/>
      <c r="T57" s="143"/>
      <c r="U57" s="138"/>
      <c r="V57" s="144"/>
      <c r="W57" s="19"/>
    </row>
    <row r="58" spans="1:23" s="7" customFormat="1" ht="14.1" customHeight="1">
      <c r="A58" s="2" t="s">
        <v>413</v>
      </c>
      <c r="B58" s="34">
        <f>'Pivot Table 4-Year Insts.'!$K$619</f>
        <v>98.266882950567748</v>
      </c>
      <c r="C58" s="35"/>
      <c r="D58" s="64">
        <f t="shared" si="5"/>
        <v>86.681146828844476</v>
      </c>
      <c r="E58" s="36"/>
      <c r="F58" s="186">
        <f>'Pivot Table 4-Year Insts.'!$K$636</f>
        <v>74.561251086012163</v>
      </c>
      <c r="G58" s="79"/>
      <c r="H58" s="6">
        <f>'Pivot Table 4-Year Insts.'!$K$639</f>
        <v>2.8323197219808862</v>
      </c>
      <c r="I58" s="79"/>
      <c r="J58" s="6">
        <f>'Pivot Table 4-Year Insts.'!$K$642</f>
        <v>9.287576020851434</v>
      </c>
      <c r="K58" s="79"/>
      <c r="L58" s="6">
        <f>'Pivot Table 4-Year Insts.'!$K$645</f>
        <v>13.318853171155517</v>
      </c>
      <c r="M58" s="6"/>
      <c r="N58" s="52">
        <f>SUM(F58:L58)</f>
        <v>100</v>
      </c>
      <c r="P58" s="143"/>
      <c r="Q58" s="143"/>
      <c r="R58" s="143"/>
      <c r="S58" s="143"/>
      <c r="T58" s="143"/>
      <c r="U58" s="138"/>
      <c r="V58" s="144"/>
      <c r="W58" s="19"/>
    </row>
    <row r="59" spans="1:23" s="19" customFormat="1" ht="14.1" customHeight="1">
      <c r="A59" s="53" t="s">
        <v>414</v>
      </c>
      <c r="B59" s="37">
        <f>'Pivot Table 4-Year Insts.'!$K$662</f>
        <v>97.511312217194572</v>
      </c>
      <c r="C59" s="54"/>
      <c r="D59" s="55">
        <f t="shared" si="5"/>
        <v>70.920340293890177</v>
      </c>
      <c r="E59" s="56"/>
      <c r="F59" s="187">
        <f>'Pivot Table 4-Year Insts.'!$K$679</f>
        <v>55.916473317865432</v>
      </c>
      <c r="G59" s="101"/>
      <c r="H59" s="48">
        <f>'Pivot Table 4-Year Insts.'!$K$682</f>
        <v>4.0216550657385923</v>
      </c>
      <c r="I59" s="101"/>
      <c r="J59" s="48">
        <f>'Pivot Table 4-Year Insts.'!$K$685</f>
        <v>10.982211910286157</v>
      </c>
      <c r="K59" s="101"/>
      <c r="L59" s="48">
        <f>'Pivot Table 4-Year Insts.'!$K$688</f>
        <v>29.079659706109823</v>
      </c>
      <c r="M59" s="48"/>
      <c r="N59" s="58">
        <f>SUM(F59:L59)</f>
        <v>100</v>
      </c>
      <c r="P59" s="143"/>
      <c r="Q59" s="143"/>
      <c r="R59" s="143"/>
      <c r="S59" s="143"/>
      <c r="T59" s="143"/>
      <c r="U59" s="138"/>
      <c r="V59" s="144"/>
    </row>
    <row r="60" spans="1:23" ht="57" customHeight="1">
      <c r="A60" s="952" t="s">
        <v>773</v>
      </c>
      <c r="B60" s="952"/>
      <c r="C60" s="952"/>
      <c r="D60" s="953"/>
      <c r="E60" s="953"/>
      <c r="F60" s="953"/>
      <c r="G60" s="953"/>
      <c r="H60" s="953"/>
      <c r="I60" s="953"/>
      <c r="J60" s="953"/>
      <c r="K60" s="953"/>
      <c r="L60" s="953"/>
      <c r="M60" s="953"/>
      <c r="N60" s="953"/>
      <c r="P60" s="136"/>
      <c r="Q60" s="143"/>
      <c r="R60" s="143"/>
      <c r="S60" s="143"/>
      <c r="T60" s="143"/>
      <c r="U60" s="136"/>
      <c r="V60" s="136"/>
      <c r="W60" s="12"/>
    </row>
    <row r="61" spans="1:23" ht="15" customHeight="1">
      <c r="A61" s="952" t="s">
        <v>772</v>
      </c>
      <c r="B61" s="952"/>
      <c r="C61" s="952"/>
      <c r="D61" s="953"/>
      <c r="E61" s="953"/>
      <c r="F61" s="953"/>
      <c r="G61" s="953"/>
      <c r="H61" s="953"/>
      <c r="I61" s="953"/>
      <c r="J61" s="953"/>
      <c r="K61" s="953"/>
      <c r="L61" s="953"/>
      <c r="M61" s="953"/>
      <c r="N61" s="953"/>
      <c r="P61" s="136"/>
      <c r="Q61" s="136"/>
      <c r="R61" s="136"/>
      <c r="S61" s="136"/>
      <c r="T61" s="136"/>
      <c r="U61" s="136"/>
      <c r="V61" s="136"/>
      <c r="W61" s="12"/>
    </row>
    <row r="62" spans="1:23">
      <c r="A62" s="326" t="s">
        <v>939</v>
      </c>
      <c r="B62" s="832"/>
      <c r="C62" s="832"/>
      <c r="D62" s="833"/>
      <c r="E62" s="833"/>
      <c r="F62" s="833"/>
      <c r="G62" s="833"/>
      <c r="H62" s="833"/>
      <c r="I62" s="833"/>
      <c r="J62" s="833"/>
      <c r="K62" s="833"/>
      <c r="L62" s="833"/>
      <c r="M62" s="833"/>
      <c r="N62" s="183" t="s">
        <v>1012</v>
      </c>
      <c r="P62" s="136"/>
      <c r="Q62" s="136"/>
      <c r="R62" s="136"/>
      <c r="S62" s="136"/>
      <c r="T62" s="136"/>
      <c r="U62" s="136"/>
      <c r="V62" s="136"/>
      <c r="W62" s="12"/>
    </row>
    <row r="63" spans="1:23" ht="15.75">
      <c r="A63" s="1" t="s">
        <v>760</v>
      </c>
      <c r="B63" s="1"/>
      <c r="C63" s="1"/>
      <c r="D63" s="1"/>
      <c r="E63" s="1"/>
      <c r="F63" s="1"/>
      <c r="G63" s="1"/>
      <c r="H63" s="1"/>
      <c r="I63" s="1"/>
      <c r="J63" s="1"/>
      <c r="K63" s="1"/>
      <c r="L63" s="44"/>
      <c r="M63" s="11"/>
      <c r="N63" s="44"/>
      <c r="P63" s="136"/>
      <c r="Q63" s="136"/>
      <c r="R63" s="136"/>
      <c r="S63" s="136"/>
      <c r="T63" s="136"/>
      <c r="U63" s="136"/>
      <c r="V63" s="136"/>
      <c r="W63" s="12"/>
    </row>
    <row r="64" spans="1:23" ht="9" customHeight="1">
      <c r="A64" s="1"/>
      <c r="B64" s="1"/>
      <c r="C64" s="1"/>
      <c r="D64" s="1"/>
      <c r="E64" s="1"/>
      <c r="F64" s="1"/>
      <c r="G64" s="1"/>
      <c r="H64" s="1"/>
      <c r="I64" s="1"/>
      <c r="J64" s="1"/>
      <c r="K64" s="1"/>
      <c r="L64" s="44"/>
      <c r="M64" s="11"/>
      <c r="N64" s="44"/>
      <c r="P64" s="136"/>
      <c r="Q64" s="136"/>
      <c r="R64" s="136"/>
      <c r="S64" s="136"/>
      <c r="T64" s="136"/>
      <c r="U64" s="136"/>
      <c r="V64" s="136"/>
      <c r="W64" s="12"/>
    </row>
    <row r="65" spans="1:23" ht="15.75">
      <c r="A65" s="1" t="s">
        <v>425</v>
      </c>
      <c r="B65" s="1"/>
      <c r="C65" s="1"/>
      <c r="D65" s="1"/>
      <c r="E65" s="1"/>
      <c r="F65" s="1"/>
      <c r="G65" s="1"/>
      <c r="H65" s="1"/>
      <c r="I65" s="1"/>
      <c r="J65" s="1"/>
      <c r="K65" s="1"/>
      <c r="L65" s="44"/>
      <c r="M65" s="11"/>
      <c r="N65" s="44"/>
      <c r="P65" s="136"/>
      <c r="Q65" s="136"/>
      <c r="R65" s="136"/>
      <c r="S65" s="136"/>
      <c r="T65" s="136"/>
      <c r="U65" s="136"/>
      <c r="V65" s="136"/>
      <c r="W65" s="12"/>
    </row>
    <row r="66" spans="1:23" ht="18.75">
      <c r="A66" s="1" t="s">
        <v>727</v>
      </c>
      <c r="B66" s="1"/>
      <c r="C66" s="1"/>
      <c r="D66" s="1"/>
      <c r="E66" s="1"/>
      <c r="F66" s="1"/>
      <c r="G66" s="1"/>
      <c r="H66" s="1"/>
      <c r="I66" s="1"/>
      <c r="J66" s="1"/>
      <c r="K66" s="1"/>
      <c r="L66" s="44"/>
      <c r="M66" s="11"/>
      <c r="N66" s="44"/>
      <c r="P66" s="136"/>
      <c r="Q66" s="136"/>
      <c r="R66" s="136"/>
      <c r="S66" s="136"/>
      <c r="T66" s="136"/>
      <c r="U66" s="136"/>
      <c r="V66" s="136"/>
      <c r="W66" s="12"/>
    </row>
    <row r="67" spans="1:23" ht="15.75">
      <c r="A67" s="1" t="s">
        <v>1190</v>
      </c>
      <c r="B67" s="1"/>
      <c r="C67" s="1"/>
      <c r="D67" s="1"/>
      <c r="E67" s="1"/>
      <c r="F67" s="1"/>
      <c r="G67" s="1"/>
      <c r="H67" s="1"/>
      <c r="I67" s="1"/>
      <c r="J67" s="1"/>
      <c r="K67" s="1"/>
      <c r="L67" s="44"/>
      <c r="M67" s="11"/>
      <c r="N67" s="44"/>
      <c r="P67" s="136"/>
      <c r="Q67" s="136"/>
      <c r="R67" s="136"/>
      <c r="S67" s="136"/>
      <c r="T67" s="136"/>
      <c r="U67" s="136"/>
      <c r="V67" s="136"/>
      <c r="W67" s="12"/>
    </row>
    <row r="68" spans="1:23" ht="9" customHeight="1">
      <c r="A68" s="1"/>
      <c r="B68" s="1"/>
      <c r="C68" s="1"/>
      <c r="D68" s="1"/>
      <c r="E68" s="1"/>
      <c r="F68" s="1"/>
      <c r="G68" s="1"/>
      <c r="H68" s="1"/>
      <c r="I68" s="1"/>
      <c r="J68" s="1"/>
      <c r="K68" s="1"/>
      <c r="L68" s="44"/>
      <c r="M68" s="11"/>
      <c r="N68" s="44"/>
      <c r="P68" s="136"/>
      <c r="Q68" s="136"/>
      <c r="R68" s="136"/>
      <c r="S68" s="136"/>
      <c r="T68" s="136"/>
      <c r="U68" s="136"/>
      <c r="V68" s="136"/>
      <c r="W68" s="12"/>
    </row>
    <row r="69" spans="1:23" ht="63" customHeight="1">
      <c r="A69" s="15"/>
      <c r="B69" s="42" t="s">
        <v>938</v>
      </c>
      <c r="C69" s="50"/>
      <c r="D69" s="42" t="s">
        <v>771</v>
      </c>
      <c r="E69" s="51"/>
      <c r="F69" s="42" t="s">
        <v>397</v>
      </c>
      <c r="G69" s="42"/>
      <c r="H69" s="42" t="s">
        <v>396</v>
      </c>
      <c r="I69" s="42"/>
      <c r="J69" s="42" t="s">
        <v>390</v>
      </c>
      <c r="K69" s="42"/>
      <c r="L69" s="42" t="s">
        <v>416</v>
      </c>
      <c r="M69" s="42"/>
      <c r="N69" s="42" t="s">
        <v>417</v>
      </c>
      <c r="P69" s="145"/>
      <c r="Q69" s="145"/>
      <c r="R69" s="145"/>
      <c r="S69" s="145"/>
      <c r="T69" s="145"/>
      <c r="U69" s="145"/>
      <c r="V69" s="145"/>
      <c r="W69" s="12"/>
    </row>
    <row r="70" spans="1:23" s="18" customFormat="1" ht="18" customHeight="1">
      <c r="A70" s="13" t="s">
        <v>399</v>
      </c>
      <c r="B70" s="34">
        <f>'Pivot Table 4-Year Insts.'!$L$705</f>
        <v>69.393242932659163</v>
      </c>
      <c r="C70" s="35"/>
      <c r="D70" s="63">
        <f>SUM(F70:J70)</f>
        <v>75.086940681614948</v>
      </c>
      <c r="E70" s="36"/>
      <c r="F70" s="46">
        <f>'Pivot Table 4-Year Insts.'!$L$722</f>
        <v>47.852151160865105</v>
      </c>
      <c r="G70" s="6"/>
      <c r="H70" s="6">
        <f>'Pivot Table 4-Year Insts.'!$L$725</f>
        <v>7.2135925545656274</v>
      </c>
      <c r="I70" s="46"/>
      <c r="J70" s="6">
        <f>'Pivot Table 4-Year Insts.'!$L$728</f>
        <v>20.021196966184217</v>
      </c>
      <c r="K70" s="46"/>
      <c r="L70" s="6">
        <f>'Pivot Table 4-Year Insts.'!$L$731</f>
        <v>24.913059318385056</v>
      </c>
      <c r="M70" s="6"/>
      <c r="N70" s="52">
        <f>SUM(F70:L70)</f>
        <v>100</v>
      </c>
      <c r="P70" s="137"/>
      <c r="Q70" s="137"/>
      <c r="R70" s="137"/>
      <c r="S70" s="137"/>
      <c r="T70" s="137"/>
      <c r="U70" s="138"/>
      <c r="V70" s="139"/>
    </row>
    <row r="71" spans="1:23" s="29" customFormat="1" ht="9" customHeight="1">
      <c r="A71" s="65"/>
      <c r="B71" s="34"/>
      <c r="C71" s="35"/>
      <c r="D71" s="64"/>
      <c r="E71" s="36"/>
      <c r="F71" s="46"/>
      <c r="G71" s="79"/>
      <c r="H71" s="6"/>
      <c r="I71" s="79"/>
      <c r="J71" s="6"/>
      <c r="K71" s="79"/>
      <c r="L71" s="6"/>
      <c r="M71" s="40"/>
      <c r="N71" s="52"/>
      <c r="P71" s="140"/>
      <c r="Q71" s="140"/>
      <c r="R71" s="140"/>
      <c r="S71" s="140"/>
      <c r="T71" s="140"/>
      <c r="U71" s="141"/>
      <c r="V71" s="142"/>
      <c r="W71" s="30"/>
    </row>
    <row r="72" spans="1:23" s="7" customFormat="1" ht="14.1" customHeight="1">
      <c r="A72" s="13" t="s">
        <v>400</v>
      </c>
      <c r="B72" s="34">
        <f>'Pivot Table 4-Year Insts.'!$L$17</f>
        <v>30.676455165180911</v>
      </c>
      <c r="C72" s="35"/>
      <c r="D72" s="64">
        <f t="shared" ref="D72:D75" si="6">SUM(F72:J72)</f>
        <v>85.299145299145295</v>
      </c>
      <c r="E72" s="36"/>
      <c r="F72" s="46">
        <f>'Pivot Table 4-Year Insts.'!$L$34</f>
        <v>49.572649572649574</v>
      </c>
      <c r="G72" s="79"/>
      <c r="H72" s="6">
        <f>'Pivot Table 4-Year Insts.'!$L$37</f>
        <v>0</v>
      </c>
      <c r="I72" s="79"/>
      <c r="J72" s="6">
        <f>'Pivot Table 4-Year Insts.'!$L$40</f>
        <v>35.726495726495727</v>
      </c>
      <c r="K72" s="79"/>
      <c r="L72" s="6">
        <f>'Pivot Table 4-Year Insts.'!$L$43</f>
        <v>14.700854700854702</v>
      </c>
      <c r="M72" s="6"/>
      <c r="N72" s="52">
        <f>SUM(F72:L72)</f>
        <v>100</v>
      </c>
      <c r="P72" s="143"/>
      <c r="Q72" s="143"/>
      <c r="R72" s="143"/>
      <c r="S72" s="143"/>
      <c r="T72" s="143"/>
      <c r="U72" s="138"/>
      <c r="V72" s="139"/>
    </row>
    <row r="73" spans="1:23" s="7" customFormat="1" ht="14.1" customHeight="1">
      <c r="A73" s="2" t="s">
        <v>401</v>
      </c>
      <c r="B73" s="34">
        <f>'Pivot Table 4-Year Insts.'!$L$60</f>
        <v>0</v>
      </c>
      <c r="C73" s="35"/>
      <c r="D73" s="64">
        <f t="shared" si="6"/>
        <v>0</v>
      </c>
      <c r="E73" s="36"/>
      <c r="F73" s="46">
        <f>'Pivot Table 4-Year Insts.'!$L$77</f>
        <v>0</v>
      </c>
      <c r="G73" s="79"/>
      <c r="H73" s="6">
        <f>'Pivot Table 4-Year Insts.'!$L$80</f>
        <v>0</v>
      </c>
      <c r="I73" s="79"/>
      <c r="J73" s="6">
        <f>'Pivot Table 4-Year Insts.'!$L$83</f>
        <v>0</v>
      </c>
      <c r="K73" s="79"/>
      <c r="L73" s="6">
        <f>'Pivot Table 4-Year Insts.'!$L$86</f>
        <v>0</v>
      </c>
      <c r="M73" s="6"/>
      <c r="N73" s="52">
        <f>SUM(F73:L73)</f>
        <v>0</v>
      </c>
      <c r="P73" s="143"/>
      <c r="Q73" s="143"/>
      <c r="R73" s="143"/>
      <c r="S73" s="143"/>
      <c r="T73" s="143"/>
      <c r="U73" s="138"/>
      <c r="V73" s="144"/>
      <c r="W73" s="19"/>
    </row>
    <row r="74" spans="1:23" s="18" customFormat="1" ht="13.5" customHeight="1">
      <c r="A74" s="2" t="s">
        <v>415</v>
      </c>
      <c r="B74" s="34">
        <f>'Pivot Table 4-Year Insts.'!$L$103</f>
        <v>0</v>
      </c>
      <c r="C74" s="35"/>
      <c r="D74" s="64">
        <f t="shared" si="6"/>
        <v>0</v>
      </c>
      <c r="E74" s="36"/>
      <c r="F74" s="46">
        <f>'Pivot Table 4-Year Insts.'!$L$120</f>
        <v>0</v>
      </c>
      <c r="G74" s="79"/>
      <c r="H74" s="327">
        <f>'Pivot Table 4-Year Insts.'!$L$123</f>
        <v>0</v>
      </c>
      <c r="I74" s="79"/>
      <c r="J74" s="6">
        <f>'Pivot Table 4-Year Insts.'!$L$126</f>
        <v>0</v>
      </c>
      <c r="K74" s="79"/>
      <c r="L74" s="6">
        <f>'Pivot Table 4-Year Insts.'!$L$129</f>
        <v>0</v>
      </c>
      <c r="M74" s="6"/>
      <c r="N74" s="52">
        <f>SUM(F74:L74)</f>
        <v>0</v>
      </c>
      <c r="P74" s="143"/>
      <c r="Q74" s="143"/>
      <c r="R74" s="143"/>
      <c r="S74" s="143"/>
      <c r="T74" s="143"/>
      <c r="U74" s="138"/>
      <c r="V74" s="144"/>
      <c r="W74" s="20"/>
    </row>
    <row r="75" spans="1:23" s="7" customFormat="1" ht="14.1" customHeight="1">
      <c r="A75" s="2" t="s">
        <v>402</v>
      </c>
      <c r="B75" s="34">
        <f>'Pivot Table 4-Year Insts.'!$L$146</f>
        <v>33.710294362215201</v>
      </c>
      <c r="C75" s="35"/>
      <c r="D75" s="64">
        <f t="shared" si="6"/>
        <v>65.022200296003945</v>
      </c>
      <c r="E75" s="36"/>
      <c r="F75" s="46">
        <f>'Pivot Table 4-Year Insts.'!$L$163</f>
        <v>38.776517020226933</v>
      </c>
      <c r="G75" s="79"/>
      <c r="H75" s="6">
        <f>'Pivot Table 4-Year Insts.'!$L$166</f>
        <v>14.257523433645783</v>
      </c>
      <c r="I75" s="79"/>
      <c r="J75" s="6">
        <f>'Pivot Table 4-Year Insts.'!$L$169</f>
        <v>11.988159842131228</v>
      </c>
      <c r="K75" s="79"/>
      <c r="L75" s="6">
        <f>'Pivot Table 4-Year Insts.'!$L$172</f>
        <v>34.977799703996055</v>
      </c>
      <c r="M75" s="6"/>
      <c r="N75" s="52">
        <f>SUM(F75:L75)</f>
        <v>100</v>
      </c>
      <c r="P75" s="143"/>
      <c r="Q75" s="143"/>
      <c r="R75" s="143"/>
      <c r="S75" s="143"/>
      <c r="T75" s="143"/>
      <c r="U75" s="138"/>
      <c r="V75" s="144"/>
      <c r="W75" s="19"/>
    </row>
    <row r="76" spans="1:23" s="7" customFormat="1" ht="14.1" customHeight="1">
      <c r="A76" s="2"/>
      <c r="B76" s="34"/>
      <c r="C76" s="35"/>
      <c r="D76" s="64"/>
      <c r="E76" s="36"/>
      <c r="F76" s="46"/>
      <c r="G76" s="79"/>
      <c r="H76" s="79"/>
      <c r="I76" s="79"/>
      <c r="J76" s="6"/>
      <c r="K76" s="79"/>
      <c r="L76" s="6"/>
      <c r="M76" s="6"/>
      <c r="N76" s="52"/>
      <c r="P76" s="143"/>
      <c r="Q76" s="143"/>
      <c r="R76" s="143"/>
      <c r="S76" s="143"/>
      <c r="T76" s="143"/>
      <c r="U76" s="138"/>
      <c r="V76" s="144"/>
      <c r="W76" s="19"/>
    </row>
    <row r="77" spans="1:23" s="7" customFormat="1" ht="14.1" customHeight="1">
      <c r="A77" s="2" t="s">
        <v>403</v>
      </c>
      <c r="B77" s="34">
        <f>'Pivot Table 4-Year Insts.'!$L$189</f>
        <v>80.161516853932582</v>
      </c>
      <c r="C77" s="35"/>
      <c r="D77" s="64">
        <f t="shared" ref="D77:D80" si="7">SUM(F77:J77)</f>
        <v>90.93298291721419</v>
      </c>
      <c r="E77" s="36"/>
      <c r="F77" s="46">
        <f>'Pivot Table 4-Year Insts.'!$L$206</f>
        <v>77.047744196233026</v>
      </c>
      <c r="G77" s="79"/>
      <c r="H77" s="6">
        <f>'Pivot Table 4-Year Insts.'!$L$209</f>
        <v>7.3587385019710903</v>
      </c>
      <c r="I77" s="79"/>
      <c r="J77" s="6">
        <f>'Pivot Table 4-Year Insts.'!$L$212</f>
        <v>6.5265002190100745</v>
      </c>
      <c r="K77" s="79"/>
      <c r="L77" s="6">
        <f>'Pivot Table 4-Year Insts.'!$L$215</f>
        <v>9.0670170827858083</v>
      </c>
      <c r="M77" s="6"/>
      <c r="N77" s="52">
        <f>SUM(F77:L77)</f>
        <v>100</v>
      </c>
      <c r="P77" s="143"/>
      <c r="Q77" s="143"/>
      <c r="R77" s="143"/>
      <c r="S77" s="143"/>
      <c r="T77" s="143"/>
      <c r="U77" s="138"/>
      <c r="V77" s="144"/>
      <c r="W77" s="19"/>
    </row>
    <row r="78" spans="1:23" s="7" customFormat="1" ht="14.1" customHeight="1">
      <c r="A78" s="2" t="s">
        <v>404</v>
      </c>
      <c r="B78" s="34">
        <f>'Pivot Table 4-Year Insts.'!$L$232</f>
        <v>0</v>
      </c>
      <c r="C78" s="35"/>
      <c r="D78" s="64">
        <f t="shared" si="7"/>
        <v>0</v>
      </c>
      <c r="E78" s="36"/>
      <c r="F78" s="46">
        <f>'Pivot Table 4-Year Insts.'!$L$249</f>
        <v>0</v>
      </c>
      <c r="G78" s="79"/>
      <c r="H78" s="6">
        <f>'Pivot Table 4-Year Insts.'!$L$252</f>
        <v>0</v>
      </c>
      <c r="I78" s="79"/>
      <c r="J78" s="6">
        <f>'Pivot Table 4-Year Insts.'!$L$255</f>
        <v>0</v>
      </c>
      <c r="K78" s="79"/>
      <c r="L78" s="6">
        <f>'Pivot Table 4-Year Insts.'!$L$258</f>
        <v>0</v>
      </c>
      <c r="M78" s="6"/>
      <c r="N78" s="52">
        <f>SUM(F78:L78)</f>
        <v>0</v>
      </c>
      <c r="P78" s="143"/>
      <c r="Q78" s="143"/>
      <c r="R78" s="143"/>
      <c r="S78" s="143"/>
      <c r="T78" s="143"/>
      <c r="U78" s="138"/>
      <c r="V78" s="144"/>
      <c r="W78" s="19"/>
    </row>
    <row r="79" spans="1:23" s="7" customFormat="1" ht="13.5" customHeight="1">
      <c r="A79" s="2" t="s">
        <v>405</v>
      </c>
      <c r="B79" s="34">
        <f>'Pivot Table 4-Year Insts.'!$L$275</f>
        <v>73.9545121056493</v>
      </c>
      <c r="C79" s="35"/>
      <c r="D79" s="64">
        <f t="shared" si="7"/>
        <v>67.476851851851848</v>
      </c>
      <c r="E79" s="36"/>
      <c r="F79" s="46">
        <f>'Pivot Table 4-Year Insts.'!$L$292</f>
        <v>36.689814814814817</v>
      </c>
      <c r="G79" s="79"/>
      <c r="H79" s="6">
        <f>'Pivot Table 4-Year Insts.'!$L$295</f>
        <v>9.1600529100529098</v>
      </c>
      <c r="I79" s="79"/>
      <c r="J79" s="6">
        <f>'Pivot Table 4-Year Insts.'!$L$298</f>
        <v>21.626984126984127</v>
      </c>
      <c r="K79" s="79"/>
      <c r="L79" s="6">
        <f>'Pivot Table 4-Year Insts.'!$L$301</f>
        <v>32.523148148148145</v>
      </c>
      <c r="M79" s="6"/>
      <c r="N79" s="52">
        <f>SUM(F79:L79)</f>
        <v>100</v>
      </c>
      <c r="P79" s="143"/>
      <c r="Q79" s="143"/>
      <c r="R79" s="143"/>
      <c r="S79" s="143"/>
      <c r="T79" s="143"/>
      <c r="U79" s="138"/>
      <c r="V79" s="144"/>
      <c r="W79" s="19"/>
    </row>
    <row r="80" spans="1:23" s="7" customFormat="1" ht="14.1" customHeight="1">
      <c r="A80" s="2" t="s">
        <v>406</v>
      </c>
      <c r="B80" s="34" t="str">
        <f>IFERROR('Pivot Table 4-Year Insts.'!$L$318,"—")</f>
        <v>—</v>
      </c>
      <c r="C80" s="35"/>
      <c r="D80" s="64">
        <f t="shared" si="7"/>
        <v>76.401179941002951</v>
      </c>
      <c r="E80" s="36"/>
      <c r="F80" s="46">
        <f>'Pivot Table 4-Year Insts.'!$L$335</f>
        <v>66.371681415929203</v>
      </c>
      <c r="G80" s="79"/>
      <c r="H80" s="6">
        <f>'Pivot Table 4-Year Insts.'!$L$338</f>
        <v>4.2035398230088497</v>
      </c>
      <c r="I80" s="79"/>
      <c r="J80" s="6">
        <f>'Pivot Table 4-Year Insts.'!$L$341</f>
        <v>5.8259587020648969</v>
      </c>
      <c r="K80" s="79"/>
      <c r="L80" s="6">
        <f>'Pivot Table 4-Year Insts.'!$L$344</f>
        <v>23.598820058997049</v>
      </c>
      <c r="M80" s="6"/>
      <c r="N80" s="52">
        <f>SUM(F80:L80)</f>
        <v>100</v>
      </c>
      <c r="P80" s="143"/>
      <c r="Q80" s="143"/>
      <c r="R80" s="143"/>
      <c r="S80" s="143"/>
      <c r="T80" s="143"/>
      <c r="U80" s="138"/>
      <c r="V80" s="144"/>
      <c r="W80" s="19"/>
    </row>
    <row r="81" spans="1:23" s="7" customFormat="1" ht="14.1" customHeight="1">
      <c r="A81" s="2"/>
      <c r="B81" s="34"/>
      <c r="C81" s="35"/>
      <c r="D81" s="64"/>
      <c r="E81" s="36"/>
      <c r="F81" s="46"/>
      <c r="G81" s="79"/>
      <c r="H81" s="6"/>
      <c r="I81" s="79"/>
      <c r="J81" s="6"/>
      <c r="K81" s="79"/>
      <c r="L81" s="6"/>
      <c r="M81" s="6"/>
      <c r="N81" s="52"/>
      <c r="P81" s="143"/>
      <c r="Q81" s="143"/>
      <c r="R81" s="143"/>
      <c r="S81" s="143"/>
      <c r="T81" s="143"/>
      <c r="U81" s="138"/>
      <c r="V81" s="144"/>
      <c r="W81" s="19"/>
    </row>
    <row r="82" spans="1:23" s="7" customFormat="1" ht="14.1" customHeight="1">
      <c r="A82" s="2" t="s">
        <v>407</v>
      </c>
      <c r="B82" s="34">
        <f>'Pivot Table 4-Year Insts.'!$L$361</f>
        <v>52.969814995131451</v>
      </c>
      <c r="C82" s="35"/>
      <c r="D82" s="64">
        <f t="shared" ref="D82:D85" si="8">SUM(F82:J82)</f>
        <v>55.85171568627451</v>
      </c>
      <c r="E82" s="36"/>
      <c r="F82" s="46">
        <f>'Pivot Table 4-Year Insts.'!$L$378</f>
        <v>51.194852941176471</v>
      </c>
      <c r="G82" s="79"/>
      <c r="H82" s="6">
        <f>'Pivot Table 4-Year Insts.'!$L$381</f>
        <v>4.6568627450980395</v>
      </c>
      <c r="I82" s="79"/>
      <c r="J82" s="6">
        <f>'Pivot Table 4-Year Insts.'!$L$384</f>
        <v>0</v>
      </c>
      <c r="K82" s="79"/>
      <c r="L82" s="6">
        <f>'Pivot Table 4-Year Insts.'!$L$387</f>
        <v>44.14828431372549</v>
      </c>
      <c r="M82" s="6"/>
      <c r="N82" s="52">
        <f>SUM(F82:L82)</f>
        <v>100</v>
      </c>
      <c r="P82" s="143"/>
      <c r="Q82" s="143"/>
      <c r="R82" s="143"/>
      <c r="S82" s="143"/>
      <c r="T82" s="143"/>
      <c r="U82" s="138"/>
      <c r="V82" s="144"/>
      <c r="W82" s="19"/>
    </row>
    <row r="83" spans="1:23" s="7" customFormat="1" ht="14.1" customHeight="1">
      <c r="A83" s="2" t="s">
        <v>408</v>
      </c>
      <c r="B83" s="34">
        <f>'Pivot Table 4-Year Insts.'!$L$404</f>
        <v>57.382118010821955</v>
      </c>
      <c r="C83" s="35"/>
      <c r="D83" s="64">
        <f t="shared" si="8"/>
        <v>75.348001796138291</v>
      </c>
      <c r="E83" s="36"/>
      <c r="F83" s="46">
        <f>'Pivot Table 4-Year Insts.'!$L$421</f>
        <v>51.504265828468789</v>
      </c>
      <c r="G83" s="79"/>
      <c r="H83" s="6">
        <f>'Pivot Table 4-Year Insts.'!$L$424</f>
        <v>4.1535698248765156</v>
      </c>
      <c r="I83" s="79"/>
      <c r="J83" s="6">
        <f>'Pivot Table 4-Year Insts.'!$L$427</f>
        <v>19.690166142792993</v>
      </c>
      <c r="K83" s="79"/>
      <c r="L83" s="6">
        <f>'Pivot Table 4-Year Insts.'!$L$430</f>
        <v>24.651998203861698</v>
      </c>
      <c r="M83" s="6"/>
      <c r="N83" s="52">
        <f>SUM(F83:L83)</f>
        <v>99.999999999999986</v>
      </c>
      <c r="P83" s="143"/>
      <c r="Q83" s="143"/>
      <c r="R83" s="143"/>
      <c r="S83" s="143"/>
      <c r="T83" s="143"/>
      <c r="U83" s="138"/>
      <c r="V83" s="144"/>
      <c r="W83" s="19"/>
    </row>
    <row r="84" spans="1:23" s="7" customFormat="1" ht="14.1" customHeight="1">
      <c r="A84" s="2" t="s">
        <v>409</v>
      </c>
      <c r="B84" s="34">
        <f>IFERROR('Pivot Table 4-Year Insts.'!$L$447,"—")</f>
        <v>0</v>
      </c>
      <c r="C84" s="35"/>
      <c r="D84" s="64">
        <f t="shared" si="8"/>
        <v>0</v>
      </c>
      <c r="E84" s="36"/>
      <c r="F84" s="46">
        <f>'Pivot Table 4-Year Insts.'!$L$464</f>
        <v>0</v>
      </c>
      <c r="G84" s="79"/>
      <c r="H84" s="6">
        <f>'Pivot Table 4-Year Insts.'!$L$467</f>
        <v>0</v>
      </c>
      <c r="I84" s="79"/>
      <c r="J84" s="6">
        <f>'Pivot Table 4-Year Insts.'!$L$470</f>
        <v>0</v>
      </c>
      <c r="K84" s="79"/>
      <c r="L84" s="6">
        <f>'Pivot Table 4-Year Insts.'!$L$473</f>
        <v>0</v>
      </c>
      <c r="M84" s="6"/>
      <c r="N84" s="52">
        <f>SUM(F84:L84)</f>
        <v>0</v>
      </c>
      <c r="P84" s="143"/>
      <c r="Q84" s="143"/>
      <c r="R84" s="143"/>
      <c r="S84" s="143"/>
      <c r="T84" s="143"/>
      <c r="U84" s="138"/>
      <c r="V84" s="144"/>
      <c r="W84" s="19"/>
    </row>
    <row r="85" spans="1:23" s="7" customFormat="1" ht="13.5" customHeight="1">
      <c r="A85" s="2" t="s">
        <v>410</v>
      </c>
      <c r="B85" s="34">
        <f>'Pivot Table 4-Year Insts.'!$L$490</f>
        <v>0</v>
      </c>
      <c r="C85" s="35"/>
      <c r="D85" s="64">
        <f t="shared" si="8"/>
        <v>0</v>
      </c>
      <c r="E85" s="36"/>
      <c r="F85" s="46">
        <f>'Pivot Table 4-Year Insts.'!$L$507</f>
        <v>0</v>
      </c>
      <c r="G85" s="79"/>
      <c r="H85" s="6">
        <f>'Pivot Table 4-Year Insts.'!$L$510</f>
        <v>0</v>
      </c>
      <c r="I85" s="79"/>
      <c r="J85" s="6">
        <f>'Pivot Table 4-Year Insts.'!$L$513</f>
        <v>0</v>
      </c>
      <c r="K85" s="79"/>
      <c r="L85" s="6">
        <f>'Pivot Table 4-Year Insts.'!$L$516</f>
        <v>0</v>
      </c>
      <c r="M85" s="6"/>
      <c r="N85" s="52">
        <f>SUM(F85:L85)</f>
        <v>0</v>
      </c>
      <c r="P85" s="143"/>
      <c r="Q85" s="143"/>
      <c r="R85" s="143"/>
      <c r="S85" s="143"/>
      <c r="T85" s="143"/>
      <c r="U85" s="138"/>
      <c r="V85" s="144"/>
      <c r="W85" s="19"/>
    </row>
    <row r="86" spans="1:23" s="7" customFormat="1" ht="13.5" customHeight="1">
      <c r="A86" s="2"/>
      <c r="B86" s="34"/>
      <c r="C86" s="35"/>
      <c r="D86" s="64"/>
      <c r="E86" s="36"/>
      <c r="F86" s="46"/>
      <c r="G86" s="79"/>
      <c r="H86" s="6"/>
      <c r="I86" s="79"/>
      <c r="J86" s="6"/>
      <c r="K86" s="79"/>
      <c r="L86" s="6"/>
      <c r="M86" s="6"/>
      <c r="N86" s="52"/>
      <c r="P86" s="143"/>
      <c r="Q86" s="143"/>
      <c r="R86" s="143"/>
      <c r="S86" s="143"/>
      <c r="T86" s="143"/>
      <c r="U86" s="138"/>
      <c r="V86" s="144"/>
      <c r="W86" s="19"/>
    </row>
    <row r="87" spans="1:23" s="7" customFormat="1" ht="14.1" customHeight="1">
      <c r="A87" s="2" t="s">
        <v>411</v>
      </c>
      <c r="B87" s="34">
        <f>IFERROR('Pivot Table 4-Year Insts.'!$L$533,"—")</f>
        <v>0</v>
      </c>
      <c r="C87" s="35"/>
      <c r="D87" s="64">
        <f t="shared" ref="D87:D90" si="9">SUM(F87:J87)</f>
        <v>0</v>
      </c>
      <c r="E87" s="36"/>
      <c r="F87" s="186">
        <f>'Pivot Table 4-Year Insts.'!$L$550</f>
        <v>0</v>
      </c>
      <c r="G87" s="79"/>
      <c r="H87" s="6">
        <f>'Pivot Table 4-Year Insts.'!$L$553</f>
        <v>0</v>
      </c>
      <c r="I87" s="79"/>
      <c r="J87" s="6">
        <f>'Pivot Table 4-Year Insts.'!$L$556</f>
        <v>0</v>
      </c>
      <c r="K87" s="79"/>
      <c r="L87" s="6">
        <f>'Pivot Table 4-Year Insts.'!$L$559</f>
        <v>0</v>
      </c>
      <c r="M87" s="6"/>
      <c r="N87" s="52">
        <f>SUM(F87:L87)</f>
        <v>0</v>
      </c>
      <c r="P87" s="143"/>
      <c r="Q87" s="143"/>
      <c r="R87" s="143"/>
      <c r="S87" s="143"/>
      <c r="T87" s="143"/>
      <c r="U87" s="138"/>
      <c r="V87" s="144"/>
      <c r="W87" s="19"/>
    </row>
    <row r="88" spans="1:23" s="7" customFormat="1" ht="14.1" customHeight="1">
      <c r="A88" s="2" t="s">
        <v>412</v>
      </c>
      <c r="B88" s="34">
        <f>'Pivot Table 4-Year Insts.'!$L$576</f>
        <v>93.239795918367349</v>
      </c>
      <c r="C88" s="35"/>
      <c r="D88" s="64">
        <f t="shared" si="9"/>
        <v>79.787961696306439</v>
      </c>
      <c r="E88" s="36"/>
      <c r="F88" s="186">
        <f>'Pivot Table 4-Year Insts.'!$L$593</f>
        <v>31.395348837209301</v>
      </c>
      <c r="G88" s="79"/>
      <c r="H88" s="6">
        <f>'Pivot Table 4-Year Insts.'!$L$596</f>
        <v>10.584815321477429</v>
      </c>
      <c r="I88" s="79"/>
      <c r="J88" s="6">
        <f>'Pivot Table 4-Year Insts.'!$L$599</f>
        <v>37.807797537619699</v>
      </c>
      <c r="K88" s="79"/>
      <c r="L88" s="6">
        <f>'Pivot Table 4-Year Insts.'!$L$602</f>
        <v>20.212038303693568</v>
      </c>
      <c r="M88" s="6"/>
      <c r="N88" s="52">
        <f>SUM(F88:L88)</f>
        <v>100</v>
      </c>
      <c r="P88" s="143"/>
      <c r="Q88" s="143"/>
      <c r="R88" s="143"/>
      <c r="S88" s="143"/>
      <c r="T88" s="143"/>
      <c r="U88" s="138"/>
      <c r="V88" s="144"/>
      <c r="W88" s="19"/>
    </row>
    <row r="89" spans="1:23" s="7" customFormat="1" ht="14.1" customHeight="1">
      <c r="A89" s="2" t="s">
        <v>413</v>
      </c>
      <c r="B89" s="34">
        <f>'Pivot Table 4-Year Insts.'!$L$619</f>
        <v>99.08424908424908</v>
      </c>
      <c r="C89" s="35"/>
      <c r="D89" s="64">
        <f t="shared" si="9"/>
        <v>88.170055452865057</v>
      </c>
      <c r="E89" s="36"/>
      <c r="F89" s="186">
        <f>'Pivot Table 4-Year Insts.'!$L$636</f>
        <v>62.222735674676521</v>
      </c>
      <c r="G89" s="79"/>
      <c r="H89" s="6">
        <f>'Pivot Table 4-Year Insts.'!$L$639</f>
        <v>3.5582255083179297</v>
      </c>
      <c r="I89" s="79"/>
      <c r="J89" s="6">
        <f>'Pivot Table 4-Year Insts.'!$L$642</f>
        <v>22.389094269870611</v>
      </c>
      <c r="K89" s="79"/>
      <c r="L89" s="6">
        <f>'Pivot Table 4-Year Insts.'!$L$645</f>
        <v>11.829944547134936</v>
      </c>
      <c r="M89" s="6"/>
      <c r="N89" s="52">
        <f>SUM(F89:L89)</f>
        <v>100</v>
      </c>
      <c r="P89" s="143"/>
      <c r="Q89" s="143"/>
      <c r="R89" s="143"/>
      <c r="S89" s="143"/>
      <c r="T89" s="143"/>
      <c r="U89" s="138"/>
      <c r="V89" s="144"/>
      <c r="W89" s="19"/>
    </row>
    <row r="90" spans="1:23" s="19" customFormat="1" ht="14.1" customHeight="1">
      <c r="A90" s="53" t="s">
        <v>414</v>
      </c>
      <c r="B90" s="37">
        <f>'Pivot Table 4-Year Insts.'!$L$662</f>
        <v>0</v>
      </c>
      <c r="C90" s="54"/>
      <c r="D90" s="55">
        <f t="shared" si="9"/>
        <v>0</v>
      </c>
      <c r="E90" s="56"/>
      <c r="F90" s="187">
        <f>'Pivot Table 4-Year Insts.'!$L$679</f>
        <v>0</v>
      </c>
      <c r="G90" s="101"/>
      <c r="H90" s="48">
        <f>'Pivot Table 4-Year Insts.'!$L$682</f>
        <v>0</v>
      </c>
      <c r="I90" s="101"/>
      <c r="J90" s="48">
        <f>'Pivot Table 4-Year Insts.'!$L$685</f>
        <v>0</v>
      </c>
      <c r="K90" s="101"/>
      <c r="L90" s="48">
        <f>'Pivot Table 4-Year Insts.'!$L$688</f>
        <v>0</v>
      </c>
      <c r="M90" s="48"/>
      <c r="N90" s="58">
        <f>SUM(F90:L90)</f>
        <v>0</v>
      </c>
      <c r="P90" s="143"/>
      <c r="Q90" s="143"/>
      <c r="R90" s="143"/>
      <c r="S90" s="143"/>
      <c r="T90" s="143"/>
      <c r="U90" s="138"/>
      <c r="V90" s="144"/>
    </row>
    <row r="91" spans="1:23" ht="57" customHeight="1">
      <c r="A91" s="952" t="s">
        <v>773</v>
      </c>
      <c r="B91" s="952"/>
      <c r="C91" s="952"/>
      <c r="D91" s="953"/>
      <c r="E91" s="953"/>
      <c r="F91" s="953"/>
      <c r="G91" s="953"/>
      <c r="H91" s="953"/>
      <c r="I91" s="953"/>
      <c r="J91" s="953"/>
      <c r="K91" s="953"/>
      <c r="L91" s="953"/>
      <c r="M91" s="953"/>
      <c r="N91" s="953"/>
      <c r="P91" s="136"/>
      <c r="Q91" s="143"/>
      <c r="R91" s="143"/>
      <c r="S91" s="143"/>
      <c r="T91" s="143"/>
      <c r="U91" s="136"/>
      <c r="V91" s="136"/>
      <c r="W91" s="12"/>
    </row>
    <row r="92" spans="1:23" ht="15" customHeight="1">
      <c r="A92" s="952" t="s">
        <v>772</v>
      </c>
      <c r="B92" s="952"/>
      <c r="C92" s="952"/>
      <c r="D92" s="953"/>
      <c r="E92" s="953"/>
      <c r="F92" s="953"/>
      <c r="G92" s="953"/>
      <c r="H92" s="953"/>
      <c r="I92" s="953"/>
      <c r="J92" s="953"/>
      <c r="K92" s="953"/>
      <c r="L92" s="953"/>
      <c r="M92" s="953"/>
      <c r="N92" s="953"/>
      <c r="P92" s="136"/>
      <c r="Q92" s="136"/>
      <c r="R92" s="136"/>
      <c r="S92" s="136"/>
      <c r="T92" s="136"/>
      <c r="U92" s="136"/>
      <c r="V92" s="136"/>
      <c r="W92" s="12"/>
    </row>
    <row r="93" spans="1:23">
      <c r="A93" s="326" t="s">
        <v>939</v>
      </c>
      <c r="B93" s="832"/>
      <c r="C93" s="832"/>
      <c r="D93" s="833"/>
      <c r="E93" s="833"/>
      <c r="F93" s="833"/>
      <c r="G93" s="833"/>
      <c r="H93" s="833"/>
      <c r="I93" s="833"/>
      <c r="J93" s="833"/>
      <c r="K93" s="833"/>
      <c r="L93" s="833"/>
      <c r="M93" s="833"/>
      <c r="N93" s="183" t="s">
        <v>1012</v>
      </c>
      <c r="P93" s="136"/>
      <c r="Q93" s="136"/>
      <c r="R93" s="136"/>
      <c r="S93" s="136"/>
      <c r="T93" s="136"/>
      <c r="U93" s="136"/>
      <c r="V93" s="136"/>
      <c r="W93" s="12"/>
    </row>
    <row r="94" spans="1:23" ht="15.75">
      <c r="A94" s="1" t="s">
        <v>761</v>
      </c>
      <c r="B94" s="1"/>
      <c r="C94" s="1"/>
      <c r="D94" s="1"/>
      <c r="E94" s="1"/>
      <c r="F94" s="1"/>
      <c r="G94" s="1"/>
      <c r="H94" s="1"/>
      <c r="I94" s="1"/>
      <c r="J94" s="1"/>
      <c r="K94" s="1"/>
      <c r="L94" s="44"/>
      <c r="M94" s="11"/>
      <c r="N94" s="44"/>
      <c r="P94" s="136"/>
      <c r="Q94" s="136"/>
      <c r="R94" s="136"/>
      <c r="S94" s="136"/>
      <c r="T94" s="136"/>
      <c r="U94" s="136"/>
      <c r="V94" s="136"/>
      <c r="W94" s="12"/>
    </row>
    <row r="95" spans="1:23" ht="9" customHeight="1">
      <c r="A95" s="1"/>
      <c r="B95" s="1"/>
      <c r="C95" s="1"/>
      <c r="D95" s="1"/>
      <c r="E95" s="1"/>
      <c r="F95" s="1"/>
      <c r="G95" s="1"/>
      <c r="H95" s="1"/>
      <c r="I95" s="1"/>
      <c r="J95" s="1"/>
      <c r="K95" s="1"/>
      <c r="L95" s="44"/>
      <c r="M95" s="11"/>
      <c r="N95" s="44"/>
      <c r="P95" s="136"/>
      <c r="Q95" s="136"/>
      <c r="R95" s="136"/>
      <c r="S95" s="136"/>
      <c r="T95" s="136"/>
      <c r="U95" s="136"/>
      <c r="V95" s="136"/>
      <c r="W95" s="12"/>
    </row>
    <row r="96" spans="1:23" ht="15.75">
      <c r="A96" s="1" t="s">
        <v>425</v>
      </c>
      <c r="B96" s="1"/>
      <c r="C96" s="1"/>
      <c r="D96" s="1"/>
      <c r="E96" s="1"/>
      <c r="F96" s="1"/>
      <c r="G96" s="1"/>
      <c r="H96" s="1"/>
      <c r="I96" s="1"/>
      <c r="J96" s="1"/>
      <c r="K96" s="1"/>
      <c r="L96" s="44"/>
      <c r="M96" s="11"/>
      <c r="N96" s="44"/>
      <c r="P96" s="136"/>
      <c r="Q96" s="136"/>
      <c r="R96" s="136"/>
      <c r="S96" s="136"/>
      <c r="T96" s="136"/>
      <c r="U96" s="136"/>
      <c r="V96" s="136"/>
      <c r="W96" s="12"/>
    </row>
    <row r="97" spans="1:23" ht="18.75">
      <c r="A97" s="1" t="s">
        <v>727</v>
      </c>
      <c r="B97" s="1"/>
      <c r="C97" s="1"/>
      <c r="D97" s="1"/>
      <c r="E97" s="1"/>
      <c r="F97" s="1"/>
      <c r="G97" s="1"/>
      <c r="H97" s="1"/>
      <c r="I97" s="1"/>
      <c r="J97" s="1"/>
      <c r="K97" s="1"/>
      <c r="L97" s="44"/>
      <c r="M97" s="11"/>
      <c r="N97" s="44"/>
      <c r="P97" s="136"/>
      <c r="Q97" s="136"/>
      <c r="R97" s="136"/>
      <c r="S97" s="136"/>
      <c r="T97" s="136"/>
      <c r="U97" s="136"/>
      <c r="V97" s="136"/>
      <c r="W97" s="12"/>
    </row>
    <row r="98" spans="1:23" ht="15.75">
      <c r="A98" s="1" t="s">
        <v>1191</v>
      </c>
      <c r="B98" s="1"/>
      <c r="C98" s="1"/>
      <c r="D98" s="1"/>
      <c r="E98" s="1"/>
      <c r="F98" s="1"/>
      <c r="G98" s="1"/>
      <c r="H98" s="1"/>
      <c r="I98" s="1"/>
      <c r="J98" s="1"/>
      <c r="K98" s="1"/>
      <c r="L98" s="44"/>
      <c r="M98" s="11"/>
      <c r="N98" s="44"/>
      <c r="P98" s="136"/>
      <c r="Q98" s="136"/>
      <c r="R98" s="136"/>
      <c r="S98" s="136"/>
      <c r="T98" s="136"/>
      <c r="U98" s="136"/>
      <c r="V98" s="136"/>
      <c r="W98" s="12"/>
    </row>
    <row r="99" spans="1:23" ht="9" customHeight="1">
      <c r="A99" s="1"/>
      <c r="B99" s="1"/>
      <c r="C99" s="1"/>
      <c r="D99" s="1"/>
      <c r="E99" s="1"/>
      <c r="F99" s="1"/>
      <c r="G99" s="1"/>
      <c r="H99" s="1"/>
      <c r="I99" s="1"/>
      <c r="J99" s="1"/>
      <c r="K99" s="1"/>
      <c r="L99" s="44"/>
      <c r="M99" s="11"/>
      <c r="N99" s="44"/>
      <c r="P99" s="136"/>
      <c r="Q99" s="136"/>
      <c r="R99" s="136"/>
      <c r="S99" s="136"/>
      <c r="T99" s="136"/>
      <c r="U99" s="136"/>
      <c r="V99" s="136"/>
      <c r="W99" s="12"/>
    </row>
    <row r="100" spans="1:23" ht="63" customHeight="1">
      <c r="A100" s="15"/>
      <c r="B100" s="42" t="s">
        <v>938</v>
      </c>
      <c r="C100" s="50"/>
      <c r="D100" s="42" t="s">
        <v>771</v>
      </c>
      <c r="E100" s="51"/>
      <c r="F100" s="42" t="s">
        <v>397</v>
      </c>
      <c r="G100" s="42"/>
      <c r="H100" s="42" t="s">
        <v>396</v>
      </c>
      <c r="I100" s="42"/>
      <c r="J100" s="42" t="s">
        <v>390</v>
      </c>
      <c r="K100" s="42"/>
      <c r="L100" s="42" t="s">
        <v>416</v>
      </c>
      <c r="M100" s="42"/>
      <c r="N100" s="42" t="s">
        <v>417</v>
      </c>
      <c r="P100" s="145"/>
      <c r="Q100" s="145"/>
      <c r="R100" s="145"/>
      <c r="S100" s="145"/>
      <c r="T100" s="145"/>
      <c r="U100" s="145"/>
      <c r="V100" s="145"/>
      <c r="W100" s="12"/>
    </row>
    <row r="101" spans="1:23" s="18" customFormat="1" ht="18" customHeight="1">
      <c r="A101" s="13" t="s">
        <v>399</v>
      </c>
      <c r="B101" s="34">
        <f>'Pivot Table 4-Year Insts.'!$M$705</f>
        <v>80.178020571690524</v>
      </c>
      <c r="C101" s="35"/>
      <c r="D101" s="63">
        <f>SUM(F101:J101)</f>
        <v>70.76186392224129</v>
      </c>
      <c r="E101" s="36"/>
      <c r="F101" s="46">
        <f>'Pivot Table 4-Year Insts.'!$M$722</f>
        <v>43.871497998856491</v>
      </c>
      <c r="G101" s="6"/>
      <c r="H101" s="6">
        <f>'Pivot Table 4-Year Insts.'!$M$725</f>
        <v>6.0379740804269106</v>
      </c>
      <c r="I101" s="46"/>
      <c r="J101" s="6">
        <f>'Pivot Table 4-Year Insts.'!$M$728</f>
        <v>20.852391842957882</v>
      </c>
      <c r="K101" s="46"/>
      <c r="L101" s="6">
        <f>'Pivot Table 4-Year Insts.'!$M$731</f>
        <v>29.238136077758721</v>
      </c>
      <c r="M101" s="6"/>
      <c r="N101" s="52">
        <f>SUM(F101:L101)</f>
        <v>100.00000000000001</v>
      </c>
      <c r="P101" s="137"/>
      <c r="Q101" s="137"/>
      <c r="R101" s="137"/>
      <c r="S101" s="137"/>
      <c r="T101" s="137"/>
      <c r="U101" s="138"/>
      <c r="V101" s="139"/>
    </row>
    <row r="102" spans="1:23" s="29" customFormat="1" ht="9" customHeight="1">
      <c r="A102" s="65"/>
      <c r="B102" s="34"/>
      <c r="C102" s="35"/>
      <c r="D102" s="64"/>
      <c r="E102" s="36"/>
      <c r="F102" s="46"/>
      <c r="G102" s="79"/>
      <c r="H102" s="6"/>
      <c r="I102" s="79"/>
      <c r="J102" s="6"/>
      <c r="K102" s="79"/>
      <c r="L102" s="6"/>
      <c r="M102" s="40"/>
      <c r="N102" s="52"/>
      <c r="P102" s="140"/>
      <c r="Q102" s="140"/>
      <c r="R102" s="140"/>
      <c r="S102" s="140"/>
      <c r="T102" s="140"/>
      <c r="U102" s="141"/>
      <c r="V102" s="142"/>
      <c r="W102" s="30"/>
    </row>
    <row r="103" spans="1:23" s="7" customFormat="1" ht="14.1" customHeight="1">
      <c r="A103" s="13" t="s">
        <v>400</v>
      </c>
      <c r="B103" s="34">
        <f>'Pivot Table 4-Year Insts.'!$M$17</f>
        <v>43.231810490693739</v>
      </c>
      <c r="C103" s="35"/>
      <c r="D103" s="64">
        <f t="shared" ref="D103:D106" si="10">SUM(F103:J103)</f>
        <v>47.55381604696673</v>
      </c>
      <c r="E103" s="36"/>
      <c r="F103" s="46">
        <f>'Pivot Table 4-Year Insts.'!$M$34</f>
        <v>35.665362035225051</v>
      </c>
      <c r="G103" s="79"/>
      <c r="H103" s="6">
        <f>'Pivot Table 4-Year Insts.'!$M$37</f>
        <v>0</v>
      </c>
      <c r="I103" s="79"/>
      <c r="J103" s="6">
        <f>'Pivot Table 4-Year Insts.'!$M$40</f>
        <v>11.888454011741683</v>
      </c>
      <c r="K103" s="79"/>
      <c r="L103" s="6">
        <f>'Pivot Table 4-Year Insts.'!$M$43</f>
        <v>52.446183953033263</v>
      </c>
      <c r="M103" s="6"/>
      <c r="N103" s="52">
        <f>SUM(F103:L103)</f>
        <v>100</v>
      </c>
      <c r="P103" s="143"/>
      <c r="Q103" s="143"/>
      <c r="R103" s="143"/>
      <c r="S103" s="143"/>
      <c r="T103" s="143"/>
      <c r="U103" s="138"/>
      <c r="V103" s="139"/>
    </row>
    <row r="104" spans="1:23" s="7" customFormat="1" ht="14.1" customHeight="1">
      <c r="A104" s="2" t="s">
        <v>401</v>
      </c>
      <c r="B104" s="34">
        <f>'Pivot Table 4-Year Insts.'!$M$60</f>
        <v>57.788873038516407</v>
      </c>
      <c r="C104" s="35"/>
      <c r="D104" s="64">
        <f t="shared" si="10"/>
        <v>68.180696124413714</v>
      </c>
      <c r="E104" s="36"/>
      <c r="F104" s="46">
        <f>'Pivot Table 4-Year Insts.'!$M$77</f>
        <v>34.534682794371761</v>
      </c>
      <c r="G104" s="79"/>
      <c r="H104" s="6">
        <f>'Pivot Table 4-Year Insts.'!$M$80</f>
        <v>6.0972599358183164</v>
      </c>
      <c r="I104" s="79"/>
      <c r="J104" s="6">
        <f>'Pivot Table 4-Year Insts.'!$M$83</f>
        <v>27.548753394223645</v>
      </c>
      <c r="K104" s="79"/>
      <c r="L104" s="6">
        <f>'Pivot Table 4-Year Insts.'!$M$86</f>
        <v>31.819303875586275</v>
      </c>
      <c r="M104" s="6"/>
      <c r="N104" s="52">
        <f>SUM(F104:L104)</f>
        <v>99.999999999999986</v>
      </c>
      <c r="P104" s="143"/>
      <c r="Q104" s="143"/>
      <c r="R104" s="143"/>
      <c r="S104" s="143"/>
      <c r="T104" s="143"/>
      <c r="U104" s="138"/>
      <c r="V104" s="144"/>
      <c r="W104" s="19"/>
    </row>
    <row r="105" spans="1:23" s="18" customFormat="1" ht="13.5" customHeight="1">
      <c r="A105" s="2" t="s">
        <v>415</v>
      </c>
      <c r="B105" s="34">
        <f>'Pivot Table 4-Year Insts.'!$M$103</f>
        <v>0</v>
      </c>
      <c r="C105" s="35"/>
      <c r="D105" s="64">
        <f t="shared" si="10"/>
        <v>0</v>
      </c>
      <c r="E105" s="36"/>
      <c r="F105" s="46">
        <f>'Pivot Table 4-Year Insts.'!$M$120</f>
        <v>0</v>
      </c>
      <c r="G105" s="79"/>
      <c r="H105" s="327">
        <f>'Pivot Table 4-Year Insts.'!$M$123</f>
        <v>0</v>
      </c>
      <c r="I105" s="79"/>
      <c r="J105" s="6">
        <f>'Pivot Table 4-Year Insts.'!$M$126</f>
        <v>0</v>
      </c>
      <c r="K105" s="79"/>
      <c r="L105" s="6">
        <f>'Pivot Table 4-Year Insts.'!$M$129</f>
        <v>0</v>
      </c>
      <c r="M105" s="6"/>
      <c r="N105" s="52">
        <f>SUM(F105:L105)</f>
        <v>0</v>
      </c>
      <c r="P105" s="143"/>
      <c r="Q105" s="143"/>
      <c r="R105" s="143"/>
      <c r="S105" s="143"/>
      <c r="T105" s="143"/>
      <c r="U105" s="138"/>
      <c r="V105" s="144"/>
      <c r="W105" s="20"/>
    </row>
    <row r="106" spans="1:23" s="7" customFormat="1" ht="14.1" customHeight="1">
      <c r="A106" s="2" t="s">
        <v>402</v>
      </c>
      <c r="B106" s="34">
        <f>'Pivot Table 4-Year Insts.'!$M$146</f>
        <v>55.255499941799556</v>
      </c>
      <c r="C106" s="35"/>
      <c r="D106" s="64">
        <f t="shared" si="10"/>
        <v>70.254897830208549</v>
      </c>
      <c r="E106" s="36"/>
      <c r="F106" s="46">
        <f>'Pivot Table 4-Year Insts.'!$M$163</f>
        <v>42.658521171266059</v>
      </c>
      <c r="G106" s="79"/>
      <c r="H106" s="6">
        <f>'Pivot Table 4-Year Insts.'!$M$166</f>
        <v>18.053507478407415</v>
      </c>
      <c r="I106" s="79"/>
      <c r="J106" s="6">
        <f>'Pivot Table 4-Year Insts.'!$M$169</f>
        <v>9.5428691805350763</v>
      </c>
      <c r="K106" s="79"/>
      <c r="L106" s="6">
        <f>'Pivot Table 4-Year Insts.'!$M$172</f>
        <v>29.745102169791448</v>
      </c>
      <c r="M106" s="6"/>
      <c r="N106" s="52">
        <f>SUM(F106:L106)</f>
        <v>100</v>
      </c>
      <c r="P106" s="143"/>
      <c r="Q106" s="143"/>
      <c r="R106" s="143"/>
      <c r="S106" s="143"/>
      <c r="T106" s="143"/>
      <c r="U106" s="138"/>
      <c r="V106" s="144"/>
      <c r="W106" s="19"/>
    </row>
    <row r="107" spans="1:23" s="7" customFormat="1" ht="14.1" customHeight="1">
      <c r="A107" s="2"/>
      <c r="B107" s="34"/>
      <c r="C107" s="35"/>
      <c r="D107" s="64"/>
      <c r="E107" s="36"/>
      <c r="F107" s="46"/>
      <c r="G107" s="79"/>
      <c r="H107" s="79"/>
      <c r="I107" s="79"/>
      <c r="J107" s="6"/>
      <c r="K107" s="79"/>
      <c r="L107" s="6"/>
      <c r="M107" s="6"/>
      <c r="N107" s="52"/>
      <c r="P107" s="143"/>
      <c r="Q107" s="143"/>
      <c r="R107" s="143"/>
      <c r="S107" s="143"/>
      <c r="T107" s="143"/>
      <c r="U107" s="138"/>
      <c r="V107" s="144"/>
      <c r="W107" s="19"/>
    </row>
    <row r="108" spans="1:23" s="7" customFormat="1" ht="14.1" customHeight="1">
      <c r="A108" s="2" t="s">
        <v>403</v>
      </c>
      <c r="B108" s="34">
        <f>'Pivot Table 4-Year Insts.'!$M$189</f>
        <v>65.691278212543949</v>
      </c>
      <c r="C108" s="35"/>
      <c r="D108" s="64">
        <f t="shared" ref="D108:D111" si="11">SUM(F108:J108)</f>
        <v>73.221685082872938</v>
      </c>
      <c r="E108" s="36"/>
      <c r="F108" s="46">
        <f>'Pivot Table 4-Year Insts.'!$M$206</f>
        <v>40.072513812154696</v>
      </c>
      <c r="G108" s="79"/>
      <c r="H108" s="6">
        <f>'Pivot Table 4-Year Insts.'!$M$209</f>
        <v>6.180939226519337</v>
      </c>
      <c r="I108" s="79"/>
      <c r="J108" s="6">
        <f>'Pivot Table 4-Year Insts.'!$M$212</f>
        <v>26.968232044198899</v>
      </c>
      <c r="K108" s="79"/>
      <c r="L108" s="6">
        <f>'Pivot Table 4-Year Insts.'!$M$215</f>
        <v>26.778314917127073</v>
      </c>
      <c r="M108" s="6"/>
      <c r="N108" s="52">
        <f>SUM(F108:L108)</f>
        <v>100.00000000000001</v>
      </c>
      <c r="P108" s="143"/>
      <c r="Q108" s="143"/>
      <c r="R108" s="143"/>
      <c r="S108" s="143"/>
      <c r="T108" s="143"/>
      <c r="U108" s="138"/>
      <c r="V108" s="144"/>
      <c r="W108" s="19"/>
    </row>
    <row r="109" spans="1:23" s="7" customFormat="1" ht="14.1" customHeight="1">
      <c r="A109" s="2" t="s">
        <v>404</v>
      </c>
      <c r="B109" s="34">
        <f>'Pivot Table 4-Year Insts.'!$M$232</f>
        <v>55.399446210645067</v>
      </c>
      <c r="C109" s="35"/>
      <c r="D109" s="64">
        <f t="shared" si="11"/>
        <v>62.162162162162161</v>
      </c>
      <c r="E109" s="36"/>
      <c r="F109" s="46">
        <f>'Pivot Table 4-Year Insts.'!$M$249</f>
        <v>45.723805997778598</v>
      </c>
      <c r="G109" s="79"/>
      <c r="H109" s="6">
        <f>'Pivot Table 4-Year Insts.'!$M$252</f>
        <v>5.664568678267309</v>
      </c>
      <c r="I109" s="79"/>
      <c r="J109" s="6">
        <f>'Pivot Table 4-Year Insts.'!$M$255</f>
        <v>10.773787486116253</v>
      </c>
      <c r="K109" s="79"/>
      <c r="L109" s="6">
        <f>'Pivot Table 4-Year Insts.'!$M$258</f>
        <v>37.837837837837839</v>
      </c>
      <c r="M109" s="6"/>
      <c r="N109" s="52">
        <f>SUM(F109:L109)</f>
        <v>100</v>
      </c>
      <c r="P109" s="143"/>
      <c r="Q109" s="143"/>
      <c r="R109" s="143"/>
      <c r="S109" s="143"/>
      <c r="T109" s="143"/>
      <c r="U109" s="138"/>
      <c r="V109" s="144"/>
      <c r="W109" s="19"/>
    </row>
    <row r="110" spans="1:23" s="7" customFormat="1" ht="13.5" customHeight="1">
      <c r="A110" s="2" t="s">
        <v>405</v>
      </c>
      <c r="B110" s="34">
        <f>'Pivot Table 4-Year Insts.'!$M$275</f>
        <v>77.457404980340755</v>
      </c>
      <c r="C110" s="35"/>
      <c r="D110" s="64">
        <f t="shared" si="11"/>
        <v>55.964467005076145</v>
      </c>
      <c r="E110" s="36"/>
      <c r="F110" s="46">
        <f>'Pivot Table 4-Year Insts.'!$M$292</f>
        <v>28.109137055837564</v>
      </c>
      <c r="G110" s="79"/>
      <c r="H110" s="6">
        <f>'Pivot Table 4-Year Insts.'!$M$295</f>
        <v>8.7351945854483937</v>
      </c>
      <c r="I110" s="79"/>
      <c r="J110" s="6">
        <f>'Pivot Table 4-Year Insts.'!$M$298</f>
        <v>19.120135363790187</v>
      </c>
      <c r="K110" s="79"/>
      <c r="L110" s="6">
        <f>'Pivot Table 4-Year Insts.'!$M$301</f>
        <v>44.035532994923862</v>
      </c>
      <c r="M110" s="6"/>
      <c r="N110" s="52">
        <f>SUM(F110:L110)</f>
        <v>100</v>
      </c>
      <c r="P110" s="143"/>
      <c r="Q110" s="143"/>
      <c r="R110" s="143"/>
      <c r="S110" s="143"/>
      <c r="T110" s="143"/>
      <c r="U110" s="138"/>
      <c r="V110" s="144"/>
      <c r="W110" s="19"/>
    </row>
    <row r="111" spans="1:23" s="7" customFormat="1" ht="14.1" customHeight="1">
      <c r="A111" s="2" t="s">
        <v>406</v>
      </c>
      <c r="B111" s="34" t="str">
        <f>IFERROR('Pivot Table 4-Year Insts.'!$M$318,"—")</f>
        <v>—</v>
      </c>
      <c r="C111" s="35"/>
      <c r="D111" s="64">
        <f t="shared" si="11"/>
        <v>64.854651162790702</v>
      </c>
      <c r="E111" s="36"/>
      <c r="F111" s="46">
        <f>'Pivot Table 4-Year Insts.'!$M$335</f>
        <v>57.529069767441868</v>
      </c>
      <c r="G111" s="79"/>
      <c r="H111" s="6">
        <f>'Pivot Table 4-Year Insts.'!$M$338</f>
        <v>3.9825581395348837</v>
      </c>
      <c r="I111" s="79"/>
      <c r="J111" s="6">
        <f>'Pivot Table 4-Year Insts.'!$M$341</f>
        <v>3.3430232558139532</v>
      </c>
      <c r="K111" s="79"/>
      <c r="L111" s="6">
        <f>'Pivot Table 4-Year Insts.'!$M$344</f>
        <v>35.145348837209298</v>
      </c>
      <c r="M111" s="6"/>
      <c r="N111" s="52">
        <f>SUM(F111:L111)</f>
        <v>100</v>
      </c>
      <c r="P111" s="143"/>
      <c r="Q111" s="143"/>
      <c r="R111" s="143"/>
      <c r="S111" s="143"/>
      <c r="T111" s="143"/>
      <c r="U111" s="138"/>
      <c r="V111" s="144"/>
      <c r="W111" s="19"/>
    </row>
    <row r="112" spans="1:23" s="7" customFormat="1" ht="14.1" customHeight="1">
      <c r="A112" s="2"/>
      <c r="B112" s="34"/>
      <c r="C112" s="35"/>
      <c r="D112" s="64"/>
      <c r="E112" s="36"/>
      <c r="F112" s="46"/>
      <c r="G112" s="79"/>
      <c r="H112" s="6"/>
      <c r="I112" s="79"/>
      <c r="J112" s="6"/>
      <c r="K112" s="79"/>
      <c r="L112" s="6"/>
      <c r="M112" s="6"/>
      <c r="N112" s="52"/>
      <c r="P112" s="143"/>
      <c r="Q112" s="143"/>
      <c r="R112" s="143"/>
      <c r="S112" s="143"/>
      <c r="T112" s="143"/>
      <c r="U112" s="138"/>
      <c r="V112" s="144"/>
      <c r="W112" s="19"/>
    </row>
    <row r="113" spans="1:23" s="7" customFormat="1" ht="14.1" customHeight="1">
      <c r="A113" s="2" t="s">
        <v>407</v>
      </c>
      <c r="B113" s="34">
        <f>'Pivot Table 4-Year Insts.'!$M$361</f>
        <v>0</v>
      </c>
      <c r="C113" s="35"/>
      <c r="D113" s="64">
        <f t="shared" ref="D113:D116" si="12">SUM(F113:J113)</f>
        <v>0</v>
      </c>
      <c r="E113" s="36"/>
      <c r="F113" s="46">
        <f>'Pivot Table 4-Year Insts.'!$M$378</f>
        <v>0</v>
      </c>
      <c r="G113" s="79"/>
      <c r="H113" s="6">
        <f>'Pivot Table 4-Year Insts.'!$M$381</f>
        <v>0</v>
      </c>
      <c r="I113" s="79"/>
      <c r="J113" s="6">
        <f>'Pivot Table 4-Year Insts.'!$M$384</f>
        <v>0</v>
      </c>
      <c r="K113" s="79"/>
      <c r="L113" s="6">
        <f>'Pivot Table 4-Year Insts.'!$M$387</f>
        <v>0</v>
      </c>
      <c r="M113" s="6"/>
      <c r="N113" s="52">
        <f>SUM(F113:L113)</f>
        <v>0</v>
      </c>
      <c r="P113" s="143"/>
      <c r="Q113" s="143"/>
      <c r="R113" s="143"/>
      <c r="S113" s="143"/>
      <c r="T113" s="143"/>
      <c r="U113" s="138"/>
      <c r="V113" s="144"/>
      <c r="W113" s="19"/>
    </row>
    <row r="114" spans="1:23" s="7" customFormat="1" ht="14.1" customHeight="1">
      <c r="A114" s="2" t="s">
        <v>408</v>
      </c>
      <c r="B114" s="34">
        <f>'Pivot Table 4-Year Insts.'!$M$404</f>
        <v>68.099019149929944</v>
      </c>
      <c r="C114" s="35"/>
      <c r="D114" s="64">
        <f t="shared" si="12"/>
        <v>74.3655692729767</v>
      </c>
      <c r="E114" s="36"/>
      <c r="F114" s="46">
        <f>'Pivot Table 4-Year Insts.'!$M$421</f>
        <v>54.329561042524013</v>
      </c>
      <c r="G114" s="79"/>
      <c r="H114" s="6">
        <f>'Pivot Table 4-Year Insts.'!$M$424</f>
        <v>3.060699588477366</v>
      </c>
      <c r="I114" s="79"/>
      <c r="J114" s="6">
        <f>'Pivot Table 4-Year Insts.'!$M$427</f>
        <v>16.97530864197531</v>
      </c>
      <c r="K114" s="79"/>
      <c r="L114" s="6">
        <f>'Pivot Table 4-Year Insts.'!$M$430</f>
        <v>25.634430727023322</v>
      </c>
      <c r="M114" s="6"/>
      <c r="N114" s="52">
        <f>SUM(F114:L114)</f>
        <v>100.00000000000003</v>
      </c>
      <c r="P114" s="143"/>
      <c r="Q114" s="143"/>
      <c r="R114" s="143"/>
      <c r="S114" s="143"/>
      <c r="T114" s="143"/>
      <c r="U114" s="138"/>
      <c r="V114" s="144"/>
      <c r="W114" s="19"/>
    </row>
    <row r="115" spans="1:23" s="7" customFormat="1" ht="14.1" customHeight="1">
      <c r="A115" s="2" t="s">
        <v>409</v>
      </c>
      <c r="B115" s="34">
        <f>IFERROR('Pivot Table 4-Year Insts.'!$M$447,"—")</f>
        <v>46.065785230570782</v>
      </c>
      <c r="C115" s="35"/>
      <c r="D115" s="64">
        <f t="shared" si="12"/>
        <v>70.213510675533769</v>
      </c>
      <c r="E115" s="36"/>
      <c r="F115" s="46">
        <f>'Pivot Table 4-Year Insts.'!$M$464</f>
        <v>30.661533076653836</v>
      </c>
      <c r="G115" s="79"/>
      <c r="H115" s="6">
        <f>'Pivot Table 4-Year Insts.'!$M$467</f>
        <v>6.5453272663633184</v>
      </c>
      <c r="I115" s="79"/>
      <c r="J115" s="6">
        <f>'Pivot Table 4-Year Insts.'!$M$470</f>
        <v>33.006650332516621</v>
      </c>
      <c r="K115" s="79"/>
      <c r="L115" s="6">
        <f>'Pivot Table 4-Year Insts.'!$M$473</f>
        <v>29.786489324466224</v>
      </c>
      <c r="M115" s="6"/>
      <c r="N115" s="52">
        <f>SUM(F115:L115)</f>
        <v>100</v>
      </c>
      <c r="P115" s="143"/>
      <c r="Q115" s="143"/>
      <c r="R115" s="143"/>
      <c r="S115" s="143"/>
      <c r="T115" s="143"/>
      <c r="U115" s="138"/>
      <c r="V115" s="144"/>
      <c r="W115" s="19"/>
    </row>
    <row r="116" spans="1:23" s="7" customFormat="1" ht="13.5" customHeight="1">
      <c r="A116" s="2" t="s">
        <v>410</v>
      </c>
      <c r="B116" s="34">
        <f>'Pivot Table 4-Year Insts.'!$M$490</f>
        <v>78.079067410035478</v>
      </c>
      <c r="C116" s="35"/>
      <c r="D116" s="64">
        <f t="shared" si="12"/>
        <v>78.675754625121712</v>
      </c>
      <c r="E116" s="36"/>
      <c r="F116" s="46">
        <f>'Pivot Table 4-Year Insts.'!$M$507</f>
        <v>62.025316455696199</v>
      </c>
      <c r="G116" s="79"/>
      <c r="H116" s="6">
        <f>'Pivot Table 4-Year Insts.'!$M$510</f>
        <v>1.2009087958455047</v>
      </c>
      <c r="I116" s="79"/>
      <c r="J116" s="6">
        <f>'Pivot Table 4-Year Insts.'!$M$513</f>
        <v>15.449529373580006</v>
      </c>
      <c r="K116" s="79"/>
      <c r="L116" s="6">
        <f>'Pivot Table 4-Year Insts.'!$M$516</f>
        <v>21.324245374878288</v>
      </c>
      <c r="M116" s="6"/>
      <c r="N116" s="52">
        <f>SUM(F116:L116)</f>
        <v>100</v>
      </c>
      <c r="P116" s="143"/>
      <c r="Q116" s="143"/>
      <c r="R116" s="143"/>
      <c r="S116" s="143"/>
      <c r="T116" s="143"/>
      <c r="U116" s="138"/>
      <c r="V116" s="144"/>
      <c r="W116" s="19"/>
    </row>
    <row r="117" spans="1:23" s="7" customFormat="1" ht="13.5" customHeight="1">
      <c r="A117" s="2"/>
      <c r="B117" s="34"/>
      <c r="C117" s="35"/>
      <c r="D117" s="64"/>
      <c r="E117" s="36"/>
      <c r="F117" s="46"/>
      <c r="G117" s="79"/>
      <c r="H117" s="6"/>
      <c r="I117" s="79"/>
      <c r="J117" s="6"/>
      <c r="K117" s="79"/>
      <c r="L117" s="6"/>
      <c r="M117" s="6"/>
      <c r="N117" s="52"/>
      <c r="P117" s="143"/>
      <c r="Q117" s="143"/>
      <c r="R117" s="143"/>
      <c r="S117" s="143"/>
      <c r="T117" s="143"/>
      <c r="U117" s="138"/>
      <c r="V117" s="144"/>
      <c r="W117" s="19"/>
    </row>
    <row r="118" spans="1:23" s="7" customFormat="1" ht="14.1" customHeight="1">
      <c r="A118" s="2" t="s">
        <v>411</v>
      </c>
      <c r="B118" s="34" t="str">
        <f>IFERROR('Pivot Table 4-Year Insts.'!$M$533,"—")</f>
        <v>—</v>
      </c>
      <c r="C118" s="35"/>
      <c r="D118" s="64">
        <f t="shared" ref="D118:D121" si="13">SUM(F118:J118)</f>
        <v>69.712310161748363</v>
      </c>
      <c r="E118" s="36"/>
      <c r="F118" s="186">
        <f>'Pivot Table 4-Year Insts.'!$M$550</f>
        <v>44.44993209038153</v>
      </c>
      <c r="G118" s="79"/>
      <c r="H118" s="6">
        <f>'Pivot Table 4-Year Insts.'!$M$553</f>
        <v>9.2233609087541684</v>
      </c>
      <c r="I118" s="79"/>
      <c r="J118" s="6">
        <f>'Pivot Table 4-Year Insts.'!$M$556</f>
        <v>16.039017162612666</v>
      </c>
      <c r="K118" s="79"/>
      <c r="L118" s="6">
        <f>'Pivot Table 4-Year Insts.'!$M$559</f>
        <v>30.287689838251637</v>
      </c>
      <c r="M118" s="6"/>
      <c r="N118" s="52">
        <f>SUM(F118:L118)</f>
        <v>100</v>
      </c>
      <c r="P118" s="143"/>
      <c r="Q118" s="143"/>
      <c r="R118" s="143"/>
      <c r="S118" s="143"/>
      <c r="T118" s="143"/>
      <c r="U118" s="138"/>
      <c r="V118" s="144"/>
      <c r="W118" s="19"/>
    </row>
    <row r="119" spans="1:23" s="7" customFormat="1" ht="14.1" customHeight="1">
      <c r="A119" s="2" t="s">
        <v>412</v>
      </c>
      <c r="B119" s="34">
        <f>'Pivot Table 4-Year Insts.'!$M$576</f>
        <v>92.93709896491967</v>
      </c>
      <c r="C119" s="35"/>
      <c r="D119" s="64">
        <f t="shared" si="13"/>
        <v>77.296779720808345</v>
      </c>
      <c r="E119" s="36"/>
      <c r="F119" s="186">
        <f>'Pivot Table 4-Year Insts.'!$M$593</f>
        <v>36.68800080632969</v>
      </c>
      <c r="G119" s="79"/>
      <c r="H119" s="6">
        <f>'Pivot Table 4-Year Insts.'!$M$596</f>
        <v>6.0928287053368946</v>
      </c>
      <c r="I119" s="79"/>
      <c r="J119" s="6">
        <f>'Pivot Table 4-Year Insts.'!$M$599</f>
        <v>34.515950209141764</v>
      </c>
      <c r="K119" s="79"/>
      <c r="L119" s="6">
        <f>'Pivot Table 4-Year Insts.'!$M$602</f>
        <v>22.703220279191655</v>
      </c>
      <c r="M119" s="6"/>
      <c r="N119" s="52">
        <f>SUM(F119:L119)</f>
        <v>100</v>
      </c>
      <c r="P119" s="143"/>
      <c r="Q119" s="143"/>
      <c r="R119" s="143"/>
      <c r="S119" s="143"/>
      <c r="T119" s="143"/>
      <c r="U119" s="138"/>
      <c r="V119" s="144"/>
      <c r="W119" s="19"/>
    </row>
    <row r="120" spans="1:23" s="7" customFormat="1" ht="14.1" customHeight="1">
      <c r="A120" s="2" t="s">
        <v>413</v>
      </c>
      <c r="B120" s="34">
        <f>'Pivot Table 4-Year Insts.'!$M$619</f>
        <v>96.413360233131584</v>
      </c>
      <c r="C120" s="35"/>
      <c r="D120" s="64">
        <f t="shared" si="13"/>
        <v>82.12043710764938</v>
      </c>
      <c r="E120" s="36"/>
      <c r="F120" s="186">
        <f>'Pivot Table 4-Year Insts.'!$M$636</f>
        <v>70.471983259707045</v>
      </c>
      <c r="G120" s="79"/>
      <c r="H120" s="6">
        <f>'Pivot Table 4-Year Insts.'!$M$639</f>
        <v>2.069286212508719</v>
      </c>
      <c r="I120" s="79"/>
      <c r="J120" s="6">
        <f>'Pivot Table 4-Year Insts.'!$M$642</f>
        <v>9.5791676354336204</v>
      </c>
      <c r="K120" s="79"/>
      <c r="L120" s="6">
        <f>'Pivot Table 4-Year Insts.'!$M$645</f>
        <v>17.879562892350616</v>
      </c>
      <c r="M120" s="6"/>
      <c r="N120" s="52">
        <f>SUM(F120:L120)</f>
        <v>100</v>
      </c>
      <c r="P120" s="143"/>
      <c r="Q120" s="143"/>
      <c r="R120" s="143"/>
      <c r="S120" s="143"/>
      <c r="T120" s="143"/>
      <c r="U120" s="138"/>
      <c r="V120" s="144"/>
      <c r="W120" s="19"/>
    </row>
    <row r="121" spans="1:23" s="19" customFormat="1" ht="14.1" customHeight="1">
      <c r="A121" s="53" t="s">
        <v>414</v>
      </c>
      <c r="B121" s="37">
        <f>'Pivot Table 4-Year Insts.'!$M$662</f>
        <v>98.359788359788354</v>
      </c>
      <c r="C121" s="54"/>
      <c r="D121" s="55">
        <f t="shared" si="13"/>
        <v>68.262506724045181</v>
      </c>
      <c r="E121" s="56"/>
      <c r="F121" s="187">
        <f>'Pivot Table 4-Year Insts.'!$M$679</f>
        <v>43.840774610005376</v>
      </c>
      <c r="G121" s="101"/>
      <c r="H121" s="48">
        <f>'Pivot Table 4-Year Insts.'!$M$682</f>
        <v>6.7240451855836474</v>
      </c>
      <c r="I121" s="101"/>
      <c r="J121" s="48">
        <f>'Pivot Table 4-Year Insts.'!$M$685</f>
        <v>17.697686928456161</v>
      </c>
      <c r="K121" s="101"/>
      <c r="L121" s="48">
        <f>'Pivot Table 4-Year Insts.'!$M$688</f>
        <v>31.737493275954815</v>
      </c>
      <c r="M121" s="48"/>
      <c r="N121" s="58">
        <f>SUM(F121:L121)</f>
        <v>100</v>
      </c>
      <c r="P121" s="143"/>
      <c r="Q121" s="143"/>
      <c r="R121" s="143"/>
      <c r="S121" s="143"/>
      <c r="T121" s="143"/>
      <c r="U121" s="138"/>
      <c r="V121" s="144"/>
    </row>
    <row r="122" spans="1:23" ht="57" customHeight="1">
      <c r="A122" s="952" t="s">
        <v>773</v>
      </c>
      <c r="B122" s="952"/>
      <c r="C122" s="952"/>
      <c r="D122" s="953"/>
      <c r="E122" s="953"/>
      <c r="F122" s="953"/>
      <c r="G122" s="953"/>
      <c r="H122" s="953"/>
      <c r="I122" s="953"/>
      <c r="J122" s="953"/>
      <c r="K122" s="953"/>
      <c r="L122" s="953"/>
      <c r="M122" s="953"/>
      <c r="N122" s="953"/>
      <c r="P122" s="136"/>
      <c r="Q122" s="143"/>
      <c r="R122" s="143"/>
      <c r="S122" s="143"/>
      <c r="T122" s="143"/>
      <c r="U122" s="136"/>
      <c r="V122" s="136"/>
      <c r="W122" s="12"/>
    </row>
    <row r="123" spans="1:23" ht="15" customHeight="1">
      <c r="A123" s="952" t="s">
        <v>772</v>
      </c>
      <c r="B123" s="952"/>
      <c r="C123" s="952"/>
      <c r="D123" s="953"/>
      <c r="E123" s="953"/>
      <c r="F123" s="953"/>
      <c r="G123" s="953"/>
      <c r="H123" s="953"/>
      <c r="I123" s="953"/>
      <c r="J123" s="953"/>
      <c r="K123" s="953"/>
      <c r="L123" s="953"/>
      <c r="M123" s="953"/>
      <c r="N123" s="953"/>
      <c r="P123" s="136"/>
      <c r="Q123" s="136"/>
      <c r="R123" s="136"/>
      <c r="S123" s="136"/>
      <c r="T123" s="136"/>
      <c r="U123" s="136"/>
      <c r="V123" s="136"/>
      <c r="W123" s="12"/>
    </row>
    <row r="124" spans="1:23">
      <c r="A124" s="326" t="s">
        <v>939</v>
      </c>
      <c r="B124" s="832"/>
      <c r="C124" s="832"/>
      <c r="D124" s="833"/>
      <c r="E124" s="833"/>
      <c r="F124" s="833"/>
      <c r="G124" s="833"/>
      <c r="H124" s="833"/>
      <c r="I124" s="833"/>
      <c r="J124" s="833"/>
      <c r="K124" s="833"/>
      <c r="L124" s="833"/>
      <c r="M124" s="833"/>
      <c r="N124" s="183" t="s">
        <v>1012</v>
      </c>
      <c r="P124" s="136"/>
      <c r="Q124" s="136"/>
      <c r="R124" s="136"/>
      <c r="S124" s="136"/>
      <c r="T124" s="136"/>
      <c r="U124" s="136"/>
      <c r="V124" s="136"/>
      <c r="W124" s="12"/>
    </row>
    <row r="125" spans="1:23" ht="15.75">
      <c r="A125" s="1" t="s">
        <v>762</v>
      </c>
      <c r="B125" s="1"/>
      <c r="C125" s="1"/>
      <c r="D125" s="1"/>
      <c r="E125" s="1"/>
      <c r="F125" s="1"/>
      <c r="G125" s="1"/>
      <c r="H125" s="1"/>
      <c r="I125" s="1"/>
      <c r="J125" s="1"/>
      <c r="K125" s="1"/>
      <c r="L125" s="44"/>
      <c r="M125" s="11"/>
      <c r="N125" s="44"/>
      <c r="P125" s="136"/>
      <c r="Q125" s="136"/>
      <c r="R125" s="136"/>
      <c r="S125" s="136"/>
      <c r="T125" s="136"/>
      <c r="U125" s="136"/>
      <c r="V125" s="136"/>
      <c r="W125" s="12"/>
    </row>
    <row r="126" spans="1:23" ht="9" customHeight="1">
      <c r="A126" s="1"/>
      <c r="B126" s="1"/>
      <c r="C126" s="1"/>
      <c r="D126" s="1"/>
      <c r="E126" s="1"/>
      <c r="F126" s="1"/>
      <c r="G126" s="1"/>
      <c r="H126" s="1"/>
      <c r="I126" s="1"/>
      <c r="J126" s="1"/>
      <c r="K126" s="1"/>
      <c r="L126" s="44"/>
      <c r="M126" s="11"/>
      <c r="N126" s="44"/>
      <c r="P126" s="136"/>
      <c r="Q126" s="136"/>
      <c r="R126" s="136"/>
      <c r="S126" s="136"/>
      <c r="T126" s="136"/>
      <c r="U126" s="136"/>
      <c r="V126" s="136"/>
      <c r="W126" s="12"/>
    </row>
    <row r="127" spans="1:23" ht="15.75">
      <c r="A127" s="1" t="s">
        <v>425</v>
      </c>
      <c r="B127" s="1"/>
      <c r="C127" s="1"/>
      <c r="D127" s="1"/>
      <c r="E127" s="1"/>
      <c r="F127" s="1"/>
      <c r="G127" s="1"/>
      <c r="H127" s="1"/>
      <c r="I127" s="1"/>
      <c r="J127" s="1"/>
      <c r="K127" s="1"/>
      <c r="L127" s="44"/>
      <c r="M127" s="11"/>
      <c r="N127" s="44"/>
      <c r="P127" s="136"/>
      <c r="Q127" s="136"/>
      <c r="R127" s="136"/>
      <c r="S127" s="136"/>
      <c r="T127" s="136"/>
      <c r="U127" s="136"/>
      <c r="V127" s="136"/>
      <c r="W127" s="12"/>
    </row>
    <row r="128" spans="1:23" ht="18.75">
      <c r="A128" s="1" t="s">
        <v>727</v>
      </c>
      <c r="B128" s="1"/>
      <c r="C128" s="1"/>
      <c r="D128" s="1"/>
      <c r="E128" s="1"/>
      <c r="F128" s="1"/>
      <c r="G128" s="1"/>
      <c r="H128" s="1"/>
      <c r="I128" s="1"/>
      <c r="J128" s="1"/>
      <c r="K128" s="1"/>
      <c r="L128" s="44"/>
      <c r="M128" s="11"/>
      <c r="N128" s="44"/>
      <c r="P128" s="136"/>
      <c r="Q128" s="136"/>
      <c r="R128" s="136"/>
      <c r="S128" s="136"/>
      <c r="T128" s="136"/>
      <c r="U128" s="136"/>
      <c r="V128" s="136"/>
      <c r="W128" s="12"/>
    </row>
    <row r="129" spans="1:23" ht="15.75">
      <c r="A129" s="1" t="s">
        <v>1192</v>
      </c>
      <c r="B129" s="1"/>
      <c r="C129" s="1"/>
      <c r="D129" s="1"/>
      <c r="E129" s="1"/>
      <c r="F129" s="1"/>
      <c r="G129" s="1"/>
      <c r="H129" s="1"/>
      <c r="I129" s="1"/>
      <c r="J129" s="1"/>
      <c r="K129" s="1"/>
      <c r="L129" s="44"/>
      <c r="M129" s="11"/>
      <c r="N129" s="44"/>
      <c r="P129" s="136"/>
      <c r="Q129" s="136"/>
      <c r="R129" s="136"/>
      <c r="S129" s="136"/>
      <c r="T129" s="136"/>
      <c r="U129" s="136"/>
      <c r="V129" s="136"/>
      <c r="W129" s="12"/>
    </row>
    <row r="130" spans="1:23" ht="9" customHeight="1">
      <c r="A130" s="1"/>
      <c r="B130" s="1"/>
      <c r="C130" s="1"/>
      <c r="D130" s="1"/>
      <c r="E130" s="1"/>
      <c r="F130" s="1"/>
      <c r="G130" s="1"/>
      <c r="H130" s="1"/>
      <c r="I130" s="1"/>
      <c r="J130" s="1"/>
      <c r="K130" s="1"/>
      <c r="L130" s="44"/>
      <c r="M130" s="11"/>
      <c r="N130" s="44"/>
      <c r="P130" s="136"/>
      <c r="Q130" s="136"/>
      <c r="R130" s="136"/>
      <c r="S130" s="136"/>
      <c r="T130" s="136"/>
      <c r="U130" s="136"/>
      <c r="V130" s="136"/>
      <c r="W130" s="12"/>
    </row>
    <row r="131" spans="1:23" ht="63" customHeight="1">
      <c r="A131" s="15"/>
      <c r="B131" s="42" t="s">
        <v>938</v>
      </c>
      <c r="C131" s="50"/>
      <c r="D131" s="42" t="s">
        <v>771</v>
      </c>
      <c r="E131" s="51"/>
      <c r="F131" s="42" t="s">
        <v>397</v>
      </c>
      <c r="G131" s="42"/>
      <c r="H131" s="42" t="s">
        <v>396</v>
      </c>
      <c r="I131" s="42"/>
      <c r="J131" s="42" t="s">
        <v>390</v>
      </c>
      <c r="K131" s="42"/>
      <c r="L131" s="42" t="s">
        <v>416</v>
      </c>
      <c r="M131" s="42"/>
      <c r="N131" s="42" t="s">
        <v>417</v>
      </c>
      <c r="P131" s="145"/>
      <c r="Q131" s="145"/>
      <c r="R131" s="145"/>
      <c r="S131" s="145"/>
      <c r="T131" s="145"/>
      <c r="U131" s="145"/>
      <c r="V131" s="145"/>
      <c r="W131" s="12"/>
    </row>
    <row r="132" spans="1:23" s="18" customFormat="1" ht="18" customHeight="1">
      <c r="A132" s="13" t="s">
        <v>399</v>
      </c>
      <c r="B132" s="34">
        <f>'Pivot Table 4-Year Insts.'!$N$705</f>
        <v>78.270978651447905</v>
      </c>
      <c r="C132" s="35"/>
      <c r="D132" s="63">
        <f>SUM(F132:J132)</f>
        <v>59.866999729948688</v>
      </c>
      <c r="E132" s="36"/>
      <c r="F132" s="46">
        <f>'Pivot Table 4-Year Insts.'!$N$722</f>
        <v>38.229138536321898</v>
      </c>
      <c r="G132" s="6"/>
      <c r="H132" s="6">
        <f>'Pivot Table 4-Year Insts.'!$N$725</f>
        <v>5.3605184985147183</v>
      </c>
      <c r="I132" s="46"/>
      <c r="J132" s="6">
        <f>'Pivot Table 4-Year Insts.'!$N$728</f>
        <v>16.277342695112072</v>
      </c>
      <c r="K132" s="46"/>
      <c r="L132" s="6">
        <f>'Pivot Table 4-Year Insts.'!$N$731</f>
        <v>40.133000270051312</v>
      </c>
      <c r="M132" s="6"/>
      <c r="N132" s="52">
        <f>SUM(F132:L132)</f>
        <v>100</v>
      </c>
      <c r="P132" s="137"/>
      <c r="Q132" s="137"/>
      <c r="R132" s="137"/>
      <c r="S132" s="137"/>
      <c r="T132" s="137"/>
      <c r="U132" s="138"/>
      <c r="V132" s="139"/>
    </row>
    <row r="133" spans="1:23" s="29" customFormat="1" ht="9" customHeight="1">
      <c r="A133" s="65"/>
      <c r="B133" s="34"/>
      <c r="C133" s="35"/>
      <c r="D133" s="64"/>
      <c r="E133" s="36"/>
      <c r="F133" s="46"/>
      <c r="G133" s="79"/>
      <c r="H133" s="6"/>
      <c r="I133" s="79"/>
      <c r="J133" s="6"/>
      <c r="K133" s="79"/>
      <c r="L133" s="6"/>
      <c r="M133" s="6"/>
      <c r="N133" s="52"/>
      <c r="P133" s="140"/>
      <c r="Q133" s="140"/>
      <c r="R133" s="140"/>
      <c r="S133" s="140"/>
      <c r="T133" s="140"/>
      <c r="U133" s="141"/>
      <c r="V133" s="142"/>
      <c r="W133" s="30"/>
    </row>
    <row r="134" spans="1:23" s="7" customFormat="1" ht="14.1" customHeight="1">
      <c r="A134" s="13" t="s">
        <v>400</v>
      </c>
      <c r="B134" s="34">
        <f>'Pivot Table 4-Year Insts.'!$N$17</f>
        <v>60.00474721101353</v>
      </c>
      <c r="C134" s="35"/>
      <c r="D134" s="64">
        <f t="shared" ref="D134:D137" si="14">SUM(F134:J134)</f>
        <v>46.954113924050631</v>
      </c>
      <c r="E134" s="36"/>
      <c r="F134" s="46">
        <f>'Pivot Table 4-Year Insts.'!$N$34</f>
        <v>29.390822784810126</v>
      </c>
      <c r="G134" s="79"/>
      <c r="H134" s="6">
        <f>'Pivot Table 4-Year Insts.'!$N$37</f>
        <v>0</v>
      </c>
      <c r="I134" s="79"/>
      <c r="J134" s="6">
        <f>'Pivot Table 4-Year Insts.'!$N$40</f>
        <v>17.563291139240505</v>
      </c>
      <c r="K134" s="79"/>
      <c r="L134" s="6">
        <f>'Pivot Table 4-Year Insts.'!$N$43</f>
        <v>53.045886075949369</v>
      </c>
      <c r="M134" s="6"/>
      <c r="N134" s="52">
        <f>SUM(F134:L134)</f>
        <v>100</v>
      </c>
      <c r="P134" s="143"/>
      <c r="Q134" s="143"/>
      <c r="R134" s="143"/>
      <c r="S134" s="143"/>
      <c r="T134" s="143"/>
      <c r="U134" s="138"/>
      <c r="V134" s="139"/>
    </row>
    <row r="135" spans="1:23" s="7" customFormat="1" ht="14.1" customHeight="1">
      <c r="A135" s="2" t="s">
        <v>401</v>
      </c>
      <c r="B135" s="34">
        <f>'Pivot Table 4-Year Insts.'!$N$60</f>
        <v>73.610539316591201</v>
      </c>
      <c r="C135" s="35"/>
      <c r="D135" s="64">
        <f t="shared" si="14"/>
        <v>64.821029082774061</v>
      </c>
      <c r="E135" s="36"/>
      <c r="F135" s="46">
        <f>'Pivot Table 4-Year Insts.'!$N$77</f>
        <v>34.2841163310962</v>
      </c>
      <c r="G135" s="79"/>
      <c r="H135" s="6">
        <f>'Pivot Table 4-Year Insts.'!$N$80</f>
        <v>4.3064876957494409</v>
      </c>
      <c r="I135" s="79"/>
      <c r="J135" s="6">
        <f>'Pivot Table 4-Year Insts.'!$N$83</f>
        <v>26.230425055928414</v>
      </c>
      <c r="K135" s="79"/>
      <c r="L135" s="6">
        <f>'Pivot Table 4-Year Insts.'!$N$86</f>
        <v>35.178970917225946</v>
      </c>
      <c r="M135" s="6"/>
      <c r="N135" s="52">
        <f>SUM(F135:L135)</f>
        <v>100</v>
      </c>
      <c r="P135" s="143"/>
      <c r="Q135" s="143"/>
      <c r="R135" s="143"/>
      <c r="S135" s="143"/>
      <c r="T135" s="143"/>
      <c r="U135" s="138"/>
      <c r="V135" s="144"/>
      <c r="W135" s="19"/>
    </row>
    <row r="136" spans="1:23" s="18" customFormat="1" ht="13.5" customHeight="1">
      <c r="A136" s="2" t="s">
        <v>415</v>
      </c>
      <c r="B136" s="34" t="e">
        <f>'Pivot Table 4-Year Insts.'!$N$103</f>
        <v>#DIV/0!</v>
      </c>
      <c r="C136" s="35"/>
      <c r="D136" s="64">
        <f t="shared" si="14"/>
        <v>36.399474375821292</v>
      </c>
      <c r="E136" s="36"/>
      <c r="F136" s="46">
        <f>'Pivot Table 4-Year Insts.'!$N$120</f>
        <v>35.873850197109071</v>
      </c>
      <c r="G136" s="79"/>
      <c r="H136" s="327">
        <f>'Pivot Table 4-Year Insts.'!$N$123</f>
        <v>0.52562417871222078</v>
      </c>
      <c r="I136" s="79"/>
      <c r="J136" s="6">
        <f>'Pivot Table 4-Year Insts.'!$N$126</f>
        <v>0</v>
      </c>
      <c r="K136" s="79"/>
      <c r="L136" s="6">
        <f>'Pivot Table 4-Year Insts.'!$N$129</f>
        <v>63.600525624178715</v>
      </c>
      <c r="M136" s="6"/>
      <c r="N136" s="52">
        <f>SUM(F136:L136)</f>
        <v>100</v>
      </c>
      <c r="P136" s="143"/>
      <c r="Q136" s="143"/>
      <c r="R136" s="143"/>
      <c r="S136" s="143"/>
      <c r="T136" s="143"/>
      <c r="U136" s="138"/>
      <c r="V136" s="144"/>
      <c r="W136" s="20"/>
    </row>
    <row r="137" spans="1:23" s="7" customFormat="1" ht="14.1" customHeight="1">
      <c r="A137" s="2" t="s">
        <v>402</v>
      </c>
      <c r="B137" s="34">
        <f>'Pivot Table 4-Year Insts.'!$N$146</f>
        <v>89.268867924528308</v>
      </c>
      <c r="C137" s="35"/>
      <c r="D137" s="64">
        <f t="shared" si="14"/>
        <v>62.615587846763539</v>
      </c>
      <c r="E137" s="36"/>
      <c r="F137" s="46">
        <f>'Pivot Table 4-Year Insts.'!$N$163</f>
        <v>40.158520475561424</v>
      </c>
      <c r="G137" s="79"/>
      <c r="H137" s="6">
        <f>'Pivot Table 4-Year Insts.'!$N$166</f>
        <v>7.9260237780713343</v>
      </c>
      <c r="I137" s="79"/>
      <c r="J137" s="6">
        <f>'Pivot Table 4-Year Insts.'!$N$169</f>
        <v>14.53104359313078</v>
      </c>
      <c r="K137" s="79"/>
      <c r="L137" s="6">
        <f>'Pivot Table 4-Year Insts.'!$N$172</f>
        <v>37.384412153236454</v>
      </c>
      <c r="M137" s="6"/>
      <c r="N137" s="52">
        <f>SUM(F137:L137)</f>
        <v>100</v>
      </c>
      <c r="P137" s="143"/>
      <c r="Q137" s="143"/>
      <c r="R137" s="143"/>
      <c r="S137" s="143"/>
      <c r="T137" s="143"/>
      <c r="U137" s="138"/>
      <c r="V137" s="144"/>
      <c r="W137" s="19"/>
    </row>
    <row r="138" spans="1:23" s="7" customFormat="1" ht="14.1" customHeight="1">
      <c r="A138" s="2"/>
      <c r="B138" s="34"/>
      <c r="C138" s="35"/>
      <c r="D138" s="64"/>
      <c r="E138" s="36"/>
      <c r="F138" s="46"/>
      <c r="G138" s="79"/>
      <c r="H138" s="79"/>
      <c r="I138" s="79"/>
      <c r="J138" s="6"/>
      <c r="K138" s="79"/>
      <c r="L138" s="6"/>
      <c r="M138" s="6"/>
      <c r="N138" s="52"/>
      <c r="P138" s="143"/>
      <c r="Q138" s="143"/>
      <c r="R138" s="143"/>
      <c r="S138" s="143"/>
      <c r="T138" s="143"/>
      <c r="U138" s="138"/>
      <c r="V138" s="144"/>
      <c r="W138" s="19"/>
    </row>
    <row r="139" spans="1:23" s="7" customFormat="1" ht="14.1" customHeight="1">
      <c r="A139" s="2" t="s">
        <v>403</v>
      </c>
      <c r="B139" s="34">
        <f>'Pivot Table 4-Year Insts.'!$N$189</f>
        <v>50.20537124802528</v>
      </c>
      <c r="C139" s="35"/>
      <c r="D139" s="64">
        <f t="shared" ref="D139:D142" si="15">SUM(F139:J139)</f>
        <v>66.750576882735473</v>
      </c>
      <c r="E139" s="36"/>
      <c r="F139" s="46">
        <f>'Pivot Table 4-Year Insts.'!$N$206</f>
        <v>36.018460247535138</v>
      </c>
      <c r="G139" s="79"/>
      <c r="H139" s="6">
        <f>'Pivot Table 4-Year Insts.'!$N$209</f>
        <v>9.7126075099643376</v>
      </c>
      <c r="I139" s="79"/>
      <c r="J139" s="6">
        <f>'Pivot Table 4-Year Insts.'!$N$212</f>
        <v>21.019509125235995</v>
      </c>
      <c r="K139" s="79"/>
      <c r="L139" s="6">
        <f>'Pivot Table 4-Year Insts.'!$N$215</f>
        <v>33.249423117264527</v>
      </c>
      <c r="M139" s="6"/>
      <c r="N139" s="52">
        <f>SUM(F139:L139)</f>
        <v>100</v>
      </c>
      <c r="P139" s="143"/>
      <c r="Q139" s="143"/>
      <c r="R139" s="143"/>
      <c r="S139" s="143"/>
      <c r="T139" s="143"/>
      <c r="U139" s="138"/>
      <c r="V139" s="144"/>
      <c r="W139" s="19"/>
    </row>
    <row r="140" spans="1:23" s="7" customFormat="1" ht="14.1" customHeight="1">
      <c r="A140" s="2" t="s">
        <v>404</v>
      </c>
      <c r="B140" s="34">
        <f>'Pivot Table 4-Year Insts.'!$N$232</f>
        <v>46.600965406275144</v>
      </c>
      <c r="C140" s="35"/>
      <c r="D140" s="64">
        <f t="shared" si="15"/>
        <v>55.545964609408713</v>
      </c>
      <c r="E140" s="36"/>
      <c r="F140" s="46">
        <f>'Pivot Table 4-Year Insts.'!$N$249</f>
        <v>39.663357790246003</v>
      </c>
      <c r="G140" s="79"/>
      <c r="H140" s="6">
        <f>'Pivot Table 4-Year Insts.'!$N$252</f>
        <v>7.207596029348295</v>
      </c>
      <c r="I140" s="79"/>
      <c r="J140" s="6">
        <f>'Pivot Table 4-Year Insts.'!$N$255</f>
        <v>8.6750107898144151</v>
      </c>
      <c r="K140" s="79"/>
      <c r="L140" s="6">
        <f>'Pivot Table 4-Year Insts.'!$N$258</f>
        <v>44.454035390591287</v>
      </c>
      <c r="M140" s="6"/>
      <c r="N140" s="52">
        <f>SUM(F140:L140)</f>
        <v>100</v>
      </c>
      <c r="P140" s="143"/>
      <c r="Q140" s="143"/>
      <c r="R140" s="143"/>
      <c r="S140" s="143"/>
      <c r="T140" s="143"/>
      <c r="U140" s="138"/>
      <c r="V140" s="144"/>
      <c r="W140" s="19"/>
    </row>
    <row r="141" spans="1:23" s="7" customFormat="1" ht="13.5" customHeight="1">
      <c r="A141" s="2" t="s">
        <v>405</v>
      </c>
      <c r="B141" s="34">
        <f>'Pivot Table 4-Year Insts.'!$N$275</f>
        <v>71.767537826685</v>
      </c>
      <c r="C141" s="35"/>
      <c r="D141" s="64">
        <f t="shared" si="15"/>
        <v>55.45440025555024</v>
      </c>
      <c r="E141" s="36"/>
      <c r="F141" s="46">
        <f>'Pivot Table 4-Year Insts.'!$N$292</f>
        <v>28.206356812010863</v>
      </c>
      <c r="G141" s="79"/>
      <c r="H141" s="6">
        <f>'Pivot Table 4-Year Insts.'!$N$295</f>
        <v>6.452643347708034</v>
      </c>
      <c r="I141" s="79"/>
      <c r="J141" s="6">
        <f>'Pivot Table 4-Year Insts.'!$N$298</f>
        <v>20.795400095831337</v>
      </c>
      <c r="K141" s="79"/>
      <c r="L141" s="6">
        <f>'Pivot Table 4-Year Insts.'!$N$301</f>
        <v>44.545599744449774</v>
      </c>
      <c r="M141" s="6"/>
      <c r="N141" s="52">
        <f>SUM(F141:L141)</f>
        <v>100.00000000000001</v>
      </c>
      <c r="P141" s="143"/>
      <c r="Q141" s="143"/>
      <c r="R141" s="143"/>
      <c r="S141" s="143"/>
      <c r="T141" s="143"/>
      <c r="U141" s="138"/>
      <c r="V141" s="144"/>
      <c r="W141" s="19"/>
    </row>
    <row r="142" spans="1:23" s="7" customFormat="1" ht="14.1" customHeight="1">
      <c r="A142" s="2" t="s">
        <v>406</v>
      </c>
      <c r="B142" s="34" t="str">
        <f>IFERROR('Pivot Table 4-Year Insts.'!$N$318,"—")</f>
        <v>—</v>
      </c>
      <c r="C142" s="35"/>
      <c r="D142" s="64">
        <f t="shared" si="15"/>
        <v>59.70224577340398</v>
      </c>
      <c r="E142" s="36"/>
      <c r="F142" s="46">
        <f>'Pivot Table 4-Year Insts.'!$N$335</f>
        <v>51.400454201362599</v>
      </c>
      <c r="G142" s="79"/>
      <c r="H142" s="6">
        <f>'Pivot Table 4-Year Insts.'!$N$338</f>
        <v>2.9523088569265705</v>
      </c>
      <c r="I142" s="79"/>
      <c r="J142" s="6">
        <f>'Pivot Table 4-Year Insts.'!$N$341</f>
        <v>5.3494827151148128</v>
      </c>
      <c r="K142" s="79"/>
      <c r="L142" s="6">
        <f>'Pivot Table 4-Year Insts.'!$N$344</f>
        <v>40.297754226596012</v>
      </c>
      <c r="M142" s="6"/>
      <c r="N142" s="52">
        <f>SUM(F142:L142)</f>
        <v>100</v>
      </c>
      <c r="P142" s="143"/>
      <c r="Q142" s="143"/>
      <c r="R142" s="143"/>
      <c r="S142" s="143"/>
      <c r="T142" s="143"/>
      <c r="U142" s="138"/>
      <c r="V142" s="144"/>
      <c r="W142" s="19"/>
    </row>
    <row r="143" spans="1:23" s="7" customFormat="1" ht="14.1" customHeight="1">
      <c r="A143" s="2"/>
      <c r="B143" s="34"/>
      <c r="C143" s="35"/>
      <c r="D143" s="64"/>
      <c r="E143" s="36"/>
      <c r="F143" s="46"/>
      <c r="G143" s="79"/>
      <c r="H143" s="6"/>
      <c r="I143" s="79"/>
      <c r="J143" s="6"/>
      <c r="K143" s="79"/>
      <c r="L143" s="6"/>
      <c r="M143" s="6"/>
      <c r="N143" s="52"/>
      <c r="P143" s="143"/>
      <c r="Q143" s="143"/>
      <c r="R143" s="143"/>
      <c r="S143" s="143"/>
      <c r="T143" s="143"/>
      <c r="U143" s="138"/>
      <c r="V143" s="144"/>
      <c r="W143" s="19"/>
    </row>
    <row r="144" spans="1:23" s="7" customFormat="1" ht="14.1" customHeight="1">
      <c r="A144" s="2" t="s">
        <v>407</v>
      </c>
      <c r="B144" s="34">
        <f>'Pivot Table 4-Year Insts.'!$N$361</f>
        <v>51.227897838899807</v>
      </c>
      <c r="C144" s="35"/>
      <c r="D144" s="64">
        <f t="shared" ref="D144:D147" si="16">SUM(F144:J144)</f>
        <v>44.29530201342282</v>
      </c>
      <c r="E144" s="36"/>
      <c r="F144" s="46">
        <f>'Pivot Table 4-Year Insts.'!$N$378</f>
        <v>36.81687440076702</v>
      </c>
      <c r="G144" s="79"/>
      <c r="H144" s="6">
        <f>'Pivot Table 4-Year Insts.'!$N$381</f>
        <v>7.4784276126558007</v>
      </c>
      <c r="I144" s="79"/>
      <c r="J144" s="6">
        <f>'Pivot Table 4-Year Insts.'!$N$384</f>
        <v>0</v>
      </c>
      <c r="K144" s="79"/>
      <c r="L144" s="6">
        <f>'Pivot Table 4-Year Insts.'!$N$387</f>
        <v>55.70469798657718</v>
      </c>
      <c r="M144" s="6"/>
      <c r="N144" s="52">
        <f>SUM(F144:L144)</f>
        <v>100</v>
      </c>
      <c r="P144" s="143"/>
      <c r="Q144" s="143"/>
      <c r="R144" s="143"/>
      <c r="S144" s="143"/>
      <c r="T144" s="143"/>
      <c r="U144" s="138"/>
      <c r="V144" s="144"/>
      <c r="W144" s="19"/>
    </row>
    <row r="145" spans="1:23" s="7" customFormat="1" ht="14.1" customHeight="1">
      <c r="A145" s="2" t="s">
        <v>408</v>
      </c>
      <c r="B145" s="34">
        <f>'Pivot Table 4-Year Insts.'!$N$404</f>
        <v>57.343750000000007</v>
      </c>
      <c r="C145" s="35"/>
      <c r="D145" s="64">
        <f t="shared" si="16"/>
        <v>59.536784741144416</v>
      </c>
      <c r="E145" s="36"/>
      <c r="F145" s="46">
        <f>'Pivot Table 4-Year Insts.'!$N$421</f>
        <v>37.874659400544957</v>
      </c>
      <c r="G145" s="79"/>
      <c r="H145" s="6">
        <f>'Pivot Table 4-Year Insts.'!$N$424</f>
        <v>7.3569482288828345</v>
      </c>
      <c r="I145" s="79"/>
      <c r="J145" s="6">
        <f>'Pivot Table 4-Year Insts.'!$N$427</f>
        <v>14.305177111716622</v>
      </c>
      <c r="K145" s="79"/>
      <c r="L145" s="6">
        <f>'Pivot Table 4-Year Insts.'!$N$430</f>
        <v>40.463215258855584</v>
      </c>
      <c r="M145" s="6"/>
      <c r="N145" s="52">
        <f>SUM(F145:L145)</f>
        <v>100</v>
      </c>
      <c r="P145" s="143"/>
      <c r="Q145" s="143"/>
      <c r="R145" s="143"/>
      <c r="S145" s="143"/>
      <c r="T145" s="143"/>
      <c r="U145" s="138"/>
      <c r="V145" s="144"/>
      <c r="W145" s="19"/>
    </row>
    <row r="146" spans="1:23" s="7" customFormat="1" ht="14.1" customHeight="1">
      <c r="A146" s="2" t="s">
        <v>409</v>
      </c>
      <c r="B146" s="34">
        <f>IFERROR('Pivot Table 4-Year Insts.'!$N$447,"—")</f>
        <v>0</v>
      </c>
      <c r="C146" s="35"/>
      <c r="D146" s="64">
        <f t="shared" si="16"/>
        <v>0</v>
      </c>
      <c r="E146" s="36"/>
      <c r="F146" s="46">
        <f>'Pivot Table 4-Year Insts.'!$N$464</f>
        <v>0</v>
      </c>
      <c r="G146" s="79"/>
      <c r="H146" s="6">
        <f>'Pivot Table 4-Year Insts.'!$N$467</f>
        <v>0</v>
      </c>
      <c r="I146" s="79"/>
      <c r="J146" s="6">
        <f>'Pivot Table 4-Year Insts.'!$N$470</f>
        <v>0</v>
      </c>
      <c r="K146" s="79"/>
      <c r="L146" s="6">
        <f>'Pivot Table 4-Year Insts.'!$N$473</f>
        <v>0</v>
      </c>
      <c r="M146" s="6"/>
      <c r="N146" s="52">
        <f>SUM(F146:L146)</f>
        <v>0</v>
      </c>
      <c r="P146" s="143"/>
      <c r="Q146" s="143"/>
      <c r="R146" s="143"/>
      <c r="S146" s="143"/>
      <c r="T146" s="143"/>
      <c r="U146" s="138"/>
      <c r="V146" s="144"/>
      <c r="W146" s="19"/>
    </row>
    <row r="147" spans="1:23" s="7" customFormat="1" ht="13.5" customHeight="1">
      <c r="A147" s="2" t="s">
        <v>410</v>
      </c>
      <c r="B147" s="34">
        <f>'Pivot Table 4-Year Insts.'!$N$490</f>
        <v>90.434782608695656</v>
      </c>
      <c r="C147" s="35"/>
      <c r="D147" s="64">
        <f t="shared" si="16"/>
        <v>74.615384615384613</v>
      </c>
      <c r="E147" s="36"/>
      <c r="F147" s="46">
        <f>'Pivot Table 4-Year Insts.'!$N$507</f>
        <v>67.115384615384613</v>
      </c>
      <c r="G147" s="79"/>
      <c r="H147" s="6">
        <f>'Pivot Table 4-Year Insts.'!$N$510</f>
        <v>1.3461538461538463</v>
      </c>
      <c r="I147" s="79"/>
      <c r="J147" s="6">
        <f>'Pivot Table 4-Year Insts.'!$N$513</f>
        <v>6.1538461538461542</v>
      </c>
      <c r="K147" s="79"/>
      <c r="L147" s="6">
        <f>'Pivot Table 4-Year Insts.'!$N$516</f>
        <v>25.384615384615383</v>
      </c>
      <c r="M147" s="6"/>
      <c r="N147" s="52">
        <f>SUM(F147:L147)</f>
        <v>100</v>
      </c>
      <c r="P147" s="143"/>
      <c r="Q147" s="143"/>
      <c r="R147" s="143"/>
      <c r="S147" s="143"/>
      <c r="T147" s="143"/>
      <c r="U147" s="138"/>
      <c r="V147" s="144"/>
      <c r="W147" s="19"/>
    </row>
    <row r="148" spans="1:23" s="7" customFormat="1" ht="13.5" customHeight="1">
      <c r="A148" s="2"/>
      <c r="B148" s="34"/>
      <c r="C148" s="35"/>
      <c r="D148" s="64"/>
      <c r="E148" s="36"/>
      <c r="F148" s="46"/>
      <c r="G148" s="79"/>
      <c r="H148" s="6"/>
      <c r="I148" s="79"/>
      <c r="J148" s="6"/>
      <c r="K148" s="79"/>
      <c r="L148" s="6"/>
      <c r="M148" s="6"/>
      <c r="N148" s="52"/>
      <c r="P148" s="143"/>
      <c r="Q148" s="143"/>
      <c r="R148" s="143"/>
      <c r="S148" s="143"/>
      <c r="T148" s="143"/>
      <c r="U148" s="138"/>
      <c r="V148" s="144"/>
      <c r="W148" s="19"/>
    </row>
    <row r="149" spans="1:23" s="7" customFormat="1" ht="14.1" customHeight="1">
      <c r="A149" s="2" t="s">
        <v>411</v>
      </c>
      <c r="B149" s="34" t="str">
        <f>IFERROR('Pivot Table 4-Year Insts.'!$N$533,"—")</f>
        <v>—</v>
      </c>
      <c r="C149" s="35"/>
      <c r="D149" s="64">
        <f t="shared" ref="D149:D152" si="17">SUM(F149:J149)</f>
        <v>63.13559322033899</v>
      </c>
      <c r="E149" s="36"/>
      <c r="F149" s="186">
        <f>'Pivot Table 4-Year Insts.'!$N$550</f>
        <v>34.639830508474581</v>
      </c>
      <c r="G149" s="79"/>
      <c r="H149" s="6">
        <f>'Pivot Table 4-Year Insts.'!$N$553</f>
        <v>10.381355932203389</v>
      </c>
      <c r="I149" s="79"/>
      <c r="J149" s="6">
        <f>'Pivot Table 4-Year Insts.'!$N$556</f>
        <v>18.114406779661017</v>
      </c>
      <c r="K149" s="79"/>
      <c r="L149" s="6">
        <f>'Pivot Table 4-Year Insts.'!$N$559</f>
        <v>36.864406779661017</v>
      </c>
      <c r="M149" s="6"/>
      <c r="N149" s="52">
        <f>SUM(F149:L149)</f>
        <v>100</v>
      </c>
      <c r="P149" s="143"/>
      <c r="Q149" s="143"/>
      <c r="R149" s="143"/>
      <c r="S149" s="143"/>
      <c r="T149" s="143"/>
      <c r="U149" s="138"/>
      <c r="V149" s="144"/>
      <c r="W149" s="19"/>
    </row>
    <row r="150" spans="1:23" s="7" customFormat="1" ht="14.1" customHeight="1">
      <c r="A150" s="2" t="s">
        <v>412</v>
      </c>
      <c r="B150" s="34">
        <f>'Pivot Table 4-Year Insts.'!$N$576</f>
        <v>91.717791411042953</v>
      </c>
      <c r="C150" s="35"/>
      <c r="D150" s="64">
        <f t="shared" si="17"/>
        <v>79.933110367892979</v>
      </c>
      <c r="E150" s="36"/>
      <c r="F150" s="186">
        <f>'Pivot Table 4-Year Insts.'!$N$593</f>
        <v>29.431438127090303</v>
      </c>
      <c r="G150" s="79"/>
      <c r="H150" s="6">
        <f>'Pivot Table 4-Year Insts.'!$N$596</f>
        <v>8.695652173913043</v>
      </c>
      <c r="I150" s="79"/>
      <c r="J150" s="6">
        <f>'Pivot Table 4-Year Insts.'!$N$599</f>
        <v>41.80602006688963</v>
      </c>
      <c r="K150" s="79"/>
      <c r="L150" s="6">
        <f>'Pivot Table 4-Year Insts.'!$N$602</f>
        <v>20.066889632107024</v>
      </c>
      <c r="M150" s="6"/>
      <c r="N150" s="52">
        <f>SUM(F150:L150)</f>
        <v>100</v>
      </c>
      <c r="P150" s="143"/>
      <c r="Q150" s="143"/>
      <c r="R150" s="143"/>
      <c r="S150" s="143"/>
      <c r="T150" s="143"/>
      <c r="U150" s="138"/>
      <c r="V150" s="144"/>
      <c r="W150" s="19"/>
    </row>
    <row r="151" spans="1:23" s="7" customFormat="1" ht="14.1" customHeight="1">
      <c r="A151" s="2" t="s">
        <v>413</v>
      </c>
      <c r="B151" s="34">
        <f>'Pivot Table 4-Year Insts.'!$N$619</f>
        <v>99.728813559322035</v>
      </c>
      <c r="C151" s="35"/>
      <c r="D151" s="64">
        <f t="shared" si="17"/>
        <v>75.084976206662134</v>
      </c>
      <c r="E151" s="36"/>
      <c r="F151" s="186">
        <f>'Pivot Table 4-Year Insts.'!$N$636</f>
        <v>51.90346702923182</v>
      </c>
      <c r="G151" s="79"/>
      <c r="H151" s="6">
        <f>'Pivot Table 4-Year Insts.'!$N$639</f>
        <v>1.1216859279401767</v>
      </c>
      <c r="I151" s="79"/>
      <c r="J151" s="6">
        <f>'Pivot Table 4-Year Insts.'!$N$642</f>
        <v>22.059823249490144</v>
      </c>
      <c r="K151" s="79"/>
      <c r="L151" s="6">
        <f>'Pivot Table 4-Year Insts.'!$N$645</f>
        <v>24.915023793337866</v>
      </c>
      <c r="M151" s="6"/>
      <c r="N151" s="52">
        <f>SUM(F151:L151)</f>
        <v>100</v>
      </c>
      <c r="P151" s="143"/>
      <c r="Q151" s="143"/>
      <c r="R151" s="143"/>
      <c r="S151" s="143"/>
      <c r="T151" s="143"/>
      <c r="U151" s="138"/>
      <c r="V151" s="144"/>
      <c r="W151" s="19"/>
    </row>
    <row r="152" spans="1:23" s="19" customFormat="1" ht="14.1" customHeight="1">
      <c r="A152" s="53" t="s">
        <v>414</v>
      </c>
      <c r="B152" s="37">
        <f>'Pivot Table 4-Year Insts.'!$N$662</f>
        <v>0</v>
      </c>
      <c r="C152" s="54"/>
      <c r="D152" s="55">
        <f t="shared" si="17"/>
        <v>0</v>
      </c>
      <c r="E152" s="56"/>
      <c r="F152" s="187">
        <f>'Pivot Table 4-Year Insts.'!$N$679</f>
        <v>0</v>
      </c>
      <c r="G152" s="101"/>
      <c r="H152" s="48">
        <f>'Pivot Table 4-Year Insts.'!$N$682</f>
        <v>0</v>
      </c>
      <c r="I152" s="101"/>
      <c r="J152" s="48">
        <f>'Pivot Table 4-Year Insts.'!$N$685</f>
        <v>0</v>
      </c>
      <c r="K152" s="101"/>
      <c r="L152" s="48">
        <f>'Pivot Table 4-Year Insts.'!$N$688</f>
        <v>0</v>
      </c>
      <c r="M152" s="48"/>
      <c r="N152" s="58">
        <f>SUM(F152:L152)</f>
        <v>0</v>
      </c>
      <c r="P152" s="143"/>
      <c r="Q152" s="143"/>
      <c r="R152" s="143"/>
      <c r="S152" s="143"/>
      <c r="T152" s="143"/>
      <c r="U152" s="138"/>
      <c r="V152" s="144"/>
    </row>
    <row r="153" spans="1:23" ht="57" customHeight="1">
      <c r="A153" s="952" t="s">
        <v>773</v>
      </c>
      <c r="B153" s="952"/>
      <c r="C153" s="952"/>
      <c r="D153" s="953"/>
      <c r="E153" s="953"/>
      <c r="F153" s="953"/>
      <c r="G153" s="953"/>
      <c r="H153" s="953"/>
      <c r="I153" s="953"/>
      <c r="J153" s="953"/>
      <c r="K153" s="953"/>
      <c r="L153" s="953"/>
      <c r="M153" s="953"/>
      <c r="N153" s="953"/>
      <c r="P153" s="136"/>
      <c r="Q153" s="143"/>
      <c r="R153" s="143"/>
      <c r="S153" s="143"/>
      <c r="T153" s="143"/>
      <c r="U153" s="136"/>
      <c r="V153" s="136"/>
      <c r="W153" s="12"/>
    </row>
    <row r="154" spans="1:23" ht="15" customHeight="1">
      <c r="A154" s="952" t="s">
        <v>772</v>
      </c>
      <c r="B154" s="952"/>
      <c r="C154" s="952"/>
      <c r="D154" s="953"/>
      <c r="E154" s="953"/>
      <c r="F154" s="953"/>
      <c r="G154" s="953"/>
      <c r="H154" s="953"/>
      <c r="I154" s="953"/>
      <c r="J154" s="953"/>
      <c r="K154" s="953"/>
      <c r="L154" s="953"/>
      <c r="M154" s="953"/>
      <c r="N154" s="953"/>
      <c r="P154" s="136"/>
      <c r="Q154" s="136"/>
      <c r="R154" s="136"/>
      <c r="S154" s="136"/>
      <c r="T154" s="136"/>
      <c r="U154" s="136"/>
      <c r="V154" s="136"/>
      <c r="W154" s="12"/>
    </row>
    <row r="155" spans="1:23">
      <c r="A155" s="326" t="s">
        <v>939</v>
      </c>
      <c r="B155" s="832"/>
      <c r="C155" s="832"/>
      <c r="D155" s="833"/>
      <c r="E155" s="833"/>
      <c r="F155" s="833"/>
      <c r="G155" s="833"/>
      <c r="H155" s="833"/>
      <c r="I155" s="833"/>
      <c r="J155" s="833"/>
      <c r="K155" s="833"/>
      <c r="L155" s="833"/>
      <c r="M155" s="833"/>
      <c r="N155" s="183" t="s">
        <v>1012</v>
      </c>
      <c r="P155" s="136"/>
      <c r="Q155" s="136"/>
      <c r="R155" s="136"/>
      <c r="S155" s="136"/>
      <c r="T155" s="136"/>
      <c r="U155" s="136"/>
      <c r="V155" s="136"/>
      <c r="W155" s="12"/>
    </row>
    <row r="156" spans="1:23" ht="15.75">
      <c r="A156" s="1" t="s">
        <v>763</v>
      </c>
      <c r="B156" s="1"/>
      <c r="C156" s="1"/>
      <c r="D156" s="1"/>
      <c r="E156" s="1"/>
      <c r="F156" s="1"/>
      <c r="G156" s="1"/>
      <c r="H156" s="1"/>
      <c r="I156" s="1"/>
      <c r="J156" s="1"/>
      <c r="K156" s="1"/>
      <c r="L156" s="44"/>
      <c r="M156" s="11"/>
      <c r="N156" s="44"/>
      <c r="P156" s="136"/>
      <c r="Q156" s="136"/>
      <c r="R156" s="136"/>
      <c r="S156" s="136"/>
      <c r="T156" s="136"/>
      <c r="U156" s="136"/>
      <c r="V156" s="136"/>
      <c r="W156" s="12"/>
    </row>
    <row r="157" spans="1:23" ht="9" customHeight="1">
      <c r="A157" s="1"/>
      <c r="B157" s="1"/>
      <c r="C157" s="1"/>
      <c r="D157" s="1"/>
      <c r="E157" s="1"/>
      <c r="F157" s="1"/>
      <c r="G157" s="1"/>
      <c r="H157" s="1"/>
      <c r="I157" s="1"/>
      <c r="J157" s="1"/>
      <c r="K157" s="1"/>
      <c r="L157" s="44"/>
      <c r="M157" s="11"/>
      <c r="N157" s="44"/>
      <c r="P157" s="136"/>
      <c r="Q157" s="136"/>
      <c r="R157" s="136"/>
      <c r="S157" s="136"/>
      <c r="T157" s="136"/>
      <c r="U157" s="136"/>
      <c r="V157" s="136"/>
      <c r="W157" s="12"/>
    </row>
    <row r="158" spans="1:23" ht="15.75">
      <c r="A158" s="1" t="s">
        <v>425</v>
      </c>
      <c r="B158" s="1"/>
      <c r="C158" s="1"/>
      <c r="D158" s="1"/>
      <c r="E158" s="1"/>
      <c r="F158" s="1"/>
      <c r="G158" s="1"/>
      <c r="H158" s="1"/>
      <c r="I158" s="1"/>
      <c r="J158" s="1"/>
      <c r="K158" s="1"/>
      <c r="L158" s="44"/>
      <c r="M158" s="11"/>
      <c r="N158" s="44"/>
      <c r="P158" s="136"/>
      <c r="Q158" s="136"/>
      <c r="R158" s="136"/>
      <c r="S158" s="136"/>
      <c r="T158" s="136"/>
      <c r="U158" s="136"/>
      <c r="V158" s="136"/>
      <c r="W158" s="12"/>
    </row>
    <row r="159" spans="1:23" ht="18.75">
      <c r="A159" s="1" t="s">
        <v>727</v>
      </c>
      <c r="B159" s="1"/>
      <c r="C159" s="1"/>
      <c r="D159" s="1"/>
      <c r="E159" s="1"/>
      <c r="F159" s="1"/>
      <c r="G159" s="1"/>
      <c r="H159" s="1"/>
      <c r="I159" s="1"/>
      <c r="J159" s="1"/>
      <c r="K159" s="1"/>
      <c r="L159" s="44"/>
      <c r="M159" s="11"/>
      <c r="N159" s="44"/>
      <c r="P159" s="136"/>
      <c r="Q159" s="136"/>
      <c r="R159" s="136"/>
      <c r="S159" s="136"/>
      <c r="T159" s="136"/>
      <c r="U159" s="136"/>
      <c r="V159" s="136"/>
      <c r="W159" s="12"/>
    </row>
    <row r="160" spans="1:23" ht="15.75">
      <c r="A160" s="1" t="s">
        <v>1193</v>
      </c>
      <c r="B160" s="1"/>
      <c r="C160" s="1"/>
      <c r="D160" s="1"/>
      <c r="E160" s="1"/>
      <c r="F160" s="1"/>
      <c r="G160" s="1"/>
      <c r="H160" s="1"/>
      <c r="I160" s="1"/>
      <c r="J160" s="1"/>
      <c r="K160" s="1"/>
      <c r="L160" s="44"/>
      <c r="M160" s="11"/>
      <c r="N160" s="44"/>
      <c r="P160" s="136"/>
      <c r="Q160" s="136"/>
      <c r="R160" s="136"/>
      <c r="S160" s="136"/>
      <c r="T160" s="136"/>
      <c r="U160" s="136"/>
      <c r="V160" s="136"/>
      <c r="W160" s="12"/>
    </row>
    <row r="161" spans="1:23" ht="9" customHeight="1">
      <c r="A161" s="1"/>
      <c r="B161" s="1"/>
      <c r="C161" s="1"/>
      <c r="D161" s="1"/>
      <c r="E161" s="1"/>
      <c r="F161" s="1"/>
      <c r="G161" s="1"/>
      <c r="H161" s="1"/>
      <c r="I161" s="1"/>
      <c r="J161" s="1"/>
      <c r="K161" s="1"/>
      <c r="L161" s="44"/>
      <c r="M161" s="11"/>
      <c r="N161" s="44"/>
      <c r="P161" s="136"/>
      <c r="Q161" s="136"/>
      <c r="R161" s="136"/>
      <c r="S161" s="136"/>
      <c r="T161" s="136"/>
      <c r="U161" s="136"/>
      <c r="V161" s="136"/>
      <c r="W161" s="12"/>
    </row>
    <row r="162" spans="1:23" ht="63" customHeight="1">
      <c r="A162" s="15"/>
      <c r="B162" s="42" t="s">
        <v>938</v>
      </c>
      <c r="C162" s="50"/>
      <c r="D162" s="42" t="s">
        <v>771</v>
      </c>
      <c r="E162" s="51"/>
      <c r="F162" s="42" t="s">
        <v>397</v>
      </c>
      <c r="G162" s="42"/>
      <c r="H162" s="42" t="s">
        <v>396</v>
      </c>
      <c r="I162" s="42"/>
      <c r="J162" s="42" t="s">
        <v>390</v>
      </c>
      <c r="K162" s="42"/>
      <c r="L162" s="42" t="s">
        <v>416</v>
      </c>
      <c r="M162" s="42"/>
      <c r="N162" s="42" t="s">
        <v>417</v>
      </c>
      <c r="P162" s="145"/>
      <c r="Q162" s="145"/>
      <c r="R162" s="145"/>
      <c r="S162" s="145"/>
      <c r="T162" s="145"/>
      <c r="U162" s="145"/>
      <c r="V162" s="145"/>
      <c r="W162" s="12"/>
    </row>
    <row r="163" spans="1:23" s="18" customFormat="1" ht="18" customHeight="1">
      <c r="A163" s="13" t="s">
        <v>399</v>
      </c>
      <c r="B163" s="34">
        <f>'Pivot Table 4-Year Insts.'!$O$705</f>
        <v>68.974902933995125</v>
      </c>
      <c r="C163" s="35"/>
      <c r="D163" s="63">
        <f>SUM(F163:J163)</f>
        <v>66.208217270194979</v>
      </c>
      <c r="E163" s="36"/>
      <c r="F163" s="46">
        <f>'Pivot Table 4-Year Insts.'!$O$722</f>
        <v>39.716805942432678</v>
      </c>
      <c r="G163" s="6"/>
      <c r="H163" s="6">
        <f>'Pivot Table 4-Year Insts.'!$O$725</f>
        <v>4.6425255338904359</v>
      </c>
      <c r="I163" s="46"/>
      <c r="J163" s="6">
        <f>'Pivot Table 4-Year Insts.'!$O$728</f>
        <v>21.848885793871865</v>
      </c>
      <c r="K163" s="46"/>
      <c r="L163" s="6">
        <f>'Pivot Table 4-Year Insts.'!$O$731</f>
        <v>33.791782729805014</v>
      </c>
      <c r="M163" s="6"/>
      <c r="N163" s="52">
        <f>SUM(F163:L163)</f>
        <v>100</v>
      </c>
      <c r="P163" s="137"/>
      <c r="Q163" s="137"/>
      <c r="R163" s="137"/>
      <c r="S163" s="137"/>
      <c r="T163" s="137"/>
      <c r="U163" s="138"/>
      <c r="V163" s="139"/>
    </row>
    <row r="164" spans="1:23" s="29" customFormat="1" ht="9" customHeight="1">
      <c r="A164" s="65"/>
      <c r="B164" s="34"/>
      <c r="C164" s="35"/>
      <c r="D164" s="64"/>
      <c r="E164" s="36"/>
      <c r="F164" s="46"/>
      <c r="G164" s="79"/>
      <c r="H164" s="6"/>
      <c r="I164" s="79"/>
      <c r="J164" s="6"/>
      <c r="K164" s="79"/>
      <c r="L164" s="6"/>
      <c r="M164" s="40"/>
      <c r="N164" s="52"/>
      <c r="P164" s="140"/>
      <c r="Q164" s="140"/>
      <c r="R164" s="140"/>
      <c r="S164" s="140"/>
      <c r="T164" s="140"/>
      <c r="U164" s="141"/>
      <c r="V164" s="142"/>
      <c r="W164" s="30"/>
    </row>
    <row r="165" spans="1:23" s="7" customFormat="1" ht="14.1" customHeight="1">
      <c r="A165" s="13" t="s">
        <v>400</v>
      </c>
      <c r="B165" s="34">
        <f>'Pivot Table 4-Year Insts.'!$O$17</f>
        <v>62.711864406779661</v>
      </c>
      <c r="C165" s="35"/>
      <c r="D165" s="64">
        <f t="shared" ref="D165:D168" si="18">SUM(F165:J165)</f>
        <v>51.480051480051479</v>
      </c>
      <c r="E165" s="36"/>
      <c r="F165" s="46">
        <f>'Pivot Table 4-Year Insts.'!$O$34</f>
        <v>42.084942084942085</v>
      </c>
      <c r="G165" s="79"/>
      <c r="H165" s="6">
        <f>'Pivot Table 4-Year Insts.'!$O$37</f>
        <v>0</v>
      </c>
      <c r="I165" s="79"/>
      <c r="J165" s="6">
        <f>'Pivot Table 4-Year Insts.'!$O$40</f>
        <v>9.3951093951093956</v>
      </c>
      <c r="K165" s="79"/>
      <c r="L165" s="6">
        <f>'Pivot Table 4-Year Insts.'!$O$43</f>
        <v>48.519948519948521</v>
      </c>
      <c r="M165" s="6"/>
      <c r="N165" s="52">
        <f>SUM(F165:L165)</f>
        <v>100</v>
      </c>
      <c r="P165" s="143"/>
      <c r="Q165" s="143"/>
      <c r="R165" s="143"/>
      <c r="S165" s="143"/>
      <c r="T165" s="143"/>
      <c r="U165" s="138"/>
      <c r="V165" s="139"/>
    </row>
    <row r="166" spans="1:23" s="7" customFormat="1" ht="14.1" customHeight="1">
      <c r="A166" s="2" t="s">
        <v>401</v>
      </c>
      <c r="B166" s="34">
        <f>'Pivot Table 4-Year Insts.'!$O$60</f>
        <v>68.672456575682389</v>
      </c>
      <c r="C166" s="35"/>
      <c r="D166" s="64">
        <f t="shared" si="18"/>
        <v>46.793134598012642</v>
      </c>
      <c r="E166" s="36"/>
      <c r="F166" s="46">
        <f>'Pivot Table 4-Year Insts.'!$O$77</f>
        <v>19.331526648599819</v>
      </c>
      <c r="G166" s="79"/>
      <c r="H166" s="6">
        <f>'Pivot Table 4-Year Insts.'!$O$80</f>
        <v>3.4327009936766033</v>
      </c>
      <c r="I166" s="79"/>
      <c r="J166" s="6">
        <f>'Pivot Table 4-Year Insts.'!$O$83</f>
        <v>24.028906955736222</v>
      </c>
      <c r="K166" s="79"/>
      <c r="L166" s="6">
        <f>'Pivot Table 4-Year Insts.'!$O$86</f>
        <v>53.206865401987358</v>
      </c>
      <c r="M166" s="6"/>
      <c r="N166" s="52">
        <f>SUM(F166:L166)</f>
        <v>100</v>
      </c>
      <c r="P166" s="143"/>
      <c r="Q166" s="143"/>
      <c r="R166" s="143"/>
      <c r="S166" s="143"/>
      <c r="T166" s="143"/>
      <c r="U166" s="138"/>
      <c r="V166" s="144"/>
      <c r="W166" s="19"/>
    </row>
    <row r="167" spans="1:23" s="18" customFormat="1" ht="13.5" customHeight="1">
      <c r="A167" s="2" t="s">
        <v>415</v>
      </c>
      <c r="B167" s="34">
        <f>'Pivot Table 4-Year Insts.'!$O$103</f>
        <v>0</v>
      </c>
      <c r="C167" s="35"/>
      <c r="D167" s="64">
        <f t="shared" si="18"/>
        <v>0</v>
      </c>
      <c r="E167" s="36"/>
      <c r="F167" s="46">
        <f>'Pivot Table 4-Year Insts.'!$O$120</f>
        <v>0</v>
      </c>
      <c r="G167" s="79"/>
      <c r="H167" s="327">
        <f>'Pivot Table 4-Year Insts.'!$O$123</f>
        <v>0</v>
      </c>
      <c r="I167" s="79"/>
      <c r="J167" s="6">
        <f>'Pivot Table 4-Year Insts.'!$O$126</f>
        <v>0</v>
      </c>
      <c r="K167" s="79"/>
      <c r="L167" s="6">
        <f>'Pivot Table 4-Year Insts.'!$O$129</f>
        <v>0</v>
      </c>
      <c r="M167" s="6"/>
      <c r="N167" s="52">
        <f>SUM(F167:L167)</f>
        <v>0</v>
      </c>
      <c r="P167" s="143"/>
      <c r="Q167" s="143"/>
      <c r="R167" s="143"/>
      <c r="S167" s="143"/>
      <c r="T167" s="143"/>
      <c r="U167" s="138"/>
      <c r="V167" s="144"/>
      <c r="W167" s="20"/>
    </row>
    <row r="168" spans="1:23" s="7" customFormat="1" ht="14.1" customHeight="1">
      <c r="A168" s="2" t="s">
        <v>402</v>
      </c>
      <c r="B168" s="34">
        <f>'Pivot Table 4-Year Insts.'!$O$146</f>
        <v>0</v>
      </c>
      <c r="C168" s="35"/>
      <c r="D168" s="64">
        <f t="shared" si="18"/>
        <v>0</v>
      </c>
      <c r="E168" s="36"/>
      <c r="F168" s="46">
        <f>'Pivot Table 4-Year Insts.'!$O$163</f>
        <v>0</v>
      </c>
      <c r="G168" s="79"/>
      <c r="H168" s="6">
        <f>'Pivot Table 4-Year Insts.'!$O$166</f>
        <v>0</v>
      </c>
      <c r="I168" s="79"/>
      <c r="J168" s="6">
        <f>'Pivot Table 4-Year Insts.'!$O$169</f>
        <v>0</v>
      </c>
      <c r="K168" s="79"/>
      <c r="L168" s="6">
        <f>'Pivot Table 4-Year Insts.'!$O$172</f>
        <v>0</v>
      </c>
      <c r="M168" s="6"/>
      <c r="N168" s="52">
        <f>SUM(F168:L168)</f>
        <v>0</v>
      </c>
      <c r="P168" s="143"/>
      <c r="Q168" s="143"/>
      <c r="R168" s="143"/>
      <c r="S168" s="143"/>
      <c r="T168" s="143"/>
      <c r="U168" s="138"/>
      <c r="V168" s="144"/>
      <c r="W168" s="19"/>
    </row>
    <row r="169" spans="1:23" s="7" customFormat="1" ht="14.1" customHeight="1">
      <c r="A169" s="2"/>
      <c r="B169" s="34"/>
      <c r="C169" s="35"/>
      <c r="D169" s="64"/>
      <c r="E169" s="36"/>
      <c r="F169" s="46"/>
      <c r="G169" s="79"/>
      <c r="H169" s="79"/>
      <c r="I169" s="79"/>
      <c r="J169" s="6"/>
      <c r="K169" s="79"/>
      <c r="L169" s="6"/>
      <c r="M169" s="6"/>
      <c r="N169" s="52"/>
      <c r="P169" s="143"/>
      <c r="Q169" s="143"/>
      <c r="R169" s="143"/>
      <c r="S169" s="143"/>
      <c r="T169" s="143"/>
      <c r="U169" s="138"/>
      <c r="V169" s="144"/>
      <c r="W169" s="19"/>
    </row>
    <row r="170" spans="1:23" s="7" customFormat="1" ht="14.1" customHeight="1">
      <c r="A170" s="2" t="s">
        <v>403</v>
      </c>
      <c r="B170" s="34">
        <f>'Pivot Table 4-Year Insts.'!$O$189</f>
        <v>56.662958843159061</v>
      </c>
      <c r="C170" s="35"/>
      <c r="D170" s="64">
        <f t="shared" ref="D170:D173" si="19">SUM(F170:J170)</f>
        <v>63.329407145661563</v>
      </c>
      <c r="E170" s="36"/>
      <c r="F170" s="46">
        <f>'Pivot Table 4-Year Insts.'!$O$206</f>
        <v>34.157832744405184</v>
      </c>
      <c r="G170" s="79"/>
      <c r="H170" s="6">
        <f>'Pivot Table 4-Year Insts.'!$O$209</f>
        <v>8.1664703572830781</v>
      </c>
      <c r="I170" s="79"/>
      <c r="J170" s="6">
        <f>'Pivot Table 4-Year Insts.'!$O$212</f>
        <v>21.005104043973301</v>
      </c>
      <c r="K170" s="79"/>
      <c r="L170" s="6">
        <f>'Pivot Table 4-Year Insts.'!$O$215</f>
        <v>36.670592854338437</v>
      </c>
      <c r="M170" s="6"/>
      <c r="N170" s="52">
        <f>SUM(F170:L170)</f>
        <v>100</v>
      </c>
      <c r="P170" s="143"/>
      <c r="Q170" s="143"/>
      <c r="R170" s="143"/>
      <c r="S170" s="143"/>
      <c r="T170" s="143"/>
      <c r="U170" s="138"/>
      <c r="V170" s="144"/>
      <c r="W170" s="19"/>
    </row>
    <row r="171" spans="1:23" s="7" customFormat="1" ht="14.1" customHeight="1">
      <c r="A171" s="2" t="s">
        <v>404</v>
      </c>
      <c r="B171" s="34">
        <f>'Pivot Table 4-Year Insts.'!$O$232</f>
        <v>47.489539748953973</v>
      </c>
      <c r="C171" s="35"/>
      <c r="D171" s="64">
        <f t="shared" si="19"/>
        <v>39.647577092511014</v>
      </c>
      <c r="E171" s="36"/>
      <c r="F171" s="46">
        <f>'Pivot Table 4-Year Insts.'!$O$249</f>
        <v>23.788546255506606</v>
      </c>
      <c r="G171" s="79"/>
      <c r="H171" s="6">
        <f>'Pivot Table 4-Year Insts.'!$O$252</f>
        <v>7.929515418502203</v>
      </c>
      <c r="I171" s="79"/>
      <c r="J171" s="6">
        <f>'Pivot Table 4-Year Insts.'!$O$255</f>
        <v>7.929515418502203</v>
      </c>
      <c r="K171" s="79"/>
      <c r="L171" s="6">
        <f>'Pivot Table 4-Year Insts.'!$O$258</f>
        <v>60.352422907488986</v>
      </c>
      <c r="M171" s="6"/>
      <c r="N171" s="52">
        <f>SUM(F171:L171)</f>
        <v>100</v>
      </c>
      <c r="P171" s="143"/>
      <c r="Q171" s="143"/>
      <c r="R171" s="143"/>
      <c r="S171" s="143"/>
      <c r="T171" s="143"/>
      <c r="U171" s="138"/>
      <c r="V171" s="144"/>
      <c r="W171" s="19"/>
    </row>
    <row r="172" spans="1:23" s="7" customFormat="1" ht="13.5" customHeight="1">
      <c r="A172" s="2" t="s">
        <v>405</v>
      </c>
      <c r="B172" s="34">
        <f>'Pivot Table 4-Year Insts.'!$O$275</f>
        <v>0</v>
      </c>
      <c r="C172" s="35"/>
      <c r="D172" s="64">
        <f t="shared" si="19"/>
        <v>0</v>
      </c>
      <c r="E172" s="36"/>
      <c r="F172" s="46">
        <f>'Pivot Table 4-Year Insts.'!$O$292</f>
        <v>0</v>
      </c>
      <c r="G172" s="79"/>
      <c r="H172" s="6">
        <f>'Pivot Table 4-Year Insts.'!$O$295</f>
        <v>0</v>
      </c>
      <c r="I172" s="79"/>
      <c r="J172" s="6">
        <f>'Pivot Table 4-Year Insts.'!$O$298</f>
        <v>0</v>
      </c>
      <c r="K172" s="79"/>
      <c r="L172" s="6">
        <f>'Pivot Table 4-Year Insts.'!$O$301</f>
        <v>0</v>
      </c>
      <c r="M172" s="6"/>
      <c r="N172" s="52">
        <f>SUM(F172:L172)</f>
        <v>0</v>
      </c>
      <c r="P172" s="143"/>
      <c r="Q172" s="143"/>
      <c r="R172" s="143"/>
      <c r="S172" s="143"/>
      <c r="T172" s="143"/>
      <c r="U172" s="138"/>
      <c r="V172" s="144"/>
      <c r="W172" s="19"/>
    </row>
    <row r="173" spans="1:23" s="7" customFormat="1" ht="14.1" customHeight="1">
      <c r="A173" s="2" t="s">
        <v>406</v>
      </c>
      <c r="B173" s="34">
        <f>IFERROR('Pivot Table 4-Year Insts.'!$O$318,"—")</f>
        <v>0</v>
      </c>
      <c r="C173" s="35"/>
      <c r="D173" s="64">
        <f t="shared" si="19"/>
        <v>0</v>
      </c>
      <c r="E173" s="36"/>
      <c r="F173" s="46">
        <f>'Pivot Table 4-Year Insts.'!$O$335</f>
        <v>0</v>
      </c>
      <c r="G173" s="79"/>
      <c r="H173" s="6">
        <f>'Pivot Table 4-Year Insts.'!$O$338</f>
        <v>0</v>
      </c>
      <c r="I173" s="79"/>
      <c r="J173" s="6">
        <f>'Pivot Table 4-Year Insts.'!$O$341</f>
        <v>0</v>
      </c>
      <c r="K173" s="79"/>
      <c r="L173" s="6">
        <f>'Pivot Table 4-Year Insts.'!$O$344</f>
        <v>0</v>
      </c>
      <c r="M173" s="6"/>
      <c r="N173" s="52">
        <f>SUM(F173:L173)</f>
        <v>0</v>
      </c>
      <c r="P173" s="143"/>
      <c r="Q173" s="143"/>
      <c r="R173" s="143"/>
      <c r="S173" s="143"/>
      <c r="T173" s="143"/>
      <c r="U173" s="138"/>
      <c r="V173" s="144"/>
      <c r="W173" s="19"/>
    </row>
    <row r="174" spans="1:23" s="7" customFormat="1" ht="14.1" customHeight="1">
      <c r="A174" s="2"/>
      <c r="B174" s="34"/>
      <c r="C174" s="35"/>
      <c r="D174" s="64"/>
      <c r="E174" s="36"/>
      <c r="F174" s="46"/>
      <c r="G174" s="79"/>
      <c r="H174" s="6"/>
      <c r="I174" s="79"/>
      <c r="J174" s="6"/>
      <c r="K174" s="79"/>
      <c r="L174" s="6"/>
      <c r="M174" s="6"/>
      <c r="N174" s="52"/>
      <c r="P174" s="143"/>
      <c r="Q174" s="143"/>
      <c r="R174" s="143"/>
      <c r="S174" s="143"/>
      <c r="T174" s="143"/>
      <c r="U174" s="138"/>
      <c r="V174" s="144"/>
      <c r="W174" s="19"/>
    </row>
    <row r="175" spans="1:23" s="7" customFormat="1" ht="14.1" customHeight="1">
      <c r="A175" s="2" t="s">
        <v>407</v>
      </c>
      <c r="B175" s="34">
        <f>'Pivot Table 4-Year Insts.'!$O$361</f>
        <v>46.575342465753423</v>
      </c>
      <c r="C175" s="35"/>
      <c r="D175" s="64">
        <f t="shared" ref="D175:D178" si="20">SUM(F175:J175)</f>
        <v>47.899159663865547</v>
      </c>
      <c r="E175" s="36"/>
      <c r="F175" s="46">
        <f>'Pivot Table 4-Year Insts.'!$O$378</f>
        <v>42.016806722689076</v>
      </c>
      <c r="G175" s="79"/>
      <c r="H175" s="6">
        <f>'Pivot Table 4-Year Insts.'!$O$381</f>
        <v>5.8823529411764701</v>
      </c>
      <c r="I175" s="79"/>
      <c r="J175" s="6">
        <f>'Pivot Table 4-Year Insts.'!$O$384</f>
        <v>0</v>
      </c>
      <c r="K175" s="79"/>
      <c r="L175" s="6">
        <f>'Pivot Table 4-Year Insts.'!$O$387</f>
        <v>52.100840336134461</v>
      </c>
      <c r="M175" s="6"/>
      <c r="N175" s="52">
        <f>SUM(F175:L175)</f>
        <v>100</v>
      </c>
      <c r="P175" s="143"/>
      <c r="Q175" s="143"/>
      <c r="R175" s="143"/>
      <c r="S175" s="143"/>
      <c r="T175" s="143"/>
      <c r="U175" s="138"/>
      <c r="V175" s="144"/>
      <c r="W175" s="19"/>
    </row>
    <row r="176" spans="1:23" s="7" customFormat="1" ht="14.1" customHeight="1">
      <c r="A176" s="2" t="s">
        <v>408</v>
      </c>
      <c r="B176" s="34">
        <f>'Pivot Table 4-Year Insts.'!$O$404</f>
        <v>58.831058020477812</v>
      </c>
      <c r="C176" s="35"/>
      <c r="D176" s="64">
        <f t="shared" si="20"/>
        <v>63.379260333575061</v>
      </c>
      <c r="E176" s="36"/>
      <c r="F176" s="46">
        <f>'Pivot Table 4-Year Insts.'!$O$421</f>
        <v>36.330674401740396</v>
      </c>
      <c r="G176" s="79"/>
      <c r="H176" s="6">
        <f>'Pivot Table 4-Year Insts.'!$O$424</f>
        <v>4.2059463379260338</v>
      </c>
      <c r="I176" s="79"/>
      <c r="J176" s="6">
        <f>'Pivot Table 4-Year Insts.'!$O$427</f>
        <v>22.842639593908629</v>
      </c>
      <c r="K176" s="79"/>
      <c r="L176" s="6">
        <f>'Pivot Table 4-Year Insts.'!$O$430</f>
        <v>36.620739666424946</v>
      </c>
      <c r="M176" s="6"/>
      <c r="N176" s="52">
        <f>SUM(F176:L176)</f>
        <v>100</v>
      </c>
      <c r="P176" s="143"/>
      <c r="Q176" s="143"/>
      <c r="R176" s="143"/>
      <c r="S176" s="143"/>
      <c r="T176" s="143"/>
      <c r="U176" s="138"/>
      <c r="V176" s="144"/>
      <c r="W176" s="19"/>
    </row>
    <row r="177" spans="1:23" s="7" customFormat="1" ht="14.1" customHeight="1">
      <c r="A177" s="2" t="s">
        <v>409</v>
      </c>
      <c r="B177" s="34">
        <f>IFERROR('Pivot Table 4-Year Insts.'!$O$447,"—")</f>
        <v>47.866822820813113</v>
      </c>
      <c r="C177" s="35"/>
      <c r="D177" s="64">
        <f t="shared" si="20"/>
        <v>61.272282418734704</v>
      </c>
      <c r="E177" s="36"/>
      <c r="F177" s="46">
        <f>'Pivot Table 4-Year Insts.'!$O$464</f>
        <v>30.96819293953163</v>
      </c>
      <c r="G177" s="79"/>
      <c r="H177" s="6">
        <f>'Pivot Table 4-Year Insts.'!$O$467</f>
        <v>4.928346731911919</v>
      </c>
      <c r="I177" s="79"/>
      <c r="J177" s="6">
        <f>'Pivot Table 4-Year Insts.'!$O$470</f>
        <v>25.375742747291159</v>
      </c>
      <c r="K177" s="79"/>
      <c r="L177" s="6">
        <f>'Pivot Table 4-Year Insts.'!$O$473</f>
        <v>38.727717581265289</v>
      </c>
      <c r="M177" s="6"/>
      <c r="N177" s="52">
        <f>SUM(F177:L177)</f>
        <v>100</v>
      </c>
      <c r="P177" s="143"/>
      <c r="Q177" s="143"/>
      <c r="R177" s="143"/>
      <c r="S177" s="143"/>
      <c r="T177" s="143"/>
      <c r="U177" s="138"/>
      <c r="V177" s="144"/>
      <c r="W177" s="19"/>
    </row>
    <row r="178" spans="1:23" s="7" customFormat="1" ht="13.5" customHeight="1">
      <c r="A178" s="2" t="s">
        <v>410</v>
      </c>
      <c r="B178" s="34">
        <f>'Pivot Table 4-Year Insts.'!$O$490</f>
        <v>70.942334739803087</v>
      </c>
      <c r="C178" s="35"/>
      <c r="D178" s="64">
        <f t="shared" si="20"/>
        <v>67.803330689928629</v>
      </c>
      <c r="E178" s="36"/>
      <c r="F178" s="46">
        <f>'Pivot Table 4-Year Insts.'!$O$507</f>
        <v>44.01268834258525</v>
      </c>
      <c r="G178" s="79"/>
      <c r="H178" s="6">
        <f>'Pivot Table 4-Year Insts.'!$O$510</f>
        <v>2.894528152260111</v>
      </c>
      <c r="I178" s="79"/>
      <c r="J178" s="6">
        <f>'Pivot Table 4-Year Insts.'!$O$513</f>
        <v>20.896114195083268</v>
      </c>
      <c r="K178" s="79"/>
      <c r="L178" s="6">
        <f>'Pivot Table 4-Year Insts.'!$O$516</f>
        <v>32.196669310071371</v>
      </c>
      <c r="M178" s="6"/>
      <c r="N178" s="52">
        <f>SUM(F178:L178)</f>
        <v>100</v>
      </c>
      <c r="P178" s="143"/>
      <c r="Q178" s="143"/>
      <c r="R178" s="143"/>
      <c r="S178" s="143"/>
      <c r="T178" s="143"/>
      <c r="U178" s="138"/>
      <c r="V178" s="144"/>
      <c r="W178" s="19"/>
    </row>
    <row r="179" spans="1:23" s="7" customFormat="1" ht="13.5" customHeight="1">
      <c r="A179" s="2"/>
      <c r="B179" s="34"/>
      <c r="C179" s="35"/>
      <c r="D179" s="64"/>
      <c r="E179" s="36"/>
      <c r="F179" s="46"/>
      <c r="G179" s="79"/>
      <c r="H179" s="6"/>
      <c r="I179" s="79"/>
      <c r="J179" s="6"/>
      <c r="K179" s="79"/>
      <c r="L179" s="6"/>
      <c r="M179" s="6"/>
      <c r="N179" s="52"/>
      <c r="P179" s="143"/>
      <c r="Q179" s="143"/>
      <c r="R179" s="143"/>
      <c r="S179" s="143"/>
      <c r="T179" s="143"/>
      <c r="U179" s="138"/>
      <c r="V179" s="144"/>
      <c r="W179" s="19"/>
    </row>
    <row r="180" spans="1:23" s="7" customFormat="1" ht="14.1" customHeight="1">
      <c r="A180" s="2" t="s">
        <v>411</v>
      </c>
      <c r="B180" s="34" t="str">
        <f>IFERROR('Pivot Table 4-Year Insts.'!$O$533,"—")</f>
        <v>—</v>
      </c>
      <c r="C180" s="35"/>
      <c r="D180" s="64">
        <f t="shared" ref="D180:D183" si="21">SUM(F180:J180)</f>
        <v>68.47014925373135</v>
      </c>
      <c r="E180" s="36"/>
      <c r="F180" s="186">
        <f>'Pivot Table 4-Year Insts.'!$O$550</f>
        <v>50.839552238805972</v>
      </c>
      <c r="G180" s="79"/>
      <c r="H180" s="6">
        <f>'Pivot Table 4-Year Insts.'!$O$553</f>
        <v>5.2238805970149249</v>
      </c>
      <c r="I180" s="79"/>
      <c r="J180" s="6">
        <f>'Pivot Table 4-Year Insts.'!$O$556</f>
        <v>12.406716417910447</v>
      </c>
      <c r="K180" s="79"/>
      <c r="L180" s="6">
        <f>'Pivot Table 4-Year Insts.'!$O$559</f>
        <v>31.529850746268657</v>
      </c>
      <c r="M180" s="6"/>
      <c r="N180" s="52">
        <f>SUM(F180:L180)</f>
        <v>100</v>
      </c>
      <c r="P180" s="143"/>
      <c r="Q180" s="143"/>
      <c r="R180" s="143"/>
      <c r="S180" s="143"/>
      <c r="T180" s="143"/>
      <c r="U180" s="138"/>
      <c r="V180" s="144"/>
      <c r="W180" s="19"/>
    </row>
    <row r="181" spans="1:23" s="7" customFormat="1" ht="14.1" customHeight="1">
      <c r="A181" s="2" t="s">
        <v>412</v>
      </c>
      <c r="B181" s="34">
        <f>'Pivot Table 4-Year Insts.'!$O$576</f>
        <v>79.057591623036643</v>
      </c>
      <c r="C181" s="35"/>
      <c r="D181" s="64">
        <f t="shared" si="21"/>
        <v>67.770419426048562</v>
      </c>
      <c r="E181" s="36"/>
      <c r="F181" s="186">
        <f>'Pivot Table 4-Year Insts.'!$O$593</f>
        <v>13.134657836644593</v>
      </c>
      <c r="G181" s="79"/>
      <c r="H181" s="6">
        <f>'Pivot Table 4-Year Insts.'!$O$596</f>
        <v>13.46578366445916</v>
      </c>
      <c r="I181" s="79"/>
      <c r="J181" s="6">
        <f>'Pivot Table 4-Year Insts.'!$O$599</f>
        <v>41.16997792494481</v>
      </c>
      <c r="K181" s="79"/>
      <c r="L181" s="6">
        <f>'Pivot Table 4-Year Insts.'!$O$602</f>
        <v>32.229580573951431</v>
      </c>
      <c r="M181" s="6"/>
      <c r="N181" s="52">
        <f>SUM(F181:L181)</f>
        <v>100</v>
      </c>
      <c r="P181" s="143"/>
      <c r="Q181" s="143"/>
      <c r="R181" s="143"/>
      <c r="S181" s="143"/>
      <c r="T181" s="143"/>
      <c r="U181" s="138"/>
      <c r="V181" s="144"/>
      <c r="W181" s="19"/>
    </row>
    <row r="182" spans="1:23" s="7" customFormat="1" ht="14.1" customHeight="1">
      <c r="A182" s="2" t="s">
        <v>413</v>
      </c>
      <c r="B182" s="34">
        <f>'Pivot Table 4-Year Insts.'!$O$619</f>
        <v>99.728353140916809</v>
      </c>
      <c r="C182" s="35"/>
      <c r="D182" s="64">
        <f t="shared" si="21"/>
        <v>87.299965951651345</v>
      </c>
      <c r="E182" s="36"/>
      <c r="F182" s="186">
        <f>'Pivot Table 4-Year Insts.'!$O$636</f>
        <v>61.559414368403132</v>
      </c>
      <c r="G182" s="79"/>
      <c r="H182" s="6">
        <f>'Pivot Table 4-Year Insts.'!$O$639</f>
        <v>0.88525706503234591</v>
      </c>
      <c r="I182" s="79"/>
      <c r="J182" s="6">
        <f>'Pivot Table 4-Year Insts.'!$O$642</f>
        <v>24.855294518215867</v>
      </c>
      <c r="K182" s="79"/>
      <c r="L182" s="6">
        <f>'Pivot Table 4-Year Insts.'!$O$645</f>
        <v>12.700034048348655</v>
      </c>
      <c r="M182" s="6"/>
      <c r="N182" s="52">
        <f>SUM(F182:L182)</f>
        <v>100</v>
      </c>
      <c r="P182" s="143"/>
      <c r="Q182" s="143"/>
      <c r="R182" s="143"/>
      <c r="S182" s="143"/>
      <c r="T182" s="143"/>
      <c r="U182" s="138"/>
      <c r="V182" s="144"/>
      <c r="W182" s="19"/>
    </row>
    <row r="183" spans="1:23" s="19" customFormat="1" ht="14.1" customHeight="1">
      <c r="A183" s="53" t="s">
        <v>414</v>
      </c>
      <c r="B183" s="37">
        <f>'Pivot Table 4-Year Insts.'!$O$662</f>
        <v>96.769456681350945</v>
      </c>
      <c r="C183" s="54"/>
      <c r="D183" s="55">
        <f t="shared" si="21"/>
        <v>64.491654021244315</v>
      </c>
      <c r="E183" s="56"/>
      <c r="F183" s="187">
        <f>'Pivot Table 4-Year Insts.'!$O$679</f>
        <v>47.040971168437025</v>
      </c>
      <c r="G183" s="101"/>
      <c r="H183" s="48">
        <f>'Pivot Table 4-Year Insts.'!$O$682</f>
        <v>6.9802731411229137</v>
      </c>
      <c r="I183" s="101"/>
      <c r="J183" s="48">
        <f>'Pivot Table 4-Year Insts.'!$O$685</f>
        <v>10.47040971168437</v>
      </c>
      <c r="K183" s="101"/>
      <c r="L183" s="48">
        <f>'Pivot Table 4-Year Insts.'!$O$688</f>
        <v>35.508345978755692</v>
      </c>
      <c r="M183" s="48"/>
      <c r="N183" s="58">
        <f>SUM(F183:L183)</f>
        <v>100</v>
      </c>
      <c r="P183" s="143"/>
      <c r="Q183" s="143"/>
      <c r="R183" s="143"/>
      <c r="S183" s="143"/>
      <c r="T183" s="143"/>
      <c r="U183" s="138"/>
      <c r="V183" s="144"/>
    </row>
    <row r="184" spans="1:23" ht="57" customHeight="1">
      <c r="A184" s="952" t="s">
        <v>773</v>
      </c>
      <c r="B184" s="952"/>
      <c r="C184" s="952"/>
      <c r="D184" s="953"/>
      <c r="E184" s="953"/>
      <c r="F184" s="953"/>
      <c r="G184" s="953"/>
      <c r="H184" s="953"/>
      <c r="I184" s="953"/>
      <c r="J184" s="953"/>
      <c r="K184" s="953"/>
      <c r="L184" s="953"/>
      <c r="M184" s="953"/>
      <c r="N184" s="953"/>
      <c r="P184" s="136"/>
      <c r="Q184" s="143"/>
      <c r="R184" s="143"/>
      <c r="S184" s="143"/>
      <c r="T184" s="143"/>
      <c r="U184" s="136"/>
      <c r="V184" s="136"/>
      <c r="W184" s="12"/>
    </row>
    <row r="185" spans="1:23" ht="15" customHeight="1">
      <c r="A185" s="952" t="s">
        <v>772</v>
      </c>
      <c r="B185" s="952"/>
      <c r="C185" s="952"/>
      <c r="D185" s="953"/>
      <c r="E185" s="953"/>
      <c r="F185" s="953"/>
      <c r="G185" s="953"/>
      <c r="H185" s="953"/>
      <c r="I185" s="953"/>
      <c r="J185" s="953"/>
      <c r="K185" s="953"/>
      <c r="L185" s="953"/>
      <c r="M185" s="953"/>
      <c r="N185" s="953"/>
      <c r="P185" s="136"/>
      <c r="Q185" s="136"/>
      <c r="R185" s="136"/>
      <c r="S185" s="136"/>
      <c r="T185" s="136"/>
      <c r="U185" s="136"/>
      <c r="V185" s="136"/>
      <c r="W185" s="12"/>
    </row>
    <row r="186" spans="1:23">
      <c r="A186" s="326" t="s">
        <v>939</v>
      </c>
      <c r="B186" s="832"/>
      <c r="C186" s="832"/>
      <c r="D186" s="833"/>
      <c r="E186" s="833"/>
      <c r="F186" s="833"/>
      <c r="G186" s="833"/>
      <c r="H186" s="833"/>
      <c r="I186" s="833"/>
      <c r="J186" s="833"/>
      <c r="K186" s="833"/>
      <c r="L186" s="833"/>
      <c r="M186" s="833"/>
      <c r="N186" s="183" t="s">
        <v>1012</v>
      </c>
      <c r="P186" s="136"/>
      <c r="Q186" s="136"/>
      <c r="R186" s="136"/>
      <c r="S186" s="136"/>
      <c r="T186" s="136"/>
      <c r="U186" s="136"/>
      <c r="V186" s="136"/>
      <c r="W186" s="12"/>
    </row>
    <row r="187" spans="1:23" ht="15.75">
      <c r="A187" s="1" t="s">
        <v>764</v>
      </c>
      <c r="B187" s="1"/>
      <c r="C187" s="1"/>
      <c r="D187" s="1"/>
      <c r="E187" s="1"/>
      <c r="F187" s="1"/>
      <c r="G187" s="1"/>
      <c r="H187" s="1"/>
      <c r="I187" s="1"/>
      <c r="J187" s="1"/>
      <c r="K187" s="1"/>
      <c r="L187" s="44"/>
      <c r="M187" s="11"/>
      <c r="N187" s="44"/>
      <c r="P187" s="136"/>
      <c r="Q187" s="136"/>
      <c r="R187" s="136"/>
      <c r="S187" s="136"/>
      <c r="T187" s="136"/>
      <c r="U187" s="136"/>
      <c r="V187" s="136"/>
      <c r="W187" s="12"/>
    </row>
    <row r="188" spans="1:23" ht="9" customHeight="1">
      <c r="A188" s="1"/>
      <c r="B188" s="1"/>
      <c r="C188" s="1"/>
      <c r="D188" s="1"/>
      <c r="E188" s="1"/>
      <c r="F188" s="1"/>
      <c r="G188" s="1"/>
      <c r="H188" s="1"/>
      <c r="I188" s="1"/>
      <c r="J188" s="1"/>
      <c r="K188" s="1"/>
      <c r="L188" s="44"/>
      <c r="M188" s="11"/>
      <c r="N188" s="44"/>
      <c r="P188" s="136"/>
      <c r="Q188" s="136"/>
      <c r="R188" s="136"/>
      <c r="S188" s="136"/>
      <c r="T188" s="136"/>
      <c r="U188" s="136"/>
      <c r="V188" s="136"/>
      <c r="W188" s="12"/>
    </row>
    <row r="189" spans="1:23" ht="15.75">
      <c r="A189" s="1" t="s">
        <v>425</v>
      </c>
      <c r="B189" s="1"/>
      <c r="C189" s="1"/>
      <c r="D189" s="1"/>
      <c r="E189" s="1"/>
      <c r="F189" s="1"/>
      <c r="G189" s="1"/>
      <c r="H189" s="1"/>
      <c r="I189" s="1"/>
      <c r="J189" s="1"/>
      <c r="K189" s="1"/>
      <c r="L189" s="44"/>
      <c r="M189" s="11"/>
      <c r="N189" s="44"/>
      <c r="P189" s="136"/>
      <c r="Q189" s="136"/>
      <c r="R189" s="136"/>
      <c r="S189" s="136"/>
      <c r="T189" s="136"/>
      <c r="U189" s="136"/>
      <c r="V189" s="136"/>
      <c r="W189" s="12"/>
    </row>
    <row r="190" spans="1:23" ht="18.75">
      <c r="A190" s="1" t="s">
        <v>727</v>
      </c>
      <c r="B190" s="1"/>
      <c r="C190" s="1"/>
      <c r="D190" s="1"/>
      <c r="E190" s="1"/>
      <c r="F190" s="1"/>
      <c r="G190" s="1"/>
      <c r="H190" s="1"/>
      <c r="I190" s="1"/>
      <c r="J190" s="1"/>
      <c r="K190" s="1"/>
      <c r="L190" s="44"/>
      <c r="M190" s="11"/>
      <c r="N190" s="44"/>
      <c r="P190" s="136"/>
      <c r="Q190" s="136"/>
      <c r="R190" s="136"/>
      <c r="S190" s="136"/>
      <c r="T190" s="136"/>
      <c r="U190" s="136"/>
      <c r="V190" s="136"/>
      <c r="W190" s="12"/>
    </row>
    <row r="191" spans="1:23" ht="15.75">
      <c r="A191" s="1" t="s">
        <v>1194</v>
      </c>
      <c r="B191" s="1"/>
      <c r="C191" s="1"/>
      <c r="D191" s="1"/>
      <c r="E191" s="1"/>
      <c r="F191" s="1"/>
      <c r="G191" s="1"/>
      <c r="H191" s="1"/>
      <c r="I191" s="1"/>
      <c r="J191" s="1"/>
      <c r="K191" s="1"/>
      <c r="L191" s="44"/>
      <c r="M191" s="11"/>
      <c r="N191" s="44"/>
      <c r="P191" s="136"/>
      <c r="Q191" s="136"/>
      <c r="R191" s="136"/>
      <c r="S191" s="136"/>
      <c r="T191" s="136"/>
      <c r="U191" s="136"/>
      <c r="V191" s="136"/>
      <c r="W191" s="12"/>
    </row>
    <row r="192" spans="1:23" ht="9" customHeight="1">
      <c r="A192" s="1"/>
      <c r="B192" s="1"/>
      <c r="C192" s="1"/>
      <c r="D192" s="1"/>
      <c r="E192" s="1"/>
      <c r="F192" s="1"/>
      <c r="G192" s="1"/>
      <c r="H192" s="1"/>
      <c r="I192" s="1"/>
      <c r="J192" s="1"/>
      <c r="K192" s="1"/>
      <c r="L192" s="44"/>
      <c r="M192" s="11"/>
      <c r="N192" s="44"/>
      <c r="P192" s="136"/>
      <c r="Q192" s="136"/>
      <c r="R192" s="136"/>
      <c r="S192" s="136"/>
      <c r="T192" s="136"/>
      <c r="U192" s="136"/>
      <c r="V192" s="136"/>
      <c r="W192" s="12"/>
    </row>
    <row r="193" spans="1:23" ht="63" customHeight="1">
      <c r="A193" s="15"/>
      <c r="B193" s="42" t="s">
        <v>938</v>
      </c>
      <c r="C193" s="50"/>
      <c r="D193" s="42" t="s">
        <v>771</v>
      </c>
      <c r="E193" s="51"/>
      <c r="F193" s="42" t="s">
        <v>397</v>
      </c>
      <c r="G193" s="42"/>
      <c r="H193" s="42" t="s">
        <v>396</v>
      </c>
      <c r="I193" s="42"/>
      <c r="J193" s="42" t="s">
        <v>390</v>
      </c>
      <c r="K193" s="42"/>
      <c r="L193" s="42" t="s">
        <v>416</v>
      </c>
      <c r="M193" s="42"/>
      <c r="N193" s="42" t="s">
        <v>417</v>
      </c>
      <c r="P193" s="145"/>
      <c r="Q193" s="145"/>
      <c r="R193" s="145"/>
      <c r="S193" s="145"/>
      <c r="T193" s="145"/>
      <c r="U193" s="145"/>
      <c r="V193" s="145"/>
      <c r="W193" s="12"/>
    </row>
    <row r="194" spans="1:23" s="18" customFormat="1" ht="18" customHeight="1">
      <c r="A194" s="13" t="s">
        <v>399</v>
      </c>
      <c r="B194" s="34">
        <f>'Pivot Table 4-Year Insts.'!$P$705</f>
        <v>54.213430892292422</v>
      </c>
      <c r="C194" s="35"/>
      <c r="D194" s="63">
        <f>SUM(F194:J194)</f>
        <v>63.364977696442864</v>
      </c>
      <c r="E194" s="36"/>
      <c r="F194" s="46">
        <f>'Pivot Table 4-Year Insts.'!$P$722</f>
        <v>37.10396888939723</v>
      </c>
      <c r="G194" s="6"/>
      <c r="H194" s="6">
        <f>'Pivot Table 4-Year Insts.'!$P$725</f>
        <v>3.4198787601509779</v>
      </c>
      <c r="I194" s="46"/>
      <c r="J194" s="6">
        <f>'Pivot Table 4-Year Insts.'!$P$728</f>
        <v>22.841130046894659</v>
      </c>
      <c r="K194" s="46"/>
      <c r="L194" s="6">
        <f>'Pivot Table 4-Year Insts.'!$P$731</f>
        <v>36.635022303557129</v>
      </c>
      <c r="M194" s="6"/>
      <c r="N194" s="52">
        <f>SUM(F194:L194)</f>
        <v>100</v>
      </c>
      <c r="P194" s="137"/>
      <c r="Q194" s="137"/>
      <c r="R194" s="137"/>
      <c r="S194" s="137"/>
      <c r="T194" s="137"/>
      <c r="U194" s="138"/>
      <c r="V194" s="139"/>
    </row>
    <row r="195" spans="1:23" s="29" customFormat="1" ht="9" customHeight="1">
      <c r="A195" s="65"/>
      <c r="B195" s="34"/>
      <c r="C195" s="35"/>
      <c r="D195" s="64"/>
      <c r="E195" s="36"/>
      <c r="F195" s="46"/>
      <c r="G195" s="79"/>
      <c r="H195" s="6"/>
      <c r="I195" s="79"/>
      <c r="J195" s="6"/>
      <c r="K195" s="79"/>
      <c r="L195" s="6"/>
      <c r="M195" s="40"/>
      <c r="N195" s="52"/>
      <c r="P195" s="140"/>
      <c r="Q195" s="140"/>
      <c r="R195" s="140"/>
      <c r="S195" s="140"/>
      <c r="T195" s="140"/>
      <c r="U195" s="141"/>
      <c r="V195" s="142"/>
      <c r="W195" s="30"/>
    </row>
    <row r="196" spans="1:23" s="7" customFormat="1" ht="14.1" customHeight="1">
      <c r="A196" s="13" t="s">
        <v>366</v>
      </c>
      <c r="B196" s="34">
        <f>'Pivot Table 4-Year Insts.'!$P$17</f>
        <v>0</v>
      </c>
      <c r="C196" s="35"/>
      <c r="D196" s="64">
        <f t="shared" ref="D196:D199" si="22">SUM(F196:J196)</f>
        <v>0</v>
      </c>
      <c r="E196" s="36"/>
      <c r="F196" s="46">
        <f>'Pivot Table 4-Year Insts.'!$P$34</f>
        <v>0</v>
      </c>
      <c r="G196" s="79"/>
      <c r="H196" s="6">
        <f>'Pivot Table 4-Year Insts.'!$P$37</f>
        <v>0</v>
      </c>
      <c r="I196" s="79"/>
      <c r="J196" s="6">
        <f>'Pivot Table 4-Year Insts.'!$P$40</f>
        <v>0</v>
      </c>
      <c r="K196" s="79"/>
      <c r="L196" s="6">
        <f>'Pivot Table 4-Year Insts.'!$P$43</f>
        <v>0</v>
      </c>
      <c r="M196" s="6"/>
      <c r="N196" s="52">
        <f>SUM(F196:L196)</f>
        <v>0</v>
      </c>
      <c r="P196" s="143"/>
      <c r="Q196" s="143"/>
      <c r="R196" s="143"/>
      <c r="S196" s="143"/>
      <c r="T196" s="143"/>
      <c r="U196" s="138"/>
      <c r="V196" s="139"/>
    </row>
    <row r="197" spans="1:23" s="7" customFormat="1" ht="14.1" customHeight="1">
      <c r="A197" s="2" t="s">
        <v>401</v>
      </c>
      <c r="B197" s="34">
        <f>'Pivot Table 4-Year Insts.'!$P$60</f>
        <v>68.784749801429697</v>
      </c>
      <c r="C197" s="35"/>
      <c r="D197" s="64">
        <f t="shared" si="22"/>
        <v>36.605080831408777</v>
      </c>
      <c r="E197" s="36"/>
      <c r="F197" s="46">
        <f>'Pivot Table 4-Year Insts.'!$P$77</f>
        <v>17.89838337182448</v>
      </c>
      <c r="G197" s="79"/>
      <c r="H197" s="6">
        <f>'Pivot Table 4-Year Insts.'!$P$80</f>
        <v>2.6558891454965359</v>
      </c>
      <c r="I197" s="79"/>
      <c r="J197" s="6">
        <f>'Pivot Table 4-Year Insts.'!$P$83</f>
        <v>16.05080831408776</v>
      </c>
      <c r="K197" s="79"/>
      <c r="L197" s="6">
        <f>'Pivot Table 4-Year Insts.'!$P$86</f>
        <v>63.394919168591223</v>
      </c>
      <c r="M197" s="6"/>
      <c r="N197" s="52">
        <f>SUM(F197:L197)</f>
        <v>100</v>
      </c>
      <c r="P197" s="143"/>
      <c r="Q197" s="143"/>
      <c r="R197" s="143"/>
      <c r="S197" s="143"/>
      <c r="T197" s="143"/>
      <c r="U197" s="138"/>
      <c r="V197" s="144"/>
      <c r="W197" s="19"/>
    </row>
    <row r="198" spans="1:23" s="18" customFormat="1" ht="13.5" customHeight="1">
      <c r="A198" s="2" t="s">
        <v>415</v>
      </c>
      <c r="B198" s="34">
        <f>'Pivot Table 4-Year Insts.'!$P$103</f>
        <v>0</v>
      </c>
      <c r="C198" s="35"/>
      <c r="D198" s="64">
        <f t="shared" si="22"/>
        <v>0</v>
      </c>
      <c r="E198" s="36"/>
      <c r="F198" s="46">
        <f>'Pivot Table 4-Year Insts.'!$P$120</f>
        <v>0</v>
      </c>
      <c r="G198" s="79"/>
      <c r="H198" s="327">
        <f>'Pivot Table 4-Year Insts.'!$P$123</f>
        <v>0</v>
      </c>
      <c r="I198" s="79"/>
      <c r="J198" s="6">
        <f>'Pivot Table 4-Year Insts.'!$P$126</f>
        <v>0</v>
      </c>
      <c r="K198" s="79"/>
      <c r="L198" s="6">
        <f>'Pivot Table 4-Year Insts.'!$P$129</f>
        <v>0</v>
      </c>
      <c r="M198" s="6"/>
      <c r="N198" s="52">
        <f>SUM(F198:L198)</f>
        <v>0</v>
      </c>
      <c r="P198" s="143"/>
      <c r="Q198" s="143"/>
      <c r="R198" s="143"/>
      <c r="S198" s="143"/>
      <c r="T198" s="143"/>
      <c r="U198" s="138"/>
      <c r="V198" s="144"/>
      <c r="W198" s="20"/>
    </row>
    <row r="199" spans="1:23" s="7" customFormat="1" ht="14.1" customHeight="1">
      <c r="A199" s="2" t="s">
        <v>402</v>
      </c>
      <c r="B199" s="34">
        <f>'Pivot Table 4-Year Insts.'!$P$146</f>
        <v>83.333333333333343</v>
      </c>
      <c r="C199" s="35"/>
      <c r="D199" s="64">
        <f t="shared" si="22"/>
        <v>96.25</v>
      </c>
      <c r="E199" s="36"/>
      <c r="F199" s="46">
        <f>'Pivot Table 4-Year Insts.'!$P$163</f>
        <v>63.125</v>
      </c>
      <c r="G199" s="79"/>
      <c r="H199" s="6">
        <f>'Pivot Table 4-Year Insts.'!$P$166</f>
        <v>0</v>
      </c>
      <c r="I199" s="79"/>
      <c r="J199" s="6">
        <f>'Pivot Table 4-Year Insts.'!$P$169</f>
        <v>33.125</v>
      </c>
      <c r="K199" s="79"/>
      <c r="L199" s="6">
        <f>'Pivot Table 4-Year Insts.'!$P$172</f>
        <v>3.75</v>
      </c>
      <c r="M199" s="6"/>
      <c r="N199" s="52">
        <f>SUM(F199:L199)</f>
        <v>100</v>
      </c>
      <c r="P199" s="143"/>
      <c r="Q199" s="143"/>
      <c r="R199" s="143"/>
      <c r="S199" s="143"/>
      <c r="T199" s="143"/>
      <c r="U199" s="138"/>
      <c r="V199" s="144"/>
      <c r="W199" s="19"/>
    </row>
    <row r="200" spans="1:23" s="7" customFormat="1" ht="14.1" customHeight="1">
      <c r="A200" s="2"/>
      <c r="B200" s="34"/>
      <c r="C200" s="35"/>
      <c r="D200" s="64"/>
      <c r="E200" s="36"/>
      <c r="F200" s="46"/>
      <c r="G200" s="79"/>
      <c r="H200" s="79"/>
      <c r="I200" s="79"/>
      <c r="J200" s="6"/>
      <c r="K200" s="79"/>
      <c r="L200" s="6"/>
      <c r="M200" s="6"/>
      <c r="N200" s="52"/>
      <c r="P200" s="143"/>
      <c r="Q200" s="143"/>
      <c r="R200" s="143"/>
      <c r="S200" s="143"/>
      <c r="T200" s="143"/>
      <c r="U200" s="138"/>
      <c r="V200" s="144"/>
      <c r="W200" s="19"/>
    </row>
    <row r="201" spans="1:23" s="7" customFormat="1" ht="14.1" customHeight="1">
      <c r="A201" s="2" t="s">
        <v>403</v>
      </c>
      <c r="B201" s="34">
        <f>'Pivot Table 4-Year Insts.'!$P$189</f>
        <v>10.313479623824451</v>
      </c>
      <c r="C201" s="35"/>
      <c r="D201" s="64">
        <f t="shared" ref="D201:D204" si="23">SUM(F201:J201)</f>
        <v>48.936170212765958</v>
      </c>
      <c r="E201" s="36"/>
      <c r="F201" s="46">
        <f>'Pivot Table 4-Year Insts.'!$P$206</f>
        <v>20.972644376899694</v>
      </c>
      <c r="G201" s="79"/>
      <c r="H201" s="6">
        <f>'Pivot Table 4-Year Insts.'!$P$209</f>
        <v>8.5106382978723403</v>
      </c>
      <c r="I201" s="79"/>
      <c r="J201" s="6">
        <f>'Pivot Table 4-Year Insts.'!$P$212</f>
        <v>19.45288753799392</v>
      </c>
      <c r="K201" s="79"/>
      <c r="L201" s="6">
        <f>'Pivot Table 4-Year Insts.'!$P$215</f>
        <v>51.063829787234042</v>
      </c>
      <c r="M201" s="6"/>
      <c r="N201" s="52">
        <f>SUM(F201:L201)</f>
        <v>100</v>
      </c>
      <c r="P201" s="143"/>
      <c r="Q201" s="143"/>
      <c r="R201" s="143"/>
      <c r="S201" s="143"/>
      <c r="T201" s="143"/>
      <c r="U201" s="138"/>
      <c r="V201" s="144"/>
      <c r="W201" s="19"/>
    </row>
    <row r="202" spans="1:23" s="7" customFormat="1" ht="14.1" customHeight="1">
      <c r="A202" s="2" t="s">
        <v>404</v>
      </c>
      <c r="B202" s="34">
        <f>'Pivot Table 4-Year Insts.'!$P$232</f>
        <v>0</v>
      </c>
      <c r="C202" s="35"/>
      <c r="D202" s="64">
        <f t="shared" si="23"/>
        <v>0</v>
      </c>
      <c r="E202" s="36"/>
      <c r="F202" s="46">
        <f>'Pivot Table 4-Year Insts.'!$P$249</f>
        <v>0</v>
      </c>
      <c r="G202" s="79"/>
      <c r="H202" s="6">
        <f>'Pivot Table 4-Year Insts.'!$P$252</f>
        <v>0</v>
      </c>
      <c r="I202" s="79"/>
      <c r="J202" s="6">
        <f>'Pivot Table 4-Year Insts.'!$P$255</f>
        <v>0</v>
      </c>
      <c r="K202" s="79"/>
      <c r="L202" s="6">
        <f>'Pivot Table 4-Year Insts.'!$P$258</f>
        <v>0</v>
      </c>
      <c r="M202" s="6"/>
      <c r="N202" s="52">
        <f>SUM(F202:L202)</f>
        <v>0</v>
      </c>
      <c r="P202" s="143"/>
      <c r="Q202" s="143"/>
      <c r="R202" s="143"/>
      <c r="S202" s="143"/>
      <c r="T202" s="143"/>
      <c r="U202" s="138"/>
      <c r="V202" s="144"/>
      <c r="W202" s="19"/>
    </row>
    <row r="203" spans="1:23" s="7" customFormat="1" ht="13.5" customHeight="1">
      <c r="A203" s="2" t="s">
        <v>405</v>
      </c>
      <c r="B203" s="34">
        <f>'Pivot Table 4-Year Insts.'!$P$275</f>
        <v>0</v>
      </c>
      <c r="C203" s="35"/>
      <c r="D203" s="64">
        <f t="shared" si="23"/>
        <v>0</v>
      </c>
      <c r="E203" s="36"/>
      <c r="F203" s="46">
        <f>'Pivot Table 4-Year Insts.'!$P$292</f>
        <v>0</v>
      </c>
      <c r="G203" s="79"/>
      <c r="H203" s="6">
        <f>'Pivot Table 4-Year Insts.'!$P$295</f>
        <v>0</v>
      </c>
      <c r="I203" s="79"/>
      <c r="J203" s="6">
        <f>'Pivot Table 4-Year Insts.'!$P$298</f>
        <v>0</v>
      </c>
      <c r="K203" s="79"/>
      <c r="L203" s="6">
        <f>'Pivot Table 4-Year Insts.'!$P$301</f>
        <v>0</v>
      </c>
      <c r="M203" s="6"/>
      <c r="N203" s="52">
        <f>SUM(F203:L203)</f>
        <v>0</v>
      </c>
      <c r="P203" s="143"/>
      <c r="Q203" s="143"/>
      <c r="R203" s="143"/>
      <c r="S203" s="143"/>
      <c r="T203" s="143"/>
      <c r="U203" s="138"/>
      <c r="V203" s="144"/>
      <c r="W203" s="19"/>
    </row>
    <row r="204" spans="1:23" s="7" customFormat="1" ht="14.1" customHeight="1">
      <c r="A204" s="2" t="s">
        <v>406</v>
      </c>
      <c r="B204" s="34" t="str">
        <f>IFERROR('Pivot Table 4-Year Insts.'!$P$318,"—")</f>
        <v>—</v>
      </c>
      <c r="C204" s="35"/>
      <c r="D204" s="64">
        <f t="shared" si="23"/>
        <v>83.764705882352942</v>
      </c>
      <c r="E204" s="36"/>
      <c r="F204" s="46">
        <f>'Pivot Table 4-Year Insts.'!$P$335</f>
        <v>80.941176470588232</v>
      </c>
      <c r="G204" s="79"/>
      <c r="H204" s="6">
        <f>'Pivot Table 4-Year Insts.'!$P$338</f>
        <v>0.23529411764705879</v>
      </c>
      <c r="I204" s="79"/>
      <c r="J204" s="6">
        <f>'Pivot Table 4-Year Insts.'!$P$341</f>
        <v>2.5882352941176472</v>
      </c>
      <c r="K204" s="79"/>
      <c r="L204" s="6">
        <f>'Pivot Table 4-Year Insts.'!$P$344</f>
        <v>16.235294117647058</v>
      </c>
      <c r="M204" s="6"/>
      <c r="N204" s="52">
        <f>SUM(F204:L204)</f>
        <v>100</v>
      </c>
      <c r="P204" s="143"/>
      <c r="Q204" s="143"/>
      <c r="R204" s="143"/>
      <c r="S204" s="143"/>
      <c r="T204" s="143"/>
      <c r="U204" s="138"/>
      <c r="V204" s="144"/>
      <c r="W204" s="19"/>
    </row>
    <row r="205" spans="1:23" s="7" customFormat="1" ht="14.1" customHeight="1">
      <c r="A205" s="2"/>
      <c r="B205" s="34"/>
      <c r="C205" s="35"/>
      <c r="D205" s="64"/>
      <c r="E205" s="36"/>
      <c r="F205" s="46"/>
      <c r="G205" s="79"/>
      <c r="H205" s="6"/>
      <c r="I205" s="79"/>
      <c r="J205" s="6"/>
      <c r="K205" s="79"/>
      <c r="L205" s="6"/>
      <c r="M205" s="6"/>
      <c r="N205" s="52"/>
      <c r="P205" s="143"/>
      <c r="Q205" s="143"/>
      <c r="R205" s="143"/>
      <c r="S205" s="143"/>
      <c r="T205" s="143"/>
      <c r="U205" s="138"/>
      <c r="V205" s="144"/>
      <c r="W205" s="19"/>
    </row>
    <row r="206" spans="1:23" s="7" customFormat="1" ht="14.1" customHeight="1">
      <c r="A206" s="2" t="s">
        <v>407</v>
      </c>
      <c r="B206" s="34">
        <f>'Pivot Table 4-Year Insts.'!$P$361</f>
        <v>0</v>
      </c>
      <c r="C206" s="35"/>
      <c r="D206" s="64">
        <f t="shared" ref="D206:D209" si="24">SUM(F206:J206)</f>
        <v>0</v>
      </c>
      <c r="E206" s="36"/>
      <c r="F206" s="46">
        <f>'Pivot Table 4-Year Insts.'!$P$378</f>
        <v>0</v>
      </c>
      <c r="G206" s="79"/>
      <c r="H206" s="6">
        <f>'Pivot Table 4-Year Insts.'!$P$381</f>
        <v>0</v>
      </c>
      <c r="I206" s="79"/>
      <c r="J206" s="6">
        <f>'Pivot Table 4-Year Insts.'!$P$384</f>
        <v>0</v>
      </c>
      <c r="K206" s="79"/>
      <c r="L206" s="6">
        <f>'Pivot Table 4-Year Insts.'!$P$387</f>
        <v>0</v>
      </c>
      <c r="M206" s="6"/>
      <c r="N206" s="52">
        <f>SUM(F206:L206)</f>
        <v>0</v>
      </c>
      <c r="P206" s="143"/>
      <c r="Q206" s="143"/>
      <c r="R206" s="143"/>
      <c r="S206" s="143"/>
      <c r="T206" s="143"/>
      <c r="U206" s="138"/>
      <c r="V206" s="144"/>
      <c r="W206" s="19"/>
    </row>
    <row r="207" spans="1:23" s="7" customFormat="1" ht="14.1" customHeight="1">
      <c r="A207" s="2" t="s">
        <v>408</v>
      </c>
      <c r="B207" s="34">
        <f>'Pivot Table 4-Year Insts.'!$P$404</f>
        <v>59.351789331532743</v>
      </c>
      <c r="C207" s="35"/>
      <c r="D207" s="64">
        <f t="shared" si="24"/>
        <v>70.762229806598398</v>
      </c>
      <c r="E207" s="36"/>
      <c r="F207" s="46">
        <f>'Pivot Table 4-Year Insts.'!$P$421</f>
        <v>50.967007963594988</v>
      </c>
      <c r="G207" s="79"/>
      <c r="H207" s="6">
        <f>'Pivot Table 4-Year Insts.'!$P$424</f>
        <v>3.526734926052332</v>
      </c>
      <c r="I207" s="79"/>
      <c r="J207" s="6">
        <f>'Pivot Table 4-Year Insts.'!$P$427</f>
        <v>16.26848691695108</v>
      </c>
      <c r="K207" s="79"/>
      <c r="L207" s="6">
        <f>'Pivot Table 4-Year Insts.'!$P$430</f>
        <v>29.237770193401591</v>
      </c>
      <c r="M207" s="6"/>
      <c r="N207" s="52">
        <f>SUM(F207:L207)</f>
        <v>99.999999999999986</v>
      </c>
      <c r="P207" s="143"/>
      <c r="Q207" s="143"/>
      <c r="R207" s="143"/>
      <c r="S207" s="143"/>
      <c r="T207" s="143"/>
      <c r="U207" s="138"/>
      <c r="V207" s="144"/>
      <c r="W207" s="19"/>
    </row>
    <row r="208" spans="1:23" s="7" customFormat="1" ht="14.1" customHeight="1">
      <c r="A208" s="2" t="s">
        <v>409</v>
      </c>
      <c r="B208" s="34">
        <f>IFERROR('Pivot Table 4-Year Insts.'!$P$447,"—")</f>
        <v>17.690531177829101</v>
      </c>
      <c r="C208" s="35"/>
      <c r="D208" s="64">
        <f t="shared" si="24"/>
        <v>62.924281984334201</v>
      </c>
      <c r="E208" s="36"/>
      <c r="F208" s="46">
        <f>'Pivot Table 4-Year Insts.'!$P$464</f>
        <v>28.981723237597912</v>
      </c>
      <c r="G208" s="79"/>
      <c r="H208" s="6">
        <f>'Pivot Table 4-Year Insts.'!$P$467</f>
        <v>5.221932114882506</v>
      </c>
      <c r="I208" s="79"/>
      <c r="J208" s="6">
        <f>'Pivot Table 4-Year Insts.'!$P$470</f>
        <v>28.720626631853786</v>
      </c>
      <c r="K208" s="79"/>
      <c r="L208" s="6">
        <f>'Pivot Table 4-Year Insts.'!$P$473</f>
        <v>37.075718015665799</v>
      </c>
      <c r="M208" s="6"/>
      <c r="N208" s="52">
        <f>SUM(F208:L208)</f>
        <v>100</v>
      </c>
      <c r="P208" s="143"/>
      <c r="Q208" s="143"/>
      <c r="R208" s="143"/>
      <c r="S208" s="143"/>
      <c r="T208" s="143"/>
      <c r="U208" s="138"/>
      <c r="V208" s="144"/>
      <c r="W208" s="19"/>
    </row>
    <row r="209" spans="1:24" s="7" customFormat="1" ht="13.5" customHeight="1">
      <c r="A209" s="2" t="s">
        <v>410</v>
      </c>
      <c r="B209" s="34">
        <f>'Pivot Table 4-Year Insts.'!$P$490</f>
        <v>57.582184517497346</v>
      </c>
      <c r="C209" s="35"/>
      <c r="D209" s="64">
        <f t="shared" si="24"/>
        <v>72.682627378759975</v>
      </c>
      <c r="E209" s="36"/>
      <c r="F209" s="46">
        <f>'Pivot Table 4-Year Insts.'!$P$507</f>
        <v>39.472068753836709</v>
      </c>
      <c r="G209" s="79"/>
      <c r="H209" s="6">
        <f>'Pivot Table 4-Year Insts.'!$P$510</f>
        <v>2.2099447513812152</v>
      </c>
      <c r="I209" s="79"/>
      <c r="J209" s="6">
        <f>'Pivot Table 4-Year Insts.'!$P$513</f>
        <v>31.000613873542051</v>
      </c>
      <c r="K209" s="79"/>
      <c r="L209" s="6">
        <f>'Pivot Table 4-Year Insts.'!$P$516</f>
        <v>27.317372621240025</v>
      </c>
      <c r="M209" s="6"/>
      <c r="N209" s="52">
        <f>SUM(F209:L209)</f>
        <v>100</v>
      </c>
      <c r="P209" s="143"/>
      <c r="Q209" s="143"/>
      <c r="R209" s="143"/>
      <c r="S209" s="143"/>
      <c r="T209" s="143"/>
      <c r="U209" s="138"/>
      <c r="V209" s="144"/>
      <c r="W209" s="19"/>
    </row>
    <row r="210" spans="1:24" s="7" customFormat="1" ht="13.5" customHeight="1">
      <c r="A210" s="2"/>
      <c r="B210" s="34"/>
      <c r="C210" s="35"/>
      <c r="D210" s="64"/>
      <c r="E210" s="36"/>
      <c r="F210" s="46"/>
      <c r="G210" s="79"/>
      <c r="H210" s="6"/>
      <c r="I210" s="79"/>
      <c r="J210" s="6"/>
      <c r="K210" s="79"/>
      <c r="L210" s="6"/>
      <c r="M210" s="6"/>
      <c r="N210" s="52"/>
      <c r="P210" s="143"/>
      <c r="Q210" s="143"/>
      <c r="R210" s="143"/>
      <c r="S210" s="143"/>
      <c r="T210" s="143"/>
      <c r="U210" s="138"/>
      <c r="V210" s="144"/>
      <c r="W210" s="19"/>
    </row>
    <row r="211" spans="1:24" s="7" customFormat="1" ht="14.1" customHeight="1">
      <c r="A211" s="2" t="s">
        <v>411</v>
      </c>
      <c r="B211" s="34">
        <f>IFERROR('Pivot Table 4-Year Insts.'!$P$533,"—")</f>
        <v>0</v>
      </c>
      <c r="C211" s="35"/>
      <c r="D211" s="64">
        <f t="shared" ref="D211:D214" si="25">SUM(F211:J211)</f>
        <v>0</v>
      </c>
      <c r="E211" s="36"/>
      <c r="F211" s="186">
        <f>'Pivot Table 4-Year Insts.'!$P$550</f>
        <v>0</v>
      </c>
      <c r="G211" s="79"/>
      <c r="H211" s="6">
        <f>'Pivot Table 4-Year Insts.'!$P$553</f>
        <v>0</v>
      </c>
      <c r="I211" s="79"/>
      <c r="J211" s="6">
        <f>'Pivot Table 4-Year Insts.'!$P$556</f>
        <v>0</v>
      </c>
      <c r="K211" s="79"/>
      <c r="L211" s="6">
        <f>'Pivot Table 4-Year Insts.'!$P$559</f>
        <v>0</v>
      </c>
      <c r="M211" s="6"/>
      <c r="N211" s="52">
        <f>SUM(F211:L211)</f>
        <v>0</v>
      </c>
      <c r="P211" s="143"/>
      <c r="Q211" s="143"/>
      <c r="R211" s="143"/>
      <c r="S211" s="143"/>
      <c r="T211" s="143"/>
      <c r="U211" s="138"/>
      <c r="V211" s="144"/>
      <c r="W211" s="19"/>
    </row>
    <row r="212" spans="1:24" s="7" customFormat="1" ht="14.1" customHeight="1">
      <c r="A212" s="2" t="s">
        <v>412</v>
      </c>
      <c r="B212" s="34">
        <f>'Pivot Table 4-Year Insts.'!$P$576</f>
        <v>97.831325301204814</v>
      </c>
      <c r="C212" s="35"/>
      <c r="D212" s="64">
        <f t="shared" si="25"/>
        <v>89.65517241379311</v>
      </c>
      <c r="E212" s="36"/>
      <c r="F212" s="186">
        <f>'Pivot Table 4-Year Insts.'!$P$593</f>
        <v>32.758620689655174</v>
      </c>
      <c r="G212" s="79"/>
      <c r="H212" s="6">
        <f>'Pivot Table 4-Year Insts.'!$P$596</f>
        <v>2.9556650246305418</v>
      </c>
      <c r="I212" s="79"/>
      <c r="J212" s="6">
        <f>'Pivot Table 4-Year Insts.'!$P$599</f>
        <v>53.940886699507388</v>
      </c>
      <c r="K212" s="79"/>
      <c r="L212" s="6">
        <f>'Pivot Table 4-Year Insts.'!$P$602</f>
        <v>10.344827586206897</v>
      </c>
      <c r="M212" s="6"/>
      <c r="N212" s="52">
        <f>SUM(F212:L212)</f>
        <v>100</v>
      </c>
      <c r="P212" s="143"/>
      <c r="Q212" s="143"/>
      <c r="R212" s="143"/>
      <c r="S212" s="143"/>
      <c r="T212" s="143"/>
      <c r="U212" s="138"/>
      <c r="V212" s="144"/>
      <c r="W212" s="19"/>
    </row>
    <row r="213" spans="1:24" s="7" customFormat="1" ht="14.1" customHeight="1">
      <c r="A213" s="2" t="s">
        <v>413</v>
      </c>
      <c r="B213" s="34">
        <f>'Pivot Table 4-Year Insts.'!$P$619</f>
        <v>99.710982658959537</v>
      </c>
      <c r="C213" s="35"/>
      <c r="D213" s="64">
        <f t="shared" si="25"/>
        <v>83.478260869565219</v>
      </c>
      <c r="E213" s="36"/>
      <c r="F213" s="186">
        <f>'Pivot Table 4-Year Insts.'!$P$636</f>
        <v>46.956521739130437</v>
      </c>
      <c r="G213" s="79"/>
      <c r="H213" s="6">
        <f>'Pivot Table 4-Year Insts.'!$P$639</f>
        <v>2.6086956521739131</v>
      </c>
      <c r="I213" s="79"/>
      <c r="J213" s="6">
        <f>'Pivot Table 4-Year Insts.'!$P$642</f>
        <v>33.913043478260867</v>
      </c>
      <c r="K213" s="79"/>
      <c r="L213" s="6">
        <f>'Pivot Table 4-Year Insts.'!$P$645</f>
        <v>16.521739130434781</v>
      </c>
      <c r="M213" s="6"/>
      <c r="N213" s="52">
        <f>SUM(F213:L213)</f>
        <v>100</v>
      </c>
      <c r="P213" s="143"/>
      <c r="Q213" s="143"/>
      <c r="R213" s="143"/>
      <c r="S213" s="143"/>
      <c r="T213" s="143"/>
      <c r="U213" s="138"/>
      <c r="V213" s="144"/>
      <c r="W213" s="19"/>
    </row>
    <row r="214" spans="1:24" s="19" customFormat="1" ht="14.1" customHeight="1">
      <c r="A214" s="53" t="s">
        <v>414</v>
      </c>
      <c r="B214" s="37">
        <f>'Pivot Table 4-Year Insts.'!$P$662</f>
        <v>82.079572049481769</v>
      </c>
      <c r="C214" s="54"/>
      <c r="D214" s="55">
        <f t="shared" si="25"/>
        <v>62.566191446028512</v>
      </c>
      <c r="E214" s="56"/>
      <c r="F214" s="187">
        <f>'Pivot Table 4-Year Insts.'!$P$679</f>
        <v>37.596741344195515</v>
      </c>
      <c r="G214" s="101"/>
      <c r="H214" s="48">
        <f>'Pivot Table 4-Year Insts.'!$P$682</f>
        <v>4.7250509164969454</v>
      </c>
      <c r="I214" s="101"/>
      <c r="J214" s="48">
        <f>'Pivot Table 4-Year Insts.'!$P$685</f>
        <v>20.24439918533605</v>
      </c>
      <c r="K214" s="101"/>
      <c r="L214" s="48">
        <f>'Pivot Table 4-Year Insts.'!$P$688</f>
        <v>37.433808553971488</v>
      </c>
      <c r="M214" s="48"/>
      <c r="N214" s="58">
        <f>SUM(F214:L214)</f>
        <v>100</v>
      </c>
      <c r="P214" s="143"/>
      <c r="Q214" s="143"/>
      <c r="R214" s="143"/>
      <c r="S214" s="143"/>
      <c r="T214" s="143"/>
      <c r="U214" s="138"/>
      <c r="V214" s="144"/>
    </row>
    <row r="215" spans="1:24" ht="57" customHeight="1">
      <c r="A215" s="952" t="s">
        <v>773</v>
      </c>
      <c r="B215" s="952"/>
      <c r="C215" s="952"/>
      <c r="D215" s="953"/>
      <c r="E215" s="953"/>
      <c r="F215" s="953"/>
      <c r="G215" s="953"/>
      <c r="H215" s="953"/>
      <c r="I215" s="953"/>
      <c r="J215" s="953"/>
      <c r="K215" s="953"/>
      <c r="L215" s="953"/>
      <c r="M215" s="953"/>
      <c r="N215" s="953"/>
      <c r="P215" s="136"/>
      <c r="Q215" s="143"/>
      <c r="R215" s="143"/>
      <c r="S215" s="143"/>
      <c r="T215" s="143"/>
      <c r="U215" s="136"/>
      <c r="V215" s="136"/>
      <c r="W215" s="12"/>
    </row>
    <row r="216" spans="1:24" ht="15" customHeight="1">
      <c r="A216" s="952" t="s">
        <v>772</v>
      </c>
      <c r="B216" s="952"/>
      <c r="C216" s="952"/>
      <c r="D216" s="953"/>
      <c r="E216" s="953"/>
      <c r="F216" s="953"/>
      <c r="G216" s="953"/>
      <c r="H216" s="953"/>
      <c r="I216" s="953"/>
      <c r="J216" s="953"/>
      <c r="K216" s="953"/>
      <c r="L216" s="953"/>
      <c r="M216" s="953"/>
      <c r="N216" s="953"/>
      <c r="P216" s="136"/>
      <c r="Q216" s="136"/>
      <c r="R216" s="136"/>
      <c r="S216" s="136"/>
      <c r="T216" s="136"/>
      <c r="U216" s="136"/>
      <c r="V216" s="136"/>
      <c r="W216" s="12"/>
    </row>
    <row r="217" spans="1:24" ht="12.75" customHeight="1">
      <c r="A217" s="952" t="s">
        <v>367</v>
      </c>
      <c r="B217" s="952"/>
      <c r="C217" s="952"/>
      <c r="D217" s="952"/>
      <c r="E217" s="952"/>
      <c r="F217" s="952"/>
      <c r="G217" s="952"/>
      <c r="H217" s="952"/>
      <c r="I217" s="952"/>
      <c r="J217" s="952"/>
      <c r="K217" s="952"/>
      <c r="L217" s="952"/>
      <c r="O217" s="38"/>
    </row>
    <row r="218" spans="1:24">
      <c r="A218" s="326" t="s">
        <v>939</v>
      </c>
      <c r="B218" s="832"/>
      <c r="C218" s="832"/>
      <c r="D218" s="833"/>
      <c r="E218" s="833"/>
      <c r="F218" s="833"/>
      <c r="G218" s="833"/>
      <c r="H218" s="833"/>
      <c r="I218" s="833"/>
      <c r="J218" s="833"/>
      <c r="K218" s="833"/>
      <c r="L218" s="833"/>
      <c r="M218" s="833"/>
      <c r="N218" s="183" t="s">
        <v>1012</v>
      </c>
      <c r="P218" s="136"/>
      <c r="Q218" s="136"/>
      <c r="R218" s="136"/>
      <c r="S218" s="136"/>
      <c r="T218" s="136"/>
      <c r="U218" s="136"/>
      <c r="V218" s="136"/>
      <c r="W218" s="12"/>
    </row>
    <row r="219" spans="1:24" ht="15.75">
      <c r="A219" s="1" t="s">
        <v>765</v>
      </c>
      <c r="B219" s="1"/>
      <c r="C219" s="1"/>
      <c r="D219" s="1"/>
      <c r="E219" s="1"/>
      <c r="F219" s="1"/>
      <c r="G219" s="1"/>
      <c r="H219" s="1"/>
      <c r="I219" s="1"/>
      <c r="J219" s="1"/>
      <c r="K219" s="1"/>
      <c r="L219" s="44"/>
      <c r="M219" s="11"/>
      <c r="N219" s="44"/>
    </row>
    <row r="220" spans="1:24" ht="9" customHeight="1">
      <c r="A220" s="1"/>
      <c r="B220" s="1"/>
      <c r="C220" s="1"/>
      <c r="D220" s="1"/>
      <c r="E220" s="1"/>
      <c r="F220" s="1"/>
      <c r="G220" s="1"/>
      <c r="H220" s="1"/>
      <c r="I220" s="1"/>
      <c r="J220" s="1"/>
      <c r="K220" s="1"/>
      <c r="L220" s="44"/>
      <c r="M220" s="11"/>
      <c r="N220" s="44"/>
    </row>
    <row r="221" spans="1:24" ht="15.75">
      <c r="A221" s="1" t="s">
        <v>425</v>
      </c>
      <c r="B221" s="1"/>
      <c r="C221" s="1"/>
      <c r="D221" s="1"/>
      <c r="E221" s="1"/>
      <c r="F221" s="1"/>
      <c r="G221" s="1"/>
      <c r="H221" s="1"/>
      <c r="I221" s="1"/>
      <c r="J221" s="1"/>
      <c r="K221" s="1"/>
      <c r="L221" s="44"/>
      <c r="M221" s="11"/>
      <c r="N221" s="44"/>
      <c r="W221" s="133"/>
      <c r="X221" s="133"/>
    </row>
    <row r="222" spans="1:24" ht="18.75">
      <c r="A222" s="1" t="s">
        <v>436</v>
      </c>
      <c r="B222" s="1"/>
      <c r="C222" s="1"/>
      <c r="D222" s="1"/>
      <c r="E222" s="1"/>
      <c r="F222" s="1"/>
      <c r="G222" s="1"/>
      <c r="H222" s="1"/>
      <c r="I222" s="1"/>
      <c r="J222" s="1"/>
      <c r="K222" s="1"/>
      <c r="L222" s="44"/>
      <c r="M222" s="11"/>
      <c r="N222" s="44"/>
      <c r="W222" s="133"/>
      <c r="X222" s="133"/>
    </row>
    <row r="223" spans="1:24" ht="15.75">
      <c r="A223" s="1" t="s">
        <v>1195</v>
      </c>
      <c r="B223" s="1"/>
      <c r="C223" s="1"/>
      <c r="D223" s="1"/>
      <c r="E223" s="1"/>
      <c r="F223" s="1"/>
      <c r="G223" s="1"/>
      <c r="H223" s="1"/>
      <c r="I223" s="1"/>
      <c r="J223" s="1"/>
      <c r="K223" s="1"/>
      <c r="L223" s="44"/>
      <c r="M223" s="11"/>
      <c r="N223" s="44"/>
      <c r="W223" s="133"/>
      <c r="X223" s="133"/>
    </row>
    <row r="224" spans="1:24" ht="9" customHeight="1">
      <c r="A224" s="1"/>
      <c r="B224" s="1"/>
      <c r="C224" s="1"/>
      <c r="D224" s="1"/>
      <c r="E224" s="1"/>
      <c r="F224" s="1"/>
      <c r="G224" s="1"/>
      <c r="H224" s="1"/>
      <c r="I224" s="1"/>
      <c r="J224" s="1"/>
      <c r="K224" s="1"/>
      <c r="L224" s="44"/>
      <c r="M224" s="11"/>
      <c r="N224" s="44"/>
      <c r="W224" s="133"/>
      <c r="X224" s="133"/>
    </row>
    <row r="225" spans="1:33" ht="73.5" customHeight="1">
      <c r="A225" s="15"/>
      <c r="B225" s="42" t="s">
        <v>938</v>
      </c>
      <c r="C225" s="50"/>
      <c r="D225" s="42" t="s">
        <v>771</v>
      </c>
      <c r="E225" s="51"/>
      <c r="F225" s="42" t="s">
        <v>435</v>
      </c>
      <c r="G225" s="42"/>
      <c r="H225" s="42" t="s">
        <v>396</v>
      </c>
      <c r="I225" s="42"/>
      <c r="J225" s="42" t="s">
        <v>390</v>
      </c>
      <c r="K225" s="42"/>
      <c r="L225" s="42" t="s">
        <v>416</v>
      </c>
      <c r="M225" s="42"/>
      <c r="N225" s="42" t="s">
        <v>417</v>
      </c>
      <c r="W225" s="133"/>
      <c r="X225" s="133"/>
      <c r="AD225" s="185"/>
      <c r="AE225" s="12"/>
    </row>
    <row r="226" spans="1:33" s="18" customFormat="1" ht="18" customHeight="1">
      <c r="A226" s="13" t="s">
        <v>399</v>
      </c>
      <c r="B226" s="34">
        <f>+'Pivot Table 2-Year Insts.'!$Q$623</f>
        <v>47.216610191493594</v>
      </c>
      <c r="C226" s="35"/>
      <c r="D226" s="63">
        <f>SUM(F226:J226)</f>
        <v>47.820205105825877</v>
      </c>
      <c r="E226" s="36"/>
      <c r="F226" s="46">
        <f>+'Pivot Table 2-Year Insts.'!$Q$637</f>
        <v>17.263801003709361</v>
      </c>
      <c r="G226" s="6"/>
      <c r="H226" s="46">
        <f>+'Pivot Table 2-Year Insts.'!$Q$640</f>
        <v>12.276674667248527</v>
      </c>
      <c r="I226" s="46"/>
      <c r="J226" s="46">
        <f>+'Pivot Table 2-Year Insts.'!$Q$643</f>
        <v>18.279729434867992</v>
      </c>
      <c r="K226" s="46"/>
      <c r="L226" s="46">
        <f>+'Pivot Table 2-Year Insts.'!$Q$646</f>
        <v>52.179794894174123</v>
      </c>
      <c r="M226" s="6"/>
      <c r="N226" s="52">
        <f>SUM(F226:L226)</f>
        <v>100</v>
      </c>
      <c r="P226" s="133"/>
      <c r="Q226" s="133"/>
      <c r="R226" s="133"/>
      <c r="S226" s="133"/>
      <c r="T226" s="133"/>
      <c r="U226" s="133"/>
      <c r="V226" s="133"/>
      <c r="W226" s="133"/>
      <c r="X226" s="133"/>
      <c r="Y226" s="10"/>
      <c r="Z226" s="10"/>
      <c r="AA226" s="10"/>
      <c r="AB226" s="10"/>
      <c r="AC226" s="10"/>
      <c r="AD226" s="184"/>
      <c r="AE226" s="184"/>
      <c r="AF226" s="184"/>
      <c r="AG226" s="184"/>
    </row>
    <row r="227" spans="1:33" s="29" customFormat="1" ht="19.5" customHeight="1">
      <c r="A227" s="65"/>
      <c r="B227" s="161"/>
      <c r="C227" s="35"/>
      <c r="D227" s="64"/>
      <c r="E227" s="36"/>
      <c r="F227" s="6"/>
      <c r="G227" s="79"/>
      <c r="H227" s="6"/>
      <c r="I227" s="79"/>
      <c r="J227" s="6"/>
      <c r="K227" s="79"/>
      <c r="L227" s="6"/>
      <c r="M227" s="40"/>
      <c r="N227" s="52"/>
      <c r="P227" s="133"/>
      <c r="Q227" s="133"/>
      <c r="R227" s="133"/>
      <c r="S227" s="133"/>
      <c r="T227" s="133"/>
      <c r="U227" s="133"/>
      <c r="V227" s="133"/>
      <c r="W227" s="133"/>
      <c r="X227" s="133"/>
      <c r="Y227" s="10"/>
      <c r="Z227" s="10"/>
      <c r="AA227" s="10"/>
      <c r="AB227" s="10"/>
      <c r="AC227" s="10"/>
      <c r="AD227" s="184"/>
      <c r="AE227" s="184"/>
      <c r="AF227" s="184"/>
      <c r="AG227" s="184"/>
    </row>
    <row r="228" spans="1:33" s="7" customFormat="1" ht="14.1" customHeight="1">
      <c r="A228" s="13" t="s">
        <v>400</v>
      </c>
      <c r="B228" s="34" t="str">
        <f>IFERROR('Pivot Table 2-Year Insts.'!$Q$15,"—")</f>
        <v>—</v>
      </c>
      <c r="C228" s="35"/>
      <c r="D228" s="64">
        <f t="shared" ref="D228:D246" si="26">SUM(F228:J228)</f>
        <v>46.839386734442897</v>
      </c>
      <c r="E228" s="36"/>
      <c r="F228" s="46">
        <f>+'Pivot Table 2-Year Insts.'!$Q$29</f>
        <v>18.930884643764863</v>
      </c>
      <c r="G228" s="79"/>
      <c r="H228" s="6">
        <f>+'Pivot Table 2-Year Insts.'!$Q$32</f>
        <v>0</v>
      </c>
      <c r="I228" s="79"/>
      <c r="J228" s="6">
        <f>+'Pivot Table 2-Year Insts.'!$Q$35</f>
        <v>27.908502090678034</v>
      </c>
      <c r="K228" s="79"/>
      <c r="L228" s="6">
        <f>+'Pivot Table 2-Year Insts.'!$Q$38</f>
        <v>53.160613265557103</v>
      </c>
      <c r="M228" s="6"/>
      <c r="N228" s="52">
        <f t="shared" ref="N228:N246" si="27">SUM(F228:L228)</f>
        <v>100</v>
      </c>
      <c r="P228" s="133"/>
      <c r="Q228" s="133"/>
      <c r="R228" s="133"/>
      <c r="S228" s="133"/>
      <c r="T228" s="133"/>
      <c r="U228" s="133"/>
      <c r="V228" s="133"/>
      <c r="W228" s="133"/>
      <c r="X228" s="133"/>
      <c r="Y228" s="10"/>
      <c r="Z228" s="10"/>
      <c r="AA228" s="10"/>
      <c r="AB228" s="10"/>
      <c r="AC228" s="10"/>
      <c r="AD228" s="184"/>
      <c r="AE228" s="184"/>
      <c r="AF228" s="184"/>
      <c r="AG228" s="184"/>
    </row>
    <row r="229" spans="1:33" s="7" customFormat="1" ht="14.1" customHeight="1">
      <c r="A229" s="2" t="s">
        <v>401</v>
      </c>
      <c r="B229" s="34">
        <f>+'Pivot Table 2-Year Insts.'!$Q$53</f>
        <v>44.934913824449133</v>
      </c>
      <c r="C229" s="35"/>
      <c r="D229" s="64">
        <f t="shared" si="26"/>
        <v>47.030263796730864</v>
      </c>
      <c r="E229" s="36"/>
      <c r="F229" s="46">
        <f>+'Pivot Table 2-Year Insts.'!$Q$67</f>
        <v>21.475966984949022</v>
      </c>
      <c r="G229" s="79"/>
      <c r="H229" s="6">
        <f>+'Pivot Table 2-Year Insts.'!$Q$70</f>
        <v>11.911312510114906</v>
      </c>
      <c r="I229" s="79"/>
      <c r="J229" s="6">
        <f>+'Pivot Table 2-Year Insts.'!$Q$73</f>
        <v>13.642984301666935</v>
      </c>
      <c r="K229" s="79"/>
      <c r="L229" s="6">
        <f>+'Pivot Table 2-Year Insts.'!$Q$76</f>
        <v>52.969736203269136</v>
      </c>
      <c r="M229" s="6"/>
      <c r="N229" s="52">
        <f t="shared" si="27"/>
        <v>100</v>
      </c>
      <c r="P229" s="133"/>
      <c r="Q229" s="133"/>
      <c r="R229" s="133"/>
      <c r="S229" s="133"/>
      <c r="T229" s="133"/>
      <c r="U229" s="133"/>
      <c r="V229" s="133"/>
      <c r="W229" s="133"/>
      <c r="X229" s="133"/>
      <c r="Y229" s="10"/>
      <c r="Z229" s="10"/>
      <c r="AA229" s="10"/>
      <c r="AB229" s="10"/>
      <c r="AC229" s="10"/>
      <c r="AD229" s="184"/>
      <c r="AE229" s="184"/>
      <c r="AF229" s="184"/>
      <c r="AG229" s="184"/>
    </row>
    <row r="230" spans="1:33" s="18" customFormat="1" ht="13.5" customHeight="1">
      <c r="A230" s="2" t="s">
        <v>415</v>
      </c>
      <c r="B230" s="34">
        <f>+'Pivot Table 2-Year Insts.'!$Q$91</f>
        <v>34.778965011523148</v>
      </c>
      <c r="C230" s="35"/>
      <c r="D230" s="64">
        <f t="shared" si="26"/>
        <v>18.975903614457831</v>
      </c>
      <c r="E230" s="36"/>
      <c r="F230" s="46">
        <f>+'Pivot Table 2-Year Insts.'!$Q$105</f>
        <v>5.7831325301204819</v>
      </c>
      <c r="G230" s="79"/>
      <c r="H230" s="6">
        <f>+'Pivot Table 2-Year Insts.'!$Q$108</f>
        <v>0</v>
      </c>
      <c r="I230" s="79"/>
      <c r="J230" s="6">
        <f>+'Pivot Table 2-Year Insts.'!$Q$111</f>
        <v>13.192771084337348</v>
      </c>
      <c r="K230" s="79"/>
      <c r="L230" s="6">
        <f>+'Pivot Table 2-Year Insts.'!$Q$114</f>
        <v>81.024096385542165</v>
      </c>
      <c r="M230" s="6"/>
      <c r="N230" s="52">
        <f t="shared" si="27"/>
        <v>100</v>
      </c>
      <c r="O230" s="7"/>
      <c r="P230" s="133"/>
      <c r="Q230" s="133"/>
      <c r="R230" s="133"/>
      <c r="S230" s="133"/>
      <c r="T230" s="133"/>
      <c r="U230" s="133"/>
      <c r="V230" s="133"/>
      <c r="W230" s="133"/>
      <c r="X230" s="133"/>
      <c r="Y230" s="10"/>
      <c r="Z230" s="10"/>
      <c r="AA230" s="10"/>
      <c r="AB230" s="10"/>
      <c r="AC230" s="10"/>
      <c r="AD230" s="184"/>
      <c r="AE230" s="184"/>
      <c r="AF230" s="184"/>
      <c r="AG230" s="184"/>
    </row>
    <row r="231" spans="1:33" s="7" customFormat="1" ht="14.1" customHeight="1">
      <c r="A231" s="2" t="s">
        <v>402</v>
      </c>
      <c r="B231" s="34">
        <f>+'Pivot Table 2-Year Insts.'!$Q$129</f>
        <v>30.346403851453214</v>
      </c>
      <c r="C231" s="35"/>
      <c r="D231" s="64">
        <f t="shared" si="26"/>
        <v>60.533625340526683</v>
      </c>
      <c r="E231" s="36"/>
      <c r="F231" s="46">
        <f>+'Pivot Table 2-Year Insts.'!$Q$143</f>
        <v>31.037337749051868</v>
      </c>
      <c r="G231" s="79"/>
      <c r="H231" s="6">
        <f>+'Pivot Table 2-Year Insts.'!$Q$146</f>
        <v>15.292986485764647</v>
      </c>
      <c r="I231" s="79"/>
      <c r="J231" s="6">
        <f>+'Pivot Table 2-Year Insts.'!$Q$149</f>
        <v>14.203301105710164</v>
      </c>
      <c r="K231" s="79"/>
      <c r="L231" s="6">
        <f>+'Pivot Table 2-Year Insts.'!$Q$152</f>
        <v>39.466374659473317</v>
      </c>
      <c r="M231" s="6"/>
      <c r="N231" s="52">
        <f t="shared" si="27"/>
        <v>100</v>
      </c>
      <c r="P231" s="133"/>
      <c r="Q231" s="133"/>
      <c r="R231" s="133"/>
      <c r="S231" s="133"/>
      <c r="T231" s="133"/>
      <c r="U231" s="133"/>
      <c r="V231" s="133"/>
      <c r="W231" s="133"/>
      <c r="X231" s="133"/>
      <c r="Y231" s="10"/>
      <c r="Z231" s="10"/>
      <c r="AA231" s="10"/>
      <c r="AB231" s="10"/>
      <c r="AC231" s="10"/>
      <c r="AD231" s="184"/>
      <c r="AE231" s="184"/>
      <c r="AF231" s="184"/>
      <c r="AG231" s="184"/>
    </row>
    <row r="232" spans="1:33" s="7" customFormat="1" ht="14.1" customHeight="1">
      <c r="A232" s="2"/>
      <c r="B232" s="34"/>
      <c r="C232" s="35"/>
      <c r="D232" s="64"/>
      <c r="E232" s="36"/>
      <c r="F232" s="46"/>
      <c r="G232" s="79"/>
      <c r="H232" s="6"/>
      <c r="I232" s="79"/>
      <c r="J232" s="6"/>
      <c r="K232" s="79"/>
      <c r="L232" s="6"/>
      <c r="M232" s="6"/>
      <c r="N232" s="52"/>
      <c r="P232" s="133"/>
      <c r="Q232" s="133"/>
      <c r="R232" s="133"/>
      <c r="S232" s="133"/>
      <c r="T232" s="133"/>
      <c r="U232" s="133"/>
      <c r="V232" s="133"/>
      <c r="W232" s="133"/>
      <c r="X232" s="133"/>
      <c r="Y232" s="10"/>
      <c r="Z232" s="10"/>
      <c r="AA232" s="10"/>
      <c r="AB232" s="10"/>
      <c r="AC232" s="10"/>
      <c r="AD232" s="184"/>
      <c r="AE232" s="184"/>
      <c r="AF232" s="184"/>
      <c r="AG232" s="184"/>
    </row>
    <row r="233" spans="1:33" s="7" customFormat="1" ht="14.1" customHeight="1">
      <c r="A233" s="2" t="s">
        <v>403</v>
      </c>
      <c r="B233" s="34">
        <f>+'Pivot Table 2-Year Insts.'!$Q$167</f>
        <v>49.63935036530318</v>
      </c>
      <c r="C233" s="35"/>
      <c r="D233" s="64">
        <f t="shared" si="26"/>
        <v>43.048654729539706</v>
      </c>
      <c r="E233" s="36"/>
      <c r="F233" s="46">
        <f>+'Pivot Table 2-Year Insts.'!$Q$181</f>
        <v>11.540264366738541</v>
      </c>
      <c r="G233" s="79"/>
      <c r="H233" s="6">
        <f>+'Pivot Table 2-Year Insts.'!$Q$184</f>
        <v>12.552732727102278</v>
      </c>
      <c r="I233" s="79"/>
      <c r="J233" s="6">
        <f>+'Pivot Table 2-Year Insts.'!$Q$187</f>
        <v>18.955657635698884</v>
      </c>
      <c r="K233" s="79"/>
      <c r="L233" s="6">
        <f>+'Pivot Table 2-Year Insts.'!$Q$190</f>
        <v>56.951345270460294</v>
      </c>
      <c r="M233" s="6"/>
      <c r="N233" s="52">
        <f t="shared" si="27"/>
        <v>100</v>
      </c>
      <c r="P233" s="133"/>
      <c r="Q233" s="133"/>
      <c r="R233" s="133"/>
      <c r="S233" s="133"/>
      <c r="T233" s="133"/>
      <c r="U233" s="133"/>
      <c r="V233" s="133"/>
      <c r="W233" s="133"/>
      <c r="X233" s="133"/>
      <c r="Y233" s="10"/>
      <c r="Z233" s="10"/>
      <c r="AA233" s="10"/>
      <c r="AB233" s="10"/>
      <c r="AC233" s="10"/>
      <c r="AD233" s="184"/>
      <c r="AE233" s="184"/>
      <c r="AF233" s="184"/>
      <c r="AG233" s="184"/>
    </row>
    <row r="234" spans="1:33" s="7" customFormat="1" ht="14.1" customHeight="1">
      <c r="A234" s="2" t="s">
        <v>404</v>
      </c>
      <c r="B234" s="34">
        <f>+'Pivot Table 2-Year Insts.'!$Q$205</f>
        <v>43.120593021153496</v>
      </c>
      <c r="C234" s="35"/>
      <c r="D234" s="64">
        <f t="shared" si="26"/>
        <v>42.962962962962962</v>
      </c>
      <c r="E234" s="36"/>
      <c r="F234" s="46">
        <f>+'Pivot Table 2-Year Insts.'!$Q$219</f>
        <v>19.189378057302587</v>
      </c>
      <c r="G234" s="79"/>
      <c r="H234" s="6">
        <f>+'Pivot Table 2-Year Insts.'!$Q$222</f>
        <v>15.038434661076169</v>
      </c>
      <c r="I234" s="79"/>
      <c r="J234" s="6">
        <f>+'Pivot Table 2-Year Insts.'!$Q$225</f>
        <v>8.7351502445842062</v>
      </c>
      <c r="K234" s="79"/>
      <c r="L234" s="6">
        <f>+'Pivot Table 2-Year Insts.'!$Q$228</f>
        <v>57.037037037037038</v>
      </c>
      <c r="M234" s="6"/>
      <c r="N234" s="52">
        <f t="shared" si="27"/>
        <v>100</v>
      </c>
      <c r="P234" s="133"/>
      <c r="Q234" s="133"/>
      <c r="R234" s="133"/>
      <c r="S234" s="133"/>
      <c r="T234" s="133"/>
      <c r="U234" s="133"/>
      <c r="V234" s="133"/>
      <c r="W234" s="133"/>
      <c r="X234" s="133"/>
      <c r="Y234" s="10"/>
      <c r="Z234" s="10"/>
      <c r="AA234" s="10"/>
      <c r="AB234" s="10"/>
      <c r="AC234" s="10"/>
      <c r="AD234" s="184"/>
      <c r="AE234" s="184"/>
      <c r="AF234" s="184"/>
      <c r="AG234" s="184"/>
    </row>
    <row r="235" spans="1:33" s="7" customFormat="1" ht="13.5" customHeight="1">
      <c r="A235" s="2" t="s">
        <v>405</v>
      </c>
      <c r="B235" s="34">
        <f>+'Pivot Table 2-Year Insts.'!$Q$243</f>
        <v>46.918363312907694</v>
      </c>
      <c r="C235" s="35"/>
      <c r="D235" s="64">
        <f t="shared" si="26"/>
        <v>34.243343444556785</v>
      </c>
      <c r="E235" s="36"/>
      <c r="F235" s="46">
        <f>+'Pivot Table 2-Year Insts.'!$Q$257</f>
        <v>4.2635658914728678</v>
      </c>
      <c r="G235" s="79"/>
      <c r="H235" s="6">
        <f>+'Pivot Table 2-Year Insts.'!$Q$260</f>
        <v>11.03808560835861</v>
      </c>
      <c r="I235" s="79"/>
      <c r="J235" s="6">
        <f>+'Pivot Table 2-Year Insts.'!$Q$263</f>
        <v>18.94169194472531</v>
      </c>
      <c r="K235" s="79"/>
      <c r="L235" s="6">
        <f>+'Pivot Table 2-Year Insts.'!$Q$266</f>
        <v>65.7566565554432</v>
      </c>
      <c r="M235" s="6"/>
      <c r="N235" s="52">
        <f t="shared" si="27"/>
        <v>99.999999999999986</v>
      </c>
      <c r="P235" s="133"/>
      <c r="Q235" s="133"/>
      <c r="R235" s="133"/>
      <c r="S235" s="133"/>
      <c r="T235" s="133"/>
      <c r="U235" s="133"/>
      <c r="V235" s="133"/>
      <c r="W235" s="133"/>
      <c r="X235" s="133"/>
      <c r="Y235" s="10"/>
      <c r="Z235" s="10"/>
      <c r="AA235" s="10"/>
      <c r="AB235" s="10"/>
      <c r="AC235" s="10"/>
      <c r="AD235" s="184"/>
      <c r="AE235" s="184"/>
      <c r="AF235" s="184"/>
      <c r="AG235" s="184"/>
    </row>
    <row r="236" spans="1:33" s="7" customFormat="1" ht="13.5" customHeight="1">
      <c r="A236" s="2" t="s">
        <v>406</v>
      </c>
      <c r="B236" s="34" t="str">
        <f>IFERROR('Pivot Table 2-Year Insts.'!$Q$281,"—")</f>
        <v>—</v>
      </c>
      <c r="C236" s="35"/>
      <c r="D236" s="64">
        <f t="shared" si="26"/>
        <v>56.457207388884413</v>
      </c>
      <c r="E236" s="36"/>
      <c r="F236" s="46">
        <f>+'Pivot Table 2-Year Insts.'!$Q$295</f>
        <v>14.019520851818989</v>
      </c>
      <c r="G236" s="79"/>
      <c r="H236" s="6">
        <f>+'Pivot Table 2-Year Insts.'!$Q$298</f>
        <v>21.101879486972656</v>
      </c>
      <c r="I236" s="79"/>
      <c r="J236" s="6">
        <f>+'Pivot Table 2-Year Insts.'!$Q$301</f>
        <v>21.335807050092765</v>
      </c>
      <c r="K236" s="79"/>
      <c r="L236" s="6">
        <f>+'Pivot Table 2-Year Insts.'!$Q$304</f>
        <v>43.542792611115594</v>
      </c>
      <c r="M236" s="6"/>
      <c r="N236" s="52">
        <f t="shared" si="27"/>
        <v>100</v>
      </c>
      <c r="P236" s="133"/>
      <c r="Q236" s="133"/>
      <c r="R236" s="133"/>
      <c r="S236" s="133"/>
      <c r="T236" s="133"/>
      <c r="U236" s="133"/>
      <c r="V236" s="133"/>
      <c r="W236" s="133"/>
      <c r="X236" s="133"/>
      <c r="Y236" s="10"/>
      <c r="Z236" s="10"/>
      <c r="AA236" s="10"/>
      <c r="AB236" s="10"/>
      <c r="AC236" s="10"/>
      <c r="AD236" s="184"/>
      <c r="AE236" s="184"/>
      <c r="AF236" s="184"/>
      <c r="AG236" s="184"/>
    </row>
    <row r="237" spans="1:33" s="7" customFormat="1" ht="13.5" customHeight="1">
      <c r="A237" s="2"/>
      <c r="B237" s="34"/>
      <c r="C237" s="35"/>
      <c r="D237" s="64"/>
      <c r="E237" s="36"/>
      <c r="F237" s="46"/>
      <c r="G237" s="79"/>
      <c r="H237" s="6"/>
      <c r="I237" s="79"/>
      <c r="J237" s="6"/>
      <c r="K237" s="79"/>
      <c r="L237" s="6"/>
      <c r="M237" s="6"/>
      <c r="N237" s="52"/>
      <c r="P237" s="133"/>
      <c r="Q237" s="133"/>
      <c r="R237" s="133"/>
      <c r="S237" s="133"/>
      <c r="T237" s="133"/>
      <c r="U237" s="133"/>
      <c r="V237" s="133"/>
      <c r="W237" s="133"/>
      <c r="X237" s="133"/>
      <c r="Y237" s="10"/>
      <c r="Z237" s="10"/>
      <c r="AA237" s="10"/>
      <c r="AB237" s="10"/>
      <c r="AC237" s="10"/>
      <c r="AD237" s="184"/>
      <c r="AE237" s="184"/>
      <c r="AF237" s="184"/>
      <c r="AG237" s="184"/>
    </row>
    <row r="238" spans="1:33" s="7" customFormat="1" ht="14.1" customHeight="1">
      <c r="A238" s="2" t="s">
        <v>407</v>
      </c>
      <c r="B238" s="34">
        <f>+'Pivot Table 2-Year Insts.'!$Q$319</f>
        <v>64.444368390430881</v>
      </c>
      <c r="C238" s="35"/>
      <c r="D238" s="64">
        <f t="shared" si="26"/>
        <v>42.665958576739243</v>
      </c>
      <c r="E238" s="36"/>
      <c r="F238" s="46">
        <f>+'Pivot Table 2-Year Insts.'!$Q$333</f>
        <v>23.085501858736059</v>
      </c>
      <c r="G238" s="79"/>
      <c r="H238" s="46">
        <f>+'Pivot Table 2-Year Insts.'!$Q$336</f>
        <v>0</v>
      </c>
      <c r="I238" s="79"/>
      <c r="J238" s="46">
        <f>+'Pivot Table 2-Year Insts.'!$Q$339</f>
        <v>19.580456718003187</v>
      </c>
      <c r="K238" s="79"/>
      <c r="L238" s="46">
        <f>+'Pivot Table 2-Year Insts.'!$Q$342</f>
        <v>57.33404142326075</v>
      </c>
      <c r="M238" s="6"/>
      <c r="N238" s="52">
        <f t="shared" si="27"/>
        <v>100</v>
      </c>
      <c r="P238" s="133"/>
      <c r="Q238" s="133"/>
      <c r="R238" s="133"/>
      <c r="S238" s="133"/>
      <c r="T238" s="133"/>
      <c r="U238" s="133"/>
      <c r="V238" s="133"/>
      <c r="W238" s="133"/>
      <c r="X238" s="133"/>
      <c r="Y238" s="10"/>
      <c r="Z238" s="10"/>
      <c r="AA238" s="10"/>
      <c r="AB238" s="10"/>
      <c r="AC238" s="10"/>
      <c r="AD238" s="184"/>
      <c r="AE238" s="184"/>
      <c r="AF238" s="184"/>
      <c r="AG238" s="184"/>
    </row>
    <row r="239" spans="1:33" s="7" customFormat="1" ht="14.1" customHeight="1">
      <c r="A239" s="2" t="s">
        <v>408</v>
      </c>
      <c r="B239" s="34">
        <f>+'Pivot Table 2-Year Insts.'!$Q$357</f>
        <v>28.191931712981123</v>
      </c>
      <c r="C239" s="35"/>
      <c r="D239" s="64">
        <f t="shared" si="26"/>
        <v>31.735960371792729</v>
      </c>
      <c r="E239" s="36"/>
      <c r="F239" s="46">
        <f>+'Pivot Table 2-Year Insts.'!$Q$371</f>
        <v>19.958813380085711</v>
      </c>
      <c r="G239" s="79"/>
      <c r="H239" s="46">
        <f>+'Pivot Table 2-Year Insts.'!$Q$374</f>
        <v>0</v>
      </c>
      <c r="I239" s="79"/>
      <c r="J239" s="46">
        <f>+'Pivot Table 2-Year Insts.'!$Q$377</f>
        <v>11.777146991707019</v>
      </c>
      <c r="K239" s="79"/>
      <c r="L239" s="46">
        <f>+'Pivot Table 2-Year Insts.'!$Q$380</f>
        <v>68.264039628207271</v>
      </c>
      <c r="M239" s="6"/>
      <c r="N239" s="52">
        <f t="shared" si="27"/>
        <v>100</v>
      </c>
      <c r="P239" s="133"/>
      <c r="Q239" s="133"/>
      <c r="R239" s="133"/>
      <c r="S239" s="133"/>
      <c r="T239" s="133"/>
      <c r="U239" s="133"/>
      <c r="V239" s="133"/>
      <c r="W239" s="133"/>
      <c r="X239" s="133"/>
      <c r="Y239" s="10"/>
      <c r="Z239" s="10"/>
      <c r="AA239" s="10"/>
      <c r="AB239" s="10"/>
      <c r="AC239" s="10"/>
      <c r="AD239" s="184"/>
      <c r="AE239" s="184"/>
      <c r="AF239" s="184"/>
      <c r="AG239" s="184"/>
    </row>
    <row r="240" spans="1:33" s="7" customFormat="1" ht="14.1" customHeight="1">
      <c r="A240" s="2" t="s">
        <v>409</v>
      </c>
      <c r="B240" s="34">
        <f>+'Pivot Table 2-Year Insts.'!$Q$395</f>
        <v>37.564034622858152</v>
      </c>
      <c r="C240" s="35"/>
      <c r="D240" s="64">
        <f t="shared" si="26"/>
        <v>46.40253938396426</v>
      </c>
      <c r="E240" s="36"/>
      <c r="F240" s="46">
        <f>+'Pivot Table 2-Year Insts.'!$Q$409</f>
        <v>16.717611098048437</v>
      </c>
      <c r="G240" s="79"/>
      <c r="H240" s="46">
        <f>+'Pivot Table 2-Year Insts.'!$Q$412</f>
        <v>11.262638137785093</v>
      </c>
      <c r="I240" s="79"/>
      <c r="J240" s="46">
        <f>+'Pivot Table 2-Year Insts.'!$Q$415</f>
        <v>18.422290148130731</v>
      </c>
      <c r="K240" s="79"/>
      <c r="L240" s="46">
        <f>+'Pivot Table 2-Year Insts.'!$Q$418</f>
        <v>53.59746061603574</v>
      </c>
      <c r="M240" s="6"/>
      <c r="N240" s="52">
        <f t="shared" si="27"/>
        <v>100</v>
      </c>
      <c r="P240" s="133"/>
      <c r="Q240" s="133"/>
      <c r="R240" s="133"/>
      <c r="S240" s="133"/>
      <c r="T240" s="133"/>
      <c r="U240" s="133"/>
      <c r="V240" s="133"/>
      <c r="W240" s="133"/>
      <c r="X240" s="133"/>
      <c r="Y240" s="10"/>
      <c r="Z240" s="10"/>
      <c r="AA240" s="10"/>
      <c r="AB240" s="10"/>
      <c r="AC240" s="10"/>
      <c r="AD240" s="184"/>
      <c r="AE240" s="184"/>
      <c r="AF240" s="184"/>
      <c r="AG240" s="184"/>
    </row>
    <row r="241" spans="1:33" s="7" customFormat="1" ht="13.5" customHeight="1">
      <c r="A241" s="2" t="s">
        <v>410</v>
      </c>
      <c r="B241" s="34">
        <f>+'Pivot Table 2-Year Insts.'!$Q$433</f>
        <v>51.138338159946542</v>
      </c>
      <c r="C241" s="35"/>
      <c r="D241" s="64">
        <f t="shared" si="26"/>
        <v>41.165708311552535</v>
      </c>
      <c r="E241" s="36"/>
      <c r="F241" s="46">
        <f>+'Pivot Table 2-Year Insts.'!$Q$447</f>
        <v>11.508973688795958</v>
      </c>
      <c r="G241" s="79"/>
      <c r="H241" s="46">
        <f>+'Pivot Table 2-Year Insts.'!$Q$450</f>
        <v>18.417842829761284</v>
      </c>
      <c r="I241" s="79"/>
      <c r="J241" s="46">
        <f>+'Pivot Table 2-Year Insts.'!$Q$453</f>
        <v>11.238891792995295</v>
      </c>
      <c r="K241" s="79"/>
      <c r="L241" s="46">
        <f>+'Pivot Table 2-Year Insts.'!$Q$456</f>
        <v>58.834291688447458</v>
      </c>
      <c r="M241" s="6"/>
      <c r="N241" s="52">
        <f t="shared" si="27"/>
        <v>100</v>
      </c>
      <c r="P241" s="133"/>
      <c r="Q241" s="133"/>
      <c r="R241" s="133"/>
      <c r="S241" s="133"/>
      <c r="T241" s="133"/>
      <c r="U241" s="133"/>
      <c r="V241" s="133"/>
      <c r="W241" s="133"/>
      <c r="X241" s="133"/>
      <c r="Y241" s="10"/>
      <c r="Z241" s="10"/>
      <c r="AA241" s="10"/>
      <c r="AB241" s="10"/>
      <c r="AC241" s="10"/>
      <c r="AD241" s="10"/>
      <c r="AE241" s="184"/>
      <c r="AF241" s="184"/>
      <c r="AG241" s="184"/>
    </row>
    <row r="242" spans="1:33" s="7" customFormat="1" ht="13.5" customHeight="1">
      <c r="A242" s="2"/>
      <c r="B242" s="34"/>
      <c r="C242" s="35"/>
      <c r="D242" s="64"/>
      <c r="E242" s="36"/>
      <c r="F242" s="46"/>
      <c r="G242" s="79"/>
      <c r="H242" s="46"/>
      <c r="I242" s="79"/>
      <c r="J242" s="46"/>
      <c r="K242" s="79"/>
      <c r="L242" s="46"/>
      <c r="M242" s="6"/>
      <c r="N242" s="52"/>
      <c r="P242" s="133"/>
      <c r="Q242" s="133"/>
      <c r="R242" s="133"/>
      <c r="S242" s="133"/>
      <c r="T242" s="133"/>
      <c r="U242" s="133"/>
      <c r="V242" s="133"/>
      <c r="W242" s="133"/>
      <c r="X242" s="133"/>
      <c r="Y242" s="10"/>
      <c r="Z242" s="10"/>
      <c r="AA242" s="10"/>
      <c r="AB242" s="10"/>
      <c r="AC242" s="10"/>
      <c r="AD242" s="10"/>
      <c r="AE242" s="184"/>
      <c r="AF242" s="184"/>
      <c r="AG242" s="184"/>
    </row>
    <row r="243" spans="1:33" s="7" customFormat="1" ht="13.5" customHeight="1">
      <c r="A243" s="2" t="s">
        <v>411</v>
      </c>
      <c r="B243" s="34">
        <f>+'Pivot Table 2-Year Insts.'!$Q$471</f>
        <v>73.900968637810735</v>
      </c>
      <c r="C243" s="35"/>
      <c r="D243" s="64">
        <f t="shared" si="26"/>
        <v>42.529789184234644</v>
      </c>
      <c r="E243" s="36"/>
      <c r="F243" s="46">
        <f>+'Pivot Table 2-Year Insts.'!$Q$485</f>
        <v>10.962419798350137</v>
      </c>
      <c r="G243" s="79"/>
      <c r="H243" s="46">
        <f>+'Pivot Table 2-Year Insts.'!$Q$488</f>
        <v>15.316223648029331</v>
      </c>
      <c r="I243" s="79"/>
      <c r="J243" s="46">
        <f>+'Pivot Table 2-Year Insts.'!$Q$491</f>
        <v>16.251145737855179</v>
      </c>
      <c r="K243" s="79"/>
      <c r="L243" s="46">
        <f>+'Pivot Table 2-Year Insts.'!$Q$494</f>
        <v>57.470210815765356</v>
      </c>
      <c r="M243" s="6"/>
      <c r="N243" s="52">
        <f t="shared" si="27"/>
        <v>100</v>
      </c>
      <c r="P243" s="133"/>
      <c r="Q243" s="133"/>
      <c r="R243" s="133"/>
      <c r="S243" s="133"/>
      <c r="T243" s="133"/>
      <c r="U243" s="133"/>
      <c r="V243" s="133"/>
      <c r="W243" s="133"/>
      <c r="X243" s="133"/>
      <c r="Y243" s="10"/>
      <c r="Z243" s="10"/>
      <c r="AA243" s="10"/>
      <c r="AB243" s="10"/>
      <c r="AC243" s="10"/>
      <c r="AD243" s="10"/>
      <c r="AE243" s="184"/>
      <c r="AF243" s="184"/>
      <c r="AG243" s="184"/>
    </row>
    <row r="244" spans="1:33" s="7" customFormat="1" ht="14.1" customHeight="1">
      <c r="A244" s="2" t="s">
        <v>412</v>
      </c>
      <c r="B244" s="34">
        <f>+'Pivot Table 2-Year Insts.'!$Q$509</f>
        <v>46.222854562648557</v>
      </c>
      <c r="C244" s="35"/>
      <c r="D244" s="64">
        <f t="shared" si="26"/>
        <v>51.604460418394623</v>
      </c>
      <c r="E244" s="36"/>
      <c r="F244" s="46">
        <f>+'Pivot Table 2-Year Insts.'!$Q$523</f>
        <v>10.668141185144227</v>
      </c>
      <c r="G244" s="79"/>
      <c r="H244" s="46">
        <f>+'Pivot Table 2-Year Insts.'!$Q$526</f>
        <v>15.851073633766473</v>
      </c>
      <c r="I244" s="79"/>
      <c r="J244" s="46">
        <f>+'Pivot Table 2-Year Insts.'!$Q$529</f>
        <v>25.085245599483919</v>
      </c>
      <c r="K244" s="79"/>
      <c r="L244" s="46">
        <f>+'Pivot Table 2-Year Insts.'!$Q$532</f>
        <v>48.395539581605384</v>
      </c>
      <c r="M244" s="6"/>
      <c r="N244" s="52">
        <f t="shared" si="27"/>
        <v>100</v>
      </c>
      <c r="P244" s="133"/>
      <c r="Q244" s="133"/>
      <c r="R244" s="133"/>
      <c r="S244" s="133"/>
      <c r="T244" s="133"/>
      <c r="U244" s="133"/>
      <c r="V244" s="133"/>
      <c r="W244" s="133"/>
      <c r="X244" s="133"/>
      <c r="Y244" s="129"/>
      <c r="Z244" s="10"/>
      <c r="AA244" s="10"/>
      <c r="AB244" s="10"/>
      <c r="AC244" s="10"/>
      <c r="AD244" s="10"/>
      <c r="AE244" s="184"/>
      <c r="AF244" s="184"/>
      <c r="AG244" s="184"/>
    </row>
    <row r="245" spans="1:33" s="7" customFormat="1" ht="14.1" customHeight="1">
      <c r="A245" s="2" t="s">
        <v>413</v>
      </c>
      <c r="B245" s="34">
        <f>+'Pivot Table 2-Year Insts.'!$Q$547</f>
        <v>57.867446994198879</v>
      </c>
      <c r="C245" s="35"/>
      <c r="D245" s="64">
        <f t="shared" si="26"/>
        <v>46.584457061745915</v>
      </c>
      <c r="E245" s="36"/>
      <c r="F245" s="46">
        <f>+'Pivot Table 2-Year Insts.'!$Q$561</f>
        <v>14.620298083747338</v>
      </c>
      <c r="G245" s="79"/>
      <c r="H245" s="46">
        <f>+'Pivot Table 2-Year Insts.'!$Q$564</f>
        <v>20.324698367636621</v>
      </c>
      <c r="I245" s="79"/>
      <c r="J245" s="46">
        <f>+'Pivot Table 2-Year Insts.'!$Q$567</f>
        <v>11.639460610361958</v>
      </c>
      <c r="K245" s="79"/>
      <c r="L245" s="46">
        <f>+'Pivot Table 2-Year Insts.'!$Q$570</f>
        <v>53.415542938254077</v>
      </c>
      <c r="M245" s="6"/>
      <c r="N245" s="52">
        <f t="shared" si="27"/>
        <v>100</v>
      </c>
      <c r="P245" s="133"/>
      <c r="Q245" s="133"/>
      <c r="R245" s="133"/>
      <c r="S245" s="133"/>
      <c r="T245" s="133"/>
      <c r="U245" s="133"/>
      <c r="V245" s="133"/>
      <c r="W245" s="133"/>
      <c r="X245" s="133"/>
      <c r="Y245" s="129"/>
      <c r="Z245" s="10"/>
      <c r="AA245" s="10"/>
      <c r="AB245" s="10"/>
      <c r="AC245" s="10"/>
      <c r="AD245" s="10"/>
      <c r="AE245" s="184"/>
      <c r="AF245" s="184"/>
      <c r="AG245" s="184"/>
    </row>
    <row r="246" spans="1:33" s="19" customFormat="1" ht="14.1" customHeight="1">
      <c r="A246" s="53" t="s">
        <v>414</v>
      </c>
      <c r="B246" s="37">
        <f>+'Pivot Table 2-Year Insts.'!$Q$585</f>
        <v>76.116440621898775</v>
      </c>
      <c r="C246" s="54"/>
      <c r="D246" s="55">
        <f t="shared" si="26"/>
        <v>42.894393741851367</v>
      </c>
      <c r="E246" s="56"/>
      <c r="F246" s="57">
        <f>+'Pivot Table 2-Year Insts.'!$Q$599</f>
        <v>13.211647109952196</v>
      </c>
      <c r="G246" s="101"/>
      <c r="H246" s="57">
        <f>+'Pivot Table 2-Year Insts.'!$Q$602</f>
        <v>15.210777922642329</v>
      </c>
      <c r="I246" s="101"/>
      <c r="J246" s="57">
        <f>+'Pivot Table 2-Year Insts.'!$Q$605</f>
        <v>14.471968709256844</v>
      </c>
      <c r="K246" s="101"/>
      <c r="L246" s="57">
        <f>+'Pivot Table 2-Year Insts.'!$Q$608</f>
        <v>57.105606258148633</v>
      </c>
      <c r="M246" s="48"/>
      <c r="N246" s="58">
        <f t="shared" si="27"/>
        <v>100</v>
      </c>
      <c r="P246" s="133"/>
      <c r="Q246" s="133"/>
      <c r="R246" s="133"/>
      <c r="S246" s="133"/>
      <c r="T246" s="133"/>
      <c r="U246" s="133"/>
      <c r="V246" s="133"/>
      <c r="W246" s="133"/>
      <c r="X246" s="133"/>
      <c r="Y246" s="129"/>
      <c r="Z246" s="10"/>
      <c r="AA246" s="10"/>
      <c r="AB246" s="10"/>
      <c r="AC246" s="10"/>
      <c r="AD246" s="10"/>
      <c r="AE246" s="184"/>
      <c r="AF246" s="184"/>
      <c r="AG246" s="184"/>
    </row>
    <row r="247" spans="1:33" ht="57" customHeight="1">
      <c r="A247" s="952" t="s">
        <v>773</v>
      </c>
      <c r="B247" s="952"/>
      <c r="C247" s="952"/>
      <c r="D247" s="953"/>
      <c r="E247" s="953"/>
      <c r="F247" s="953"/>
      <c r="G247" s="953"/>
      <c r="H247" s="953"/>
      <c r="I247" s="953"/>
      <c r="J247" s="953"/>
      <c r="K247" s="953"/>
      <c r="L247" s="953"/>
      <c r="M247" s="953"/>
      <c r="N247" s="953"/>
      <c r="W247" s="133"/>
      <c r="X247" s="133"/>
      <c r="Y247" s="12"/>
    </row>
    <row r="248" spans="1:33" ht="15" customHeight="1">
      <c r="A248" s="952" t="s">
        <v>772</v>
      </c>
      <c r="B248" s="952"/>
      <c r="C248" s="952"/>
      <c r="D248" s="953"/>
      <c r="E248" s="953"/>
      <c r="F248" s="953"/>
      <c r="G248" s="953"/>
      <c r="H248" s="953"/>
      <c r="I248" s="953"/>
      <c r="J248" s="953"/>
      <c r="K248" s="953"/>
      <c r="L248" s="953"/>
      <c r="M248" s="953"/>
      <c r="N248" s="953"/>
      <c r="W248" s="133"/>
      <c r="X248" s="133"/>
    </row>
    <row r="249" spans="1:33">
      <c r="A249" s="326" t="s">
        <v>939</v>
      </c>
      <c r="B249" s="832"/>
      <c r="C249" s="832"/>
      <c r="D249" s="833"/>
      <c r="E249" s="833"/>
      <c r="F249" s="833"/>
      <c r="G249" s="833"/>
      <c r="H249" s="833"/>
      <c r="I249" s="833"/>
      <c r="J249" s="833"/>
      <c r="K249" s="833"/>
      <c r="L249" s="833"/>
      <c r="M249" s="833"/>
      <c r="N249" s="183" t="s">
        <v>1012</v>
      </c>
      <c r="P249" s="136"/>
      <c r="Q249" s="136"/>
      <c r="R249" s="136"/>
      <c r="S249" s="136"/>
      <c r="T249" s="136"/>
      <c r="U249" s="136"/>
      <c r="V249" s="136"/>
      <c r="W249" s="12"/>
    </row>
    <row r="250" spans="1:33" ht="15.75">
      <c r="A250" s="1" t="s">
        <v>766</v>
      </c>
      <c r="B250" s="1"/>
      <c r="C250" s="1"/>
      <c r="D250" s="1"/>
      <c r="E250" s="1"/>
      <c r="F250" s="1"/>
      <c r="G250" s="1"/>
      <c r="H250" s="1"/>
      <c r="I250" s="1"/>
      <c r="J250" s="1"/>
      <c r="K250" s="1"/>
      <c r="L250" s="44"/>
      <c r="M250" s="11"/>
      <c r="N250" s="44"/>
    </row>
    <row r="251" spans="1:33" ht="9" customHeight="1">
      <c r="A251" s="1"/>
      <c r="B251" s="1"/>
      <c r="C251" s="1"/>
      <c r="D251" s="1"/>
      <c r="E251" s="1"/>
      <c r="F251" s="1"/>
      <c r="G251" s="1"/>
      <c r="H251" s="1"/>
      <c r="I251" s="1"/>
      <c r="J251" s="1"/>
      <c r="K251" s="1"/>
      <c r="L251" s="44"/>
      <c r="M251" s="11"/>
      <c r="N251" s="44"/>
    </row>
    <row r="252" spans="1:33" ht="15.75">
      <c r="A252" s="1" t="s">
        <v>425</v>
      </c>
      <c r="B252" s="1"/>
      <c r="C252" s="1"/>
      <c r="D252" s="1"/>
      <c r="E252" s="1"/>
      <c r="F252" s="1"/>
      <c r="G252" s="1"/>
      <c r="H252" s="1"/>
      <c r="I252" s="1"/>
      <c r="J252" s="1"/>
      <c r="K252" s="1"/>
      <c r="L252" s="44"/>
      <c r="M252" s="11"/>
      <c r="N252" s="44"/>
      <c r="P252" s="136"/>
      <c r="Q252" s="136"/>
      <c r="R252" s="136"/>
      <c r="S252" s="136"/>
      <c r="T252" s="136"/>
      <c r="U252" s="136"/>
      <c r="V252" s="136"/>
      <c r="W252" s="12"/>
    </row>
    <row r="253" spans="1:33" ht="18.75">
      <c r="A253" s="1" t="s">
        <v>436</v>
      </c>
      <c r="B253" s="1"/>
      <c r="C253" s="1"/>
      <c r="D253" s="1"/>
      <c r="E253" s="1"/>
      <c r="F253" s="1"/>
      <c r="G253" s="1"/>
      <c r="H253" s="1"/>
      <c r="I253" s="1"/>
      <c r="J253" s="1"/>
      <c r="K253" s="1"/>
      <c r="L253" s="44"/>
      <c r="M253" s="11"/>
      <c r="N253" s="44"/>
      <c r="P253" s="136"/>
      <c r="Q253" s="136"/>
      <c r="R253" s="136"/>
      <c r="S253" s="136"/>
      <c r="T253" s="136"/>
      <c r="U253" s="136"/>
      <c r="V253" s="136"/>
      <c r="W253" s="12"/>
    </row>
    <row r="254" spans="1:33" ht="15.75">
      <c r="A254" s="1" t="s">
        <v>1196</v>
      </c>
      <c r="B254" s="1"/>
      <c r="C254" s="1"/>
      <c r="D254" s="1"/>
      <c r="E254" s="1"/>
      <c r="F254" s="1"/>
      <c r="G254" s="1"/>
      <c r="H254" s="1"/>
      <c r="I254" s="1"/>
      <c r="J254" s="1"/>
      <c r="K254" s="1"/>
      <c r="L254" s="44"/>
      <c r="M254" s="11"/>
      <c r="N254" s="44"/>
      <c r="P254" s="136"/>
      <c r="Q254" s="136"/>
      <c r="R254" s="136"/>
      <c r="S254" s="136"/>
      <c r="T254" s="136"/>
      <c r="U254" s="136"/>
      <c r="V254" s="136"/>
      <c r="W254" s="12"/>
    </row>
    <row r="255" spans="1:33" ht="9" customHeight="1">
      <c r="A255" s="1"/>
      <c r="B255" s="1"/>
      <c r="C255" s="1"/>
      <c r="D255" s="1"/>
      <c r="E255" s="1"/>
      <c r="F255" s="1"/>
      <c r="G255" s="1"/>
      <c r="H255" s="1"/>
      <c r="I255" s="1"/>
      <c r="J255" s="1"/>
      <c r="K255" s="1"/>
      <c r="L255" s="44"/>
      <c r="M255" s="11"/>
      <c r="N255" s="44"/>
      <c r="P255" s="136"/>
      <c r="Q255" s="136"/>
      <c r="R255" s="136"/>
      <c r="S255" s="136"/>
      <c r="T255" s="136"/>
      <c r="U255" s="136"/>
      <c r="V255" s="136"/>
      <c r="W255" s="12"/>
    </row>
    <row r="256" spans="1:33" ht="63" customHeight="1">
      <c r="A256" s="15"/>
      <c r="B256" s="42" t="s">
        <v>938</v>
      </c>
      <c r="C256" s="50"/>
      <c r="D256" s="42" t="s">
        <v>771</v>
      </c>
      <c r="E256" s="51"/>
      <c r="F256" s="42" t="s">
        <v>435</v>
      </c>
      <c r="G256" s="42"/>
      <c r="H256" s="42" t="s">
        <v>396</v>
      </c>
      <c r="I256" s="42"/>
      <c r="J256" s="42" t="s">
        <v>390</v>
      </c>
      <c r="K256" s="42"/>
      <c r="L256" s="42" t="s">
        <v>416</v>
      </c>
      <c r="M256" s="42"/>
      <c r="N256" s="42" t="s">
        <v>417</v>
      </c>
      <c r="P256" s="145"/>
      <c r="Q256" s="145"/>
      <c r="R256" s="145"/>
      <c r="S256" s="145"/>
      <c r="T256" s="145"/>
      <c r="U256" s="145"/>
      <c r="V256" s="145"/>
      <c r="W256" s="12"/>
    </row>
    <row r="257" spans="1:23" s="18" customFormat="1" ht="18" customHeight="1">
      <c r="A257" s="13" t="s">
        <v>399</v>
      </c>
      <c r="B257" s="34">
        <f>+'Pivot Table 2-Year Insts.'!$M$623</f>
        <v>32.732725410835322</v>
      </c>
      <c r="C257" s="35"/>
      <c r="D257" s="63">
        <f>SUM(F257:J257)</f>
        <v>54.979515828677833</v>
      </c>
      <c r="E257" s="36"/>
      <c r="F257" s="46">
        <f>+'Pivot Table 2-Year Insts.'!$M$637</f>
        <v>24.186219739292365</v>
      </c>
      <c r="G257" s="6"/>
      <c r="H257" s="46">
        <f>+'Pivot Table 2-Year Insts.'!$M$640</f>
        <v>17.236499068901303</v>
      </c>
      <c r="I257" s="46"/>
      <c r="J257" s="46">
        <f>+'Pivot Table 2-Year Insts.'!$M$643</f>
        <v>13.55679702048417</v>
      </c>
      <c r="K257" s="46"/>
      <c r="L257" s="46">
        <f>+'Pivot Table 2-Year Insts.'!$M$646</f>
        <v>45.02048417132216</v>
      </c>
      <c r="M257" s="6"/>
      <c r="N257" s="52">
        <f>SUM(F257:L257)</f>
        <v>100</v>
      </c>
      <c r="P257" s="137"/>
      <c r="Q257" s="137"/>
      <c r="R257" s="137"/>
      <c r="S257" s="137"/>
      <c r="T257" s="137"/>
      <c r="U257" s="138"/>
      <c r="V257" s="139"/>
    </row>
    <row r="258" spans="1:23" s="29" customFormat="1" ht="9" customHeight="1">
      <c r="A258" s="65"/>
      <c r="B258" s="161"/>
      <c r="C258" s="35"/>
      <c r="D258" s="64"/>
      <c r="E258" s="36"/>
      <c r="F258" s="6"/>
      <c r="G258" s="79"/>
      <c r="H258" s="6"/>
      <c r="I258" s="79"/>
      <c r="J258" s="6"/>
      <c r="K258" s="79"/>
      <c r="L258" s="6"/>
      <c r="M258" s="40"/>
      <c r="N258" s="52"/>
      <c r="P258" s="140"/>
      <c r="Q258" s="140"/>
      <c r="R258" s="140"/>
      <c r="S258" s="140"/>
      <c r="T258" s="140"/>
      <c r="U258" s="141"/>
      <c r="V258" s="142"/>
      <c r="W258" s="30"/>
    </row>
    <row r="259" spans="1:23" s="7" customFormat="1" ht="14.1" customHeight="1">
      <c r="A259" s="13" t="s">
        <v>400</v>
      </c>
      <c r="B259" s="34">
        <f>IFERROR('Pivot Table 2-Year Insts.'!$M$15,"—")</f>
        <v>0</v>
      </c>
      <c r="C259" s="35"/>
      <c r="D259" s="64">
        <f t="shared" ref="D259:D262" si="28">SUM(F259:J259)</f>
        <v>0</v>
      </c>
      <c r="E259" s="36"/>
      <c r="F259" s="46">
        <f>+'Pivot Table 2-Year Insts.'!$M$29</f>
        <v>0</v>
      </c>
      <c r="G259" s="79"/>
      <c r="H259" s="6">
        <f>+'Pivot Table 2-Year Insts.'!$M$32</f>
        <v>0</v>
      </c>
      <c r="I259" s="79"/>
      <c r="J259" s="6">
        <f>+'Pivot Table 2-Year Insts.'!$M$35</f>
        <v>0</v>
      </c>
      <c r="K259" s="79"/>
      <c r="L259" s="6">
        <f>+'Pivot Table 2-Year Insts.'!$M$38</f>
        <v>0</v>
      </c>
      <c r="M259" s="6"/>
      <c r="N259" s="52">
        <f t="shared" ref="N259:N262" si="29">SUM(F259:L259)</f>
        <v>0</v>
      </c>
      <c r="P259" s="143"/>
      <c r="Q259" s="143"/>
      <c r="R259" s="143"/>
      <c r="S259" s="143"/>
      <c r="T259" s="143"/>
      <c r="U259" s="138"/>
      <c r="V259" s="139"/>
    </row>
    <row r="260" spans="1:23" s="7" customFormat="1" ht="14.1" customHeight="1">
      <c r="A260" s="2" t="s">
        <v>401</v>
      </c>
      <c r="B260" s="34">
        <f>+'Pivot Table 2-Year Insts.'!$M$53</f>
        <v>0</v>
      </c>
      <c r="C260" s="35"/>
      <c r="D260" s="64">
        <f t="shared" si="28"/>
        <v>0</v>
      </c>
      <c r="E260" s="36"/>
      <c r="F260" s="46">
        <f>+'Pivot Table 2-Year Insts.'!$M$67</f>
        <v>0</v>
      </c>
      <c r="G260" s="79"/>
      <c r="H260" s="6">
        <f>+'Pivot Table 2-Year Insts.'!$M$70</f>
        <v>0</v>
      </c>
      <c r="I260" s="79"/>
      <c r="J260" s="6">
        <f>+'Pivot Table 2-Year Insts.'!$M$73</f>
        <v>0</v>
      </c>
      <c r="K260" s="79"/>
      <c r="L260" s="6">
        <f>+'Pivot Table 2-Year Insts.'!$M$76</f>
        <v>0</v>
      </c>
      <c r="M260" s="6"/>
      <c r="N260" s="52">
        <f t="shared" si="29"/>
        <v>0</v>
      </c>
      <c r="P260" s="143"/>
      <c r="Q260" s="143"/>
      <c r="R260" s="143"/>
      <c r="S260" s="143"/>
      <c r="T260" s="143"/>
      <c r="U260" s="138"/>
      <c r="V260" s="144"/>
      <c r="W260" s="19"/>
    </row>
    <row r="261" spans="1:23" s="18" customFormat="1" ht="13.5" customHeight="1">
      <c r="A261" s="2" t="s">
        <v>415</v>
      </c>
      <c r="B261" s="34">
        <f>+'Pivot Table 2-Year Insts.'!$M$91</f>
        <v>0</v>
      </c>
      <c r="C261" s="35"/>
      <c r="D261" s="64">
        <f t="shared" si="28"/>
        <v>0</v>
      </c>
      <c r="E261" s="36"/>
      <c r="F261" s="46">
        <f>+'Pivot Table 2-Year Insts.'!$M$105</f>
        <v>0</v>
      </c>
      <c r="G261" s="79"/>
      <c r="H261" s="6">
        <f>+'Pivot Table 2-Year Insts.'!$M$108</f>
        <v>0</v>
      </c>
      <c r="I261" s="79"/>
      <c r="J261" s="6">
        <f>+'Pivot Table 2-Year Insts.'!$M$111</f>
        <v>0</v>
      </c>
      <c r="K261" s="79"/>
      <c r="L261" s="6">
        <f>+'Pivot Table 2-Year Insts.'!$M$114</f>
        <v>0</v>
      </c>
      <c r="M261" s="6"/>
      <c r="N261" s="52">
        <f t="shared" si="29"/>
        <v>0</v>
      </c>
      <c r="P261" s="143"/>
      <c r="Q261" s="143"/>
      <c r="R261" s="143"/>
      <c r="S261" s="143"/>
      <c r="T261" s="143"/>
      <c r="U261" s="138"/>
      <c r="V261" s="144"/>
      <c r="W261" s="20"/>
    </row>
    <row r="262" spans="1:23" s="7" customFormat="1" ht="14.1" customHeight="1">
      <c r="A262" s="2" t="s">
        <v>402</v>
      </c>
      <c r="B262" s="34">
        <f>+'Pivot Table 2-Year Insts.'!$M$129</f>
        <v>29.634416013325293</v>
      </c>
      <c r="C262" s="35"/>
      <c r="D262" s="64">
        <f t="shared" si="28"/>
        <v>57.088865200116288</v>
      </c>
      <c r="E262" s="36"/>
      <c r="F262" s="46">
        <f>+'Pivot Table 2-Year Insts.'!$M$143</f>
        <v>26.872758988274057</v>
      </c>
      <c r="G262" s="79"/>
      <c r="H262" s="6">
        <f>+'Pivot Table 2-Year Insts.'!$M$146</f>
        <v>16.881480763639889</v>
      </c>
      <c r="I262" s="79"/>
      <c r="J262" s="6">
        <f>+'Pivot Table 2-Year Insts.'!$M$149</f>
        <v>13.334625448202345</v>
      </c>
      <c r="K262" s="79"/>
      <c r="L262" s="6">
        <f>+'Pivot Table 2-Year Insts.'!$M$152</f>
        <v>42.911134799883712</v>
      </c>
      <c r="M262" s="6"/>
      <c r="N262" s="52">
        <f t="shared" si="29"/>
        <v>100</v>
      </c>
      <c r="P262" s="143"/>
      <c r="Q262" s="143"/>
      <c r="R262" s="143"/>
      <c r="S262" s="143"/>
      <c r="T262" s="143"/>
      <c r="U262" s="138"/>
      <c r="V262" s="144"/>
      <c r="W262" s="19"/>
    </row>
    <row r="263" spans="1:23" s="7" customFormat="1" ht="14.1" customHeight="1">
      <c r="A263" s="2"/>
      <c r="B263" s="34"/>
      <c r="C263" s="35"/>
      <c r="D263" s="64"/>
      <c r="E263" s="36"/>
      <c r="F263" s="46"/>
      <c r="G263" s="79"/>
      <c r="H263" s="6"/>
      <c r="I263" s="79"/>
      <c r="J263" s="6"/>
      <c r="K263" s="79"/>
      <c r="L263" s="6"/>
      <c r="M263" s="6"/>
      <c r="N263" s="52"/>
      <c r="P263" s="143"/>
      <c r="Q263" s="143"/>
      <c r="R263" s="143"/>
      <c r="S263" s="143"/>
      <c r="T263" s="143"/>
      <c r="U263" s="138"/>
      <c r="V263" s="144"/>
      <c r="W263" s="19"/>
    </row>
    <row r="264" spans="1:23" s="7" customFormat="1" ht="14.1" customHeight="1">
      <c r="A264" s="2" t="s">
        <v>403</v>
      </c>
      <c r="B264" s="34">
        <f>+'Pivot Table 2-Year Insts.'!$M$167</f>
        <v>0</v>
      </c>
      <c r="C264" s="35"/>
      <c r="D264" s="64">
        <f t="shared" ref="D264:D267" si="30">SUM(F264:J264)</f>
        <v>0</v>
      </c>
      <c r="E264" s="36"/>
      <c r="F264" s="46">
        <f>+'Pivot Table 2-Year Insts.'!$M$181</f>
        <v>0</v>
      </c>
      <c r="G264" s="79"/>
      <c r="H264" s="6">
        <f>+'Pivot Table 2-Year Insts.'!$M$184</f>
        <v>0</v>
      </c>
      <c r="I264" s="79"/>
      <c r="J264" s="6">
        <f>+'Pivot Table 2-Year Insts.'!$M$187</f>
        <v>0</v>
      </c>
      <c r="K264" s="79"/>
      <c r="L264" s="6">
        <f>+'Pivot Table 2-Year Insts.'!$M$190</f>
        <v>0</v>
      </c>
      <c r="M264" s="6"/>
      <c r="N264" s="52">
        <f t="shared" ref="N264:N267" si="31">SUM(F264:L264)</f>
        <v>0</v>
      </c>
      <c r="P264" s="143"/>
      <c r="Q264" s="143"/>
      <c r="R264" s="143"/>
      <c r="S264" s="143"/>
      <c r="T264" s="143"/>
      <c r="U264" s="138"/>
      <c r="V264" s="144"/>
      <c r="W264" s="19"/>
    </row>
    <row r="265" spans="1:23" s="7" customFormat="1" ht="14.1" customHeight="1">
      <c r="A265" s="2" t="s">
        <v>404</v>
      </c>
      <c r="B265" s="34">
        <f>+'Pivot Table 2-Year Insts.'!$M$205</f>
        <v>0</v>
      </c>
      <c r="C265" s="35"/>
      <c r="D265" s="64">
        <f t="shared" si="30"/>
        <v>0</v>
      </c>
      <c r="E265" s="36"/>
      <c r="F265" s="46">
        <f>+'Pivot Table 2-Year Insts.'!$M$219</f>
        <v>0</v>
      </c>
      <c r="G265" s="79"/>
      <c r="H265" s="6">
        <f>+'Pivot Table 2-Year Insts.'!$M$222</f>
        <v>0</v>
      </c>
      <c r="I265" s="79"/>
      <c r="J265" s="6">
        <f>+'Pivot Table 2-Year Insts.'!$M$225</f>
        <v>0</v>
      </c>
      <c r="K265" s="79"/>
      <c r="L265" s="6">
        <f>+'Pivot Table 2-Year Insts.'!$M$228</f>
        <v>0</v>
      </c>
      <c r="M265" s="6"/>
      <c r="N265" s="52">
        <f t="shared" si="31"/>
        <v>0</v>
      </c>
      <c r="P265" s="143"/>
      <c r="Q265" s="143"/>
      <c r="R265" s="143"/>
      <c r="S265" s="143"/>
      <c r="T265" s="143"/>
      <c r="U265" s="138"/>
      <c r="V265" s="144"/>
      <c r="W265" s="19"/>
    </row>
    <row r="266" spans="1:23" s="7" customFormat="1" ht="13.5" customHeight="1">
      <c r="A266" s="2" t="s">
        <v>405</v>
      </c>
      <c r="B266" s="34">
        <f>+'Pivot Table 2-Year Insts.'!$M$243</f>
        <v>48.80503144654088</v>
      </c>
      <c r="C266" s="35"/>
      <c r="D266" s="64">
        <f t="shared" si="30"/>
        <v>51.546391752577321</v>
      </c>
      <c r="E266" s="36"/>
      <c r="F266" s="46">
        <f>+'Pivot Table 2-Year Insts.'!$M$257</f>
        <v>2.5773195876288657</v>
      </c>
      <c r="G266" s="79"/>
      <c r="H266" s="6">
        <f>+'Pivot Table 2-Year Insts.'!$M$260</f>
        <v>23.969072164948454</v>
      </c>
      <c r="I266" s="79"/>
      <c r="J266" s="6">
        <f>+'Pivot Table 2-Year Insts.'!$M$263</f>
        <v>25</v>
      </c>
      <c r="K266" s="79"/>
      <c r="L266" s="6">
        <f>+'Pivot Table 2-Year Insts.'!$M$266</f>
        <v>48.453608247422679</v>
      </c>
      <c r="M266" s="6"/>
      <c r="N266" s="52">
        <f t="shared" si="31"/>
        <v>100</v>
      </c>
      <c r="P266" s="143"/>
      <c r="Q266" s="143"/>
      <c r="R266" s="143"/>
      <c r="S266" s="143"/>
      <c r="T266" s="143"/>
      <c r="U266" s="138"/>
      <c r="V266" s="144"/>
      <c r="W266" s="19"/>
    </row>
    <row r="267" spans="1:23" s="7" customFormat="1" ht="14.1" customHeight="1">
      <c r="A267" s="2" t="s">
        <v>406</v>
      </c>
      <c r="B267" s="34">
        <f>IFERROR('Pivot Table 2-Year Insts.'!$M$281,"—")</f>
        <v>0</v>
      </c>
      <c r="C267" s="35"/>
      <c r="D267" s="64">
        <f t="shared" si="30"/>
        <v>0</v>
      </c>
      <c r="E267" s="36"/>
      <c r="F267" s="46">
        <f>+'Pivot Table 2-Year Insts.'!$M$295</f>
        <v>0</v>
      </c>
      <c r="G267" s="79"/>
      <c r="H267" s="6">
        <f>+'Pivot Table 2-Year Insts.'!$M$298</f>
        <v>0</v>
      </c>
      <c r="I267" s="79"/>
      <c r="J267" s="6">
        <f>+'Pivot Table 2-Year Insts.'!$M$301</f>
        <v>0</v>
      </c>
      <c r="K267" s="79"/>
      <c r="L267" s="6">
        <f>+'Pivot Table 2-Year Insts.'!$M$304</f>
        <v>0</v>
      </c>
      <c r="M267" s="6"/>
      <c r="N267" s="52">
        <f t="shared" si="31"/>
        <v>0</v>
      </c>
      <c r="P267" s="143"/>
      <c r="Q267" s="143"/>
      <c r="R267" s="143"/>
      <c r="S267" s="143"/>
      <c r="T267" s="143"/>
      <c r="U267" s="138"/>
      <c r="V267" s="144"/>
      <c r="W267" s="19"/>
    </row>
    <row r="268" spans="1:23" s="7" customFormat="1" ht="14.1" customHeight="1">
      <c r="A268" s="2"/>
      <c r="B268" s="34"/>
      <c r="C268" s="35"/>
      <c r="D268" s="64"/>
      <c r="E268" s="36"/>
      <c r="F268" s="46"/>
      <c r="G268" s="79"/>
      <c r="H268" s="6"/>
      <c r="I268" s="79"/>
      <c r="J268" s="6"/>
      <c r="K268" s="79"/>
      <c r="L268" s="6"/>
      <c r="M268" s="6"/>
      <c r="N268" s="52"/>
      <c r="P268" s="143"/>
      <c r="Q268" s="143"/>
      <c r="R268" s="143"/>
      <c r="S268" s="143"/>
      <c r="T268" s="143"/>
      <c r="U268" s="138"/>
      <c r="V268" s="144"/>
      <c r="W268" s="19"/>
    </row>
    <row r="269" spans="1:23" s="7" customFormat="1" ht="14.1" customHeight="1">
      <c r="A269" s="2" t="s">
        <v>407</v>
      </c>
      <c r="B269" s="34">
        <f>+'Pivot Table 2-Year Insts.'!$M$319</f>
        <v>0</v>
      </c>
      <c r="C269" s="35"/>
      <c r="D269" s="64">
        <f t="shared" ref="D269:D272" si="32">SUM(F269:J269)</f>
        <v>0</v>
      </c>
      <c r="E269" s="36"/>
      <c r="F269" s="46">
        <f>+'Pivot Table 2-Year Insts.'!$M$333</f>
        <v>0</v>
      </c>
      <c r="G269" s="79"/>
      <c r="H269" s="46">
        <f>+'Pivot Table 2-Year Insts.'!$M$336</f>
        <v>0</v>
      </c>
      <c r="I269" s="79"/>
      <c r="J269" s="46">
        <f>+'Pivot Table 2-Year Insts.'!$M$339</f>
        <v>0</v>
      </c>
      <c r="K269" s="79"/>
      <c r="L269" s="46">
        <f>+'Pivot Table 2-Year Insts.'!$M$342</f>
        <v>0</v>
      </c>
      <c r="M269" s="6"/>
      <c r="N269" s="52">
        <f t="shared" ref="N269:N272" si="33">SUM(F269:L269)</f>
        <v>0</v>
      </c>
      <c r="P269" s="146"/>
      <c r="Q269" s="143"/>
      <c r="R269" s="143"/>
      <c r="S269" s="143"/>
      <c r="T269" s="143"/>
      <c r="U269" s="138"/>
      <c r="V269" s="144"/>
      <c r="W269" s="19"/>
    </row>
    <row r="270" spans="1:23" s="7" customFormat="1" ht="14.1" customHeight="1">
      <c r="A270" s="2" t="s">
        <v>408</v>
      </c>
      <c r="B270" s="34">
        <f>+'Pivot Table 2-Year Insts.'!$M$357</f>
        <v>0</v>
      </c>
      <c r="C270" s="35"/>
      <c r="D270" s="64">
        <f t="shared" si="32"/>
        <v>0</v>
      </c>
      <c r="E270" s="36"/>
      <c r="F270" s="46">
        <f>+'Pivot Table 2-Year Insts.'!$M$371</f>
        <v>0</v>
      </c>
      <c r="G270" s="79"/>
      <c r="H270" s="46">
        <f>+'Pivot Table 2-Year Insts.'!$M$374</f>
        <v>0</v>
      </c>
      <c r="I270" s="79"/>
      <c r="J270" s="46">
        <f>+'Pivot Table 2-Year Insts.'!$M$377</f>
        <v>0</v>
      </c>
      <c r="K270" s="79"/>
      <c r="L270" s="46">
        <f>+'Pivot Table 2-Year Insts.'!$M$380</f>
        <v>0</v>
      </c>
      <c r="M270" s="6"/>
      <c r="N270" s="52">
        <f t="shared" si="33"/>
        <v>0</v>
      </c>
      <c r="P270" s="143"/>
      <c r="Q270" s="143"/>
      <c r="R270" s="143"/>
      <c r="S270" s="143"/>
      <c r="T270" s="143"/>
      <c r="U270" s="138"/>
      <c r="V270" s="144"/>
      <c r="W270" s="19"/>
    </row>
    <row r="271" spans="1:23" s="7" customFormat="1" ht="14.1" customHeight="1">
      <c r="A271" s="2" t="s">
        <v>409</v>
      </c>
      <c r="B271" s="34">
        <f>+'Pivot Table 2-Year Insts.'!$M$395</f>
        <v>43.608473338203069</v>
      </c>
      <c r="C271" s="35"/>
      <c r="D271" s="64">
        <f t="shared" si="32"/>
        <v>48.073701842546065</v>
      </c>
      <c r="E271" s="36"/>
      <c r="F271" s="46">
        <f>+'Pivot Table 2-Year Insts.'!$M$409</f>
        <v>33.165829145728644</v>
      </c>
      <c r="G271" s="79"/>
      <c r="H271" s="46">
        <f>+'Pivot Table 2-Year Insts.'!$M$412</f>
        <v>4.1876046901172534</v>
      </c>
      <c r="I271" s="79"/>
      <c r="J271" s="46">
        <f>+'Pivot Table 2-Year Insts.'!$M$415</f>
        <v>10.720268006700168</v>
      </c>
      <c r="K271" s="79"/>
      <c r="L271" s="46">
        <f>+'Pivot Table 2-Year Insts.'!$M$418</f>
        <v>51.926298157453928</v>
      </c>
      <c r="M271" s="6"/>
      <c r="N271" s="52">
        <f t="shared" si="33"/>
        <v>100</v>
      </c>
      <c r="P271" s="143"/>
      <c r="Q271" s="143"/>
      <c r="R271" s="143"/>
      <c r="S271" s="143"/>
      <c r="T271" s="143"/>
      <c r="U271" s="138"/>
      <c r="V271" s="144"/>
      <c r="W271" s="19"/>
    </row>
    <row r="272" spans="1:23" s="7" customFormat="1" ht="13.5" customHeight="1">
      <c r="A272" s="2" t="s">
        <v>410</v>
      </c>
      <c r="B272" s="34">
        <f>+'Pivot Table 2-Year Insts.'!$M$433</f>
        <v>0</v>
      </c>
      <c r="C272" s="35"/>
      <c r="D272" s="64">
        <f t="shared" si="32"/>
        <v>0</v>
      </c>
      <c r="E272" s="36"/>
      <c r="F272" s="46">
        <f>+'Pivot Table 2-Year Insts.'!$M$447</f>
        <v>0</v>
      </c>
      <c r="G272" s="79"/>
      <c r="H272" s="46">
        <f>+'Pivot Table 2-Year Insts.'!$M$450</f>
        <v>0</v>
      </c>
      <c r="I272" s="79"/>
      <c r="J272" s="46">
        <f>+'Pivot Table 2-Year Insts.'!$M$453</f>
        <v>0</v>
      </c>
      <c r="K272" s="79"/>
      <c r="L272" s="46">
        <f>+'Pivot Table 2-Year Insts.'!$M$456</f>
        <v>0</v>
      </c>
      <c r="M272" s="6"/>
      <c r="N272" s="52">
        <f t="shared" si="33"/>
        <v>0</v>
      </c>
      <c r="P272" s="143"/>
      <c r="Q272" s="143"/>
      <c r="R272" s="143"/>
      <c r="S272" s="143"/>
      <c r="T272" s="143"/>
      <c r="U272" s="138"/>
      <c r="V272" s="144"/>
      <c r="W272" s="19"/>
    </row>
    <row r="273" spans="1:23" s="7" customFormat="1" ht="13.5" customHeight="1">
      <c r="A273" s="2"/>
      <c r="B273" s="34"/>
      <c r="C273" s="35"/>
      <c r="D273" s="64"/>
      <c r="E273" s="36"/>
      <c r="F273" s="46"/>
      <c r="G273" s="79"/>
      <c r="H273" s="46"/>
      <c r="I273" s="79"/>
      <c r="J273" s="46"/>
      <c r="K273" s="79"/>
      <c r="L273" s="46"/>
      <c r="M273" s="6"/>
      <c r="N273" s="52"/>
      <c r="P273" s="143"/>
      <c r="Q273" s="143"/>
      <c r="R273" s="143"/>
      <c r="S273" s="143"/>
      <c r="T273" s="143"/>
      <c r="U273" s="138"/>
      <c r="V273" s="144"/>
      <c r="W273" s="19"/>
    </row>
    <row r="274" spans="1:23" s="7" customFormat="1" ht="14.1" customHeight="1">
      <c r="A274" s="2" t="s">
        <v>411</v>
      </c>
      <c r="B274" s="34">
        <f>+'Pivot Table 2-Year Insts.'!$M$471</f>
        <v>0</v>
      </c>
      <c r="C274" s="35"/>
      <c r="D274" s="64">
        <f t="shared" ref="D274:D277" si="34">SUM(F274:J274)</f>
        <v>0</v>
      </c>
      <c r="E274" s="36"/>
      <c r="F274" s="46">
        <f>+'Pivot Table 2-Year Insts.'!$M$485</f>
        <v>0</v>
      </c>
      <c r="G274" s="79"/>
      <c r="H274" s="46">
        <f>+'Pivot Table 2-Year Insts.'!$M$488</f>
        <v>0</v>
      </c>
      <c r="I274" s="79"/>
      <c r="J274" s="46">
        <f>+'Pivot Table 2-Year Insts.'!$M$491</f>
        <v>0</v>
      </c>
      <c r="K274" s="79"/>
      <c r="L274" s="46">
        <f>+'Pivot Table 2-Year Insts.'!$M$494</f>
        <v>0</v>
      </c>
      <c r="M274" s="6"/>
      <c r="N274" s="52">
        <f t="shared" ref="N274:N277" si="35">SUM(F274:L274)</f>
        <v>0</v>
      </c>
      <c r="P274" s="147"/>
      <c r="Q274" s="143"/>
      <c r="R274" s="143"/>
      <c r="S274" s="143"/>
      <c r="T274" s="143"/>
      <c r="U274" s="138"/>
      <c r="V274" s="144"/>
      <c r="W274" s="19"/>
    </row>
    <row r="275" spans="1:23" s="7" customFormat="1" ht="14.1" customHeight="1">
      <c r="A275" s="2" t="s">
        <v>412</v>
      </c>
      <c r="B275" s="34">
        <f>+'Pivot Table 2-Year Insts.'!$M$509</f>
        <v>52.643335815338801</v>
      </c>
      <c r="C275" s="35"/>
      <c r="D275" s="64">
        <f t="shared" si="34"/>
        <v>47.289014615747291</v>
      </c>
      <c r="E275" s="36"/>
      <c r="F275" s="46">
        <f>+'Pivot Table 2-Year Insts.'!$M$523</f>
        <v>12.541254125412541</v>
      </c>
      <c r="G275" s="79"/>
      <c r="H275" s="46">
        <f>+'Pivot Table 2-Year Insts.'!$M$526</f>
        <v>21.404997642621403</v>
      </c>
      <c r="I275" s="79"/>
      <c r="J275" s="46">
        <f>+'Pivot Table 2-Year Insts.'!$M$529</f>
        <v>13.342762847713344</v>
      </c>
      <c r="K275" s="79"/>
      <c r="L275" s="46">
        <f>+'Pivot Table 2-Year Insts.'!$M$532</f>
        <v>52.710985384252709</v>
      </c>
      <c r="M275" s="6"/>
      <c r="N275" s="52">
        <f t="shared" si="35"/>
        <v>100</v>
      </c>
      <c r="P275" s="147"/>
      <c r="Q275" s="143"/>
      <c r="R275" s="143"/>
      <c r="S275" s="143"/>
      <c r="T275" s="143"/>
      <c r="U275" s="138"/>
      <c r="V275" s="144"/>
      <c r="W275" s="19"/>
    </row>
    <row r="276" spans="1:23" s="7" customFormat="1" ht="14.1" customHeight="1">
      <c r="A276" s="2" t="s">
        <v>413</v>
      </c>
      <c r="B276" s="34">
        <f>+'Pivot Table 2-Year Insts.'!$M$547</f>
        <v>0</v>
      </c>
      <c r="C276" s="35"/>
      <c r="D276" s="64">
        <f t="shared" si="34"/>
        <v>0</v>
      </c>
      <c r="E276" s="36"/>
      <c r="F276" s="46">
        <f>+'Pivot Table 2-Year Insts.'!$M$561</f>
        <v>0</v>
      </c>
      <c r="G276" s="79"/>
      <c r="H276" s="46">
        <f>+'Pivot Table 2-Year Insts.'!$M$564</f>
        <v>0</v>
      </c>
      <c r="I276" s="79"/>
      <c r="J276" s="46">
        <f>+'Pivot Table 2-Year Insts.'!$M$567</f>
        <v>0</v>
      </c>
      <c r="K276" s="79"/>
      <c r="L276" s="46">
        <f>+'Pivot Table 2-Year Insts.'!$M$570</f>
        <v>0</v>
      </c>
      <c r="M276" s="6"/>
      <c r="N276" s="52">
        <f t="shared" si="35"/>
        <v>0</v>
      </c>
      <c r="P276" s="147"/>
      <c r="Q276" s="143"/>
      <c r="R276" s="143"/>
      <c r="S276" s="143"/>
      <c r="T276" s="143"/>
      <c r="U276" s="138"/>
      <c r="V276" s="144"/>
      <c r="W276" s="19"/>
    </row>
    <row r="277" spans="1:23" s="19" customFormat="1" ht="14.1" customHeight="1">
      <c r="A277" s="53" t="s">
        <v>414</v>
      </c>
      <c r="B277" s="37">
        <f>+'Pivot Table 2-Year Insts.'!$M$585</f>
        <v>0</v>
      </c>
      <c r="C277" s="54"/>
      <c r="D277" s="55">
        <f t="shared" si="34"/>
        <v>0</v>
      </c>
      <c r="E277" s="56"/>
      <c r="F277" s="57">
        <f>+'Pivot Table 2-Year Insts.'!$M$599</f>
        <v>0</v>
      </c>
      <c r="G277" s="101"/>
      <c r="H277" s="57">
        <f>+'Pivot Table 2-Year Insts.'!$M$602</f>
        <v>0</v>
      </c>
      <c r="I277" s="101"/>
      <c r="J277" s="57">
        <f>+'Pivot Table 2-Year Insts.'!$M$605</f>
        <v>0</v>
      </c>
      <c r="K277" s="101"/>
      <c r="L277" s="57">
        <f>+'Pivot Table 2-Year Insts.'!$M$608</f>
        <v>0</v>
      </c>
      <c r="M277" s="48"/>
      <c r="N277" s="58">
        <f t="shared" si="35"/>
        <v>0</v>
      </c>
      <c r="P277" s="147"/>
      <c r="Q277" s="143"/>
      <c r="R277" s="143"/>
      <c r="S277" s="143"/>
      <c r="T277" s="143"/>
      <c r="U277" s="138"/>
      <c r="V277" s="144"/>
    </row>
    <row r="278" spans="1:23" ht="57" customHeight="1">
      <c r="A278" s="952" t="s">
        <v>773</v>
      </c>
      <c r="B278" s="952"/>
      <c r="C278" s="952"/>
      <c r="D278" s="953"/>
      <c r="E278" s="953"/>
      <c r="F278" s="953"/>
      <c r="G278" s="953"/>
      <c r="H278" s="953"/>
      <c r="I278" s="953"/>
      <c r="J278" s="953"/>
      <c r="K278" s="953"/>
      <c r="L278" s="953"/>
      <c r="M278" s="953"/>
      <c r="N278" s="953"/>
      <c r="P278" s="136"/>
      <c r="Q278" s="143"/>
      <c r="R278" s="143"/>
      <c r="S278" s="143"/>
      <c r="T278" s="143"/>
      <c r="U278" s="136"/>
      <c r="V278" s="136"/>
      <c r="W278" s="12"/>
    </row>
    <row r="279" spans="1:23" ht="15" customHeight="1">
      <c r="A279" s="952" t="s">
        <v>772</v>
      </c>
      <c r="B279" s="952"/>
      <c r="C279" s="952"/>
      <c r="D279" s="953"/>
      <c r="E279" s="953"/>
      <c r="F279" s="953"/>
      <c r="G279" s="953"/>
      <c r="H279" s="953"/>
      <c r="I279" s="953"/>
      <c r="J279" s="953"/>
      <c r="K279" s="953"/>
      <c r="L279" s="953"/>
      <c r="M279" s="953"/>
      <c r="N279" s="953"/>
      <c r="P279" s="136"/>
      <c r="Q279" s="136"/>
      <c r="R279" s="136"/>
      <c r="S279" s="136"/>
      <c r="T279" s="136"/>
      <c r="U279" s="136"/>
      <c r="V279" s="136"/>
      <c r="W279" s="12"/>
    </row>
    <row r="280" spans="1:23">
      <c r="A280" s="326"/>
      <c r="B280" s="832"/>
      <c r="C280" s="832"/>
      <c r="D280" s="833"/>
      <c r="E280" s="833"/>
      <c r="F280" s="833"/>
      <c r="G280" s="833"/>
      <c r="H280" s="833"/>
      <c r="I280" s="833"/>
      <c r="J280" s="833"/>
      <c r="K280" s="833"/>
      <c r="L280" s="833"/>
      <c r="M280" s="833"/>
      <c r="N280" s="183" t="s">
        <v>1012</v>
      </c>
      <c r="P280" s="136"/>
      <c r="Q280" s="136"/>
      <c r="R280" s="136"/>
      <c r="S280" s="136"/>
      <c r="T280" s="136"/>
      <c r="U280" s="136"/>
      <c r="V280" s="136"/>
      <c r="W280" s="12"/>
    </row>
    <row r="281" spans="1:23" ht="15.75">
      <c r="A281" s="1" t="s">
        <v>767</v>
      </c>
      <c r="B281" s="1"/>
      <c r="C281" s="1"/>
      <c r="D281" s="1"/>
      <c r="E281" s="1"/>
      <c r="F281" s="1"/>
      <c r="G281" s="1"/>
      <c r="H281" s="1"/>
      <c r="I281" s="1"/>
      <c r="J281" s="1"/>
      <c r="K281" s="1"/>
      <c r="L281" s="44"/>
      <c r="M281" s="11"/>
      <c r="N281" s="44"/>
    </row>
    <row r="282" spans="1:23" ht="9" customHeight="1">
      <c r="A282" s="1"/>
      <c r="B282" s="1"/>
      <c r="C282" s="1"/>
      <c r="D282" s="1"/>
      <c r="E282" s="1"/>
      <c r="F282" s="1"/>
      <c r="G282" s="1"/>
      <c r="H282" s="1"/>
      <c r="I282" s="1"/>
      <c r="J282" s="1"/>
      <c r="K282" s="1"/>
      <c r="L282" s="44"/>
      <c r="M282" s="11"/>
      <c r="N282" s="44"/>
    </row>
    <row r="283" spans="1:23" ht="15.75">
      <c r="A283" s="1" t="s">
        <v>425</v>
      </c>
      <c r="B283" s="1"/>
      <c r="C283" s="1"/>
      <c r="D283" s="1"/>
      <c r="E283" s="1"/>
      <c r="F283" s="1"/>
      <c r="G283" s="1"/>
      <c r="H283" s="1"/>
      <c r="I283" s="1"/>
      <c r="J283" s="1"/>
      <c r="K283" s="1"/>
      <c r="L283" s="44"/>
      <c r="M283" s="11"/>
      <c r="N283" s="44"/>
    </row>
    <row r="284" spans="1:23" ht="18.75">
      <c r="A284" s="1" t="s">
        <v>436</v>
      </c>
      <c r="B284" s="1"/>
      <c r="C284" s="1"/>
      <c r="D284" s="1"/>
      <c r="E284" s="1"/>
      <c r="F284" s="1"/>
      <c r="G284" s="1"/>
      <c r="H284" s="1"/>
      <c r="I284" s="1"/>
      <c r="J284" s="1"/>
      <c r="K284" s="1"/>
      <c r="L284" s="44"/>
      <c r="M284" s="11"/>
      <c r="N284" s="44"/>
    </row>
    <row r="285" spans="1:23" ht="15.75">
      <c r="A285" s="1" t="s">
        <v>1197</v>
      </c>
      <c r="B285" s="1"/>
      <c r="C285" s="1"/>
      <c r="D285" s="1"/>
      <c r="E285" s="1"/>
      <c r="F285" s="1"/>
      <c r="G285" s="1"/>
      <c r="H285" s="1"/>
      <c r="I285" s="1"/>
      <c r="J285" s="1"/>
      <c r="K285" s="1"/>
      <c r="L285" s="44"/>
      <c r="M285" s="11"/>
      <c r="N285" s="44"/>
    </row>
    <row r="286" spans="1:23" ht="9" customHeight="1">
      <c r="A286" s="1"/>
      <c r="B286" s="1"/>
      <c r="C286" s="1"/>
      <c r="D286" s="1"/>
      <c r="E286" s="1"/>
      <c r="F286" s="1"/>
      <c r="G286" s="1"/>
      <c r="H286" s="1"/>
      <c r="I286" s="1"/>
      <c r="J286" s="1"/>
      <c r="K286" s="1"/>
      <c r="L286" s="44"/>
      <c r="M286" s="11"/>
      <c r="N286" s="44"/>
    </row>
    <row r="287" spans="1:23" ht="63" customHeight="1">
      <c r="A287" s="15"/>
      <c r="B287" s="42" t="s">
        <v>938</v>
      </c>
      <c r="C287" s="50"/>
      <c r="D287" s="42" t="s">
        <v>771</v>
      </c>
      <c r="E287" s="51"/>
      <c r="F287" s="42" t="s">
        <v>435</v>
      </c>
      <c r="G287" s="42"/>
      <c r="H287" s="42" t="s">
        <v>396</v>
      </c>
      <c r="I287" s="42"/>
      <c r="J287" s="42" t="s">
        <v>390</v>
      </c>
      <c r="K287" s="42"/>
      <c r="L287" s="42" t="s">
        <v>416</v>
      </c>
      <c r="M287" s="42"/>
      <c r="N287" s="42" t="s">
        <v>417</v>
      </c>
      <c r="P287" s="145"/>
      <c r="Q287" s="145"/>
      <c r="R287" s="145"/>
      <c r="S287" s="145"/>
      <c r="T287" s="145"/>
      <c r="U287" s="145"/>
      <c r="V287" s="145"/>
    </row>
    <row r="288" spans="1:23" s="18" customFormat="1" ht="18" customHeight="1">
      <c r="A288" s="13" t="s">
        <v>399</v>
      </c>
      <c r="B288" s="34">
        <f>+'Pivot Table 2-Year Insts.'!$N$623</f>
        <v>41.504971310936881</v>
      </c>
      <c r="C288" s="35"/>
      <c r="D288" s="63">
        <f>SUM(F288:J288)</f>
        <v>50.597682182739163</v>
      </c>
      <c r="E288" s="36"/>
      <c r="F288" s="46">
        <f>+'Pivot Table 2-Year Insts.'!$N$637</f>
        <v>15.257684485206646</v>
      </c>
      <c r="G288" s="6"/>
      <c r="H288" s="46">
        <f>+'Pivot Table 2-Year Insts.'!$N$640</f>
        <v>15.122414520894893</v>
      </c>
      <c r="I288" s="46"/>
      <c r="J288" s="46">
        <f>+'Pivot Table 2-Year Insts.'!$N$643</f>
        <v>20.217583176637628</v>
      </c>
      <c r="K288" s="46"/>
      <c r="L288" s="46">
        <f>+'Pivot Table 2-Year Insts.'!$N$646</f>
        <v>49.40231781726083</v>
      </c>
      <c r="M288" s="6"/>
      <c r="N288" s="52">
        <f>SUM(F288:L288)</f>
        <v>100</v>
      </c>
      <c r="P288" s="137"/>
      <c r="Q288" s="137"/>
      <c r="R288" s="137"/>
      <c r="S288" s="137"/>
      <c r="T288" s="137"/>
      <c r="U288" s="138"/>
      <c r="V288" s="139"/>
    </row>
    <row r="289" spans="1:23" s="29" customFormat="1" ht="9" customHeight="1">
      <c r="A289" s="65"/>
      <c r="B289" s="161"/>
      <c r="C289" s="35"/>
      <c r="D289" s="64"/>
      <c r="E289" s="36"/>
      <c r="F289" s="6"/>
      <c r="G289" s="79"/>
      <c r="H289" s="6"/>
      <c r="I289" s="79"/>
      <c r="J289" s="6"/>
      <c r="K289" s="79"/>
      <c r="L289" s="6"/>
      <c r="M289" s="40"/>
      <c r="N289" s="52"/>
      <c r="P289" s="140"/>
      <c r="Q289" s="140"/>
      <c r="R289" s="140"/>
      <c r="S289" s="140"/>
      <c r="T289" s="140"/>
      <c r="U289" s="141"/>
      <c r="V289" s="142"/>
      <c r="W289" s="30"/>
    </row>
    <row r="290" spans="1:23" s="7" customFormat="1" ht="14.1" customHeight="1">
      <c r="A290" s="13" t="s">
        <v>400</v>
      </c>
      <c r="B290" s="34" t="str">
        <f>IFERROR('Pivot Table 2-Year Insts.'!$N$15,"—")</f>
        <v>—</v>
      </c>
      <c r="C290" s="35"/>
      <c r="D290" s="64">
        <f t="shared" ref="D290:D293" si="36">SUM(F290:J290)</f>
        <v>47.024160282852094</v>
      </c>
      <c r="E290" s="36"/>
      <c r="F290" s="46">
        <f>+'Pivot Table 2-Year Insts.'!$N$29</f>
        <v>10.312315851502651</v>
      </c>
      <c r="G290" s="79"/>
      <c r="H290" s="6">
        <f>+'Pivot Table 2-Year Insts.'!$N$32</f>
        <v>0</v>
      </c>
      <c r="I290" s="79"/>
      <c r="J290" s="6">
        <f>+'Pivot Table 2-Year Insts.'!$N$35</f>
        <v>36.711844431349441</v>
      </c>
      <c r="K290" s="79"/>
      <c r="L290" s="6">
        <f>+'Pivot Table 2-Year Insts.'!$N$38</f>
        <v>52.975839717147913</v>
      </c>
      <c r="M290" s="6"/>
      <c r="N290" s="52">
        <f>SUM(F290:L290)</f>
        <v>100</v>
      </c>
      <c r="P290" s="143"/>
      <c r="Q290" s="143"/>
      <c r="R290" s="143"/>
      <c r="S290" s="143"/>
      <c r="T290" s="143"/>
      <c r="U290" s="138"/>
      <c r="V290" s="139"/>
    </row>
    <row r="291" spans="1:23" s="7" customFormat="1" ht="14.1" customHeight="1">
      <c r="A291" s="2" t="s">
        <v>401</v>
      </c>
      <c r="B291" s="34">
        <f>+'Pivot Table 2-Year Insts.'!$N$53</f>
        <v>41.244813278008294</v>
      </c>
      <c r="C291" s="35"/>
      <c r="D291" s="64">
        <f t="shared" si="36"/>
        <v>45.573440643863172</v>
      </c>
      <c r="E291" s="36"/>
      <c r="F291" s="46">
        <f>+'Pivot Table 2-Year Insts.'!$N$67</f>
        <v>15.995975855130784</v>
      </c>
      <c r="G291" s="79"/>
      <c r="H291" s="6">
        <f>+'Pivot Table 2-Year Insts.'!$N$70</f>
        <v>16.096579476861166</v>
      </c>
      <c r="I291" s="79"/>
      <c r="J291" s="6">
        <f>+'Pivot Table 2-Year Insts.'!$N$73</f>
        <v>13.480885311871226</v>
      </c>
      <c r="K291" s="79"/>
      <c r="L291" s="6">
        <f>+'Pivot Table 2-Year Insts.'!$N$76</f>
        <v>54.426559356136814</v>
      </c>
      <c r="M291" s="6"/>
      <c r="N291" s="52">
        <f>SUM(F291:L291)</f>
        <v>99.999999999999986</v>
      </c>
      <c r="P291" s="143"/>
      <c r="Q291" s="143"/>
      <c r="R291" s="143"/>
      <c r="S291" s="143"/>
      <c r="T291" s="143"/>
      <c r="U291" s="138"/>
      <c r="V291" s="144"/>
      <c r="W291" s="19"/>
    </row>
    <row r="292" spans="1:23" s="18" customFormat="1" ht="13.5" customHeight="1">
      <c r="A292" s="2" t="s">
        <v>415</v>
      </c>
      <c r="B292" s="34">
        <f>+'Pivot Table 2-Year Insts.'!$N$91</f>
        <v>0</v>
      </c>
      <c r="C292" s="35"/>
      <c r="D292" s="64">
        <f t="shared" si="36"/>
        <v>0</v>
      </c>
      <c r="E292" s="36"/>
      <c r="F292" s="46">
        <f>+'Pivot Table 2-Year Insts.'!$N$105</f>
        <v>0</v>
      </c>
      <c r="G292" s="79"/>
      <c r="H292" s="6">
        <f>+'Pivot Table 2-Year Insts.'!$N$108</f>
        <v>0</v>
      </c>
      <c r="I292" s="79"/>
      <c r="J292" s="6">
        <f>+'Pivot Table 2-Year Insts.'!$N$111</f>
        <v>0</v>
      </c>
      <c r="K292" s="79"/>
      <c r="L292" s="6">
        <f>+'Pivot Table 2-Year Insts.'!$N$114</f>
        <v>0</v>
      </c>
      <c r="M292" s="6"/>
      <c r="N292" s="52">
        <f>SUM(F292:L292)</f>
        <v>0</v>
      </c>
      <c r="P292" s="143"/>
      <c r="Q292" s="143"/>
      <c r="R292" s="143"/>
      <c r="S292" s="143"/>
      <c r="T292" s="143"/>
      <c r="U292" s="138"/>
      <c r="V292" s="144"/>
      <c r="W292" s="20"/>
    </row>
    <row r="293" spans="1:23" s="7" customFormat="1" ht="14.1" customHeight="1">
      <c r="A293" s="2" t="s">
        <v>402</v>
      </c>
      <c r="B293" s="34">
        <f>+'Pivot Table 2-Year Insts.'!$N$129</f>
        <v>30.517291817707736</v>
      </c>
      <c r="C293" s="35"/>
      <c r="D293" s="64">
        <f t="shared" si="36"/>
        <v>61.718001083649398</v>
      </c>
      <c r="E293" s="36"/>
      <c r="F293" s="46">
        <f>+'Pivot Table 2-Year Insts.'!$N$143</f>
        <v>32.305255699579043</v>
      </c>
      <c r="G293" s="79"/>
      <c r="H293" s="6">
        <f>+'Pivot Table 2-Year Insts.'!$N$146</f>
        <v>15.008544158712958</v>
      </c>
      <c r="I293" s="79"/>
      <c r="J293" s="6">
        <f>+'Pivot Table 2-Year Insts.'!$N$149</f>
        <v>14.404201225357397</v>
      </c>
      <c r="K293" s="79"/>
      <c r="L293" s="6">
        <f>+'Pivot Table 2-Year Insts.'!$N$152</f>
        <v>38.281998916350602</v>
      </c>
      <c r="M293" s="6"/>
      <c r="N293" s="52">
        <f>SUM(F293:L293)</f>
        <v>100</v>
      </c>
      <c r="P293" s="143"/>
      <c r="Q293" s="143"/>
      <c r="R293" s="143"/>
      <c r="S293" s="143"/>
      <c r="T293" s="143"/>
      <c r="U293" s="138"/>
      <c r="V293" s="144"/>
      <c r="W293" s="19"/>
    </row>
    <row r="294" spans="1:23" s="7" customFormat="1" ht="14.1" customHeight="1">
      <c r="A294" s="2"/>
      <c r="B294" s="34"/>
      <c r="C294" s="35"/>
      <c r="D294" s="64"/>
      <c r="E294" s="36"/>
      <c r="F294" s="46"/>
      <c r="G294" s="79"/>
      <c r="H294" s="6"/>
      <c r="I294" s="79"/>
      <c r="J294" s="6"/>
      <c r="K294" s="79"/>
      <c r="L294" s="6"/>
      <c r="M294" s="6"/>
      <c r="N294" s="52"/>
      <c r="P294" s="143"/>
      <c r="Q294" s="143"/>
      <c r="R294" s="143"/>
      <c r="S294" s="143"/>
      <c r="T294" s="143"/>
      <c r="U294" s="138"/>
      <c r="V294" s="144"/>
      <c r="W294" s="19"/>
    </row>
    <row r="295" spans="1:23" s="7" customFormat="1" ht="14.1" customHeight="1">
      <c r="A295" s="2" t="s">
        <v>403</v>
      </c>
      <c r="B295" s="34">
        <f>+'Pivot Table 2-Year Insts.'!$N$167</f>
        <v>35.556765586713858</v>
      </c>
      <c r="C295" s="35"/>
      <c r="D295" s="64">
        <f t="shared" ref="D295:D298" si="37">SUM(F295:J295)</f>
        <v>43.453292496171514</v>
      </c>
      <c r="E295" s="36"/>
      <c r="F295" s="46">
        <f>+'Pivot Table 2-Year Insts.'!$N$181</f>
        <v>9.2266462480857587</v>
      </c>
      <c r="G295" s="79"/>
      <c r="H295" s="6">
        <f>+'Pivot Table 2-Year Insts.'!$N$184</f>
        <v>15.237366003062789</v>
      </c>
      <c r="I295" s="79"/>
      <c r="J295" s="6">
        <f>+'Pivot Table 2-Year Insts.'!$N$187</f>
        <v>18.989280245022972</v>
      </c>
      <c r="K295" s="79"/>
      <c r="L295" s="6">
        <f>+'Pivot Table 2-Year Insts.'!$N$190</f>
        <v>56.546707503828486</v>
      </c>
      <c r="M295" s="6"/>
      <c r="N295" s="52">
        <f>SUM(F295:L295)</f>
        <v>100</v>
      </c>
      <c r="P295" s="143"/>
      <c r="Q295" s="143"/>
      <c r="R295" s="143"/>
      <c r="S295" s="143"/>
      <c r="T295" s="143"/>
      <c r="U295" s="138"/>
      <c r="V295" s="144"/>
      <c r="W295" s="19"/>
    </row>
    <row r="296" spans="1:23" s="7" customFormat="1" ht="14.1" customHeight="1">
      <c r="A296" s="2" t="s">
        <v>404</v>
      </c>
      <c r="B296" s="34">
        <f>+'Pivot Table 2-Year Insts.'!$N$205</f>
        <v>42.157347847600199</v>
      </c>
      <c r="C296" s="35"/>
      <c r="D296" s="64">
        <f t="shared" si="37"/>
        <v>38.223787167449139</v>
      </c>
      <c r="E296" s="36"/>
      <c r="F296" s="46">
        <f>+'Pivot Table 2-Year Insts.'!$N$219</f>
        <v>11.189358372456965</v>
      </c>
      <c r="G296" s="79"/>
      <c r="H296" s="6">
        <f>+'Pivot Table 2-Year Insts.'!$N$222</f>
        <v>14.593114241001565</v>
      </c>
      <c r="I296" s="79"/>
      <c r="J296" s="6">
        <f>+'Pivot Table 2-Year Insts.'!$N$225</f>
        <v>12.44131455399061</v>
      </c>
      <c r="K296" s="79"/>
      <c r="L296" s="6">
        <f>+'Pivot Table 2-Year Insts.'!$N$228</f>
        <v>61.776212832550861</v>
      </c>
      <c r="M296" s="6"/>
      <c r="N296" s="52">
        <f>SUM(F296:L296)</f>
        <v>100</v>
      </c>
      <c r="P296" s="143"/>
      <c r="Q296" s="143"/>
      <c r="R296" s="143"/>
      <c r="S296" s="143"/>
      <c r="T296" s="143"/>
      <c r="U296" s="138"/>
      <c r="V296" s="144"/>
      <c r="W296" s="19"/>
    </row>
    <row r="297" spans="1:23" s="7" customFormat="1" ht="13.5" customHeight="1">
      <c r="A297" s="2" t="s">
        <v>405</v>
      </c>
      <c r="B297" s="34">
        <f>+'Pivot Table 2-Year Insts.'!$N$243</f>
        <v>42.038216560509554</v>
      </c>
      <c r="C297" s="35"/>
      <c r="D297" s="64">
        <f t="shared" si="37"/>
        <v>0</v>
      </c>
      <c r="E297" s="36"/>
      <c r="F297" s="46">
        <f>+'Pivot Table 2-Year Insts.'!$N$257</f>
        <v>0</v>
      </c>
      <c r="G297" s="79"/>
      <c r="H297" s="6">
        <f>+'Pivot Table 2-Year Insts.'!$N$260</f>
        <v>0</v>
      </c>
      <c r="I297" s="79"/>
      <c r="J297" s="6">
        <f>+'Pivot Table 2-Year Insts.'!$N$263</f>
        <v>0</v>
      </c>
      <c r="K297" s="79"/>
      <c r="L297" s="6">
        <f>+'Pivot Table 2-Year Insts.'!$N$266</f>
        <v>100</v>
      </c>
      <c r="M297" s="6"/>
      <c r="N297" s="52">
        <f>SUM(F297:L297)</f>
        <v>100</v>
      </c>
      <c r="P297" s="143"/>
      <c r="Q297" s="143"/>
      <c r="R297" s="143"/>
      <c r="S297" s="143"/>
      <c r="T297" s="143"/>
      <c r="U297" s="138"/>
      <c r="V297" s="144"/>
      <c r="W297" s="19"/>
    </row>
    <row r="298" spans="1:23" s="7" customFormat="1" ht="14.1" customHeight="1">
      <c r="A298" s="2" t="s">
        <v>406</v>
      </c>
      <c r="B298" s="34" t="str">
        <f>IFERROR('Pivot Table 2-Year Insts.'!$N$281,"—")</f>
        <v>—</v>
      </c>
      <c r="C298" s="35"/>
      <c r="D298" s="64">
        <f t="shared" si="37"/>
        <v>59.946371711077589</v>
      </c>
      <c r="E298" s="36"/>
      <c r="F298" s="46">
        <f>+'Pivot Table 2-Year Insts.'!$N$295</f>
        <v>11.446287916876152</v>
      </c>
      <c r="G298" s="79"/>
      <c r="H298" s="6">
        <f>+'Pivot Table 2-Year Insts.'!$N$298</f>
        <v>24.853360147477794</v>
      </c>
      <c r="I298" s="79"/>
      <c r="J298" s="6">
        <f>+'Pivot Table 2-Year Insts.'!$N$301</f>
        <v>23.646723646723647</v>
      </c>
      <c r="K298" s="79"/>
      <c r="L298" s="6">
        <f>+'Pivot Table 2-Year Insts.'!$N$304</f>
        <v>40.053628288922404</v>
      </c>
      <c r="M298" s="6"/>
      <c r="N298" s="52">
        <f>SUM(F298:L298)</f>
        <v>100</v>
      </c>
      <c r="P298" s="143"/>
      <c r="Q298" s="143"/>
      <c r="R298" s="143"/>
      <c r="S298" s="143"/>
      <c r="T298" s="143"/>
      <c r="U298" s="138"/>
      <c r="V298" s="144"/>
      <c r="W298" s="19"/>
    </row>
    <row r="299" spans="1:23" s="7" customFormat="1" ht="14.1" customHeight="1">
      <c r="A299" s="2"/>
      <c r="B299" s="34"/>
      <c r="C299" s="35"/>
      <c r="D299" s="64"/>
      <c r="E299" s="36"/>
      <c r="F299" s="46"/>
      <c r="G299" s="79"/>
      <c r="H299" s="6"/>
      <c r="I299" s="79"/>
      <c r="J299" s="6"/>
      <c r="K299" s="79"/>
      <c r="L299" s="6"/>
      <c r="M299" s="6"/>
      <c r="N299" s="52"/>
      <c r="P299" s="143"/>
      <c r="Q299" s="143"/>
      <c r="R299" s="143"/>
      <c r="S299" s="143"/>
      <c r="T299" s="143"/>
      <c r="U299" s="138"/>
      <c r="V299" s="144"/>
      <c r="W299" s="19"/>
    </row>
    <row r="300" spans="1:23" s="18" customFormat="1" ht="14.1" customHeight="1">
      <c r="A300" s="2" t="s">
        <v>407</v>
      </c>
      <c r="B300" s="34">
        <f>+'Pivot Table 2-Year Insts.'!$N$319</f>
        <v>43.70003475842892</v>
      </c>
      <c r="C300" s="35"/>
      <c r="D300" s="64">
        <f t="shared" ref="D300:D303" si="38">SUM(F300:J300)</f>
        <v>56.711075760588585</v>
      </c>
      <c r="E300" s="36"/>
      <c r="F300" s="46">
        <f>+'Pivot Table 2-Year Insts.'!$N$333</f>
        <v>17.100815271425731</v>
      </c>
      <c r="G300" s="79"/>
      <c r="H300" s="46">
        <f>+'Pivot Table 2-Year Insts.'!$N$336</f>
        <v>0</v>
      </c>
      <c r="I300" s="79"/>
      <c r="J300" s="46">
        <f>+'Pivot Table 2-Year Insts.'!$N$339</f>
        <v>39.610260489162854</v>
      </c>
      <c r="K300" s="79"/>
      <c r="L300" s="46">
        <f>+'Pivot Table 2-Year Insts.'!$N$342</f>
        <v>43.288924239411415</v>
      </c>
      <c r="M300" s="6"/>
      <c r="N300" s="52">
        <f>SUM(F300:L300)</f>
        <v>100</v>
      </c>
      <c r="P300" s="143"/>
      <c r="Q300" s="143"/>
      <c r="R300" s="143"/>
      <c r="S300" s="143"/>
      <c r="T300" s="143"/>
      <c r="U300" s="138"/>
      <c r="V300" s="144"/>
      <c r="W300" s="20"/>
    </row>
    <row r="301" spans="1:23" s="7" customFormat="1" ht="14.1" customHeight="1">
      <c r="A301" s="2" t="s">
        <v>408</v>
      </c>
      <c r="B301" s="34">
        <f>+'Pivot Table 2-Year Insts.'!$N$357</f>
        <v>26.121306596754767</v>
      </c>
      <c r="C301" s="35"/>
      <c r="D301" s="64">
        <f t="shared" si="38"/>
        <v>28.807812288078125</v>
      </c>
      <c r="E301" s="36"/>
      <c r="F301" s="46">
        <f>+'Pivot Table 2-Year Insts.'!$N$371</f>
        <v>15.204123152041232</v>
      </c>
      <c r="G301" s="79"/>
      <c r="H301" s="46">
        <f>+'Pivot Table 2-Year Insts.'!$N$374</f>
        <v>0</v>
      </c>
      <c r="I301" s="79"/>
      <c r="J301" s="46">
        <f>+'Pivot Table 2-Year Insts.'!$N$377</f>
        <v>13.603689136036893</v>
      </c>
      <c r="K301" s="79"/>
      <c r="L301" s="46">
        <f>+'Pivot Table 2-Year Insts.'!$N$380</f>
        <v>71.192187711921875</v>
      </c>
      <c r="M301" s="6"/>
      <c r="N301" s="52">
        <f>SUM(F301:L301)</f>
        <v>100</v>
      </c>
      <c r="P301" s="143"/>
      <c r="Q301" s="143"/>
      <c r="R301" s="143"/>
      <c r="S301" s="143"/>
      <c r="T301" s="143"/>
      <c r="U301" s="138"/>
      <c r="V301" s="144"/>
      <c r="W301" s="19"/>
    </row>
    <row r="302" spans="1:23" s="7" customFormat="1" ht="14.1" customHeight="1">
      <c r="A302" s="2" t="s">
        <v>409</v>
      </c>
      <c r="B302" s="34">
        <f>+'Pivot Table 2-Year Insts.'!$N$395</f>
        <v>30.096542433767397</v>
      </c>
      <c r="C302" s="35"/>
      <c r="D302" s="64">
        <f t="shared" si="38"/>
        <v>46.960089518836256</v>
      </c>
      <c r="E302" s="36"/>
      <c r="F302" s="46">
        <f>+'Pivot Table 2-Year Insts.'!$N$409</f>
        <v>11.562849682954122</v>
      </c>
      <c r="G302" s="79"/>
      <c r="H302" s="46">
        <f>+'Pivot Table 2-Year Insts.'!$N$412</f>
        <v>17.829168220813131</v>
      </c>
      <c r="I302" s="79"/>
      <c r="J302" s="46">
        <f>+'Pivot Table 2-Year Insts.'!$N$415</f>
        <v>17.568071615069002</v>
      </c>
      <c r="K302" s="79"/>
      <c r="L302" s="46">
        <f>+'Pivot Table 2-Year Insts.'!$N$418</f>
        <v>53.039910481163744</v>
      </c>
      <c r="M302" s="6"/>
      <c r="N302" s="52">
        <f>SUM(F302:L302)</f>
        <v>100</v>
      </c>
      <c r="P302" s="143"/>
      <c r="Q302" s="143"/>
      <c r="R302" s="143"/>
      <c r="S302" s="143"/>
      <c r="T302" s="143"/>
      <c r="U302" s="138"/>
      <c r="V302" s="144"/>
      <c r="W302" s="19"/>
    </row>
    <row r="303" spans="1:23" s="7" customFormat="1" ht="13.5" customHeight="1">
      <c r="A303" s="2" t="s">
        <v>410</v>
      </c>
      <c r="B303" s="34">
        <f>+'Pivot Table 2-Year Insts.'!$N$433</f>
        <v>47.365086070334776</v>
      </c>
      <c r="C303" s="35"/>
      <c r="D303" s="64">
        <f t="shared" si="38"/>
        <v>38.929765886287626</v>
      </c>
      <c r="E303" s="36"/>
      <c r="F303" s="46">
        <f>+'Pivot Table 2-Year Insts.'!$N$447</f>
        <v>8.695652173913043</v>
      </c>
      <c r="G303" s="79"/>
      <c r="H303" s="46">
        <f>+'Pivot Table 2-Year Insts.'!$N$450</f>
        <v>19.799331103678931</v>
      </c>
      <c r="I303" s="79"/>
      <c r="J303" s="46">
        <f>+'Pivot Table 2-Year Insts.'!$N$453</f>
        <v>10.434782608695652</v>
      </c>
      <c r="K303" s="79"/>
      <c r="L303" s="46">
        <f>+'Pivot Table 2-Year Insts.'!$N$456</f>
        <v>61.070234113712374</v>
      </c>
      <c r="M303" s="6"/>
      <c r="N303" s="52">
        <f>SUM(F303:L303)</f>
        <v>100</v>
      </c>
      <c r="P303" s="143"/>
      <c r="Q303" s="143"/>
      <c r="R303" s="143"/>
      <c r="S303" s="143"/>
      <c r="T303" s="143"/>
      <c r="U303" s="138"/>
      <c r="V303" s="144"/>
      <c r="W303" s="19"/>
    </row>
    <row r="304" spans="1:23" s="7" customFormat="1" ht="13.5" customHeight="1">
      <c r="A304" s="2"/>
      <c r="B304" s="34"/>
      <c r="C304" s="35"/>
      <c r="D304" s="64"/>
      <c r="E304" s="36"/>
      <c r="F304" s="46"/>
      <c r="G304" s="79"/>
      <c r="H304" s="46"/>
      <c r="I304" s="79"/>
      <c r="J304" s="46"/>
      <c r="K304" s="79"/>
      <c r="L304" s="46"/>
      <c r="M304" s="6"/>
      <c r="N304" s="52"/>
      <c r="P304" s="143"/>
      <c r="Q304" s="143"/>
      <c r="R304" s="143"/>
      <c r="S304" s="143"/>
      <c r="T304" s="143"/>
      <c r="U304" s="138"/>
      <c r="V304" s="144"/>
      <c r="W304" s="19"/>
    </row>
    <row r="305" spans="1:23" s="7" customFormat="1" ht="14.1" customHeight="1">
      <c r="A305" s="2" t="s">
        <v>411</v>
      </c>
      <c r="B305" s="34">
        <f>+'Pivot Table 2-Year Insts.'!$N$471</f>
        <v>69.450378714313459</v>
      </c>
      <c r="C305" s="35"/>
      <c r="D305" s="64">
        <f t="shared" ref="D305:D308" si="39">SUM(F305:J305)</f>
        <v>36.856823266219244</v>
      </c>
      <c r="E305" s="36"/>
      <c r="F305" s="46">
        <f>+'Pivot Table 2-Year Insts.'!$N$485</f>
        <v>7.3825503355704702</v>
      </c>
      <c r="G305" s="79"/>
      <c r="H305" s="46">
        <f>+'Pivot Table 2-Year Insts.'!$N$488</f>
        <v>16.191275167785236</v>
      </c>
      <c r="I305" s="79"/>
      <c r="J305" s="46">
        <f>+'Pivot Table 2-Year Insts.'!$N$491</f>
        <v>13.282997762863536</v>
      </c>
      <c r="K305" s="79"/>
      <c r="L305" s="46">
        <f>+'Pivot Table 2-Year Insts.'!$N$494</f>
        <v>63.143176733780763</v>
      </c>
      <c r="M305" s="6"/>
      <c r="N305" s="52">
        <f>SUM(F305:L305)</f>
        <v>100</v>
      </c>
      <c r="P305" s="143"/>
      <c r="Q305" s="143"/>
      <c r="R305" s="143"/>
      <c r="S305" s="143"/>
      <c r="T305" s="143"/>
      <c r="U305" s="138"/>
      <c r="V305" s="144"/>
      <c r="W305" s="19"/>
    </row>
    <row r="306" spans="1:23" s="7" customFormat="1" ht="14.1" customHeight="1">
      <c r="A306" s="2" t="s">
        <v>412</v>
      </c>
      <c r="B306" s="34">
        <f>+'Pivot Table 2-Year Insts.'!$N$509</f>
        <v>45.015594169690026</v>
      </c>
      <c r="C306" s="35"/>
      <c r="D306" s="64">
        <f t="shared" si="39"/>
        <v>52.926870652112441</v>
      </c>
      <c r="E306" s="36"/>
      <c r="F306" s="46">
        <f>+'Pivot Table 2-Year Insts.'!$N$523</f>
        <v>8.1839262485153554</v>
      </c>
      <c r="G306" s="79"/>
      <c r="H306" s="46">
        <f>+'Pivot Table 2-Year Insts.'!$N$526</f>
        <v>17.815734404162662</v>
      </c>
      <c r="I306" s="79"/>
      <c r="J306" s="46">
        <f>+'Pivot Table 2-Year Insts.'!$N$529</f>
        <v>26.927209999434421</v>
      </c>
      <c r="K306" s="79"/>
      <c r="L306" s="46">
        <f>+'Pivot Table 2-Year Insts.'!$N$532</f>
        <v>47.073129347887566</v>
      </c>
      <c r="M306" s="6"/>
      <c r="N306" s="52">
        <f>SUM(F306:L306)</f>
        <v>100</v>
      </c>
      <c r="P306" s="143"/>
      <c r="Q306" s="143"/>
      <c r="R306" s="143"/>
      <c r="S306" s="143"/>
      <c r="T306" s="143"/>
      <c r="U306" s="138"/>
      <c r="V306" s="144"/>
      <c r="W306" s="19"/>
    </row>
    <row r="307" spans="1:23" s="7" customFormat="1" ht="14.1" customHeight="1">
      <c r="A307" s="2" t="s">
        <v>413</v>
      </c>
      <c r="B307" s="34">
        <f>+'Pivot Table 2-Year Insts.'!$N$547</f>
        <v>56.907717215326493</v>
      </c>
      <c r="C307" s="35"/>
      <c r="D307" s="64">
        <f t="shared" si="39"/>
        <v>47.068120752331275</v>
      </c>
      <c r="E307" s="36"/>
      <c r="F307" s="46">
        <f>+'Pivot Table 2-Year Insts.'!$N$561</f>
        <v>12.170064801643749</v>
      </c>
      <c r="G307" s="79"/>
      <c r="H307" s="46">
        <f>+'Pivot Table 2-Year Insts.'!$N$564</f>
        <v>23.755334281650072</v>
      </c>
      <c r="I307" s="79"/>
      <c r="J307" s="46">
        <f>+'Pivot Table 2-Year Insts.'!$N$567</f>
        <v>11.142721669037458</v>
      </c>
      <c r="K307" s="79"/>
      <c r="L307" s="46">
        <f>+'Pivot Table 2-Year Insts.'!$N$570</f>
        <v>52.931879247668725</v>
      </c>
      <c r="M307" s="6"/>
      <c r="N307" s="52">
        <f>SUM(F307:L307)</f>
        <v>100</v>
      </c>
      <c r="P307" s="143"/>
      <c r="Q307" s="143"/>
      <c r="R307" s="143"/>
      <c r="S307" s="143"/>
      <c r="T307" s="143"/>
      <c r="U307" s="138"/>
      <c r="V307" s="144"/>
      <c r="W307" s="19"/>
    </row>
    <row r="308" spans="1:23" s="19" customFormat="1" ht="14.1" customHeight="1">
      <c r="A308" s="53" t="s">
        <v>414</v>
      </c>
      <c r="B308" s="37">
        <f>+'Pivot Table 2-Year Insts.'!$N$585</f>
        <v>0</v>
      </c>
      <c r="C308" s="54"/>
      <c r="D308" s="55">
        <f t="shared" si="39"/>
        <v>0</v>
      </c>
      <c r="E308" s="56"/>
      <c r="F308" s="57">
        <f>+'Pivot Table 2-Year Insts.'!$N$599</f>
        <v>0</v>
      </c>
      <c r="G308" s="101"/>
      <c r="H308" s="57">
        <f>+'Pivot Table 2-Year Insts.'!$N$602</f>
        <v>0</v>
      </c>
      <c r="I308" s="101"/>
      <c r="J308" s="57">
        <f>+'Pivot Table 2-Year Insts.'!$N$605</f>
        <v>0</v>
      </c>
      <c r="K308" s="101"/>
      <c r="L308" s="57">
        <f>+'Pivot Table 2-Year Insts.'!$N$608</f>
        <v>0</v>
      </c>
      <c r="M308" s="48"/>
      <c r="N308" s="58">
        <f>SUM(F308:L308)</f>
        <v>0</v>
      </c>
      <c r="P308" s="143"/>
      <c r="Q308" s="143"/>
      <c r="R308" s="143"/>
      <c r="S308" s="143"/>
      <c r="T308" s="143"/>
      <c r="U308" s="138"/>
      <c r="V308" s="144"/>
    </row>
    <row r="309" spans="1:23" ht="57" customHeight="1">
      <c r="A309" s="952" t="s">
        <v>773</v>
      </c>
      <c r="B309" s="952"/>
      <c r="C309" s="952"/>
      <c r="D309" s="953"/>
      <c r="E309" s="953"/>
      <c r="F309" s="953"/>
      <c r="G309" s="953"/>
      <c r="H309" s="953"/>
      <c r="I309" s="953"/>
      <c r="J309" s="953"/>
      <c r="K309" s="953"/>
      <c r="L309" s="953"/>
      <c r="M309" s="953"/>
      <c r="N309" s="953"/>
      <c r="P309" s="136"/>
      <c r="Q309" s="143"/>
      <c r="R309" s="143"/>
      <c r="S309" s="143"/>
      <c r="T309" s="143"/>
      <c r="U309" s="136"/>
      <c r="V309" s="136"/>
      <c r="W309" s="12"/>
    </row>
    <row r="310" spans="1:23" ht="15" customHeight="1">
      <c r="A310" s="952" t="s">
        <v>772</v>
      </c>
      <c r="B310" s="952"/>
      <c r="C310" s="952"/>
      <c r="D310" s="953"/>
      <c r="E310" s="953"/>
      <c r="F310" s="953"/>
      <c r="G310" s="953"/>
      <c r="H310" s="953"/>
      <c r="I310" s="953"/>
      <c r="J310" s="953"/>
      <c r="K310" s="953"/>
      <c r="L310" s="953"/>
      <c r="M310" s="953"/>
      <c r="N310" s="953"/>
      <c r="P310" s="136"/>
      <c r="Q310" s="136"/>
      <c r="R310" s="136"/>
      <c r="S310" s="136"/>
      <c r="T310" s="136"/>
      <c r="U310" s="136"/>
      <c r="V310" s="136"/>
      <c r="W310" s="12"/>
    </row>
    <row r="311" spans="1:23">
      <c r="A311" s="326" t="s">
        <v>939</v>
      </c>
      <c r="B311" s="832"/>
      <c r="C311" s="832"/>
      <c r="D311" s="833"/>
      <c r="E311" s="833"/>
      <c r="F311" s="833"/>
      <c r="G311" s="833"/>
      <c r="H311" s="833"/>
      <c r="I311" s="833"/>
      <c r="J311" s="833"/>
      <c r="K311" s="833"/>
      <c r="L311" s="833"/>
      <c r="M311" s="833"/>
      <c r="N311" s="183" t="s">
        <v>1012</v>
      </c>
      <c r="P311" s="136"/>
      <c r="Q311" s="136"/>
      <c r="R311" s="136"/>
      <c r="S311" s="136"/>
      <c r="T311" s="136"/>
      <c r="U311" s="136"/>
      <c r="V311" s="136"/>
      <c r="W311" s="12"/>
    </row>
    <row r="312" spans="1:23" ht="15.75">
      <c r="A312" s="1" t="s">
        <v>768</v>
      </c>
      <c r="B312" s="1"/>
      <c r="C312" s="1"/>
      <c r="D312" s="1"/>
      <c r="E312" s="1"/>
      <c r="F312" s="1"/>
      <c r="G312" s="1"/>
      <c r="H312" s="1"/>
      <c r="I312" s="1"/>
      <c r="J312" s="1"/>
      <c r="K312" s="1"/>
      <c r="L312" s="44"/>
      <c r="M312" s="11"/>
      <c r="N312" s="44"/>
    </row>
    <row r="313" spans="1:23" ht="9" customHeight="1">
      <c r="A313" s="1"/>
      <c r="B313" s="1"/>
      <c r="C313" s="1"/>
      <c r="D313" s="1"/>
      <c r="E313" s="1"/>
      <c r="F313" s="1"/>
      <c r="G313" s="1"/>
      <c r="H313" s="1"/>
      <c r="I313" s="1"/>
      <c r="J313" s="1"/>
      <c r="K313" s="1"/>
      <c r="L313" s="44"/>
      <c r="M313" s="11"/>
      <c r="N313" s="44"/>
    </row>
    <row r="314" spans="1:23" ht="15.75">
      <c r="A314" s="1" t="s">
        <v>425</v>
      </c>
      <c r="B314" s="1"/>
      <c r="C314" s="1"/>
      <c r="D314" s="1"/>
      <c r="E314" s="1"/>
      <c r="F314" s="1"/>
      <c r="G314" s="1"/>
      <c r="H314" s="1"/>
      <c r="I314" s="1"/>
      <c r="J314" s="1"/>
      <c r="K314" s="1"/>
      <c r="L314" s="44"/>
      <c r="M314" s="11"/>
      <c r="N314" s="44"/>
    </row>
    <row r="315" spans="1:23" ht="18.75">
      <c r="A315" s="1" t="s">
        <v>436</v>
      </c>
      <c r="B315" s="1"/>
      <c r="C315" s="1"/>
      <c r="D315" s="1"/>
      <c r="E315" s="1"/>
      <c r="F315" s="1"/>
      <c r="G315" s="1"/>
      <c r="H315" s="1"/>
      <c r="I315" s="1"/>
      <c r="J315" s="1"/>
      <c r="K315" s="1"/>
      <c r="L315" s="44"/>
      <c r="M315" s="11"/>
      <c r="N315" s="44"/>
    </row>
    <row r="316" spans="1:23" ht="15.75">
      <c r="A316" s="1" t="s">
        <v>1198</v>
      </c>
      <c r="B316" s="1"/>
      <c r="C316" s="1"/>
      <c r="D316" s="1"/>
      <c r="E316" s="1"/>
      <c r="F316" s="1"/>
      <c r="G316" s="1"/>
      <c r="H316" s="1"/>
      <c r="I316" s="1"/>
      <c r="J316" s="1"/>
      <c r="K316" s="1"/>
      <c r="L316" s="44"/>
      <c r="M316" s="11"/>
      <c r="N316" s="44"/>
    </row>
    <row r="317" spans="1:23" ht="9" customHeight="1">
      <c r="A317" s="1"/>
      <c r="B317" s="1"/>
      <c r="C317" s="1"/>
      <c r="D317" s="1"/>
      <c r="E317" s="1"/>
      <c r="F317" s="1"/>
      <c r="G317" s="1"/>
      <c r="H317" s="1"/>
      <c r="I317" s="1"/>
      <c r="J317" s="1"/>
      <c r="K317" s="1"/>
      <c r="L317" s="44"/>
      <c r="M317" s="11"/>
      <c r="N317" s="44"/>
    </row>
    <row r="318" spans="1:23" ht="63" customHeight="1">
      <c r="A318" s="15"/>
      <c r="B318" s="42" t="s">
        <v>938</v>
      </c>
      <c r="C318" s="50"/>
      <c r="D318" s="42" t="s">
        <v>771</v>
      </c>
      <c r="E318" s="51"/>
      <c r="F318" s="42" t="s">
        <v>435</v>
      </c>
      <c r="G318" s="42"/>
      <c r="H318" s="42" t="s">
        <v>396</v>
      </c>
      <c r="I318" s="42"/>
      <c r="J318" s="42" t="s">
        <v>390</v>
      </c>
      <c r="K318" s="42"/>
      <c r="L318" s="42" t="s">
        <v>416</v>
      </c>
      <c r="M318" s="42"/>
      <c r="N318" s="42" t="s">
        <v>417</v>
      </c>
      <c r="P318" s="145"/>
      <c r="Q318" s="145"/>
      <c r="R318" s="145"/>
      <c r="S318" s="145"/>
      <c r="T318" s="145"/>
      <c r="U318" s="145"/>
      <c r="V318" s="145"/>
      <c r="W318" s="12"/>
    </row>
    <row r="319" spans="1:23" s="18" customFormat="1" ht="18" customHeight="1">
      <c r="A319" s="13" t="s">
        <v>399</v>
      </c>
      <c r="B319" s="34">
        <f>+'Pivot Table 2-Year Insts.'!$O$623</f>
        <v>56.951891494513355</v>
      </c>
      <c r="C319" s="35"/>
      <c r="D319" s="63">
        <f>SUM(F319:J319)</f>
        <v>44.342862556547693</v>
      </c>
      <c r="E319" s="36"/>
      <c r="F319" s="46">
        <f>+'Pivot Table 2-Year Insts.'!$O$637</f>
        <v>18.006442291750552</v>
      </c>
      <c r="G319" s="6"/>
      <c r="H319" s="46">
        <f>+'Pivot Table 2-Year Insts.'!$O$640</f>
        <v>9.1648705620425854</v>
      </c>
      <c r="I319" s="46"/>
      <c r="J319" s="46">
        <f>+'Pivot Table 2-Year Insts.'!$O$643</f>
        <v>17.171549702754554</v>
      </c>
      <c r="K319" s="46"/>
      <c r="L319" s="46">
        <f>+'Pivot Table 2-Year Insts.'!$O$646</f>
        <v>55.657137443452307</v>
      </c>
      <c r="M319" s="6"/>
      <c r="N319" s="52">
        <f>SUM(F319:L319)</f>
        <v>100</v>
      </c>
      <c r="P319" s="137"/>
      <c r="Q319" s="137"/>
      <c r="R319" s="137"/>
      <c r="S319" s="137"/>
      <c r="T319" s="137"/>
      <c r="U319" s="138"/>
      <c r="V319" s="139"/>
    </row>
    <row r="320" spans="1:23" s="29" customFormat="1" ht="9" customHeight="1">
      <c r="A320" s="65"/>
      <c r="B320" s="161"/>
      <c r="C320" s="35"/>
      <c r="D320" s="64"/>
      <c r="E320" s="36"/>
      <c r="F320" s="6"/>
      <c r="G320" s="79"/>
      <c r="H320" s="6"/>
      <c r="I320" s="79"/>
      <c r="J320" s="6"/>
      <c r="K320" s="79"/>
      <c r="L320" s="6"/>
      <c r="M320" s="40"/>
      <c r="N320" s="52"/>
      <c r="P320" s="140"/>
      <c r="Q320" s="140"/>
      <c r="R320" s="140"/>
      <c r="S320" s="140"/>
      <c r="T320" s="140"/>
      <c r="U320" s="141"/>
      <c r="V320" s="142"/>
      <c r="W320" s="30"/>
    </row>
    <row r="321" spans="1:23" s="7" customFormat="1" ht="14.1" customHeight="1">
      <c r="A321" s="13" t="s">
        <v>400</v>
      </c>
      <c r="B321" s="34" t="str">
        <f>IFERROR('Pivot Table 2-Year Insts.'!$O$15,"—")</f>
        <v>—</v>
      </c>
      <c r="C321" s="35"/>
      <c r="D321" s="64">
        <f t="shared" ref="D321:D324" si="40">SUM(F321:J321)</f>
        <v>46.109625668449198</v>
      </c>
      <c r="E321" s="36"/>
      <c r="F321" s="46">
        <f>+'Pivot Table 2-Year Insts.'!$O$29</f>
        <v>17.259358288770056</v>
      </c>
      <c r="G321" s="79"/>
      <c r="H321" s="6">
        <f>+'Pivot Table 2-Year Insts.'!$O$32</f>
        <v>0</v>
      </c>
      <c r="I321" s="79"/>
      <c r="J321" s="6">
        <f>+'Pivot Table 2-Year Insts.'!$O$35</f>
        <v>28.850267379679146</v>
      </c>
      <c r="K321" s="79"/>
      <c r="L321" s="6">
        <f>+'Pivot Table 2-Year Insts.'!$O$38</f>
        <v>53.890374331550802</v>
      </c>
      <c r="M321" s="6"/>
      <c r="N321" s="52">
        <f>SUM(F321:L321)</f>
        <v>100</v>
      </c>
      <c r="P321" s="143"/>
      <c r="Q321" s="143"/>
      <c r="R321" s="143"/>
      <c r="S321" s="143"/>
      <c r="T321" s="143"/>
      <c r="U321" s="138"/>
      <c r="V321" s="139"/>
    </row>
    <row r="322" spans="1:23" s="7" customFormat="1" ht="14.1" customHeight="1">
      <c r="A322" s="2" t="s">
        <v>401</v>
      </c>
      <c r="B322" s="34">
        <f>+'Pivot Table 2-Year Insts.'!$O$53</f>
        <v>39.656786271450855</v>
      </c>
      <c r="C322" s="35"/>
      <c r="D322" s="64">
        <f t="shared" si="40"/>
        <v>54.68135326514556</v>
      </c>
      <c r="E322" s="36"/>
      <c r="F322" s="46">
        <f>+'Pivot Table 2-Year Insts.'!$O$67</f>
        <v>24.154209284028326</v>
      </c>
      <c r="G322" s="79"/>
      <c r="H322" s="6">
        <f>+'Pivot Table 2-Year Insts.'!$O$70</f>
        <v>14.240755310778914</v>
      </c>
      <c r="I322" s="79"/>
      <c r="J322" s="6">
        <f>+'Pivot Table 2-Year Insts.'!$O$73</f>
        <v>16.286388670338319</v>
      </c>
      <c r="K322" s="79"/>
      <c r="L322" s="6">
        <f>+'Pivot Table 2-Year Insts.'!$O$76</f>
        <v>45.318646734854447</v>
      </c>
      <c r="M322" s="6"/>
      <c r="N322" s="52">
        <f>SUM(F322:L322)</f>
        <v>100</v>
      </c>
      <c r="P322" s="143"/>
      <c r="Q322" s="143"/>
      <c r="R322" s="143"/>
      <c r="S322" s="143"/>
      <c r="T322" s="143"/>
      <c r="U322" s="138"/>
      <c r="V322" s="144"/>
      <c r="W322" s="19"/>
    </row>
    <row r="323" spans="1:23" s="18" customFormat="1" ht="13.5" customHeight="1">
      <c r="A323" s="2" t="s">
        <v>415</v>
      </c>
      <c r="B323" s="34">
        <f>+'Pivot Table 2-Year Insts.'!$O$91</f>
        <v>35.953878406708597</v>
      </c>
      <c r="C323" s="35"/>
      <c r="D323" s="64">
        <f t="shared" si="40"/>
        <v>19.460641399416907</v>
      </c>
      <c r="E323" s="36"/>
      <c r="F323" s="46">
        <f>+'Pivot Table 2-Year Insts.'!$O$105</f>
        <v>6.4139941690962097</v>
      </c>
      <c r="G323" s="79"/>
      <c r="H323" s="6">
        <f>+'Pivot Table 2-Year Insts.'!$O$108</f>
        <v>0</v>
      </c>
      <c r="I323" s="79"/>
      <c r="J323" s="6">
        <f>+'Pivot Table 2-Year Insts.'!$O$111</f>
        <v>13.0466472303207</v>
      </c>
      <c r="K323" s="79"/>
      <c r="L323" s="6">
        <f>+'Pivot Table 2-Year Insts.'!$O$114</f>
        <v>80.539358600583085</v>
      </c>
      <c r="M323" s="6"/>
      <c r="N323" s="52">
        <f>SUM(F323:L323)</f>
        <v>100</v>
      </c>
      <c r="P323" s="143"/>
      <c r="Q323" s="143"/>
      <c r="R323" s="143"/>
      <c r="S323" s="143"/>
      <c r="T323" s="143"/>
      <c r="U323" s="138"/>
      <c r="V323" s="144"/>
      <c r="W323" s="20"/>
    </row>
    <row r="324" spans="1:23" s="7" customFormat="1" ht="14.1" customHeight="1">
      <c r="A324" s="2" t="s">
        <v>402</v>
      </c>
      <c r="B324" s="34">
        <f>+'Pivot Table 2-Year Insts.'!$O$129</f>
        <v>32.044014671557186</v>
      </c>
      <c r="C324" s="35"/>
      <c r="D324" s="64">
        <f t="shared" si="40"/>
        <v>62.539021852237262</v>
      </c>
      <c r="E324" s="36"/>
      <c r="F324" s="46">
        <f>+'Pivot Table 2-Year Insts.'!$O$143</f>
        <v>34.616718695802987</v>
      </c>
      <c r="G324" s="79"/>
      <c r="H324" s="6">
        <f>+'Pivot Table 2-Year Insts.'!$O$146</f>
        <v>12.521678806798473</v>
      </c>
      <c r="I324" s="79"/>
      <c r="J324" s="6">
        <f>+'Pivot Table 2-Year Insts.'!$O$149</f>
        <v>15.400624349635796</v>
      </c>
      <c r="K324" s="79"/>
      <c r="L324" s="6">
        <f>+'Pivot Table 2-Year Insts.'!$O$152</f>
        <v>37.460978147762745</v>
      </c>
      <c r="M324" s="6"/>
      <c r="N324" s="52">
        <f>SUM(F324:L324)</f>
        <v>100</v>
      </c>
      <c r="P324" s="143"/>
      <c r="Q324" s="143"/>
      <c r="R324" s="143"/>
      <c r="S324" s="143"/>
      <c r="T324" s="143"/>
      <c r="U324" s="138"/>
      <c r="V324" s="144"/>
      <c r="W324" s="19"/>
    </row>
    <row r="325" spans="1:23" s="7" customFormat="1" ht="14.1" customHeight="1">
      <c r="A325" s="2"/>
      <c r="B325" s="34"/>
      <c r="C325" s="35"/>
      <c r="D325" s="64"/>
      <c r="E325" s="36"/>
      <c r="F325" s="46"/>
      <c r="G325" s="79"/>
      <c r="H325" s="6"/>
      <c r="I325" s="79"/>
      <c r="J325" s="6"/>
      <c r="K325" s="79"/>
      <c r="L325" s="6"/>
      <c r="M325" s="6"/>
      <c r="N325" s="52"/>
      <c r="P325" s="143"/>
      <c r="Q325" s="143"/>
      <c r="R325" s="143"/>
      <c r="S325" s="143"/>
      <c r="T325" s="143"/>
      <c r="U325" s="138"/>
      <c r="V325" s="144"/>
      <c r="W325" s="19"/>
    </row>
    <row r="326" spans="1:23" s="7" customFormat="1" ht="14.1" customHeight="1">
      <c r="A326" s="2" t="s">
        <v>403</v>
      </c>
      <c r="B326" s="34">
        <f>+'Pivot Table 2-Year Insts.'!$O$167</f>
        <v>56.328576282704724</v>
      </c>
      <c r="C326" s="35"/>
      <c r="D326" s="64">
        <f t="shared" ref="D326:D329" si="41">SUM(F326:J326)</f>
        <v>42.84421655858845</v>
      </c>
      <c r="E326" s="36"/>
      <c r="F326" s="46">
        <f>+'Pivot Table 2-Year Insts.'!$O$181</f>
        <v>12.577288493439903</v>
      </c>
      <c r="G326" s="79"/>
      <c r="H326" s="6">
        <f>+'Pivot Table 2-Year Insts.'!$O$184</f>
        <v>12.547127130146283</v>
      </c>
      <c r="I326" s="79"/>
      <c r="J326" s="6">
        <f>+'Pivot Table 2-Year Insts.'!$O$187</f>
        <v>17.719800935002262</v>
      </c>
      <c r="K326" s="79"/>
      <c r="L326" s="6">
        <f>+'Pivot Table 2-Year Insts.'!$O$190</f>
        <v>57.155783441411558</v>
      </c>
      <c r="M326" s="6"/>
      <c r="N326" s="52">
        <f>SUM(F326:L326)</f>
        <v>100</v>
      </c>
      <c r="P326" s="143"/>
      <c r="Q326" s="143"/>
      <c r="R326" s="143"/>
      <c r="S326" s="143"/>
      <c r="T326" s="143"/>
      <c r="U326" s="138"/>
      <c r="V326" s="144"/>
      <c r="W326" s="19"/>
    </row>
    <row r="327" spans="1:23" s="7" customFormat="1" ht="14.1" customHeight="1">
      <c r="A327" s="2" t="s">
        <v>404</v>
      </c>
      <c r="B327" s="34">
        <f>+'Pivot Table 2-Year Insts.'!$O$205</f>
        <v>44.636237256719184</v>
      </c>
      <c r="C327" s="35"/>
      <c r="D327" s="64">
        <f t="shared" si="41"/>
        <v>46.535167402024399</v>
      </c>
      <c r="E327" s="36"/>
      <c r="F327" s="46">
        <f>+'Pivot Table 2-Year Insts.'!$O$219</f>
        <v>24.863742538281858</v>
      </c>
      <c r="G327" s="79"/>
      <c r="H327" s="6">
        <f>+'Pivot Table 2-Year Insts.'!$O$222</f>
        <v>14.819621074487413</v>
      </c>
      <c r="I327" s="79"/>
      <c r="J327" s="6">
        <f>+'Pivot Table 2-Year Insts.'!$O$225</f>
        <v>6.8518037892551256</v>
      </c>
      <c r="K327" s="79"/>
      <c r="L327" s="6">
        <f>+'Pivot Table 2-Year Insts.'!$O$228</f>
        <v>53.464832597975608</v>
      </c>
      <c r="M327" s="6"/>
      <c r="N327" s="52">
        <f>SUM(F327:L327)</f>
        <v>100</v>
      </c>
      <c r="P327" s="143"/>
      <c r="Q327" s="143"/>
      <c r="R327" s="143"/>
      <c r="S327" s="143"/>
      <c r="T327" s="143"/>
      <c r="U327" s="138"/>
      <c r="V327" s="144"/>
      <c r="W327" s="19"/>
    </row>
    <row r="328" spans="1:23" s="7" customFormat="1" ht="13.5" customHeight="1">
      <c r="A328" s="2" t="s">
        <v>405</v>
      </c>
      <c r="B328" s="34">
        <f>+'Pivot Table 2-Year Insts.'!$O$243</f>
        <v>55.761562998405104</v>
      </c>
      <c r="C328" s="35"/>
      <c r="D328" s="64">
        <f t="shared" si="41"/>
        <v>48.40900965319986</v>
      </c>
      <c r="E328" s="36"/>
      <c r="F328" s="46">
        <f>+'Pivot Table 2-Year Insts.'!$O$257</f>
        <v>5.8276725062567039</v>
      </c>
      <c r="G328" s="79"/>
      <c r="H328" s="6">
        <f>+'Pivot Table 2-Year Insts.'!$O$260</f>
        <v>14.837325706113694</v>
      </c>
      <c r="I328" s="79"/>
      <c r="J328" s="6">
        <f>+'Pivot Table 2-Year Insts.'!$O$263</f>
        <v>27.744011440829457</v>
      </c>
      <c r="K328" s="79"/>
      <c r="L328" s="6">
        <f>+'Pivot Table 2-Year Insts.'!$O$266</f>
        <v>51.590990346800147</v>
      </c>
      <c r="M328" s="6"/>
      <c r="N328" s="52">
        <f>SUM(F328:L328)</f>
        <v>100</v>
      </c>
      <c r="P328" s="143"/>
      <c r="Q328" s="143"/>
      <c r="R328" s="143"/>
      <c r="S328" s="143"/>
      <c r="T328" s="143"/>
      <c r="U328" s="138"/>
      <c r="V328" s="144"/>
      <c r="W328" s="19"/>
    </row>
    <row r="329" spans="1:23" s="7" customFormat="1" ht="14.1" customHeight="1">
      <c r="A329" s="2" t="s">
        <v>406</v>
      </c>
      <c r="B329" s="34" t="str">
        <f>IFERROR('Pivot Table 2-Year Insts.'!$O$281,"—")</f>
        <v>—</v>
      </c>
      <c r="C329" s="35"/>
      <c r="D329" s="64">
        <f t="shared" si="41"/>
        <v>53.457716487527883</v>
      </c>
      <c r="E329" s="36"/>
      <c r="F329" s="46">
        <f>+'Pivot Table 2-Year Insts.'!$O$295</f>
        <v>16.690326505779758</v>
      </c>
      <c r="G329" s="79"/>
      <c r="H329" s="6">
        <f>+'Pivot Table 2-Year Insts.'!$O$298</f>
        <v>17.643480024335833</v>
      </c>
      <c r="I329" s="79"/>
      <c r="J329" s="6">
        <f>+'Pivot Table 2-Year Insts.'!$O$301</f>
        <v>19.123909957412287</v>
      </c>
      <c r="K329" s="79"/>
      <c r="L329" s="6">
        <f>+'Pivot Table 2-Year Insts.'!$O$304</f>
        <v>46.542283512472117</v>
      </c>
      <c r="M329" s="6"/>
      <c r="N329" s="52">
        <f>SUM(F329:L329)</f>
        <v>100</v>
      </c>
      <c r="P329" s="143"/>
      <c r="Q329" s="143"/>
      <c r="R329" s="143"/>
      <c r="S329" s="143"/>
      <c r="T329" s="143"/>
      <c r="U329" s="138"/>
      <c r="V329" s="144"/>
      <c r="W329" s="19"/>
    </row>
    <row r="330" spans="1:23" s="7" customFormat="1" ht="14.1" customHeight="1">
      <c r="A330" s="2"/>
      <c r="B330" s="34"/>
      <c r="C330" s="35"/>
      <c r="D330" s="64"/>
      <c r="E330" s="36"/>
      <c r="F330" s="46"/>
      <c r="G330" s="79"/>
      <c r="H330" s="6"/>
      <c r="I330" s="79"/>
      <c r="J330" s="6"/>
      <c r="K330" s="79"/>
      <c r="L330" s="6"/>
      <c r="M330" s="6"/>
      <c r="N330" s="52"/>
      <c r="P330" s="143"/>
      <c r="Q330" s="143"/>
      <c r="R330" s="143"/>
      <c r="S330" s="143"/>
      <c r="T330" s="143"/>
      <c r="U330" s="138"/>
      <c r="V330" s="144"/>
      <c r="W330" s="19"/>
    </row>
    <row r="331" spans="1:23" s="18" customFormat="1" ht="14.1" customHeight="1">
      <c r="A331" s="2" t="s">
        <v>407</v>
      </c>
      <c r="B331" s="34">
        <f>+'Pivot Table 2-Year Insts.'!$O$319</f>
        <v>76.903910043444924</v>
      </c>
      <c r="C331" s="35"/>
      <c r="D331" s="64">
        <f t="shared" ref="D331:D334" si="42">SUM(F331:J331)</f>
        <v>38.954889091966436</v>
      </c>
      <c r="E331" s="36"/>
      <c r="F331" s="46">
        <f>+'Pivot Table 2-Year Insts.'!$O$333</f>
        <v>25.994849214920663</v>
      </c>
      <c r="G331" s="79"/>
      <c r="H331" s="46">
        <f>+'Pivot Table 2-Year Insts.'!$O$336</f>
        <v>0</v>
      </c>
      <c r="I331" s="79"/>
      <c r="J331" s="46">
        <f>+'Pivot Table 2-Year Insts.'!$O$339</f>
        <v>12.960039877045777</v>
      </c>
      <c r="K331" s="79"/>
      <c r="L331" s="46">
        <f>+'Pivot Table 2-Year Insts.'!$O$342</f>
        <v>61.045110908033564</v>
      </c>
      <c r="M331" s="6"/>
      <c r="N331" s="52">
        <f>SUM(F331:L331)</f>
        <v>100</v>
      </c>
      <c r="P331" s="143"/>
      <c r="Q331" s="143"/>
      <c r="R331" s="143"/>
      <c r="S331" s="143"/>
      <c r="T331" s="143"/>
      <c r="U331" s="138"/>
      <c r="V331" s="144"/>
      <c r="W331" s="20"/>
    </row>
    <row r="332" spans="1:23" s="7" customFormat="1" ht="14.1" customHeight="1">
      <c r="A332" s="2" t="s">
        <v>408</v>
      </c>
      <c r="B332" s="34">
        <f>+'Pivot Table 2-Year Insts.'!$O$357</f>
        <v>30.01154543955138</v>
      </c>
      <c r="C332" s="35"/>
      <c r="D332" s="64">
        <f t="shared" si="42"/>
        <v>33.875577049901075</v>
      </c>
      <c r="E332" s="36"/>
      <c r="F332" s="46">
        <f>+'Pivot Table 2-Year Insts.'!$O$371</f>
        <v>23.356781710265992</v>
      </c>
      <c r="G332" s="79"/>
      <c r="H332" s="46">
        <f>+'Pivot Table 2-Year Insts.'!$O$374</f>
        <v>0</v>
      </c>
      <c r="I332" s="79"/>
      <c r="J332" s="46">
        <f>+'Pivot Table 2-Year Insts.'!$O$377</f>
        <v>10.518795339635084</v>
      </c>
      <c r="K332" s="79"/>
      <c r="L332" s="46">
        <f>+'Pivot Table 2-Year Insts.'!$O$380</f>
        <v>66.124422950098932</v>
      </c>
      <c r="M332" s="6"/>
      <c r="N332" s="52">
        <f>SUM(F332:L332)</f>
        <v>100</v>
      </c>
      <c r="P332" s="143"/>
      <c r="Q332" s="143"/>
      <c r="R332" s="143"/>
      <c r="S332" s="143"/>
      <c r="T332" s="143"/>
      <c r="U332" s="138"/>
      <c r="V332" s="144"/>
      <c r="W332" s="19"/>
    </row>
    <row r="333" spans="1:23" s="7" customFormat="1" ht="14.1" customHeight="1">
      <c r="A333" s="2" t="s">
        <v>409</v>
      </c>
      <c r="B333" s="34">
        <f>+'Pivot Table 2-Year Insts.'!$O$395</f>
        <v>33.808418959231027</v>
      </c>
      <c r="C333" s="35"/>
      <c r="D333" s="64">
        <f t="shared" si="42"/>
        <v>48.284313725490193</v>
      </c>
      <c r="E333" s="36"/>
      <c r="F333" s="46">
        <f>+'Pivot Table 2-Year Insts.'!$O$409</f>
        <v>12.84313725490196</v>
      </c>
      <c r="G333" s="79"/>
      <c r="H333" s="46">
        <f>+'Pivot Table 2-Year Insts.'!$O$412</f>
        <v>10.833333333333334</v>
      </c>
      <c r="I333" s="79"/>
      <c r="J333" s="46">
        <f>+'Pivot Table 2-Year Insts.'!$O$415</f>
        <v>24.6078431372549</v>
      </c>
      <c r="K333" s="79"/>
      <c r="L333" s="46">
        <f>+'Pivot Table 2-Year Insts.'!$O$418</f>
        <v>51.715686274509807</v>
      </c>
      <c r="M333" s="6"/>
      <c r="N333" s="52">
        <f>SUM(F333:L333)</f>
        <v>100</v>
      </c>
      <c r="P333" s="143"/>
      <c r="Q333" s="143"/>
      <c r="R333" s="143"/>
      <c r="S333" s="143"/>
      <c r="T333" s="143"/>
      <c r="U333" s="138"/>
      <c r="V333" s="144"/>
      <c r="W333" s="19"/>
    </row>
    <row r="334" spans="1:23" s="7" customFormat="1" ht="13.5" customHeight="1">
      <c r="A334" s="2" t="s">
        <v>410</v>
      </c>
      <c r="B334" s="34">
        <f>+'Pivot Table 2-Year Insts.'!$O$433</f>
        <v>53.332691196301298</v>
      </c>
      <c r="C334" s="35"/>
      <c r="D334" s="64">
        <f t="shared" si="42"/>
        <v>41.647101318403472</v>
      </c>
      <c r="E334" s="36"/>
      <c r="F334" s="46">
        <f>+'Pivot Table 2-Year Insts.'!$O$447</f>
        <v>12.082355065920174</v>
      </c>
      <c r="G334" s="79"/>
      <c r="H334" s="46">
        <f>+'Pivot Table 2-Year Insts.'!$O$450</f>
        <v>19.794112335199568</v>
      </c>
      <c r="I334" s="79"/>
      <c r="J334" s="46">
        <f>+'Pivot Table 2-Year Insts.'!$O$453</f>
        <v>9.7706339172837282</v>
      </c>
      <c r="K334" s="79"/>
      <c r="L334" s="46">
        <f>+'Pivot Table 2-Year Insts.'!$O$456</f>
        <v>58.352898681596535</v>
      </c>
      <c r="M334" s="6"/>
      <c r="N334" s="52">
        <f>SUM(F334:L334)</f>
        <v>100</v>
      </c>
      <c r="P334" s="143"/>
      <c r="Q334" s="143"/>
      <c r="R334" s="143"/>
      <c r="S334" s="143"/>
      <c r="T334" s="143"/>
      <c r="U334" s="138"/>
      <c r="V334" s="144"/>
      <c r="W334" s="19"/>
    </row>
    <row r="335" spans="1:23" s="7" customFormat="1" ht="13.5" customHeight="1">
      <c r="A335" s="2"/>
      <c r="B335" s="34"/>
      <c r="C335" s="35"/>
      <c r="D335" s="64"/>
      <c r="E335" s="36"/>
      <c r="F335" s="46"/>
      <c r="G335" s="79"/>
      <c r="H335" s="46"/>
      <c r="I335" s="79"/>
      <c r="J335" s="46"/>
      <c r="K335" s="79"/>
      <c r="L335" s="46"/>
      <c r="M335" s="6"/>
      <c r="N335" s="52"/>
      <c r="P335" s="143"/>
      <c r="Q335" s="143"/>
      <c r="R335" s="143"/>
      <c r="S335" s="143"/>
      <c r="T335" s="143"/>
      <c r="U335" s="138"/>
      <c r="V335" s="144"/>
      <c r="W335" s="19"/>
    </row>
    <row r="336" spans="1:23" s="7" customFormat="1" ht="14.1" customHeight="1">
      <c r="A336" s="2" t="s">
        <v>411</v>
      </c>
      <c r="B336" s="34">
        <f>+'Pivot Table 2-Year Insts.'!$O$471</f>
        <v>76.293247302258322</v>
      </c>
      <c r="C336" s="35"/>
      <c r="D336" s="64">
        <f t="shared" ref="D336:D339" si="43">SUM(F336:J336)</f>
        <v>45.581802274715656</v>
      </c>
      <c r="E336" s="36"/>
      <c r="F336" s="46">
        <f>+'Pivot Table 2-Year Insts.'!$O$485</f>
        <v>12.992125984251967</v>
      </c>
      <c r="G336" s="79"/>
      <c r="H336" s="46">
        <f>+'Pivot Table 2-Year Insts.'!$O$488</f>
        <v>14.960629921259844</v>
      </c>
      <c r="I336" s="79"/>
      <c r="J336" s="46">
        <f>+'Pivot Table 2-Year Insts.'!$O$491</f>
        <v>17.629046369203849</v>
      </c>
      <c r="K336" s="79"/>
      <c r="L336" s="46">
        <f>+'Pivot Table 2-Year Insts.'!$O$494</f>
        <v>54.418197725284337</v>
      </c>
      <c r="M336" s="6"/>
      <c r="N336" s="52">
        <f>SUM(F336:L336)</f>
        <v>100</v>
      </c>
      <c r="P336" s="143"/>
      <c r="Q336" s="143"/>
      <c r="R336" s="143"/>
      <c r="S336" s="143"/>
      <c r="T336" s="143"/>
      <c r="U336" s="138"/>
      <c r="V336" s="144"/>
      <c r="W336" s="19"/>
    </row>
    <row r="337" spans="1:23" s="7" customFormat="1" ht="14.1" customHeight="1">
      <c r="A337" s="2" t="s">
        <v>412</v>
      </c>
      <c r="B337" s="34">
        <f>+'Pivot Table 2-Year Insts.'!$O$509</f>
        <v>47.670948053254634</v>
      </c>
      <c r="C337" s="35"/>
      <c r="D337" s="64">
        <f t="shared" si="43"/>
        <v>48.870911009497007</v>
      </c>
      <c r="E337" s="36"/>
      <c r="F337" s="46">
        <f>+'Pivot Table 2-Year Insts.'!$O$523</f>
        <v>14.89271895884629</v>
      </c>
      <c r="G337" s="79"/>
      <c r="H337" s="46">
        <f>+'Pivot Table 2-Year Insts.'!$O$526</f>
        <v>11.487864931410483</v>
      </c>
      <c r="I337" s="79"/>
      <c r="J337" s="46">
        <f>+'Pivot Table 2-Year Insts.'!$O$529</f>
        <v>22.490327119240238</v>
      </c>
      <c r="K337" s="79"/>
      <c r="L337" s="46">
        <f>+'Pivot Table 2-Year Insts.'!$O$532</f>
        <v>51.129088990502993</v>
      </c>
      <c r="M337" s="6"/>
      <c r="N337" s="52">
        <f>SUM(F337:L337)</f>
        <v>100</v>
      </c>
      <c r="P337" s="143"/>
      <c r="Q337" s="143"/>
      <c r="R337" s="143"/>
      <c r="S337" s="143"/>
      <c r="T337" s="143"/>
      <c r="U337" s="138"/>
      <c r="V337" s="144"/>
      <c r="W337" s="19"/>
    </row>
    <row r="338" spans="1:23" s="7" customFormat="1" ht="14.1" customHeight="1">
      <c r="A338" s="2" t="s">
        <v>413</v>
      </c>
      <c r="B338" s="34">
        <f>+'Pivot Table 2-Year Insts.'!$O$547</f>
        <v>60.975177304964532</v>
      </c>
      <c r="C338" s="35"/>
      <c r="D338" s="64">
        <f t="shared" si="43"/>
        <v>42.774062227391681</v>
      </c>
      <c r="E338" s="36"/>
      <c r="F338" s="46">
        <f>+'Pivot Table 2-Year Insts.'!$O$561</f>
        <v>15.9930212271009</v>
      </c>
      <c r="G338" s="79"/>
      <c r="H338" s="46">
        <f>+'Pivot Table 2-Year Insts.'!$O$564</f>
        <v>15.498691480081419</v>
      </c>
      <c r="I338" s="79"/>
      <c r="J338" s="46">
        <f>+'Pivot Table 2-Year Insts.'!$O$567</f>
        <v>11.282349520209364</v>
      </c>
      <c r="K338" s="79"/>
      <c r="L338" s="46">
        <f>+'Pivot Table 2-Year Insts.'!$O$570</f>
        <v>57.225937772608319</v>
      </c>
      <c r="M338" s="6"/>
      <c r="N338" s="52">
        <f>SUM(F338:L338)</f>
        <v>100</v>
      </c>
      <c r="P338" s="143"/>
      <c r="Q338" s="143"/>
      <c r="R338" s="143"/>
      <c r="S338" s="143"/>
      <c r="T338" s="143"/>
      <c r="U338" s="138"/>
      <c r="V338" s="144"/>
      <c r="W338" s="19"/>
    </row>
    <row r="339" spans="1:23" s="19" customFormat="1" ht="14.1" customHeight="1">
      <c r="A339" s="53" t="s">
        <v>414</v>
      </c>
      <c r="B339" s="37">
        <f>+'Pivot Table 2-Year Insts.'!$O$585</f>
        <v>0</v>
      </c>
      <c r="C339" s="54"/>
      <c r="D339" s="55">
        <f t="shared" si="43"/>
        <v>0</v>
      </c>
      <c r="E339" s="56"/>
      <c r="F339" s="57">
        <f>+'Pivot Table 2-Year Insts.'!$O$599</f>
        <v>0</v>
      </c>
      <c r="G339" s="101"/>
      <c r="H339" s="57">
        <f>+'Pivot Table 2-Year Insts.'!$O$602</f>
        <v>0</v>
      </c>
      <c r="I339" s="101"/>
      <c r="J339" s="57">
        <f>+'Pivot Table 2-Year Insts.'!$O$605</f>
        <v>0</v>
      </c>
      <c r="K339" s="101"/>
      <c r="L339" s="57">
        <f>+'Pivot Table 2-Year Insts.'!$O$608</f>
        <v>0</v>
      </c>
      <c r="M339" s="48"/>
      <c r="N339" s="58">
        <f>SUM(F339:L339)</f>
        <v>0</v>
      </c>
      <c r="P339" s="143"/>
      <c r="Q339" s="143"/>
      <c r="R339" s="143"/>
      <c r="S339" s="143"/>
      <c r="T339" s="143"/>
      <c r="U339" s="138"/>
      <c r="V339" s="144"/>
    </row>
    <row r="340" spans="1:23" ht="57" customHeight="1">
      <c r="A340" s="952" t="s">
        <v>773</v>
      </c>
      <c r="B340" s="952"/>
      <c r="C340" s="952"/>
      <c r="D340" s="953"/>
      <c r="E340" s="953"/>
      <c r="F340" s="953"/>
      <c r="G340" s="953"/>
      <c r="H340" s="953"/>
      <c r="I340" s="953"/>
      <c r="J340" s="953"/>
      <c r="K340" s="953"/>
      <c r="L340" s="953"/>
      <c r="M340" s="953"/>
      <c r="N340" s="953"/>
      <c r="P340" s="136"/>
      <c r="Q340" s="143"/>
      <c r="R340" s="143"/>
      <c r="S340" s="143"/>
      <c r="T340" s="143"/>
      <c r="U340" s="136"/>
      <c r="V340" s="136"/>
      <c r="W340" s="12"/>
    </row>
    <row r="341" spans="1:23" ht="15" customHeight="1">
      <c r="A341" s="952" t="s">
        <v>772</v>
      </c>
      <c r="B341" s="952"/>
      <c r="C341" s="952"/>
      <c r="D341" s="953"/>
      <c r="E341" s="953"/>
      <c r="F341" s="953"/>
      <c r="G341" s="953"/>
      <c r="H341" s="953"/>
      <c r="I341" s="953"/>
      <c r="J341" s="953"/>
      <c r="K341" s="953"/>
      <c r="L341" s="953"/>
      <c r="M341" s="953"/>
      <c r="N341" s="953"/>
      <c r="P341" s="136"/>
      <c r="Q341" s="136"/>
      <c r="R341" s="136"/>
      <c r="S341" s="136"/>
      <c r="T341" s="136"/>
      <c r="U341" s="136"/>
      <c r="V341" s="136"/>
      <c r="W341" s="12"/>
    </row>
    <row r="342" spans="1:23">
      <c r="A342" s="326" t="s">
        <v>939</v>
      </c>
      <c r="B342" s="832"/>
      <c r="C342" s="832"/>
      <c r="D342" s="833"/>
      <c r="E342" s="833"/>
      <c r="F342" s="833"/>
      <c r="G342" s="833"/>
      <c r="H342" s="833"/>
      <c r="I342" s="833"/>
      <c r="J342" s="833"/>
      <c r="K342" s="833"/>
      <c r="L342" s="833"/>
      <c r="M342" s="833"/>
      <c r="N342" s="183" t="s">
        <v>1012</v>
      </c>
      <c r="P342" s="136"/>
      <c r="Q342" s="136"/>
      <c r="R342" s="136"/>
      <c r="S342" s="136"/>
      <c r="T342" s="136"/>
      <c r="U342" s="136"/>
      <c r="V342" s="136"/>
      <c r="W342" s="12"/>
    </row>
    <row r="343" spans="1:23" ht="15.75">
      <c r="A343" s="1" t="s">
        <v>769</v>
      </c>
      <c r="B343" s="1"/>
      <c r="C343" s="1"/>
      <c r="D343" s="1"/>
      <c r="E343" s="1"/>
      <c r="F343" s="1"/>
      <c r="G343" s="1"/>
      <c r="H343" s="1"/>
      <c r="I343" s="1"/>
      <c r="J343" s="1"/>
      <c r="K343" s="1"/>
      <c r="L343" s="44"/>
      <c r="M343" s="11"/>
      <c r="N343" s="44"/>
      <c r="P343" s="136"/>
      <c r="Q343" s="136"/>
      <c r="R343" s="136"/>
      <c r="S343" s="136"/>
      <c r="T343" s="136"/>
      <c r="U343" s="136"/>
      <c r="V343" s="136"/>
      <c r="W343" s="12"/>
    </row>
    <row r="344" spans="1:23" ht="9" customHeight="1">
      <c r="A344" s="1"/>
      <c r="B344" s="1"/>
      <c r="C344" s="1"/>
      <c r="D344" s="1"/>
      <c r="E344" s="1"/>
      <c r="F344" s="1"/>
      <c r="G344" s="1"/>
      <c r="H344" s="1"/>
      <c r="I344" s="1"/>
      <c r="J344" s="1"/>
      <c r="K344" s="1"/>
      <c r="L344" s="44"/>
      <c r="M344" s="11"/>
      <c r="N344" s="44"/>
      <c r="P344" s="136"/>
      <c r="Q344" s="136"/>
      <c r="R344" s="136"/>
      <c r="S344" s="136"/>
      <c r="T344" s="136"/>
      <c r="U344" s="136"/>
      <c r="V344" s="136"/>
      <c r="W344" s="12"/>
    </row>
    <row r="345" spans="1:23" ht="15.75">
      <c r="A345" s="1" t="s">
        <v>425</v>
      </c>
      <c r="B345" s="1"/>
      <c r="C345" s="1"/>
      <c r="D345" s="1"/>
      <c r="E345" s="1"/>
      <c r="F345" s="1"/>
      <c r="G345" s="1"/>
      <c r="H345" s="1"/>
      <c r="I345" s="1"/>
      <c r="J345" s="1"/>
      <c r="K345" s="1"/>
      <c r="L345" s="44"/>
      <c r="M345" s="11"/>
      <c r="N345" s="44"/>
      <c r="P345" s="136"/>
      <c r="Q345" s="136"/>
      <c r="R345" s="136"/>
      <c r="S345" s="136"/>
      <c r="T345" s="136"/>
      <c r="U345" s="136"/>
      <c r="V345" s="136"/>
      <c r="W345" s="12"/>
    </row>
    <row r="346" spans="1:23" ht="18.75">
      <c r="A346" s="1" t="s">
        <v>436</v>
      </c>
      <c r="B346" s="1"/>
      <c r="C346" s="1"/>
      <c r="D346" s="1"/>
      <c r="E346" s="1"/>
      <c r="F346" s="1"/>
      <c r="G346" s="1"/>
      <c r="H346" s="1"/>
      <c r="I346" s="1"/>
      <c r="J346" s="1"/>
      <c r="K346" s="1"/>
      <c r="L346" s="44"/>
      <c r="M346" s="11"/>
      <c r="N346" s="44"/>
      <c r="P346" s="136"/>
      <c r="Q346" s="136"/>
      <c r="R346" s="136"/>
      <c r="S346" s="136"/>
      <c r="T346" s="136"/>
      <c r="U346" s="136"/>
      <c r="V346" s="136"/>
      <c r="W346" s="12"/>
    </row>
    <row r="347" spans="1:23" ht="15.75">
      <c r="A347" s="1" t="s">
        <v>1199</v>
      </c>
      <c r="B347" s="1"/>
      <c r="C347" s="1"/>
      <c r="D347" s="1"/>
      <c r="E347" s="1"/>
      <c r="F347" s="1"/>
      <c r="G347" s="1"/>
      <c r="H347" s="1"/>
      <c r="I347" s="1"/>
      <c r="J347" s="1"/>
      <c r="K347" s="1"/>
      <c r="L347" s="44"/>
      <c r="M347" s="11"/>
      <c r="N347" s="44"/>
      <c r="P347" s="136"/>
      <c r="Q347" s="136"/>
      <c r="R347" s="136"/>
      <c r="S347" s="136"/>
      <c r="T347" s="136"/>
      <c r="U347" s="136"/>
      <c r="V347" s="136"/>
      <c r="W347" s="12"/>
    </row>
    <row r="348" spans="1:23" ht="9" customHeight="1">
      <c r="A348" s="1"/>
      <c r="B348" s="1"/>
      <c r="C348" s="1"/>
      <c r="D348" s="1"/>
      <c r="E348" s="1"/>
      <c r="F348" s="1"/>
      <c r="G348" s="1"/>
      <c r="H348" s="1"/>
      <c r="I348" s="1"/>
      <c r="J348" s="1"/>
      <c r="K348" s="1"/>
      <c r="L348" s="44"/>
      <c r="M348" s="11"/>
      <c r="N348" s="44"/>
      <c r="P348" s="136"/>
      <c r="Q348" s="136"/>
      <c r="R348" s="136"/>
      <c r="S348" s="136"/>
      <c r="T348" s="136"/>
      <c r="U348" s="136"/>
      <c r="V348" s="136"/>
      <c r="W348" s="12"/>
    </row>
    <row r="349" spans="1:23" ht="63" customHeight="1">
      <c r="A349" s="15"/>
      <c r="B349" s="42" t="s">
        <v>938</v>
      </c>
      <c r="C349" s="50"/>
      <c r="D349" s="42" t="s">
        <v>771</v>
      </c>
      <c r="E349" s="51"/>
      <c r="F349" s="42" t="s">
        <v>435</v>
      </c>
      <c r="G349" s="42"/>
      <c r="H349" s="42" t="s">
        <v>396</v>
      </c>
      <c r="I349" s="42"/>
      <c r="J349" s="42" t="s">
        <v>390</v>
      </c>
      <c r="K349" s="42"/>
      <c r="L349" s="42" t="s">
        <v>416</v>
      </c>
      <c r="M349" s="42"/>
      <c r="N349" s="42" t="s">
        <v>417</v>
      </c>
      <c r="P349" s="145"/>
      <c r="Q349" s="145"/>
      <c r="R349" s="145"/>
      <c r="S349" s="145"/>
      <c r="T349" s="145"/>
      <c r="U349" s="145"/>
      <c r="V349" s="145"/>
      <c r="W349" s="12"/>
    </row>
    <row r="350" spans="1:23" s="18" customFormat="1" ht="18" customHeight="1">
      <c r="A350" s="13" t="s">
        <v>399</v>
      </c>
      <c r="B350" s="34">
        <f>+'Pivot Table 2-Year Insts.'!$P$623</f>
        <v>60.248371108759812</v>
      </c>
      <c r="C350" s="35"/>
      <c r="D350" s="63">
        <f>SUM(F350:J350)</f>
        <v>44.418974377934703</v>
      </c>
      <c r="E350" s="36"/>
      <c r="F350" s="46">
        <f>+'Pivot Table 2-Year Insts.'!$P$637</f>
        <v>19.240581210485452</v>
      </c>
      <c r="G350" s="6"/>
      <c r="H350" s="46">
        <f>+'Pivot Table 2-Year Insts.'!$P$640</f>
        <v>8.5628720375642402</v>
      </c>
      <c r="I350" s="46"/>
      <c r="J350" s="46">
        <f>+'Pivot Table 2-Year Insts.'!$P$643</f>
        <v>16.615521129885014</v>
      </c>
      <c r="K350" s="46"/>
      <c r="L350" s="46">
        <f>+'Pivot Table 2-Year Insts.'!$P$646</f>
        <v>55.581025622065297</v>
      </c>
      <c r="M350" s="6"/>
      <c r="N350" s="52">
        <f>SUM(F350:L350)</f>
        <v>100</v>
      </c>
      <c r="P350" s="137"/>
      <c r="Q350" s="137"/>
      <c r="R350" s="137"/>
      <c r="S350" s="137"/>
      <c r="T350" s="137"/>
      <c r="U350" s="138"/>
      <c r="V350" s="139"/>
    </row>
    <row r="351" spans="1:23" s="29" customFormat="1" ht="9" customHeight="1">
      <c r="A351" s="65"/>
      <c r="B351" s="161"/>
      <c r="C351" s="35"/>
      <c r="D351" s="64"/>
      <c r="E351" s="36"/>
      <c r="F351" s="6"/>
      <c r="G351" s="79"/>
      <c r="H351" s="6"/>
      <c r="I351" s="79"/>
      <c r="J351" s="6"/>
      <c r="K351" s="79"/>
      <c r="L351" s="6"/>
      <c r="M351" s="40"/>
      <c r="N351" s="52"/>
      <c r="P351" s="140"/>
      <c r="Q351" s="140"/>
      <c r="R351" s="140"/>
      <c r="S351" s="140"/>
      <c r="T351" s="140"/>
      <c r="U351" s="141"/>
      <c r="V351" s="142"/>
      <c r="W351" s="30"/>
    </row>
    <row r="352" spans="1:23" s="7" customFormat="1" ht="14.1" customHeight="1">
      <c r="A352" s="13" t="s">
        <v>400</v>
      </c>
      <c r="B352" s="34" t="str">
        <f>IFERROR('Pivot Table 2-Year Insts.'!$P$15,"—")</f>
        <v>—</v>
      </c>
      <c r="C352" s="35"/>
      <c r="D352" s="64">
        <f t="shared" ref="D352:D355" si="44">SUM(F352:J352)</f>
        <v>48.543046357615893</v>
      </c>
      <c r="E352" s="36"/>
      <c r="F352" s="46">
        <f>+'Pivot Table 2-Year Insts.'!$P$29</f>
        <v>27.913907284768214</v>
      </c>
      <c r="G352" s="79"/>
      <c r="H352" s="6">
        <f>+'Pivot Table 2-Year Insts.'!$P$32</f>
        <v>0</v>
      </c>
      <c r="I352" s="79"/>
      <c r="J352" s="6">
        <f>+'Pivot Table 2-Year Insts.'!$P$35</f>
        <v>20.629139072847682</v>
      </c>
      <c r="K352" s="79"/>
      <c r="L352" s="6">
        <f>+'Pivot Table 2-Year Insts.'!$P$38</f>
        <v>51.456953642384107</v>
      </c>
      <c r="M352" s="6"/>
      <c r="N352" s="52">
        <f>SUM(F352:L352)</f>
        <v>100</v>
      </c>
      <c r="P352" s="143"/>
      <c r="Q352" s="143"/>
      <c r="R352" s="143"/>
      <c r="S352" s="143"/>
      <c r="T352" s="143"/>
      <c r="U352" s="138"/>
      <c r="V352" s="139"/>
    </row>
    <row r="353" spans="1:23" s="7" customFormat="1" ht="14.1" customHeight="1">
      <c r="A353" s="2" t="s">
        <v>401</v>
      </c>
      <c r="B353" s="34">
        <f>+'Pivot Table 2-Year Insts.'!$P$53</f>
        <v>48.107177974434613</v>
      </c>
      <c r="C353" s="35"/>
      <c r="D353" s="64">
        <f t="shared" si="44"/>
        <v>44.915687276443542</v>
      </c>
      <c r="E353" s="36"/>
      <c r="F353" s="46">
        <f>+'Pivot Table 2-Year Insts.'!$P$67</f>
        <v>21.99795605518651</v>
      </c>
      <c r="G353" s="79"/>
      <c r="H353" s="6">
        <f>+'Pivot Table 2-Year Insts.'!$P$70</f>
        <v>10.091977516607052</v>
      </c>
      <c r="I353" s="79"/>
      <c r="J353" s="6">
        <f>+'Pivot Table 2-Year Insts.'!$P$73</f>
        <v>12.825753704649975</v>
      </c>
      <c r="K353" s="79"/>
      <c r="L353" s="6">
        <f>+'Pivot Table 2-Year Insts.'!$P$76</f>
        <v>55.084312723556458</v>
      </c>
      <c r="M353" s="6"/>
      <c r="N353" s="52">
        <f>SUM(F353:L353)</f>
        <v>100</v>
      </c>
      <c r="P353" s="143"/>
      <c r="Q353" s="143"/>
      <c r="R353" s="143"/>
      <c r="S353" s="143"/>
      <c r="T353" s="143"/>
      <c r="U353" s="138"/>
      <c r="V353" s="144"/>
      <c r="W353" s="19"/>
    </row>
    <row r="354" spans="1:23" s="18" customFormat="1" ht="13.5" customHeight="1">
      <c r="A354" s="2" t="s">
        <v>415</v>
      </c>
      <c r="B354" s="34">
        <f>+'Pivot Table 2-Year Insts.'!$P$91</f>
        <v>30.094043887147336</v>
      </c>
      <c r="C354" s="35"/>
      <c r="D354" s="64">
        <f t="shared" si="44"/>
        <v>16.666666666666668</v>
      </c>
      <c r="E354" s="36"/>
      <c r="F354" s="46">
        <f>+'Pivot Table 2-Year Insts.'!$P$105</f>
        <v>2.7777777777777777</v>
      </c>
      <c r="G354" s="79"/>
      <c r="H354" s="6">
        <f>+'Pivot Table 2-Year Insts.'!$P$108</f>
        <v>0</v>
      </c>
      <c r="I354" s="79"/>
      <c r="J354" s="6">
        <f>+'Pivot Table 2-Year Insts.'!$P$111</f>
        <v>13.888888888888889</v>
      </c>
      <c r="K354" s="79"/>
      <c r="L354" s="6">
        <f>+'Pivot Table 2-Year Insts.'!$P$114</f>
        <v>83.333333333333343</v>
      </c>
      <c r="M354" s="6"/>
      <c r="N354" s="52">
        <f>SUM(F354:L354)</f>
        <v>100.00000000000001</v>
      </c>
      <c r="P354" s="143"/>
      <c r="Q354" s="143"/>
      <c r="R354" s="143"/>
      <c r="S354" s="143"/>
      <c r="T354" s="143"/>
      <c r="U354" s="138"/>
      <c r="V354" s="144"/>
      <c r="W354" s="20"/>
    </row>
    <row r="355" spans="1:23" s="7" customFormat="1" ht="14.1" customHeight="1">
      <c r="A355" s="2" t="s">
        <v>402</v>
      </c>
      <c r="B355" s="34">
        <f>+'Pivot Table 2-Year Insts.'!$P$129</f>
        <v>26.193001060445386</v>
      </c>
      <c r="C355" s="35"/>
      <c r="D355" s="64">
        <f t="shared" si="44"/>
        <v>65.991902834008101</v>
      </c>
      <c r="E355" s="36"/>
      <c r="F355" s="46">
        <f>+'Pivot Table 2-Year Insts.'!$P$143</f>
        <v>40.08097165991903</v>
      </c>
      <c r="G355" s="79"/>
      <c r="H355" s="6">
        <f>+'Pivot Table 2-Year Insts.'!$P$146</f>
        <v>8.9068825910931171</v>
      </c>
      <c r="I355" s="79"/>
      <c r="J355" s="6">
        <f>+'Pivot Table 2-Year Insts.'!$P$149</f>
        <v>17.004048582995949</v>
      </c>
      <c r="K355" s="79"/>
      <c r="L355" s="6">
        <f>+'Pivot Table 2-Year Insts.'!$P$152</f>
        <v>34.008097165991899</v>
      </c>
      <c r="M355" s="6"/>
      <c r="N355" s="52">
        <f>SUM(F355:L355)</f>
        <v>100</v>
      </c>
      <c r="P355" s="143"/>
      <c r="Q355" s="143"/>
      <c r="R355" s="143"/>
      <c r="S355" s="143"/>
      <c r="T355" s="143"/>
      <c r="U355" s="138"/>
      <c r="V355" s="144"/>
      <c r="W355" s="19"/>
    </row>
    <row r="356" spans="1:23" s="7" customFormat="1" ht="14.1" customHeight="1">
      <c r="A356" s="2"/>
      <c r="B356" s="34"/>
      <c r="C356" s="35"/>
      <c r="D356" s="64"/>
      <c r="E356" s="36"/>
      <c r="F356" s="46"/>
      <c r="G356" s="79"/>
      <c r="H356" s="6"/>
      <c r="I356" s="79"/>
      <c r="J356" s="6"/>
      <c r="K356" s="79"/>
      <c r="L356" s="6"/>
      <c r="M356" s="6"/>
      <c r="N356" s="52"/>
      <c r="P356" s="143"/>
      <c r="Q356" s="143"/>
      <c r="R356" s="143"/>
      <c r="S356" s="143"/>
      <c r="T356" s="143"/>
      <c r="U356" s="138"/>
      <c r="V356" s="144"/>
      <c r="W356" s="19"/>
    </row>
    <row r="357" spans="1:23" s="7" customFormat="1" ht="14.1" customHeight="1">
      <c r="A357" s="2" t="s">
        <v>403</v>
      </c>
      <c r="B357" s="34">
        <f>+'Pivot Table 2-Year Insts.'!$P$167</f>
        <v>60.059046815689584</v>
      </c>
      <c r="C357" s="35"/>
      <c r="D357" s="64">
        <f t="shared" ref="D357:D360" si="45">SUM(F357:J357)</f>
        <v>43.258426966292134</v>
      </c>
      <c r="E357" s="36"/>
      <c r="F357" s="46">
        <f>+'Pivot Table 2-Year Insts.'!$P$181</f>
        <v>10.955056179775282</v>
      </c>
      <c r="G357" s="79"/>
      <c r="H357" s="6">
        <f>+'Pivot Table 2-Year Insts.'!$P$184</f>
        <v>7.6544943820224729</v>
      </c>
      <c r="I357" s="79"/>
      <c r="J357" s="6">
        <f>+'Pivot Table 2-Year Insts.'!$P$187</f>
        <v>24.648876404494384</v>
      </c>
      <c r="K357" s="79"/>
      <c r="L357" s="6">
        <f>+'Pivot Table 2-Year Insts.'!$P$190</f>
        <v>56.741573033707873</v>
      </c>
      <c r="M357" s="6"/>
      <c r="N357" s="52">
        <f>SUM(F357:L357)</f>
        <v>100</v>
      </c>
      <c r="P357" s="143"/>
      <c r="Q357" s="143"/>
      <c r="R357" s="143"/>
      <c r="S357" s="143"/>
      <c r="T357" s="143"/>
      <c r="U357" s="138"/>
      <c r="V357" s="144"/>
      <c r="W357" s="19"/>
    </row>
    <row r="358" spans="1:23" s="7" customFormat="1" ht="14.1" customHeight="1">
      <c r="A358" s="2" t="s">
        <v>404</v>
      </c>
      <c r="B358" s="34">
        <f>+'Pivot Table 2-Year Insts.'!$P$205</f>
        <v>39.304531085352998</v>
      </c>
      <c r="C358" s="35"/>
      <c r="D358" s="64">
        <f t="shared" si="45"/>
        <v>40.750670241286862</v>
      </c>
      <c r="E358" s="36"/>
      <c r="F358" s="46">
        <f>+'Pivot Table 2-Year Insts.'!$P$219</f>
        <v>17.292225201072387</v>
      </c>
      <c r="G358" s="79"/>
      <c r="H358" s="6">
        <f>+'Pivot Table 2-Year Insts.'!$P$222</f>
        <v>17.694369973190348</v>
      </c>
      <c r="I358" s="79"/>
      <c r="J358" s="6">
        <f>+'Pivot Table 2-Year Insts.'!$P$225</f>
        <v>5.7640750670241285</v>
      </c>
      <c r="K358" s="79"/>
      <c r="L358" s="6">
        <f>+'Pivot Table 2-Year Insts.'!$P$228</f>
        <v>59.249329758713131</v>
      </c>
      <c r="M358" s="6"/>
      <c r="N358" s="52">
        <f>SUM(F358:L358)</f>
        <v>100</v>
      </c>
      <c r="P358" s="143"/>
      <c r="Q358" s="143"/>
      <c r="R358" s="143"/>
      <c r="S358" s="143"/>
      <c r="T358" s="143"/>
      <c r="U358" s="138"/>
      <c r="V358" s="144"/>
      <c r="W358" s="19"/>
    </row>
    <row r="359" spans="1:23" s="7" customFormat="1" ht="13.5" customHeight="1">
      <c r="A359" s="2" t="s">
        <v>405</v>
      </c>
      <c r="B359" s="34">
        <f>+'Pivot Table 2-Year Insts.'!$P$243</f>
        <v>37.966433110640381</v>
      </c>
      <c r="C359" s="35"/>
      <c r="D359" s="64">
        <f t="shared" si="45"/>
        <v>41.030042918454939</v>
      </c>
      <c r="E359" s="36"/>
      <c r="F359" s="46">
        <f>+'Pivot Table 2-Year Insts.'!$P$257</f>
        <v>6.866952789699571</v>
      </c>
      <c r="G359" s="79"/>
      <c r="H359" s="6">
        <f>+'Pivot Table 2-Year Insts.'!$P$260</f>
        <v>12.618025751072961</v>
      </c>
      <c r="I359" s="79"/>
      <c r="J359" s="6">
        <f>+'Pivot Table 2-Year Insts.'!$P$263</f>
        <v>21.545064377682404</v>
      </c>
      <c r="K359" s="79"/>
      <c r="L359" s="6">
        <f>+'Pivot Table 2-Year Insts.'!$P$266</f>
        <v>58.969957081545068</v>
      </c>
      <c r="M359" s="6"/>
      <c r="N359" s="52">
        <f>SUM(F359:L359)</f>
        <v>100</v>
      </c>
      <c r="P359" s="143"/>
      <c r="Q359" s="143"/>
      <c r="R359" s="143"/>
      <c r="S359" s="143"/>
      <c r="T359" s="143"/>
      <c r="U359" s="138"/>
      <c r="V359" s="144"/>
      <c r="W359" s="19"/>
    </row>
    <row r="360" spans="1:23" s="7" customFormat="1" ht="14.1" customHeight="1">
      <c r="A360" s="2" t="s">
        <v>406</v>
      </c>
      <c r="B360" s="34" t="str">
        <f>IFERROR('Pivot Table 2-Year Insts.'!$P$281,"—")</f>
        <v>—</v>
      </c>
      <c r="C360" s="35"/>
      <c r="D360" s="64">
        <f t="shared" si="45"/>
        <v>52.434956637758503</v>
      </c>
      <c r="E360" s="36"/>
      <c r="F360" s="46">
        <f>+'Pivot Table 2-Year Insts.'!$P$295</f>
        <v>15.476984656437626</v>
      </c>
      <c r="G360" s="79"/>
      <c r="H360" s="6">
        <f>+'Pivot Table 2-Year Insts.'!$P$298</f>
        <v>17.545030020013343</v>
      </c>
      <c r="I360" s="79"/>
      <c r="J360" s="6">
        <f>+'Pivot Table 2-Year Insts.'!$P$301</f>
        <v>19.412941961307538</v>
      </c>
      <c r="K360" s="79"/>
      <c r="L360" s="6">
        <f>+'Pivot Table 2-Year Insts.'!$P$304</f>
        <v>47.565043362241497</v>
      </c>
      <c r="M360" s="6"/>
      <c r="N360" s="52">
        <f>SUM(F360:L360)</f>
        <v>100</v>
      </c>
      <c r="P360" s="143"/>
      <c r="Q360" s="143"/>
      <c r="R360" s="143"/>
      <c r="S360" s="143"/>
      <c r="T360" s="143"/>
      <c r="U360" s="138"/>
      <c r="V360" s="144"/>
      <c r="W360" s="19"/>
    </row>
    <row r="361" spans="1:23" s="7" customFormat="1" ht="14.1" customHeight="1">
      <c r="A361" s="2"/>
      <c r="B361" s="34"/>
      <c r="C361" s="35"/>
      <c r="D361" s="64"/>
      <c r="E361" s="36"/>
      <c r="F361" s="46"/>
      <c r="G361" s="79"/>
      <c r="H361" s="6"/>
      <c r="I361" s="79"/>
      <c r="J361" s="6"/>
      <c r="K361" s="79"/>
      <c r="L361" s="6"/>
      <c r="M361" s="6"/>
      <c r="N361" s="52"/>
      <c r="P361" s="143"/>
      <c r="Q361" s="143"/>
      <c r="R361" s="143"/>
      <c r="S361" s="143"/>
      <c r="T361" s="143"/>
      <c r="U361" s="138"/>
      <c r="V361" s="144"/>
      <c r="W361" s="19"/>
    </row>
    <row r="362" spans="1:23" s="18" customFormat="1" ht="14.1" customHeight="1">
      <c r="A362" s="2" t="s">
        <v>407</v>
      </c>
      <c r="B362" s="34">
        <f>+'Pivot Table 2-Year Insts.'!$P$319</f>
        <v>85.672656629431771</v>
      </c>
      <c r="C362" s="35"/>
      <c r="D362" s="64">
        <f t="shared" ref="D362:D365" si="46">SUM(F362:J362)</f>
        <v>27.947845804988663</v>
      </c>
      <c r="E362" s="36"/>
      <c r="F362" s="46">
        <f>+'Pivot Table 2-Year Insts.'!$P$333</f>
        <v>20.294784580498867</v>
      </c>
      <c r="G362" s="79"/>
      <c r="H362" s="46">
        <f>+'Pivot Table 2-Year Insts.'!$P$336</f>
        <v>0</v>
      </c>
      <c r="I362" s="79"/>
      <c r="J362" s="46">
        <f>+'Pivot Table 2-Year Insts.'!$P$339</f>
        <v>7.6530612244897958</v>
      </c>
      <c r="K362" s="79"/>
      <c r="L362" s="46">
        <f>+'Pivot Table 2-Year Insts.'!$P$342</f>
        <v>72.05215419501134</v>
      </c>
      <c r="M362" s="6"/>
      <c r="N362" s="52">
        <f>SUM(F362:L362)</f>
        <v>100</v>
      </c>
      <c r="P362" s="143"/>
      <c r="Q362" s="143"/>
      <c r="R362" s="143"/>
      <c r="S362" s="143"/>
      <c r="T362" s="143"/>
      <c r="U362" s="138"/>
      <c r="V362" s="144"/>
      <c r="W362" s="20"/>
    </row>
    <row r="363" spans="1:23" s="7" customFormat="1" ht="14.1" customHeight="1">
      <c r="A363" s="2" t="s">
        <v>408</v>
      </c>
      <c r="B363" s="34">
        <f>+'Pivot Table 2-Year Insts.'!$P$357</f>
        <v>28.824662813102119</v>
      </c>
      <c r="C363" s="35"/>
      <c r="D363" s="64">
        <f t="shared" si="46"/>
        <v>33.155080213903744</v>
      </c>
      <c r="E363" s="36"/>
      <c r="F363" s="46">
        <f>+'Pivot Table 2-Year Insts.'!$P$371</f>
        <v>22.727272727272727</v>
      </c>
      <c r="G363" s="79"/>
      <c r="H363" s="46">
        <f>+'Pivot Table 2-Year Insts.'!$P$374</f>
        <v>0</v>
      </c>
      <c r="I363" s="79"/>
      <c r="J363" s="46">
        <f>+'Pivot Table 2-Year Insts.'!$P$377</f>
        <v>10.427807486631016</v>
      </c>
      <c r="K363" s="79"/>
      <c r="L363" s="46">
        <f>+'Pivot Table 2-Year Insts.'!$P$380</f>
        <v>66.844919786096256</v>
      </c>
      <c r="M363" s="6"/>
      <c r="N363" s="52">
        <f>SUM(F363:L363)</f>
        <v>100</v>
      </c>
      <c r="P363" s="143"/>
      <c r="Q363" s="143"/>
      <c r="R363" s="143"/>
      <c r="S363" s="143"/>
      <c r="T363" s="143"/>
      <c r="U363" s="138"/>
      <c r="V363" s="144"/>
      <c r="W363" s="19"/>
    </row>
    <row r="364" spans="1:23" s="7" customFormat="1" ht="14.1" customHeight="1">
      <c r="A364" s="2" t="s">
        <v>409</v>
      </c>
      <c r="B364" s="34">
        <f>+'Pivot Table 2-Year Insts.'!$P$395</f>
        <v>50.339491552186956</v>
      </c>
      <c r="C364" s="35"/>
      <c r="D364" s="64">
        <f t="shared" si="46"/>
        <v>44.416562107904639</v>
      </c>
      <c r="E364" s="36"/>
      <c r="F364" s="46">
        <f>+'Pivot Table 2-Year Insts.'!$P$409</f>
        <v>20.451693851944793</v>
      </c>
      <c r="G364" s="79"/>
      <c r="H364" s="46">
        <f>+'Pivot Table 2-Year Insts.'!$P$412</f>
        <v>7.3400250941028853</v>
      </c>
      <c r="I364" s="79"/>
      <c r="J364" s="46">
        <f>+'Pivot Table 2-Year Insts.'!$P$415</f>
        <v>16.624843161856965</v>
      </c>
      <c r="K364" s="79"/>
      <c r="L364" s="46">
        <f>+'Pivot Table 2-Year Insts.'!$P$418</f>
        <v>55.583437892095354</v>
      </c>
      <c r="M364" s="6"/>
      <c r="N364" s="52">
        <f>SUM(F364:L364)</f>
        <v>100</v>
      </c>
      <c r="P364" s="143"/>
      <c r="Q364" s="143"/>
      <c r="R364" s="143"/>
      <c r="S364" s="143"/>
      <c r="T364" s="143"/>
      <c r="U364" s="138"/>
      <c r="V364" s="144"/>
      <c r="W364" s="19"/>
    </row>
    <row r="365" spans="1:23" s="7" customFormat="1" ht="13.5" customHeight="1">
      <c r="A365" s="2" t="s">
        <v>410</v>
      </c>
      <c r="B365" s="34">
        <f>+'Pivot Table 2-Year Insts.'!$P$433</f>
        <v>56.129529683885892</v>
      </c>
      <c r="C365" s="35"/>
      <c r="D365" s="64">
        <f t="shared" si="46"/>
        <v>46.222527472527474</v>
      </c>
      <c r="E365" s="36"/>
      <c r="F365" s="46">
        <f>+'Pivot Table 2-Year Insts.'!$P$447</f>
        <v>17.994505494505493</v>
      </c>
      <c r="G365" s="79"/>
      <c r="H365" s="46">
        <f>+'Pivot Table 2-Year Insts.'!$P$450</f>
        <v>8.9285714285714288</v>
      </c>
      <c r="I365" s="79"/>
      <c r="J365" s="46">
        <f>+'Pivot Table 2-Year Insts.'!$P$453</f>
        <v>19.299450549450551</v>
      </c>
      <c r="K365" s="79"/>
      <c r="L365" s="46">
        <f>+'Pivot Table 2-Year Insts.'!$P$456</f>
        <v>53.777472527472526</v>
      </c>
      <c r="M365" s="6"/>
      <c r="N365" s="52">
        <f>SUM(F365:L365)</f>
        <v>100</v>
      </c>
      <c r="P365" s="143"/>
      <c r="Q365" s="143"/>
      <c r="R365" s="143"/>
      <c r="S365" s="143"/>
      <c r="T365" s="143"/>
      <c r="U365" s="138"/>
      <c r="V365" s="144"/>
      <c r="W365" s="19"/>
    </row>
    <row r="366" spans="1:23" s="7" customFormat="1" ht="13.5" customHeight="1">
      <c r="A366" s="2"/>
      <c r="B366" s="34"/>
      <c r="C366" s="35"/>
      <c r="D366" s="64"/>
      <c r="E366" s="36"/>
      <c r="F366" s="46"/>
      <c r="G366" s="79"/>
      <c r="H366" s="46"/>
      <c r="I366" s="79"/>
      <c r="J366" s="46"/>
      <c r="K366" s="79"/>
      <c r="L366" s="46"/>
      <c r="M366" s="6"/>
      <c r="N366" s="52"/>
      <c r="P366" s="143"/>
      <c r="Q366" s="143"/>
      <c r="R366" s="143"/>
      <c r="S366" s="143"/>
      <c r="T366" s="143"/>
      <c r="U366" s="138"/>
      <c r="V366" s="144"/>
      <c r="W366" s="19"/>
    </row>
    <row r="367" spans="1:23" s="7" customFormat="1" ht="14.1" customHeight="1">
      <c r="A367" s="2" t="s">
        <v>411</v>
      </c>
      <c r="B367" s="34">
        <f>+'Pivot Table 2-Year Insts.'!$P$471</f>
        <v>76.160000000000011</v>
      </c>
      <c r="C367" s="35"/>
      <c r="D367" s="64">
        <f t="shared" ref="D367:D370" si="47">SUM(F367:J367)</f>
        <v>41.176470588235297</v>
      </c>
      <c r="E367" s="36"/>
      <c r="F367" s="46">
        <f>+'Pivot Table 2-Year Insts.'!$P$485</f>
        <v>8.6134453781512601</v>
      </c>
      <c r="G367" s="79"/>
      <c r="H367" s="46">
        <f>+'Pivot Table 2-Year Insts.'!$P$488</f>
        <v>13.865546218487395</v>
      </c>
      <c r="I367" s="79"/>
      <c r="J367" s="46">
        <f>+'Pivot Table 2-Year Insts.'!$P$491</f>
        <v>18.69747899159664</v>
      </c>
      <c r="K367" s="79"/>
      <c r="L367" s="46">
        <f>+'Pivot Table 2-Year Insts.'!$P$494</f>
        <v>58.82352941176471</v>
      </c>
      <c r="M367" s="6"/>
      <c r="N367" s="52">
        <f>SUM(F367:L367)</f>
        <v>100</v>
      </c>
      <c r="P367" s="143"/>
      <c r="Q367" s="143"/>
      <c r="R367" s="143"/>
      <c r="S367" s="143"/>
      <c r="T367" s="143"/>
      <c r="U367" s="138"/>
      <c r="V367" s="144"/>
      <c r="W367" s="19"/>
    </row>
    <row r="368" spans="1:23" s="7" customFormat="1" ht="14.1" customHeight="1">
      <c r="A368" s="2" t="s">
        <v>412</v>
      </c>
      <c r="B368" s="34">
        <f>+'Pivot Table 2-Year Insts.'!$P$509</f>
        <v>51.407318053880182</v>
      </c>
      <c r="C368" s="35"/>
      <c r="D368" s="64">
        <f t="shared" si="47"/>
        <v>52.09229565897536</v>
      </c>
      <c r="E368" s="36"/>
      <c r="F368" s="46">
        <f>+'Pivot Table 2-Year Insts.'!$P$523</f>
        <v>19.984356667970278</v>
      </c>
      <c r="G368" s="79"/>
      <c r="H368" s="46">
        <f>+'Pivot Table 2-Year Insts.'!$P$526</f>
        <v>8.3300743058271411</v>
      </c>
      <c r="I368" s="79"/>
      <c r="J368" s="46">
        <f>+'Pivot Table 2-Year Insts.'!$P$529</f>
        <v>23.777864685177942</v>
      </c>
      <c r="K368" s="79"/>
      <c r="L368" s="46">
        <f>+'Pivot Table 2-Year Insts.'!$P$532</f>
        <v>47.90770434102464</v>
      </c>
      <c r="M368" s="6"/>
      <c r="N368" s="52">
        <f>SUM(F368:L368)</f>
        <v>100</v>
      </c>
      <c r="P368" s="143"/>
      <c r="Q368" s="143"/>
      <c r="R368" s="143"/>
      <c r="S368" s="143"/>
      <c r="T368" s="143"/>
      <c r="U368" s="138"/>
      <c r="V368" s="144"/>
      <c r="W368" s="19"/>
    </row>
    <row r="369" spans="1:25" s="7" customFormat="1" ht="14.1" customHeight="1">
      <c r="A369" s="2" t="s">
        <v>413</v>
      </c>
      <c r="B369" s="34">
        <f>+'Pivot Table 2-Year Insts.'!$P$547</f>
        <v>55.347298787210583</v>
      </c>
      <c r="C369" s="35"/>
      <c r="D369" s="64">
        <f t="shared" si="47"/>
        <v>53.253652058432927</v>
      </c>
      <c r="E369" s="36"/>
      <c r="F369" s="46">
        <f>+'Pivot Table 2-Year Insts.'!$P$561</f>
        <v>21.779548472775563</v>
      </c>
      <c r="G369" s="79"/>
      <c r="H369" s="46">
        <f>+'Pivot Table 2-Year Insts.'!$P$564</f>
        <v>16.932270916334659</v>
      </c>
      <c r="I369" s="79"/>
      <c r="J369" s="46">
        <f>+'Pivot Table 2-Year Insts.'!$P$567</f>
        <v>14.54183266932271</v>
      </c>
      <c r="K369" s="79"/>
      <c r="L369" s="46">
        <f>+'Pivot Table 2-Year Insts.'!$P$570</f>
        <v>46.746347941567059</v>
      </c>
      <c r="M369" s="6"/>
      <c r="N369" s="52">
        <f>SUM(F369:L369)</f>
        <v>99.999999999999986</v>
      </c>
      <c r="P369" s="143"/>
      <c r="Q369" s="143"/>
      <c r="R369" s="143"/>
      <c r="S369" s="143"/>
      <c r="T369" s="143"/>
      <c r="U369" s="138"/>
      <c r="V369" s="144"/>
      <c r="W369" s="19"/>
    </row>
    <row r="370" spans="1:25" s="19" customFormat="1" ht="14.1" customHeight="1">
      <c r="A370" s="53" t="s">
        <v>414</v>
      </c>
      <c r="B370" s="37">
        <f>+'Pivot Table 2-Year Insts.'!$P$585</f>
        <v>76.116440621898775</v>
      </c>
      <c r="C370" s="54"/>
      <c r="D370" s="55">
        <f t="shared" si="47"/>
        <v>42.894393741851367</v>
      </c>
      <c r="E370" s="56"/>
      <c r="F370" s="57">
        <f>+'Pivot Table 2-Year Insts.'!$P$599</f>
        <v>13.211647109952196</v>
      </c>
      <c r="G370" s="101"/>
      <c r="H370" s="57">
        <f>+'Pivot Table 2-Year Insts.'!$P$602</f>
        <v>15.210777922642329</v>
      </c>
      <c r="I370" s="101"/>
      <c r="J370" s="57">
        <f>+'Pivot Table 2-Year Insts.'!$P$605</f>
        <v>14.471968709256844</v>
      </c>
      <c r="K370" s="101"/>
      <c r="L370" s="57">
        <f>+'Pivot Table 2-Year Insts.'!$P$608</f>
        <v>57.105606258148633</v>
      </c>
      <c r="M370" s="48"/>
      <c r="N370" s="58">
        <f>SUM(F370:L370)</f>
        <v>100</v>
      </c>
      <c r="P370" s="143"/>
      <c r="Q370" s="143"/>
      <c r="R370" s="143"/>
      <c r="S370" s="143"/>
      <c r="T370" s="143"/>
      <c r="U370" s="138"/>
      <c r="V370" s="144"/>
    </row>
    <row r="371" spans="1:25" ht="57" customHeight="1">
      <c r="A371" s="952" t="s">
        <v>773</v>
      </c>
      <c r="B371" s="952"/>
      <c r="C371" s="952"/>
      <c r="D371" s="953"/>
      <c r="E371" s="953"/>
      <c r="F371" s="953"/>
      <c r="G371" s="953"/>
      <c r="H371" s="953"/>
      <c r="I371" s="953"/>
      <c r="J371" s="953"/>
      <c r="K371" s="953"/>
      <c r="L371" s="953"/>
      <c r="M371" s="953"/>
      <c r="N371" s="953"/>
      <c r="P371" s="136"/>
      <c r="Q371" s="143"/>
      <c r="R371" s="143"/>
      <c r="S371" s="143"/>
      <c r="T371" s="143"/>
      <c r="U371" s="136"/>
      <c r="V371" s="136"/>
      <c r="W371" s="12"/>
    </row>
    <row r="372" spans="1:25" ht="15" customHeight="1">
      <c r="A372" s="952" t="s">
        <v>772</v>
      </c>
      <c r="B372" s="952"/>
      <c r="C372" s="952"/>
      <c r="D372" s="953"/>
      <c r="E372" s="953"/>
      <c r="F372" s="953"/>
      <c r="G372" s="953"/>
      <c r="H372" s="953"/>
      <c r="I372" s="953"/>
      <c r="J372" s="953"/>
      <c r="K372" s="953"/>
      <c r="L372" s="953"/>
      <c r="M372" s="953"/>
      <c r="N372" s="953"/>
      <c r="P372" s="136"/>
      <c r="Q372" s="136"/>
      <c r="R372" s="136"/>
      <c r="S372" s="136"/>
      <c r="T372" s="136"/>
      <c r="U372" s="136"/>
      <c r="V372" s="136"/>
      <c r="W372" s="12"/>
    </row>
    <row r="373" spans="1:25">
      <c r="A373" s="326" t="s">
        <v>939</v>
      </c>
      <c r="B373" s="832"/>
      <c r="C373" s="832"/>
      <c r="D373" s="833"/>
      <c r="E373" s="833"/>
      <c r="F373" s="833"/>
      <c r="G373" s="833"/>
      <c r="H373" s="833"/>
      <c r="I373" s="833"/>
      <c r="J373" s="833"/>
      <c r="K373" s="833"/>
      <c r="L373" s="833"/>
      <c r="M373" s="833"/>
      <c r="N373" s="183" t="s">
        <v>1012</v>
      </c>
      <c r="P373" s="136"/>
      <c r="Q373" s="136"/>
      <c r="R373" s="136"/>
      <c r="S373" s="136"/>
      <c r="T373" s="136"/>
      <c r="U373" s="136"/>
      <c r="V373" s="136"/>
      <c r="W373" s="12"/>
    </row>
    <row r="374" spans="1:25" ht="15.75">
      <c r="A374" s="1" t="s">
        <v>770</v>
      </c>
      <c r="B374" s="1"/>
      <c r="C374" s="1"/>
      <c r="D374" s="1"/>
      <c r="E374" s="1"/>
      <c r="F374" s="1"/>
      <c r="G374" s="1"/>
      <c r="H374" s="1"/>
      <c r="I374" s="1"/>
      <c r="J374" s="1"/>
      <c r="K374" s="1"/>
      <c r="L374" s="44"/>
      <c r="M374" s="11"/>
      <c r="N374" s="44"/>
    </row>
    <row r="375" spans="1:25" ht="9" customHeight="1">
      <c r="A375" s="1"/>
      <c r="B375" s="1"/>
      <c r="C375" s="1"/>
      <c r="D375" s="1"/>
      <c r="E375" s="1"/>
      <c r="F375" s="1"/>
      <c r="G375" s="1"/>
      <c r="H375" s="1"/>
      <c r="I375" s="1"/>
      <c r="J375" s="1"/>
      <c r="K375" s="1"/>
      <c r="L375" s="44"/>
      <c r="M375" s="11"/>
      <c r="N375" s="44"/>
      <c r="W375" s="133"/>
      <c r="X375" s="133"/>
      <c r="Y375" s="133"/>
    </row>
    <row r="376" spans="1:25" ht="15.75">
      <c r="A376" s="1" t="s">
        <v>425</v>
      </c>
      <c r="B376" s="1"/>
      <c r="C376" s="1"/>
      <c r="D376" s="1"/>
      <c r="E376" s="1"/>
      <c r="F376" s="1"/>
      <c r="G376" s="1"/>
      <c r="H376" s="1"/>
      <c r="I376" s="1"/>
      <c r="J376" s="1"/>
      <c r="K376" s="1"/>
      <c r="L376" s="44"/>
      <c r="M376" s="11"/>
      <c r="N376" s="44"/>
      <c r="W376" s="133"/>
      <c r="X376" s="133"/>
      <c r="Y376" s="133"/>
    </row>
    <row r="377" spans="1:25" ht="18.75">
      <c r="A377" s="1" t="s">
        <v>436</v>
      </c>
      <c r="B377" s="1"/>
      <c r="C377" s="1"/>
      <c r="D377" s="1"/>
      <c r="E377" s="1"/>
      <c r="F377" s="1"/>
      <c r="G377" s="1"/>
      <c r="H377" s="1"/>
      <c r="I377" s="1"/>
      <c r="J377" s="1"/>
      <c r="K377" s="1"/>
      <c r="L377" s="44"/>
      <c r="M377" s="11"/>
      <c r="N377" s="44"/>
      <c r="W377" s="133"/>
      <c r="X377" s="133"/>
      <c r="Y377" s="133"/>
    </row>
    <row r="378" spans="1:25" ht="15.75">
      <c r="A378" s="1" t="s">
        <v>1200</v>
      </c>
      <c r="B378" s="1"/>
      <c r="C378" s="1"/>
      <c r="D378" s="1"/>
      <c r="E378" s="1"/>
      <c r="F378" s="1"/>
      <c r="G378" s="1"/>
      <c r="H378" s="1"/>
      <c r="I378" s="1"/>
      <c r="J378" s="1"/>
      <c r="K378" s="1"/>
      <c r="L378" s="44"/>
      <c r="M378" s="11"/>
      <c r="N378" s="44"/>
      <c r="W378" s="133"/>
      <c r="X378" s="133"/>
      <c r="Y378" s="133"/>
    </row>
    <row r="379" spans="1:25" ht="9" customHeight="1">
      <c r="A379" s="1"/>
      <c r="B379" s="1"/>
      <c r="C379" s="1"/>
      <c r="D379" s="1"/>
      <c r="E379" s="1"/>
      <c r="F379" s="1"/>
      <c r="G379" s="1"/>
      <c r="H379" s="1"/>
      <c r="I379" s="1"/>
      <c r="J379" s="1"/>
      <c r="K379" s="1"/>
      <c r="L379" s="44"/>
      <c r="M379" s="11"/>
      <c r="N379" s="44"/>
      <c r="W379" s="133"/>
      <c r="X379" s="133"/>
      <c r="Y379" s="133"/>
    </row>
    <row r="380" spans="1:25" ht="63" customHeight="1">
      <c r="A380" s="15"/>
      <c r="B380" s="42" t="s">
        <v>938</v>
      </c>
      <c r="C380" s="50"/>
      <c r="D380" s="42" t="s">
        <v>771</v>
      </c>
      <c r="E380" s="51"/>
      <c r="F380" s="42" t="s">
        <v>435</v>
      </c>
      <c r="G380" s="42"/>
      <c r="H380" s="42" t="s">
        <v>396</v>
      </c>
      <c r="I380" s="42"/>
      <c r="J380" s="42" t="s">
        <v>390</v>
      </c>
      <c r="K380" s="42"/>
      <c r="L380" s="42" t="s">
        <v>416</v>
      </c>
      <c r="M380" s="42"/>
      <c r="N380" s="42" t="s">
        <v>417</v>
      </c>
      <c r="W380" s="133"/>
      <c r="X380" s="133"/>
      <c r="Y380" s="133"/>
    </row>
    <row r="381" spans="1:25" s="18" customFormat="1" ht="18" customHeight="1">
      <c r="A381" s="13" t="s">
        <v>399</v>
      </c>
      <c r="B381" s="34">
        <f>+'Pivot Table 2-Year Insts.'!$U$623</f>
        <v>36.819100091827366</v>
      </c>
      <c r="C381" s="35"/>
      <c r="D381" s="63">
        <f>SUM(F381:J381)</f>
        <v>45.241420590582607</v>
      </c>
      <c r="E381" s="36"/>
      <c r="F381" s="46">
        <f>+'Pivot Table 2-Year Insts.'!$U$637</f>
        <v>30.905826017557864</v>
      </c>
      <c r="G381" s="6"/>
      <c r="H381" s="46">
        <f>+'Pivot Table 2-Year Insts.'!$U$640</f>
        <v>9.9162011173184368</v>
      </c>
      <c r="I381" s="46"/>
      <c r="J381" s="46">
        <f>+'Pivot Table 2-Year Insts.'!$U$643</f>
        <v>4.4193934557063042</v>
      </c>
      <c r="K381" s="46"/>
      <c r="L381" s="46">
        <f>+'Pivot Table 2-Year Insts.'!$U$646</f>
        <v>54.758579409417393</v>
      </c>
      <c r="M381" s="6"/>
      <c r="N381" s="52">
        <f>SUM(F381:L381)</f>
        <v>100</v>
      </c>
      <c r="P381" s="133"/>
      <c r="Q381" s="133"/>
      <c r="R381" s="133"/>
      <c r="S381" s="133"/>
      <c r="T381" s="133"/>
      <c r="U381" s="133"/>
      <c r="V381" s="133"/>
      <c r="W381" s="133"/>
      <c r="X381" s="133"/>
      <c r="Y381" s="133"/>
    </row>
    <row r="382" spans="1:25" s="29" customFormat="1" ht="9" customHeight="1">
      <c r="A382" s="65"/>
      <c r="B382" s="6"/>
      <c r="C382" s="35"/>
      <c r="D382" s="64"/>
      <c r="E382" s="36"/>
      <c r="F382" s="6"/>
      <c r="G382" s="79"/>
      <c r="H382" s="6"/>
      <c r="I382" s="79"/>
      <c r="J382" s="6"/>
      <c r="K382" s="79"/>
      <c r="L382" s="6"/>
      <c r="M382" s="40"/>
      <c r="N382" s="52"/>
      <c r="P382" s="133"/>
      <c r="Q382" s="133"/>
      <c r="R382" s="133"/>
      <c r="S382" s="133"/>
      <c r="T382" s="133"/>
      <c r="U382" s="133"/>
      <c r="V382" s="133"/>
      <c r="W382" s="133"/>
      <c r="X382" s="133"/>
      <c r="Y382" s="133"/>
    </row>
    <row r="383" spans="1:25" s="7" customFormat="1" ht="14.1" customHeight="1">
      <c r="A383" s="13" t="s">
        <v>400</v>
      </c>
      <c r="B383" s="34" t="str">
        <f>IFERROR('Pivot Table 2-Year Insts.'!$U$15,"—")</f>
        <v>—</v>
      </c>
      <c r="C383" s="35"/>
      <c r="D383" s="64">
        <f t="shared" ref="D383:D401" si="48">SUM(F383:J383)</f>
        <v>38.150289017341038</v>
      </c>
      <c r="E383" s="36"/>
      <c r="F383" s="46">
        <f>+'Pivot Table 2-Year Insts.'!$U$29</f>
        <v>23.892100192678228</v>
      </c>
      <c r="G383" s="79"/>
      <c r="H383" s="6">
        <f>+'Pivot Table 2-Year Insts.'!$U$32</f>
        <v>0</v>
      </c>
      <c r="I383" s="79"/>
      <c r="J383" s="6">
        <f>+'Pivot Table 2-Year Insts.'!$U$35</f>
        <v>14.258188824662813</v>
      </c>
      <c r="K383" s="79"/>
      <c r="L383" s="6">
        <f>+'Pivot Table 2-Year Insts.'!$U$38</f>
        <v>61.849710982658955</v>
      </c>
      <c r="M383" s="6"/>
      <c r="N383" s="52">
        <f t="shared" ref="N383:N401" si="49">SUM(F383:L383)</f>
        <v>100</v>
      </c>
      <c r="P383" s="133"/>
      <c r="Q383" s="133"/>
      <c r="R383" s="133"/>
      <c r="S383" s="133"/>
      <c r="T383" s="133"/>
      <c r="U383" s="133"/>
      <c r="V383" s="133"/>
      <c r="W383" s="133"/>
      <c r="X383" s="133"/>
      <c r="Y383" s="133"/>
    </row>
    <row r="384" spans="1:25" s="7" customFormat="1" ht="14.1" customHeight="1">
      <c r="A384" s="2" t="s">
        <v>401</v>
      </c>
      <c r="B384" s="34">
        <f>+'Pivot Table 2-Year Insts.'!$U$53</f>
        <v>0</v>
      </c>
      <c r="C384" s="35"/>
      <c r="D384" s="64">
        <f t="shared" si="48"/>
        <v>0</v>
      </c>
      <c r="E384" s="36"/>
      <c r="F384" s="46">
        <f>+'Pivot Table 2-Year Insts.'!$U$67</f>
        <v>0</v>
      </c>
      <c r="G384" s="79"/>
      <c r="H384" s="6">
        <f>+'Pivot Table 2-Year Insts.'!$U$70</f>
        <v>0</v>
      </c>
      <c r="I384" s="79"/>
      <c r="J384" s="6">
        <f>+'Pivot Table 2-Year Insts.'!$U$73</f>
        <v>0</v>
      </c>
      <c r="K384" s="79"/>
      <c r="L384" s="6">
        <f>+'Pivot Table 2-Year Insts.'!$U$76</f>
        <v>0</v>
      </c>
      <c r="M384" s="6"/>
      <c r="N384" s="52">
        <f t="shared" si="49"/>
        <v>0</v>
      </c>
      <c r="P384" s="133"/>
      <c r="Q384" s="133"/>
      <c r="R384" s="133"/>
      <c r="S384" s="133"/>
      <c r="T384" s="133"/>
      <c r="U384" s="133"/>
      <c r="V384" s="133"/>
      <c r="W384" s="133"/>
      <c r="X384" s="133"/>
      <c r="Y384" s="18"/>
    </row>
    <row r="385" spans="1:40" s="18" customFormat="1" ht="13.5" customHeight="1">
      <c r="A385" s="2" t="s">
        <v>415</v>
      </c>
      <c r="B385" s="34">
        <f>+'Pivot Table 2-Year Insts.'!$U$91</f>
        <v>0</v>
      </c>
      <c r="C385" s="35"/>
      <c r="D385" s="64">
        <f t="shared" si="48"/>
        <v>0</v>
      </c>
      <c r="E385" s="36"/>
      <c r="F385" s="46">
        <f>+'Pivot Table 2-Year Insts.'!$U$105</f>
        <v>0</v>
      </c>
      <c r="G385" s="79"/>
      <c r="H385" s="6">
        <f>+'Pivot Table 2-Year Insts.'!$U$108</f>
        <v>0</v>
      </c>
      <c r="I385" s="79"/>
      <c r="J385" s="6">
        <f>+'Pivot Table 2-Year Insts.'!$U$111</f>
        <v>0</v>
      </c>
      <c r="K385" s="79"/>
      <c r="L385" s="6">
        <f>+'Pivot Table 2-Year Insts.'!$U$114</f>
        <v>0</v>
      </c>
      <c r="M385" s="6"/>
      <c r="N385" s="52">
        <f t="shared" si="49"/>
        <v>0</v>
      </c>
      <c r="P385" s="133"/>
      <c r="Q385" s="133"/>
      <c r="R385" s="133"/>
      <c r="S385" s="133"/>
      <c r="T385" s="133"/>
      <c r="U385" s="133"/>
      <c r="V385" s="133"/>
      <c r="W385" s="133"/>
      <c r="X385" s="133"/>
      <c r="Y385" s="7"/>
    </row>
    <row r="386" spans="1:40" s="7" customFormat="1" ht="14.1" customHeight="1">
      <c r="A386" s="2" t="s">
        <v>402</v>
      </c>
      <c r="B386" s="34">
        <f>+'Pivot Table 2-Year Insts.'!$U$129</f>
        <v>0</v>
      </c>
      <c r="C386" s="35"/>
      <c r="D386" s="64">
        <f t="shared" si="48"/>
        <v>0</v>
      </c>
      <c r="E386" s="36"/>
      <c r="F386" s="46">
        <f>+'Pivot Table 2-Year Insts.'!$U$143</f>
        <v>0</v>
      </c>
      <c r="G386" s="79"/>
      <c r="H386" s="6">
        <f>+'Pivot Table 2-Year Insts.'!$U$146</f>
        <v>0</v>
      </c>
      <c r="I386" s="79"/>
      <c r="J386" s="6">
        <f>+'Pivot Table 2-Year Insts.'!$U$149</f>
        <v>0</v>
      </c>
      <c r="K386" s="79"/>
      <c r="L386" s="6">
        <f>+'Pivot Table 2-Year Insts.'!$U$152</f>
        <v>0</v>
      </c>
      <c r="M386" s="6"/>
      <c r="N386" s="52">
        <f t="shared" si="49"/>
        <v>0</v>
      </c>
      <c r="P386" s="133"/>
      <c r="Q386" s="133"/>
      <c r="R386" s="133"/>
      <c r="S386" s="133"/>
      <c r="T386" s="133"/>
      <c r="U386" s="133"/>
      <c r="V386" s="133"/>
      <c r="W386" s="133"/>
      <c r="X386" s="133"/>
      <c r="Y386" s="133"/>
      <c r="Z386" s="133"/>
      <c r="AA386" s="133"/>
      <c r="AB386" s="133"/>
    </row>
    <row r="387" spans="1:40" s="7" customFormat="1" ht="14.1" customHeight="1">
      <c r="A387" s="2"/>
      <c r="B387" s="34"/>
      <c r="C387" s="35"/>
      <c r="D387" s="64"/>
      <c r="E387" s="36"/>
      <c r="F387" s="46"/>
      <c r="G387" s="79"/>
      <c r="H387" s="6"/>
      <c r="I387" s="79"/>
      <c r="J387" s="6"/>
      <c r="K387" s="79"/>
      <c r="L387" s="6"/>
      <c r="M387" s="6"/>
      <c r="N387" s="52"/>
      <c r="P387" s="133"/>
      <c r="Q387" s="133"/>
      <c r="R387" s="133"/>
      <c r="S387" s="133"/>
      <c r="T387" s="133"/>
      <c r="U387" s="133"/>
      <c r="V387" s="133"/>
      <c r="W387" s="133"/>
      <c r="X387" s="133"/>
      <c r="Y387" s="133"/>
      <c r="Z387" s="133"/>
      <c r="AA387" s="133"/>
      <c r="AB387" s="133"/>
    </row>
    <row r="388" spans="1:40" s="7" customFormat="1" ht="14.1" customHeight="1">
      <c r="A388" s="2" t="s">
        <v>403</v>
      </c>
      <c r="B388" s="34">
        <f>+'Pivot Table 2-Year Insts.'!$U$167</f>
        <v>36.426609829077343</v>
      </c>
      <c r="C388" s="35"/>
      <c r="D388" s="64">
        <f t="shared" si="48"/>
        <v>46.798694722628554</v>
      </c>
      <c r="E388" s="36"/>
      <c r="F388" s="46">
        <f>+'Pivot Table 2-Year Insts.'!$U$181</f>
        <v>32.463148419039044</v>
      </c>
      <c r="G388" s="79"/>
      <c r="H388" s="6">
        <f>+'Pivot Table 2-Year Insts.'!$U$184</f>
        <v>10.689771576459997</v>
      </c>
      <c r="I388" s="79"/>
      <c r="J388" s="6">
        <f>+'Pivot Table 2-Year Insts.'!$U$187</f>
        <v>3.6457747271295151</v>
      </c>
      <c r="K388" s="79"/>
      <c r="L388" s="6">
        <f>+'Pivot Table 2-Year Insts.'!$U$190</f>
        <v>53.201305277371446</v>
      </c>
      <c r="M388" s="6"/>
      <c r="N388" s="52">
        <f t="shared" si="49"/>
        <v>100</v>
      </c>
      <c r="P388" s="133"/>
      <c r="Q388" s="133"/>
      <c r="R388" s="133"/>
      <c r="S388" s="133"/>
      <c r="T388" s="133"/>
      <c r="U388" s="133"/>
      <c r="V388" s="133"/>
      <c r="W388" s="133"/>
      <c r="X388" s="133"/>
      <c r="Y388" s="133"/>
      <c r="Z388" s="133"/>
      <c r="AA388" s="133"/>
      <c r="AB388" s="133"/>
    </row>
    <row r="389" spans="1:40" s="7" customFormat="1" ht="14.1" customHeight="1">
      <c r="A389" s="2" t="s">
        <v>404</v>
      </c>
      <c r="B389" s="34">
        <f>+'Pivot Table 2-Year Insts.'!$U$205</f>
        <v>15.937499999999998</v>
      </c>
      <c r="C389" s="35"/>
      <c r="D389" s="64">
        <f t="shared" si="48"/>
        <v>52.941176470588232</v>
      </c>
      <c r="E389" s="36"/>
      <c r="F389" s="46">
        <f>+'Pivot Table 2-Year Insts.'!$U$219</f>
        <v>34.313725490196077</v>
      </c>
      <c r="G389" s="79"/>
      <c r="H389" s="6">
        <f>+'Pivot Table 2-Year Insts.'!$U$222</f>
        <v>12.745098039215685</v>
      </c>
      <c r="I389" s="79"/>
      <c r="J389" s="6">
        <f>+'Pivot Table 2-Year Insts.'!$U$225</f>
        <v>5.8823529411764701</v>
      </c>
      <c r="K389" s="79"/>
      <c r="L389" s="6">
        <f>+'Pivot Table 2-Year Insts.'!$U$228</f>
        <v>47.058823529411761</v>
      </c>
      <c r="M389" s="6"/>
      <c r="N389" s="52">
        <f t="shared" si="49"/>
        <v>100</v>
      </c>
      <c r="P389" s="133"/>
      <c r="Q389" s="133"/>
      <c r="R389" s="133"/>
      <c r="S389" s="133"/>
      <c r="T389" s="133"/>
      <c r="U389" s="133"/>
      <c r="V389" s="133"/>
      <c r="W389" s="133"/>
      <c r="X389" s="133"/>
      <c r="Y389" s="133"/>
      <c r="Z389" s="133"/>
      <c r="AA389" s="133"/>
      <c r="AB389" s="133"/>
    </row>
    <row r="390" spans="1:40" s="7" customFormat="1" ht="13.5" customHeight="1">
      <c r="A390" s="2" t="s">
        <v>405</v>
      </c>
      <c r="B390" s="34">
        <f>+'Pivot Table 2-Year Insts.'!$U$243</f>
        <v>26.744186046511626</v>
      </c>
      <c r="C390" s="35"/>
      <c r="D390" s="168">
        <f t="shared" si="48"/>
        <v>16.90821256038647</v>
      </c>
      <c r="E390" s="36"/>
      <c r="F390" s="34">
        <f>+'Pivot Table 2-Year Insts.'!$U$257</f>
        <v>4.5893719806763285</v>
      </c>
      <c r="G390" s="79"/>
      <c r="H390" s="160">
        <f>+'Pivot Table 2-Year Insts.'!$U$260</f>
        <v>4.3478260869565215</v>
      </c>
      <c r="I390" s="79"/>
      <c r="J390" s="160">
        <f>+'Pivot Table 2-Year Insts.'!$U$263</f>
        <v>7.9710144927536222</v>
      </c>
      <c r="K390" s="79"/>
      <c r="L390" s="160">
        <f>+'Pivot Table 2-Year Insts.'!$U$266</f>
        <v>83.091787439613526</v>
      </c>
      <c r="M390" s="6"/>
      <c r="N390" s="159">
        <f t="shared" si="49"/>
        <v>100</v>
      </c>
      <c r="P390" s="133"/>
      <c r="Q390" s="133"/>
      <c r="R390" s="133"/>
      <c r="S390" s="133"/>
      <c r="T390" s="133"/>
      <c r="U390" s="133"/>
      <c r="V390" s="133"/>
      <c r="W390" s="133"/>
      <c r="X390" s="133"/>
      <c r="Y390" s="133"/>
      <c r="Z390" s="133"/>
      <c r="AA390" s="133"/>
      <c r="AB390" s="133"/>
      <c r="AC390" s="165"/>
      <c r="AD390" s="166"/>
      <c r="AE390" s="165"/>
      <c r="AF390" s="166"/>
      <c r="AG390" s="165"/>
      <c r="AH390" s="166"/>
      <c r="AI390" s="167"/>
      <c r="AJ390" s="163"/>
      <c r="AK390" s="170"/>
      <c r="AL390" s="170"/>
      <c r="AM390" s="170"/>
      <c r="AN390" s="170"/>
    </row>
    <row r="391" spans="1:40" s="7" customFormat="1" ht="14.1" customHeight="1">
      <c r="A391" s="2" t="s">
        <v>406</v>
      </c>
      <c r="B391" s="34">
        <f>+'Pivot Table 2-Year Insts.'!$U$281</f>
        <v>0</v>
      </c>
      <c r="C391" s="35"/>
      <c r="D391" s="64">
        <f t="shared" si="48"/>
        <v>0</v>
      </c>
      <c r="E391" s="36"/>
      <c r="F391" s="46">
        <f>+'Pivot Table 2-Year Insts.'!$U$295</f>
        <v>0</v>
      </c>
      <c r="G391" s="79"/>
      <c r="H391" s="6">
        <f>+'Pivot Table 2-Year Insts.'!$U$298</f>
        <v>0</v>
      </c>
      <c r="I391" s="79"/>
      <c r="J391" s="6">
        <f>+'Pivot Table 2-Year Insts.'!$U$301</f>
        <v>0</v>
      </c>
      <c r="K391" s="79"/>
      <c r="L391" s="6">
        <f>+'Pivot Table 2-Year Insts.'!$U$304</f>
        <v>0</v>
      </c>
      <c r="M391" s="6"/>
      <c r="N391" s="52">
        <f t="shared" si="49"/>
        <v>0</v>
      </c>
      <c r="P391" s="133"/>
      <c r="Q391" s="133"/>
      <c r="R391" s="133"/>
      <c r="S391" s="133"/>
      <c r="T391" s="133"/>
      <c r="U391" s="133"/>
      <c r="V391" s="133"/>
      <c r="W391" s="133"/>
      <c r="X391" s="133"/>
      <c r="Y391" s="133"/>
      <c r="Z391" s="133"/>
      <c r="AA391" s="133"/>
      <c r="AB391" s="133"/>
    </row>
    <row r="392" spans="1:40" s="7" customFormat="1" ht="14.1" customHeight="1">
      <c r="A392" s="2"/>
      <c r="B392" s="34"/>
      <c r="C392" s="35"/>
      <c r="D392" s="64"/>
      <c r="E392" s="36"/>
      <c r="F392" s="46"/>
      <c r="G392" s="79"/>
      <c r="H392" s="6"/>
      <c r="I392" s="79"/>
      <c r="J392" s="6"/>
      <c r="K392" s="79"/>
      <c r="L392" s="6"/>
      <c r="M392" s="6"/>
      <c r="N392" s="52"/>
      <c r="P392" s="133"/>
      <c r="Q392" s="133"/>
      <c r="R392" s="133"/>
      <c r="S392" s="133"/>
      <c r="T392" s="133"/>
      <c r="U392" s="133"/>
      <c r="V392" s="133"/>
      <c r="W392" s="133"/>
      <c r="X392" s="133"/>
      <c r="Y392" s="133"/>
      <c r="Z392" s="133"/>
      <c r="AA392" s="133"/>
      <c r="AB392" s="133"/>
    </row>
    <row r="393" spans="1:40" s="7" customFormat="1" ht="14.1" customHeight="1">
      <c r="A393" s="2" t="s">
        <v>407</v>
      </c>
      <c r="B393" s="34">
        <f>+'Pivot Table 2-Year Insts.'!$U$319</f>
        <v>0</v>
      </c>
      <c r="C393" s="35"/>
      <c r="D393" s="64">
        <f t="shared" si="48"/>
        <v>0</v>
      </c>
      <c r="E393" s="36"/>
      <c r="F393" s="46">
        <f>+'Pivot Table 2-Year Insts.'!$U$333</f>
        <v>0</v>
      </c>
      <c r="G393" s="79"/>
      <c r="H393" s="46">
        <f>+'Pivot Table 2-Year Insts.'!$U$336</f>
        <v>0</v>
      </c>
      <c r="I393" s="79"/>
      <c r="J393" s="46">
        <f>+'Pivot Table 2-Year Insts.'!$U$339</f>
        <v>0</v>
      </c>
      <c r="K393" s="79"/>
      <c r="L393" s="46">
        <f>+'Pivot Table 2-Year Insts.'!$U$324</f>
        <v>0</v>
      </c>
      <c r="M393" s="6"/>
      <c r="N393" s="52">
        <f t="shared" si="49"/>
        <v>0</v>
      </c>
      <c r="P393" s="133"/>
      <c r="Q393" s="133"/>
      <c r="R393" s="133"/>
      <c r="S393" s="133"/>
      <c r="T393" s="133"/>
      <c r="U393" s="133"/>
      <c r="V393" s="133"/>
      <c r="W393" s="133"/>
      <c r="X393" s="133"/>
      <c r="Y393" s="133"/>
      <c r="Z393" s="133"/>
      <c r="AA393" s="133"/>
      <c r="AB393" s="133"/>
    </row>
    <row r="394" spans="1:40" s="7" customFormat="1" ht="14.1" customHeight="1">
      <c r="A394" s="2" t="s">
        <v>408</v>
      </c>
      <c r="B394" s="34">
        <f>+'Pivot Table 2-Year Insts.'!$U$357</f>
        <v>0</v>
      </c>
      <c r="C394" s="35"/>
      <c r="D394" s="64">
        <f t="shared" si="48"/>
        <v>0</v>
      </c>
      <c r="E394" s="36"/>
      <c r="F394" s="46">
        <f>+'Pivot Table 2-Year Insts.'!$U$371</f>
        <v>0</v>
      </c>
      <c r="G394" s="79"/>
      <c r="H394" s="46">
        <f>+'Pivot Table 2-Year Insts.'!$U$374</f>
        <v>0</v>
      </c>
      <c r="I394" s="79"/>
      <c r="J394" s="46">
        <f>+'Pivot Table 2-Year Insts.'!$U$377</f>
        <v>0</v>
      </c>
      <c r="K394" s="79"/>
      <c r="L394" s="46">
        <f>+'Pivot Table 2-Year Insts.'!$U$380</f>
        <v>0</v>
      </c>
      <c r="M394" s="6"/>
      <c r="N394" s="52">
        <f t="shared" si="49"/>
        <v>0</v>
      </c>
      <c r="P394" s="133"/>
      <c r="Q394" s="133"/>
      <c r="R394" s="133"/>
      <c r="S394" s="133"/>
      <c r="T394" s="133"/>
      <c r="U394" s="133"/>
      <c r="V394" s="133"/>
      <c r="W394" s="133"/>
      <c r="X394" s="133"/>
      <c r="Y394" s="133"/>
      <c r="Z394" s="133"/>
      <c r="AA394" s="133"/>
      <c r="AB394" s="133"/>
    </row>
    <row r="395" spans="1:40" s="18" customFormat="1" ht="14.1" customHeight="1">
      <c r="A395" s="2" t="s">
        <v>409</v>
      </c>
      <c r="B395" s="34">
        <f>+'Pivot Table 2-Year Insts.'!$U$395</f>
        <v>0</v>
      </c>
      <c r="C395" s="35"/>
      <c r="D395" s="64">
        <f t="shared" si="48"/>
        <v>0</v>
      </c>
      <c r="E395" s="36"/>
      <c r="F395" s="46">
        <f>+'Pivot Table 2-Year Insts.'!$U$409</f>
        <v>0</v>
      </c>
      <c r="G395" s="79"/>
      <c r="H395" s="46">
        <f>+'Pivot Table 2-Year Insts.'!$U$412</f>
        <v>0</v>
      </c>
      <c r="I395" s="79"/>
      <c r="J395" s="46">
        <f>+'Pivot Table 2-Year Insts.'!$U$415</f>
        <v>0</v>
      </c>
      <c r="K395" s="79"/>
      <c r="L395" s="46">
        <f>+'Pivot Table 2-Year Insts.'!$U$418</f>
        <v>0</v>
      </c>
      <c r="M395" s="6"/>
      <c r="N395" s="52">
        <f t="shared" si="49"/>
        <v>0</v>
      </c>
      <c r="P395" s="133"/>
      <c r="Q395" s="133"/>
      <c r="R395" s="133"/>
      <c r="S395" s="133"/>
      <c r="T395" s="133"/>
      <c r="U395" s="133"/>
      <c r="V395" s="133"/>
      <c r="W395" s="133"/>
      <c r="X395" s="133"/>
      <c r="Y395" s="133"/>
      <c r="Z395" s="133"/>
      <c r="AA395" s="133"/>
      <c r="AB395" s="133"/>
    </row>
    <row r="396" spans="1:40" s="7" customFormat="1" ht="13.5" customHeight="1">
      <c r="A396" s="2" t="s">
        <v>410</v>
      </c>
      <c r="B396" s="34">
        <f>+'Pivot Table 2-Year Insts.'!$U$433</f>
        <v>0</v>
      </c>
      <c r="C396" s="35"/>
      <c r="D396" s="64">
        <f t="shared" si="48"/>
        <v>0</v>
      </c>
      <c r="E396" s="36"/>
      <c r="F396" s="46">
        <f>+'Pivot Table 2-Year Insts.'!$U$447</f>
        <v>0</v>
      </c>
      <c r="G396" s="79"/>
      <c r="H396" s="46">
        <f>+'Pivot Table 2-Year Insts.'!$U$450</f>
        <v>0</v>
      </c>
      <c r="I396" s="79"/>
      <c r="J396" s="46">
        <f>+'Pivot Table 2-Year Insts.'!$U$453</f>
        <v>0</v>
      </c>
      <c r="K396" s="79"/>
      <c r="L396" s="46">
        <f>+'Pivot Table 2-Year Insts.'!$U$456</f>
        <v>0</v>
      </c>
      <c r="M396" s="6"/>
      <c r="N396" s="52">
        <f t="shared" si="49"/>
        <v>0</v>
      </c>
      <c r="P396" s="133"/>
      <c r="Q396" s="133"/>
      <c r="R396" s="133"/>
      <c r="S396" s="133"/>
      <c r="T396" s="133"/>
      <c r="U396" s="133"/>
      <c r="V396" s="133"/>
      <c r="W396" s="133"/>
      <c r="X396" s="133"/>
      <c r="Y396" s="133"/>
    </row>
    <row r="397" spans="1:40" s="7" customFormat="1" ht="13.5" customHeight="1">
      <c r="A397" s="2"/>
      <c r="B397" s="34"/>
      <c r="C397" s="35"/>
      <c r="D397" s="64"/>
      <c r="E397" s="36"/>
      <c r="F397" s="46"/>
      <c r="G397" s="79"/>
      <c r="H397" s="46"/>
      <c r="I397" s="79"/>
      <c r="J397" s="46"/>
      <c r="K397" s="79"/>
      <c r="L397" s="46"/>
      <c r="M397" s="6"/>
      <c r="N397" s="52"/>
      <c r="P397" s="133"/>
      <c r="Q397" s="133"/>
      <c r="R397" s="133"/>
      <c r="S397" s="133"/>
      <c r="T397" s="133"/>
      <c r="U397" s="133"/>
      <c r="V397" s="133"/>
      <c r="W397" s="133"/>
      <c r="X397" s="133"/>
      <c r="Y397" s="133"/>
    </row>
    <row r="398" spans="1:40" s="7" customFormat="1" ht="14.1" customHeight="1">
      <c r="A398" s="2" t="s">
        <v>411</v>
      </c>
      <c r="B398" s="34">
        <f>+'Pivot Table 2-Year Insts.'!$U$471</f>
        <v>0</v>
      </c>
      <c r="C398" s="35"/>
      <c r="D398" s="64">
        <f t="shared" si="48"/>
        <v>0</v>
      </c>
      <c r="E398" s="36"/>
      <c r="F398" s="46">
        <f>+'Pivot Table 2-Year Insts.'!$U$485</f>
        <v>0</v>
      </c>
      <c r="G398" s="79"/>
      <c r="H398" s="46">
        <f>+'Pivot Table 2-Year Insts.'!$U$488</f>
        <v>0</v>
      </c>
      <c r="I398" s="79"/>
      <c r="J398" s="46">
        <f>+'Pivot Table 2-Year Insts.'!$U$491</f>
        <v>0</v>
      </c>
      <c r="K398" s="79"/>
      <c r="L398" s="46">
        <f>+'Pivot Table 2-Year Insts.'!$U$494</f>
        <v>0</v>
      </c>
      <c r="M398" s="6"/>
      <c r="N398" s="52">
        <f t="shared" si="49"/>
        <v>0</v>
      </c>
      <c r="P398" s="133"/>
      <c r="Q398" s="133"/>
      <c r="R398" s="133"/>
      <c r="S398" s="133"/>
      <c r="T398" s="133"/>
      <c r="U398" s="133"/>
      <c r="V398" s="133"/>
      <c r="W398" s="133"/>
      <c r="X398" s="133"/>
      <c r="Y398" s="133"/>
    </row>
    <row r="399" spans="1:40" s="7" customFormat="1" ht="14.1" customHeight="1">
      <c r="A399" s="2" t="s">
        <v>412</v>
      </c>
      <c r="B399" s="34">
        <f>+'Pivot Table 2-Year Insts.'!$U$509</f>
        <v>0</v>
      </c>
      <c r="C399" s="35"/>
      <c r="D399" s="64">
        <f t="shared" si="48"/>
        <v>0</v>
      </c>
      <c r="E399" s="36"/>
      <c r="F399" s="46">
        <f>+'Pivot Table 2-Year Insts.'!$U$523</f>
        <v>0</v>
      </c>
      <c r="G399" s="79"/>
      <c r="H399" s="46">
        <f>+'Pivot Table 2-Year Insts.'!$U$526</f>
        <v>0</v>
      </c>
      <c r="I399" s="79"/>
      <c r="J399" s="46">
        <f>+'Pivot Table 2-Year Insts.'!$U$529</f>
        <v>0</v>
      </c>
      <c r="K399" s="79"/>
      <c r="L399" s="46">
        <f>+'Pivot Table 2-Year Insts.'!$U$532</f>
        <v>0</v>
      </c>
      <c r="M399" s="6"/>
      <c r="N399" s="52">
        <f t="shared" si="49"/>
        <v>0</v>
      </c>
      <c r="P399" s="133"/>
      <c r="Q399" s="133"/>
      <c r="R399" s="133"/>
      <c r="S399" s="133"/>
      <c r="T399" s="133"/>
      <c r="U399" s="133"/>
      <c r="V399" s="133"/>
      <c r="W399" s="133"/>
      <c r="X399" s="133"/>
      <c r="Y399" s="133"/>
    </row>
    <row r="400" spans="1:40" s="7" customFormat="1" ht="14.1" customHeight="1">
      <c r="A400" s="2" t="s">
        <v>413</v>
      </c>
      <c r="B400" s="34">
        <f>+'Pivot Table 2-Year Insts.'!$U$546</f>
        <v>0</v>
      </c>
      <c r="C400" s="35"/>
      <c r="D400" s="64">
        <f t="shared" si="48"/>
        <v>0</v>
      </c>
      <c r="E400" s="36"/>
      <c r="F400" s="46">
        <f>+'Pivot Table 2-Year Insts.'!$U$561</f>
        <v>0</v>
      </c>
      <c r="G400" s="79"/>
      <c r="H400" s="46">
        <f>+'Pivot Table 2-Year Insts.'!$U$564</f>
        <v>0</v>
      </c>
      <c r="I400" s="79"/>
      <c r="J400" s="46">
        <f>+'Pivot Table 2-Year Insts.'!$U$567</f>
        <v>0</v>
      </c>
      <c r="K400" s="79"/>
      <c r="L400" s="46">
        <f>+'Pivot Table 2-Year Insts.'!$U$570</f>
        <v>0</v>
      </c>
      <c r="M400" s="6"/>
      <c r="N400" s="52">
        <f t="shared" si="49"/>
        <v>0</v>
      </c>
      <c r="P400" s="133"/>
      <c r="Q400" s="133"/>
      <c r="R400" s="133"/>
      <c r="S400" s="133"/>
      <c r="T400" s="133"/>
      <c r="U400" s="133"/>
      <c r="V400" s="133"/>
      <c r="W400" s="133"/>
      <c r="X400" s="133"/>
      <c r="Y400" s="133"/>
    </row>
    <row r="401" spans="1:25" s="19" customFormat="1" ht="14.1" customHeight="1">
      <c r="A401" s="53" t="s">
        <v>414</v>
      </c>
      <c r="B401" s="37">
        <f>+'Pivot Table 2-Year Insts.'!$U$585</f>
        <v>0</v>
      </c>
      <c r="C401" s="54"/>
      <c r="D401" s="55">
        <f t="shared" si="48"/>
        <v>0</v>
      </c>
      <c r="E401" s="56"/>
      <c r="F401" s="57">
        <f>+'Pivot Table 2-Year Insts.'!$U$599</f>
        <v>0</v>
      </c>
      <c r="G401" s="101"/>
      <c r="H401" s="57">
        <f>+'Pivot Table 2-Year Insts.'!$U$602</f>
        <v>0</v>
      </c>
      <c r="I401" s="101"/>
      <c r="J401" s="57">
        <f>+'Pivot Table 2-Year Insts.'!$U$605</f>
        <v>0</v>
      </c>
      <c r="K401" s="101"/>
      <c r="L401" s="57">
        <f>+'Pivot Table 2-Year Insts.'!$U$608</f>
        <v>0</v>
      </c>
      <c r="M401" s="48"/>
      <c r="N401" s="58">
        <f t="shared" si="49"/>
        <v>0</v>
      </c>
      <c r="P401" s="133"/>
      <c r="Q401" s="133"/>
      <c r="R401" s="133"/>
      <c r="S401" s="133"/>
      <c r="T401" s="133"/>
      <c r="U401" s="133"/>
      <c r="V401" s="133"/>
      <c r="W401" s="133"/>
      <c r="X401" s="133"/>
      <c r="Y401" s="133"/>
    </row>
    <row r="402" spans="1:25" ht="57" customHeight="1">
      <c r="A402" s="952" t="s">
        <v>773</v>
      </c>
      <c r="B402" s="952"/>
      <c r="C402" s="952"/>
      <c r="D402" s="953"/>
      <c r="E402" s="953"/>
      <c r="F402" s="953"/>
      <c r="G402" s="953"/>
      <c r="H402" s="953"/>
      <c r="I402" s="953"/>
      <c r="J402" s="953"/>
      <c r="K402" s="953"/>
      <c r="L402" s="953"/>
      <c r="M402" s="953"/>
      <c r="N402" s="953"/>
      <c r="W402" s="133"/>
      <c r="X402" s="133"/>
      <c r="Y402" s="133"/>
    </row>
    <row r="403" spans="1:25" ht="15" customHeight="1">
      <c r="A403" s="952" t="s">
        <v>772</v>
      </c>
      <c r="B403" s="952"/>
      <c r="C403" s="952"/>
      <c r="D403" s="953"/>
      <c r="E403" s="953"/>
      <c r="F403" s="953"/>
      <c r="G403" s="953"/>
      <c r="H403" s="953"/>
      <c r="I403" s="953"/>
      <c r="J403" s="953"/>
      <c r="K403" s="953"/>
      <c r="L403" s="953"/>
      <c r="M403" s="953"/>
      <c r="N403" s="953"/>
      <c r="P403" s="136"/>
      <c r="Q403" s="136"/>
      <c r="R403" s="136"/>
      <c r="S403" s="136"/>
      <c r="T403" s="136"/>
      <c r="U403" s="136"/>
      <c r="V403" s="136"/>
      <c r="W403" s="12"/>
    </row>
    <row r="404" spans="1:25">
      <c r="A404" s="326" t="s">
        <v>939</v>
      </c>
      <c r="B404" s="832"/>
      <c r="C404" s="832"/>
      <c r="D404" s="833"/>
      <c r="E404" s="833"/>
      <c r="F404" s="833"/>
      <c r="G404" s="833"/>
      <c r="H404" s="833"/>
      <c r="I404" s="833"/>
      <c r="J404" s="833"/>
      <c r="K404" s="833"/>
      <c r="L404" s="833"/>
      <c r="M404" s="833"/>
      <c r="N404" s="183" t="s">
        <v>1012</v>
      </c>
      <c r="P404" s="136"/>
      <c r="Q404" s="136"/>
      <c r="R404" s="136"/>
      <c r="S404" s="136"/>
      <c r="T404" s="136"/>
      <c r="U404" s="136"/>
      <c r="V404" s="136"/>
      <c r="W404" s="12"/>
    </row>
    <row r="405" spans="1:25" ht="15.75">
      <c r="A405" s="1" t="s">
        <v>418</v>
      </c>
      <c r="B405" s="1"/>
      <c r="C405" s="1"/>
      <c r="D405" s="1"/>
      <c r="E405" s="1"/>
      <c r="F405" s="1"/>
      <c r="G405" s="1"/>
      <c r="H405" s="1"/>
      <c r="I405" s="1"/>
      <c r="J405" s="1"/>
      <c r="K405" s="1"/>
      <c r="L405" s="44"/>
      <c r="M405" s="11"/>
      <c r="N405" s="44"/>
      <c r="P405" s="136"/>
      <c r="Q405" s="136"/>
      <c r="R405" s="136"/>
      <c r="S405" s="136"/>
      <c r="T405" s="136"/>
      <c r="U405" s="136"/>
      <c r="V405" s="136"/>
    </row>
    <row r="406" spans="1:25" ht="8.25" customHeight="1">
      <c r="A406" s="1"/>
      <c r="B406" s="1"/>
      <c r="C406" s="1"/>
      <c r="D406" s="1"/>
      <c r="E406" s="1"/>
      <c r="F406" s="1"/>
      <c r="G406" s="1"/>
      <c r="H406" s="1"/>
      <c r="I406" s="1"/>
      <c r="J406" s="1"/>
      <c r="K406" s="1"/>
      <c r="L406" s="44"/>
      <c r="M406" s="11"/>
      <c r="N406" s="44"/>
      <c r="P406" s="136"/>
      <c r="Q406" s="136"/>
      <c r="R406" s="136"/>
      <c r="S406" s="136"/>
      <c r="T406" s="136"/>
      <c r="U406" s="136"/>
      <c r="V406" s="136"/>
    </row>
    <row r="407" spans="1:25" ht="15.75">
      <c r="A407" s="1" t="s">
        <v>425</v>
      </c>
      <c r="B407" s="1"/>
      <c r="C407" s="1"/>
      <c r="D407" s="1"/>
      <c r="E407" s="1"/>
      <c r="F407" s="1"/>
      <c r="G407" s="1"/>
      <c r="H407" s="1"/>
      <c r="I407" s="1"/>
      <c r="J407" s="1"/>
      <c r="K407" s="1"/>
      <c r="L407" s="44"/>
      <c r="M407" s="11"/>
      <c r="N407" s="44"/>
      <c r="P407" s="136"/>
      <c r="Q407" s="136"/>
      <c r="R407" s="136"/>
      <c r="S407" s="136"/>
      <c r="T407" s="136"/>
      <c r="U407" s="136"/>
      <c r="V407" s="136"/>
    </row>
    <row r="408" spans="1:25" ht="18.75">
      <c r="A408" s="1" t="s">
        <v>436</v>
      </c>
      <c r="B408" s="1"/>
      <c r="C408" s="1"/>
      <c r="D408" s="1"/>
      <c r="E408" s="1"/>
      <c r="F408" s="1"/>
      <c r="G408" s="1"/>
      <c r="H408" s="1"/>
      <c r="I408" s="1"/>
      <c r="J408" s="1"/>
      <c r="K408" s="1"/>
      <c r="L408" s="44"/>
      <c r="M408" s="11"/>
      <c r="N408" s="44"/>
      <c r="P408" s="136"/>
      <c r="Q408" s="136"/>
      <c r="R408" s="136"/>
      <c r="S408" s="136"/>
      <c r="T408" s="136"/>
      <c r="U408" s="136"/>
      <c r="V408" s="136"/>
    </row>
    <row r="409" spans="1:25" ht="15.75">
      <c r="A409" s="1" t="s">
        <v>1201</v>
      </c>
      <c r="B409" s="1"/>
      <c r="C409" s="1"/>
      <c r="D409" s="1"/>
      <c r="E409" s="1"/>
      <c r="F409" s="1"/>
      <c r="G409" s="1"/>
      <c r="H409" s="1"/>
      <c r="I409" s="1"/>
      <c r="J409" s="1"/>
      <c r="K409" s="1"/>
      <c r="L409" s="44"/>
      <c r="M409" s="11"/>
      <c r="N409" s="44"/>
      <c r="P409" s="136"/>
      <c r="Q409" s="136"/>
      <c r="R409" s="136"/>
      <c r="S409" s="136"/>
      <c r="T409" s="136"/>
      <c r="U409" s="136"/>
      <c r="V409" s="136"/>
    </row>
    <row r="410" spans="1:25" ht="8.25" customHeight="1">
      <c r="A410" s="1"/>
      <c r="B410" s="1"/>
      <c r="C410" s="1"/>
      <c r="D410" s="1"/>
      <c r="E410" s="1"/>
      <c r="F410" s="1"/>
      <c r="G410" s="1"/>
      <c r="H410" s="1"/>
      <c r="I410" s="1"/>
      <c r="J410" s="1"/>
      <c r="K410" s="1"/>
      <c r="L410" s="44"/>
      <c r="M410" s="11"/>
      <c r="N410" s="44"/>
      <c r="P410" s="136"/>
      <c r="Q410" s="136"/>
      <c r="R410" s="136"/>
      <c r="S410" s="136"/>
      <c r="T410" s="136"/>
      <c r="U410" s="136"/>
      <c r="V410" s="136"/>
    </row>
    <row r="411" spans="1:25" ht="63" customHeight="1">
      <c r="A411" s="15"/>
      <c r="B411" s="42" t="s">
        <v>938</v>
      </c>
      <c r="C411" s="50"/>
      <c r="D411" s="42" t="s">
        <v>771</v>
      </c>
      <c r="E411" s="51"/>
      <c r="F411" s="42" t="s">
        <v>435</v>
      </c>
      <c r="G411" s="42"/>
      <c r="H411" s="42" t="s">
        <v>396</v>
      </c>
      <c r="I411" s="42"/>
      <c r="J411" s="42" t="s">
        <v>390</v>
      </c>
      <c r="K411" s="42"/>
      <c r="L411" s="42" t="s">
        <v>416</v>
      </c>
      <c r="M411" s="42"/>
      <c r="N411" s="42" t="s">
        <v>417</v>
      </c>
      <c r="P411" s="145"/>
      <c r="Q411" s="145"/>
      <c r="R411" s="145"/>
      <c r="S411" s="145"/>
      <c r="T411" s="145"/>
      <c r="U411" s="145"/>
      <c r="V411" s="145"/>
    </row>
    <row r="412" spans="1:25" s="18" customFormat="1" ht="18" customHeight="1">
      <c r="A412" s="13" t="s">
        <v>399</v>
      </c>
      <c r="B412" s="34">
        <f>+'Pivot Table 2-Year Insts.'!$R$623</f>
        <v>36.283220478296606</v>
      </c>
      <c r="C412" s="35"/>
      <c r="D412" s="63">
        <f>SUM(F412:J412)</f>
        <v>44.778856526429344</v>
      </c>
      <c r="E412" s="36"/>
      <c r="F412" s="46">
        <f>+'Pivot Table 2-Year Insts.'!$R$637</f>
        <v>30.593311758360304</v>
      </c>
      <c r="G412" s="6"/>
      <c r="H412" s="46">
        <f>+'Pivot Table 2-Year Insts.'!$R$640</f>
        <v>10.345199568500538</v>
      </c>
      <c r="I412" s="46"/>
      <c r="J412" s="46">
        <f>+'Pivot Table 2-Year Insts.'!$R$643</f>
        <v>3.8403451995685005</v>
      </c>
      <c r="K412" s="46"/>
      <c r="L412" s="46">
        <f>+'Pivot Table 2-Year Insts.'!$R$646</f>
        <v>55.221143473570656</v>
      </c>
      <c r="M412" s="6"/>
      <c r="N412" s="52">
        <f>SUM(F412:L412)</f>
        <v>100</v>
      </c>
      <c r="P412" s="137"/>
      <c r="Q412" s="137"/>
      <c r="R412" s="137"/>
      <c r="S412" s="137"/>
      <c r="T412" s="137"/>
      <c r="U412" s="138"/>
      <c r="V412" s="139"/>
    </row>
    <row r="413" spans="1:25" s="29" customFormat="1" ht="9" customHeight="1">
      <c r="A413" s="65"/>
      <c r="B413" s="6"/>
      <c r="C413" s="35"/>
      <c r="D413" s="64"/>
      <c r="E413" s="36"/>
      <c r="F413" s="6"/>
      <c r="G413" s="79"/>
      <c r="H413" s="6"/>
      <c r="I413" s="79"/>
      <c r="J413" s="6"/>
      <c r="K413" s="79"/>
      <c r="L413" s="6"/>
      <c r="M413" s="40"/>
      <c r="N413" s="52"/>
      <c r="P413" s="140"/>
      <c r="Q413" s="140"/>
      <c r="R413" s="140"/>
      <c r="S413" s="140"/>
      <c r="T413" s="140"/>
      <c r="U413" s="141"/>
      <c r="V413" s="142"/>
      <c r="W413" s="30"/>
    </row>
    <row r="414" spans="1:25" s="7" customFormat="1" ht="14.1" customHeight="1">
      <c r="A414" s="13" t="s">
        <v>400</v>
      </c>
      <c r="B414" s="34" t="str">
        <f>IFERROR('Pivot Table 2-Year Insts.'!$R$15,"—")</f>
        <v>—</v>
      </c>
      <c r="C414" s="35"/>
      <c r="D414" s="64">
        <f t="shared" ref="D414:D417" si="50">SUM(F414:J414)</f>
        <v>37.818181818181813</v>
      </c>
      <c r="E414" s="36"/>
      <c r="F414" s="46">
        <f>+'Pivot Table 2-Year Insts.'!$R$29</f>
        <v>25.818181818181817</v>
      </c>
      <c r="G414" s="79"/>
      <c r="H414" s="6">
        <f>+'Pivot Table 2-Year Insts.'!$R$32</f>
        <v>0</v>
      </c>
      <c r="I414" s="79"/>
      <c r="J414" s="6">
        <f>+'Pivot Table 2-Year Insts.'!$R$35</f>
        <v>12</v>
      </c>
      <c r="K414" s="79"/>
      <c r="L414" s="6">
        <f>+'Pivot Table 2-Year Insts.'!$R$38</f>
        <v>62.18181818181818</v>
      </c>
      <c r="M414" s="6"/>
      <c r="N414" s="52">
        <f>SUM(F414:L414)</f>
        <v>100</v>
      </c>
      <c r="P414" s="143"/>
      <c r="Q414" s="143"/>
      <c r="R414" s="143"/>
      <c r="S414" s="143"/>
      <c r="T414" s="143"/>
      <c r="U414" s="138"/>
      <c r="V414" s="139"/>
    </row>
    <row r="415" spans="1:25" s="7" customFormat="1" ht="14.1" customHeight="1">
      <c r="A415" s="2" t="s">
        <v>401</v>
      </c>
      <c r="B415" s="34">
        <f>+'Pivot Table 2-Year Insts.'!$R$53</f>
        <v>0</v>
      </c>
      <c r="C415" s="35"/>
      <c r="D415" s="64">
        <f t="shared" si="50"/>
        <v>0</v>
      </c>
      <c r="E415" s="36"/>
      <c r="F415" s="46">
        <f>+'Pivot Table 2-Year Insts.'!$R$67</f>
        <v>0</v>
      </c>
      <c r="G415" s="79"/>
      <c r="H415" s="6">
        <f>+'Pivot Table 2-Year Insts.'!$R$70</f>
        <v>0</v>
      </c>
      <c r="I415" s="79"/>
      <c r="J415" s="6">
        <f>+'Pivot Table 2-Year Insts.'!$R$73</f>
        <v>0</v>
      </c>
      <c r="K415" s="79"/>
      <c r="L415" s="6">
        <f>+'Pivot Table 2-Year Insts.'!$R$76</f>
        <v>0</v>
      </c>
      <c r="M415" s="6"/>
      <c r="N415" s="52">
        <f>SUM(F415:L415)</f>
        <v>0</v>
      </c>
      <c r="P415" s="143"/>
      <c r="Q415" s="143"/>
      <c r="R415" s="143"/>
      <c r="S415" s="143"/>
      <c r="T415" s="143"/>
      <c r="U415" s="138"/>
      <c r="V415" s="144"/>
      <c r="W415" s="19"/>
    </row>
    <row r="416" spans="1:25" s="18" customFormat="1" ht="13.5" customHeight="1">
      <c r="A416" s="2" t="s">
        <v>415</v>
      </c>
      <c r="B416" s="34">
        <f>+'Pivot Table 2-Year Insts.'!$R$91</f>
        <v>0</v>
      </c>
      <c r="C416" s="35"/>
      <c r="D416" s="64">
        <f t="shared" si="50"/>
        <v>0</v>
      </c>
      <c r="E416" s="36"/>
      <c r="F416" s="46">
        <f>+'Pivot Table 2-Year Insts.'!$R$105</f>
        <v>0</v>
      </c>
      <c r="G416" s="79"/>
      <c r="H416" s="6">
        <f>+'Pivot Table 2-Year Insts.'!$R$108</f>
        <v>0</v>
      </c>
      <c r="I416" s="79"/>
      <c r="J416" s="6">
        <f>+'Pivot Table 2-Year Insts.'!$R$111</f>
        <v>0</v>
      </c>
      <c r="K416" s="79"/>
      <c r="L416" s="6">
        <f>+'Pivot Table 2-Year Insts.'!$R$114</f>
        <v>0</v>
      </c>
      <c r="M416" s="6"/>
      <c r="N416" s="52">
        <f>SUM(F416:L416)</f>
        <v>0</v>
      </c>
      <c r="P416" s="143"/>
      <c r="Q416" s="143"/>
      <c r="R416" s="143"/>
      <c r="S416" s="143"/>
      <c r="T416" s="143"/>
      <c r="U416" s="138"/>
      <c r="V416" s="144"/>
      <c r="W416" s="20"/>
    </row>
    <row r="417" spans="1:36" s="7" customFormat="1" ht="14.1" customHeight="1">
      <c r="A417" s="2" t="s">
        <v>402</v>
      </c>
      <c r="B417" s="34">
        <f>+'Pivot Table 2-Year Insts.'!$R$129</f>
        <v>0</v>
      </c>
      <c r="C417" s="35"/>
      <c r="D417" s="64">
        <f t="shared" si="50"/>
        <v>0</v>
      </c>
      <c r="E417" s="36"/>
      <c r="F417" s="46">
        <f>+'Pivot Table 2-Year Insts.'!$R$143</f>
        <v>0</v>
      </c>
      <c r="G417" s="79"/>
      <c r="H417" s="6">
        <f>+'Pivot Table 2-Year Insts.'!$R$146</f>
        <v>0</v>
      </c>
      <c r="I417" s="79"/>
      <c r="J417" s="6">
        <f>+'Pivot Table 2-Year Insts.'!$R$149</f>
        <v>0</v>
      </c>
      <c r="K417" s="79"/>
      <c r="L417" s="6">
        <f>+'Pivot Table 2-Year Insts.'!$R$152</f>
        <v>0</v>
      </c>
      <c r="M417" s="6"/>
      <c r="N417" s="52">
        <f>SUM(F417:L417)</f>
        <v>0</v>
      </c>
      <c r="P417" s="143"/>
      <c r="Q417" s="143"/>
      <c r="R417" s="143"/>
      <c r="S417" s="143"/>
      <c r="T417" s="143"/>
      <c r="U417" s="138"/>
      <c r="V417" s="144"/>
      <c r="W417" s="19"/>
    </row>
    <row r="418" spans="1:36" s="7" customFormat="1" ht="14.1" customHeight="1">
      <c r="A418" s="2"/>
      <c r="B418" s="34"/>
      <c r="C418" s="35"/>
      <c r="D418" s="64"/>
      <c r="E418" s="36"/>
      <c r="F418" s="46"/>
      <c r="G418" s="79"/>
      <c r="H418" s="6"/>
      <c r="I418" s="79"/>
      <c r="J418" s="6"/>
      <c r="K418" s="79"/>
      <c r="L418" s="6"/>
      <c r="M418" s="6"/>
      <c r="N418" s="52"/>
      <c r="P418" s="143"/>
      <c r="Q418" s="143"/>
      <c r="R418" s="143"/>
      <c r="S418" s="143"/>
      <c r="T418" s="143"/>
      <c r="U418" s="138"/>
      <c r="V418" s="144"/>
      <c r="W418" s="19"/>
    </row>
    <row r="419" spans="1:36" s="7" customFormat="1" ht="14.1" customHeight="1">
      <c r="A419" s="2" t="s">
        <v>403</v>
      </c>
      <c r="B419" s="34">
        <f>+'Pivot Table 2-Year Insts.'!$R$167</f>
        <v>36.464934291668442</v>
      </c>
      <c r="C419" s="35"/>
      <c r="D419" s="64">
        <f t="shared" ref="D419:D422" si="51">SUM(F419:J419)</f>
        <v>45.941217634709588</v>
      </c>
      <c r="E419" s="36"/>
      <c r="F419" s="46">
        <f>+'Pivot Table 2-Year Insts.'!$R$181</f>
        <v>31.432236995567997</v>
      </c>
      <c r="G419" s="79"/>
      <c r="H419" s="6">
        <f>+'Pivot Table 2-Year Insts.'!$R$184</f>
        <v>10.881735479356193</v>
      </c>
      <c r="I419" s="79"/>
      <c r="J419" s="6">
        <f>+'Pivot Table 2-Year Insts.'!$R$187</f>
        <v>3.6272451597853981</v>
      </c>
      <c r="K419" s="79"/>
      <c r="L419" s="6">
        <f>+'Pivot Table 2-Year Insts.'!$R$190</f>
        <v>54.058782365290412</v>
      </c>
      <c r="M419" s="6"/>
      <c r="N419" s="52">
        <f>SUM(F419:L419)</f>
        <v>100</v>
      </c>
      <c r="P419" s="143"/>
      <c r="Q419" s="143"/>
      <c r="R419" s="143"/>
      <c r="S419" s="143"/>
      <c r="T419" s="143"/>
      <c r="U419" s="138"/>
      <c r="V419" s="144"/>
      <c r="W419" s="19"/>
    </row>
    <row r="420" spans="1:36" s="7" customFormat="1" ht="14.1" customHeight="1">
      <c r="A420" s="2" t="s">
        <v>404</v>
      </c>
      <c r="B420" s="34">
        <f>+'Pivot Table 2-Year Insts.'!$R$205</f>
        <v>15.937499999999998</v>
      </c>
      <c r="C420" s="35"/>
      <c r="D420" s="64">
        <f t="shared" si="51"/>
        <v>52.941176470588232</v>
      </c>
      <c r="E420" s="36"/>
      <c r="F420" s="46">
        <f>+'Pivot Table 2-Year Insts.'!$R$219</f>
        <v>34.313725490196077</v>
      </c>
      <c r="G420" s="79"/>
      <c r="H420" s="6">
        <f>+'Pivot Table 2-Year Insts.'!$R$222</f>
        <v>12.745098039215685</v>
      </c>
      <c r="I420" s="79"/>
      <c r="J420" s="6">
        <f>+'Pivot Table 2-Year Insts.'!$R$225</f>
        <v>5.8823529411764701</v>
      </c>
      <c r="K420" s="79"/>
      <c r="L420" s="6">
        <f>+'Pivot Table 2-Year Insts.'!$R$228</f>
        <v>47.058823529411761</v>
      </c>
      <c r="M420" s="6"/>
      <c r="N420" s="52">
        <f>SUM(F420:L420)</f>
        <v>100</v>
      </c>
      <c r="P420" s="143"/>
      <c r="Q420" s="143"/>
      <c r="R420" s="143"/>
      <c r="S420" s="143"/>
      <c r="T420" s="143"/>
      <c r="U420" s="138"/>
      <c r="V420" s="144"/>
      <c r="W420" s="19"/>
      <c r="X420" s="115"/>
    </row>
    <row r="421" spans="1:36" s="7" customFormat="1" ht="13.5" customHeight="1">
      <c r="A421" s="2" t="s">
        <v>405</v>
      </c>
      <c r="B421" s="34">
        <f>+'Pivot Table 2-Year Insts.'!$R$243</f>
        <v>28.703703703703702</v>
      </c>
      <c r="C421" s="35"/>
      <c r="D421" s="168">
        <f t="shared" si="51"/>
        <v>0</v>
      </c>
      <c r="E421" s="36"/>
      <c r="F421" s="34">
        <f>+'Pivot Table 2-Year Insts.'!$R$257</f>
        <v>0</v>
      </c>
      <c r="G421" s="79"/>
      <c r="H421" s="160">
        <f>+'Pivot Table 2-Year Insts.'!$R$260</f>
        <v>0</v>
      </c>
      <c r="I421" s="79"/>
      <c r="J421" s="160">
        <f>+'Pivot Table 2-Year Insts.'!$R$263</f>
        <v>0</v>
      </c>
      <c r="K421" s="79"/>
      <c r="L421" s="160">
        <f>+'Pivot Table 2-Year Insts.'!$R$266</f>
        <v>100</v>
      </c>
      <c r="M421" s="6"/>
      <c r="N421" s="159">
        <f>SUM(F421:L421)</f>
        <v>100</v>
      </c>
      <c r="P421" s="143"/>
      <c r="Q421" s="143"/>
      <c r="R421" s="143"/>
      <c r="S421" s="143"/>
      <c r="T421" s="143"/>
      <c r="U421" s="138"/>
      <c r="V421" s="144"/>
      <c r="W421" s="19"/>
      <c r="X421" s="161"/>
      <c r="Y421" s="162"/>
      <c r="Z421" s="169"/>
      <c r="AA421" s="164"/>
      <c r="AB421" s="161"/>
      <c r="AC421" s="165"/>
      <c r="AD421" s="166"/>
      <c r="AE421" s="165"/>
      <c r="AF421" s="166"/>
      <c r="AG421" s="165"/>
      <c r="AH421" s="166"/>
      <c r="AI421" s="167"/>
      <c r="AJ421" s="163"/>
    </row>
    <row r="422" spans="1:36" s="7" customFormat="1" ht="14.1" customHeight="1">
      <c r="A422" s="2" t="s">
        <v>406</v>
      </c>
      <c r="B422" s="34">
        <f>+'Pivot Table 2-Year Insts.'!$R$281</f>
        <v>0</v>
      </c>
      <c r="C422" s="35"/>
      <c r="D422" s="64">
        <f t="shared" si="51"/>
        <v>0</v>
      </c>
      <c r="E422" s="36"/>
      <c r="F422" s="46">
        <f>+'Pivot Table 2-Year Insts.'!$R$295</f>
        <v>0</v>
      </c>
      <c r="G422" s="79"/>
      <c r="H422" s="6">
        <f>+'Pivot Table 2-Year Insts.'!$R$298</f>
        <v>0</v>
      </c>
      <c r="I422" s="79"/>
      <c r="J422" s="6">
        <f>+'Pivot Table 2-Year Insts.'!$R$301</f>
        <v>0</v>
      </c>
      <c r="K422" s="79"/>
      <c r="L422" s="6">
        <f>+'Pivot Table 2-Year Insts.'!$R$304</f>
        <v>0</v>
      </c>
      <c r="M422" s="6"/>
      <c r="N422" s="52">
        <f>SUM(F422:L422)</f>
        <v>0</v>
      </c>
      <c r="P422" s="143"/>
      <c r="Q422" s="143"/>
      <c r="R422" s="143"/>
      <c r="S422" s="143"/>
      <c r="T422" s="143"/>
      <c r="U422" s="138"/>
      <c r="V422" s="144"/>
      <c r="W422" s="19"/>
    </row>
    <row r="423" spans="1:36" s="7" customFormat="1" ht="14.1" customHeight="1">
      <c r="A423" s="2"/>
      <c r="B423" s="34"/>
      <c r="C423" s="35"/>
      <c r="D423" s="64"/>
      <c r="E423" s="36"/>
      <c r="F423" s="46"/>
      <c r="G423" s="79"/>
      <c r="H423" s="6"/>
      <c r="I423" s="79"/>
      <c r="J423" s="6"/>
      <c r="K423" s="79"/>
      <c r="L423" s="6"/>
      <c r="M423" s="6"/>
      <c r="N423" s="52"/>
      <c r="P423" s="143"/>
      <c r="Q423" s="143"/>
      <c r="R423" s="143"/>
      <c r="S423" s="143"/>
      <c r="T423" s="143"/>
      <c r="U423" s="138"/>
      <c r="V423" s="144"/>
      <c r="W423" s="19"/>
    </row>
    <row r="424" spans="1:36" s="7" customFormat="1" ht="14.1" customHeight="1">
      <c r="A424" s="2" t="s">
        <v>407</v>
      </c>
      <c r="B424" s="34">
        <f>+'Pivot Table 2-Year Insts.'!$R$319</f>
        <v>0</v>
      </c>
      <c r="C424" s="35"/>
      <c r="D424" s="64">
        <f t="shared" ref="D424:D427" si="52">SUM(F424:J424)</f>
        <v>0</v>
      </c>
      <c r="E424" s="36"/>
      <c r="F424" s="46">
        <f>+'Pivot Table 2-Year Insts.'!$R$333</f>
        <v>0</v>
      </c>
      <c r="G424" s="79"/>
      <c r="H424" s="46">
        <f>+'Pivot Table 2-Year Insts.'!$R$336</f>
        <v>0</v>
      </c>
      <c r="I424" s="79"/>
      <c r="J424" s="46">
        <f>+'Pivot Table 2-Year Insts.'!$R$339</f>
        <v>0</v>
      </c>
      <c r="K424" s="79"/>
      <c r="L424" s="46">
        <f>+'Pivot Table 2-Year Insts.'!$R$324</f>
        <v>0</v>
      </c>
      <c r="M424" s="6"/>
      <c r="N424" s="52">
        <f>SUM(F424:L424)</f>
        <v>0</v>
      </c>
      <c r="P424" s="143"/>
      <c r="Q424" s="143"/>
      <c r="R424" s="143"/>
      <c r="S424" s="143"/>
      <c r="T424" s="143"/>
      <c r="U424" s="138"/>
      <c r="V424" s="144"/>
      <c r="W424" s="19"/>
    </row>
    <row r="425" spans="1:36" s="7" customFormat="1" ht="14.1" customHeight="1">
      <c r="A425" s="2" t="s">
        <v>408</v>
      </c>
      <c r="B425" s="34">
        <f>+'Pivot Table 2-Year Insts.'!$R$357</f>
        <v>0</v>
      </c>
      <c r="C425" s="35"/>
      <c r="D425" s="64">
        <f t="shared" si="52"/>
        <v>0</v>
      </c>
      <c r="E425" s="36"/>
      <c r="F425" s="46">
        <f>+'Pivot Table 2-Year Insts.'!$R$371</f>
        <v>0</v>
      </c>
      <c r="G425" s="79"/>
      <c r="H425" s="46">
        <f>+'Pivot Table 2-Year Insts.'!$R$374</f>
        <v>0</v>
      </c>
      <c r="I425" s="79"/>
      <c r="J425" s="46">
        <f>+'Pivot Table 2-Year Insts.'!$R$377</f>
        <v>0</v>
      </c>
      <c r="K425" s="79"/>
      <c r="L425" s="46">
        <f>+'Pivot Table 2-Year Insts.'!$R$380</f>
        <v>0</v>
      </c>
      <c r="M425" s="6"/>
      <c r="N425" s="52">
        <f>SUM(F425:L425)</f>
        <v>0</v>
      </c>
      <c r="P425" s="143"/>
      <c r="Q425" s="143"/>
      <c r="R425" s="143"/>
      <c r="S425" s="143"/>
      <c r="T425" s="143"/>
      <c r="U425" s="138"/>
      <c r="V425" s="144"/>
      <c r="W425" s="19"/>
    </row>
    <row r="426" spans="1:36" s="7" customFormat="1" ht="14.1" customHeight="1">
      <c r="A426" s="2" t="s">
        <v>409</v>
      </c>
      <c r="B426" s="34">
        <f>+'Pivot Table 2-Year Insts.'!$R$395</f>
        <v>0</v>
      </c>
      <c r="C426" s="35"/>
      <c r="D426" s="64">
        <f t="shared" si="52"/>
        <v>0</v>
      </c>
      <c r="E426" s="36"/>
      <c r="F426" s="46">
        <f>+'Pivot Table 2-Year Insts.'!$R$409</f>
        <v>0</v>
      </c>
      <c r="G426" s="79"/>
      <c r="H426" s="46">
        <f>+'Pivot Table 2-Year Insts.'!$R$412</f>
        <v>0</v>
      </c>
      <c r="I426" s="79"/>
      <c r="J426" s="46">
        <f>+'Pivot Table 2-Year Insts.'!$R$415</f>
        <v>0</v>
      </c>
      <c r="K426" s="79"/>
      <c r="L426" s="46">
        <f>+'Pivot Table 2-Year Insts.'!$R$418</f>
        <v>0</v>
      </c>
      <c r="M426" s="6"/>
      <c r="N426" s="52">
        <f>SUM(F426:L426)</f>
        <v>0</v>
      </c>
      <c r="P426" s="143"/>
      <c r="Q426" s="143"/>
      <c r="R426" s="143"/>
      <c r="S426" s="143"/>
      <c r="T426" s="143"/>
      <c r="U426" s="138"/>
      <c r="V426" s="144"/>
      <c r="W426" s="19"/>
    </row>
    <row r="427" spans="1:36" s="7" customFormat="1" ht="13.5" customHeight="1">
      <c r="A427" s="2" t="s">
        <v>410</v>
      </c>
      <c r="B427" s="34">
        <f>+'Pivot Table 2-Year Insts.'!$R$433</f>
        <v>0</v>
      </c>
      <c r="C427" s="35"/>
      <c r="D427" s="64">
        <f t="shared" si="52"/>
        <v>0</v>
      </c>
      <c r="E427" s="36"/>
      <c r="F427" s="46">
        <f>+'Pivot Table 2-Year Insts.'!$R$447</f>
        <v>0</v>
      </c>
      <c r="G427" s="79"/>
      <c r="H427" s="46">
        <f>+'Pivot Table 2-Year Insts.'!$R$450</f>
        <v>0</v>
      </c>
      <c r="I427" s="79"/>
      <c r="J427" s="46">
        <f>+'Pivot Table 2-Year Insts.'!$R$453</f>
        <v>0</v>
      </c>
      <c r="K427" s="79"/>
      <c r="L427" s="46">
        <f>+'Pivot Table 2-Year Insts.'!$R$456</f>
        <v>0</v>
      </c>
      <c r="M427" s="6"/>
      <c r="N427" s="52">
        <f>SUM(F427:L427)</f>
        <v>0</v>
      </c>
      <c r="P427" s="143"/>
      <c r="Q427" s="143"/>
      <c r="R427" s="143"/>
      <c r="S427" s="143"/>
      <c r="T427" s="143"/>
      <c r="U427" s="138"/>
      <c r="V427" s="144"/>
      <c r="W427" s="19"/>
    </row>
    <row r="428" spans="1:36" s="7" customFormat="1" ht="13.5" customHeight="1">
      <c r="A428" s="2"/>
      <c r="B428" s="34"/>
      <c r="C428" s="35"/>
      <c r="D428" s="64"/>
      <c r="E428" s="36"/>
      <c r="F428" s="46"/>
      <c r="G428" s="79"/>
      <c r="H428" s="46"/>
      <c r="I428" s="79"/>
      <c r="J428" s="46"/>
      <c r="K428" s="79"/>
      <c r="L428" s="46"/>
      <c r="M428" s="6"/>
      <c r="N428" s="52"/>
      <c r="P428" s="143"/>
      <c r="Q428" s="143"/>
      <c r="R428" s="143"/>
      <c r="S428" s="143"/>
      <c r="T428" s="143"/>
      <c r="U428" s="138"/>
      <c r="V428" s="144"/>
      <c r="W428" s="19"/>
    </row>
    <row r="429" spans="1:36" s="7" customFormat="1" ht="14.1" customHeight="1">
      <c r="A429" s="2" t="s">
        <v>411</v>
      </c>
      <c r="B429" s="34">
        <f>+'Pivot Table 2-Year Insts.'!$R$471</f>
        <v>0</v>
      </c>
      <c r="C429" s="35"/>
      <c r="D429" s="64">
        <f t="shared" ref="D429:D432" si="53">SUM(F429:J429)</f>
        <v>0</v>
      </c>
      <c r="E429" s="36"/>
      <c r="F429" s="46">
        <f>+'Pivot Table 2-Year Insts.'!$R$485</f>
        <v>0</v>
      </c>
      <c r="G429" s="79"/>
      <c r="H429" s="46">
        <f>+'Pivot Table 2-Year Insts.'!$R$488</f>
        <v>0</v>
      </c>
      <c r="I429" s="79"/>
      <c r="J429" s="46">
        <f>+'Pivot Table 2-Year Insts.'!$R$491</f>
        <v>0</v>
      </c>
      <c r="K429" s="79"/>
      <c r="L429" s="46">
        <f>+'Pivot Table 2-Year Insts.'!$R$494</f>
        <v>0</v>
      </c>
      <c r="M429" s="6"/>
      <c r="N429" s="52">
        <f>SUM(F429:L429)</f>
        <v>0</v>
      </c>
      <c r="P429" s="143"/>
      <c r="Q429" s="143"/>
      <c r="R429" s="143"/>
      <c r="S429" s="143"/>
      <c r="T429" s="143"/>
      <c r="U429" s="138"/>
      <c r="V429" s="144"/>
      <c r="W429" s="19"/>
    </row>
    <row r="430" spans="1:36" s="7" customFormat="1" ht="14.1" customHeight="1">
      <c r="A430" s="2" t="s">
        <v>412</v>
      </c>
      <c r="B430" s="34">
        <f>+'Pivot Table 2-Year Insts.'!$R$509</f>
        <v>0</v>
      </c>
      <c r="C430" s="35"/>
      <c r="D430" s="64">
        <f t="shared" si="53"/>
        <v>0</v>
      </c>
      <c r="E430" s="36"/>
      <c r="F430" s="46">
        <f>+'Pivot Table 2-Year Insts.'!$R$523</f>
        <v>0</v>
      </c>
      <c r="G430" s="79"/>
      <c r="H430" s="46">
        <f>+'Pivot Table 2-Year Insts.'!$R$526</f>
        <v>0</v>
      </c>
      <c r="I430" s="79"/>
      <c r="J430" s="46">
        <f>+'Pivot Table 2-Year Insts.'!$R$529</f>
        <v>0</v>
      </c>
      <c r="K430" s="79"/>
      <c r="L430" s="46">
        <f>+'Pivot Table 2-Year Insts.'!$R$532</f>
        <v>0</v>
      </c>
      <c r="M430" s="6"/>
      <c r="N430" s="52">
        <f>SUM(F430:L430)</f>
        <v>0</v>
      </c>
      <c r="P430" s="143"/>
      <c r="Q430" s="143"/>
      <c r="R430" s="143"/>
      <c r="S430" s="143"/>
      <c r="T430" s="143"/>
      <c r="U430" s="138"/>
      <c r="V430" s="144"/>
      <c r="W430" s="19"/>
    </row>
    <row r="431" spans="1:36" s="7" customFormat="1" ht="14.1" customHeight="1">
      <c r="A431" s="2" t="s">
        <v>413</v>
      </c>
      <c r="B431" s="34">
        <f>+'Pivot Table 2-Year Insts.'!$R$546</f>
        <v>0</v>
      </c>
      <c r="C431" s="35"/>
      <c r="D431" s="64">
        <f t="shared" si="53"/>
        <v>0</v>
      </c>
      <c r="E431" s="36"/>
      <c r="F431" s="46">
        <f>+'Pivot Table 2-Year Insts.'!$R$561</f>
        <v>0</v>
      </c>
      <c r="G431" s="79"/>
      <c r="H431" s="46">
        <f>+'Pivot Table 2-Year Insts.'!$R$564</f>
        <v>0</v>
      </c>
      <c r="I431" s="79"/>
      <c r="J431" s="46">
        <f>+'Pivot Table 2-Year Insts.'!$R$567</f>
        <v>0</v>
      </c>
      <c r="K431" s="79"/>
      <c r="L431" s="46">
        <f>+'Pivot Table 2-Year Insts.'!$R$570</f>
        <v>0</v>
      </c>
      <c r="M431" s="6"/>
      <c r="N431" s="52">
        <f>SUM(F431:L431)</f>
        <v>0</v>
      </c>
      <c r="P431" s="143"/>
      <c r="Q431" s="143"/>
      <c r="R431" s="143"/>
      <c r="S431" s="143"/>
      <c r="T431" s="143"/>
      <c r="U431" s="138"/>
      <c r="V431" s="144"/>
      <c r="W431" s="19"/>
    </row>
    <row r="432" spans="1:36" s="19" customFormat="1" ht="14.1" customHeight="1">
      <c r="A432" s="53" t="s">
        <v>414</v>
      </c>
      <c r="B432" s="37">
        <f>+'Pivot Table 2-Year Insts.'!$R$585</f>
        <v>0</v>
      </c>
      <c r="C432" s="54"/>
      <c r="D432" s="55">
        <f t="shared" si="53"/>
        <v>0</v>
      </c>
      <c r="E432" s="56"/>
      <c r="F432" s="57">
        <f>+'Pivot Table 2-Year Insts.'!$R$599</f>
        <v>0</v>
      </c>
      <c r="G432" s="101"/>
      <c r="H432" s="57">
        <f>+'Pivot Table 2-Year Insts.'!$R$602</f>
        <v>0</v>
      </c>
      <c r="I432" s="101"/>
      <c r="J432" s="57">
        <f>+'Pivot Table 2-Year Insts.'!$R$605</f>
        <v>0</v>
      </c>
      <c r="K432" s="101"/>
      <c r="L432" s="57">
        <f>+'Pivot Table 2-Year Insts.'!$R$608</f>
        <v>0</v>
      </c>
      <c r="M432" s="48"/>
      <c r="N432" s="58">
        <f>SUM(F432:L432)</f>
        <v>0</v>
      </c>
      <c r="P432" s="143"/>
      <c r="Q432" s="143"/>
      <c r="R432" s="143"/>
      <c r="S432" s="143"/>
      <c r="T432" s="143"/>
      <c r="U432" s="138"/>
      <c r="V432" s="144"/>
    </row>
    <row r="433" spans="1:23" ht="57" customHeight="1">
      <c r="A433" s="952" t="s">
        <v>773</v>
      </c>
      <c r="B433" s="952"/>
      <c r="C433" s="952"/>
      <c r="D433" s="953"/>
      <c r="E433" s="953"/>
      <c r="F433" s="953"/>
      <c r="G433" s="953"/>
      <c r="H433" s="953"/>
      <c r="I433" s="953"/>
      <c r="J433" s="953"/>
      <c r="K433" s="953"/>
      <c r="L433" s="953"/>
      <c r="M433" s="953"/>
      <c r="N433" s="953"/>
      <c r="P433" s="136"/>
      <c r="Q433" s="143"/>
      <c r="R433" s="143"/>
      <c r="S433" s="143"/>
      <c r="T433" s="143"/>
      <c r="U433" s="136"/>
      <c r="V433" s="136"/>
      <c r="W433" s="12"/>
    </row>
    <row r="434" spans="1:23" ht="15" customHeight="1">
      <c r="A434" s="952" t="s">
        <v>772</v>
      </c>
      <c r="B434" s="952"/>
      <c r="C434" s="952"/>
      <c r="D434" s="953"/>
      <c r="E434" s="953"/>
      <c r="F434" s="953"/>
      <c r="G434" s="953"/>
      <c r="H434" s="953"/>
      <c r="I434" s="953"/>
      <c r="J434" s="953"/>
      <c r="K434" s="953"/>
      <c r="L434" s="953"/>
      <c r="M434" s="953"/>
      <c r="N434" s="953"/>
      <c r="P434" s="136"/>
      <c r="Q434" s="136"/>
      <c r="R434" s="136"/>
      <c r="S434" s="136"/>
      <c r="T434" s="136"/>
      <c r="U434" s="136"/>
      <c r="V434" s="136"/>
      <c r="W434" s="12"/>
    </row>
    <row r="435" spans="1:23">
      <c r="A435" s="832"/>
      <c r="B435" s="832"/>
      <c r="C435" s="832"/>
      <c r="D435" s="833"/>
      <c r="E435" s="833"/>
      <c r="F435" s="833"/>
      <c r="G435" s="833"/>
      <c r="H435" s="833"/>
      <c r="I435" s="833"/>
      <c r="J435" s="833"/>
      <c r="K435" s="833"/>
      <c r="L435" s="833"/>
      <c r="M435" s="833"/>
      <c r="N435" s="183" t="s">
        <v>1012</v>
      </c>
      <c r="P435" s="136"/>
      <c r="Q435" s="136"/>
      <c r="R435" s="136"/>
      <c r="S435" s="136"/>
      <c r="T435" s="136"/>
      <c r="U435" s="136"/>
      <c r="V435" s="136"/>
      <c r="W435" s="12"/>
    </row>
    <row r="436" spans="1:23" ht="15.75">
      <c r="A436" s="1" t="s">
        <v>419</v>
      </c>
      <c r="B436" s="1"/>
      <c r="C436" s="1"/>
      <c r="D436" s="1"/>
      <c r="E436" s="1"/>
      <c r="F436" s="1"/>
      <c r="G436" s="1"/>
      <c r="H436" s="1"/>
      <c r="I436" s="1"/>
      <c r="J436" s="1"/>
      <c r="K436" s="1"/>
      <c r="L436" s="44"/>
      <c r="M436" s="11"/>
      <c r="N436" s="44"/>
      <c r="P436" s="136"/>
      <c r="Q436" s="136"/>
      <c r="R436" s="136"/>
      <c r="S436" s="136"/>
      <c r="T436" s="136"/>
      <c r="U436" s="136"/>
      <c r="V436" s="136"/>
    </row>
    <row r="437" spans="1:23" ht="8.25" customHeight="1">
      <c r="A437" s="1"/>
      <c r="B437" s="1"/>
      <c r="C437" s="1"/>
      <c r="D437" s="1"/>
      <c r="E437" s="1"/>
      <c r="F437" s="1"/>
      <c r="G437" s="1"/>
      <c r="H437" s="1"/>
      <c r="I437" s="1"/>
      <c r="J437" s="1"/>
      <c r="K437" s="1"/>
      <c r="L437" s="44"/>
      <c r="M437" s="11"/>
      <c r="N437" s="44"/>
      <c r="P437" s="136"/>
      <c r="Q437" s="136"/>
      <c r="R437" s="136"/>
      <c r="S437" s="136"/>
      <c r="T437" s="136"/>
      <c r="U437" s="136"/>
      <c r="V437" s="136"/>
    </row>
    <row r="438" spans="1:23" ht="15.75">
      <c r="A438" s="1" t="s">
        <v>425</v>
      </c>
      <c r="B438" s="1"/>
      <c r="C438" s="1"/>
      <c r="D438" s="1"/>
      <c r="E438" s="1"/>
      <c r="F438" s="1"/>
      <c r="G438" s="1"/>
      <c r="H438" s="1"/>
      <c r="I438" s="1"/>
      <c r="J438" s="1"/>
      <c r="K438" s="1"/>
      <c r="L438" s="44"/>
      <c r="M438" s="11"/>
      <c r="N438" s="44"/>
      <c r="P438" s="136"/>
      <c r="Q438" s="136"/>
      <c r="R438" s="136"/>
      <c r="S438" s="136"/>
      <c r="T438" s="136"/>
      <c r="U438" s="136"/>
      <c r="V438" s="136"/>
    </row>
    <row r="439" spans="1:23" ht="18.75">
      <c r="A439" s="1" t="s">
        <v>436</v>
      </c>
      <c r="B439" s="1"/>
      <c r="C439" s="1"/>
      <c r="D439" s="1"/>
      <c r="E439" s="1"/>
      <c r="F439" s="1"/>
      <c r="G439" s="1"/>
      <c r="H439" s="1"/>
      <c r="I439" s="1"/>
      <c r="J439" s="1"/>
      <c r="K439" s="1"/>
      <c r="L439" s="44"/>
      <c r="M439" s="11"/>
      <c r="N439" s="44"/>
      <c r="P439" s="136"/>
      <c r="Q439" s="136"/>
      <c r="R439" s="136"/>
      <c r="S439" s="136"/>
      <c r="T439" s="136"/>
      <c r="U439" s="136"/>
      <c r="V439" s="136"/>
    </row>
    <row r="440" spans="1:23" ht="15.75">
      <c r="A440" s="1" t="s">
        <v>1202</v>
      </c>
      <c r="B440" s="1"/>
      <c r="C440" s="1"/>
      <c r="D440" s="1"/>
      <c r="E440" s="1"/>
      <c r="F440" s="1"/>
      <c r="G440" s="1"/>
      <c r="H440" s="1"/>
      <c r="I440" s="1"/>
      <c r="J440" s="1"/>
      <c r="K440" s="1"/>
      <c r="L440" s="44"/>
      <c r="M440" s="11"/>
      <c r="N440" s="44"/>
      <c r="O440" s="143"/>
      <c r="P440" s="143"/>
      <c r="Q440" s="143"/>
      <c r="R440" s="143"/>
      <c r="S440" s="143"/>
      <c r="T440" s="143"/>
      <c r="U440" s="143"/>
      <c r="V440" s="143"/>
      <c r="W440" s="143"/>
    </row>
    <row r="441" spans="1:23" ht="9" customHeight="1">
      <c r="A441" s="1"/>
      <c r="B441" s="1"/>
      <c r="C441" s="1"/>
      <c r="D441" s="1"/>
      <c r="E441" s="1"/>
      <c r="F441" s="1"/>
      <c r="G441" s="1"/>
      <c r="H441" s="1"/>
      <c r="I441" s="1"/>
      <c r="J441" s="1"/>
      <c r="K441" s="1"/>
      <c r="L441" s="44"/>
      <c r="M441" s="11"/>
      <c r="N441" s="44"/>
      <c r="O441" s="143"/>
      <c r="P441" s="143"/>
      <c r="Q441" s="143"/>
      <c r="R441" s="143"/>
      <c r="S441" s="143"/>
      <c r="T441" s="143"/>
      <c r="U441" s="143"/>
      <c r="V441" s="143"/>
      <c r="W441" s="143"/>
    </row>
    <row r="442" spans="1:23" ht="63" customHeight="1">
      <c r="A442" s="15"/>
      <c r="B442" s="42" t="s">
        <v>938</v>
      </c>
      <c r="C442" s="50"/>
      <c r="D442" s="42" t="s">
        <v>771</v>
      </c>
      <c r="E442" s="51"/>
      <c r="F442" s="42" t="s">
        <v>435</v>
      </c>
      <c r="G442" s="42"/>
      <c r="H442" s="42" t="s">
        <v>396</v>
      </c>
      <c r="I442" s="42"/>
      <c r="J442" s="42" t="s">
        <v>390</v>
      </c>
      <c r="K442" s="42"/>
      <c r="L442" s="42" t="s">
        <v>416</v>
      </c>
      <c r="M442" s="42"/>
      <c r="N442" s="42" t="s">
        <v>417</v>
      </c>
      <c r="O442" s="143"/>
      <c r="P442" s="143"/>
      <c r="Q442" s="143"/>
      <c r="R442" s="143"/>
      <c r="S442" s="143"/>
      <c r="T442" s="143"/>
      <c r="U442" s="143"/>
      <c r="V442" s="143"/>
      <c r="W442" s="143"/>
    </row>
    <row r="443" spans="1:23" s="18" customFormat="1" ht="18" customHeight="1">
      <c r="A443" s="13" t="s">
        <v>399</v>
      </c>
      <c r="B443" s="34">
        <f>+'Pivot Table 2-Year Insts.'!$S$623</f>
        <v>44.988066825775661</v>
      </c>
      <c r="C443" s="35"/>
      <c r="D443" s="63">
        <f>SUM(F443:J443)</f>
        <v>50.928381962864727</v>
      </c>
      <c r="E443" s="36"/>
      <c r="F443" s="46">
        <f>+'Pivot Table 2-Year Insts.'!$S$637</f>
        <v>34.748010610079575</v>
      </c>
      <c r="G443" s="6"/>
      <c r="H443" s="46">
        <f>+'Pivot Table 2-Year Insts.'!$S$640</f>
        <v>4.6419098143236077</v>
      </c>
      <c r="I443" s="46"/>
      <c r="J443" s="46">
        <f>+'Pivot Table 2-Year Insts.'!$S$643</f>
        <v>11.538461538461538</v>
      </c>
      <c r="K443" s="46"/>
      <c r="L443" s="46">
        <f>+'Pivot Table 2-Year Insts.'!$S$646</f>
        <v>49.071618037135281</v>
      </c>
      <c r="M443" s="6"/>
      <c r="N443" s="52">
        <f>SUM(F443:L443)</f>
        <v>100</v>
      </c>
      <c r="O443" s="143"/>
      <c r="P443" s="143"/>
      <c r="Q443" s="143"/>
      <c r="R443" s="143"/>
      <c r="S443" s="143"/>
      <c r="T443" s="143"/>
      <c r="U443" s="143"/>
      <c r="V443" s="143"/>
      <c r="W443" s="143"/>
    </row>
    <row r="444" spans="1:23" s="7" customFormat="1" ht="6" customHeight="1">
      <c r="A444" s="65"/>
      <c r="B444" s="6"/>
      <c r="C444" s="35"/>
      <c r="D444" s="64"/>
      <c r="E444" s="36"/>
      <c r="F444" s="6"/>
      <c r="G444" s="79"/>
      <c r="H444" s="6"/>
      <c r="I444" s="79"/>
      <c r="J444" s="6"/>
      <c r="K444" s="79"/>
      <c r="L444" s="6"/>
      <c r="M444" s="40"/>
      <c r="N444" s="52"/>
      <c r="P444" s="135"/>
      <c r="Q444" s="135"/>
      <c r="R444" s="135"/>
      <c r="S444" s="135"/>
      <c r="T444" s="135"/>
      <c r="U444" s="138"/>
      <c r="V444" s="139"/>
    </row>
    <row r="445" spans="1:23" s="7" customFormat="1" ht="14.1" customHeight="1">
      <c r="A445" s="13" t="s">
        <v>400</v>
      </c>
      <c r="B445" s="34" t="str">
        <f>IFERROR('Pivot Table 2-Year Insts.'!$S$15,"—")</f>
        <v>—</v>
      </c>
      <c r="C445" s="35"/>
      <c r="D445" s="64">
        <f t="shared" ref="D445:D448" si="54">SUM(F445:J445)</f>
        <v>38.52459016393442</v>
      </c>
      <c r="E445" s="36"/>
      <c r="F445" s="46">
        <f>+'Pivot Table 2-Year Insts.'!$S$29</f>
        <v>21.721311475409834</v>
      </c>
      <c r="G445" s="79"/>
      <c r="H445" s="6">
        <f>+'Pivot Table 2-Year Insts.'!$S$32</f>
        <v>0</v>
      </c>
      <c r="I445" s="79"/>
      <c r="J445" s="6">
        <f>+'Pivot Table 2-Year Insts.'!$S$35</f>
        <v>16.803278688524589</v>
      </c>
      <c r="K445" s="79"/>
      <c r="L445" s="6">
        <f>+'Pivot Table 2-Year Insts.'!$S$38</f>
        <v>61.475409836065573</v>
      </c>
      <c r="M445" s="6"/>
      <c r="N445" s="52">
        <f>SUM(F445:L445)</f>
        <v>100</v>
      </c>
      <c r="P445" s="143"/>
      <c r="Q445" s="143"/>
      <c r="R445" s="143"/>
      <c r="S445" s="143"/>
      <c r="T445" s="143"/>
      <c r="U445" s="138"/>
      <c r="V445" s="139"/>
    </row>
    <row r="446" spans="1:23" s="7" customFormat="1" ht="14.1" customHeight="1">
      <c r="A446" s="2" t="s">
        <v>401</v>
      </c>
      <c r="B446" s="34">
        <f>+'Pivot Table 2-Year Insts.'!$S$53</f>
        <v>0</v>
      </c>
      <c r="C446" s="35"/>
      <c r="D446" s="64">
        <f t="shared" si="54"/>
        <v>0</v>
      </c>
      <c r="E446" s="36"/>
      <c r="F446" s="46">
        <f>+'Pivot Table 2-Year Insts.'!$S$67</f>
        <v>0</v>
      </c>
      <c r="G446" s="79"/>
      <c r="H446" s="6">
        <f>+'Pivot Table 2-Year Insts.'!$S$70</f>
        <v>0</v>
      </c>
      <c r="I446" s="79"/>
      <c r="J446" s="6">
        <f>+'Pivot Table 2-Year Insts.'!$S$73</f>
        <v>0</v>
      </c>
      <c r="K446" s="79"/>
      <c r="L446" s="6">
        <f>+'Pivot Table 2-Year Insts.'!$S$76</f>
        <v>0</v>
      </c>
      <c r="M446" s="6"/>
      <c r="N446" s="52">
        <f>SUM(F446:L446)</f>
        <v>0</v>
      </c>
      <c r="P446" s="143"/>
      <c r="Q446" s="143"/>
      <c r="R446" s="143"/>
      <c r="S446" s="143"/>
      <c r="T446" s="143"/>
      <c r="U446" s="138"/>
      <c r="V446" s="144"/>
      <c r="W446" s="19"/>
    </row>
    <row r="447" spans="1:23" s="18" customFormat="1" ht="13.5" customHeight="1">
      <c r="A447" s="2" t="s">
        <v>415</v>
      </c>
      <c r="B447" s="34">
        <f>+'Pivot Table 2-Year Insts.'!$S$91</f>
        <v>0</v>
      </c>
      <c r="C447" s="35"/>
      <c r="D447" s="64">
        <f t="shared" si="54"/>
        <v>0</v>
      </c>
      <c r="E447" s="36"/>
      <c r="F447" s="46">
        <f>+'Pivot Table 2-Year Insts.'!$S$105</f>
        <v>0</v>
      </c>
      <c r="G447" s="79"/>
      <c r="H447" s="6">
        <f>+'Pivot Table 2-Year Insts.'!$S$108</f>
        <v>0</v>
      </c>
      <c r="I447" s="79"/>
      <c r="J447" s="6">
        <f>+'Pivot Table 2-Year Insts.'!$S$111</f>
        <v>0</v>
      </c>
      <c r="K447" s="79"/>
      <c r="L447" s="6">
        <f>+'Pivot Table 2-Year Insts.'!$S$114</f>
        <v>0</v>
      </c>
      <c r="M447" s="6"/>
      <c r="N447" s="52">
        <f>SUM(F447:L447)</f>
        <v>0</v>
      </c>
      <c r="P447" s="143"/>
      <c r="Q447" s="143"/>
      <c r="R447" s="143"/>
      <c r="S447" s="143"/>
      <c r="T447" s="143"/>
      <c r="U447" s="138"/>
      <c r="V447" s="144"/>
      <c r="W447" s="20"/>
    </row>
    <row r="448" spans="1:23" s="7" customFormat="1" ht="14.1" customHeight="1">
      <c r="A448" s="2" t="s">
        <v>402</v>
      </c>
      <c r="B448" s="34">
        <f>+'Pivot Table 2-Year Insts.'!$S$129</f>
        <v>0</v>
      </c>
      <c r="C448" s="35"/>
      <c r="D448" s="64">
        <f t="shared" si="54"/>
        <v>0</v>
      </c>
      <c r="E448" s="36"/>
      <c r="F448" s="46">
        <f>+'Pivot Table 2-Year Insts.'!$S$143</f>
        <v>0</v>
      </c>
      <c r="G448" s="79"/>
      <c r="H448" s="6">
        <f>+'Pivot Table 2-Year Insts.'!$S$146</f>
        <v>0</v>
      </c>
      <c r="I448" s="79"/>
      <c r="J448" s="6">
        <f>+'Pivot Table 2-Year Insts.'!$S$149</f>
        <v>0</v>
      </c>
      <c r="K448" s="79"/>
      <c r="L448" s="6">
        <f>+'Pivot Table 2-Year Insts.'!$S$152</f>
        <v>0</v>
      </c>
      <c r="M448" s="6"/>
      <c r="N448" s="52">
        <f>SUM(F448:L448)</f>
        <v>0</v>
      </c>
      <c r="P448" s="143"/>
      <c r="Q448" s="143"/>
      <c r="R448" s="143"/>
      <c r="S448" s="143"/>
      <c r="T448" s="143"/>
      <c r="U448" s="138"/>
      <c r="V448" s="144"/>
      <c r="W448" s="19"/>
    </row>
    <row r="449" spans="1:36" s="7" customFormat="1" ht="14.1" customHeight="1">
      <c r="A449" s="2"/>
      <c r="B449" s="34"/>
      <c r="C449" s="35"/>
      <c r="D449" s="64"/>
      <c r="E449" s="36"/>
      <c r="F449" s="46"/>
      <c r="G449" s="79"/>
      <c r="H449" s="6"/>
      <c r="I449" s="79"/>
      <c r="J449" s="6"/>
      <c r="K449" s="79"/>
      <c r="L449" s="6"/>
      <c r="M449" s="6"/>
      <c r="N449" s="52"/>
      <c r="P449" s="143"/>
      <c r="Q449" s="143"/>
      <c r="R449" s="143"/>
      <c r="S449" s="143"/>
      <c r="T449" s="143"/>
      <c r="U449" s="138"/>
      <c r="V449" s="144"/>
      <c r="W449" s="19"/>
    </row>
    <row r="450" spans="1:36" s="7" customFormat="1" ht="14.1" customHeight="1">
      <c r="A450" s="2" t="s">
        <v>403</v>
      </c>
      <c r="B450" s="34">
        <f>+'Pivot Table 2-Year Insts.'!$S$167</f>
        <v>35.407239819004523</v>
      </c>
      <c r="C450" s="35"/>
      <c r="D450" s="64">
        <f t="shared" ref="D450:D453" si="55">SUM(F450:J450)</f>
        <v>70.287539936102235</v>
      </c>
      <c r="E450" s="36"/>
      <c r="F450" s="46">
        <f>+'Pivot Table 2-Year Insts.'!$S$181</f>
        <v>60.70287539936102</v>
      </c>
      <c r="G450" s="79"/>
      <c r="H450" s="6">
        <f>+'Pivot Table 2-Year Insts.'!$S$184</f>
        <v>5.4313099041533546</v>
      </c>
      <c r="I450" s="79"/>
      <c r="J450" s="6">
        <f>+'Pivot Table 2-Year Insts.'!$S$187</f>
        <v>4.1533546325878596</v>
      </c>
      <c r="K450" s="79"/>
      <c r="L450" s="6">
        <f>+'Pivot Table 2-Year Insts.'!$S$190</f>
        <v>29.712460063897762</v>
      </c>
      <c r="M450" s="6"/>
      <c r="N450" s="52">
        <f>SUM(F450:L450)</f>
        <v>100</v>
      </c>
      <c r="P450" s="143"/>
      <c r="Q450" s="143"/>
      <c r="R450" s="143"/>
      <c r="S450" s="143"/>
      <c r="T450" s="143"/>
      <c r="U450" s="138"/>
      <c r="V450" s="144"/>
      <c r="W450" s="19"/>
    </row>
    <row r="451" spans="1:36" s="7" customFormat="1" ht="14.1" customHeight="1">
      <c r="A451" s="2" t="s">
        <v>404</v>
      </c>
      <c r="B451" s="34">
        <f>+'Pivot Table 2-Year Insts.'!$S$205</f>
        <v>0</v>
      </c>
      <c r="C451" s="35"/>
      <c r="D451" s="64">
        <f t="shared" si="55"/>
        <v>0</v>
      </c>
      <c r="E451" s="36"/>
      <c r="F451" s="46">
        <f>+'Pivot Table 2-Year Insts.'!$S$219</f>
        <v>0</v>
      </c>
      <c r="G451" s="79"/>
      <c r="H451" s="6">
        <f>+'Pivot Table 2-Year Insts.'!$S$222</f>
        <v>0</v>
      </c>
      <c r="I451" s="79"/>
      <c r="J451" s="6">
        <f>+'Pivot Table 2-Year Insts.'!$S$225</f>
        <v>0</v>
      </c>
      <c r="K451" s="79"/>
      <c r="L451" s="6">
        <f>+'Pivot Table 2-Year Insts.'!$S$228</f>
        <v>0</v>
      </c>
      <c r="M451" s="6"/>
      <c r="N451" s="52">
        <f>SUM(F451:L451)</f>
        <v>0</v>
      </c>
      <c r="P451" s="143"/>
      <c r="Q451" s="143"/>
      <c r="R451" s="143"/>
      <c r="S451" s="143"/>
      <c r="T451" s="143"/>
      <c r="U451" s="138"/>
      <c r="V451" s="144"/>
      <c r="W451" s="19"/>
      <c r="X451" s="115"/>
    </row>
    <row r="452" spans="1:36" s="7" customFormat="1" ht="13.5" customHeight="1">
      <c r="A452" s="2" t="s">
        <v>405</v>
      </c>
      <c r="B452" s="34">
        <f>+'Pivot Table 2-Year Insts.'!$S$243</f>
        <v>24.873737373737374</v>
      </c>
      <c r="C452" s="35"/>
      <c r="D452" s="168">
        <f t="shared" si="55"/>
        <v>35.532994923857871</v>
      </c>
      <c r="E452" s="36"/>
      <c r="F452" s="34">
        <f>+'Pivot Table 2-Year Insts.'!$S$257</f>
        <v>9.6446700507614214</v>
      </c>
      <c r="G452" s="79"/>
      <c r="H452" s="160">
        <f>+'Pivot Table 2-Year Insts.'!$S$260</f>
        <v>9.1370558375634516</v>
      </c>
      <c r="I452" s="79"/>
      <c r="J452" s="160">
        <f>+'Pivot Table 2-Year Insts.'!$S$263</f>
        <v>16.751269035532996</v>
      </c>
      <c r="K452" s="79"/>
      <c r="L452" s="160">
        <f>+'Pivot Table 2-Year Insts.'!$S$266</f>
        <v>64.467005076142129</v>
      </c>
      <c r="M452" s="6"/>
      <c r="N452" s="159">
        <f>SUM(F452:L452)</f>
        <v>100</v>
      </c>
      <c r="P452" s="143"/>
      <c r="Q452" s="143"/>
      <c r="R452" s="143"/>
      <c r="S452" s="143"/>
      <c r="T452" s="143"/>
      <c r="U452" s="138"/>
      <c r="V452" s="144"/>
      <c r="W452" s="19"/>
      <c r="X452" s="161"/>
      <c r="Y452" s="162"/>
      <c r="Z452" s="169"/>
      <c r="AA452" s="164"/>
      <c r="AB452" s="161"/>
      <c r="AC452" s="165"/>
      <c r="AD452" s="166"/>
      <c r="AE452" s="165"/>
      <c r="AF452" s="166"/>
      <c r="AG452" s="165"/>
      <c r="AH452" s="166"/>
      <c r="AI452" s="167"/>
      <c r="AJ452" s="163"/>
    </row>
    <row r="453" spans="1:36" s="7" customFormat="1" ht="14.1" customHeight="1">
      <c r="A453" s="2" t="s">
        <v>406</v>
      </c>
      <c r="B453" s="34">
        <f>+'Pivot Table 2-Year Insts.'!$S$281</f>
        <v>0</v>
      </c>
      <c r="C453" s="35"/>
      <c r="D453" s="64">
        <f t="shared" si="55"/>
        <v>0</v>
      </c>
      <c r="E453" s="36"/>
      <c r="F453" s="46">
        <f>+'Pivot Table 2-Year Insts.'!$S$295</f>
        <v>0</v>
      </c>
      <c r="G453" s="79"/>
      <c r="H453" s="6">
        <f>+'Pivot Table 2-Year Insts.'!$S$298</f>
        <v>0</v>
      </c>
      <c r="I453" s="79"/>
      <c r="J453" s="6">
        <f>+'Pivot Table 2-Year Insts.'!$S$301</f>
        <v>0</v>
      </c>
      <c r="K453" s="79"/>
      <c r="L453" s="6">
        <f>+'Pivot Table 2-Year Insts.'!$S$304</f>
        <v>0</v>
      </c>
      <c r="M453" s="6"/>
      <c r="N453" s="52">
        <f>SUM(F453:L453)</f>
        <v>0</v>
      </c>
      <c r="P453" s="143"/>
      <c r="Q453" s="143"/>
      <c r="R453" s="143"/>
      <c r="S453" s="143"/>
      <c r="T453" s="143"/>
      <c r="U453" s="138"/>
      <c r="V453" s="144"/>
      <c r="W453" s="19"/>
    </row>
    <row r="454" spans="1:36" s="7" customFormat="1" ht="14.1" customHeight="1">
      <c r="A454" s="2"/>
      <c r="B454" s="34"/>
      <c r="C454" s="35"/>
      <c r="D454" s="64"/>
      <c r="E454" s="36"/>
      <c r="F454" s="46"/>
      <c r="G454" s="79"/>
      <c r="H454" s="6"/>
      <c r="I454" s="79"/>
      <c r="J454" s="6"/>
      <c r="K454" s="79"/>
      <c r="L454" s="6"/>
      <c r="M454" s="6"/>
      <c r="N454" s="52"/>
      <c r="P454" s="143"/>
      <c r="Q454" s="143"/>
      <c r="R454" s="143"/>
      <c r="S454" s="143"/>
      <c r="T454" s="143"/>
      <c r="U454" s="138"/>
      <c r="V454" s="144"/>
      <c r="W454" s="19"/>
    </row>
    <row r="455" spans="1:36" s="7" customFormat="1" ht="14.1" customHeight="1">
      <c r="A455" s="2" t="s">
        <v>407</v>
      </c>
      <c r="B455" s="34">
        <f>+'Pivot Table 2-Year Insts.'!$S$319</f>
        <v>0</v>
      </c>
      <c r="C455" s="35"/>
      <c r="D455" s="64">
        <f t="shared" ref="D455:D458" si="56">SUM(F455:J455)</f>
        <v>0</v>
      </c>
      <c r="E455" s="36"/>
      <c r="F455" s="46">
        <f>+'Pivot Table 2-Year Insts.'!$S$333</f>
        <v>0</v>
      </c>
      <c r="G455" s="79"/>
      <c r="H455" s="46">
        <f>+'Pivot Table 2-Year Insts.'!$S$336</f>
        <v>0</v>
      </c>
      <c r="I455" s="79"/>
      <c r="J455" s="46">
        <f>+'Pivot Table 2-Year Insts.'!$S$339</f>
        <v>0</v>
      </c>
      <c r="K455" s="79"/>
      <c r="L455" s="46">
        <f>+'Pivot Table 2-Year Insts.'!$S$324</f>
        <v>0</v>
      </c>
      <c r="M455" s="6"/>
      <c r="N455" s="52">
        <f>SUM(F455:L455)</f>
        <v>0</v>
      </c>
      <c r="P455" s="143"/>
      <c r="Q455" s="143"/>
      <c r="R455" s="143"/>
      <c r="S455" s="143"/>
      <c r="T455" s="143"/>
      <c r="U455" s="138"/>
      <c r="V455" s="144"/>
      <c r="W455" s="19"/>
    </row>
    <row r="456" spans="1:36" s="7" customFormat="1" ht="14.1" customHeight="1">
      <c r="A456" s="2" t="s">
        <v>408</v>
      </c>
      <c r="B456" s="34">
        <f>+'Pivot Table 2-Year Insts.'!$S$357</f>
        <v>0</v>
      </c>
      <c r="C456" s="35"/>
      <c r="D456" s="64">
        <f t="shared" si="56"/>
        <v>0</v>
      </c>
      <c r="E456" s="36"/>
      <c r="F456" s="46">
        <f>+'Pivot Table 2-Year Insts.'!$S$371</f>
        <v>0</v>
      </c>
      <c r="G456" s="79"/>
      <c r="H456" s="46">
        <f>+'Pivot Table 2-Year Insts.'!$S$374</f>
        <v>0</v>
      </c>
      <c r="I456" s="79"/>
      <c r="J456" s="46">
        <f>+'Pivot Table 2-Year Insts.'!$S$377</f>
        <v>0</v>
      </c>
      <c r="K456" s="79"/>
      <c r="L456" s="46">
        <f>+'Pivot Table 2-Year Insts.'!$S$380</f>
        <v>0</v>
      </c>
      <c r="M456" s="6"/>
      <c r="N456" s="52">
        <f>SUM(F456:L456)</f>
        <v>0</v>
      </c>
      <c r="P456" s="143"/>
      <c r="Q456" s="143"/>
      <c r="R456" s="143"/>
      <c r="S456" s="143"/>
      <c r="T456" s="143"/>
      <c r="U456" s="138"/>
      <c r="V456" s="144"/>
      <c r="W456" s="19"/>
    </row>
    <row r="457" spans="1:36" s="7" customFormat="1" ht="14.1" customHeight="1">
      <c r="A457" s="2" t="s">
        <v>409</v>
      </c>
      <c r="B457" s="34">
        <f>+'Pivot Table 2-Year Insts.'!$S$395</f>
        <v>0</v>
      </c>
      <c r="C457" s="35"/>
      <c r="D457" s="64">
        <f t="shared" si="56"/>
        <v>0</v>
      </c>
      <c r="E457" s="36"/>
      <c r="F457" s="46">
        <f>+'Pivot Table 2-Year Insts.'!$S$409</f>
        <v>0</v>
      </c>
      <c r="G457" s="79"/>
      <c r="H457" s="46">
        <f>+'Pivot Table 2-Year Insts.'!$S$412</f>
        <v>0</v>
      </c>
      <c r="I457" s="79"/>
      <c r="J457" s="46">
        <f>+'Pivot Table 2-Year Insts.'!$S$415</f>
        <v>0</v>
      </c>
      <c r="K457" s="79"/>
      <c r="L457" s="46">
        <f>+'Pivot Table 2-Year Insts.'!$S$418</f>
        <v>0</v>
      </c>
      <c r="M457" s="6"/>
      <c r="N457" s="52">
        <f>SUM(F457:L457)</f>
        <v>0</v>
      </c>
      <c r="P457" s="143"/>
      <c r="Q457" s="143"/>
      <c r="R457" s="143"/>
      <c r="S457" s="143"/>
      <c r="T457" s="143"/>
      <c r="U457" s="138"/>
      <c r="V457" s="144"/>
      <c r="W457" s="19"/>
    </row>
    <row r="458" spans="1:36" s="7" customFormat="1" ht="13.5" customHeight="1">
      <c r="A458" s="2" t="s">
        <v>410</v>
      </c>
      <c r="B458" s="34">
        <f>+'Pivot Table 2-Year Insts.'!$S$433</f>
        <v>0</v>
      </c>
      <c r="C458" s="35"/>
      <c r="D458" s="64">
        <f t="shared" si="56"/>
        <v>0</v>
      </c>
      <c r="E458" s="36"/>
      <c r="F458" s="46">
        <f>+'Pivot Table 2-Year Insts.'!$S$447</f>
        <v>0</v>
      </c>
      <c r="G458" s="79"/>
      <c r="H458" s="46">
        <f>+'Pivot Table 2-Year Insts.'!$S$450</f>
        <v>0</v>
      </c>
      <c r="I458" s="79"/>
      <c r="J458" s="46">
        <f>+'Pivot Table 2-Year Insts.'!$S$453</f>
        <v>0</v>
      </c>
      <c r="K458" s="79"/>
      <c r="L458" s="46">
        <f>+'Pivot Table 2-Year Insts.'!$S$456</f>
        <v>0</v>
      </c>
      <c r="M458" s="6"/>
      <c r="N458" s="52">
        <f>SUM(F458:L458)</f>
        <v>0</v>
      </c>
      <c r="P458" s="143"/>
      <c r="Q458" s="143"/>
      <c r="R458" s="143"/>
      <c r="S458" s="143"/>
      <c r="T458" s="143"/>
      <c r="U458" s="138"/>
      <c r="V458" s="144"/>
      <c r="W458" s="19"/>
    </row>
    <row r="459" spans="1:36" s="7" customFormat="1" ht="13.5" customHeight="1">
      <c r="A459" s="2"/>
      <c r="B459" s="34"/>
      <c r="C459" s="35"/>
      <c r="D459" s="64"/>
      <c r="E459" s="36"/>
      <c r="F459" s="46"/>
      <c r="G459" s="79"/>
      <c r="H459" s="46"/>
      <c r="I459" s="79"/>
      <c r="J459" s="46"/>
      <c r="K459" s="79"/>
      <c r="L459" s="46"/>
      <c r="M459" s="6"/>
      <c r="N459" s="52"/>
      <c r="P459" s="143"/>
      <c r="Q459" s="143"/>
      <c r="R459" s="143"/>
      <c r="S459" s="143"/>
      <c r="T459" s="143"/>
      <c r="U459" s="138"/>
      <c r="V459" s="144"/>
      <c r="W459" s="19"/>
    </row>
    <row r="460" spans="1:36" s="7" customFormat="1" ht="14.1" customHeight="1">
      <c r="A460" s="2" t="s">
        <v>411</v>
      </c>
      <c r="B460" s="34">
        <f>+'Pivot Table 2-Year Insts.'!$S$471</f>
        <v>0</v>
      </c>
      <c r="C460" s="35"/>
      <c r="D460" s="64">
        <f t="shared" ref="D460:D463" si="57">SUM(F460:J460)</f>
        <v>0</v>
      </c>
      <c r="E460" s="36"/>
      <c r="F460" s="46">
        <f>+'Pivot Table 2-Year Insts.'!$S$485</f>
        <v>0</v>
      </c>
      <c r="G460" s="79"/>
      <c r="H460" s="46">
        <f>+'Pivot Table 2-Year Insts.'!$S$488</f>
        <v>0</v>
      </c>
      <c r="I460" s="79"/>
      <c r="J460" s="46">
        <f>+'Pivot Table 2-Year Insts.'!$S$491</f>
        <v>0</v>
      </c>
      <c r="K460" s="79"/>
      <c r="L460" s="46">
        <f>+'Pivot Table 2-Year Insts.'!$S$494</f>
        <v>0</v>
      </c>
      <c r="M460" s="6"/>
      <c r="N460" s="52">
        <f>SUM(F460:L460)</f>
        <v>0</v>
      </c>
      <c r="P460" s="143"/>
      <c r="Q460" s="143"/>
      <c r="R460" s="143"/>
      <c r="S460" s="143"/>
      <c r="T460" s="143"/>
      <c r="U460" s="138"/>
      <c r="V460" s="144"/>
      <c r="W460" s="19"/>
    </row>
    <row r="461" spans="1:36" s="7" customFormat="1" ht="14.1" customHeight="1">
      <c r="A461" s="2" t="s">
        <v>412</v>
      </c>
      <c r="B461" s="34">
        <f>+'Pivot Table 2-Year Insts.'!$S$509</f>
        <v>0</v>
      </c>
      <c r="C461" s="35"/>
      <c r="D461" s="64">
        <f t="shared" si="57"/>
        <v>0</v>
      </c>
      <c r="E461" s="36"/>
      <c r="F461" s="46">
        <f>+'Pivot Table 2-Year Insts.'!$S$523</f>
        <v>0</v>
      </c>
      <c r="G461" s="79"/>
      <c r="H461" s="46">
        <f>+'Pivot Table 2-Year Insts.'!$S$526</f>
        <v>0</v>
      </c>
      <c r="I461" s="79"/>
      <c r="J461" s="46">
        <f>+'Pivot Table 2-Year Insts.'!$S$529</f>
        <v>0</v>
      </c>
      <c r="K461" s="79"/>
      <c r="L461" s="46">
        <f>+'Pivot Table 2-Year Insts.'!$S$532</f>
        <v>0</v>
      </c>
      <c r="M461" s="6"/>
      <c r="N461" s="52">
        <f>SUM(F461:L461)</f>
        <v>0</v>
      </c>
      <c r="P461" s="143"/>
      <c r="Q461" s="143"/>
      <c r="R461" s="143"/>
      <c r="S461" s="143"/>
      <c r="T461" s="143"/>
      <c r="U461" s="138"/>
      <c r="V461" s="144"/>
      <c r="W461" s="19"/>
    </row>
    <row r="462" spans="1:36" s="7" customFormat="1" ht="14.1" customHeight="1">
      <c r="A462" s="2" t="s">
        <v>413</v>
      </c>
      <c r="B462" s="34">
        <f>+'Pivot Table 2-Year Insts.'!$S$546</f>
        <v>0</v>
      </c>
      <c r="C462" s="35"/>
      <c r="D462" s="64">
        <f t="shared" si="57"/>
        <v>0</v>
      </c>
      <c r="E462" s="36"/>
      <c r="F462" s="46">
        <f>+'Pivot Table 2-Year Insts.'!$S$561</f>
        <v>0</v>
      </c>
      <c r="G462" s="79"/>
      <c r="H462" s="46">
        <f>+'Pivot Table 2-Year Insts.'!$S$564</f>
        <v>0</v>
      </c>
      <c r="I462" s="79"/>
      <c r="J462" s="46">
        <f>+'Pivot Table 2-Year Insts.'!$S$567</f>
        <v>0</v>
      </c>
      <c r="K462" s="79"/>
      <c r="L462" s="46">
        <f>+'Pivot Table 2-Year Insts.'!$S$570</f>
        <v>0</v>
      </c>
      <c r="M462" s="6"/>
      <c r="N462" s="52">
        <f>SUM(F462:L462)</f>
        <v>0</v>
      </c>
      <c r="P462" s="143"/>
      <c r="Q462" s="143"/>
      <c r="R462" s="143"/>
      <c r="S462" s="143"/>
      <c r="T462" s="143"/>
      <c r="U462" s="138"/>
      <c r="V462" s="144"/>
      <c r="W462" s="19"/>
    </row>
    <row r="463" spans="1:36" s="19" customFormat="1" ht="14.1" customHeight="1">
      <c r="A463" s="53" t="s">
        <v>414</v>
      </c>
      <c r="B463" s="37">
        <f>+'Pivot Table 2-Year Insts.'!$S$585</f>
        <v>0</v>
      </c>
      <c r="C463" s="54"/>
      <c r="D463" s="55">
        <f t="shared" si="57"/>
        <v>0</v>
      </c>
      <c r="E463" s="56"/>
      <c r="F463" s="57">
        <f>+'Pivot Table 2-Year Insts.'!$S$599</f>
        <v>0</v>
      </c>
      <c r="G463" s="101"/>
      <c r="H463" s="57">
        <f>+'Pivot Table 2-Year Insts.'!$S$602</f>
        <v>0</v>
      </c>
      <c r="I463" s="101"/>
      <c r="J463" s="57">
        <f>+'Pivot Table 2-Year Insts.'!$S$605</f>
        <v>0</v>
      </c>
      <c r="K463" s="101"/>
      <c r="L463" s="57">
        <f>+'Pivot Table 2-Year Insts.'!$S$608</f>
        <v>0</v>
      </c>
      <c r="M463" s="48"/>
      <c r="N463" s="58">
        <f>SUM(F463:L463)</f>
        <v>0</v>
      </c>
      <c r="P463" s="143"/>
      <c r="Q463" s="143"/>
      <c r="R463" s="143"/>
      <c r="S463" s="143"/>
      <c r="T463" s="143"/>
      <c r="U463" s="138"/>
      <c r="V463" s="144"/>
    </row>
    <row r="464" spans="1:36" ht="57" customHeight="1">
      <c r="A464" s="952" t="s">
        <v>773</v>
      </c>
      <c r="B464" s="952"/>
      <c r="C464" s="952"/>
      <c r="D464" s="953"/>
      <c r="E464" s="953"/>
      <c r="F464" s="953"/>
      <c r="G464" s="953"/>
      <c r="H464" s="953"/>
      <c r="I464" s="953"/>
      <c r="J464" s="953"/>
      <c r="K464" s="953"/>
      <c r="L464" s="953"/>
      <c r="M464" s="953"/>
      <c r="N464" s="953"/>
      <c r="P464" s="136"/>
      <c r="Q464" s="143"/>
      <c r="R464" s="143"/>
      <c r="S464" s="143"/>
      <c r="T464" s="143"/>
      <c r="U464" s="136"/>
      <c r="V464" s="136"/>
      <c r="W464" s="12"/>
    </row>
    <row r="465" spans="1:23" ht="15" customHeight="1">
      <c r="A465" s="952" t="s">
        <v>772</v>
      </c>
      <c r="B465" s="952"/>
      <c r="C465" s="952"/>
      <c r="D465" s="953"/>
      <c r="E465" s="953"/>
      <c r="F465" s="953"/>
      <c r="G465" s="953"/>
      <c r="H465" s="953"/>
      <c r="I465" s="953"/>
      <c r="J465" s="953"/>
      <c r="K465" s="953"/>
      <c r="L465" s="953"/>
      <c r="M465" s="953"/>
      <c r="N465" s="953"/>
      <c r="P465" s="136"/>
      <c r="Q465" s="136"/>
      <c r="R465" s="136"/>
      <c r="S465" s="136"/>
      <c r="T465" s="136"/>
      <c r="U465" s="136"/>
      <c r="V465" s="136"/>
      <c r="W465" s="12"/>
    </row>
    <row r="466" spans="1:23">
      <c r="A466" s="326"/>
      <c r="B466" s="832"/>
      <c r="C466" s="832"/>
      <c r="D466" s="833"/>
      <c r="E466" s="833"/>
      <c r="F466" s="833"/>
      <c r="G466" s="833"/>
      <c r="H466" s="833"/>
      <c r="I466" s="833"/>
      <c r="J466" s="833"/>
      <c r="K466" s="833"/>
      <c r="L466" s="833"/>
      <c r="M466" s="833"/>
      <c r="N466" s="183" t="s">
        <v>1012</v>
      </c>
      <c r="P466" s="136"/>
      <c r="Q466" s="136"/>
      <c r="R466" s="136"/>
      <c r="S466" s="136"/>
      <c r="T466" s="136"/>
      <c r="U466" s="136"/>
      <c r="V466" s="136"/>
      <c r="W466" s="12"/>
    </row>
  </sheetData>
  <mergeCells count="31">
    <mergeCell ref="A185:N185"/>
    <mergeCell ref="A29:N29"/>
    <mergeCell ref="A30:N30"/>
    <mergeCell ref="A60:N60"/>
    <mergeCell ref="A61:N61"/>
    <mergeCell ref="A91:N91"/>
    <mergeCell ref="A92:N92"/>
    <mergeCell ref="A122:N122"/>
    <mergeCell ref="A123:N123"/>
    <mergeCell ref="A153:N153"/>
    <mergeCell ref="A154:N154"/>
    <mergeCell ref="A184:N184"/>
    <mergeCell ref="A371:N371"/>
    <mergeCell ref="A215:N215"/>
    <mergeCell ref="A216:N216"/>
    <mergeCell ref="A217:L217"/>
    <mergeCell ref="A247:N247"/>
    <mergeCell ref="A248:N248"/>
    <mergeCell ref="A278:N278"/>
    <mergeCell ref="A279:N279"/>
    <mergeCell ref="A309:N309"/>
    <mergeCell ref="A310:N310"/>
    <mergeCell ref="A340:N340"/>
    <mergeCell ref="A341:N341"/>
    <mergeCell ref="A465:N465"/>
    <mergeCell ref="A372:N372"/>
    <mergeCell ref="A402:N402"/>
    <mergeCell ref="A403:N403"/>
    <mergeCell ref="A433:N433"/>
    <mergeCell ref="A434:N434"/>
    <mergeCell ref="A464:N464"/>
  </mergeCells>
  <conditionalFormatting sqref="AJ452 N443:N463 AJ421 N412:N432 AJ390 N381:N401 N350:N370 N319:N339 N288:N308 N226:N246 N194:N214 N257:N277">
    <cfRule type="cellIs" dxfId="713" priority="1" stopIfTrue="1" operator="notEqual">
      <formula>100</formula>
    </cfRule>
  </conditionalFormatting>
  <printOptions horizontalCentered="1"/>
  <pageMargins left="0.75" right="0.75" top="0.85" bottom="0.57999999999999996" header="0.85" footer="0.5"/>
  <pageSetup scale="96" firstPageNumber="30" orientation="landscape" useFirstPageNumber="1" r:id="rId1"/>
  <headerFooter alignWithMargins="0">
    <oddHeader>&amp;R&amp;"Arial,Regular"&amp;8SREB-State Data Exchange</oddHeader>
    <oddFooter>&amp;C&amp;"Arial,Regular"&amp;10&amp;P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5.xml><?xml version="1.0" encoding="utf-8"?>
<worksheet xmlns="http://schemas.openxmlformats.org/spreadsheetml/2006/main" xmlns:r="http://schemas.openxmlformats.org/officeDocument/2006/relationships">
  <sheetPr codeName="Sheet6" enableFormatConditionsCalculation="0">
    <tabColor indexed="16"/>
  </sheetPr>
  <dimension ref="A1:Q64"/>
  <sheetViews>
    <sheetView showGridLines="0" showZeros="0" view="pageBreakPreview" zoomScaleNormal="75" zoomScaleSheetLayoutView="100" workbookViewId="0">
      <selection activeCell="J22" sqref="J22"/>
    </sheetView>
  </sheetViews>
  <sheetFormatPr defaultColWidth="9" defaultRowHeight="15"/>
  <cols>
    <col min="1" max="1" width="10.875" style="154" customWidth="1"/>
    <col min="2" max="7" width="12" style="155" customWidth="1"/>
    <col min="8" max="8" width="12" style="154" customWidth="1"/>
    <col min="9" max="10" width="7.625" style="155" customWidth="1"/>
    <col min="11" max="11" width="11.5" style="155" bestFit="1" customWidth="1"/>
    <col min="12" max="14" width="7.625" style="155" customWidth="1"/>
    <col min="15" max="16384" width="9" style="155"/>
  </cols>
  <sheetData>
    <row r="1" spans="1:17" s="10" customFormat="1" ht="18">
      <c r="A1" s="950" t="s">
        <v>422</v>
      </c>
      <c r="B1" s="5"/>
      <c r="C1" s="5"/>
      <c r="D1" s="5"/>
      <c r="E1" s="5"/>
      <c r="F1" s="148"/>
      <c r="G1" s="148"/>
      <c r="H1" s="44"/>
    </row>
    <row r="2" spans="1:17" s="10" customFormat="1" ht="9.75" customHeight="1">
      <c r="A2" s="5"/>
      <c r="B2" s="5"/>
      <c r="C2" s="5"/>
      <c r="D2" s="5"/>
      <c r="E2" s="5"/>
      <c r="F2" s="148"/>
      <c r="G2" s="148"/>
      <c r="H2" s="44"/>
    </row>
    <row r="3" spans="1:17" s="10" customFormat="1" ht="18" customHeight="1">
      <c r="A3" s="5" t="s">
        <v>719</v>
      </c>
      <c r="B3" s="5"/>
      <c r="C3" s="5"/>
      <c r="D3" s="5"/>
      <c r="E3" s="5"/>
      <c r="F3" s="148"/>
      <c r="G3" s="148"/>
      <c r="H3" s="44"/>
    </row>
    <row r="4" spans="1:17" s="10" customFormat="1" ht="18" customHeight="1">
      <c r="A4" s="5" t="s">
        <v>727</v>
      </c>
      <c r="B4" s="5"/>
      <c r="C4" s="5"/>
      <c r="D4" s="5"/>
      <c r="E4" s="5"/>
      <c r="F4" s="148"/>
      <c r="G4" s="148"/>
      <c r="H4" s="44"/>
    </row>
    <row r="5" spans="1:17" s="10" customFormat="1" ht="18" customHeight="1">
      <c r="A5" s="5" t="s">
        <v>1028</v>
      </c>
      <c r="B5" s="5"/>
      <c r="C5" s="5"/>
      <c r="D5" s="5"/>
      <c r="E5" s="5"/>
      <c r="F5" s="148"/>
      <c r="G5" s="148"/>
      <c r="H5" s="44"/>
    </row>
    <row r="6" spans="1:17" s="10" customFormat="1" ht="9.75" customHeight="1">
      <c r="A6" s="1"/>
      <c r="B6" s="1"/>
      <c r="C6" s="1"/>
      <c r="D6" s="1"/>
      <c r="E6" s="1"/>
      <c r="F6" s="148"/>
      <c r="G6" s="148"/>
      <c r="H6" s="44"/>
    </row>
    <row r="7" spans="1:17" s="25" customFormat="1" ht="16.5" customHeight="1">
      <c r="A7" s="957" t="s">
        <v>731</v>
      </c>
      <c r="B7" s="957"/>
      <c r="C7" s="957"/>
      <c r="D7" s="957"/>
      <c r="E7" s="957"/>
      <c r="F7" s="957"/>
      <c r="G7" s="957"/>
      <c r="H7" s="957"/>
      <c r="J7" s="10"/>
      <c r="K7" s="10"/>
      <c r="L7" s="10"/>
      <c r="M7" s="10"/>
      <c r="N7" s="10"/>
      <c r="O7" s="10"/>
      <c r="P7" s="10"/>
      <c r="Q7" s="10"/>
    </row>
    <row r="8" spans="1:17" s="25" customFormat="1" ht="16.5" customHeight="1">
      <c r="A8" s="77"/>
      <c r="B8" s="22">
        <v>1</v>
      </c>
      <c r="C8" s="22">
        <v>2</v>
      </c>
      <c r="D8" s="22">
        <v>3</v>
      </c>
      <c r="E8" s="22">
        <v>4</v>
      </c>
      <c r="F8" s="22">
        <v>5</v>
      </c>
      <c r="G8" s="22">
        <v>6</v>
      </c>
      <c r="H8" s="171" t="s">
        <v>718</v>
      </c>
      <c r="J8" s="10"/>
      <c r="K8" s="10"/>
      <c r="L8" s="10"/>
      <c r="M8" s="10"/>
      <c r="N8" s="10"/>
      <c r="O8" s="10"/>
      <c r="P8" s="10"/>
      <c r="Q8" s="10"/>
    </row>
    <row r="9" spans="1:17" s="38" customFormat="1" ht="18" customHeight="1">
      <c r="A9" s="919" t="s">
        <v>399</v>
      </c>
      <c r="B9" s="8">
        <f>'Pivot Table 4-Year Insts.'!M$743</f>
        <v>64.495884010679333</v>
      </c>
      <c r="C9" s="8">
        <f>'Pivot Table 4-Year Insts.'!N$743</f>
        <v>52.073615469425839</v>
      </c>
      <c r="D9" s="8">
        <f>'Pivot Table 4-Year Insts.'!O$743</f>
        <v>47.895225180215547</v>
      </c>
      <c r="E9" s="8">
        <f>'Pivot Table 4-Year Insts.'!P$743</f>
        <v>39.752229930624381</v>
      </c>
      <c r="F9" s="8">
        <f>'Pivot Table 4-Year Insts.'!Q$743</f>
        <v>42.989538720775116</v>
      </c>
      <c r="G9" s="8">
        <f>'Pivot Table 4-Year Insts.'!R$743</f>
        <v>43.012677106636836</v>
      </c>
      <c r="H9" s="329">
        <f>'Pivot Table 4-Year Insts.'!S$743</f>
        <v>54.581535380012113</v>
      </c>
      <c r="I9" s="128"/>
      <c r="J9" s="10"/>
      <c r="K9" s="330"/>
      <c r="L9" s="10"/>
      <c r="M9" s="10"/>
      <c r="N9" s="10"/>
      <c r="O9" s="10"/>
      <c r="P9" s="10"/>
      <c r="Q9" s="10"/>
    </row>
    <row r="10" spans="1:17" s="10" customFormat="1" ht="9" customHeight="1">
      <c r="A10" s="919"/>
      <c r="B10" s="8"/>
      <c r="C10" s="8"/>
      <c r="D10" s="8"/>
      <c r="E10" s="8"/>
      <c r="F10" s="8"/>
      <c r="G10" s="8"/>
      <c r="H10" s="188"/>
      <c r="I10" s="149"/>
    </row>
    <row r="11" spans="1:17" s="10" customFormat="1" ht="13.5" customHeight="1">
      <c r="A11" s="919" t="s">
        <v>400</v>
      </c>
      <c r="B11" s="8">
        <f>'Pivot Table 4-Year Insts.'!K$47</f>
        <v>0</v>
      </c>
      <c r="C11" s="8">
        <f>'Pivot Table 4-Year Insts.'!L$47</f>
        <v>0</v>
      </c>
      <c r="D11" s="8">
        <f>'Pivot Table 4-Year Insts.'!M$47</f>
        <v>0</v>
      </c>
      <c r="E11" s="8">
        <f>'Pivot Table 4-Year Insts.'!N$47</f>
        <v>0</v>
      </c>
      <c r="F11" s="8">
        <f>'Pivot Table 4-Year Insts.'!O$47</f>
        <v>0</v>
      </c>
      <c r="G11" s="8">
        <f>'Pivot Table 4-Year Insts.'!P$47</f>
        <v>0</v>
      </c>
      <c r="H11" s="188">
        <f>'Pivot Table 4-Year Insts.'!Q$47</f>
        <v>0</v>
      </c>
      <c r="I11" s="149"/>
      <c r="K11" s="103"/>
    </row>
    <row r="12" spans="1:17" s="10" customFormat="1" ht="14.1" customHeight="1">
      <c r="A12" s="926" t="s">
        <v>401</v>
      </c>
      <c r="B12" s="8">
        <f>'Pivot Table 4-Year Insts.'!K$90</f>
        <v>62.409090909090914</v>
      </c>
      <c r="C12" s="8">
        <f>'Pivot Table 4-Year Insts.'!L$90</f>
        <v>0</v>
      </c>
      <c r="D12" s="8">
        <f>'Pivot Table 4-Year Insts.'!M$90</f>
        <v>37.309885931558931</v>
      </c>
      <c r="E12" s="8">
        <f>'Pivot Table 4-Year Insts.'!N$90</f>
        <v>33.189122373300371</v>
      </c>
      <c r="F12" s="8">
        <f>'Pivot Table 4-Year Insts.'!O$90</f>
        <v>31.238273921200747</v>
      </c>
      <c r="G12" s="8">
        <f>'Pivot Table 4-Year Insts.'!P$90</f>
        <v>44.175491679273826</v>
      </c>
      <c r="H12" s="188">
        <f>'Pivot Table 4-Year Insts.'!Q$90</f>
        <v>42.089613452271095</v>
      </c>
      <c r="I12" s="149"/>
    </row>
    <row r="13" spans="1:17" s="10" customFormat="1" ht="14.1" customHeight="1">
      <c r="A13" s="926" t="s">
        <v>415</v>
      </c>
      <c r="B13" s="129">
        <f>'Pivot Table 4-Year Insts.'!K$133</f>
        <v>0</v>
      </c>
      <c r="C13" s="129">
        <f>'Pivot Table 4-Year Insts.'!L$133</f>
        <v>0</v>
      </c>
      <c r="D13" s="129">
        <f>'Pivot Table 4-Year Insts.'!M$133</f>
        <v>0</v>
      </c>
      <c r="E13" s="129">
        <f>'Pivot Table 4-Year Insts.'!N$133</f>
        <v>0</v>
      </c>
      <c r="F13" s="129">
        <f>'Pivot Table 4-Year Insts.'!O$133</f>
        <v>0</v>
      </c>
      <c r="G13" s="129">
        <f>'Pivot Table 4-Year Insts.'!P$133</f>
        <v>0</v>
      </c>
      <c r="H13" s="172">
        <f>'Pivot Table 4-Year Insts.'!Q$133</f>
        <v>0</v>
      </c>
      <c r="I13" s="67"/>
    </row>
    <row r="14" spans="1:17" s="10" customFormat="1" ht="14.1" customHeight="1">
      <c r="A14" s="926" t="s">
        <v>402</v>
      </c>
      <c r="B14" s="8">
        <f>'Pivot Table 4-Year Insts.'!K$176</f>
        <v>67.367619772586707</v>
      </c>
      <c r="C14" s="8">
        <f>'Pivot Table 4-Year Insts.'!L$176</f>
        <v>43.991567111735769</v>
      </c>
      <c r="D14" s="8">
        <f>'Pivot Table 4-Year Insts.'!M$176</f>
        <v>51.064322073114297</v>
      </c>
      <c r="E14" s="8">
        <f>'Pivot Table 4-Year Insts.'!N$176</f>
        <v>40.076335877862597</v>
      </c>
      <c r="F14" s="8">
        <f>'Pivot Table 4-Year Insts.'!O$176</f>
        <v>0</v>
      </c>
      <c r="G14" s="8">
        <f>'Pivot Table 4-Year Insts.'!P$176</f>
        <v>0</v>
      </c>
      <c r="H14" s="188">
        <f>'Pivot Table 4-Year Insts.'!Q$176</f>
        <v>63.26500407015466</v>
      </c>
      <c r="I14" s="149"/>
    </row>
    <row r="15" spans="1:17" s="10" customFormat="1" ht="14.1" customHeight="1">
      <c r="A15" s="926"/>
      <c r="B15" s="8"/>
      <c r="C15" s="8"/>
      <c r="D15" s="8"/>
      <c r="E15" s="8"/>
      <c r="F15" s="8"/>
      <c r="G15" s="8"/>
      <c r="H15" s="188"/>
      <c r="I15" s="149"/>
    </row>
    <row r="16" spans="1:17" s="10" customFormat="1" ht="14.1" customHeight="1">
      <c r="A16" s="926" t="s">
        <v>403</v>
      </c>
      <c r="B16" s="8">
        <f>'Pivot Table 4-Year Insts.'!K$219</f>
        <v>68.179599804782825</v>
      </c>
      <c r="C16" s="8">
        <f>'Pivot Table 4-Year Insts.'!L$219</f>
        <v>78.488621726062689</v>
      </c>
      <c r="D16" s="8">
        <f>'Pivot Table 4-Year Insts.'!M$219</f>
        <v>42.812189466710834</v>
      </c>
      <c r="E16" s="8">
        <f>'Pivot Table 4-Year Insts.'!N$219</f>
        <v>41.072796934865899</v>
      </c>
      <c r="F16" s="8">
        <f>'Pivot Table 4-Year Insts.'!O$219</f>
        <v>36.108676599474144</v>
      </c>
      <c r="G16" s="8">
        <f>'Pivot Table 4-Year Insts.'!P$219</f>
        <v>35.542168674698793</v>
      </c>
      <c r="H16" s="188">
        <f>'Pivot Table 4-Year Insts.'!Q$219</f>
        <v>53.144608899746139</v>
      </c>
      <c r="I16" s="149"/>
    </row>
    <row r="17" spans="1:12" s="10" customFormat="1" ht="14.1" customHeight="1">
      <c r="A17" s="926" t="s">
        <v>404</v>
      </c>
      <c r="B17" s="8">
        <f>'Pivot Table 4-Year Insts.'!K$262</f>
        <v>55.639404446257387</v>
      </c>
      <c r="C17" s="8">
        <f>'Pivot Table 4-Year Insts.'!L$262</f>
        <v>0</v>
      </c>
      <c r="D17" s="8">
        <f>'Pivot Table 4-Year Insts.'!M$262</f>
        <v>50.158127767235925</v>
      </c>
      <c r="E17" s="8">
        <f>'Pivot Table 4-Year Insts.'!N$262</f>
        <v>48.448448448448453</v>
      </c>
      <c r="F17" s="8">
        <f>'Pivot Table 4-Year Insts.'!O$262</f>
        <v>36.419753086419753</v>
      </c>
      <c r="G17" s="8">
        <f>'Pivot Table 4-Year Insts.'!P$262</f>
        <v>0</v>
      </c>
      <c r="H17" s="188">
        <f>'Pivot Table 4-Year Insts.'!Q$262</f>
        <v>51.746323529411761</v>
      </c>
      <c r="I17" s="149"/>
    </row>
    <row r="18" spans="1:12" s="10" customFormat="1" ht="14.1" customHeight="1">
      <c r="A18" s="926" t="s">
        <v>405</v>
      </c>
      <c r="B18" s="8">
        <f>'Pivot Table 4-Year Insts.'!K$305</f>
        <v>59.628411070253527</v>
      </c>
      <c r="C18" s="8">
        <f>'Pivot Table 4-Year Insts.'!L$305</f>
        <v>42.444937681406863</v>
      </c>
      <c r="D18" s="8">
        <f>'Pivot Table 4-Year Insts.'!M$305</f>
        <v>31.792797997304064</v>
      </c>
      <c r="E18" s="8">
        <f>'Pivot Table 4-Year Insts.'!N$305</f>
        <v>31.840110268780151</v>
      </c>
      <c r="F18" s="8">
        <f>'Pivot Table 4-Year Insts.'!O$305</f>
        <v>0</v>
      </c>
      <c r="G18" s="8">
        <f>'Pivot Table 4-Year Insts.'!P$305</f>
        <v>0</v>
      </c>
      <c r="H18" s="188">
        <f>'Pivot Table 4-Year Insts.'!Q$305</f>
        <v>41.16979247082331</v>
      </c>
      <c r="I18" s="149"/>
    </row>
    <row r="19" spans="1:12" s="10" customFormat="1" ht="14.1" customHeight="1">
      <c r="A19" s="926" t="s">
        <v>406</v>
      </c>
      <c r="B19" s="8">
        <f>'Pivot Table 4-Year Insts.'!K$348</f>
        <v>0</v>
      </c>
      <c r="C19" s="8">
        <f>'Pivot Table 4-Year Insts.'!L$348</f>
        <v>0</v>
      </c>
      <c r="D19" s="8">
        <f>'Pivot Table 4-Year Insts.'!M$348</f>
        <v>0</v>
      </c>
      <c r="E19" s="8">
        <f>'Pivot Table 4-Year Insts.'!N$348</f>
        <v>0</v>
      </c>
      <c r="F19" s="8">
        <f>'Pivot Table 4-Year Insts.'!O$348</f>
        <v>0</v>
      </c>
      <c r="G19" s="8">
        <f>'Pivot Table 4-Year Insts.'!P$348</f>
        <v>0</v>
      </c>
      <c r="H19" s="188">
        <f>'Pivot Table 4-Year Insts.'!Q$348</f>
        <v>0</v>
      </c>
      <c r="I19" s="149"/>
    </row>
    <row r="20" spans="1:12" s="10" customFormat="1" ht="14.1" customHeight="1">
      <c r="A20" s="926"/>
      <c r="B20" s="8"/>
      <c r="C20" s="8"/>
      <c r="D20" s="8"/>
      <c r="E20" s="8"/>
      <c r="F20" s="8"/>
      <c r="G20" s="8"/>
      <c r="H20" s="188"/>
      <c r="I20" s="149"/>
    </row>
    <row r="21" spans="1:12" s="10" customFormat="1" ht="14.1" customHeight="1">
      <c r="A21" s="926" t="s">
        <v>407</v>
      </c>
      <c r="B21" s="8">
        <f>'Pivot Table 4-Year Insts.'!K$391</f>
        <v>56.795817958179583</v>
      </c>
      <c r="C21" s="8">
        <f>'Pivot Table 4-Year Insts.'!L$391</f>
        <v>54.977029096477793</v>
      </c>
      <c r="D21" s="8">
        <f>'Pivot Table 4-Year Insts.'!M$391</f>
        <v>0</v>
      </c>
      <c r="E21" s="8">
        <f>'Pivot Table 4-Year Insts.'!N$391</f>
        <v>49.523052464228932</v>
      </c>
      <c r="F21" s="8">
        <f>'Pivot Table 4-Year Insts.'!O$391</f>
        <v>45.959595959595958</v>
      </c>
      <c r="G21" s="8">
        <f>'Pivot Table 4-Year Insts.'!P$391</f>
        <v>0</v>
      </c>
      <c r="H21" s="188">
        <f>'Pivot Table 4-Year Insts.'!Q$391</f>
        <v>54.603825136612016</v>
      </c>
      <c r="I21" s="149"/>
      <c r="J21" s="10" t="s">
        <v>391</v>
      </c>
    </row>
    <row r="22" spans="1:12" s="10" customFormat="1" ht="14.1" customHeight="1">
      <c r="A22" s="926" t="s">
        <v>408</v>
      </c>
      <c r="B22" s="8">
        <f>'Pivot Table 4-Year Insts.'!K$434</f>
        <v>79.444524808332133</v>
      </c>
      <c r="C22" s="8">
        <f>'Pivot Table 4-Year Insts.'!L$434</f>
        <v>53.712995484194678</v>
      </c>
      <c r="D22" s="8">
        <f>'Pivot Table 4-Year Insts.'!M$434</f>
        <v>57.315784417331152</v>
      </c>
      <c r="E22" s="8">
        <f>'Pivot Table 4-Year Insts.'!N$434</f>
        <v>44.680851063829785</v>
      </c>
      <c r="F22" s="8">
        <f>'Pivot Table 4-Year Insts.'!O$434</f>
        <v>45.425867507886437</v>
      </c>
      <c r="G22" s="8">
        <f>'Pivot Table 4-Year Insts.'!P$434</f>
        <v>53.846153846153847</v>
      </c>
      <c r="H22" s="188">
        <f>'Pivot Table 4-Year Insts.'!Q$434</f>
        <v>62.092323130958349</v>
      </c>
      <c r="I22" s="149"/>
    </row>
    <row r="23" spans="1:12" s="10" customFormat="1" ht="14.1" customHeight="1">
      <c r="A23" s="926" t="s">
        <v>409</v>
      </c>
      <c r="B23" s="8">
        <f>'Pivot Table 4-Year Insts.'!K$477</f>
        <v>59.281740010116337</v>
      </c>
      <c r="C23" s="8">
        <f>'Pivot Table 4-Year Insts.'!L$477</f>
        <v>0</v>
      </c>
      <c r="D23" s="8">
        <f>'Pivot Table 4-Year Insts.'!M$477</f>
        <v>36.325326590813319</v>
      </c>
      <c r="E23" s="8">
        <f>'Pivot Table 4-Year Insts.'!N$477</f>
        <v>0</v>
      </c>
      <c r="F23" s="8">
        <f>'Pivot Table 4-Year Insts.'!O$477</f>
        <v>34.696092619392182</v>
      </c>
      <c r="G23" s="8">
        <f>'Pivot Table 4-Year Insts.'!P$477</f>
        <v>32.107023411371237</v>
      </c>
      <c r="H23" s="188">
        <f>'Pivot Table 4-Year Insts.'!Q$477</f>
        <v>45.378061767838126</v>
      </c>
      <c r="I23" s="149"/>
    </row>
    <row r="24" spans="1:12" s="10" customFormat="1" ht="14.1" customHeight="1">
      <c r="A24" s="926" t="s">
        <v>410</v>
      </c>
      <c r="B24" s="8">
        <f>'Pivot Table 4-Year Insts.'!K$520</f>
        <v>72.564757387814666</v>
      </c>
      <c r="C24" s="8">
        <f>'Pivot Table 4-Year Insts.'!L$520</f>
        <v>0</v>
      </c>
      <c r="D24" s="8">
        <f>'Pivot Table 4-Year Insts.'!M$520</f>
        <v>60.171447411803491</v>
      </c>
      <c r="E24" s="8">
        <f>'Pivot Table 4-Year Insts.'!N$520</f>
        <v>66.213592233009706</v>
      </c>
      <c r="F24" s="8">
        <f>'Pivot Table 4-Year Insts.'!O$520</f>
        <v>47.035376183358245</v>
      </c>
      <c r="G24" s="8">
        <f>'Pivot Table 4-Year Insts.'!P$520</f>
        <v>47.997189037245256</v>
      </c>
      <c r="H24" s="188">
        <f>'Pivot Table 4-Year Insts.'!Q$520</f>
        <v>62.367576243980736</v>
      </c>
      <c r="I24" s="149"/>
    </row>
    <row r="25" spans="1:12" s="10" customFormat="1" ht="10.5" customHeight="1">
      <c r="A25" s="926"/>
      <c r="B25" s="8"/>
      <c r="C25" s="8"/>
      <c r="D25" s="8"/>
      <c r="E25" s="8"/>
      <c r="F25" s="8"/>
      <c r="G25" s="8"/>
      <c r="H25" s="188"/>
      <c r="I25" s="149"/>
    </row>
    <row r="26" spans="1:12" s="10" customFormat="1" ht="14.1" customHeight="1">
      <c r="A26" s="926" t="s">
        <v>411</v>
      </c>
      <c r="B26" s="8">
        <f>'Pivot Table 4-Year Insts.'!K$563</f>
        <v>63.087248322147651</v>
      </c>
      <c r="C26" s="8">
        <f>'Pivot Table 4-Year Insts.'!L$563</f>
        <v>0</v>
      </c>
      <c r="D26" s="8">
        <f>'Pivot Table 4-Year Insts.'!M$563</f>
        <v>53.801013603627638</v>
      </c>
      <c r="E26" s="8">
        <f>'Pivot Table 4-Year Insts.'!N$563</f>
        <v>43.478260869565219</v>
      </c>
      <c r="F26" s="8">
        <f>'Pivot Table 4-Year Insts.'!O$563</f>
        <v>51.180257510729611</v>
      </c>
      <c r="G26" s="8">
        <f>'Pivot Table 4-Year Insts.'!P$563</f>
        <v>0</v>
      </c>
      <c r="H26" s="188">
        <f>'Pivot Table 4-Year Insts.'!Q$563</f>
        <v>56.774496015002342</v>
      </c>
      <c r="I26" s="149"/>
    </row>
    <row r="27" spans="1:12" s="10" customFormat="1" ht="14.1" customHeight="1">
      <c r="A27" s="926" t="s">
        <v>412</v>
      </c>
      <c r="B27" s="8">
        <f>'Pivot Table 4-Year Insts.'!K$606</f>
        <v>67.322146832974454</v>
      </c>
      <c r="C27" s="8">
        <f>'Pivot Table 4-Year Insts.'!L$606</f>
        <v>38.822246455834239</v>
      </c>
      <c r="D27" s="8">
        <f>'Pivot Table 4-Year Insts.'!M$606</f>
        <v>41.448692152917502</v>
      </c>
      <c r="E27" s="8">
        <f>'Pivot Table 4-Year Insts.'!N$606</f>
        <v>39.175257731958766</v>
      </c>
      <c r="F27" s="8">
        <f>'Pivot Table 4-Year Insts.'!O$606</f>
        <v>18.681318681318682</v>
      </c>
      <c r="G27" s="8">
        <f>'Pivot Table 4-Year Insts.'!P$606</f>
        <v>27.848101265822784</v>
      </c>
      <c r="H27" s="188">
        <f>'Pivot Table 4-Year Insts.'!Q$606</f>
        <v>54.629427911637841</v>
      </c>
      <c r="I27" s="149"/>
    </row>
    <row r="28" spans="1:12" s="10" customFormat="1" ht="14.1" customHeight="1">
      <c r="A28" s="926" t="s">
        <v>413</v>
      </c>
      <c r="B28" s="8">
        <f>'Pivot Table 4-Year Insts.'!K$649</f>
        <v>73.6956325165024</v>
      </c>
      <c r="C28" s="8">
        <f>'Pivot Table 4-Year Insts.'!L$649</f>
        <v>63.096843809009982</v>
      </c>
      <c r="D28" s="8">
        <f>'Pivot Table 4-Year Insts.'!M$649</f>
        <v>69.071657227283922</v>
      </c>
      <c r="E28" s="8">
        <f>'Pivot Table 4-Year Insts.'!N$649</f>
        <v>50.038580246913575</v>
      </c>
      <c r="F28" s="8">
        <f>'Pivot Table 4-Year Insts.'!O$649</f>
        <v>63.166463166463174</v>
      </c>
      <c r="G28" s="8">
        <f>'Pivot Table 4-Year Insts.'!P$649</f>
        <v>47.157190635451506</v>
      </c>
      <c r="H28" s="188">
        <f>'Pivot Table 4-Year Insts.'!Q$649</f>
        <v>67.358841778696998</v>
      </c>
      <c r="I28" s="149"/>
    </row>
    <row r="29" spans="1:12" s="10" customFormat="1" ht="14.1" customHeight="1">
      <c r="A29" s="928" t="s">
        <v>414</v>
      </c>
      <c r="B29" s="9">
        <f>'Pivot Table 4-Year Insts.'!K$692</f>
        <v>57.237219988512344</v>
      </c>
      <c r="C29" s="9">
        <f>'Pivot Table 4-Year Insts.'!L$692</f>
        <v>0</v>
      </c>
      <c r="D29" s="9">
        <f>'Pivot Table 4-Year Insts.'!M$692</f>
        <v>49.042792792792795</v>
      </c>
      <c r="E29" s="9">
        <f>'Pivot Table 4-Year Insts.'!N$692</f>
        <v>0</v>
      </c>
      <c r="F29" s="9">
        <f>'Pivot Table 4-Year Insts.'!O$692</f>
        <v>48.127340823970037</v>
      </c>
      <c r="G29" s="9">
        <f>'Pivot Table 4-Year Insts.'!P$692</f>
        <v>39.976958525345623</v>
      </c>
      <c r="H29" s="189">
        <f>'Pivot Table 4-Year Insts.'!Q$692</f>
        <v>49.571224392567892</v>
      </c>
      <c r="I29" s="149"/>
    </row>
    <row r="30" spans="1:12" s="10" customFormat="1" ht="14.1" customHeight="1">
      <c r="A30" s="59" t="s">
        <v>442</v>
      </c>
      <c r="B30" s="8"/>
      <c r="C30" s="33"/>
      <c r="D30" s="8"/>
      <c r="E30" s="33"/>
      <c r="F30" s="33"/>
      <c r="G30" s="8"/>
      <c r="H30" s="129"/>
      <c r="I30" s="149"/>
    </row>
    <row r="31" spans="1:12" s="151" customFormat="1" ht="58.5" customHeight="1">
      <c r="A31" s="952" t="s">
        <v>423</v>
      </c>
      <c r="B31" s="958"/>
      <c r="C31" s="958"/>
      <c r="D31" s="958"/>
      <c r="E31" s="958"/>
      <c r="F31" s="959"/>
      <c r="G31" s="959"/>
      <c r="H31" s="959"/>
      <c r="I31" s="150"/>
      <c r="L31" s="157"/>
    </row>
    <row r="32" spans="1:12" s="10" customFormat="1">
      <c r="A32" s="38"/>
      <c r="B32" s="8"/>
      <c r="H32" s="183" t="s">
        <v>1012</v>
      </c>
    </row>
    <row r="33" spans="1:15" s="10" customFormat="1" ht="18">
      <c r="A33" s="915" t="s">
        <v>420</v>
      </c>
      <c r="B33" s="1"/>
      <c r="C33" s="1"/>
      <c r="D33" s="1"/>
      <c r="E33" s="1"/>
      <c r="F33" s="1"/>
      <c r="G33" s="678"/>
      <c r="H33" s="678"/>
    </row>
    <row r="34" spans="1:15" s="10" customFormat="1" ht="9.75" customHeight="1">
      <c r="A34" s="1"/>
      <c r="B34" s="1"/>
      <c r="C34" s="1"/>
      <c r="D34" s="1"/>
      <c r="E34" s="1"/>
      <c r="F34" s="152"/>
      <c r="H34" s="38"/>
    </row>
    <row r="35" spans="1:15" s="10" customFormat="1" ht="18" customHeight="1">
      <c r="A35" s="5" t="s">
        <v>728</v>
      </c>
      <c r="B35" s="5"/>
      <c r="C35" s="5"/>
      <c r="D35" s="5"/>
      <c r="E35" s="5"/>
      <c r="F35" s="5"/>
      <c r="G35" s="72"/>
      <c r="H35" s="72"/>
    </row>
    <row r="36" spans="1:15" s="10" customFormat="1" ht="18" customHeight="1">
      <c r="A36" s="5" t="s">
        <v>729</v>
      </c>
      <c r="B36" s="5"/>
      <c r="C36" s="5"/>
      <c r="D36" s="5"/>
      <c r="E36" s="5"/>
      <c r="F36" s="5"/>
      <c r="G36" s="72"/>
      <c r="H36" s="72"/>
    </row>
    <row r="37" spans="1:15" s="10" customFormat="1" ht="18" customHeight="1">
      <c r="A37" s="5" t="s">
        <v>1029</v>
      </c>
      <c r="B37" s="5"/>
      <c r="C37" s="5"/>
      <c r="D37" s="5"/>
      <c r="E37" s="5"/>
      <c r="F37" s="5"/>
      <c r="H37" s="38"/>
      <c r="K37" s="12"/>
      <c r="L37" s="12"/>
      <c r="M37" s="12"/>
      <c r="N37" s="12"/>
      <c r="O37" s="12"/>
    </row>
    <row r="38" spans="1:15" s="10" customFormat="1" ht="6.75" customHeight="1">
      <c r="A38" s="1"/>
      <c r="B38" s="1"/>
      <c r="C38" s="1"/>
      <c r="D38" s="1"/>
      <c r="E38" s="1"/>
      <c r="F38" s="148"/>
      <c r="H38" s="38"/>
      <c r="K38" s="12"/>
      <c r="L38" s="12"/>
      <c r="M38" s="12"/>
      <c r="N38" s="12"/>
      <c r="O38" s="12"/>
    </row>
    <row r="39" spans="1:15" s="25" customFormat="1" ht="15.75" customHeight="1">
      <c r="A39" s="78" t="s">
        <v>730</v>
      </c>
      <c r="B39" s="75"/>
      <c r="C39" s="75"/>
      <c r="D39" s="75"/>
      <c r="E39" s="75"/>
      <c r="F39" s="75"/>
      <c r="G39" s="10"/>
      <c r="H39" s="38"/>
      <c r="I39" s="10"/>
      <c r="J39" s="10"/>
      <c r="K39" s="14"/>
      <c r="L39" s="1"/>
      <c r="M39" s="26"/>
      <c r="N39" s="24"/>
      <c r="O39" s="24"/>
    </row>
    <row r="40" spans="1:15" s="25" customFormat="1" ht="30.75" customHeight="1">
      <c r="A40" s="21"/>
      <c r="B40" s="76" t="s">
        <v>726</v>
      </c>
      <c r="C40" s="22">
        <v>1</v>
      </c>
      <c r="D40" s="22">
        <v>2</v>
      </c>
      <c r="E40" s="23">
        <v>3</v>
      </c>
      <c r="F40" s="22" t="s">
        <v>718</v>
      </c>
      <c r="G40" s="10"/>
      <c r="H40" s="38"/>
      <c r="I40" s="10"/>
      <c r="J40" s="10"/>
      <c r="K40" s="10"/>
      <c r="L40" s="158"/>
      <c r="M40" s="27"/>
      <c r="N40" s="27"/>
      <c r="O40" s="24"/>
    </row>
    <row r="41" spans="1:15" s="38" customFormat="1" ht="18" customHeight="1">
      <c r="A41" s="919" t="s">
        <v>399</v>
      </c>
      <c r="B41" s="8">
        <f>+'Pivot Table 2-Year Insts.'!P663</f>
        <v>34.636325561915399</v>
      </c>
      <c r="C41" s="8">
        <f>+'Pivot Table 2-Year Insts.'!Q663</f>
        <v>23.899274454659324</v>
      </c>
      <c r="D41" s="8">
        <f>+'Pivot Table 2-Year Insts.'!R663</f>
        <v>24.185786457397313</v>
      </c>
      <c r="E41" s="8">
        <f>+'Pivot Table 2-Year Insts.'!S663</f>
        <v>25.862068965517242</v>
      </c>
      <c r="F41" s="329">
        <f>+'Pivot Table 2-Year Insts.'!T663</f>
        <v>25.124169974898976</v>
      </c>
      <c r="K41" s="102"/>
      <c r="M41" s="123"/>
      <c r="N41" s="123"/>
      <c r="O41" s="123"/>
    </row>
    <row r="42" spans="1:15" s="10" customFormat="1" ht="6.75" customHeight="1">
      <c r="A42" s="919"/>
      <c r="B42" s="8"/>
      <c r="C42" s="8"/>
      <c r="D42" s="8"/>
      <c r="E42" s="8"/>
      <c r="F42" s="188"/>
      <c r="G42" s="38"/>
      <c r="H42" s="38"/>
      <c r="I42" s="38"/>
    </row>
    <row r="43" spans="1:15" s="10" customFormat="1" ht="13.5" customHeight="1">
      <c r="A43" s="919" t="s">
        <v>400</v>
      </c>
      <c r="B43" s="8">
        <f>+'Pivot Table 2-Year Insts.'!M42</f>
        <v>0</v>
      </c>
      <c r="C43" s="8">
        <f>+'Pivot Table 2-Year Insts.'!N42</f>
        <v>0</v>
      </c>
      <c r="D43" s="8">
        <f>+'Pivot Table 2-Year Insts.'!O42</f>
        <v>0</v>
      </c>
      <c r="E43" s="8">
        <f>+'Pivot Table 2-Year Insts.'!P42</f>
        <v>0</v>
      </c>
      <c r="F43" s="188">
        <f>+'Pivot Table 2-Year Insts.'!Q42</f>
        <v>0</v>
      </c>
      <c r="G43" s="38"/>
      <c r="H43" s="38"/>
      <c r="I43" s="38"/>
      <c r="K43" s="103"/>
    </row>
    <row r="44" spans="1:15" s="10" customFormat="1" ht="14.1" customHeight="1">
      <c r="A44" s="926" t="s">
        <v>401</v>
      </c>
      <c r="B44" s="8">
        <f>+'Pivot Table 2-Year Insts.'!M80</f>
        <v>0</v>
      </c>
      <c r="C44" s="8">
        <f>+'Pivot Table 2-Year Insts.'!N80</f>
        <v>28.288543140028288</v>
      </c>
      <c r="D44" s="8">
        <f>+'Pivot Table 2-Year Insts.'!O80</f>
        <v>27.906976744186046</v>
      </c>
      <c r="E44" s="8">
        <f>+'Pivot Table 2-Year Insts.'!P80</f>
        <v>27.884166277440446</v>
      </c>
      <c r="F44" s="188">
        <f>+'Pivot Table 2-Year Insts.'!Q80</f>
        <v>27.935156377926969</v>
      </c>
      <c r="H44" s="38"/>
    </row>
    <row r="45" spans="1:15" s="10" customFormat="1" ht="14.1" customHeight="1">
      <c r="A45" s="926" t="s">
        <v>415</v>
      </c>
      <c r="B45" s="129">
        <f>+'Pivot Table 2-Year Insts.'!M118</f>
        <v>0</v>
      </c>
      <c r="C45" s="129">
        <f>+'Pivot Table 2-Year Insts.'!N118</f>
        <v>0</v>
      </c>
      <c r="D45" s="129">
        <f>+'Pivot Table 2-Year Insts.'!O118</f>
        <v>0</v>
      </c>
      <c r="E45" s="129">
        <f>+'Pivot Table 2-Year Insts.'!P118</f>
        <v>0</v>
      </c>
      <c r="F45" s="172">
        <f>+'Pivot Table 2-Year Insts.'!Q118</f>
        <v>0</v>
      </c>
      <c r="H45" s="38"/>
    </row>
    <row r="46" spans="1:15" s="10" customFormat="1" ht="14.1" customHeight="1">
      <c r="A46" s="926" t="s">
        <v>402</v>
      </c>
      <c r="B46" s="8">
        <f>+'Pivot Table 2-Year Insts.'!M156</f>
        <v>38.062568605927552</v>
      </c>
      <c r="C46" s="8">
        <f>+'Pivot Table 2-Year Insts.'!N156</f>
        <v>42.852668784394432</v>
      </c>
      <c r="D46" s="8">
        <f>+'Pivot Table 2-Year Insts.'!O156</f>
        <v>47.819922013470403</v>
      </c>
      <c r="E46" s="8">
        <f>+'Pivot Table 2-Year Insts.'!P156</f>
        <v>44.047619047619044</v>
      </c>
      <c r="F46" s="188">
        <f>+'Pivot Table 2-Year Insts.'!Q156</f>
        <v>41.806029266145892</v>
      </c>
      <c r="H46" s="38"/>
    </row>
    <row r="47" spans="1:15" s="10" customFormat="1" ht="14.1" customHeight="1">
      <c r="A47" s="926"/>
      <c r="B47" s="8"/>
      <c r="C47" s="8"/>
      <c r="D47" s="8"/>
      <c r="E47" s="8"/>
      <c r="F47" s="188"/>
      <c r="H47" s="38"/>
    </row>
    <row r="48" spans="1:15" s="10" customFormat="1" ht="14.1" customHeight="1">
      <c r="A48" s="926" t="s">
        <v>403</v>
      </c>
      <c r="B48" s="8">
        <f>+'Pivot Table 2-Year Insts.'!M194</f>
        <v>0</v>
      </c>
      <c r="C48" s="8">
        <f>+'Pivot Table 2-Year Insts.'!N194</f>
        <v>18.30398517145505</v>
      </c>
      <c r="D48" s="8">
        <f>+'Pivot Table 2-Year Insts.'!O194</f>
        <v>24.619788870996601</v>
      </c>
      <c r="E48" s="8">
        <f>+'Pivot Table 2-Year Insts.'!P194</f>
        <v>21.509106678230701</v>
      </c>
      <c r="F48" s="188">
        <f>+'Pivot Table 2-Year Insts.'!Q194</f>
        <v>22.685393258426966</v>
      </c>
      <c r="H48" s="38"/>
    </row>
    <row r="49" spans="1:12" s="10" customFormat="1" ht="14.1" customHeight="1">
      <c r="A49" s="926" t="s">
        <v>404</v>
      </c>
      <c r="B49" s="8">
        <f>+'Pivot Table 2-Year Insts.'!M232</f>
        <v>0</v>
      </c>
      <c r="C49" s="8">
        <f>+'Pivot Table 2-Year Insts.'!N232</f>
        <v>17.032769175369104</v>
      </c>
      <c r="D49" s="8">
        <f>+'Pivot Table 2-Year Insts.'!O232</f>
        <v>28.764629388816644</v>
      </c>
      <c r="E49" s="8">
        <f>+'Pivot Table 2-Year Insts.'!P232</f>
        <v>25.573770491803277</v>
      </c>
      <c r="F49" s="188">
        <f>+'Pivot Table 2-Year Insts.'!Q232</f>
        <v>23.990597345132745</v>
      </c>
      <c r="H49" s="38"/>
    </row>
    <row r="50" spans="1:12" s="10" customFormat="1" ht="14.1" customHeight="1">
      <c r="A50" s="926" t="s">
        <v>405</v>
      </c>
      <c r="B50" s="8">
        <f>+'Pivot Table 2-Year Insts.'!M270</f>
        <v>14.910025706940875</v>
      </c>
      <c r="C50" s="8">
        <f>+'Pivot Table 2-Year Insts.'!N270</f>
        <v>8.5427135678391952</v>
      </c>
      <c r="D50" s="8">
        <f>+'Pivot Table 2-Year Insts.'!O270</f>
        <v>12.611156022635409</v>
      </c>
      <c r="E50" s="8">
        <f>+'Pivot Table 2-Year Insts.'!P270</f>
        <v>14.700374531835205</v>
      </c>
      <c r="F50" s="188">
        <f>+'Pivot Table 2-Year Insts.'!Q270</f>
        <v>11.883956658511011</v>
      </c>
      <c r="H50" s="38"/>
    </row>
    <row r="51" spans="1:12" s="10" customFormat="1" ht="14.1" customHeight="1">
      <c r="A51" s="926" t="s">
        <v>406</v>
      </c>
      <c r="B51" s="8">
        <f>+'Pivot Table 2-Year Insts.'!M308</f>
        <v>0</v>
      </c>
      <c r="C51" s="8">
        <f>+'Pivot Table 2-Year Insts.'!N308</f>
        <v>0</v>
      </c>
      <c r="D51" s="8">
        <f>+'Pivot Table 2-Year Insts.'!O308</f>
        <v>0</v>
      </c>
      <c r="E51" s="8">
        <f>+'Pivot Table 2-Year Insts.'!P308</f>
        <v>0</v>
      </c>
      <c r="F51" s="188">
        <f>+'Pivot Table 2-Year Insts.'!Q308</f>
        <v>0</v>
      </c>
      <c r="H51" s="38"/>
    </row>
    <row r="52" spans="1:12" s="10" customFormat="1" ht="14.1" customHeight="1">
      <c r="A52" s="926"/>
      <c r="B52" s="8"/>
      <c r="C52" s="8"/>
      <c r="D52" s="8"/>
      <c r="E52" s="8"/>
      <c r="F52" s="188"/>
      <c r="H52" s="38"/>
    </row>
    <row r="53" spans="1:12" s="10" customFormat="1" ht="14.1" customHeight="1">
      <c r="A53" s="926" t="s">
        <v>407</v>
      </c>
      <c r="B53" s="8">
        <f>+'Pivot Table 2-Year Insts.'!M346</f>
        <v>0</v>
      </c>
      <c r="C53" s="8">
        <f>+'Pivot Table 2-Year Insts.'!N346</f>
        <v>0</v>
      </c>
      <c r="D53" s="8">
        <f>+'Pivot Table 2-Year Insts.'!O346</f>
        <v>0</v>
      </c>
      <c r="E53" s="8">
        <f>+'Pivot Table 2-Year Insts.'!P346</f>
        <v>0</v>
      </c>
      <c r="F53" s="188">
        <f>+'Pivot Table 2-Year Insts.'!Q346</f>
        <v>0</v>
      </c>
      <c r="H53" s="38"/>
    </row>
    <row r="54" spans="1:12" s="10" customFormat="1" ht="14.1" customHeight="1">
      <c r="A54" s="926" t="s">
        <v>408</v>
      </c>
      <c r="B54" s="8">
        <f>+'Pivot Table 2-Year Insts.'!M384</f>
        <v>0</v>
      </c>
      <c r="C54" s="8">
        <f>+'Pivot Table 2-Year Insts.'!N384</f>
        <v>0</v>
      </c>
      <c r="D54" s="8">
        <f>+'Pivot Table 2-Year Insts.'!O384</f>
        <v>0</v>
      </c>
      <c r="E54" s="8">
        <f>+'Pivot Table 2-Year Insts.'!P384</f>
        <v>0</v>
      </c>
      <c r="F54" s="188">
        <f>+'Pivot Table 2-Year Insts.'!Q384</f>
        <v>0</v>
      </c>
      <c r="H54" s="38"/>
    </row>
    <row r="55" spans="1:12" s="10" customFormat="1" ht="14.1" customHeight="1">
      <c r="A55" s="926" t="s">
        <v>409</v>
      </c>
      <c r="B55" s="129">
        <f>+'Pivot Table 2-Year Insts.'!M422</f>
        <v>34.887459807073959</v>
      </c>
      <c r="C55" s="129">
        <f>+'Pivot Table 2-Year Insts.'!N422</f>
        <v>20.103665309144763</v>
      </c>
      <c r="D55" s="129">
        <f>+'Pivot Table 2-Year Insts.'!O422</f>
        <v>19.532803180914513</v>
      </c>
      <c r="E55" s="129">
        <f>+'Pivot Table 2-Year Insts.'!P422</f>
        <v>28.925879396984929</v>
      </c>
      <c r="F55" s="172">
        <f>+'Pivot Table 2-Year Insts.'!Q422</f>
        <v>24.345580467190985</v>
      </c>
      <c r="H55" s="38"/>
    </row>
    <row r="56" spans="1:12" s="10" customFormat="1" ht="14.1" customHeight="1">
      <c r="A56" s="926" t="s">
        <v>410</v>
      </c>
      <c r="B56" s="8">
        <f>+'Pivot Table 2-Year Insts.'!M460</f>
        <v>0</v>
      </c>
      <c r="C56" s="8">
        <f>+'Pivot Table 2-Year Insts.'!N460</f>
        <v>20.806943467041989</v>
      </c>
      <c r="D56" s="8">
        <f>+'Pivot Table 2-Year Insts.'!O460</f>
        <v>25.626314782941289</v>
      </c>
      <c r="E56" s="8">
        <f>+'Pivot Table 2-Year Insts.'!P460</f>
        <v>22.118155619596543</v>
      </c>
      <c r="F56" s="188">
        <f>+'Pivot Table 2-Year Insts.'!Q460</f>
        <v>23.290441176470587</v>
      </c>
      <c r="H56" s="38"/>
    </row>
    <row r="57" spans="1:12" s="10" customFormat="1" ht="9.75" customHeight="1">
      <c r="A57" s="926"/>
      <c r="B57" s="8"/>
      <c r="C57" s="8"/>
      <c r="D57" s="8"/>
      <c r="E57" s="8"/>
      <c r="F57" s="188"/>
      <c r="H57" s="38"/>
    </row>
    <row r="58" spans="1:12" s="10" customFormat="1" ht="14.1" customHeight="1">
      <c r="A58" s="926" t="s">
        <v>411</v>
      </c>
      <c r="B58" s="8">
        <f>+'Pivot Table 2-Year Insts.'!M498</f>
        <v>0</v>
      </c>
      <c r="C58" s="8">
        <f>+'Pivot Table 2-Year Insts.'!N498</f>
        <v>15.665634674922602</v>
      </c>
      <c r="D58" s="8">
        <f>+'Pivot Table 2-Year Insts.'!O498</f>
        <v>23.45252403846154</v>
      </c>
      <c r="E58" s="8">
        <f>+'Pivot Table 2-Year Insts.'!P498</f>
        <v>16.360601001669451</v>
      </c>
      <c r="F58" s="188">
        <f>+'Pivot Table 2-Year Insts.'!Q498</f>
        <v>20.648545541249405</v>
      </c>
      <c r="H58" s="38"/>
    </row>
    <row r="59" spans="1:12" s="10" customFormat="1" ht="14.1" customHeight="1">
      <c r="A59" s="926" t="s">
        <v>412</v>
      </c>
      <c r="B59" s="8">
        <f>+'Pivot Table 2-Year Insts.'!M536</f>
        <v>22.073017205203524</v>
      </c>
      <c r="C59" s="8">
        <f>+'Pivot Table 2-Year Insts.'!N536</f>
        <v>15.902271753107586</v>
      </c>
      <c r="D59" s="8">
        <f>+'Pivot Table 2-Year Insts.'!O536</f>
        <v>21.639084855277908</v>
      </c>
      <c r="E59" s="8">
        <f>+'Pivot Table 2-Year Insts.'!P536</f>
        <v>28.275377590446084</v>
      </c>
      <c r="F59" s="188">
        <f>+'Pivot Table 2-Year Insts.'!Q536</f>
        <v>18.182423657131437</v>
      </c>
      <c r="H59" s="38"/>
    </row>
    <row r="60" spans="1:12" s="10" customFormat="1" ht="14.1" customHeight="1">
      <c r="A60" s="926" t="s">
        <v>413</v>
      </c>
      <c r="B60" s="8">
        <f>+'Pivot Table 2-Year Insts.'!M574</f>
        <v>0</v>
      </c>
      <c r="C60" s="8">
        <f>+'Pivot Table 2-Year Insts.'!N574</f>
        <v>23.721676358532186</v>
      </c>
      <c r="D60" s="8">
        <f>+'Pivot Table 2-Year Insts.'!O574</f>
        <v>29.878385848535103</v>
      </c>
      <c r="E60" s="8">
        <f>+'Pivot Table 2-Year Insts.'!P574</f>
        <v>36.410848240046164</v>
      </c>
      <c r="F60" s="188">
        <f>+'Pivot Table 2-Year Insts.'!Q574</f>
        <v>28.003482298316889</v>
      </c>
      <c r="H60" s="38"/>
    </row>
    <row r="61" spans="1:12" s="10" customFormat="1" ht="14.1" customHeight="1">
      <c r="A61" s="928" t="s">
        <v>414</v>
      </c>
      <c r="B61" s="9">
        <f>+'Pivot Table 2-Year Insts.'!M612</f>
        <v>0</v>
      </c>
      <c r="C61" s="9">
        <f>+'Pivot Table 2-Year Insts.'!N612</f>
        <v>0</v>
      </c>
      <c r="D61" s="9">
        <f>+'Pivot Table 2-Year Insts.'!O612</f>
        <v>0</v>
      </c>
      <c r="E61" s="9">
        <f>+'Pivot Table 2-Year Insts.'!P612</f>
        <v>19.370004701457454</v>
      </c>
      <c r="F61" s="189">
        <f>+'Pivot Table 2-Year Insts.'!Q612</f>
        <v>19.370004701457454</v>
      </c>
      <c r="G61" s="12"/>
      <c r="H61" s="123"/>
    </row>
    <row r="62" spans="1:12" s="151" customFormat="1" ht="78.75" customHeight="1">
      <c r="A62" s="960" t="s">
        <v>424</v>
      </c>
      <c r="B62" s="961"/>
      <c r="C62" s="961"/>
      <c r="D62" s="961"/>
      <c r="E62" s="961"/>
      <c r="F62" s="961"/>
      <c r="G62" s="153"/>
      <c r="H62" s="173"/>
      <c r="L62" s="157"/>
    </row>
    <row r="63" spans="1:12" s="10" customFormat="1">
      <c r="A63" s="38"/>
      <c r="F63" s="183" t="s">
        <v>1012</v>
      </c>
      <c r="H63" s="38"/>
    </row>
    <row r="64" spans="1:12">
      <c r="F64" s="156"/>
    </row>
  </sheetData>
  <mergeCells count="3">
    <mergeCell ref="A7:H7"/>
    <mergeCell ref="A31:H31"/>
    <mergeCell ref="A62:F62"/>
  </mergeCells>
  <phoneticPr fontId="4" type="noConversion"/>
  <pageMargins left="0.5" right="0.51" top="0.9" bottom="0.56999999999999995" header="0.85" footer="0.5"/>
  <pageSetup firstPageNumber="45" orientation="landscape" useFirstPageNumber="1" r:id="rId1"/>
  <headerFooter alignWithMargins="0">
    <oddHeader>&amp;R&amp;"Arial,Regular"&amp;8SREB-State Data Exchange</oddHeader>
    <oddFooter>&amp;C&amp;"Arial,Regular"&amp;10&amp;P</oddFooter>
  </headerFooter>
  <rowBreaks count="1" manualBreakCount="1">
    <brk id="32" max="16383" man="1"/>
  </rowBreaks>
  <legacyDrawing r:id="rId2"/>
</worksheet>
</file>

<file path=xl/worksheets/sheet6.xml><?xml version="1.0" encoding="utf-8"?>
<worksheet xmlns="http://schemas.openxmlformats.org/spreadsheetml/2006/main" xmlns:r="http://schemas.openxmlformats.org/officeDocument/2006/relationships">
  <sheetPr>
    <tabColor theme="5" tint="0.59999389629810485"/>
  </sheetPr>
  <dimension ref="A1:Q65"/>
  <sheetViews>
    <sheetView showGridLines="0" showZeros="0" view="pageBreakPreview" zoomScaleNormal="75" zoomScaleSheetLayoutView="100" workbookViewId="0">
      <selection activeCell="C13" sqref="C13"/>
    </sheetView>
  </sheetViews>
  <sheetFormatPr defaultColWidth="9" defaultRowHeight="15"/>
  <cols>
    <col min="1" max="1" width="10.875" style="154" customWidth="1"/>
    <col min="2" max="7" width="12" style="155" customWidth="1"/>
    <col min="8" max="8" width="12" style="154" customWidth="1"/>
    <col min="9" max="10" width="7.625" style="155" customWidth="1"/>
    <col min="11" max="11" width="11.5" style="155" bestFit="1" customWidth="1"/>
    <col min="12" max="14" width="7.625" style="155" customWidth="1"/>
    <col min="15" max="16384" width="9" style="155"/>
  </cols>
  <sheetData>
    <row r="1" spans="1:17" s="10" customFormat="1" ht="15.75">
      <c r="A1" s="5" t="s">
        <v>422</v>
      </c>
      <c r="B1" s="5"/>
      <c r="C1" s="5"/>
      <c r="D1" s="5"/>
      <c r="E1" s="5"/>
      <c r="F1" s="148"/>
      <c r="G1" s="148"/>
      <c r="H1" s="44"/>
    </row>
    <row r="2" spans="1:17" s="10" customFormat="1" ht="9.75" customHeight="1">
      <c r="A2" s="5"/>
      <c r="B2" s="5"/>
      <c r="C2" s="5"/>
      <c r="D2" s="5"/>
      <c r="E2" s="5"/>
      <c r="F2" s="148"/>
      <c r="G2" s="148"/>
      <c r="H2" s="44"/>
    </row>
    <row r="3" spans="1:17" s="10" customFormat="1" ht="18" customHeight="1">
      <c r="A3" s="5" t="s">
        <v>719</v>
      </c>
      <c r="B3" s="5"/>
      <c r="C3" s="5"/>
      <c r="D3" s="5"/>
      <c r="E3" s="5"/>
      <c r="F3" s="148"/>
      <c r="G3" s="148"/>
      <c r="H3" s="44"/>
    </row>
    <row r="4" spans="1:17" s="10" customFormat="1" ht="18" customHeight="1">
      <c r="A4" s="5" t="s">
        <v>727</v>
      </c>
      <c r="B4" s="5"/>
      <c r="C4" s="5"/>
      <c r="D4" s="5"/>
      <c r="E4" s="5"/>
      <c r="F4" s="148"/>
      <c r="G4" s="148"/>
      <c r="H4" s="44"/>
    </row>
    <row r="5" spans="1:17" s="10" customFormat="1" ht="18" customHeight="1">
      <c r="A5" s="5" t="s">
        <v>1204</v>
      </c>
      <c r="B5" s="5"/>
      <c r="C5" s="5"/>
      <c r="D5" s="5"/>
      <c r="E5" s="5"/>
      <c r="F5" s="148"/>
      <c r="G5" s="148"/>
      <c r="H5" s="44"/>
    </row>
    <row r="6" spans="1:17" s="10" customFormat="1" ht="9.75" customHeight="1">
      <c r="A6" s="1"/>
      <c r="B6" s="1"/>
      <c r="C6" s="1"/>
      <c r="D6" s="1"/>
      <c r="E6" s="1"/>
      <c r="F6" s="148"/>
      <c r="G6" s="148"/>
      <c r="H6" s="44"/>
    </row>
    <row r="7" spans="1:17" s="25" customFormat="1" ht="16.5" customHeight="1">
      <c r="A7" s="957" t="s">
        <v>731</v>
      </c>
      <c r="B7" s="957"/>
      <c r="C7" s="957"/>
      <c r="D7" s="957"/>
      <c r="E7" s="957"/>
      <c r="F7" s="957"/>
      <c r="G7" s="957"/>
      <c r="H7" s="957"/>
      <c r="J7" s="10"/>
      <c r="K7" s="10"/>
      <c r="L7" s="10"/>
      <c r="M7" s="10"/>
      <c r="N7" s="10"/>
      <c r="O7" s="10"/>
      <c r="P7" s="10"/>
      <c r="Q7" s="10"/>
    </row>
    <row r="8" spans="1:17" s="25" customFormat="1" ht="16.5" customHeight="1">
      <c r="A8" s="77"/>
      <c r="B8" s="22">
        <v>1</v>
      </c>
      <c r="C8" s="22">
        <v>2</v>
      </c>
      <c r="D8" s="22">
        <v>3</v>
      </c>
      <c r="E8" s="22">
        <v>4</v>
      </c>
      <c r="F8" s="22">
        <v>5</v>
      </c>
      <c r="G8" s="22">
        <v>6</v>
      </c>
      <c r="H8" s="171" t="s">
        <v>718</v>
      </c>
      <c r="J8" s="10"/>
      <c r="K8" s="10"/>
      <c r="L8" s="10"/>
      <c r="M8" s="10"/>
      <c r="N8" s="10"/>
      <c r="O8" s="10"/>
      <c r="P8" s="10"/>
      <c r="Q8" s="10"/>
    </row>
    <row r="9" spans="1:17" s="38" customFormat="1" ht="18" customHeight="1">
      <c r="A9" s="13" t="s">
        <v>399</v>
      </c>
      <c r="B9" s="129">
        <f>'Pivot Table 4-Year Insts.'!M$751</f>
        <v>66.185568957863012</v>
      </c>
      <c r="C9" s="129">
        <f>'Pivot Table 4-Year Insts.'!N$751</f>
        <v>50.118389897395424</v>
      </c>
      <c r="D9" s="129">
        <f>'Pivot Table 4-Year Insts.'!O$751</f>
        <v>47.274502203655047</v>
      </c>
      <c r="E9" s="129">
        <f>'Pivot Table 4-Year Insts.'!P$751</f>
        <v>40.710052965546176</v>
      </c>
      <c r="F9" s="129">
        <f>'Pivot Table 4-Year Insts.'!Q$751</f>
        <v>43.873797396717599</v>
      </c>
      <c r="G9" s="129">
        <f>'Pivot Table 4-Year Insts.'!R$751</f>
        <v>43.852959121415495</v>
      </c>
      <c r="H9" s="867">
        <f>'Pivot Table 4-Year Insts.'!S$751</f>
        <v>55.107369652406412</v>
      </c>
      <c r="I9" s="128"/>
      <c r="J9" s="10"/>
      <c r="K9" s="330"/>
      <c r="L9" s="10"/>
      <c r="M9" s="10"/>
      <c r="N9" s="10"/>
      <c r="O9" s="10"/>
      <c r="P9" s="10"/>
      <c r="Q9" s="10"/>
    </row>
    <row r="10" spans="1:17" s="10" customFormat="1" ht="18.75" customHeight="1">
      <c r="A10" s="13"/>
      <c r="B10" s="8"/>
      <c r="C10" s="8"/>
      <c r="D10" s="8"/>
      <c r="E10" s="8"/>
      <c r="F10" s="8"/>
      <c r="G10" s="8"/>
      <c r="H10" s="188"/>
      <c r="I10" s="149"/>
    </row>
    <row r="11" spans="1:17" s="10" customFormat="1" ht="13.5" customHeight="1">
      <c r="A11" s="13" t="s">
        <v>400</v>
      </c>
      <c r="B11" s="8">
        <f>'Pivot Table 4-Year Insts.'!K$46</f>
        <v>0</v>
      </c>
      <c r="C11" s="8">
        <f>'Pivot Table 4-Year Insts.'!L$46</f>
        <v>0</v>
      </c>
      <c r="D11" s="8">
        <f>'Pivot Table 4-Year Insts.'!M$46</f>
        <v>0</v>
      </c>
      <c r="E11" s="8">
        <f>'Pivot Table 4-Year Insts.'!N$46</f>
        <v>0</v>
      </c>
      <c r="F11" s="8">
        <f>'Pivot Table 4-Year Insts.'!O$46</f>
        <v>0</v>
      </c>
      <c r="G11" s="8">
        <f>'Pivot Table 4-Year Insts.'!P$46</f>
        <v>0</v>
      </c>
      <c r="H11" s="188">
        <f>'Pivot Table 4-Year Insts.'!Q$46</f>
        <v>0</v>
      </c>
      <c r="I11" s="149"/>
      <c r="K11" s="103"/>
    </row>
    <row r="12" spans="1:17" s="10" customFormat="1" ht="14.1" customHeight="1">
      <c r="A12" s="2" t="s">
        <v>401</v>
      </c>
      <c r="B12" s="8">
        <f>'Pivot Table 4-Year Insts.'!K$89</f>
        <v>58.926392842618945</v>
      </c>
      <c r="C12" s="8">
        <f>'Pivot Table 4-Year Insts.'!L$89</f>
        <v>0</v>
      </c>
      <c r="D12" s="8">
        <f>'Pivot Table 4-Year Insts.'!M$89</f>
        <v>45.039682539682538</v>
      </c>
      <c r="E12" s="8">
        <f>'Pivot Table 4-Year Insts.'!N$89</f>
        <v>39.099859353023909</v>
      </c>
      <c r="F12" s="8">
        <f>'Pivot Table 4-Year Insts.'!O$89</f>
        <v>37.666325486182188</v>
      </c>
      <c r="G12" s="8">
        <f>'Pivot Table 4-Year Insts.'!P$89</f>
        <v>42.520775623268698</v>
      </c>
      <c r="H12" s="188">
        <f>'Pivot Table 4-Year Insts.'!Q$89</f>
        <v>46.774864752392844</v>
      </c>
      <c r="I12" s="149"/>
    </row>
    <row r="13" spans="1:17" s="10" customFormat="1" ht="14.1" customHeight="1">
      <c r="A13" s="2" t="s">
        <v>415</v>
      </c>
      <c r="B13" s="129">
        <f>'Pivot Table 4-Year Insts.'!K$132</f>
        <v>71.087737301180084</v>
      </c>
      <c r="C13" s="129">
        <f>'Pivot Table 4-Year Insts.'!L$132</f>
        <v>0</v>
      </c>
      <c r="D13" s="129">
        <f>'Pivot Table 4-Year Insts.'!M$132</f>
        <v>0</v>
      </c>
      <c r="E13" s="129">
        <f>'Pivot Table 4-Year Insts.'!N$132</f>
        <v>47.923875432525953</v>
      </c>
      <c r="F13" s="129">
        <f>'Pivot Table 4-Year Insts.'!O$132</f>
        <v>0</v>
      </c>
      <c r="G13" s="129">
        <f>'Pivot Table 4-Year Insts.'!P$132</f>
        <v>0</v>
      </c>
      <c r="H13" s="172">
        <f>'Pivot Table 4-Year Insts.'!Q$132</f>
        <v>68.096514745308312</v>
      </c>
      <c r="I13" s="67"/>
    </row>
    <row r="14" spans="1:17" s="10" customFormat="1" ht="14.1" customHeight="1">
      <c r="A14" s="2" t="s">
        <v>402</v>
      </c>
      <c r="B14" s="8">
        <f>'Pivot Table 4-Year Insts.'!K$175</f>
        <v>66.600872636609182</v>
      </c>
      <c r="C14" s="8">
        <f>'Pivot Table 4-Year Insts.'!L$175</f>
        <v>42.780748663101605</v>
      </c>
      <c r="D14" s="8">
        <f>'Pivot Table 4-Year Insts.'!M$175</f>
        <v>50.768139919640745</v>
      </c>
      <c r="E14" s="8">
        <f>'Pivot Table 4-Year Insts.'!N$175</f>
        <v>39.898989898989903</v>
      </c>
      <c r="F14" s="8">
        <f>'Pivot Table 4-Year Insts.'!O$175</f>
        <v>0</v>
      </c>
      <c r="G14" s="8">
        <f>'Pivot Table 4-Year Insts.'!P$175</f>
        <v>0</v>
      </c>
      <c r="H14" s="188">
        <f>'Pivot Table 4-Year Insts.'!Q$175</f>
        <v>62.460984393757499</v>
      </c>
      <c r="I14" s="149"/>
    </row>
    <row r="15" spans="1:17" s="10" customFormat="1" ht="14.1" customHeight="1">
      <c r="A15" s="2"/>
      <c r="B15" s="8"/>
      <c r="C15" s="8"/>
      <c r="D15" s="8"/>
      <c r="E15" s="8"/>
      <c r="F15" s="8"/>
      <c r="G15" s="8"/>
      <c r="H15" s="188"/>
      <c r="I15" s="149"/>
    </row>
    <row r="16" spans="1:17" s="10" customFormat="1" ht="14.1" customHeight="1">
      <c r="A16" s="2" t="s">
        <v>403</v>
      </c>
      <c r="B16" s="8">
        <f>'Pivot Table 4-Year Insts.'!K$218</f>
        <v>68.266939053455914</v>
      </c>
      <c r="C16" s="8">
        <f>'Pivot Table 4-Year Insts.'!L$218</f>
        <v>75.350140056022411</v>
      </c>
      <c r="D16" s="8">
        <f>'Pivot Table 4-Year Insts.'!M$218</f>
        <v>39.873633879781423</v>
      </c>
      <c r="E16" s="8">
        <f>'Pivot Table 4-Year Insts.'!N$218</f>
        <v>37.273788674839466</v>
      </c>
      <c r="F16" s="8">
        <f>'Pivot Table 4-Year Insts.'!O$218</f>
        <v>37.114726027397261</v>
      </c>
      <c r="G16" s="8">
        <f>'Pivot Table 4-Year Insts.'!P$218</f>
        <v>21.212121212121211</v>
      </c>
      <c r="H16" s="188">
        <f>'Pivot Table 4-Year Insts.'!Q$218</f>
        <v>51.632268307203809</v>
      </c>
      <c r="I16" s="149"/>
    </row>
    <row r="17" spans="1:12" s="10" customFormat="1" ht="14.1" customHeight="1">
      <c r="A17" s="2" t="s">
        <v>404</v>
      </c>
      <c r="B17" s="8">
        <f>'Pivot Table 4-Year Insts.'!K$261</f>
        <v>56.044869131699215</v>
      </c>
      <c r="C17" s="8">
        <f>'Pivot Table 4-Year Insts.'!L$261</f>
        <v>0</v>
      </c>
      <c r="D17" s="8">
        <f>'Pivot Table 4-Year Insts.'!M$261</f>
        <v>48.145820238843498</v>
      </c>
      <c r="E17" s="8">
        <f>'Pivot Table 4-Year Insts.'!N$261</f>
        <v>46.636317653009613</v>
      </c>
      <c r="F17" s="8">
        <f>'Pivot Table 4-Year Insts.'!O$261</f>
        <v>39.207048458149778</v>
      </c>
      <c r="G17" s="8">
        <f>'Pivot Table 4-Year Insts.'!P$261</f>
        <v>0</v>
      </c>
      <c r="H17" s="188">
        <f>'Pivot Table 4-Year Insts.'!Q$261</f>
        <v>50.945636502417102</v>
      </c>
      <c r="I17" s="149"/>
    </row>
    <row r="18" spans="1:12" s="10" customFormat="1" ht="14.1" customHeight="1">
      <c r="A18" s="2" t="s">
        <v>405</v>
      </c>
      <c r="B18" s="8">
        <f>'Pivot Table 4-Year Insts.'!K$304</f>
        <v>59.45146014206788</v>
      </c>
      <c r="C18" s="8">
        <f>'Pivot Table 4-Year Insts.'!L$304</f>
        <v>40.195306347456295</v>
      </c>
      <c r="D18" s="8">
        <f>'Pivot Table 4-Year Insts.'!M$304</f>
        <v>32.452767095803374</v>
      </c>
      <c r="E18" s="8">
        <f>'Pivot Table 4-Year Insts.'!N$304</f>
        <v>31.602247573642089</v>
      </c>
      <c r="F18" s="8">
        <f>'Pivot Table 4-Year Insts.'!O$304</f>
        <v>0</v>
      </c>
      <c r="G18" s="8">
        <f>'Pivot Table 4-Year Insts.'!P$304</f>
        <v>0</v>
      </c>
      <c r="H18" s="188">
        <f>'Pivot Table 4-Year Insts.'!Q$304</f>
        <v>40.230329594774609</v>
      </c>
      <c r="I18" s="149"/>
    </row>
    <row r="19" spans="1:12" s="10" customFormat="1" ht="14.1" customHeight="1">
      <c r="A19" s="2" t="s">
        <v>406</v>
      </c>
      <c r="B19" s="8">
        <f>'Pivot Table 4-Year Insts.'!K$347</f>
        <v>0</v>
      </c>
      <c r="C19" s="8">
        <f>'Pivot Table 4-Year Insts.'!L$347</f>
        <v>0</v>
      </c>
      <c r="D19" s="8">
        <f>'Pivot Table 4-Year Insts.'!M$347</f>
        <v>0</v>
      </c>
      <c r="E19" s="8">
        <f>'Pivot Table 4-Year Insts.'!N$347</f>
        <v>0</v>
      </c>
      <c r="F19" s="8">
        <f>'Pivot Table 4-Year Insts.'!O$347</f>
        <v>0</v>
      </c>
      <c r="G19" s="8">
        <f>'Pivot Table 4-Year Insts.'!P$347</f>
        <v>0</v>
      </c>
      <c r="H19" s="188">
        <f>'Pivot Table 4-Year Insts.'!Q$347</f>
        <v>0</v>
      </c>
      <c r="I19" s="149"/>
    </row>
    <row r="20" spans="1:12" s="10" customFormat="1" ht="14.1" customHeight="1">
      <c r="A20" s="2"/>
      <c r="B20" s="8"/>
      <c r="C20" s="8"/>
      <c r="D20" s="8"/>
      <c r="E20" s="8"/>
      <c r="F20" s="8"/>
      <c r="G20" s="8"/>
      <c r="H20" s="188"/>
      <c r="I20" s="149"/>
    </row>
    <row r="21" spans="1:12" s="10" customFormat="1" ht="14.1" customHeight="1">
      <c r="A21" s="2" t="s">
        <v>407</v>
      </c>
      <c r="B21" s="8">
        <f>'Pivot Table 4-Year Insts.'!K$390</f>
        <v>57.075173720783326</v>
      </c>
      <c r="C21" s="8">
        <f>'Pivot Table 4-Year Insts.'!L$390</f>
        <v>52.541729893778452</v>
      </c>
      <c r="D21" s="8">
        <f>'Pivot Table 4-Year Insts.'!M$390</f>
        <v>0</v>
      </c>
      <c r="E21" s="8">
        <f>'Pivot Table 4-Year Insts.'!N$390</f>
        <v>48.711943793911004</v>
      </c>
      <c r="F21" s="8">
        <f>'Pivot Table 4-Year Insts.'!O$390</f>
        <v>42.131979695431468</v>
      </c>
      <c r="G21" s="8">
        <f>'Pivot Table 4-Year Insts.'!P$390</f>
        <v>0</v>
      </c>
      <c r="H21" s="188">
        <f>'Pivot Table 4-Year Insts.'!Q$390</f>
        <v>53.557692307692307</v>
      </c>
      <c r="I21" s="149"/>
    </row>
    <row r="22" spans="1:12" s="10" customFormat="1" ht="14.1" customHeight="1">
      <c r="A22" s="2" t="s">
        <v>408</v>
      </c>
      <c r="B22" s="8">
        <f>'Pivot Table 4-Year Insts.'!K$433</f>
        <v>77.070606620258559</v>
      </c>
      <c r="C22" s="8">
        <f>'Pivot Table 4-Year Insts.'!L$433</f>
        <v>52.735173824130875</v>
      </c>
      <c r="D22" s="8">
        <f>'Pivot Table 4-Year Insts.'!M$433</f>
        <v>56.862350216493809</v>
      </c>
      <c r="E22" s="8">
        <f>'Pivot Table 4-Year Insts.'!N$433</f>
        <v>39.884393063583815</v>
      </c>
      <c r="F22" s="8">
        <f>'Pivot Table 4-Year Insts.'!O$433</f>
        <v>45.850202429149803</v>
      </c>
      <c r="G22" s="8">
        <f>'Pivot Table 4-Year Insts.'!P$433</f>
        <v>51.8213866039953</v>
      </c>
      <c r="H22" s="188">
        <f>'Pivot Table 4-Year Insts.'!Q$433</f>
        <v>61.256454388984508</v>
      </c>
      <c r="I22" s="149"/>
    </row>
    <row r="23" spans="1:12" s="10" customFormat="1" ht="14.1" customHeight="1">
      <c r="A23" s="2" t="s">
        <v>409</v>
      </c>
      <c r="B23" s="8">
        <f>'Pivot Table 4-Year Insts.'!K$476</f>
        <v>59.582004959263188</v>
      </c>
      <c r="C23" s="8">
        <f>'Pivot Table 4-Year Insts.'!L$476</f>
        <v>0</v>
      </c>
      <c r="D23" s="8">
        <f>'Pivot Table 4-Year Insts.'!M$476</f>
        <v>37.196518552450755</v>
      </c>
      <c r="E23" s="8">
        <f>'Pivot Table 4-Year Insts.'!N$476</f>
        <v>0</v>
      </c>
      <c r="F23" s="8">
        <f>'Pivot Table 4-Year Insts.'!O$476</f>
        <v>34.04684975767367</v>
      </c>
      <c r="G23" s="8">
        <f>'Pivot Table 4-Year Insts.'!P$476</f>
        <v>35.143769968051117</v>
      </c>
      <c r="H23" s="188">
        <f>'Pivot Table 4-Year Insts.'!Q$476</f>
        <v>48.304765492559802</v>
      </c>
      <c r="I23" s="149"/>
    </row>
    <row r="24" spans="1:12" s="10" customFormat="1" ht="14.1" customHeight="1">
      <c r="A24" s="2" t="s">
        <v>410</v>
      </c>
      <c r="B24" s="8">
        <f>'Pivot Table 4-Year Insts.'!K$519</f>
        <v>70.628090093389488</v>
      </c>
      <c r="C24" s="8">
        <f>'Pivot Table 4-Year Insts.'!L$519</f>
        <v>0</v>
      </c>
      <c r="D24" s="8">
        <f>'Pivot Table 4-Year Insts.'!M$519</f>
        <v>59.326331039478454</v>
      </c>
      <c r="E24" s="8">
        <f>'Pivot Table 4-Year Insts.'!N$519</f>
        <v>67.494824016563143</v>
      </c>
      <c r="F24" s="8">
        <f>'Pivot Table 4-Year Insts.'!O$519</f>
        <v>48.839285714285715</v>
      </c>
      <c r="G24" s="8">
        <f>'Pivot Table 4-Year Insts.'!P$519</f>
        <v>45.89473684210526</v>
      </c>
      <c r="H24" s="188">
        <f>'Pivot Table 4-Year Insts.'!Q$519</f>
        <v>61.18835893290219</v>
      </c>
      <c r="I24" s="149"/>
    </row>
    <row r="25" spans="1:12" s="10" customFormat="1" ht="14.1" customHeight="1">
      <c r="A25" s="2"/>
      <c r="B25" s="8"/>
      <c r="C25" s="8"/>
      <c r="D25" s="8"/>
      <c r="E25" s="8"/>
      <c r="F25" s="8"/>
      <c r="G25" s="8"/>
      <c r="H25" s="188"/>
      <c r="I25" s="149"/>
    </row>
    <row r="26" spans="1:12" s="10" customFormat="1" ht="14.1" customHeight="1">
      <c r="A26" s="2" t="s">
        <v>411</v>
      </c>
      <c r="B26" s="8">
        <f>'Pivot Table 4-Year Insts.'!K$562</f>
        <v>61.477869467366844</v>
      </c>
      <c r="C26" s="8">
        <f>'Pivot Table 4-Year Insts.'!L$562</f>
        <v>0</v>
      </c>
      <c r="D26" s="8">
        <f>'Pivot Table 4-Year Insts.'!M$562</f>
        <v>53.068396864017295</v>
      </c>
      <c r="E26" s="8">
        <f>'Pivot Table 4-Year Insts.'!N$562</f>
        <v>41.009852216748769</v>
      </c>
      <c r="F26" s="8">
        <f>'Pivot Table 4-Year Insts.'!O$562</f>
        <v>50</v>
      </c>
      <c r="G26" s="8">
        <f>'Pivot Table 4-Year Insts.'!P$562</f>
        <v>0</v>
      </c>
      <c r="H26" s="188">
        <f>'Pivot Table 4-Year Insts.'!Q$562</f>
        <v>55.222252522497953</v>
      </c>
      <c r="I26" s="149"/>
    </row>
    <row r="27" spans="1:12" s="10" customFormat="1" ht="14.1" customHeight="1">
      <c r="A27" s="2" t="s">
        <v>412</v>
      </c>
      <c r="B27" s="8">
        <f>'Pivot Table 4-Year Insts.'!K$605</f>
        <v>66.101333787872335</v>
      </c>
      <c r="C27" s="8">
        <f>'Pivot Table 4-Year Insts.'!L$605</f>
        <v>37.795275590551178</v>
      </c>
      <c r="D27" s="8">
        <f>'Pivot Table 4-Year Insts.'!M$605</f>
        <v>40.672411700449082</v>
      </c>
      <c r="E27" s="8">
        <f>'Pivot Table 4-Year Insts.'!N$605</f>
        <v>42.857142857142854</v>
      </c>
      <c r="F27" s="8">
        <f>'Pivot Table 4-Year Insts.'!O$605</f>
        <v>18.992805755395683</v>
      </c>
      <c r="G27" s="8">
        <f>'Pivot Table 4-Year Insts.'!P$605</f>
        <v>36.148648648648653</v>
      </c>
      <c r="H27" s="188">
        <f>'Pivot Table 4-Year Insts.'!Q$605</f>
        <v>53.32666444370345</v>
      </c>
      <c r="I27" s="149"/>
    </row>
    <row r="28" spans="1:12" s="10" customFormat="1" ht="14.1" customHeight="1">
      <c r="A28" s="2" t="s">
        <v>413</v>
      </c>
      <c r="B28" s="8">
        <f>'Pivot Table 4-Year Insts.'!K$648</f>
        <v>73.367697594501706</v>
      </c>
      <c r="C28" s="8">
        <f>'Pivot Table 4-Year Insts.'!L$648</f>
        <v>62.197610026231423</v>
      </c>
      <c r="D28" s="8">
        <f>'Pivot Table 4-Year Insts.'!M$648</f>
        <v>69.476597886260691</v>
      </c>
      <c r="E28" s="8">
        <f>'Pivot Table 4-Year Insts.'!N$648</f>
        <v>52.680067001675049</v>
      </c>
      <c r="F28" s="8">
        <f>'Pivot Table 4-Year Insts.'!O$648</f>
        <v>62.095730918499349</v>
      </c>
      <c r="G28" s="8">
        <f>'Pivot Table 4-Year Insts.'!P$648</f>
        <v>44.444444444444443</v>
      </c>
      <c r="H28" s="188">
        <f>'Pivot Table 4-Year Insts.'!Q$648</f>
        <v>67.490518600588061</v>
      </c>
      <c r="I28" s="149"/>
    </row>
    <row r="29" spans="1:12" s="10" customFormat="1" ht="14.1" customHeight="1">
      <c r="A29" s="53" t="s">
        <v>414</v>
      </c>
      <c r="B29" s="9">
        <f>'Pivot Table 4-Year Insts.'!K$691</f>
        <v>58.50074962518741</v>
      </c>
      <c r="C29" s="9">
        <f>'Pivot Table 4-Year Insts.'!L$691</f>
        <v>0</v>
      </c>
      <c r="D29" s="9">
        <f>'Pivot Table 4-Year Insts.'!M$691</f>
        <v>44.001942690626514</v>
      </c>
      <c r="E29" s="9">
        <f>'Pivot Table 4-Year Insts.'!N$691</f>
        <v>0</v>
      </c>
      <c r="F29" s="9">
        <f>'Pivot Table 4-Year Insts.'!O$691</f>
        <v>48.648648648648653</v>
      </c>
      <c r="G29" s="9">
        <f>'Pivot Table 4-Year Insts.'!P$691</f>
        <v>43.787696019300363</v>
      </c>
      <c r="H29" s="189">
        <f>'Pivot Table 4-Year Insts.'!Q$691</f>
        <v>49.976292081555243</v>
      </c>
      <c r="I29" s="149"/>
    </row>
    <row r="30" spans="1:12" s="10" customFormat="1" ht="14.1" customHeight="1">
      <c r="A30" s="59" t="s">
        <v>812</v>
      </c>
      <c r="B30" s="8"/>
      <c r="C30" s="33"/>
      <c r="D30" s="8"/>
      <c r="E30" s="33"/>
      <c r="F30" s="33"/>
      <c r="G30" s="8"/>
      <c r="H30" s="129"/>
      <c r="I30" s="149"/>
    </row>
    <row r="31" spans="1:12" s="10" customFormat="1" ht="14.1" customHeight="1">
      <c r="A31" s="59" t="s">
        <v>442</v>
      </c>
      <c r="B31" s="8"/>
      <c r="C31" s="33"/>
      <c r="D31" s="8"/>
      <c r="E31" s="33"/>
      <c r="F31" s="33"/>
      <c r="G31" s="8"/>
      <c r="H31" s="129"/>
      <c r="I31" s="149"/>
    </row>
    <row r="32" spans="1:12" s="151" customFormat="1" ht="53.25" customHeight="1">
      <c r="A32" s="952" t="s">
        <v>423</v>
      </c>
      <c r="B32" s="958"/>
      <c r="C32" s="958"/>
      <c r="D32" s="958"/>
      <c r="E32" s="958"/>
      <c r="F32" s="959"/>
      <c r="G32" s="959"/>
      <c r="H32" s="959"/>
      <c r="I32" s="150"/>
      <c r="L32" s="157"/>
    </row>
    <row r="33" spans="1:15" s="10" customFormat="1">
      <c r="A33" s="38"/>
      <c r="B33" s="8"/>
      <c r="H33" s="183" t="s">
        <v>1012</v>
      </c>
    </row>
    <row r="34" spans="1:15" s="10" customFormat="1" ht="15.75">
      <c r="A34" s="1" t="s">
        <v>420</v>
      </c>
      <c r="B34" s="1"/>
      <c r="C34" s="1"/>
      <c r="D34" s="1"/>
      <c r="E34" s="1"/>
      <c r="F34" s="1"/>
      <c r="G34" s="678"/>
      <c r="H34" s="678"/>
    </row>
    <row r="35" spans="1:15" s="10" customFormat="1" ht="9.75" customHeight="1">
      <c r="A35" s="1"/>
      <c r="B35" s="1"/>
      <c r="C35" s="1"/>
      <c r="D35" s="1"/>
      <c r="E35" s="1"/>
      <c r="F35" s="152"/>
      <c r="H35" s="38"/>
    </row>
    <row r="36" spans="1:15" s="10" customFormat="1" ht="18" customHeight="1">
      <c r="A36" s="5" t="s">
        <v>728</v>
      </c>
      <c r="B36" s="5"/>
      <c r="C36" s="5"/>
      <c r="D36" s="5"/>
      <c r="E36" s="5"/>
      <c r="F36" s="5"/>
      <c r="G36" s="72"/>
      <c r="H36" s="72"/>
    </row>
    <row r="37" spans="1:15" s="10" customFormat="1" ht="18" customHeight="1">
      <c r="A37" s="5" t="s">
        <v>729</v>
      </c>
      <c r="B37" s="5"/>
      <c r="C37" s="5"/>
      <c r="D37" s="5"/>
      <c r="E37" s="5"/>
      <c r="F37" s="5"/>
      <c r="G37" s="72"/>
      <c r="H37" s="72"/>
    </row>
    <row r="38" spans="1:15" s="10" customFormat="1" ht="18" customHeight="1">
      <c r="A38" s="5" t="s">
        <v>1205</v>
      </c>
      <c r="B38" s="5"/>
      <c r="C38" s="5"/>
      <c r="D38" s="5"/>
      <c r="E38" s="5"/>
      <c r="F38" s="5"/>
      <c r="H38" s="38"/>
      <c r="K38" s="12"/>
      <c r="L38" s="12"/>
      <c r="M38" s="12"/>
      <c r="N38" s="12"/>
      <c r="O38" s="12"/>
    </row>
    <row r="39" spans="1:15" s="10" customFormat="1" ht="6.75" customHeight="1">
      <c r="A39" s="1"/>
      <c r="B39" s="1"/>
      <c r="C39" s="1"/>
      <c r="D39" s="1"/>
      <c r="E39" s="1"/>
      <c r="F39" s="148"/>
      <c r="H39" s="38"/>
      <c r="K39" s="12"/>
      <c r="L39" s="12"/>
      <c r="M39" s="12"/>
      <c r="N39" s="12"/>
      <c r="O39" s="12"/>
    </row>
    <row r="40" spans="1:15" s="25" customFormat="1" ht="15.75" customHeight="1">
      <c r="A40" s="78" t="s">
        <v>730</v>
      </c>
      <c r="B40" s="75"/>
      <c r="C40" s="75"/>
      <c r="D40" s="75"/>
      <c r="E40" s="75"/>
      <c r="F40" s="75"/>
      <c r="G40" s="10"/>
      <c r="H40" s="38"/>
      <c r="I40" s="10"/>
      <c r="J40" s="10"/>
      <c r="K40" s="14"/>
      <c r="L40" s="1"/>
      <c r="M40" s="26"/>
      <c r="N40" s="24"/>
      <c r="O40" s="24"/>
    </row>
    <row r="41" spans="1:15" s="25" customFormat="1" ht="30.75" customHeight="1">
      <c r="A41" s="21"/>
      <c r="B41" s="76" t="s">
        <v>726</v>
      </c>
      <c r="C41" s="22">
        <v>1</v>
      </c>
      <c r="D41" s="22">
        <v>2</v>
      </c>
      <c r="E41" s="23">
        <v>3</v>
      </c>
      <c r="F41" s="22" t="s">
        <v>718</v>
      </c>
      <c r="G41" s="10"/>
      <c r="H41" s="38"/>
      <c r="I41" s="10"/>
      <c r="J41" s="10"/>
      <c r="K41" s="10"/>
      <c r="L41" s="158"/>
      <c r="M41" s="27"/>
      <c r="N41" s="27"/>
      <c r="O41" s="24"/>
    </row>
    <row r="42" spans="1:15" s="38" customFormat="1" ht="18" customHeight="1">
      <c r="A42" s="13" t="s">
        <v>399</v>
      </c>
      <c r="B42" s="8">
        <f>+'Pivot Table 2-Year Insts.'!P673</f>
        <v>36.651655210555425</v>
      </c>
      <c r="C42" s="8">
        <f>+'Pivot Table 2-Year Insts.'!Q673</f>
        <v>24.769309202141219</v>
      </c>
      <c r="D42" s="8">
        <f>+'Pivot Table 2-Year Insts.'!R673</f>
        <v>27.813774898008159</v>
      </c>
      <c r="E42" s="8">
        <f>+'Pivot Table 2-Year Insts.'!S673</f>
        <v>27.127031434516113</v>
      </c>
      <c r="F42" s="329">
        <f>+'Pivot Table 2-Year Insts.'!T673</f>
        <v>26.889154546058315</v>
      </c>
      <c r="K42" s="102"/>
      <c r="M42" s="123"/>
      <c r="N42" s="123"/>
      <c r="O42" s="123"/>
    </row>
    <row r="43" spans="1:15" s="10" customFormat="1" ht="6.75" customHeight="1">
      <c r="A43" s="13"/>
      <c r="B43" s="8"/>
      <c r="C43" s="8"/>
      <c r="D43" s="8"/>
      <c r="E43" s="8"/>
      <c r="F43" s="188"/>
      <c r="G43" s="38"/>
      <c r="H43" s="38"/>
      <c r="I43" s="38"/>
    </row>
    <row r="44" spans="1:15" s="10" customFormat="1" ht="13.5" customHeight="1">
      <c r="A44" s="13" t="s">
        <v>400</v>
      </c>
      <c r="B44" s="8">
        <f>+'Pivot Table 2-Year Insts.'!M42</f>
        <v>0</v>
      </c>
      <c r="C44" s="8">
        <f>+'Pivot Table 2-Year Insts.'!N42</f>
        <v>0</v>
      </c>
      <c r="D44" s="8">
        <f>+'Pivot Table 2-Year Insts.'!O42</f>
        <v>0</v>
      </c>
      <c r="E44" s="8">
        <f>+'Pivot Table 2-Year Insts.'!P42</f>
        <v>0</v>
      </c>
      <c r="F44" s="188">
        <f>+'Pivot Table 2-Year Insts.'!Q42</f>
        <v>0</v>
      </c>
      <c r="G44" s="38"/>
      <c r="H44" s="38"/>
      <c r="I44" s="38"/>
      <c r="K44" s="103"/>
    </row>
    <row r="45" spans="1:15" s="10" customFormat="1" ht="14.1" customHeight="1">
      <c r="A45" s="2" t="s">
        <v>401</v>
      </c>
      <c r="B45" s="8">
        <f>+'Pivot Table 2-Year Insts.'!M80</f>
        <v>0</v>
      </c>
      <c r="C45" s="8">
        <f>+'Pivot Table 2-Year Insts.'!N80</f>
        <v>28.288543140028288</v>
      </c>
      <c r="D45" s="8">
        <f>+'Pivot Table 2-Year Insts.'!O80</f>
        <v>27.906976744186046</v>
      </c>
      <c r="E45" s="8">
        <f>+'Pivot Table 2-Year Insts.'!P80</f>
        <v>27.884166277440446</v>
      </c>
      <c r="F45" s="188">
        <f>+'Pivot Table 2-Year Insts.'!Q80</f>
        <v>27.935156377926969</v>
      </c>
      <c r="H45" s="38"/>
    </row>
    <row r="46" spans="1:15" s="10" customFormat="1" ht="14.1" customHeight="1">
      <c r="A46" s="2" t="s">
        <v>415</v>
      </c>
      <c r="B46" s="129">
        <f>+'Pivot Table 2-Year Insts.'!M118</f>
        <v>0</v>
      </c>
      <c r="C46" s="129">
        <f>+'Pivot Table 2-Year Insts.'!N118</f>
        <v>0</v>
      </c>
      <c r="D46" s="129">
        <f>+'Pivot Table 2-Year Insts.'!O118</f>
        <v>0</v>
      </c>
      <c r="E46" s="129">
        <f>+'Pivot Table 2-Year Insts.'!P118</f>
        <v>0</v>
      </c>
      <c r="F46" s="172">
        <f>+'Pivot Table 2-Year Insts.'!Q118</f>
        <v>0</v>
      </c>
      <c r="H46" s="38"/>
    </row>
    <row r="47" spans="1:15" s="10" customFormat="1" ht="14.1" customHeight="1">
      <c r="A47" s="2" t="s">
        <v>402</v>
      </c>
      <c r="B47" s="8">
        <f>+'Pivot Table 2-Year Insts.'!M156</f>
        <v>38.062568605927552</v>
      </c>
      <c r="C47" s="8">
        <f>+'Pivot Table 2-Year Insts.'!N156</f>
        <v>42.852668784394432</v>
      </c>
      <c r="D47" s="8">
        <f>+'Pivot Table 2-Year Insts.'!O156</f>
        <v>47.819922013470403</v>
      </c>
      <c r="E47" s="8">
        <f>+'Pivot Table 2-Year Insts.'!P156</f>
        <v>44.047619047619044</v>
      </c>
      <c r="F47" s="188">
        <f>+'Pivot Table 2-Year Insts.'!Q156</f>
        <v>41.806029266145892</v>
      </c>
      <c r="H47" s="38"/>
    </row>
    <row r="48" spans="1:15" s="10" customFormat="1" ht="14.1" customHeight="1">
      <c r="A48" s="2"/>
      <c r="B48" s="8"/>
      <c r="C48" s="8"/>
      <c r="D48" s="8"/>
      <c r="E48" s="8"/>
      <c r="F48" s="188"/>
      <c r="H48" s="38"/>
    </row>
    <row r="49" spans="1:12" s="10" customFormat="1" ht="14.1" customHeight="1">
      <c r="A49" s="2" t="s">
        <v>403</v>
      </c>
      <c r="B49" s="8">
        <f>+'Pivot Table 2-Year Insts.'!M194</f>
        <v>0</v>
      </c>
      <c r="C49" s="8">
        <f>+'Pivot Table 2-Year Insts.'!N194</f>
        <v>18.30398517145505</v>
      </c>
      <c r="D49" s="8">
        <f>+'Pivot Table 2-Year Insts.'!O194</f>
        <v>24.619788870996601</v>
      </c>
      <c r="E49" s="8">
        <f>+'Pivot Table 2-Year Insts.'!P194</f>
        <v>21.509106678230701</v>
      </c>
      <c r="F49" s="188">
        <f>+'Pivot Table 2-Year Insts.'!Q194</f>
        <v>22.685393258426966</v>
      </c>
      <c r="H49" s="38"/>
    </row>
    <row r="50" spans="1:12" s="10" customFormat="1" ht="14.1" customHeight="1">
      <c r="A50" s="2" t="s">
        <v>404</v>
      </c>
      <c r="B50" s="8">
        <f>+'Pivot Table 2-Year Insts.'!M232</f>
        <v>0</v>
      </c>
      <c r="C50" s="8">
        <f>+'Pivot Table 2-Year Insts.'!N232</f>
        <v>17.032769175369104</v>
      </c>
      <c r="D50" s="8">
        <f>+'Pivot Table 2-Year Insts.'!O232</f>
        <v>28.764629388816644</v>
      </c>
      <c r="E50" s="8">
        <f>+'Pivot Table 2-Year Insts.'!P232</f>
        <v>25.573770491803277</v>
      </c>
      <c r="F50" s="188">
        <f>+'Pivot Table 2-Year Insts.'!Q232</f>
        <v>23.990597345132745</v>
      </c>
      <c r="H50" s="38"/>
    </row>
    <row r="51" spans="1:12" s="10" customFormat="1" ht="14.1" customHeight="1">
      <c r="A51" s="2" t="s">
        <v>405</v>
      </c>
      <c r="B51" s="8">
        <f>+'Pivot Table 2-Year Insts.'!M270</f>
        <v>14.910025706940875</v>
      </c>
      <c r="C51" s="8">
        <f>+'Pivot Table 2-Year Insts.'!N270</f>
        <v>8.5427135678391952</v>
      </c>
      <c r="D51" s="8">
        <f>+'Pivot Table 2-Year Insts.'!O270</f>
        <v>12.611156022635409</v>
      </c>
      <c r="E51" s="8">
        <f>+'Pivot Table 2-Year Insts.'!P270</f>
        <v>14.700374531835205</v>
      </c>
      <c r="F51" s="188">
        <f>+'Pivot Table 2-Year Insts.'!Q270</f>
        <v>11.883956658511011</v>
      </c>
      <c r="H51" s="38"/>
    </row>
    <row r="52" spans="1:12" s="10" customFormat="1" ht="14.1" customHeight="1">
      <c r="A52" s="2" t="s">
        <v>406</v>
      </c>
      <c r="B52" s="8">
        <f>+'Pivot Table 2-Year Insts.'!M308</f>
        <v>0</v>
      </c>
      <c r="C52" s="8">
        <f>+'Pivot Table 2-Year Insts.'!N308</f>
        <v>0</v>
      </c>
      <c r="D52" s="8">
        <f>+'Pivot Table 2-Year Insts.'!O308</f>
        <v>0</v>
      </c>
      <c r="E52" s="8">
        <f>+'Pivot Table 2-Year Insts.'!P308</f>
        <v>0</v>
      </c>
      <c r="F52" s="188">
        <f>+'Pivot Table 2-Year Insts.'!Q308</f>
        <v>0</v>
      </c>
      <c r="H52" s="38"/>
    </row>
    <row r="53" spans="1:12" s="10" customFormat="1" ht="14.1" customHeight="1">
      <c r="A53" s="2"/>
      <c r="B53" s="8"/>
      <c r="C53" s="8"/>
      <c r="D53" s="8"/>
      <c r="E53" s="8"/>
      <c r="F53" s="188"/>
      <c r="H53" s="38"/>
    </row>
    <row r="54" spans="1:12" s="10" customFormat="1" ht="14.1" customHeight="1">
      <c r="A54" s="2" t="s">
        <v>407</v>
      </c>
      <c r="B54" s="8">
        <f>+'Pivot Table 2-Year Insts.'!M346</f>
        <v>0</v>
      </c>
      <c r="C54" s="8">
        <f>+'Pivot Table 2-Year Insts.'!N346</f>
        <v>0</v>
      </c>
      <c r="D54" s="8">
        <f>+'Pivot Table 2-Year Insts.'!O346</f>
        <v>0</v>
      </c>
      <c r="E54" s="8">
        <f>+'Pivot Table 2-Year Insts.'!P346</f>
        <v>0</v>
      </c>
      <c r="F54" s="188">
        <f>+'Pivot Table 2-Year Insts.'!Q346</f>
        <v>0</v>
      </c>
      <c r="H54" s="38"/>
    </row>
    <row r="55" spans="1:12" s="10" customFormat="1" ht="14.1" customHeight="1">
      <c r="A55" s="2" t="s">
        <v>408</v>
      </c>
      <c r="B55" s="8">
        <f>+'Pivot Table 2-Year Insts.'!M384</f>
        <v>0</v>
      </c>
      <c r="C55" s="8">
        <f>+'Pivot Table 2-Year Insts.'!N384</f>
        <v>0</v>
      </c>
      <c r="D55" s="8">
        <f>+'Pivot Table 2-Year Insts.'!O384</f>
        <v>0</v>
      </c>
      <c r="E55" s="8">
        <f>+'Pivot Table 2-Year Insts.'!P384</f>
        <v>0</v>
      </c>
      <c r="F55" s="188">
        <f>+'Pivot Table 2-Year Insts.'!Q384</f>
        <v>0</v>
      </c>
      <c r="H55" s="38"/>
    </row>
    <row r="56" spans="1:12" s="10" customFormat="1" ht="14.1" customHeight="1">
      <c r="A56" s="2" t="s">
        <v>409</v>
      </c>
      <c r="B56" s="129">
        <f>+'Pivot Table 2-Year Insts.'!M422</f>
        <v>34.887459807073959</v>
      </c>
      <c r="C56" s="129">
        <f>+'Pivot Table 2-Year Insts.'!N422</f>
        <v>20.103665309144763</v>
      </c>
      <c r="D56" s="129">
        <f>+'Pivot Table 2-Year Insts.'!O422</f>
        <v>19.532803180914513</v>
      </c>
      <c r="E56" s="129">
        <f>+'Pivot Table 2-Year Insts.'!P422</f>
        <v>28.925879396984929</v>
      </c>
      <c r="F56" s="172">
        <f>+'Pivot Table 2-Year Insts.'!Q422</f>
        <v>24.345580467190985</v>
      </c>
      <c r="H56" s="38"/>
    </row>
    <row r="57" spans="1:12" s="10" customFormat="1" ht="14.1" customHeight="1">
      <c r="A57" s="2" t="s">
        <v>410</v>
      </c>
      <c r="B57" s="8">
        <f>+'Pivot Table 2-Year Insts.'!M460</f>
        <v>0</v>
      </c>
      <c r="C57" s="8">
        <f>+'Pivot Table 2-Year Insts.'!N460</f>
        <v>20.806943467041989</v>
      </c>
      <c r="D57" s="8">
        <f>+'Pivot Table 2-Year Insts.'!O460</f>
        <v>25.626314782941289</v>
      </c>
      <c r="E57" s="8">
        <f>+'Pivot Table 2-Year Insts.'!P460</f>
        <v>22.118155619596543</v>
      </c>
      <c r="F57" s="188">
        <f>+'Pivot Table 2-Year Insts.'!Q460</f>
        <v>23.290441176470587</v>
      </c>
      <c r="H57" s="38"/>
    </row>
    <row r="58" spans="1:12" s="10" customFormat="1" ht="14.1" customHeight="1">
      <c r="A58" s="2"/>
      <c r="B58" s="8"/>
      <c r="C58" s="8"/>
      <c r="D58" s="8"/>
      <c r="E58" s="8"/>
      <c r="F58" s="188"/>
      <c r="H58" s="38"/>
    </row>
    <row r="59" spans="1:12" s="10" customFormat="1" ht="14.1" customHeight="1">
      <c r="A59" s="2" t="s">
        <v>411</v>
      </c>
      <c r="B59" s="8">
        <f>+'Pivot Table 2-Year Insts.'!M498</f>
        <v>0</v>
      </c>
      <c r="C59" s="8">
        <f>+'Pivot Table 2-Year Insts.'!N498</f>
        <v>15.665634674922602</v>
      </c>
      <c r="D59" s="8">
        <f>+'Pivot Table 2-Year Insts.'!O498</f>
        <v>23.45252403846154</v>
      </c>
      <c r="E59" s="8">
        <f>+'Pivot Table 2-Year Insts.'!P498</f>
        <v>16.360601001669451</v>
      </c>
      <c r="F59" s="188">
        <f>+'Pivot Table 2-Year Insts.'!Q498</f>
        <v>20.648545541249405</v>
      </c>
      <c r="H59" s="38"/>
    </row>
    <row r="60" spans="1:12" s="10" customFormat="1" ht="14.1" customHeight="1">
      <c r="A60" s="2" t="s">
        <v>412</v>
      </c>
      <c r="B60" s="8">
        <f>+'Pivot Table 2-Year Insts.'!M536</f>
        <v>22.073017205203524</v>
      </c>
      <c r="C60" s="8">
        <f>+'Pivot Table 2-Year Insts.'!N536</f>
        <v>15.902271753107586</v>
      </c>
      <c r="D60" s="8">
        <f>+'Pivot Table 2-Year Insts.'!O536</f>
        <v>21.639084855277908</v>
      </c>
      <c r="E60" s="8">
        <f>+'Pivot Table 2-Year Insts.'!P536</f>
        <v>28.275377590446084</v>
      </c>
      <c r="F60" s="188">
        <f>+'Pivot Table 2-Year Insts.'!Q536</f>
        <v>18.182423657131437</v>
      </c>
      <c r="H60" s="38"/>
    </row>
    <row r="61" spans="1:12" s="10" customFormat="1" ht="14.1" customHeight="1">
      <c r="A61" s="2" t="s">
        <v>413</v>
      </c>
      <c r="B61" s="8">
        <f>+'Pivot Table 2-Year Insts.'!M574</f>
        <v>0</v>
      </c>
      <c r="C61" s="8">
        <f>+'Pivot Table 2-Year Insts.'!N574</f>
        <v>23.721676358532186</v>
      </c>
      <c r="D61" s="8">
        <f>+'Pivot Table 2-Year Insts.'!O574</f>
        <v>29.878385848535103</v>
      </c>
      <c r="E61" s="8">
        <f>+'Pivot Table 2-Year Insts.'!P574</f>
        <v>36.410848240046164</v>
      </c>
      <c r="F61" s="188">
        <f>+'Pivot Table 2-Year Insts.'!Q574</f>
        <v>28.003482298316889</v>
      </c>
      <c r="H61" s="38"/>
    </row>
    <row r="62" spans="1:12" s="10" customFormat="1" ht="14.1" customHeight="1">
      <c r="A62" s="53" t="s">
        <v>414</v>
      </c>
      <c r="B62" s="9">
        <f>+'Pivot Table 2-Year Insts.'!M612</f>
        <v>0</v>
      </c>
      <c r="C62" s="9">
        <f>+'Pivot Table 2-Year Insts.'!N612</f>
        <v>0</v>
      </c>
      <c r="D62" s="9">
        <f>+'Pivot Table 2-Year Insts.'!O612</f>
        <v>0</v>
      </c>
      <c r="E62" s="9">
        <f>+'Pivot Table 2-Year Insts.'!P612</f>
        <v>19.370004701457454</v>
      </c>
      <c r="F62" s="189">
        <f>+'Pivot Table 2-Year Insts.'!Q612</f>
        <v>19.370004701457454</v>
      </c>
      <c r="G62" s="12"/>
      <c r="H62" s="123"/>
    </row>
    <row r="63" spans="1:12" s="151" customFormat="1" ht="78.75" customHeight="1">
      <c r="A63" s="960" t="s">
        <v>424</v>
      </c>
      <c r="B63" s="961"/>
      <c r="C63" s="961"/>
      <c r="D63" s="961"/>
      <c r="E63" s="961"/>
      <c r="F63" s="961"/>
      <c r="G63" s="153"/>
      <c r="H63" s="173"/>
      <c r="L63" s="157"/>
    </row>
    <row r="64" spans="1:12" s="10" customFormat="1">
      <c r="A64" s="38"/>
      <c r="F64" s="183" t="s">
        <v>1012</v>
      </c>
      <c r="H64" s="38"/>
    </row>
    <row r="65" spans="6:6">
      <c r="F65" s="156"/>
    </row>
  </sheetData>
  <mergeCells count="3">
    <mergeCell ref="A7:H7"/>
    <mergeCell ref="A32:H32"/>
    <mergeCell ref="A63:F63"/>
  </mergeCells>
  <printOptions horizontalCentered="1"/>
  <pageMargins left="0.5" right="0.51" top="0.9" bottom="0.56999999999999995" header="0.85" footer="0.5"/>
  <pageSetup scale="98" firstPageNumber="45" orientation="landscape" useFirstPageNumber="1" r:id="rId1"/>
  <headerFooter alignWithMargins="0">
    <oddHeader>&amp;R&amp;"Arial,Regular"&amp;8SREB-State Data Exchange</oddHeader>
    <oddFooter>&amp;C&amp;"Arial,Regular"&amp;10&amp;P</oddFooter>
  </headerFooter>
  <rowBreaks count="1" manualBreakCount="1">
    <brk id="33" max="16383" man="1"/>
  </rowBreaks>
  <legacyDrawing r:id="rId2"/>
</worksheet>
</file>

<file path=xl/worksheets/sheet7.xml><?xml version="1.0" encoding="utf-8"?>
<worksheet xmlns="http://schemas.openxmlformats.org/spreadsheetml/2006/main" xmlns:r="http://schemas.openxmlformats.org/officeDocument/2006/relationships">
  <sheetPr codeName="Sheet3" enableFormatConditionsCalculation="0">
    <tabColor indexed="17"/>
  </sheetPr>
  <dimension ref="A1:AF1491"/>
  <sheetViews>
    <sheetView showGridLines="0" showZeros="0" zoomScale="80" zoomScaleNormal="80" zoomScaleSheetLayoutView="85" workbookViewId="0">
      <pane xSplit="2" ySplit="4" topLeftCell="K686" activePane="bottomRight" state="frozen"/>
      <selection pane="topRight" activeCell="C1" sqref="C1"/>
      <selection pane="bottomLeft" activeCell="A5" sqref="A5"/>
      <selection pane="bottomRight" activeCell="K705" sqref="K705:K711"/>
    </sheetView>
  </sheetViews>
  <sheetFormatPr defaultRowHeight="15.75"/>
  <cols>
    <col min="1" max="1" width="7" style="179" customWidth="1"/>
    <col min="2" max="2" width="14.875" style="180" customWidth="1"/>
    <col min="3" max="8" width="10.625" style="180" customWidth="1"/>
    <col min="9" max="9" width="8.875" style="180" customWidth="1"/>
    <col min="10" max="10" width="2" style="179" customWidth="1"/>
    <col min="11" max="11" width="9.25" style="271" customWidth="1"/>
    <col min="12" max="12" width="8.25" style="271" customWidth="1"/>
    <col min="13" max="13" width="8.625" style="271" customWidth="1"/>
    <col min="14" max="16" width="8" style="271" customWidth="1"/>
    <col min="17" max="17" width="8.5" style="271" customWidth="1"/>
    <col min="18" max="18" width="6.25" style="271" customWidth="1"/>
    <col min="19" max="19" width="8.25" style="271" customWidth="1"/>
    <col min="20" max="20" width="6.25" style="271" customWidth="1"/>
    <col min="21" max="21" width="8.125" style="271" customWidth="1"/>
    <col min="22" max="23" width="6.25" style="271" customWidth="1"/>
    <col min="24" max="24" width="6.25" style="242" customWidth="1"/>
    <col min="25" max="25" width="2" style="179" customWidth="1"/>
    <col min="26" max="26" width="6.625" style="179" customWidth="1"/>
    <col min="27" max="27" width="8.125" style="180" bestFit="1" customWidth="1"/>
    <col min="28" max="32" width="6.625" style="180" customWidth="1"/>
  </cols>
  <sheetData>
    <row r="1" spans="1:32">
      <c r="A1" s="272"/>
      <c r="B1" s="85"/>
      <c r="C1" s="70" t="s">
        <v>349</v>
      </c>
      <c r="D1" s="71"/>
      <c r="E1" s="71"/>
      <c r="F1" s="71"/>
      <c r="G1" s="71"/>
      <c r="H1" s="71"/>
      <c r="I1" s="310"/>
      <c r="J1" s="222"/>
      <c r="K1" s="314" t="s">
        <v>348</v>
      </c>
      <c r="L1" s="239"/>
      <c r="M1" s="239"/>
      <c r="N1" s="239"/>
      <c r="O1" s="239"/>
      <c r="P1" s="239"/>
      <c r="Q1" s="239"/>
      <c r="R1" s="239"/>
      <c r="S1" s="239"/>
      <c r="T1" s="239"/>
      <c r="U1" s="239"/>
      <c r="V1" s="239"/>
      <c r="W1" s="239"/>
      <c r="X1" s="278"/>
      <c r="Y1" s="222"/>
      <c r="Z1" s="222"/>
    </row>
    <row r="2" spans="1:32">
      <c r="A2" s="792"/>
      <c r="B2" s="780"/>
      <c r="C2" s="784" t="s">
        <v>431</v>
      </c>
      <c r="D2" s="781" t="s">
        <v>393</v>
      </c>
      <c r="E2" s="781"/>
      <c r="F2" s="782"/>
      <c r="G2" s="781"/>
      <c r="H2" s="781"/>
      <c r="I2" s="783"/>
      <c r="J2" s="319"/>
      <c r="K2" s="315"/>
      <c r="L2" s="240"/>
      <c r="M2" s="241"/>
      <c r="N2" s="242"/>
      <c r="O2" s="242"/>
      <c r="P2" s="242"/>
      <c r="Q2" s="242"/>
      <c r="R2" s="240"/>
      <c r="S2" s="240"/>
      <c r="T2" s="241"/>
      <c r="U2" s="242"/>
      <c r="V2" s="242"/>
      <c r="W2" s="242"/>
      <c r="Y2" s="319"/>
      <c r="Z2" s="185"/>
    </row>
    <row r="3" spans="1:32" ht="26.25">
      <c r="A3" s="273"/>
      <c r="B3" s="307"/>
      <c r="C3" s="784" t="s">
        <v>731</v>
      </c>
      <c r="D3" s="781"/>
      <c r="E3" s="781"/>
      <c r="F3" s="782"/>
      <c r="G3" s="781"/>
      <c r="H3" s="783"/>
      <c r="I3" s="785" t="s">
        <v>432</v>
      </c>
      <c r="J3" s="320"/>
      <c r="K3" s="316"/>
      <c r="L3" s="244"/>
      <c r="M3" s="245"/>
      <c r="N3" s="245"/>
      <c r="O3" s="240"/>
      <c r="P3" s="246"/>
      <c r="Q3" s="247" t="s">
        <v>432</v>
      </c>
      <c r="R3" s="243" t="s">
        <v>731</v>
      </c>
      <c r="S3" s="244"/>
      <c r="T3" s="245"/>
      <c r="U3" s="245"/>
      <c r="V3" s="240"/>
      <c r="W3" s="246"/>
      <c r="X3" s="279"/>
      <c r="Y3" s="320"/>
      <c r="Z3" s="277" t="s">
        <v>59</v>
      </c>
    </row>
    <row r="4" spans="1:32">
      <c r="A4" s="794" t="s">
        <v>394</v>
      </c>
      <c r="B4" s="831" t="s">
        <v>717</v>
      </c>
      <c r="C4" s="786">
        <v>1</v>
      </c>
      <c r="D4" s="787">
        <v>2</v>
      </c>
      <c r="E4" s="787">
        <v>3</v>
      </c>
      <c r="F4" s="847">
        <v>4</v>
      </c>
      <c r="G4" s="787">
        <v>5</v>
      </c>
      <c r="H4" s="787">
        <v>6</v>
      </c>
      <c r="I4" s="45"/>
      <c r="J4" s="320"/>
      <c r="K4" s="317">
        <v>1</v>
      </c>
      <c r="L4" s="239">
        <v>2</v>
      </c>
      <c r="M4" s="249">
        <v>3</v>
      </c>
      <c r="N4" s="250">
        <v>4</v>
      </c>
      <c r="O4" s="249">
        <v>5</v>
      </c>
      <c r="P4" s="249">
        <v>6</v>
      </c>
      <c r="Q4" s="251"/>
      <c r="R4" s="248">
        <v>1</v>
      </c>
      <c r="S4" s="239">
        <v>2</v>
      </c>
      <c r="T4" s="249">
        <v>3</v>
      </c>
      <c r="U4" s="250">
        <v>4</v>
      </c>
      <c r="V4" s="249">
        <v>5</v>
      </c>
      <c r="W4" s="249">
        <v>6</v>
      </c>
      <c r="X4" s="251" t="s">
        <v>718</v>
      </c>
      <c r="Y4" s="320"/>
      <c r="Z4" s="221">
        <v>1</v>
      </c>
      <c r="AA4" s="180">
        <v>2</v>
      </c>
      <c r="AB4" s="180">
        <v>3</v>
      </c>
      <c r="AC4" s="180">
        <v>4</v>
      </c>
      <c r="AD4" s="180">
        <v>5</v>
      </c>
      <c r="AE4" s="180">
        <v>6</v>
      </c>
      <c r="AF4" s="180" t="s">
        <v>718</v>
      </c>
    </row>
    <row r="5" spans="1:32">
      <c r="A5" s="793" t="s">
        <v>453</v>
      </c>
      <c r="B5" s="788" t="s">
        <v>1143</v>
      </c>
      <c r="C5" s="789">
        <v>12390</v>
      </c>
      <c r="D5" s="790">
        <v>1907</v>
      </c>
      <c r="E5" s="790">
        <v>9456</v>
      </c>
      <c r="F5" s="790">
        <v>4213</v>
      </c>
      <c r="G5" s="790">
        <v>1239</v>
      </c>
      <c r="H5" s="790"/>
      <c r="I5" s="791">
        <v>29205</v>
      </c>
      <c r="J5" s="321"/>
      <c r="K5" s="318"/>
      <c r="L5" s="253"/>
      <c r="M5" s="241"/>
      <c r="N5" s="241"/>
      <c r="O5" s="241"/>
      <c r="P5" s="241"/>
      <c r="Q5" s="254"/>
      <c r="R5" s="252"/>
      <c r="S5" s="253"/>
      <c r="T5" s="241"/>
      <c r="U5" s="241"/>
      <c r="V5" s="241"/>
      <c r="W5" s="241"/>
      <c r="X5" s="280"/>
      <c r="Y5" s="321"/>
      <c r="Z5" s="31"/>
    </row>
    <row r="6" spans="1:32">
      <c r="A6" s="274"/>
      <c r="B6" s="235" t="s">
        <v>680</v>
      </c>
      <c r="C6" s="223">
        <v>11170</v>
      </c>
      <c r="D6" s="31">
        <v>1727</v>
      </c>
      <c r="E6" s="31">
        <v>8267</v>
      </c>
      <c r="F6" s="31">
        <v>3554</v>
      </c>
      <c r="G6" s="31">
        <v>1354</v>
      </c>
      <c r="H6" s="31"/>
      <c r="I6" s="181">
        <v>26072</v>
      </c>
      <c r="J6" s="321"/>
      <c r="K6" s="256"/>
      <c r="L6" s="256"/>
      <c r="M6" s="257"/>
      <c r="N6" s="257"/>
      <c r="O6" s="257"/>
      <c r="P6" s="257"/>
      <c r="Q6" s="258"/>
      <c r="R6" s="255"/>
      <c r="S6" s="256"/>
      <c r="T6" s="257"/>
      <c r="U6" s="257"/>
      <c r="V6" s="257"/>
      <c r="W6" s="257"/>
      <c r="X6" s="258"/>
      <c r="Y6" s="321"/>
      <c r="Z6" s="31"/>
    </row>
    <row r="7" spans="1:32">
      <c r="A7" s="274"/>
      <c r="B7" s="235" t="s">
        <v>682</v>
      </c>
      <c r="C7" s="223">
        <v>12137.5</v>
      </c>
      <c r="D7" s="31">
        <v>1788.5</v>
      </c>
      <c r="E7" s="31">
        <v>8694.5</v>
      </c>
      <c r="F7" s="31">
        <v>3897.5</v>
      </c>
      <c r="G7" s="31">
        <v>1346</v>
      </c>
      <c r="H7" s="31"/>
      <c r="I7" s="181">
        <v>27864</v>
      </c>
      <c r="J7" s="321"/>
      <c r="K7" s="256"/>
      <c r="L7" s="256"/>
      <c r="M7" s="257"/>
      <c r="N7" s="257"/>
      <c r="O7" s="257"/>
      <c r="P7" s="257"/>
      <c r="Q7" s="258"/>
      <c r="R7" s="255"/>
      <c r="S7" s="256"/>
      <c r="T7" s="257"/>
      <c r="U7" s="257"/>
      <c r="V7" s="257"/>
      <c r="W7" s="257"/>
      <c r="X7" s="258"/>
      <c r="Y7" s="321"/>
      <c r="Z7" s="31"/>
    </row>
    <row r="8" spans="1:32">
      <c r="A8" s="274"/>
      <c r="B8" s="235" t="s">
        <v>804</v>
      </c>
      <c r="C8" s="223">
        <v>13105</v>
      </c>
      <c r="D8" s="31">
        <v>1850</v>
      </c>
      <c r="E8" s="31">
        <v>9122</v>
      </c>
      <c r="F8" s="31">
        <v>4241</v>
      </c>
      <c r="G8" s="31">
        <v>1338</v>
      </c>
      <c r="H8" s="31"/>
      <c r="I8" s="181">
        <v>29656</v>
      </c>
      <c r="J8" s="321"/>
      <c r="K8" s="256"/>
      <c r="L8" s="256"/>
      <c r="M8" s="257"/>
      <c r="N8" s="257"/>
      <c r="O8" s="257"/>
      <c r="P8" s="257"/>
      <c r="Q8" s="258"/>
      <c r="R8" s="255"/>
      <c r="S8" s="256"/>
      <c r="T8" s="257"/>
      <c r="U8" s="257"/>
      <c r="V8" s="257"/>
      <c r="W8" s="257"/>
      <c r="X8" s="258"/>
      <c r="Y8" s="321"/>
      <c r="Z8" s="31"/>
    </row>
    <row r="9" spans="1:32">
      <c r="A9" s="274"/>
      <c r="B9" s="235" t="s">
        <v>57</v>
      </c>
      <c r="C9" s="223">
        <v>13835</v>
      </c>
      <c r="D9" s="31">
        <v>1862</v>
      </c>
      <c r="E9" s="31">
        <v>9407</v>
      </c>
      <c r="F9" s="31">
        <v>4866</v>
      </c>
      <c r="G9" s="31">
        <v>1248</v>
      </c>
      <c r="H9" s="31"/>
      <c r="I9" s="181">
        <v>31218</v>
      </c>
      <c r="J9" s="321"/>
      <c r="K9" s="256"/>
      <c r="L9" s="256"/>
      <c r="M9" s="257"/>
      <c r="N9" s="257"/>
      <c r="O9" s="257"/>
      <c r="P9" s="257"/>
      <c r="Q9" s="258"/>
      <c r="R9" s="255"/>
      <c r="S9" s="256"/>
      <c r="T9" s="257"/>
      <c r="U9" s="257"/>
      <c r="V9" s="257"/>
      <c r="W9" s="257"/>
      <c r="X9" s="258"/>
      <c r="Y9" s="321"/>
      <c r="Z9" s="31"/>
      <c r="AA9" s="599"/>
    </row>
    <row r="10" spans="1:32">
      <c r="A10" s="274"/>
      <c r="B10" s="235" t="s">
        <v>650</v>
      </c>
      <c r="C10" s="223">
        <v>13917</v>
      </c>
      <c r="D10" s="31">
        <v>1763</v>
      </c>
      <c r="E10" s="31">
        <v>9405</v>
      </c>
      <c r="F10" s="31">
        <v>4314</v>
      </c>
      <c r="G10" s="31">
        <v>1083</v>
      </c>
      <c r="H10" s="31"/>
      <c r="I10" s="181">
        <v>30482</v>
      </c>
      <c r="J10" s="321"/>
      <c r="K10" s="256"/>
      <c r="L10" s="256"/>
      <c r="M10" s="257"/>
      <c r="N10" s="257"/>
      <c r="O10" s="257"/>
      <c r="P10" s="257"/>
      <c r="Q10" s="258"/>
      <c r="R10" s="255"/>
      <c r="S10" s="256"/>
      <c r="T10" s="257"/>
      <c r="U10" s="257"/>
      <c r="V10" s="257"/>
      <c r="W10" s="257"/>
      <c r="X10" s="258"/>
      <c r="Y10" s="321"/>
      <c r="Z10" s="31"/>
    </row>
    <row r="11" spans="1:32">
      <c r="A11" s="274"/>
      <c r="B11" s="236" t="s">
        <v>1030</v>
      </c>
      <c r="C11" s="234">
        <v>14233</v>
      </c>
      <c r="D11" s="84">
        <v>1849</v>
      </c>
      <c r="E11" s="84">
        <v>9809</v>
      </c>
      <c r="F11" s="84">
        <v>4366</v>
      </c>
      <c r="G11" s="84">
        <v>1252</v>
      </c>
      <c r="H11" s="84"/>
      <c r="I11" s="182">
        <v>31509</v>
      </c>
      <c r="J11" s="321"/>
      <c r="K11" s="260"/>
      <c r="L11" s="260"/>
      <c r="M11" s="261"/>
      <c r="N11" s="261"/>
      <c r="O11" s="261"/>
      <c r="P11" s="261"/>
      <c r="Q11" s="262"/>
      <c r="R11" s="259"/>
      <c r="S11" s="260"/>
      <c r="T11" s="261"/>
      <c r="U11" s="261"/>
      <c r="V11" s="261"/>
      <c r="W11" s="261"/>
      <c r="X11" s="262"/>
      <c r="Y11" s="321"/>
      <c r="Z11" s="31"/>
    </row>
    <row r="12" spans="1:32">
      <c r="A12" s="274"/>
      <c r="B12" s="235" t="s">
        <v>361</v>
      </c>
      <c r="C12" s="223">
        <v>7184</v>
      </c>
      <c r="D12" s="31">
        <v>396</v>
      </c>
      <c r="E12" s="31">
        <v>3575</v>
      </c>
      <c r="F12" s="31">
        <v>2126</v>
      </c>
      <c r="G12" s="31">
        <v>823</v>
      </c>
      <c r="H12" s="31"/>
      <c r="I12" s="181">
        <v>14104</v>
      </c>
      <c r="J12" s="321"/>
      <c r="K12" s="256"/>
      <c r="L12" s="256"/>
      <c r="M12" s="257"/>
      <c r="N12" s="257"/>
      <c r="O12" s="257"/>
      <c r="P12" s="257"/>
      <c r="Q12" s="258"/>
      <c r="R12" s="255"/>
      <c r="S12" s="256"/>
      <c r="T12" s="257"/>
      <c r="U12" s="257"/>
      <c r="V12" s="257"/>
      <c r="W12" s="257"/>
      <c r="X12" s="258"/>
      <c r="Y12" s="321"/>
      <c r="Z12" s="31"/>
    </row>
    <row r="13" spans="1:32">
      <c r="A13" s="274"/>
      <c r="B13" s="235" t="s">
        <v>652</v>
      </c>
      <c r="C13" s="223">
        <v>7106</v>
      </c>
      <c r="D13" s="31">
        <v>468</v>
      </c>
      <c r="E13" s="31">
        <v>3395</v>
      </c>
      <c r="F13" s="31">
        <v>2152</v>
      </c>
      <c r="G13" s="31">
        <v>843</v>
      </c>
      <c r="H13" s="31"/>
      <c r="I13" s="181">
        <v>13964</v>
      </c>
      <c r="J13" s="321"/>
      <c r="K13" s="256"/>
      <c r="L13" s="256"/>
      <c r="M13" s="257"/>
      <c r="N13" s="257"/>
      <c r="O13" s="257"/>
      <c r="P13" s="257"/>
      <c r="Q13" s="258"/>
      <c r="R13" s="255"/>
      <c r="S13" s="256"/>
      <c r="T13" s="257"/>
      <c r="U13" s="257"/>
      <c r="V13" s="257"/>
      <c r="W13" s="257"/>
      <c r="X13" s="258"/>
      <c r="Y13" s="321"/>
      <c r="Z13" s="31"/>
    </row>
    <row r="14" spans="1:32">
      <c r="A14" s="274"/>
      <c r="B14" s="235" t="s">
        <v>654</v>
      </c>
      <c r="C14" s="237">
        <v>7364</v>
      </c>
      <c r="D14" s="238">
        <v>518</v>
      </c>
      <c r="E14" s="238">
        <v>3521.25</v>
      </c>
      <c r="F14" s="238">
        <v>2136</v>
      </c>
      <c r="G14" s="238">
        <v>873</v>
      </c>
      <c r="H14" s="238"/>
      <c r="I14" s="322">
        <v>14412.25</v>
      </c>
      <c r="J14" s="321"/>
      <c r="K14" s="256"/>
      <c r="L14" s="256"/>
      <c r="M14" s="257"/>
      <c r="N14" s="257"/>
      <c r="O14" s="257"/>
      <c r="P14" s="257"/>
      <c r="Q14" s="258"/>
      <c r="R14" s="255"/>
      <c r="S14" s="256"/>
      <c r="T14" s="257"/>
      <c r="U14" s="257"/>
      <c r="V14" s="257"/>
      <c r="W14" s="257"/>
      <c r="X14" s="258"/>
      <c r="Y14" s="321"/>
      <c r="Z14" s="31"/>
    </row>
    <row r="15" spans="1:32">
      <c r="A15" s="274"/>
      <c r="B15" s="235" t="s">
        <v>380</v>
      </c>
      <c r="C15" s="223">
        <v>7845</v>
      </c>
      <c r="D15" s="31">
        <v>571</v>
      </c>
      <c r="E15" s="31">
        <v>3554.8125</v>
      </c>
      <c r="F15" s="31">
        <v>2344</v>
      </c>
      <c r="G15" s="31">
        <v>934</v>
      </c>
      <c r="H15" s="31"/>
      <c r="I15" s="181">
        <v>15248.8125</v>
      </c>
      <c r="J15" s="321"/>
      <c r="K15" s="256"/>
      <c r="L15" s="256"/>
      <c r="M15" s="257"/>
      <c r="N15" s="257"/>
      <c r="O15" s="257"/>
      <c r="P15" s="257"/>
      <c r="Q15" s="258"/>
      <c r="R15" s="255"/>
      <c r="S15" s="256"/>
      <c r="T15" s="257"/>
      <c r="U15" s="257"/>
      <c r="V15" s="257"/>
      <c r="W15" s="257"/>
      <c r="X15" s="258"/>
      <c r="Y15" s="321"/>
      <c r="Z15" s="31"/>
    </row>
    <row r="16" spans="1:32">
      <c r="A16" s="274"/>
      <c r="B16" s="235" t="s">
        <v>382</v>
      </c>
      <c r="C16" s="223">
        <v>7278</v>
      </c>
      <c r="D16" s="31">
        <v>583</v>
      </c>
      <c r="E16" s="31">
        <v>3891.359375</v>
      </c>
      <c r="F16" s="31">
        <v>2621</v>
      </c>
      <c r="G16" s="31">
        <v>1025</v>
      </c>
      <c r="H16" s="31"/>
      <c r="I16" s="181">
        <v>15398.359375</v>
      </c>
      <c r="J16" s="321"/>
      <c r="K16" s="306"/>
      <c r="L16" s="256"/>
      <c r="M16" s="257"/>
      <c r="N16" s="257"/>
      <c r="O16" s="257"/>
      <c r="P16" s="257"/>
      <c r="Q16" s="258"/>
      <c r="R16" s="255"/>
      <c r="S16" s="256"/>
      <c r="T16" s="257"/>
      <c r="U16" s="257"/>
      <c r="V16" s="257"/>
      <c r="W16" s="257"/>
      <c r="X16" s="258"/>
      <c r="Y16" s="321"/>
      <c r="Z16" s="31"/>
    </row>
    <row r="17" spans="1:32">
      <c r="A17" s="274"/>
      <c r="B17" s="235" t="s">
        <v>656</v>
      </c>
      <c r="C17" s="223">
        <v>8134</v>
      </c>
      <c r="D17" s="31">
        <v>585</v>
      </c>
      <c r="E17" s="31">
        <v>4088</v>
      </c>
      <c r="F17" s="31">
        <v>2528</v>
      </c>
      <c r="G17" s="31">
        <v>777</v>
      </c>
      <c r="H17" s="31"/>
      <c r="I17" s="181">
        <v>16112</v>
      </c>
      <c r="J17" s="321"/>
      <c r="K17" s="256">
        <f>IF(C17&gt;0,(C17/C5)*100,)</f>
        <v>65.649717514124291</v>
      </c>
      <c r="L17" s="256">
        <f t="shared" ref="L17:L22" si="0">IF(D17&gt;0,(D17/D5)*100,)</f>
        <v>30.676455165180911</v>
      </c>
      <c r="M17" s="257">
        <f t="shared" ref="M17:Q22" si="1">IF(E17&gt;0,(E17/E5)*100,)</f>
        <v>43.231810490693739</v>
      </c>
      <c r="N17" s="257">
        <f t="shared" si="1"/>
        <v>60.00474721101353</v>
      </c>
      <c r="O17" s="257">
        <f t="shared" si="1"/>
        <v>62.711864406779661</v>
      </c>
      <c r="P17" s="263">
        <f t="shared" si="1"/>
        <v>0</v>
      </c>
      <c r="Q17" s="257">
        <f>IF(I17&gt;0,(I17/I5)*100,)</f>
        <v>55.168635507618561</v>
      </c>
      <c r="R17" s="255"/>
      <c r="S17" s="256"/>
      <c r="T17" s="257"/>
      <c r="U17" s="257"/>
      <c r="V17" s="257"/>
      <c r="W17" s="257"/>
      <c r="X17" s="258"/>
      <c r="Y17" s="321"/>
      <c r="Z17" s="31"/>
    </row>
    <row r="18" spans="1:32">
      <c r="A18" s="274"/>
      <c r="B18" s="235" t="s">
        <v>658</v>
      </c>
      <c r="C18" s="223">
        <v>8355</v>
      </c>
      <c r="D18" s="31">
        <v>774</v>
      </c>
      <c r="E18" s="31">
        <v>4326</v>
      </c>
      <c r="F18" s="31">
        <v>2410</v>
      </c>
      <c r="G18" s="31">
        <v>842</v>
      </c>
      <c r="H18" s="31"/>
      <c r="I18" s="181">
        <v>16707</v>
      </c>
      <c r="J18" s="321"/>
      <c r="K18" s="281">
        <f t="shared" ref="K18:K22" si="2">IF(C18&gt;0,(C18/C6)*100,)</f>
        <v>74.798567591763657</v>
      </c>
      <c r="L18" s="264">
        <f t="shared" si="0"/>
        <v>44.81760277938622</v>
      </c>
      <c r="M18" s="264">
        <f t="shared" si="1"/>
        <v>52.328535139712109</v>
      </c>
      <c r="N18" s="264">
        <f t="shared" si="1"/>
        <v>67.810917276308373</v>
      </c>
      <c r="O18" s="264">
        <f t="shared" si="1"/>
        <v>62.186115214180205</v>
      </c>
      <c r="P18" s="265">
        <f t="shared" si="1"/>
        <v>0</v>
      </c>
      <c r="Q18" s="266">
        <f t="shared" si="1"/>
        <v>64.080239337220007</v>
      </c>
      <c r="R18" s="264"/>
      <c r="S18" s="264"/>
      <c r="T18" s="264"/>
      <c r="U18" s="264"/>
      <c r="V18" s="264"/>
      <c r="W18" s="265"/>
      <c r="X18" s="281"/>
      <c r="Y18" s="321"/>
      <c r="Z18" s="31"/>
    </row>
    <row r="19" spans="1:32">
      <c r="A19" s="274"/>
      <c r="B19" s="235" t="s">
        <v>660</v>
      </c>
      <c r="C19" s="223">
        <v>8452</v>
      </c>
      <c r="D19" s="31">
        <v>653</v>
      </c>
      <c r="E19" s="31">
        <v>4577</v>
      </c>
      <c r="F19" s="31">
        <v>2458</v>
      </c>
      <c r="G19" s="31">
        <v>748</v>
      </c>
      <c r="H19" s="31"/>
      <c r="I19" s="181">
        <v>16888</v>
      </c>
      <c r="J19" s="321"/>
      <c r="K19" s="264">
        <f t="shared" si="2"/>
        <v>69.635427394438722</v>
      </c>
      <c r="L19" s="264">
        <f>IF(D19&gt;0,(D19/D7)*100,)</f>
        <v>36.511042773273694</v>
      </c>
      <c r="M19" s="264">
        <f t="shared" si="1"/>
        <v>52.642475127954455</v>
      </c>
      <c r="N19" s="264">
        <f t="shared" si="1"/>
        <v>63.066067992302756</v>
      </c>
      <c r="O19" s="264">
        <f t="shared" si="1"/>
        <v>55.572065378900447</v>
      </c>
      <c r="P19" s="265">
        <f t="shared" si="1"/>
        <v>0</v>
      </c>
      <c r="Q19" s="266">
        <f t="shared" si="1"/>
        <v>60.608670686190067</v>
      </c>
      <c r="R19" s="264"/>
      <c r="S19" s="264"/>
      <c r="T19" s="264"/>
      <c r="U19" s="264"/>
      <c r="V19" s="264"/>
      <c r="W19" s="265"/>
      <c r="X19" s="281"/>
      <c r="Y19" s="321"/>
      <c r="Z19" s="31"/>
    </row>
    <row r="20" spans="1:32">
      <c r="A20" s="274"/>
      <c r="B20" s="235" t="s">
        <v>806</v>
      </c>
      <c r="C20" s="223">
        <v>9391</v>
      </c>
      <c r="D20" s="31">
        <v>628</v>
      </c>
      <c r="E20" s="31">
        <v>5585</v>
      </c>
      <c r="F20" s="31">
        <v>2535</v>
      </c>
      <c r="G20" s="31">
        <v>833</v>
      </c>
      <c r="H20" s="31"/>
      <c r="I20" s="181">
        <v>18972</v>
      </c>
      <c r="J20" s="321"/>
      <c r="K20" s="264">
        <f t="shared" si="2"/>
        <v>71.659671880961469</v>
      </c>
      <c r="L20" s="264">
        <f t="shared" si="0"/>
        <v>33.945945945945944</v>
      </c>
      <c r="M20" s="264">
        <f t="shared" si="1"/>
        <v>61.22560841920631</v>
      </c>
      <c r="N20" s="264">
        <f t="shared" si="1"/>
        <v>59.773638292855459</v>
      </c>
      <c r="O20" s="264">
        <f t="shared" si="1"/>
        <v>62.257100149476827</v>
      </c>
      <c r="P20" s="265">
        <f t="shared" si="1"/>
        <v>0</v>
      </c>
      <c r="Q20" s="266">
        <f t="shared" si="1"/>
        <v>63.973563528459678</v>
      </c>
      <c r="R20" s="264"/>
      <c r="S20" s="264"/>
      <c r="T20" s="264"/>
      <c r="U20" s="264"/>
      <c r="V20" s="264"/>
      <c r="W20" s="265"/>
      <c r="X20" s="281"/>
      <c r="Y20" s="321"/>
      <c r="Z20" s="31"/>
    </row>
    <row r="21" spans="1:32">
      <c r="A21" s="274"/>
      <c r="B21" s="235" t="s">
        <v>39</v>
      </c>
      <c r="C21" s="223">
        <v>9891</v>
      </c>
      <c r="D21" s="31">
        <v>805</v>
      </c>
      <c r="E21" s="31">
        <v>6162</v>
      </c>
      <c r="F21" s="31">
        <v>2712</v>
      </c>
      <c r="G21" s="31">
        <v>819</v>
      </c>
      <c r="H21" s="31"/>
      <c r="I21" s="181">
        <v>20389</v>
      </c>
      <c r="J21" s="321"/>
      <c r="K21" s="264">
        <f t="shared" si="2"/>
        <v>71.492591254065772</v>
      </c>
      <c r="L21" s="264">
        <f t="shared" si="0"/>
        <v>43.233082706766915</v>
      </c>
      <c r="M21" s="264">
        <f t="shared" si="1"/>
        <v>65.504411608376742</v>
      </c>
      <c r="N21" s="264">
        <f t="shared" si="1"/>
        <v>55.733662145499387</v>
      </c>
      <c r="O21" s="264">
        <f t="shared" si="1"/>
        <v>65.625</v>
      </c>
      <c r="P21" s="265">
        <f t="shared" si="1"/>
        <v>0</v>
      </c>
      <c r="Q21" s="266">
        <f t="shared" si="1"/>
        <v>65.311679159459288</v>
      </c>
      <c r="R21" s="264"/>
      <c r="S21" s="264"/>
      <c r="T21" s="264"/>
      <c r="U21" s="264"/>
      <c r="V21" s="264"/>
      <c r="W21" s="265"/>
      <c r="X21" s="281"/>
      <c r="Y21" s="321"/>
      <c r="Z21" s="31"/>
    </row>
    <row r="22" spans="1:32">
      <c r="A22" s="274"/>
      <c r="B22" s="235" t="s">
        <v>662</v>
      </c>
      <c r="C22" s="223">
        <v>10045</v>
      </c>
      <c r="D22" s="31">
        <v>759</v>
      </c>
      <c r="E22" s="31">
        <v>6026</v>
      </c>
      <c r="F22" s="31">
        <v>2774</v>
      </c>
      <c r="G22" s="31">
        <v>769</v>
      </c>
      <c r="H22" s="31"/>
      <c r="I22" s="181">
        <v>20373</v>
      </c>
      <c r="J22" s="321"/>
      <c r="K22" s="281">
        <f t="shared" si="2"/>
        <v>72.177911906301645</v>
      </c>
      <c r="L22" s="281">
        <f t="shared" si="0"/>
        <v>43.051616562677253</v>
      </c>
      <c r="M22" s="281">
        <f t="shared" si="1"/>
        <v>64.072301967038811</v>
      </c>
      <c r="N22" s="281">
        <f t="shared" si="1"/>
        <v>64.302271673620766</v>
      </c>
      <c r="O22" s="281">
        <f>IF(G22&gt;0,(G22/G10)*100,)</f>
        <v>71.006463527239148</v>
      </c>
      <c r="P22" s="265">
        <f t="shared" si="1"/>
        <v>0</v>
      </c>
      <c r="Q22" s="266">
        <f t="shared" si="1"/>
        <v>66.83616560593137</v>
      </c>
      <c r="R22" s="688"/>
      <c r="S22" s="281"/>
      <c r="T22" s="281"/>
      <c r="U22" s="281"/>
      <c r="V22" s="281"/>
      <c r="W22" s="265"/>
      <c r="X22" s="281"/>
      <c r="Y22" s="321"/>
      <c r="Z22" s="31"/>
    </row>
    <row r="23" spans="1:32">
      <c r="A23" s="274"/>
      <c r="B23" s="236" t="s">
        <v>1032</v>
      </c>
      <c r="C23" s="234">
        <v>10265</v>
      </c>
      <c r="D23" s="84">
        <v>765</v>
      </c>
      <c r="E23" s="84">
        <v>5785</v>
      </c>
      <c r="F23" s="84">
        <v>2924</v>
      </c>
      <c r="G23" s="84">
        <v>786</v>
      </c>
      <c r="H23" s="84"/>
      <c r="I23" s="182">
        <v>20525</v>
      </c>
      <c r="J23" s="321"/>
      <c r="K23" s="267">
        <f t="shared" ref="K23" si="3">IF(C23&gt;0,(C23/C11)*100,)</f>
        <v>72.121126958476779</v>
      </c>
      <c r="L23" s="267">
        <f t="shared" ref="L23" si="4">IF(D23&gt;0,(D23/D11)*100,)</f>
        <v>41.373715521903733</v>
      </c>
      <c r="M23" s="267">
        <f t="shared" ref="M23" si="5">IF(E23&gt;0,(E23/E11)*100,)</f>
        <v>58.976450198797025</v>
      </c>
      <c r="N23" s="267">
        <f t="shared" ref="N23" si="6">IF(F23&gt;0,(F23/F11)*100,)</f>
        <v>66.972056802565277</v>
      </c>
      <c r="O23" s="267">
        <f>IF(G23&gt;0,(G23/G11)*100,)</f>
        <v>62.779552715654951</v>
      </c>
      <c r="P23" s="268">
        <f t="shared" ref="P23" si="7">IF(H23&gt;0,(H23/H11)*100,)</f>
        <v>0</v>
      </c>
      <c r="Q23" s="269">
        <f t="shared" ref="Q23" si="8">IF(I23&gt;0,(I23/I11)*100,)</f>
        <v>65.140118696245523</v>
      </c>
      <c r="R23" s="270" t="s">
        <v>37</v>
      </c>
      <c r="Y23" s="321"/>
    </row>
    <row r="24" spans="1:32">
      <c r="A24" s="274"/>
      <c r="B24" s="235" t="s">
        <v>41</v>
      </c>
      <c r="C24" s="223">
        <v>8379</v>
      </c>
      <c r="D24" s="31">
        <v>628</v>
      </c>
      <c r="E24" s="31">
        <v>4421</v>
      </c>
      <c r="F24" s="31">
        <v>1668</v>
      </c>
      <c r="G24" s="31">
        <v>572</v>
      </c>
      <c r="H24" s="31"/>
      <c r="I24" s="181">
        <v>15668</v>
      </c>
      <c r="J24" s="321"/>
      <c r="K24" s="264">
        <f t="shared" ref="K24:Q26" si="9">IF(C24&gt;0,(C24/C21)*100,)</f>
        <v>84.713375796178354</v>
      </c>
      <c r="L24" s="264">
        <f t="shared" si="9"/>
        <v>78.012422360248451</v>
      </c>
      <c r="M24" s="264">
        <f t="shared" si="9"/>
        <v>71.746186303148335</v>
      </c>
      <c r="N24" s="264">
        <f t="shared" si="9"/>
        <v>61.504424778761056</v>
      </c>
      <c r="O24" s="264">
        <f t="shared" si="9"/>
        <v>69.841269841269835</v>
      </c>
      <c r="P24" s="265">
        <f t="shared" si="9"/>
        <v>0</v>
      </c>
      <c r="Q24" s="266">
        <f t="shared" si="9"/>
        <v>76.845357790965721</v>
      </c>
      <c r="R24" s="264">
        <f t="shared" ref="R24:X26" si="10">+K24+K27</f>
        <v>90.324537458295424</v>
      </c>
      <c r="S24" s="264">
        <f t="shared" si="10"/>
        <v>86.58385093167702</v>
      </c>
      <c r="T24" s="264">
        <f t="shared" si="10"/>
        <v>79.568321973385267</v>
      </c>
      <c r="U24" s="264">
        <f t="shared" si="10"/>
        <v>69.653392330383468</v>
      </c>
      <c r="V24" s="264">
        <f t="shared" si="10"/>
        <v>80.097680097680097</v>
      </c>
      <c r="W24" s="265">
        <f t="shared" si="10"/>
        <v>0</v>
      </c>
      <c r="X24" s="281">
        <f t="shared" si="10"/>
        <v>83.765756044926192</v>
      </c>
      <c r="Y24" s="321"/>
      <c r="Z24" s="31">
        <f t="shared" ref="Z24:AF26" si="11">+K24+K27+K30</f>
        <v>100</v>
      </c>
      <c r="AA24" s="180">
        <f t="shared" si="11"/>
        <v>100</v>
      </c>
      <c r="AB24" s="180">
        <f t="shared" si="11"/>
        <v>100</v>
      </c>
      <c r="AC24" s="180">
        <f t="shared" si="11"/>
        <v>99.999999999999986</v>
      </c>
      <c r="AD24" s="180">
        <f t="shared" si="11"/>
        <v>100</v>
      </c>
      <c r="AE24" s="180">
        <f t="shared" si="11"/>
        <v>0</v>
      </c>
      <c r="AF24" s="180">
        <f t="shared" si="11"/>
        <v>100</v>
      </c>
    </row>
    <row r="25" spans="1:32">
      <c r="A25" s="274"/>
      <c r="B25" s="235" t="s">
        <v>664</v>
      </c>
      <c r="C25" s="223">
        <v>8541</v>
      </c>
      <c r="D25" s="31">
        <v>602</v>
      </c>
      <c r="E25" s="31">
        <v>4733</v>
      </c>
      <c r="F25" s="31">
        <v>1635</v>
      </c>
      <c r="G25" s="31">
        <v>572</v>
      </c>
      <c r="H25" s="31"/>
      <c r="I25" s="181">
        <v>16083</v>
      </c>
      <c r="J25" s="321"/>
      <c r="K25" s="281">
        <f t="shared" si="9"/>
        <v>85.027376804380282</v>
      </c>
      <c r="L25" s="281">
        <f t="shared" si="9"/>
        <v>79.314888010540187</v>
      </c>
      <c r="M25" s="281">
        <f t="shared" si="9"/>
        <v>78.542980418187852</v>
      </c>
      <c r="N25" s="281">
        <f t="shared" si="9"/>
        <v>58.940158615717372</v>
      </c>
      <c r="O25" s="281">
        <f t="shared" si="9"/>
        <v>74.382314694408322</v>
      </c>
      <c r="P25" s="265">
        <f t="shared" si="9"/>
        <v>0</v>
      </c>
      <c r="Q25" s="266">
        <f t="shared" si="9"/>
        <v>78.942718303637179</v>
      </c>
      <c r="R25" s="281">
        <f t="shared" si="10"/>
        <v>90.044798407167733</v>
      </c>
      <c r="S25" s="281">
        <f t="shared" si="10"/>
        <v>90.777338603425562</v>
      </c>
      <c r="T25" s="281">
        <f t="shared" si="10"/>
        <v>86.873547958845009</v>
      </c>
      <c r="U25" s="281">
        <f t="shared" si="10"/>
        <v>67.880317231434745</v>
      </c>
      <c r="V25" s="281">
        <f t="shared" si="10"/>
        <v>85.175552665799742</v>
      </c>
      <c r="W25" s="265">
        <f t="shared" si="10"/>
        <v>0</v>
      </c>
      <c r="X25" s="281">
        <f t="shared" si="10"/>
        <v>85.932361458793508</v>
      </c>
      <c r="Y25" s="321"/>
      <c r="Z25" s="31">
        <f t="shared" si="11"/>
        <v>99.999999999999986</v>
      </c>
      <c r="AA25" s="179">
        <f t="shared" si="11"/>
        <v>100</v>
      </c>
      <c r="AB25" s="179">
        <f t="shared" si="11"/>
        <v>100</v>
      </c>
      <c r="AC25" s="179">
        <f t="shared" si="11"/>
        <v>100</v>
      </c>
      <c r="AD25" s="179">
        <f t="shared" si="11"/>
        <v>100</v>
      </c>
      <c r="AE25" s="179">
        <f t="shared" si="11"/>
        <v>0</v>
      </c>
      <c r="AF25" s="179">
        <f t="shared" si="11"/>
        <v>100</v>
      </c>
    </row>
    <row r="26" spans="1:32">
      <c r="A26" s="274"/>
      <c r="B26" s="236" t="s">
        <v>1034</v>
      </c>
      <c r="C26" s="234">
        <v>8667</v>
      </c>
      <c r="D26" s="84">
        <v>584</v>
      </c>
      <c r="E26" s="84">
        <v>4462</v>
      </c>
      <c r="F26" s="84">
        <v>1823</v>
      </c>
      <c r="G26" s="84">
        <v>617</v>
      </c>
      <c r="H26" s="84"/>
      <c r="I26" s="182">
        <v>16153</v>
      </c>
      <c r="J26" s="321"/>
      <c r="K26" s="267">
        <f t="shared" si="9"/>
        <v>84.43253774963469</v>
      </c>
      <c r="L26" s="267">
        <f t="shared" si="9"/>
        <v>76.33986928104575</v>
      </c>
      <c r="M26" s="267">
        <f t="shared" si="9"/>
        <v>77.130509939498708</v>
      </c>
      <c r="N26" s="267">
        <f t="shared" si="9"/>
        <v>62.346101231190154</v>
      </c>
      <c r="O26" s="267">
        <f t="shared" si="9"/>
        <v>78.498727735368959</v>
      </c>
      <c r="P26" s="268">
        <f t="shared" si="9"/>
        <v>0</v>
      </c>
      <c r="Q26" s="269">
        <f t="shared" si="9"/>
        <v>78.699147381242383</v>
      </c>
      <c r="R26" s="281">
        <f t="shared" si="10"/>
        <v>89.585971748660512</v>
      </c>
      <c r="S26" s="281">
        <f t="shared" si="10"/>
        <v>88.496732026143789</v>
      </c>
      <c r="T26" s="281">
        <f t="shared" si="10"/>
        <v>85.998271391529826</v>
      </c>
      <c r="U26" s="281">
        <f t="shared" si="10"/>
        <v>72.845417236662115</v>
      </c>
      <c r="V26" s="281">
        <f t="shared" si="10"/>
        <v>88.549618320610691</v>
      </c>
      <c r="W26" s="265">
        <f t="shared" si="10"/>
        <v>0</v>
      </c>
      <c r="X26" s="281">
        <f t="shared" si="10"/>
        <v>86.109622411693053</v>
      </c>
      <c r="Y26" s="321"/>
      <c r="Z26" s="31">
        <f t="shared" si="11"/>
        <v>100.00000000000001</v>
      </c>
      <c r="AA26" s="179">
        <f t="shared" si="11"/>
        <v>100</v>
      </c>
      <c r="AB26" s="179">
        <f t="shared" si="11"/>
        <v>100.00000000000001</v>
      </c>
      <c r="AC26" s="179">
        <f t="shared" si="11"/>
        <v>100</v>
      </c>
      <c r="AD26" s="179">
        <f t="shared" si="11"/>
        <v>100</v>
      </c>
      <c r="AE26" s="179">
        <f t="shared" si="11"/>
        <v>0</v>
      </c>
      <c r="AF26" s="179">
        <f t="shared" si="11"/>
        <v>100</v>
      </c>
    </row>
    <row r="27" spans="1:32">
      <c r="A27" s="274"/>
      <c r="B27" s="235" t="s">
        <v>43</v>
      </c>
      <c r="C27" s="223">
        <v>555</v>
      </c>
      <c r="D27" s="31">
        <v>69</v>
      </c>
      <c r="E27" s="31">
        <v>482</v>
      </c>
      <c r="F27" s="31">
        <v>221</v>
      </c>
      <c r="G27" s="31">
        <v>84</v>
      </c>
      <c r="H27" s="31"/>
      <c r="I27" s="181">
        <v>1411</v>
      </c>
      <c r="J27" s="321"/>
      <c r="K27" s="264">
        <f t="shared" ref="K27:Q29" si="12">IF(C27&gt;0,(C27/C21)*100,)</f>
        <v>5.6111616621170768</v>
      </c>
      <c r="L27" s="264">
        <f t="shared" si="12"/>
        <v>8.5714285714285712</v>
      </c>
      <c r="M27" s="264">
        <f t="shared" si="12"/>
        <v>7.8221356702369365</v>
      </c>
      <c r="N27" s="264">
        <f t="shared" si="12"/>
        <v>8.1489675516224178</v>
      </c>
      <c r="O27" s="264">
        <f t="shared" si="12"/>
        <v>10.256410256410255</v>
      </c>
      <c r="P27" s="265">
        <f t="shared" si="12"/>
        <v>0</v>
      </c>
      <c r="Q27" s="266">
        <f t="shared" si="12"/>
        <v>6.9203982539604691</v>
      </c>
      <c r="R27" s="256"/>
      <c r="S27" s="256"/>
      <c r="T27" s="257"/>
      <c r="U27" s="257"/>
      <c r="V27" s="257"/>
      <c r="W27" s="257"/>
      <c r="X27" s="258"/>
      <c r="Y27" s="321"/>
      <c r="Z27" s="31"/>
    </row>
    <row r="28" spans="1:32">
      <c r="A28" s="274"/>
      <c r="B28" s="235" t="s">
        <v>666</v>
      </c>
      <c r="C28" s="223">
        <v>504</v>
      </c>
      <c r="D28" s="31">
        <v>87</v>
      </c>
      <c r="E28" s="31">
        <v>502</v>
      </c>
      <c r="F28" s="31">
        <v>248</v>
      </c>
      <c r="G28" s="31">
        <v>83</v>
      </c>
      <c r="H28" s="31"/>
      <c r="I28" s="181">
        <v>1424</v>
      </c>
      <c r="J28" s="321"/>
      <c r="K28" s="281">
        <f t="shared" si="12"/>
        <v>5.0174216027874561</v>
      </c>
      <c r="L28" s="281">
        <f t="shared" si="12"/>
        <v>11.462450592885375</v>
      </c>
      <c r="M28" s="281">
        <f t="shared" si="12"/>
        <v>8.3305675406571531</v>
      </c>
      <c r="N28" s="281">
        <f t="shared" si="12"/>
        <v>8.940158615717376</v>
      </c>
      <c r="O28" s="281">
        <f t="shared" si="12"/>
        <v>10.793237971391417</v>
      </c>
      <c r="P28" s="265">
        <f t="shared" si="12"/>
        <v>0</v>
      </c>
      <c r="Q28" s="266">
        <f t="shared" si="12"/>
        <v>6.9896431551563349</v>
      </c>
      <c r="R28" s="264"/>
      <c r="S28" s="264"/>
      <c r="T28" s="264"/>
      <c r="U28" s="264"/>
      <c r="V28" s="264"/>
      <c r="W28" s="265"/>
      <c r="X28" s="281"/>
      <c r="Y28" s="321"/>
      <c r="Z28" s="31"/>
    </row>
    <row r="29" spans="1:32">
      <c r="A29" s="274"/>
      <c r="B29" s="236" t="s">
        <v>1036</v>
      </c>
      <c r="C29" s="234">
        <v>529</v>
      </c>
      <c r="D29" s="84">
        <v>93</v>
      </c>
      <c r="E29" s="84">
        <v>513</v>
      </c>
      <c r="F29" s="84">
        <v>307</v>
      </c>
      <c r="G29" s="84">
        <v>79</v>
      </c>
      <c r="H29" s="84"/>
      <c r="I29" s="182">
        <v>1521</v>
      </c>
      <c r="J29" s="321"/>
      <c r="K29" s="267">
        <f t="shared" si="12"/>
        <v>5.1534339990258156</v>
      </c>
      <c r="L29" s="267">
        <f t="shared" si="12"/>
        <v>12.156862745098039</v>
      </c>
      <c r="M29" s="267">
        <f t="shared" si="12"/>
        <v>8.8677614520311145</v>
      </c>
      <c r="N29" s="267">
        <f t="shared" si="12"/>
        <v>10.499316005471956</v>
      </c>
      <c r="O29" s="267">
        <f t="shared" si="12"/>
        <v>10.05089058524173</v>
      </c>
      <c r="P29" s="268">
        <f t="shared" si="12"/>
        <v>0</v>
      </c>
      <c r="Q29" s="269">
        <f t="shared" si="12"/>
        <v>7.4104750304506695</v>
      </c>
      <c r="R29" s="270"/>
      <c r="S29" s="267"/>
      <c r="T29" s="267"/>
      <c r="U29" s="267"/>
      <c r="V29" s="267"/>
      <c r="W29" s="268"/>
      <c r="X29" s="267"/>
      <c r="Y29" s="321"/>
      <c r="Z29" s="31"/>
    </row>
    <row r="30" spans="1:32">
      <c r="A30" s="274"/>
      <c r="B30" s="235" t="s">
        <v>45</v>
      </c>
      <c r="C30" s="223">
        <v>957</v>
      </c>
      <c r="D30" s="31">
        <v>108</v>
      </c>
      <c r="E30" s="31">
        <v>1259</v>
      </c>
      <c r="F30" s="31">
        <v>823</v>
      </c>
      <c r="G30" s="31">
        <v>163</v>
      </c>
      <c r="H30" s="31"/>
      <c r="I30" s="181">
        <v>3310</v>
      </c>
      <c r="J30" s="321"/>
      <c r="K30" s="264">
        <f t="shared" ref="K30:Q32" si="13">IF(C30&gt;0,(C30/C21)*100,)</f>
        <v>9.6754625417045794</v>
      </c>
      <c r="L30" s="264">
        <f t="shared" si="13"/>
        <v>13.41614906832298</v>
      </c>
      <c r="M30" s="264">
        <f t="shared" si="13"/>
        <v>20.431678026614737</v>
      </c>
      <c r="N30" s="264">
        <f t="shared" si="13"/>
        <v>30.346607669616521</v>
      </c>
      <c r="O30" s="264">
        <f t="shared" si="13"/>
        <v>19.902319902319903</v>
      </c>
      <c r="P30" s="265">
        <f t="shared" si="13"/>
        <v>0</v>
      </c>
      <c r="Q30" s="266">
        <f t="shared" si="13"/>
        <v>16.234243955073815</v>
      </c>
      <c r="R30" s="264"/>
      <c r="S30" s="256"/>
      <c r="T30" s="257"/>
      <c r="U30" s="257"/>
      <c r="V30" s="257"/>
      <c r="W30" s="257"/>
      <c r="X30" s="258"/>
      <c r="Y30" s="321"/>
      <c r="Z30" s="31"/>
    </row>
    <row r="31" spans="1:32">
      <c r="A31" s="274"/>
      <c r="B31" s="235" t="s">
        <v>668</v>
      </c>
      <c r="C31" s="223">
        <v>1000</v>
      </c>
      <c r="D31" s="31">
        <v>70</v>
      </c>
      <c r="E31" s="31">
        <v>791</v>
      </c>
      <c r="F31" s="31">
        <v>891</v>
      </c>
      <c r="G31" s="31">
        <v>114</v>
      </c>
      <c r="H31" s="31"/>
      <c r="I31" s="181">
        <v>2866</v>
      </c>
      <c r="J31" s="321"/>
      <c r="K31" s="281">
        <f t="shared" si="13"/>
        <v>9.955201592832255</v>
      </c>
      <c r="L31" s="281">
        <f t="shared" si="13"/>
        <v>9.2226613965744395</v>
      </c>
      <c r="M31" s="281">
        <f t="shared" si="13"/>
        <v>13.126452041154996</v>
      </c>
      <c r="N31" s="281">
        <f t="shared" si="13"/>
        <v>32.119682768565248</v>
      </c>
      <c r="O31" s="281">
        <f t="shared" si="13"/>
        <v>14.824447334200261</v>
      </c>
      <c r="P31" s="265">
        <f t="shared" si="13"/>
        <v>0</v>
      </c>
      <c r="Q31" s="266">
        <f t="shared" si="13"/>
        <v>14.067638541206499</v>
      </c>
      <c r="S31" s="264"/>
      <c r="T31" s="264"/>
      <c r="U31" s="264"/>
      <c r="V31" s="264"/>
      <c r="W31" s="265"/>
      <c r="X31" s="281"/>
      <c r="Y31" s="321"/>
      <c r="Z31" s="31"/>
    </row>
    <row r="32" spans="1:32">
      <c r="A32" s="274"/>
      <c r="B32" s="236" t="s">
        <v>1038</v>
      </c>
      <c r="C32" s="234">
        <v>1069</v>
      </c>
      <c r="D32" s="84">
        <v>88</v>
      </c>
      <c r="E32" s="84">
        <v>810</v>
      </c>
      <c r="F32" s="84">
        <v>794</v>
      </c>
      <c r="G32" s="84">
        <v>90</v>
      </c>
      <c r="H32" s="84"/>
      <c r="I32" s="182">
        <v>2851</v>
      </c>
      <c r="J32" s="321"/>
      <c r="K32" s="267">
        <f t="shared" si="13"/>
        <v>10.414028251339504</v>
      </c>
      <c r="L32" s="267">
        <f t="shared" si="13"/>
        <v>11.503267973856209</v>
      </c>
      <c r="M32" s="267">
        <f t="shared" si="13"/>
        <v>14.001728608470183</v>
      </c>
      <c r="N32" s="267">
        <f t="shared" si="13"/>
        <v>27.154582763337892</v>
      </c>
      <c r="O32" s="267">
        <f t="shared" si="13"/>
        <v>11.450381679389313</v>
      </c>
      <c r="P32" s="268">
        <f t="shared" si="13"/>
        <v>0</v>
      </c>
      <c r="Q32" s="269">
        <f t="shared" si="13"/>
        <v>13.890377588306944</v>
      </c>
      <c r="R32" s="270" t="s">
        <v>38</v>
      </c>
      <c r="S32" s="267"/>
      <c r="T32" s="267"/>
      <c r="U32" s="267"/>
      <c r="V32" s="267"/>
      <c r="W32" s="268"/>
      <c r="X32" s="267"/>
      <c r="Y32" s="321"/>
      <c r="Z32" s="31"/>
    </row>
    <row r="33" spans="1:32">
      <c r="A33" s="274"/>
      <c r="B33" s="235" t="s">
        <v>47</v>
      </c>
      <c r="C33" s="223">
        <v>4383</v>
      </c>
      <c r="D33" s="31">
        <v>261</v>
      </c>
      <c r="E33" s="31">
        <v>1452</v>
      </c>
      <c r="F33" s="31">
        <v>804</v>
      </c>
      <c r="G33" s="31">
        <v>304</v>
      </c>
      <c r="H33" s="31"/>
      <c r="I33" s="181">
        <v>7204</v>
      </c>
      <c r="J33" s="321"/>
      <c r="K33" s="264">
        <f t="shared" ref="K33:Q35" si="14">IF(C33&gt;0,(C33/C16)*100,)</f>
        <v>60.222588623248143</v>
      </c>
      <c r="L33" s="264">
        <f t="shared" si="14"/>
        <v>44.768439108061749</v>
      </c>
      <c r="M33" s="264">
        <f t="shared" si="14"/>
        <v>37.313438828815443</v>
      </c>
      <c r="N33" s="264">
        <f t="shared" si="14"/>
        <v>30.675314765356731</v>
      </c>
      <c r="O33" s="264">
        <f t="shared" si="14"/>
        <v>29.658536585365852</v>
      </c>
      <c r="P33" s="265">
        <f t="shared" si="14"/>
        <v>0</v>
      </c>
      <c r="Q33" s="266">
        <f t="shared" si="14"/>
        <v>46.784204891957849</v>
      </c>
      <c r="R33" s="264">
        <f t="shared" ref="R33:X35" si="15">+K33+K36+K39</f>
        <v>79.760923330585314</v>
      </c>
      <c r="S33" s="264">
        <f t="shared" si="15"/>
        <v>78.387650085763283</v>
      </c>
      <c r="T33" s="264">
        <f t="shared" si="15"/>
        <v>43.892116749047368</v>
      </c>
      <c r="U33" s="264">
        <f t="shared" si="15"/>
        <v>47.081266692102247</v>
      </c>
      <c r="V33" s="264">
        <f t="shared" si="15"/>
        <v>41.073170731707314</v>
      </c>
      <c r="W33" s="265">
        <f t="shared" si="15"/>
        <v>0</v>
      </c>
      <c r="X33" s="281">
        <f t="shared" si="15"/>
        <v>62.506659090101927</v>
      </c>
      <c r="Y33" s="321"/>
      <c r="Z33" s="31">
        <f t="shared" ref="Z33:AF35" si="16">K33+K36+K39+K42</f>
        <v>99.999999999999986</v>
      </c>
      <c r="AA33" s="180">
        <f t="shared" si="16"/>
        <v>99.999999999999986</v>
      </c>
      <c r="AB33" s="180">
        <f t="shared" si="16"/>
        <v>100</v>
      </c>
      <c r="AC33" s="180">
        <f t="shared" si="16"/>
        <v>100</v>
      </c>
      <c r="AD33" s="180">
        <f t="shared" si="16"/>
        <v>100</v>
      </c>
      <c r="AE33" s="180">
        <f t="shared" si="16"/>
        <v>0</v>
      </c>
      <c r="AF33" s="180">
        <f t="shared" si="16"/>
        <v>100</v>
      </c>
    </row>
    <row r="34" spans="1:32">
      <c r="A34" s="274"/>
      <c r="B34" s="235" t="s">
        <v>670</v>
      </c>
      <c r="C34" s="223">
        <v>4885</v>
      </c>
      <c r="D34" s="31">
        <v>290</v>
      </c>
      <c r="E34" s="31">
        <v>1458</v>
      </c>
      <c r="F34" s="31">
        <v>743</v>
      </c>
      <c r="G34" s="31">
        <v>327</v>
      </c>
      <c r="H34" s="31"/>
      <c r="I34" s="181">
        <v>7703</v>
      </c>
      <c r="J34" s="321"/>
      <c r="K34" s="281">
        <f t="shared" si="14"/>
        <v>60.056552741578564</v>
      </c>
      <c r="L34" s="281">
        <f t="shared" si="14"/>
        <v>49.572649572649574</v>
      </c>
      <c r="M34" s="281">
        <f t="shared" si="14"/>
        <v>35.665362035225051</v>
      </c>
      <c r="N34" s="281">
        <f t="shared" si="14"/>
        <v>29.390822784810126</v>
      </c>
      <c r="O34" s="281">
        <f t="shared" si="14"/>
        <v>42.084942084942085</v>
      </c>
      <c r="P34" s="265">
        <f t="shared" si="14"/>
        <v>0</v>
      </c>
      <c r="Q34" s="266">
        <f t="shared" si="14"/>
        <v>47.809086395233372</v>
      </c>
      <c r="R34" s="281">
        <f t="shared" si="15"/>
        <v>79.55495451192526</v>
      </c>
      <c r="S34" s="281">
        <f t="shared" si="15"/>
        <v>85.299145299145295</v>
      </c>
      <c r="T34" s="281">
        <f t="shared" si="15"/>
        <v>47.55381604696673</v>
      </c>
      <c r="U34" s="281">
        <f t="shared" si="15"/>
        <v>46.954113924050631</v>
      </c>
      <c r="V34" s="281">
        <f t="shared" si="15"/>
        <v>51.480051480051479</v>
      </c>
      <c r="W34" s="265">
        <f t="shared" si="15"/>
        <v>0</v>
      </c>
      <c r="X34" s="281">
        <f t="shared" si="15"/>
        <v>65.175024826216486</v>
      </c>
      <c r="Y34" s="321"/>
      <c r="Z34" s="31">
        <f t="shared" si="16"/>
        <v>100</v>
      </c>
      <c r="AA34" s="179">
        <f t="shared" si="16"/>
        <v>100</v>
      </c>
      <c r="AB34" s="179">
        <f t="shared" si="16"/>
        <v>100</v>
      </c>
      <c r="AC34" s="179">
        <f t="shared" si="16"/>
        <v>100</v>
      </c>
      <c r="AD34" s="179">
        <f t="shared" si="16"/>
        <v>100</v>
      </c>
      <c r="AE34" s="179">
        <f t="shared" si="16"/>
        <v>0</v>
      </c>
      <c r="AF34" s="179">
        <f t="shared" si="16"/>
        <v>100</v>
      </c>
    </row>
    <row r="35" spans="1:32">
      <c r="A35" s="274"/>
      <c r="B35" s="236" t="s">
        <v>1040</v>
      </c>
      <c r="C35" s="234">
        <v>5076</v>
      </c>
      <c r="D35" s="84">
        <v>368</v>
      </c>
      <c r="E35" s="84">
        <v>1582</v>
      </c>
      <c r="F35" s="84">
        <v>745</v>
      </c>
      <c r="G35" s="84">
        <v>329</v>
      </c>
      <c r="H35" s="84"/>
      <c r="I35" s="182">
        <v>8100</v>
      </c>
      <c r="J35" s="321"/>
      <c r="K35" s="267">
        <f t="shared" si="14"/>
        <v>60.754039497306998</v>
      </c>
      <c r="L35" s="267">
        <f t="shared" si="14"/>
        <v>47.545219638242891</v>
      </c>
      <c r="M35" s="267">
        <f t="shared" si="14"/>
        <v>36.569579288025892</v>
      </c>
      <c r="N35" s="267">
        <f t="shared" si="14"/>
        <v>30.912863070539419</v>
      </c>
      <c r="O35" s="267">
        <f t="shared" si="14"/>
        <v>39.073634204275535</v>
      </c>
      <c r="P35" s="268">
        <f t="shared" si="14"/>
        <v>0</v>
      </c>
      <c r="Q35" s="269">
        <f t="shared" si="14"/>
        <v>48.48267193391991</v>
      </c>
      <c r="R35" s="281">
        <f t="shared" si="15"/>
        <v>79.461400359066431</v>
      </c>
      <c r="S35" s="281">
        <f t="shared" si="15"/>
        <v>75.710594315245473</v>
      </c>
      <c r="T35" s="281">
        <f t="shared" si="15"/>
        <v>43.226999537679148</v>
      </c>
      <c r="U35" s="281">
        <f t="shared" si="15"/>
        <v>52.946058091286304</v>
      </c>
      <c r="V35" s="281">
        <f t="shared" si="15"/>
        <v>46.912114014251785</v>
      </c>
      <c r="W35" s="265">
        <f t="shared" si="15"/>
        <v>0</v>
      </c>
      <c r="X35" s="281">
        <f t="shared" si="15"/>
        <v>64.440055066738495</v>
      </c>
      <c r="Y35" s="321"/>
      <c r="Z35" s="31">
        <f t="shared" si="16"/>
        <v>100</v>
      </c>
      <c r="AA35" s="179">
        <f t="shared" si="16"/>
        <v>100</v>
      </c>
      <c r="AB35" s="179">
        <f t="shared" si="16"/>
        <v>100</v>
      </c>
      <c r="AC35" s="179">
        <f t="shared" si="16"/>
        <v>100</v>
      </c>
      <c r="AD35" s="179">
        <f t="shared" si="16"/>
        <v>100</v>
      </c>
      <c r="AE35" s="179">
        <f t="shared" si="16"/>
        <v>0</v>
      </c>
      <c r="AF35" s="179">
        <f t="shared" si="16"/>
        <v>100</v>
      </c>
    </row>
    <row r="36" spans="1:32">
      <c r="A36" s="274"/>
      <c r="B36" s="235" t="s">
        <v>51</v>
      </c>
      <c r="C36" s="223"/>
      <c r="D36" s="31"/>
      <c r="E36" s="31"/>
      <c r="F36" s="31"/>
      <c r="G36" s="31"/>
      <c r="H36" s="31"/>
      <c r="I36" s="181"/>
      <c r="J36" s="321"/>
      <c r="K36" s="264">
        <f t="shared" ref="K36:Q38" si="17">IF(C36&gt;0,(C36/C16)*100,)</f>
        <v>0</v>
      </c>
      <c r="L36" s="264">
        <f t="shared" si="17"/>
        <v>0</v>
      </c>
      <c r="M36" s="264">
        <f t="shared" si="17"/>
        <v>0</v>
      </c>
      <c r="N36" s="264">
        <f t="shared" si="17"/>
        <v>0</v>
      </c>
      <c r="O36" s="264">
        <f t="shared" si="17"/>
        <v>0</v>
      </c>
      <c r="P36" s="265">
        <f t="shared" si="17"/>
        <v>0</v>
      </c>
      <c r="Q36" s="266">
        <f t="shared" si="17"/>
        <v>0</v>
      </c>
      <c r="R36" s="256"/>
      <c r="S36" s="256"/>
      <c r="T36" s="257"/>
      <c r="U36" s="257"/>
      <c r="V36" s="257"/>
      <c r="W36" s="257"/>
      <c r="X36" s="258"/>
      <c r="Y36" s="321"/>
      <c r="Z36" s="31"/>
    </row>
    <row r="37" spans="1:32">
      <c r="A37" s="274"/>
      <c r="B37" s="235" t="s">
        <v>672</v>
      </c>
      <c r="C37" s="223"/>
      <c r="D37" s="31"/>
      <c r="E37" s="31"/>
      <c r="F37" s="31"/>
      <c r="G37" s="31"/>
      <c r="H37" s="31"/>
      <c r="I37" s="181"/>
      <c r="J37" s="321"/>
      <c r="K37" s="281">
        <f t="shared" si="17"/>
        <v>0</v>
      </c>
      <c r="L37" s="281">
        <f t="shared" si="17"/>
        <v>0</v>
      </c>
      <c r="M37" s="281">
        <f t="shared" si="17"/>
        <v>0</v>
      </c>
      <c r="N37" s="281">
        <f t="shared" si="17"/>
        <v>0</v>
      </c>
      <c r="O37" s="281">
        <f t="shared" si="17"/>
        <v>0</v>
      </c>
      <c r="P37" s="265">
        <f t="shared" si="17"/>
        <v>0</v>
      </c>
      <c r="Q37" s="266">
        <f t="shared" si="17"/>
        <v>0</v>
      </c>
      <c r="R37" s="264"/>
      <c r="S37" s="264"/>
      <c r="T37" s="264"/>
      <c r="U37" s="264"/>
      <c r="V37" s="264"/>
      <c r="W37" s="265"/>
      <c r="X37" s="281"/>
      <c r="Y37" s="321"/>
      <c r="Z37" s="31"/>
    </row>
    <row r="38" spans="1:32">
      <c r="A38" s="274"/>
      <c r="B38" s="236" t="s">
        <v>1042</v>
      </c>
      <c r="C38" s="234"/>
      <c r="D38" s="84"/>
      <c r="E38" s="84"/>
      <c r="F38" s="84"/>
      <c r="G38" s="84"/>
      <c r="H38" s="84"/>
      <c r="I38" s="182"/>
      <c r="J38" s="321"/>
      <c r="K38" s="267">
        <f t="shared" si="17"/>
        <v>0</v>
      </c>
      <c r="L38" s="267">
        <f t="shared" si="17"/>
        <v>0</v>
      </c>
      <c r="M38" s="267">
        <f t="shared" si="17"/>
        <v>0</v>
      </c>
      <c r="N38" s="267">
        <f t="shared" si="17"/>
        <v>0</v>
      </c>
      <c r="O38" s="267">
        <f t="shared" si="17"/>
        <v>0</v>
      </c>
      <c r="P38" s="268">
        <f t="shared" si="17"/>
        <v>0</v>
      </c>
      <c r="Q38" s="269">
        <f t="shared" si="17"/>
        <v>0</v>
      </c>
      <c r="R38" s="270"/>
      <c r="S38" s="267"/>
      <c r="T38" s="267"/>
      <c r="U38" s="267"/>
      <c r="V38" s="267"/>
      <c r="W38" s="268"/>
      <c r="X38" s="267"/>
      <c r="Y38" s="321"/>
      <c r="Z38" s="31"/>
    </row>
    <row r="39" spans="1:32">
      <c r="A39" s="274"/>
      <c r="B39" s="235" t="s">
        <v>53</v>
      </c>
      <c r="C39" s="223">
        <v>1422</v>
      </c>
      <c r="D39" s="31">
        <v>196</v>
      </c>
      <c r="E39" s="31">
        <v>256</v>
      </c>
      <c r="F39" s="31">
        <v>430</v>
      </c>
      <c r="G39" s="31">
        <v>117</v>
      </c>
      <c r="H39" s="31"/>
      <c r="I39" s="181">
        <v>2421</v>
      </c>
      <c r="J39" s="321"/>
      <c r="K39" s="264">
        <f t="shared" ref="K39:Q41" si="18">IF(C39&gt;0,(C39/C16)*100,)</f>
        <v>19.538334707337178</v>
      </c>
      <c r="L39" s="264">
        <f t="shared" si="18"/>
        <v>33.619210977701542</v>
      </c>
      <c r="M39" s="264">
        <f t="shared" si="18"/>
        <v>6.5786779202319234</v>
      </c>
      <c r="N39" s="264">
        <f t="shared" si="18"/>
        <v>16.405951926745516</v>
      </c>
      <c r="O39" s="264">
        <f t="shared" si="18"/>
        <v>11.414634146341465</v>
      </c>
      <c r="P39" s="265">
        <f t="shared" si="18"/>
        <v>0</v>
      </c>
      <c r="Q39" s="266">
        <f t="shared" si="18"/>
        <v>15.722454198144078</v>
      </c>
      <c r="R39" s="256"/>
      <c r="S39" s="256"/>
      <c r="T39" s="257"/>
      <c r="U39" s="257"/>
      <c r="V39" s="257"/>
      <c r="W39" s="257"/>
      <c r="X39" s="258"/>
      <c r="Y39" s="321"/>
      <c r="Z39" s="31"/>
    </row>
    <row r="40" spans="1:32">
      <c r="A40" s="274"/>
      <c r="B40" s="235" t="s">
        <v>674</v>
      </c>
      <c r="C40" s="223">
        <v>1586</v>
      </c>
      <c r="D40" s="31">
        <v>209</v>
      </c>
      <c r="E40" s="31">
        <v>486</v>
      </c>
      <c r="F40" s="31">
        <v>444</v>
      </c>
      <c r="G40" s="31">
        <v>73</v>
      </c>
      <c r="H40" s="31"/>
      <c r="I40" s="181">
        <v>2798</v>
      </c>
      <c r="J40" s="321"/>
      <c r="K40" s="281">
        <f t="shared" si="18"/>
        <v>19.498401770346693</v>
      </c>
      <c r="L40" s="281">
        <f t="shared" si="18"/>
        <v>35.726495726495727</v>
      </c>
      <c r="M40" s="281">
        <f t="shared" si="18"/>
        <v>11.888454011741683</v>
      </c>
      <c r="N40" s="281">
        <f t="shared" si="18"/>
        <v>17.563291139240505</v>
      </c>
      <c r="O40" s="281">
        <f t="shared" si="18"/>
        <v>9.3951093951093956</v>
      </c>
      <c r="P40" s="265">
        <f t="shared" si="18"/>
        <v>0</v>
      </c>
      <c r="Q40" s="266">
        <f t="shared" si="18"/>
        <v>17.365938430983118</v>
      </c>
      <c r="R40" s="264"/>
      <c r="S40" s="264"/>
      <c r="T40" s="264"/>
      <c r="U40" s="264"/>
      <c r="V40" s="264"/>
      <c r="W40" s="265"/>
      <c r="X40" s="281"/>
      <c r="Y40" s="321"/>
      <c r="Z40" s="31"/>
    </row>
    <row r="41" spans="1:32">
      <c r="A41" s="274"/>
      <c r="B41" s="236" t="s">
        <v>1046</v>
      </c>
      <c r="C41" s="234">
        <v>1563</v>
      </c>
      <c r="D41" s="84">
        <v>218</v>
      </c>
      <c r="E41" s="84">
        <v>288</v>
      </c>
      <c r="F41" s="84">
        <v>531</v>
      </c>
      <c r="G41" s="84">
        <v>66</v>
      </c>
      <c r="H41" s="84"/>
      <c r="I41" s="182">
        <v>2666</v>
      </c>
      <c r="J41" s="321"/>
      <c r="K41" s="267">
        <f t="shared" si="18"/>
        <v>18.707360861759426</v>
      </c>
      <c r="L41" s="267">
        <f t="shared" si="18"/>
        <v>28.165374677002585</v>
      </c>
      <c r="M41" s="267">
        <f t="shared" si="18"/>
        <v>6.6574202496532591</v>
      </c>
      <c r="N41" s="267">
        <f t="shared" si="18"/>
        <v>22.033195020746888</v>
      </c>
      <c r="O41" s="267">
        <f t="shared" si="18"/>
        <v>7.8384798099762465</v>
      </c>
      <c r="P41" s="268">
        <f t="shared" si="18"/>
        <v>0</v>
      </c>
      <c r="Q41" s="269">
        <f t="shared" si="18"/>
        <v>15.957383132818578</v>
      </c>
      <c r="R41" s="270"/>
      <c r="S41" s="267"/>
      <c r="T41" s="267"/>
      <c r="U41" s="267"/>
      <c r="V41" s="267"/>
      <c r="W41" s="268"/>
      <c r="X41" s="267"/>
      <c r="Y41" s="321"/>
      <c r="Z41" s="31"/>
    </row>
    <row r="42" spans="1:32">
      <c r="A42" s="274"/>
      <c r="B42" s="235" t="s">
        <v>55</v>
      </c>
      <c r="C42" s="237">
        <v>1473</v>
      </c>
      <c r="D42" s="238">
        <v>126</v>
      </c>
      <c r="E42" s="238">
        <v>2183.359375</v>
      </c>
      <c r="F42" s="238">
        <v>1387</v>
      </c>
      <c r="G42" s="238">
        <v>604</v>
      </c>
      <c r="H42" s="238"/>
      <c r="I42" s="322">
        <v>5773.359375</v>
      </c>
      <c r="J42" s="321"/>
      <c r="K42" s="264">
        <f t="shared" ref="K42:Q44" si="19">IF(C42&gt;0,(C42/C16)*100,)</f>
        <v>20.239076669414676</v>
      </c>
      <c r="L42" s="264">
        <f t="shared" si="19"/>
        <v>21.612349914236706</v>
      </c>
      <c r="M42" s="264">
        <f t="shared" si="19"/>
        <v>56.107883250952625</v>
      </c>
      <c r="N42" s="264">
        <f t="shared" si="19"/>
        <v>52.918733307897746</v>
      </c>
      <c r="O42" s="264">
        <f t="shared" si="19"/>
        <v>58.926829268292678</v>
      </c>
      <c r="P42" s="265">
        <f t="shared" si="19"/>
        <v>0</v>
      </c>
      <c r="Q42" s="266">
        <f t="shared" si="19"/>
        <v>37.493340909898073</v>
      </c>
      <c r="R42" s="256"/>
      <c r="S42" s="256"/>
      <c r="T42" s="257"/>
      <c r="U42" s="257"/>
      <c r="V42" s="257"/>
      <c r="W42" s="257"/>
      <c r="X42" s="258"/>
      <c r="Y42" s="321"/>
      <c r="Z42" s="31"/>
    </row>
    <row r="43" spans="1:32">
      <c r="A43" s="274"/>
      <c r="B43" s="235" t="s">
        <v>676</v>
      </c>
      <c r="C43" s="223">
        <v>1663</v>
      </c>
      <c r="D43" s="31">
        <v>86</v>
      </c>
      <c r="E43" s="31">
        <v>2144</v>
      </c>
      <c r="F43" s="31">
        <v>1341</v>
      </c>
      <c r="G43" s="31">
        <v>377</v>
      </c>
      <c r="H43" s="31"/>
      <c r="I43" s="181">
        <v>5611</v>
      </c>
      <c r="J43" s="321"/>
      <c r="K43" s="281">
        <f t="shared" si="19"/>
        <v>20.445045488074747</v>
      </c>
      <c r="L43" s="281">
        <f t="shared" si="19"/>
        <v>14.700854700854702</v>
      </c>
      <c r="M43" s="281">
        <f t="shared" si="19"/>
        <v>52.446183953033263</v>
      </c>
      <c r="N43" s="281">
        <f t="shared" si="19"/>
        <v>53.045886075949369</v>
      </c>
      <c r="O43" s="281">
        <f t="shared" si="19"/>
        <v>48.519948519948521</v>
      </c>
      <c r="P43" s="265">
        <f t="shared" si="19"/>
        <v>0</v>
      </c>
      <c r="Q43" s="266">
        <f t="shared" si="19"/>
        <v>34.824975173783521</v>
      </c>
      <c r="R43" s="264"/>
      <c r="S43" s="264"/>
      <c r="T43" s="264"/>
      <c r="U43" s="264"/>
      <c r="V43" s="264"/>
      <c r="W43" s="265"/>
      <c r="X43" s="281"/>
      <c r="Y43" s="321"/>
      <c r="Z43" s="31"/>
    </row>
    <row r="44" spans="1:32">
      <c r="A44" s="274"/>
      <c r="B44" s="236" t="s">
        <v>1048</v>
      </c>
      <c r="C44" s="234">
        <v>1716</v>
      </c>
      <c r="D44" s="84">
        <v>188</v>
      </c>
      <c r="E44" s="84">
        <v>2456</v>
      </c>
      <c r="F44" s="84">
        <v>1134</v>
      </c>
      <c r="G44" s="84">
        <v>447</v>
      </c>
      <c r="H44" s="84"/>
      <c r="I44" s="182">
        <v>5941</v>
      </c>
      <c r="J44" s="321"/>
      <c r="K44" s="267">
        <f t="shared" si="19"/>
        <v>20.538599640933572</v>
      </c>
      <c r="L44" s="267">
        <f t="shared" si="19"/>
        <v>24.289405684754524</v>
      </c>
      <c r="M44" s="267">
        <f t="shared" si="19"/>
        <v>56.773000462320852</v>
      </c>
      <c r="N44" s="267">
        <f t="shared" si="19"/>
        <v>47.053941908713689</v>
      </c>
      <c r="O44" s="267">
        <f t="shared" si="19"/>
        <v>53.087885985748215</v>
      </c>
      <c r="P44" s="268">
        <f t="shared" si="19"/>
        <v>0</v>
      </c>
      <c r="Q44" s="269">
        <f t="shared" si="19"/>
        <v>35.559944933261505</v>
      </c>
      <c r="R44" s="270"/>
      <c r="S44" s="267"/>
      <c r="T44" s="267"/>
      <c r="U44" s="267"/>
      <c r="V44" s="267"/>
      <c r="W44" s="268"/>
      <c r="X44" s="267"/>
      <c r="Y44" s="321"/>
      <c r="Z44" s="31"/>
    </row>
    <row r="45" spans="1:32">
      <c r="A45" s="274"/>
      <c r="B45" s="235" t="s">
        <v>49</v>
      </c>
      <c r="C45" s="223"/>
      <c r="D45" s="31"/>
      <c r="E45" s="31"/>
      <c r="F45" s="31"/>
      <c r="G45" s="31"/>
      <c r="H45" s="31"/>
      <c r="I45" s="181"/>
      <c r="J45" s="321"/>
      <c r="K45" s="264">
        <f t="shared" ref="K45:Q47" si="20">IF(C45&gt;0,(C45/C12)*100,)</f>
        <v>0</v>
      </c>
      <c r="L45" s="264">
        <f t="shared" si="20"/>
        <v>0</v>
      </c>
      <c r="M45" s="264">
        <f t="shared" si="20"/>
        <v>0</v>
      </c>
      <c r="N45" s="264">
        <f t="shared" si="20"/>
        <v>0</v>
      </c>
      <c r="O45" s="264">
        <f t="shared" si="20"/>
        <v>0</v>
      </c>
      <c r="P45" s="265">
        <f t="shared" si="20"/>
        <v>0</v>
      </c>
      <c r="Q45" s="266">
        <f t="shared" si="20"/>
        <v>0</v>
      </c>
      <c r="R45" s="256"/>
      <c r="S45" s="256"/>
      <c r="T45" s="257"/>
      <c r="U45" s="257"/>
      <c r="V45" s="257"/>
      <c r="W45" s="257"/>
      <c r="X45" s="258"/>
      <c r="Y45" s="321"/>
      <c r="Z45" s="31"/>
    </row>
    <row r="46" spans="1:32">
      <c r="A46" s="274"/>
      <c r="B46" s="235" t="s">
        <v>678</v>
      </c>
      <c r="C46" s="223"/>
      <c r="D46" s="31"/>
      <c r="E46" s="31"/>
      <c r="F46" s="31"/>
      <c r="G46" s="31"/>
      <c r="H46" s="31"/>
      <c r="I46" s="181"/>
      <c r="J46" s="321"/>
      <c r="K46" s="281">
        <f t="shared" si="20"/>
        <v>0</v>
      </c>
      <c r="L46" s="281">
        <f t="shared" si="20"/>
        <v>0</v>
      </c>
      <c r="M46" s="281">
        <f t="shared" si="20"/>
        <v>0</v>
      </c>
      <c r="N46" s="281">
        <f t="shared" si="20"/>
        <v>0</v>
      </c>
      <c r="O46" s="281">
        <f t="shared" si="20"/>
        <v>0</v>
      </c>
      <c r="P46" s="265">
        <f t="shared" si="20"/>
        <v>0</v>
      </c>
      <c r="Q46" s="266">
        <f t="shared" si="20"/>
        <v>0</v>
      </c>
      <c r="R46" s="264"/>
      <c r="S46" s="264"/>
      <c r="T46" s="264"/>
      <c r="U46" s="264"/>
      <c r="V46" s="264"/>
      <c r="W46" s="265"/>
      <c r="X46" s="281"/>
      <c r="Y46" s="321"/>
      <c r="Z46" s="31"/>
    </row>
    <row r="47" spans="1:32">
      <c r="A47" s="275"/>
      <c r="B47" s="236" t="s">
        <v>1044</v>
      </c>
      <c r="C47" s="234"/>
      <c r="D47" s="84"/>
      <c r="E47" s="84"/>
      <c r="F47" s="84"/>
      <c r="G47" s="84"/>
      <c r="H47" s="84"/>
      <c r="I47" s="182"/>
      <c r="J47" s="321"/>
      <c r="K47" s="267">
        <f t="shared" si="20"/>
        <v>0</v>
      </c>
      <c r="L47" s="267">
        <f t="shared" si="20"/>
        <v>0</v>
      </c>
      <c r="M47" s="267">
        <f t="shared" si="20"/>
        <v>0</v>
      </c>
      <c r="N47" s="267">
        <f t="shared" si="20"/>
        <v>0</v>
      </c>
      <c r="O47" s="267">
        <f t="shared" si="20"/>
        <v>0</v>
      </c>
      <c r="P47" s="268">
        <f t="shared" si="20"/>
        <v>0</v>
      </c>
      <c r="Q47" s="269">
        <f t="shared" si="20"/>
        <v>0</v>
      </c>
      <c r="R47" s="270"/>
      <c r="S47" s="267"/>
      <c r="T47" s="267"/>
      <c r="U47" s="267"/>
      <c r="V47" s="267"/>
      <c r="W47" s="268"/>
      <c r="X47" s="267"/>
      <c r="Y47" s="321"/>
      <c r="Z47" s="31"/>
    </row>
    <row r="48" spans="1:32">
      <c r="A48" s="793" t="s">
        <v>755</v>
      </c>
      <c r="B48" s="788" t="s">
        <v>1143</v>
      </c>
      <c r="C48" s="789">
        <v>3401</v>
      </c>
      <c r="D48" s="790"/>
      <c r="E48" s="790">
        <v>7010</v>
      </c>
      <c r="F48" s="790">
        <v>2429</v>
      </c>
      <c r="G48" s="790">
        <v>1612</v>
      </c>
      <c r="H48" s="790">
        <v>2518</v>
      </c>
      <c r="I48" s="791">
        <v>16970</v>
      </c>
      <c r="J48" s="321"/>
      <c r="K48" s="318"/>
      <c r="L48" s="253"/>
      <c r="M48" s="241"/>
      <c r="N48" s="241"/>
      <c r="O48" s="241"/>
      <c r="P48" s="241"/>
      <c r="Q48" s="254"/>
      <c r="R48" s="252"/>
      <c r="S48" s="253"/>
      <c r="T48" s="241"/>
      <c r="U48" s="241"/>
      <c r="V48" s="241"/>
      <c r="W48" s="241"/>
      <c r="X48" s="280"/>
      <c r="Y48" s="321"/>
      <c r="Z48" s="31"/>
    </row>
    <row r="49" spans="1:27">
      <c r="A49" s="274"/>
      <c r="B49" s="235" t="s">
        <v>680</v>
      </c>
      <c r="C49" s="223">
        <v>3619</v>
      </c>
      <c r="D49" s="31"/>
      <c r="E49" s="31">
        <v>7742</v>
      </c>
      <c r="F49" s="31">
        <v>2691</v>
      </c>
      <c r="G49" s="31">
        <v>1825</v>
      </c>
      <c r="H49" s="31">
        <v>2476</v>
      </c>
      <c r="I49" s="181">
        <v>18353</v>
      </c>
      <c r="J49" s="321"/>
      <c r="K49" s="256"/>
      <c r="L49" s="256"/>
      <c r="M49" s="257"/>
      <c r="N49" s="257"/>
      <c r="O49" s="257"/>
      <c r="P49" s="257"/>
      <c r="Q49" s="258"/>
      <c r="R49" s="255"/>
      <c r="S49" s="256"/>
      <c r="T49" s="257"/>
      <c r="U49" s="257"/>
      <c r="V49" s="257"/>
      <c r="W49" s="257"/>
      <c r="X49" s="258"/>
      <c r="Y49" s="321"/>
      <c r="Z49" s="31"/>
    </row>
    <row r="50" spans="1:27">
      <c r="A50" s="274"/>
      <c r="B50" s="235" t="s">
        <v>682</v>
      </c>
      <c r="C50" s="223">
        <v>3748</v>
      </c>
      <c r="D50" s="31"/>
      <c r="E50" s="31">
        <v>7791</v>
      </c>
      <c r="F50" s="31">
        <v>2690</v>
      </c>
      <c r="G50" s="31">
        <v>1735</v>
      </c>
      <c r="H50" s="31">
        <v>2528</v>
      </c>
      <c r="I50" s="181">
        <v>18492</v>
      </c>
      <c r="J50" s="321"/>
      <c r="K50" s="256"/>
      <c r="L50" s="256"/>
      <c r="M50" s="257"/>
      <c r="N50" s="257"/>
      <c r="O50" s="257"/>
      <c r="P50" s="257"/>
      <c r="Q50" s="258"/>
      <c r="R50" s="255"/>
      <c r="S50" s="256"/>
      <c r="T50" s="257"/>
      <c r="U50" s="257"/>
      <c r="V50" s="257"/>
      <c r="W50" s="257"/>
      <c r="X50" s="258"/>
      <c r="Y50" s="321"/>
      <c r="Z50" s="31"/>
    </row>
    <row r="51" spans="1:27">
      <c r="A51" s="274"/>
      <c r="B51" s="235" t="s">
        <v>804</v>
      </c>
      <c r="C51" s="223">
        <v>4110</v>
      </c>
      <c r="D51" s="31"/>
      <c r="E51" s="31">
        <v>8578</v>
      </c>
      <c r="F51" s="31">
        <v>2786</v>
      </c>
      <c r="G51" s="31">
        <v>1642</v>
      </c>
      <c r="H51" s="31">
        <v>2482</v>
      </c>
      <c r="I51" s="181">
        <v>19598</v>
      </c>
      <c r="J51" s="321"/>
      <c r="K51" s="256"/>
      <c r="L51" s="256"/>
      <c r="M51" s="257"/>
      <c r="N51" s="257"/>
      <c r="O51" s="257"/>
      <c r="P51" s="257"/>
      <c r="Q51" s="258"/>
      <c r="R51" s="255"/>
      <c r="S51" s="256"/>
      <c r="T51" s="257"/>
      <c r="U51" s="257"/>
      <c r="V51" s="257"/>
      <c r="W51" s="257"/>
      <c r="X51" s="258"/>
      <c r="Y51" s="321"/>
      <c r="Z51" s="31"/>
    </row>
    <row r="52" spans="1:27">
      <c r="A52" s="274"/>
      <c r="B52" s="235" t="s">
        <v>57</v>
      </c>
      <c r="C52" s="223">
        <v>4026</v>
      </c>
      <c r="D52" s="31"/>
      <c r="E52" s="31">
        <v>7443</v>
      </c>
      <c r="F52" s="31">
        <v>2769</v>
      </c>
      <c r="G52" s="31">
        <v>1692</v>
      </c>
      <c r="H52" s="31">
        <v>2421</v>
      </c>
      <c r="I52" s="181">
        <v>18351</v>
      </c>
      <c r="J52" s="321"/>
      <c r="K52" s="256"/>
      <c r="L52" s="256"/>
      <c r="M52" s="257"/>
      <c r="N52" s="257"/>
      <c r="O52" s="257"/>
      <c r="P52" s="257"/>
      <c r="Q52" s="258"/>
      <c r="R52" s="255"/>
      <c r="S52" s="256"/>
      <c r="T52" s="257"/>
      <c r="U52" s="257"/>
      <c r="V52" s="257"/>
      <c r="W52" s="257"/>
      <c r="X52" s="258"/>
      <c r="Y52" s="321"/>
      <c r="Z52" s="31"/>
      <c r="AA52" s="599"/>
    </row>
    <row r="53" spans="1:27">
      <c r="A53" s="274"/>
      <c r="B53" s="235" t="s">
        <v>650</v>
      </c>
      <c r="C53" s="223">
        <v>4163</v>
      </c>
      <c r="D53" s="31"/>
      <c r="E53" s="31">
        <v>6960</v>
      </c>
      <c r="F53" s="31">
        <v>3258</v>
      </c>
      <c r="G53" s="31">
        <v>1663</v>
      </c>
      <c r="H53" s="31">
        <v>2476</v>
      </c>
      <c r="I53" s="181">
        <v>18520</v>
      </c>
      <c r="J53" s="321"/>
      <c r="K53" s="256"/>
      <c r="L53" s="256"/>
      <c r="M53" s="257"/>
      <c r="N53" s="257"/>
      <c r="O53" s="257"/>
      <c r="P53" s="257"/>
      <c r="Q53" s="258"/>
      <c r="R53" s="255"/>
      <c r="S53" s="256"/>
      <c r="T53" s="257"/>
      <c r="U53" s="257"/>
      <c r="V53" s="257"/>
      <c r="W53" s="257"/>
      <c r="X53" s="258"/>
      <c r="Y53" s="321"/>
      <c r="Z53" s="31"/>
    </row>
    <row r="54" spans="1:27">
      <c r="A54" s="274"/>
      <c r="B54" s="236" t="s">
        <v>1030</v>
      </c>
      <c r="C54" s="234">
        <v>4322</v>
      </c>
      <c r="D54" s="84"/>
      <c r="E54" s="84">
        <v>7307</v>
      </c>
      <c r="F54" s="84">
        <v>2876</v>
      </c>
      <c r="G54" s="84">
        <v>1792</v>
      </c>
      <c r="H54" s="84">
        <v>2780</v>
      </c>
      <c r="I54" s="182">
        <v>19077</v>
      </c>
      <c r="J54" s="321"/>
      <c r="K54" s="260"/>
      <c r="L54" s="260"/>
      <c r="M54" s="261"/>
      <c r="N54" s="261"/>
      <c r="O54" s="261"/>
      <c r="P54" s="261"/>
      <c r="Q54" s="262"/>
      <c r="R54" s="259"/>
      <c r="S54" s="260"/>
      <c r="T54" s="261"/>
      <c r="U54" s="261"/>
      <c r="V54" s="261"/>
      <c r="W54" s="261"/>
      <c r="X54" s="262"/>
      <c r="Y54" s="321"/>
      <c r="Z54" s="31"/>
    </row>
    <row r="55" spans="1:27">
      <c r="A55" s="274"/>
      <c r="B55" s="235" t="s">
        <v>361</v>
      </c>
      <c r="C55" s="223">
        <v>2111</v>
      </c>
      <c r="D55" s="31"/>
      <c r="E55" s="31">
        <v>4118</v>
      </c>
      <c r="F55" s="31">
        <v>1287</v>
      </c>
      <c r="G55" s="31">
        <v>970</v>
      </c>
      <c r="H55" s="31">
        <v>608</v>
      </c>
      <c r="I55" s="181">
        <v>9094</v>
      </c>
      <c r="J55" s="321"/>
      <c r="K55" s="256"/>
      <c r="L55" s="256"/>
      <c r="M55" s="257"/>
      <c r="N55" s="257"/>
      <c r="O55" s="257"/>
      <c r="P55" s="257"/>
      <c r="Q55" s="258"/>
      <c r="R55" s="255"/>
      <c r="S55" s="256"/>
      <c r="T55" s="257"/>
      <c r="U55" s="257"/>
      <c r="V55" s="257"/>
      <c r="W55" s="257"/>
      <c r="X55" s="258"/>
      <c r="Y55" s="321"/>
      <c r="Z55" s="31"/>
    </row>
    <row r="56" spans="1:27">
      <c r="A56" s="274"/>
      <c r="B56" s="235" t="s">
        <v>652</v>
      </c>
      <c r="C56" s="223">
        <v>2459</v>
      </c>
      <c r="D56" s="31"/>
      <c r="E56" s="31">
        <v>4032</v>
      </c>
      <c r="F56" s="31">
        <v>1422</v>
      </c>
      <c r="G56" s="31">
        <v>977</v>
      </c>
      <c r="H56" s="31">
        <v>722</v>
      </c>
      <c r="I56" s="181">
        <v>9612</v>
      </c>
      <c r="J56" s="321"/>
      <c r="K56" s="256"/>
      <c r="L56" s="256"/>
      <c r="M56" s="257"/>
      <c r="N56" s="257"/>
      <c r="O56" s="257"/>
      <c r="P56" s="257"/>
      <c r="Q56" s="258"/>
      <c r="R56" s="255"/>
      <c r="S56" s="256"/>
      <c r="T56" s="257"/>
      <c r="U56" s="257"/>
      <c r="V56" s="257"/>
      <c r="W56" s="257"/>
      <c r="X56" s="258"/>
      <c r="Y56" s="321"/>
      <c r="Z56" s="31"/>
    </row>
    <row r="57" spans="1:27">
      <c r="A57" s="274"/>
      <c r="B57" s="235" t="s">
        <v>654</v>
      </c>
      <c r="C57" s="237">
        <v>2200</v>
      </c>
      <c r="D57" s="238"/>
      <c r="E57" s="238">
        <v>4208</v>
      </c>
      <c r="F57" s="238">
        <v>1618</v>
      </c>
      <c r="G57" s="238">
        <v>1066</v>
      </c>
      <c r="H57" s="238">
        <v>661</v>
      </c>
      <c r="I57" s="322">
        <v>9753</v>
      </c>
      <c r="J57" s="321"/>
      <c r="K57" s="256"/>
      <c r="L57" s="256"/>
      <c r="M57" s="257"/>
      <c r="N57" s="257"/>
      <c r="O57" s="257"/>
      <c r="P57" s="257"/>
      <c r="Q57" s="258"/>
      <c r="R57" s="255"/>
      <c r="S57" s="256"/>
      <c r="T57" s="257"/>
      <c r="U57" s="257"/>
      <c r="V57" s="257"/>
      <c r="W57" s="257"/>
      <c r="X57" s="258"/>
      <c r="Y57" s="321"/>
      <c r="Z57" s="31"/>
    </row>
    <row r="58" spans="1:27">
      <c r="A58" s="274"/>
      <c r="B58" s="235" t="s">
        <v>380</v>
      </c>
      <c r="C58" s="223">
        <v>2168</v>
      </c>
      <c r="D58" s="31"/>
      <c r="E58" s="31">
        <v>4046</v>
      </c>
      <c r="F58" s="31">
        <v>1776</v>
      </c>
      <c r="G58" s="31">
        <v>1090</v>
      </c>
      <c r="H58" s="31">
        <v>1384</v>
      </c>
      <c r="I58" s="181">
        <v>10464</v>
      </c>
      <c r="J58" s="321"/>
      <c r="K58" s="256"/>
      <c r="L58" s="256"/>
      <c r="M58" s="257"/>
      <c r="N58" s="257"/>
      <c r="O58" s="257"/>
      <c r="P58" s="257"/>
      <c r="Q58" s="258"/>
      <c r="R58" s="255"/>
      <c r="S58" s="256"/>
      <c r="T58" s="257"/>
      <c r="U58" s="257"/>
      <c r="V58" s="257"/>
      <c r="W58" s="257"/>
      <c r="X58" s="258"/>
      <c r="Y58" s="321"/>
      <c r="Z58" s="31"/>
    </row>
    <row r="59" spans="1:27">
      <c r="A59" s="274"/>
      <c r="B59" s="235" t="s">
        <v>382</v>
      </c>
      <c r="C59" s="223">
        <v>2187</v>
      </c>
      <c r="D59" s="31"/>
      <c r="E59" s="31">
        <v>3984</v>
      </c>
      <c r="F59" s="31">
        <v>1851</v>
      </c>
      <c r="G59" s="31">
        <v>1033</v>
      </c>
      <c r="H59" s="31">
        <v>1559</v>
      </c>
      <c r="I59" s="181">
        <v>10614</v>
      </c>
      <c r="J59" s="321"/>
      <c r="K59" s="306"/>
      <c r="L59" s="256"/>
      <c r="M59" s="257"/>
      <c r="N59" s="257"/>
      <c r="O59" s="257"/>
      <c r="P59" s="257"/>
      <c r="Q59" s="258"/>
      <c r="R59" s="255"/>
      <c r="S59" s="256"/>
      <c r="T59" s="257"/>
      <c r="U59" s="257"/>
      <c r="V59" s="257"/>
      <c r="W59" s="257"/>
      <c r="X59" s="258"/>
      <c r="Y59" s="321"/>
      <c r="Z59" s="31"/>
    </row>
    <row r="60" spans="1:27">
      <c r="A60" s="274"/>
      <c r="B60" s="235" t="s">
        <v>656</v>
      </c>
      <c r="C60" s="223">
        <v>2157</v>
      </c>
      <c r="D60" s="31"/>
      <c r="E60" s="31">
        <v>4051</v>
      </c>
      <c r="F60" s="31">
        <v>1788</v>
      </c>
      <c r="G60" s="31">
        <v>1107</v>
      </c>
      <c r="H60" s="31">
        <v>1732</v>
      </c>
      <c r="I60" s="181">
        <v>10835</v>
      </c>
      <c r="J60" s="321"/>
      <c r="K60" s="256">
        <f>IF(C60&gt;0,(C60/C48)*100,)</f>
        <v>63.422522787415467</v>
      </c>
      <c r="L60" s="256">
        <f t="shared" ref="L60:L61" si="21">IF(D60&gt;0,(D60/D48)*100,)</f>
        <v>0</v>
      </c>
      <c r="M60" s="257">
        <f t="shared" ref="M60:M66" si="22">IF(E60&gt;0,(E60/E48)*100,)</f>
        <v>57.788873038516407</v>
      </c>
      <c r="N60" s="257">
        <f t="shared" ref="N60:N66" si="23">IF(F60&gt;0,(F60/F48)*100,)</f>
        <v>73.610539316591201</v>
      </c>
      <c r="O60" s="257">
        <f t="shared" ref="O60:O64" si="24">IF(G60&gt;0,(G60/G48)*100,)</f>
        <v>68.672456575682389</v>
      </c>
      <c r="P60" s="263">
        <f t="shared" ref="P60:P66" si="25">IF(H60&gt;0,(H60/H48)*100,)</f>
        <v>68.784749801429697</v>
      </c>
      <c r="Q60" s="257">
        <f>IF(I60&gt;0,(I60/I48)*100,)</f>
        <v>63.847967000589279</v>
      </c>
      <c r="R60" s="255"/>
      <c r="S60" s="256"/>
      <c r="T60" s="257"/>
      <c r="U60" s="257"/>
      <c r="V60" s="257"/>
      <c r="W60" s="257"/>
      <c r="X60" s="258"/>
      <c r="Y60" s="321"/>
      <c r="Z60" s="31"/>
    </row>
    <row r="61" spans="1:27">
      <c r="A61" s="274"/>
      <c r="B61" s="235" t="s">
        <v>658</v>
      </c>
      <c r="C61" s="223">
        <v>2277</v>
      </c>
      <c r="D61" s="31"/>
      <c r="E61" s="31">
        <v>4538</v>
      </c>
      <c r="F61" s="31">
        <v>1984</v>
      </c>
      <c r="G61" s="31">
        <v>1223</v>
      </c>
      <c r="H61" s="31">
        <v>1505</v>
      </c>
      <c r="I61" s="181">
        <v>11527</v>
      </c>
      <c r="J61" s="321"/>
      <c r="K61" s="281">
        <f t="shared" ref="K61:K66" si="26">IF(C61&gt;0,(C61/C49)*100,)</f>
        <v>62.91793313069909</v>
      </c>
      <c r="L61" s="264">
        <f t="shared" si="21"/>
        <v>0</v>
      </c>
      <c r="M61" s="264">
        <f t="shared" si="22"/>
        <v>58.615344872126066</v>
      </c>
      <c r="N61" s="264">
        <f t="shared" si="23"/>
        <v>73.727238944630244</v>
      </c>
      <c r="O61" s="264">
        <f t="shared" si="24"/>
        <v>67.013698630136986</v>
      </c>
      <c r="P61" s="265">
        <f t="shared" si="25"/>
        <v>60.783521809369958</v>
      </c>
      <c r="Q61" s="266">
        <f t="shared" ref="Q61:Q66" si="27">IF(I61&gt;0,(I61/I49)*100,)</f>
        <v>62.807170489838171</v>
      </c>
      <c r="R61" s="264"/>
      <c r="S61" s="264"/>
      <c r="T61" s="264"/>
      <c r="U61" s="264"/>
      <c r="V61" s="264"/>
      <c r="W61" s="265"/>
      <c r="X61" s="281"/>
      <c r="Y61" s="321"/>
      <c r="Z61" s="31"/>
    </row>
    <row r="62" spans="1:27">
      <c r="A62" s="274"/>
      <c r="B62" s="235" t="s">
        <v>660</v>
      </c>
      <c r="C62" s="223">
        <v>2423</v>
      </c>
      <c r="D62" s="31"/>
      <c r="E62" s="31">
        <v>4231</v>
      </c>
      <c r="F62" s="31">
        <v>1877</v>
      </c>
      <c r="G62" s="31">
        <v>1169</v>
      </c>
      <c r="H62" s="31">
        <v>1527</v>
      </c>
      <c r="I62" s="181">
        <v>11227</v>
      </c>
      <c r="J62" s="321"/>
      <c r="K62" s="264">
        <f t="shared" si="26"/>
        <v>64.647812166488791</v>
      </c>
      <c r="L62" s="264">
        <f>IF(D62&gt;0,(D62/D50)*100,)</f>
        <v>0</v>
      </c>
      <c r="M62" s="264">
        <f t="shared" si="22"/>
        <v>54.306250802207678</v>
      </c>
      <c r="N62" s="264">
        <f t="shared" si="23"/>
        <v>69.776951672862452</v>
      </c>
      <c r="O62" s="264">
        <f t="shared" si="24"/>
        <v>67.377521613832855</v>
      </c>
      <c r="P62" s="265">
        <f t="shared" si="25"/>
        <v>60.403481012658233</v>
      </c>
      <c r="Q62" s="266">
        <f t="shared" si="27"/>
        <v>60.712740644603066</v>
      </c>
      <c r="R62" s="264"/>
      <c r="S62" s="264"/>
      <c r="T62" s="264"/>
      <c r="U62" s="264"/>
      <c r="V62" s="264"/>
      <c r="W62" s="265"/>
      <c r="X62" s="281"/>
      <c r="Y62" s="321"/>
      <c r="Z62" s="31"/>
    </row>
    <row r="63" spans="1:27">
      <c r="A63" s="274"/>
      <c r="B63" s="235" t="s">
        <v>806</v>
      </c>
      <c r="C63" s="223">
        <v>2666</v>
      </c>
      <c r="D63" s="31"/>
      <c r="E63" s="31">
        <v>4632</v>
      </c>
      <c r="F63" s="31">
        <v>1871</v>
      </c>
      <c r="G63" s="31">
        <v>1052</v>
      </c>
      <c r="H63" s="31">
        <v>1486</v>
      </c>
      <c r="I63" s="181">
        <v>11707</v>
      </c>
      <c r="J63" s="321"/>
      <c r="K63" s="264">
        <f t="shared" si="26"/>
        <v>64.866180048661803</v>
      </c>
      <c r="L63" s="264">
        <f t="shared" ref="L63:L66" si="28">IF(D63&gt;0,(D63/D51)*100,)</f>
        <v>0</v>
      </c>
      <c r="M63" s="264">
        <f t="shared" si="22"/>
        <v>53.998601072511079</v>
      </c>
      <c r="N63" s="264">
        <f t="shared" si="23"/>
        <v>67.15721464465183</v>
      </c>
      <c r="O63" s="264">
        <f t="shared" si="24"/>
        <v>64.068209500609015</v>
      </c>
      <c r="P63" s="265">
        <f t="shared" si="25"/>
        <v>59.871071716357768</v>
      </c>
      <c r="Q63" s="266">
        <f t="shared" si="27"/>
        <v>59.735687315032152</v>
      </c>
      <c r="R63" s="264"/>
      <c r="S63" s="264"/>
      <c r="T63" s="264"/>
      <c r="U63" s="264"/>
      <c r="V63" s="264"/>
      <c r="W63" s="265"/>
      <c r="X63" s="281"/>
      <c r="Y63" s="321"/>
      <c r="Z63" s="31"/>
    </row>
    <row r="64" spans="1:27">
      <c r="A64" s="274"/>
      <c r="B64" s="235" t="s">
        <v>39</v>
      </c>
      <c r="C64" s="223">
        <v>2726</v>
      </c>
      <c r="D64" s="31"/>
      <c r="E64" s="31">
        <v>4551</v>
      </c>
      <c r="F64" s="31">
        <v>1879</v>
      </c>
      <c r="G64" s="31">
        <v>1131</v>
      </c>
      <c r="H64" s="31">
        <v>1493</v>
      </c>
      <c r="I64" s="181">
        <v>11780</v>
      </c>
      <c r="J64" s="321"/>
      <c r="K64" s="264">
        <f t="shared" si="26"/>
        <v>67.709885742672625</v>
      </c>
      <c r="L64" s="264">
        <f t="shared" si="28"/>
        <v>0</v>
      </c>
      <c r="M64" s="264">
        <f t="shared" si="22"/>
        <v>61.144699717855701</v>
      </c>
      <c r="N64" s="264">
        <f t="shared" si="23"/>
        <v>67.858432647165046</v>
      </c>
      <c r="O64" s="264">
        <f t="shared" si="24"/>
        <v>66.843971631205676</v>
      </c>
      <c r="P64" s="265">
        <f t="shared" si="25"/>
        <v>61.668731928954976</v>
      </c>
      <c r="Q64" s="266">
        <f t="shared" si="27"/>
        <v>64.192687047027405</v>
      </c>
      <c r="R64" s="264"/>
      <c r="S64" s="264"/>
      <c r="T64" s="264"/>
      <c r="U64" s="264"/>
      <c r="V64" s="264"/>
      <c r="W64" s="265"/>
      <c r="X64" s="281"/>
      <c r="Y64" s="321"/>
      <c r="Z64" s="31"/>
    </row>
    <row r="65" spans="1:32">
      <c r="A65" s="274"/>
      <c r="B65" s="235" t="s">
        <v>662</v>
      </c>
      <c r="C65" s="223">
        <v>2879</v>
      </c>
      <c r="D65" s="31"/>
      <c r="E65" s="31">
        <v>4243</v>
      </c>
      <c r="F65" s="31">
        <v>2338</v>
      </c>
      <c r="G65" s="31">
        <v>1147</v>
      </c>
      <c r="H65" s="31">
        <v>1641</v>
      </c>
      <c r="I65" s="181">
        <v>12248</v>
      </c>
      <c r="J65" s="321"/>
      <c r="K65" s="281">
        <f t="shared" si="26"/>
        <v>69.156858035070869</v>
      </c>
      <c r="L65" s="281">
        <f t="shared" si="28"/>
        <v>0</v>
      </c>
      <c r="M65" s="281">
        <f t="shared" si="22"/>
        <v>60.962643678160923</v>
      </c>
      <c r="N65" s="281">
        <f t="shared" si="23"/>
        <v>71.761817065684468</v>
      </c>
      <c r="O65" s="281">
        <f>IF(G65&gt;0,(G65/G53)*100,)</f>
        <v>68.971737823211072</v>
      </c>
      <c r="P65" s="265">
        <f t="shared" si="25"/>
        <v>66.276252019386106</v>
      </c>
      <c r="Q65" s="266">
        <f t="shared" si="27"/>
        <v>66.133909287257026</v>
      </c>
      <c r="R65" s="688"/>
      <c r="S65" s="281"/>
      <c r="T65" s="281"/>
      <c r="U65" s="281"/>
      <c r="V65" s="281"/>
      <c r="W65" s="265"/>
      <c r="X65" s="281"/>
      <c r="Y65" s="321"/>
      <c r="Z65" s="31"/>
    </row>
    <row r="66" spans="1:32">
      <c r="A66" s="274"/>
      <c r="B66" s="236" t="s">
        <v>1032</v>
      </c>
      <c r="C66" s="234">
        <v>2979</v>
      </c>
      <c r="D66" s="84"/>
      <c r="E66" s="84">
        <v>4446</v>
      </c>
      <c r="F66" s="84">
        <v>2174</v>
      </c>
      <c r="G66" s="84">
        <v>1290</v>
      </c>
      <c r="H66" s="84">
        <v>1892</v>
      </c>
      <c r="I66" s="182">
        <v>12781</v>
      </c>
      <c r="J66" s="321"/>
      <c r="K66" s="267">
        <f t="shared" si="26"/>
        <v>68.926422952336878</v>
      </c>
      <c r="L66" s="267">
        <f t="shared" si="28"/>
        <v>0</v>
      </c>
      <c r="M66" s="267">
        <f t="shared" si="22"/>
        <v>60.845764335568632</v>
      </c>
      <c r="N66" s="267">
        <f t="shared" si="23"/>
        <v>75.591098748261473</v>
      </c>
      <c r="O66" s="267">
        <f>IF(G66&gt;0,(G66/G54)*100,)</f>
        <v>71.986607142857139</v>
      </c>
      <c r="P66" s="268">
        <f t="shared" si="25"/>
        <v>68.057553956834539</v>
      </c>
      <c r="Q66" s="269">
        <f t="shared" si="27"/>
        <v>66.996907270535203</v>
      </c>
      <c r="R66" s="270" t="s">
        <v>37</v>
      </c>
      <c r="Y66" s="321"/>
    </row>
    <row r="67" spans="1:32">
      <c r="A67" s="274"/>
      <c r="B67" s="235" t="s">
        <v>41</v>
      </c>
      <c r="C67" s="223">
        <v>2236</v>
      </c>
      <c r="D67" s="31"/>
      <c r="E67" s="31">
        <v>3103</v>
      </c>
      <c r="F67" s="31">
        <v>1218</v>
      </c>
      <c r="G67" s="31">
        <v>623</v>
      </c>
      <c r="H67" s="31">
        <v>905</v>
      </c>
      <c r="I67" s="181">
        <v>8085</v>
      </c>
      <c r="J67" s="321"/>
      <c r="K67" s="264">
        <f t="shared" ref="K67:Q69" si="29">IF(C67&gt;0,(C67/C64)*100,)</f>
        <v>82.024944974321343</v>
      </c>
      <c r="L67" s="264">
        <f t="shared" si="29"/>
        <v>0</v>
      </c>
      <c r="M67" s="264">
        <f t="shared" si="29"/>
        <v>68.182816963304774</v>
      </c>
      <c r="N67" s="264">
        <f t="shared" si="29"/>
        <v>64.82171367748802</v>
      </c>
      <c r="O67" s="264">
        <f t="shared" si="29"/>
        <v>55.083996463306804</v>
      </c>
      <c r="P67" s="265">
        <f t="shared" si="29"/>
        <v>60.616208975217681</v>
      </c>
      <c r="Q67" s="266">
        <f t="shared" si="29"/>
        <v>68.63327674023769</v>
      </c>
      <c r="R67" s="264">
        <f t="shared" ref="R67:X69" si="30">+K67+K70</f>
        <v>86.757153338224498</v>
      </c>
      <c r="S67" s="264">
        <f t="shared" si="30"/>
        <v>0</v>
      </c>
      <c r="T67" s="264">
        <f t="shared" si="30"/>
        <v>78.927708196000879</v>
      </c>
      <c r="U67" s="264">
        <f t="shared" si="30"/>
        <v>77.115486961149543</v>
      </c>
      <c r="V67" s="264">
        <f t="shared" si="30"/>
        <v>63.92572944297082</v>
      </c>
      <c r="W67" s="265">
        <f t="shared" si="30"/>
        <v>66.510381781647681</v>
      </c>
      <c r="X67" s="281">
        <f t="shared" si="30"/>
        <v>77.436332767402376</v>
      </c>
      <c r="Y67" s="321"/>
      <c r="Z67" s="31">
        <f t="shared" ref="Z67:AF69" si="31">+K67+K70+K73</f>
        <v>100</v>
      </c>
      <c r="AA67" s="180">
        <f t="shared" si="31"/>
        <v>0</v>
      </c>
      <c r="AB67" s="180">
        <f t="shared" si="31"/>
        <v>100</v>
      </c>
      <c r="AC67" s="180">
        <f t="shared" si="31"/>
        <v>100</v>
      </c>
      <c r="AD67" s="180">
        <f t="shared" si="31"/>
        <v>100</v>
      </c>
      <c r="AE67" s="180">
        <f t="shared" si="31"/>
        <v>100</v>
      </c>
      <c r="AF67" s="180">
        <f t="shared" si="31"/>
        <v>100</v>
      </c>
    </row>
    <row r="68" spans="1:32">
      <c r="A68" s="274"/>
      <c r="B68" s="235" t="s">
        <v>664</v>
      </c>
      <c r="C68" s="223">
        <v>2308</v>
      </c>
      <c r="D68" s="31"/>
      <c r="E68" s="31">
        <v>2905</v>
      </c>
      <c r="F68" s="31">
        <v>1435</v>
      </c>
      <c r="G68" s="31">
        <v>577</v>
      </c>
      <c r="H68" s="31">
        <v>984</v>
      </c>
      <c r="I68" s="181">
        <v>8209</v>
      </c>
      <c r="J68" s="321"/>
      <c r="K68" s="281">
        <f t="shared" si="29"/>
        <v>80.166724557137897</v>
      </c>
      <c r="L68" s="281">
        <f t="shared" si="29"/>
        <v>0</v>
      </c>
      <c r="M68" s="281">
        <f t="shared" si="29"/>
        <v>68.465708225312284</v>
      </c>
      <c r="N68" s="281">
        <f t="shared" si="29"/>
        <v>61.377245508982035</v>
      </c>
      <c r="O68" s="281">
        <f t="shared" si="29"/>
        <v>50.30514385353095</v>
      </c>
      <c r="P68" s="265">
        <f t="shared" si="29"/>
        <v>59.963436928702009</v>
      </c>
      <c r="Q68" s="266">
        <f t="shared" si="29"/>
        <v>67.023187459177009</v>
      </c>
      <c r="R68" s="281">
        <f t="shared" si="30"/>
        <v>86.418895449808957</v>
      </c>
      <c r="S68" s="281">
        <f t="shared" si="30"/>
        <v>0</v>
      </c>
      <c r="T68" s="281">
        <f t="shared" si="30"/>
        <v>78.057977845863775</v>
      </c>
      <c r="U68" s="281">
        <f t="shared" si="30"/>
        <v>72.112917023096657</v>
      </c>
      <c r="V68" s="281">
        <f t="shared" si="30"/>
        <v>57.454228421970356</v>
      </c>
      <c r="W68" s="265">
        <f t="shared" si="30"/>
        <v>66.179159049360152</v>
      </c>
      <c r="X68" s="281">
        <f t="shared" si="30"/>
        <v>75.367406923579367</v>
      </c>
      <c r="Y68" s="321"/>
      <c r="Z68" s="31">
        <f t="shared" si="31"/>
        <v>100</v>
      </c>
      <c r="AA68" s="179">
        <f t="shared" si="31"/>
        <v>0</v>
      </c>
      <c r="AB68" s="179">
        <f t="shared" si="31"/>
        <v>100</v>
      </c>
      <c r="AC68" s="179">
        <f t="shared" si="31"/>
        <v>100</v>
      </c>
      <c r="AD68" s="179">
        <f t="shared" si="31"/>
        <v>100</v>
      </c>
      <c r="AE68" s="179">
        <f t="shared" si="31"/>
        <v>100</v>
      </c>
      <c r="AF68" s="179">
        <f t="shared" si="31"/>
        <v>100</v>
      </c>
    </row>
    <row r="69" spans="1:32">
      <c r="A69" s="274"/>
      <c r="B69" s="236" t="s">
        <v>1034</v>
      </c>
      <c r="C69" s="234">
        <v>2477</v>
      </c>
      <c r="D69" s="84"/>
      <c r="E69" s="84">
        <v>3060</v>
      </c>
      <c r="F69" s="84">
        <v>1443</v>
      </c>
      <c r="G69" s="84">
        <v>712</v>
      </c>
      <c r="H69" s="84">
        <v>1243</v>
      </c>
      <c r="I69" s="182">
        <v>8935</v>
      </c>
      <c r="J69" s="321"/>
      <c r="K69" s="267">
        <f t="shared" si="29"/>
        <v>83.148707620006718</v>
      </c>
      <c r="L69" s="267">
        <f t="shared" si="29"/>
        <v>0</v>
      </c>
      <c r="M69" s="267">
        <f t="shared" si="29"/>
        <v>68.825910931174079</v>
      </c>
      <c r="N69" s="267">
        <f t="shared" si="29"/>
        <v>66.37534498620056</v>
      </c>
      <c r="O69" s="267">
        <f t="shared" si="29"/>
        <v>55.193798449612409</v>
      </c>
      <c r="P69" s="268">
        <f t="shared" si="29"/>
        <v>65.697674418604649</v>
      </c>
      <c r="Q69" s="269">
        <f t="shared" si="29"/>
        <v>69.908457867146552</v>
      </c>
      <c r="R69" s="281">
        <f t="shared" si="30"/>
        <v>86.169855656260495</v>
      </c>
      <c r="S69" s="281">
        <f t="shared" si="30"/>
        <v>0</v>
      </c>
      <c r="T69" s="281">
        <f t="shared" si="30"/>
        <v>73.661718398560495</v>
      </c>
      <c r="U69" s="281">
        <f t="shared" si="30"/>
        <v>71.389144434222644</v>
      </c>
      <c r="V69" s="281">
        <f t="shared" si="30"/>
        <v>59.457364341085274</v>
      </c>
      <c r="W69" s="265">
        <f t="shared" si="30"/>
        <v>69.080338266384771</v>
      </c>
      <c r="X69" s="281">
        <f t="shared" si="30"/>
        <v>74.078710586026133</v>
      </c>
      <c r="Y69" s="321"/>
      <c r="Z69" s="31">
        <f t="shared" si="31"/>
        <v>100</v>
      </c>
      <c r="AA69" s="179">
        <f t="shared" si="31"/>
        <v>0</v>
      </c>
      <c r="AB69" s="179">
        <f t="shared" si="31"/>
        <v>99.999999999999986</v>
      </c>
      <c r="AC69" s="179">
        <f t="shared" si="31"/>
        <v>100.00000000000001</v>
      </c>
      <c r="AD69" s="179">
        <f t="shared" si="31"/>
        <v>100</v>
      </c>
      <c r="AE69" s="179">
        <f t="shared" si="31"/>
        <v>100</v>
      </c>
      <c r="AF69" s="179">
        <f t="shared" si="31"/>
        <v>100</v>
      </c>
    </row>
    <row r="70" spans="1:32">
      <c r="A70" s="274"/>
      <c r="B70" s="235" t="s">
        <v>43</v>
      </c>
      <c r="C70" s="223">
        <v>129</v>
      </c>
      <c r="D70" s="31"/>
      <c r="E70" s="31">
        <v>489</v>
      </c>
      <c r="F70" s="31">
        <v>231</v>
      </c>
      <c r="G70" s="31">
        <v>100</v>
      </c>
      <c r="H70" s="31">
        <v>88</v>
      </c>
      <c r="I70" s="181">
        <v>1037</v>
      </c>
      <c r="J70" s="321"/>
      <c r="K70" s="264">
        <f t="shared" ref="K70:Q72" si="32">IF(C70&gt;0,(C70/C64)*100,)</f>
        <v>4.7322083639031547</v>
      </c>
      <c r="L70" s="264">
        <f t="shared" si="32"/>
        <v>0</v>
      </c>
      <c r="M70" s="264">
        <f t="shared" si="32"/>
        <v>10.74489123269611</v>
      </c>
      <c r="N70" s="264">
        <f t="shared" si="32"/>
        <v>12.293773283661521</v>
      </c>
      <c r="O70" s="264">
        <f t="shared" si="32"/>
        <v>8.8417329796640143</v>
      </c>
      <c r="P70" s="265">
        <f t="shared" si="32"/>
        <v>5.8941728064300065</v>
      </c>
      <c r="Q70" s="266">
        <f t="shared" si="32"/>
        <v>8.8030560271646863</v>
      </c>
      <c r="R70" s="256"/>
      <c r="S70" s="256"/>
      <c r="T70" s="257"/>
      <c r="U70" s="257"/>
      <c r="V70" s="257"/>
      <c r="W70" s="257"/>
      <c r="X70" s="258"/>
      <c r="Y70" s="321"/>
      <c r="Z70" s="31"/>
    </row>
    <row r="71" spans="1:32">
      <c r="A71" s="274"/>
      <c r="B71" s="235" t="s">
        <v>666</v>
      </c>
      <c r="C71" s="223">
        <v>180</v>
      </c>
      <c r="D71" s="31"/>
      <c r="E71" s="31">
        <v>407</v>
      </c>
      <c r="F71" s="31">
        <v>251</v>
      </c>
      <c r="G71" s="31">
        <v>82</v>
      </c>
      <c r="H71" s="31">
        <v>102</v>
      </c>
      <c r="I71" s="181">
        <v>1022</v>
      </c>
      <c r="J71" s="321"/>
      <c r="K71" s="281">
        <f t="shared" si="32"/>
        <v>6.2521708926710664</v>
      </c>
      <c r="L71" s="281">
        <f t="shared" si="32"/>
        <v>0</v>
      </c>
      <c r="M71" s="281">
        <f t="shared" si="32"/>
        <v>9.5922696205514963</v>
      </c>
      <c r="N71" s="281">
        <f t="shared" si="32"/>
        <v>10.735671514114628</v>
      </c>
      <c r="O71" s="281">
        <f t="shared" si="32"/>
        <v>7.1490845684394069</v>
      </c>
      <c r="P71" s="265">
        <f t="shared" si="32"/>
        <v>6.2157221206581355</v>
      </c>
      <c r="Q71" s="266">
        <f t="shared" si="32"/>
        <v>8.344219464402352</v>
      </c>
      <c r="R71" s="264"/>
      <c r="S71" s="264"/>
      <c r="T71" s="264"/>
      <c r="U71" s="264"/>
      <c r="V71" s="264"/>
      <c r="W71" s="265"/>
      <c r="X71" s="281"/>
      <c r="Y71" s="321"/>
      <c r="Z71" s="31"/>
    </row>
    <row r="72" spans="1:32">
      <c r="A72" s="274"/>
      <c r="B72" s="236" t="s">
        <v>1036</v>
      </c>
      <c r="C72" s="234">
        <v>90</v>
      </c>
      <c r="D72" s="84"/>
      <c r="E72" s="84">
        <v>215</v>
      </c>
      <c r="F72" s="84">
        <v>109</v>
      </c>
      <c r="G72" s="84">
        <v>55</v>
      </c>
      <c r="H72" s="84">
        <v>64</v>
      </c>
      <c r="I72" s="182">
        <v>533</v>
      </c>
      <c r="J72" s="321"/>
      <c r="K72" s="267">
        <f t="shared" si="32"/>
        <v>3.0211480362537766</v>
      </c>
      <c r="L72" s="267">
        <f t="shared" si="32"/>
        <v>0</v>
      </c>
      <c r="M72" s="267">
        <f t="shared" si="32"/>
        <v>4.8358074673864149</v>
      </c>
      <c r="N72" s="267">
        <f t="shared" si="32"/>
        <v>5.0137994480220796</v>
      </c>
      <c r="O72" s="267">
        <f t="shared" si="32"/>
        <v>4.2635658914728678</v>
      </c>
      <c r="P72" s="268">
        <f t="shared" si="32"/>
        <v>3.382663847780127</v>
      </c>
      <c r="Q72" s="269">
        <f t="shared" si="32"/>
        <v>4.1702527188795875</v>
      </c>
      <c r="R72" s="270"/>
      <c r="S72" s="267"/>
      <c r="T72" s="267"/>
      <c r="U72" s="267"/>
      <c r="V72" s="267"/>
      <c r="W72" s="268"/>
      <c r="X72" s="267"/>
      <c r="Y72" s="321"/>
      <c r="Z72" s="31"/>
    </row>
    <row r="73" spans="1:32">
      <c r="A73" s="274"/>
      <c r="B73" s="235" t="s">
        <v>45</v>
      </c>
      <c r="C73" s="223">
        <v>361</v>
      </c>
      <c r="D73" s="31"/>
      <c r="E73" s="31">
        <v>959</v>
      </c>
      <c r="F73" s="31">
        <v>430</v>
      </c>
      <c r="G73" s="31">
        <v>408</v>
      </c>
      <c r="H73" s="31">
        <v>500</v>
      </c>
      <c r="I73" s="181">
        <v>2658</v>
      </c>
      <c r="J73" s="321"/>
      <c r="K73" s="264">
        <f t="shared" ref="K73:Q75" si="33">IF(C73&gt;0,(C73/C64)*100,)</f>
        <v>13.242846661775495</v>
      </c>
      <c r="L73" s="264">
        <f t="shared" si="33"/>
        <v>0</v>
      </c>
      <c r="M73" s="264">
        <f t="shared" si="33"/>
        <v>21.072291803999121</v>
      </c>
      <c r="N73" s="264">
        <f t="shared" si="33"/>
        <v>22.88451303885045</v>
      </c>
      <c r="O73" s="264">
        <f t="shared" si="33"/>
        <v>36.074270557029173</v>
      </c>
      <c r="P73" s="265">
        <f t="shared" si="33"/>
        <v>33.489618218352312</v>
      </c>
      <c r="Q73" s="266">
        <f t="shared" si="33"/>
        <v>22.563667232597624</v>
      </c>
      <c r="R73" s="264"/>
      <c r="S73" s="256"/>
      <c r="T73" s="257"/>
      <c r="U73" s="257"/>
      <c r="V73" s="257"/>
      <c r="W73" s="257"/>
      <c r="X73" s="258"/>
      <c r="Y73" s="321"/>
      <c r="Z73" s="31"/>
    </row>
    <row r="74" spans="1:32">
      <c r="A74" s="274"/>
      <c r="B74" s="235" t="s">
        <v>668</v>
      </c>
      <c r="C74" s="223">
        <v>391</v>
      </c>
      <c r="D74" s="31"/>
      <c r="E74" s="31">
        <v>931</v>
      </c>
      <c r="F74" s="31">
        <v>652</v>
      </c>
      <c r="G74" s="31">
        <v>488</v>
      </c>
      <c r="H74" s="31">
        <v>555</v>
      </c>
      <c r="I74" s="181">
        <v>3017</v>
      </c>
      <c r="J74" s="321"/>
      <c r="K74" s="281">
        <f t="shared" si="33"/>
        <v>13.581104550191039</v>
      </c>
      <c r="L74" s="281">
        <f t="shared" si="33"/>
        <v>0</v>
      </c>
      <c r="M74" s="281">
        <f t="shared" si="33"/>
        <v>21.942022154136222</v>
      </c>
      <c r="N74" s="281">
        <f t="shared" si="33"/>
        <v>27.887082976903336</v>
      </c>
      <c r="O74" s="281">
        <f t="shared" si="33"/>
        <v>42.545771578029644</v>
      </c>
      <c r="P74" s="265">
        <f t="shared" si="33"/>
        <v>33.820840950639855</v>
      </c>
      <c r="Q74" s="266">
        <f t="shared" si="33"/>
        <v>24.63259307642064</v>
      </c>
      <c r="S74" s="264"/>
      <c r="T74" s="264"/>
      <c r="U74" s="264"/>
      <c r="V74" s="264"/>
      <c r="W74" s="265"/>
      <c r="X74" s="281"/>
      <c r="Y74" s="321"/>
      <c r="Z74" s="31"/>
    </row>
    <row r="75" spans="1:32">
      <c r="A75" s="274"/>
      <c r="B75" s="236" t="s">
        <v>1038</v>
      </c>
      <c r="C75" s="234">
        <v>412</v>
      </c>
      <c r="D75" s="84"/>
      <c r="E75" s="84">
        <v>1171</v>
      </c>
      <c r="F75" s="84">
        <v>622</v>
      </c>
      <c r="G75" s="84">
        <v>523</v>
      </c>
      <c r="H75" s="84">
        <v>585</v>
      </c>
      <c r="I75" s="182">
        <v>3313</v>
      </c>
      <c r="J75" s="321"/>
      <c r="K75" s="267">
        <f t="shared" si="33"/>
        <v>13.830144343739509</v>
      </c>
      <c r="L75" s="267">
        <f t="shared" si="33"/>
        <v>0</v>
      </c>
      <c r="M75" s="267">
        <f t="shared" si="33"/>
        <v>26.338281601439494</v>
      </c>
      <c r="N75" s="267">
        <f t="shared" si="33"/>
        <v>28.610855565777371</v>
      </c>
      <c r="O75" s="267">
        <f t="shared" si="33"/>
        <v>40.542635658914726</v>
      </c>
      <c r="P75" s="268">
        <f t="shared" si="33"/>
        <v>30.919661733615222</v>
      </c>
      <c r="Q75" s="269">
        <f t="shared" si="33"/>
        <v>25.92128941397387</v>
      </c>
      <c r="R75" s="270" t="s">
        <v>38</v>
      </c>
      <c r="S75" s="267"/>
      <c r="T75" s="267"/>
      <c r="U75" s="267"/>
      <c r="V75" s="267"/>
      <c r="W75" s="268"/>
      <c r="X75" s="267"/>
      <c r="Y75" s="321"/>
      <c r="Z75" s="31"/>
    </row>
    <row r="76" spans="1:32">
      <c r="A76" s="274"/>
      <c r="B76" s="235" t="s">
        <v>47</v>
      </c>
      <c r="C76" s="223">
        <v>1240</v>
      </c>
      <c r="D76" s="31"/>
      <c r="E76" s="31">
        <v>1480</v>
      </c>
      <c r="F76" s="31">
        <v>674</v>
      </c>
      <c r="G76" s="31">
        <v>300</v>
      </c>
      <c r="H76" s="31">
        <v>306</v>
      </c>
      <c r="I76" s="181">
        <v>4000</v>
      </c>
      <c r="J76" s="321"/>
      <c r="K76" s="264">
        <f t="shared" ref="K76:Q78" si="34">IF(C76&gt;0,(C76/C59)*100,)</f>
        <v>56.698673982624605</v>
      </c>
      <c r="L76" s="264">
        <f t="shared" si="34"/>
        <v>0</v>
      </c>
      <c r="M76" s="264">
        <f t="shared" si="34"/>
        <v>37.148594377510044</v>
      </c>
      <c r="N76" s="264">
        <f t="shared" si="34"/>
        <v>36.412749864937872</v>
      </c>
      <c r="O76" s="264">
        <f t="shared" si="34"/>
        <v>29.041626331074539</v>
      </c>
      <c r="P76" s="265">
        <f t="shared" si="34"/>
        <v>19.62796664528544</v>
      </c>
      <c r="Q76" s="266">
        <f t="shared" si="34"/>
        <v>37.686074995289246</v>
      </c>
      <c r="R76" s="264">
        <f t="shared" ref="R76:X78" si="35">+K76+K79+K82</f>
        <v>79.561042524005487</v>
      </c>
      <c r="S76" s="264">
        <f t="shared" si="35"/>
        <v>0</v>
      </c>
      <c r="T76" s="264">
        <f t="shared" si="35"/>
        <v>71.937751004016064</v>
      </c>
      <c r="U76" s="264">
        <f t="shared" si="35"/>
        <v>67.80118854673151</v>
      </c>
      <c r="V76" s="264">
        <f t="shared" si="35"/>
        <v>56.534365924491766</v>
      </c>
      <c r="W76" s="265">
        <f t="shared" si="35"/>
        <v>37.139191789608724</v>
      </c>
      <c r="X76" s="281">
        <f t="shared" si="35"/>
        <v>66.176747691727911</v>
      </c>
      <c r="Y76" s="321"/>
      <c r="Z76" s="31">
        <f t="shared" ref="Z76:AF78" si="36">K76+K79+K82+K85</f>
        <v>100</v>
      </c>
      <c r="AA76" s="180">
        <f t="shared" si="36"/>
        <v>0</v>
      </c>
      <c r="AB76" s="180">
        <f t="shared" si="36"/>
        <v>100</v>
      </c>
      <c r="AC76" s="180">
        <f t="shared" si="36"/>
        <v>100.00000000000001</v>
      </c>
      <c r="AD76" s="180">
        <f t="shared" si="36"/>
        <v>100</v>
      </c>
      <c r="AE76" s="180">
        <f t="shared" si="36"/>
        <v>100</v>
      </c>
      <c r="AF76" s="180">
        <f t="shared" si="36"/>
        <v>100</v>
      </c>
    </row>
    <row r="77" spans="1:32">
      <c r="A77" s="274"/>
      <c r="B77" s="235" t="s">
        <v>670</v>
      </c>
      <c r="C77" s="223">
        <v>1177</v>
      </c>
      <c r="D77" s="31"/>
      <c r="E77" s="31">
        <v>1399</v>
      </c>
      <c r="F77" s="31">
        <v>613</v>
      </c>
      <c r="G77" s="31">
        <v>214</v>
      </c>
      <c r="H77" s="31">
        <v>310</v>
      </c>
      <c r="I77" s="181">
        <v>3713</v>
      </c>
      <c r="J77" s="321"/>
      <c r="K77" s="281">
        <f t="shared" si="34"/>
        <v>54.566527584608252</v>
      </c>
      <c r="L77" s="281">
        <f t="shared" si="34"/>
        <v>0</v>
      </c>
      <c r="M77" s="281">
        <f t="shared" si="34"/>
        <v>34.534682794371761</v>
      </c>
      <c r="N77" s="281">
        <f t="shared" si="34"/>
        <v>34.2841163310962</v>
      </c>
      <c r="O77" s="281">
        <f t="shared" si="34"/>
        <v>19.331526648599819</v>
      </c>
      <c r="P77" s="265">
        <f t="shared" si="34"/>
        <v>17.89838337182448</v>
      </c>
      <c r="Q77" s="266">
        <f t="shared" si="34"/>
        <v>34.268574065528377</v>
      </c>
      <c r="R77" s="281">
        <f t="shared" si="35"/>
        <v>76.819656930922577</v>
      </c>
      <c r="S77" s="281">
        <f t="shared" si="35"/>
        <v>0</v>
      </c>
      <c r="T77" s="281">
        <f t="shared" si="35"/>
        <v>68.180696124413714</v>
      </c>
      <c r="U77" s="281">
        <f t="shared" si="35"/>
        <v>64.821029082774061</v>
      </c>
      <c r="V77" s="281">
        <f t="shared" si="35"/>
        <v>46.793134598012642</v>
      </c>
      <c r="W77" s="265">
        <f t="shared" si="35"/>
        <v>36.605080831408777</v>
      </c>
      <c r="X77" s="281">
        <f t="shared" si="35"/>
        <v>62.113520996769722</v>
      </c>
      <c r="Y77" s="321"/>
      <c r="Z77" s="31">
        <f t="shared" si="36"/>
        <v>100</v>
      </c>
      <c r="AA77" s="179">
        <f t="shared" si="36"/>
        <v>0</v>
      </c>
      <c r="AB77" s="179">
        <f t="shared" si="36"/>
        <v>99.999999999999986</v>
      </c>
      <c r="AC77" s="179">
        <f t="shared" si="36"/>
        <v>100</v>
      </c>
      <c r="AD77" s="179">
        <f t="shared" si="36"/>
        <v>100</v>
      </c>
      <c r="AE77" s="179">
        <f t="shared" si="36"/>
        <v>100</v>
      </c>
      <c r="AF77" s="179">
        <f t="shared" si="36"/>
        <v>100</v>
      </c>
    </row>
    <row r="78" spans="1:32">
      <c r="A78" s="274"/>
      <c r="B78" s="236" t="s">
        <v>1040</v>
      </c>
      <c r="C78" s="234">
        <v>1302</v>
      </c>
      <c r="D78" s="84"/>
      <c r="E78" s="84">
        <v>1594</v>
      </c>
      <c r="F78" s="84">
        <v>710</v>
      </c>
      <c r="G78" s="84">
        <v>297</v>
      </c>
      <c r="H78" s="84">
        <v>296</v>
      </c>
      <c r="I78" s="182">
        <v>4199</v>
      </c>
      <c r="J78" s="321"/>
      <c r="K78" s="267">
        <f t="shared" si="34"/>
        <v>57.180500658761524</v>
      </c>
      <c r="L78" s="267">
        <f t="shared" si="34"/>
        <v>0</v>
      </c>
      <c r="M78" s="267">
        <f t="shared" si="34"/>
        <v>35.125605993829886</v>
      </c>
      <c r="N78" s="267">
        <f t="shared" si="34"/>
        <v>35.786290322580641</v>
      </c>
      <c r="O78" s="267">
        <f t="shared" si="34"/>
        <v>24.284546197874079</v>
      </c>
      <c r="P78" s="268">
        <f t="shared" si="34"/>
        <v>19.667774086378735</v>
      </c>
      <c r="Q78" s="269">
        <f t="shared" si="34"/>
        <v>36.427518001214537</v>
      </c>
      <c r="R78" s="281">
        <f t="shared" si="35"/>
        <v>84.760649978041272</v>
      </c>
      <c r="S78" s="281">
        <f t="shared" si="35"/>
        <v>0</v>
      </c>
      <c r="T78" s="281">
        <f t="shared" si="35"/>
        <v>70.229175848391364</v>
      </c>
      <c r="U78" s="281">
        <f t="shared" si="35"/>
        <v>64.717741935483872</v>
      </c>
      <c r="V78" s="281">
        <f t="shared" si="35"/>
        <v>51.349141455437447</v>
      </c>
      <c r="W78" s="265">
        <f t="shared" si="35"/>
        <v>38.006644518272424</v>
      </c>
      <c r="X78" s="281">
        <f t="shared" si="35"/>
        <v>65.940834562331915</v>
      </c>
      <c r="Y78" s="321"/>
      <c r="Z78" s="31">
        <f t="shared" si="36"/>
        <v>99.999999999999986</v>
      </c>
      <c r="AA78" s="179">
        <f t="shared" si="36"/>
        <v>0</v>
      </c>
      <c r="AB78" s="179">
        <f t="shared" si="36"/>
        <v>100</v>
      </c>
      <c r="AC78" s="179">
        <f t="shared" si="36"/>
        <v>100</v>
      </c>
      <c r="AD78" s="179">
        <f t="shared" si="36"/>
        <v>100</v>
      </c>
      <c r="AE78" s="179">
        <f t="shared" si="36"/>
        <v>100</v>
      </c>
      <c r="AF78" s="179">
        <f t="shared" si="36"/>
        <v>100</v>
      </c>
    </row>
    <row r="79" spans="1:32">
      <c r="A79" s="274"/>
      <c r="B79" s="235" t="s">
        <v>51</v>
      </c>
      <c r="C79" s="223">
        <v>107</v>
      </c>
      <c r="D79" s="31"/>
      <c r="E79" s="31">
        <v>284</v>
      </c>
      <c r="F79" s="31">
        <v>98</v>
      </c>
      <c r="G79" s="31">
        <v>54</v>
      </c>
      <c r="H79" s="31">
        <v>40</v>
      </c>
      <c r="I79" s="181">
        <v>583</v>
      </c>
      <c r="J79" s="321"/>
      <c r="K79" s="264">
        <f t="shared" ref="K79:Q81" si="37">IF(C79&gt;0,(C79/C59)*100,)</f>
        <v>4.8925468678555104</v>
      </c>
      <c r="L79" s="264">
        <f t="shared" si="37"/>
        <v>0</v>
      </c>
      <c r="M79" s="264">
        <f t="shared" si="37"/>
        <v>7.1285140562248994</v>
      </c>
      <c r="N79" s="264">
        <f t="shared" si="37"/>
        <v>5.2944354403025393</v>
      </c>
      <c r="O79" s="264">
        <f t="shared" si="37"/>
        <v>5.2274927395934174</v>
      </c>
      <c r="P79" s="265">
        <f t="shared" si="37"/>
        <v>2.5657472738935216</v>
      </c>
      <c r="Q79" s="266">
        <f t="shared" si="37"/>
        <v>5.4927454305634065</v>
      </c>
      <c r="R79" s="256"/>
      <c r="S79" s="256"/>
      <c r="T79" s="257"/>
      <c r="U79" s="257"/>
      <c r="V79" s="257"/>
      <c r="W79" s="257"/>
      <c r="X79" s="258"/>
      <c r="Y79" s="321"/>
      <c r="Z79" s="31"/>
    </row>
    <row r="80" spans="1:32">
      <c r="A80" s="274"/>
      <c r="B80" s="235" t="s">
        <v>672</v>
      </c>
      <c r="C80" s="223">
        <v>107</v>
      </c>
      <c r="D80" s="31"/>
      <c r="E80" s="31">
        <v>247</v>
      </c>
      <c r="F80" s="31">
        <v>77</v>
      </c>
      <c r="G80" s="31">
        <v>38</v>
      </c>
      <c r="H80" s="31">
        <v>46</v>
      </c>
      <c r="I80" s="181">
        <v>515</v>
      </c>
      <c r="J80" s="321"/>
      <c r="K80" s="281">
        <f t="shared" si="37"/>
        <v>4.9605934167825678</v>
      </c>
      <c r="L80" s="281">
        <f t="shared" si="37"/>
        <v>0</v>
      </c>
      <c r="M80" s="281">
        <f t="shared" si="37"/>
        <v>6.0972599358183164</v>
      </c>
      <c r="N80" s="281">
        <f t="shared" si="37"/>
        <v>4.3064876957494409</v>
      </c>
      <c r="O80" s="281">
        <f t="shared" si="37"/>
        <v>3.4327009936766033</v>
      </c>
      <c r="P80" s="265">
        <f t="shared" si="37"/>
        <v>2.6558891454965359</v>
      </c>
      <c r="Q80" s="266">
        <f t="shared" si="37"/>
        <v>4.753114905399169</v>
      </c>
      <c r="R80" s="264"/>
      <c r="S80" s="264"/>
      <c r="T80" s="264"/>
      <c r="U80" s="264"/>
      <c r="V80" s="264"/>
      <c r="W80" s="265"/>
      <c r="X80" s="281"/>
      <c r="Y80" s="321"/>
      <c r="Z80" s="31"/>
    </row>
    <row r="81" spans="1:27">
      <c r="A81" s="274"/>
      <c r="B81" s="236" t="s">
        <v>1042</v>
      </c>
      <c r="C81" s="234">
        <v>236</v>
      </c>
      <c r="D81" s="84"/>
      <c r="E81" s="84">
        <v>482</v>
      </c>
      <c r="F81" s="84">
        <v>153</v>
      </c>
      <c r="G81" s="84">
        <v>100</v>
      </c>
      <c r="H81" s="84">
        <v>55</v>
      </c>
      <c r="I81" s="182">
        <v>1026</v>
      </c>
      <c r="J81" s="321"/>
      <c r="K81" s="267">
        <f t="shared" si="37"/>
        <v>10.364514712340799</v>
      </c>
      <c r="L81" s="267">
        <f t="shared" si="37"/>
        <v>0</v>
      </c>
      <c r="M81" s="267">
        <f t="shared" si="37"/>
        <v>10.621419127368885</v>
      </c>
      <c r="N81" s="267">
        <f t="shared" si="37"/>
        <v>7.711693548387097</v>
      </c>
      <c r="O81" s="267">
        <f t="shared" si="37"/>
        <v>8.1766148814390842</v>
      </c>
      <c r="P81" s="268">
        <f t="shared" si="37"/>
        <v>3.6544850498338874</v>
      </c>
      <c r="Q81" s="269">
        <f t="shared" si="37"/>
        <v>8.90084150255921</v>
      </c>
      <c r="R81" s="270"/>
      <c r="S81" s="267"/>
      <c r="T81" s="267"/>
      <c r="U81" s="267"/>
      <c r="V81" s="267"/>
      <c r="W81" s="268"/>
      <c r="X81" s="267"/>
      <c r="Y81" s="321"/>
      <c r="Z81" s="31"/>
    </row>
    <row r="82" spans="1:27">
      <c r="A82" s="274"/>
      <c r="B82" s="235" t="s">
        <v>53</v>
      </c>
      <c r="C82" s="223">
        <v>393</v>
      </c>
      <c r="D82" s="31"/>
      <c r="E82" s="31">
        <v>1102</v>
      </c>
      <c r="F82" s="31">
        <v>483</v>
      </c>
      <c r="G82" s="31">
        <v>230</v>
      </c>
      <c r="H82" s="31">
        <v>233</v>
      </c>
      <c r="I82" s="181">
        <v>2441</v>
      </c>
      <c r="J82" s="321"/>
      <c r="K82" s="264">
        <f t="shared" ref="K82:Q84" si="38">IF(C82&gt;0,(C82/C59)*100,)</f>
        <v>17.969821673525377</v>
      </c>
      <c r="L82" s="264">
        <f t="shared" si="38"/>
        <v>0</v>
      </c>
      <c r="M82" s="264">
        <f t="shared" si="38"/>
        <v>27.660642570281123</v>
      </c>
      <c r="N82" s="264">
        <f t="shared" si="38"/>
        <v>26.094003241491087</v>
      </c>
      <c r="O82" s="264">
        <f t="shared" si="38"/>
        <v>22.265246853823815</v>
      </c>
      <c r="P82" s="265">
        <f t="shared" si="38"/>
        <v>14.945477870429762</v>
      </c>
      <c r="Q82" s="266">
        <f t="shared" si="38"/>
        <v>22.997927265875258</v>
      </c>
      <c r="R82" s="256"/>
      <c r="S82" s="256"/>
      <c r="T82" s="257"/>
      <c r="U82" s="257"/>
      <c r="V82" s="257"/>
      <c r="W82" s="257"/>
      <c r="X82" s="258"/>
      <c r="Y82" s="321"/>
      <c r="Z82" s="31"/>
    </row>
    <row r="83" spans="1:27">
      <c r="A83" s="274"/>
      <c r="B83" s="235" t="s">
        <v>674</v>
      </c>
      <c r="C83" s="223">
        <v>373</v>
      </c>
      <c r="D83" s="31"/>
      <c r="E83" s="31">
        <v>1116</v>
      </c>
      <c r="F83" s="31">
        <v>469</v>
      </c>
      <c r="G83" s="31">
        <v>266</v>
      </c>
      <c r="H83" s="31">
        <v>278</v>
      </c>
      <c r="I83" s="181">
        <v>2502</v>
      </c>
      <c r="J83" s="321"/>
      <c r="K83" s="281">
        <f t="shared" si="38"/>
        <v>17.292535929531759</v>
      </c>
      <c r="L83" s="281">
        <f t="shared" si="38"/>
        <v>0</v>
      </c>
      <c r="M83" s="281">
        <f t="shared" si="38"/>
        <v>27.548753394223645</v>
      </c>
      <c r="N83" s="281">
        <f t="shared" si="38"/>
        <v>26.230425055928414</v>
      </c>
      <c r="O83" s="281">
        <f t="shared" si="38"/>
        <v>24.028906955736222</v>
      </c>
      <c r="P83" s="265">
        <f t="shared" si="38"/>
        <v>16.05080831408776</v>
      </c>
      <c r="Q83" s="266">
        <f t="shared" si="38"/>
        <v>23.09183202584218</v>
      </c>
      <c r="R83" s="264"/>
      <c r="S83" s="264"/>
      <c r="T83" s="264"/>
      <c r="U83" s="264"/>
      <c r="V83" s="264"/>
      <c r="W83" s="265"/>
      <c r="X83" s="281"/>
      <c r="Y83" s="321"/>
      <c r="Z83" s="31"/>
    </row>
    <row r="84" spans="1:27">
      <c r="A84" s="274"/>
      <c r="B84" s="236" t="s">
        <v>1046</v>
      </c>
      <c r="C84" s="234">
        <v>392</v>
      </c>
      <c r="D84" s="84"/>
      <c r="E84" s="84">
        <v>1111</v>
      </c>
      <c r="F84" s="84">
        <v>421</v>
      </c>
      <c r="G84" s="84">
        <v>231</v>
      </c>
      <c r="H84" s="84">
        <v>221</v>
      </c>
      <c r="I84" s="182">
        <v>2376</v>
      </c>
      <c r="J84" s="321"/>
      <c r="K84" s="267">
        <f t="shared" si="38"/>
        <v>17.215634606938952</v>
      </c>
      <c r="L84" s="267">
        <f t="shared" si="38"/>
        <v>0</v>
      </c>
      <c r="M84" s="267">
        <f t="shared" si="38"/>
        <v>24.482150727192593</v>
      </c>
      <c r="N84" s="267">
        <f t="shared" si="38"/>
        <v>21.219758064516128</v>
      </c>
      <c r="O84" s="267">
        <f t="shared" si="38"/>
        <v>18.887980376124286</v>
      </c>
      <c r="P84" s="268">
        <f t="shared" si="38"/>
        <v>14.6843853820598</v>
      </c>
      <c r="Q84" s="269">
        <f t="shared" si="38"/>
        <v>20.612475058558168</v>
      </c>
      <c r="R84" s="270"/>
      <c r="S84" s="267"/>
      <c r="T84" s="267"/>
      <c r="U84" s="267"/>
      <c r="V84" s="267"/>
      <c r="W84" s="268"/>
      <c r="X84" s="267"/>
      <c r="Y84" s="321"/>
      <c r="Z84" s="31"/>
    </row>
    <row r="85" spans="1:27">
      <c r="A85" s="274"/>
      <c r="B85" s="235" t="s">
        <v>55</v>
      </c>
      <c r="C85" s="237">
        <v>447</v>
      </c>
      <c r="D85" s="238"/>
      <c r="E85" s="238">
        <v>1118</v>
      </c>
      <c r="F85" s="238">
        <v>596</v>
      </c>
      <c r="G85" s="238">
        <v>449</v>
      </c>
      <c r="H85" s="238">
        <v>980</v>
      </c>
      <c r="I85" s="322">
        <v>3590</v>
      </c>
      <c r="J85" s="321"/>
      <c r="K85" s="264">
        <f t="shared" ref="K85:Q87" si="39">IF(C85&gt;0,(C85/C59)*100,)</f>
        <v>20.438957475994513</v>
      </c>
      <c r="L85" s="264">
        <f t="shared" si="39"/>
        <v>0</v>
      </c>
      <c r="M85" s="264">
        <f t="shared" si="39"/>
        <v>28.062248995983936</v>
      </c>
      <c r="N85" s="264">
        <f t="shared" si="39"/>
        <v>32.198811453268505</v>
      </c>
      <c r="O85" s="264">
        <f t="shared" si="39"/>
        <v>43.465634075508234</v>
      </c>
      <c r="P85" s="265">
        <f t="shared" si="39"/>
        <v>62.860808210391269</v>
      </c>
      <c r="Q85" s="266">
        <f t="shared" si="39"/>
        <v>33.823252308272096</v>
      </c>
      <c r="R85" s="256"/>
      <c r="S85" s="256"/>
      <c r="T85" s="257"/>
      <c r="U85" s="257"/>
      <c r="V85" s="257"/>
      <c r="W85" s="257"/>
      <c r="X85" s="258"/>
      <c r="Y85" s="321"/>
      <c r="Z85" s="31"/>
    </row>
    <row r="86" spans="1:27">
      <c r="A86" s="274"/>
      <c r="B86" s="235" t="s">
        <v>676</v>
      </c>
      <c r="C86" s="223">
        <v>500</v>
      </c>
      <c r="D86" s="31"/>
      <c r="E86" s="31">
        <v>1289</v>
      </c>
      <c r="F86" s="31">
        <v>629</v>
      </c>
      <c r="G86" s="31">
        <v>589</v>
      </c>
      <c r="H86" s="31">
        <v>1098</v>
      </c>
      <c r="I86" s="181">
        <v>4105</v>
      </c>
      <c r="J86" s="321"/>
      <c r="K86" s="281">
        <f t="shared" si="39"/>
        <v>23.180343069077423</v>
      </c>
      <c r="L86" s="281">
        <f t="shared" si="39"/>
        <v>0</v>
      </c>
      <c r="M86" s="281">
        <f t="shared" si="39"/>
        <v>31.819303875586275</v>
      </c>
      <c r="N86" s="281">
        <f t="shared" si="39"/>
        <v>35.178970917225946</v>
      </c>
      <c r="O86" s="281">
        <f t="shared" si="39"/>
        <v>53.206865401987358</v>
      </c>
      <c r="P86" s="265">
        <f t="shared" si="39"/>
        <v>63.394919168591223</v>
      </c>
      <c r="Q86" s="266">
        <f t="shared" si="39"/>
        <v>37.886479003230271</v>
      </c>
      <c r="R86" s="264"/>
      <c r="S86" s="264"/>
      <c r="T86" s="264"/>
      <c r="U86" s="264"/>
      <c r="V86" s="264"/>
      <c r="W86" s="265"/>
      <c r="X86" s="281"/>
      <c r="Y86" s="321"/>
      <c r="Z86" s="31"/>
    </row>
    <row r="87" spans="1:27">
      <c r="A87" s="274"/>
      <c r="B87" s="236" t="s">
        <v>1048</v>
      </c>
      <c r="C87" s="234">
        <v>347</v>
      </c>
      <c r="D87" s="84"/>
      <c r="E87" s="84">
        <v>1351</v>
      </c>
      <c r="F87" s="84">
        <v>700</v>
      </c>
      <c r="G87" s="84">
        <v>595</v>
      </c>
      <c r="H87" s="84">
        <v>933</v>
      </c>
      <c r="I87" s="182">
        <v>3926</v>
      </c>
      <c r="J87" s="321"/>
      <c r="K87" s="267">
        <f t="shared" si="39"/>
        <v>15.239350021958717</v>
      </c>
      <c r="L87" s="267">
        <f t="shared" si="39"/>
        <v>0</v>
      </c>
      <c r="M87" s="267">
        <f t="shared" si="39"/>
        <v>29.77082415160864</v>
      </c>
      <c r="N87" s="267">
        <f t="shared" si="39"/>
        <v>35.282258064516128</v>
      </c>
      <c r="O87" s="267">
        <f t="shared" si="39"/>
        <v>48.650858544562553</v>
      </c>
      <c r="P87" s="268">
        <f t="shared" si="39"/>
        <v>61.993355481727576</v>
      </c>
      <c r="Q87" s="269">
        <f t="shared" si="39"/>
        <v>34.059165437668085</v>
      </c>
      <c r="R87" s="270"/>
      <c r="S87" s="267"/>
      <c r="T87" s="267"/>
      <c r="U87" s="267"/>
      <c r="V87" s="267"/>
      <c r="W87" s="268"/>
      <c r="X87" s="267"/>
      <c r="Y87" s="321"/>
      <c r="Z87" s="31"/>
    </row>
    <row r="88" spans="1:27">
      <c r="A88" s="274"/>
      <c r="B88" s="235" t="s">
        <v>49</v>
      </c>
      <c r="C88" s="223">
        <v>1126</v>
      </c>
      <c r="D88" s="31"/>
      <c r="E88" s="31">
        <v>1630</v>
      </c>
      <c r="F88" s="31">
        <v>513</v>
      </c>
      <c r="G88" s="31">
        <v>284</v>
      </c>
      <c r="H88" s="31">
        <v>239</v>
      </c>
      <c r="I88" s="181">
        <v>3792</v>
      </c>
      <c r="J88" s="321"/>
      <c r="K88" s="264">
        <f t="shared" ref="K88:Q90" si="40">IF(C88&gt;0,(C88/C55)*100,)</f>
        <v>53.339649455234486</v>
      </c>
      <c r="L88" s="264">
        <f t="shared" si="40"/>
        <v>0</v>
      </c>
      <c r="M88" s="264">
        <f t="shared" si="40"/>
        <v>39.582321515298688</v>
      </c>
      <c r="N88" s="264">
        <f t="shared" si="40"/>
        <v>39.86013986013986</v>
      </c>
      <c r="O88" s="264">
        <f t="shared" si="40"/>
        <v>29.27835051546392</v>
      </c>
      <c r="P88" s="265">
        <f t="shared" si="40"/>
        <v>39.309210526315788</v>
      </c>
      <c r="Q88" s="266">
        <f t="shared" si="40"/>
        <v>41.697822740268307</v>
      </c>
      <c r="R88" s="256"/>
      <c r="S88" s="256"/>
      <c r="T88" s="257"/>
      <c r="U88" s="257"/>
      <c r="V88" s="257"/>
      <c r="W88" s="257"/>
      <c r="X88" s="258"/>
      <c r="Y88" s="321"/>
      <c r="Z88" s="31"/>
    </row>
    <row r="89" spans="1:27">
      <c r="A89" s="274"/>
      <c r="B89" s="235" t="s">
        <v>678</v>
      </c>
      <c r="C89" s="223">
        <v>1449</v>
      </c>
      <c r="D89" s="31"/>
      <c r="E89" s="31">
        <v>1816</v>
      </c>
      <c r="F89" s="31">
        <v>556</v>
      </c>
      <c r="G89" s="31">
        <v>368</v>
      </c>
      <c r="H89" s="31">
        <v>307</v>
      </c>
      <c r="I89" s="181">
        <v>4496</v>
      </c>
      <c r="J89" s="321"/>
      <c r="K89" s="281">
        <f t="shared" si="40"/>
        <v>58.926392842618945</v>
      </c>
      <c r="L89" s="281">
        <f t="shared" si="40"/>
        <v>0</v>
      </c>
      <c r="M89" s="281">
        <f t="shared" si="40"/>
        <v>45.039682539682538</v>
      </c>
      <c r="N89" s="281">
        <f t="shared" si="40"/>
        <v>39.099859353023909</v>
      </c>
      <c r="O89" s="281">
        <f t="shared" si="40"/>
        <v>37.666325486182188</v>
      </c>
      <c r="P89" s="265">
        <f t="shared" si="40"/>
        <v>42.520775623268698</v>
      </c>
      <c r="Q89" s="266">
        <f t="shared" si="40"/>
        <v>46.774864752392844</v>
      </c>
      <c r="R89" s="264"/>
      <c r="S89" s="264"/>
      <c r="T89" s="264"/>
      <c r="U89" s="264"/>
      <c r="V89" s="264"/>
      <c r="W89" s="265"/>
      <c r="X89" s="281"/>
      <c r="Y89" s="321"/>
      <c r="Z89" s="31"/>
    </row>
    <row r="90" spans="1:27">
      <c r="A90" s="275"/>
      <c r="B90" s="236" t="s">
        <v>1044</v>
      </c>
      <c r="C90" s="234">
        <v>1373</v>
      </c>
      <c r="D90" s="84"/>
      <c r="E90" s="84">
        <v>1570</v>
      </c>
      <c r="F90" s="84">
        <v>537</v>
      </c>
      <c r="G90" s="84">
        <v>333</v>
      </c>
      <c r="H90" s="84">
        <v>292</v>
      </c>
      <c r="I90" s="182">
        <v>4105</v>
      </c>
      <c r="J90" s="321"/>
      <c r="K90" s="267">
        <f t="shared" si="40"/>
        <v>62.409090909090914</v>
      </c>
      <c r="L90" s="267">
        <f t="shared" si="40"/>
        <v>0</v>
      </c>
      <c r="M90" s="267">
        <f t="shared" si="40"/>
        <v>37.309885931558931</v>
      </c>
      <c r="N90" s="267">
        <f t="shared" si="40"/>
        <v>33.189122373300371</v>
      </c>
      <c r="O90" s="267">
        <f t="shared" si="40"/>
        <v>31.238273921200747</v>
      </c>
      <c r="P90" s="268">
        <f t="shared" si="40"/>
        <v>44.175491679273826</v>
      </c>
      <c r="Q90" s="269">
        <f t="shared" si="40"/>
        <v>42.089613452271095</v>
      </c>
      <c r="R90" s="270"/>
      <c r="S90" s="267"/>
      <c r="T90" s="267"/>
      <c r="U90" s="267"/>
      <c r="V90" s="267"/>
      <c r="W90" s="268"/>
      <c r="X90" s="267"/>
      <c r="Y90" s="321"/>
      <c r="Z90" s="31"/>
    </row>
    <row r="91" spans="1:27">
      <c r="A91" s="793" t="s">
        <v>491</v>
      </c>
      <c r="B91" s="788" t="s">
        <v>1143</v>
      </c>
      <c r="C91" s="789"/>
      <c r="D91" s="790"/>
      <c r="E91" s="790"/>
      <c r="F91" s="790"/>
      <c r="G91" s="790"/>
      <c r="H91" s="790"/>
      <c r="I91" s="791"/>
      <c r="J91" s="321"/>
      <c r="K91" s="318"/>
      <c r="L91" s="253"/>
      <c r="M91" s="241"/>
      <c r="N91" s="241"/>
      <c r="O91" s="241"/>
      <c r="P91" s="241"/>
      <c r="Q91" s="254"/>
      <c r="R91" s="252"/>
      <c r="S91" s="253"/>
      <c r="T91" s="241"/>
      <c r="U91" s="241"/>
      <c r="V91" s="241"/>
      <c r="W91" s="241"/>
      <c r="X91" s="280"/>
      <c r="Y91" s="321"/>
      <c r="Z91" s="31"/>
    </row>
    <row r="92" spans="1:27">
      <c r="A92" s="274"/>
      <c r="B92" s="235" t="s">
        <v>680</v>
      </c>
      <c r="C92" s="223">
        <v>4375</v>
      </c>
      <c r="D92" s="31"/>
      <c r="E92" s="31"/>
      <c r="F92" s="31">
        <v>618</v>
      </c>
      <c r="G92" s="31"/>
      <c r="H92" s="31"/>
      <c r="I92" s="181">
        <v>4993</v>
      </c>
      <c r="J92" s="321"/>
      <c r="K92" s="256"/>
      <c r="L92" s="256"/>
      <c r="M92" s="257"/>
      <c r="N92" s="257"/>
      <c r="O92" s="257"/>
      <c r="P92" s="257"/>
      <c r="Q92" s="258"/>
      <c r="R92" s="255"/>
      <c r="S92" s="256"/>
      <c r="T92" s="257"/>
      <c r="U92" s="257"/>
      <c r="V92" s="257"/>
      <c r="W92" s="257"/>
      <c r="X92" s="258"/>
      <c r="Y92" s="321"/>
      <c r="Z92" s="31"/>
    </row>
    <row r="93" spans="1:27">
      <c r="A93" s="274"/>
      <c r="B93" s="235" t="s">
        <v>682</v>
      </c>
      <c r="C93" s="223">
        <v>3845</v>
      </c>
      <c r="D93" s="31"/>
      <c r="E93" s="31"/>
      <c r="F93" s="31">
        <v>747</v>
      </c>
      <c r="G93" s="31"/>
      <c r="H93" s="31"/>
      <c r="I93" s="181">
        <v>4592</v>
      </c>
      <c r="J93" s="321"/>
      <c r="K93" s="256"/>
      <c r="L93" s="256"/>
      <c r="M93" s="257"/>
      <c r="N93" s="257"/>
      <c r="O93" s="257"/>
      <c r="P93" s="257"/>
      <c r="Q93" s="258"/>
      <c r="R93" s="255"/>
      <c r="S93" s="256"/>
      <c r="T93" s="257"/>
      <c r="U93" s="257"/>
      <c r="V93" s="257"/>
      <c r="W93" s="257"/>
      <c r="X93" s="258"/>
      <c r="Y93" s="321"/>
      <c r="Z93" s="31"/>
    </row>
    <row r="94" spans="1:27">
      <c r="A94" s="274"/>
      <c r="B94" s="235" t="s">
        <v>804</v>
      </c>
      <c r="C94" s="223">
        <v>4172</v>
      </c>
      <c r="D94" s="31"/>
      <c r="E94" s="31"/>
      <c r="F94" s="31">
        <v>1160</v>
      </c>
      <c r="G94" s="31"/>
      <c r="H94" s="31"/>
      <c r="I94" s="181">
        <v>5332</v>
      </c>
      <c r="J94" s="321"/>
      <c r="K94" s="256"/>
      <c r="L94" s="256"/>
      <c r="M94" s="257"/>
      <c r="N94" s="257"/>
      <c r="O94" s="257"/>
      <c r="P94" s="257"/>
      <c r="Q94" s="258"/>
      <c r="R94" s="255"/>
      <c r="S94" s="256"/>
      <c r="T94" s="257"/>
      <c r="U94" s="257"/>
      <c r="V94" s="257"/>
      <c r="W94" s="257"/>
      <c r="X94" s="258"/>
      <c r="Y94" s="321"/>
      <c r="Z94" s="31"/>
    </row>
    <row r="95" spans="1:27">
      <c r="A95" s="274"/>
      <c r="B95" s="235" t="s">
        <v>57</v>
      </c>
      <c r="C95" s="223">
        <v>4425</v>
      </c>
      <c r="D95" s="31"/>
      <c r="E95" s="31"/>
      <c r="F95" s="31">
        <v>828</v>
      </c>
      <c r="G95" s="31"/>
      <c r="H95" s="31"/>
      <c r="I95" s="181">
        <v>5253</v>
      </c>
      <c r="J95" s="321"/>
      <c r="K95" s="256"/>
      <c r="L95" s="256"/>
      <c r="M95" s="257"/>
      <c r="N95" s="257"/>
      <c r="O95" s="257"/>
      <c r="P95" s="257"/>
      <c r="Q95" s="258"/>
      <c r="R95" s="255"/>
      <c r="S95" s="256"/>
      <c r="T95" s="257"/>
      <c r="U95" s="257"/>
      <c r="V95" s="257"/>
      <c r="W95" s="257"/>
      <c r="X95" s="258"/>
      <c r="Y95" s="321"/>
      <c r="Z95" s="31"/>
      <c r="AA95" s="599"/>
    </row>
    <row r="96" spans="1:27">
      <c r="A96" s="274"/>
      <c r="B96" s="235" t="s">
        <v>650</v>
      </c>
      <c r="C96" s="223">
        <v>4298</v>
      </c>
      <c r="D96" s="31"/>
      <c r="E96" s="31"/>
      <c r="F96" s="31">
        <v>806</v>
      </c>
      <c r="G96" s="31"/>
      <c r="H96" s="31"/>
      <c r="I96" s="181">
        <v>5104</v>
      </c>
      <c r="J96" s="321"/>
      <c r="K96" s="256"/>
      <c r="L96" s="256"/>
      <c r="M96" s="257"/>
      <c r="N96" s="257"/>
      <c r="O96" s="257"/>
      <c r="P96" s="257"/>
      <c r="Q96" s="258"/>
      <c r="R96" s="255"/>
      <c r="S96" s="256"/>
      <c r="T96" s="257"/>
      <c r="U96" s="257"/>
      <c r="V96" s="257"/>
      <c r="W96" s="257"/>
      <c r="X96" s="258"/>
      <c r="Y96" s="321"/>
      <c r="Z96" s="31"/>
    </row>
    <row r="97" spans="1:32">
      <c r="A97" s="274"/>
      <c r="B97" s="236" t="s">
        <v>1030</v>
      </c>
      <c r="C97" s="234"/>
      <c r="D97" s="84"/>
      <c r="E97" s="84"/>
      <c r="F97" s="84"/>
      <c r="G97" s="84"/>
      <c r="H97" s="84"/>
      <c r="I97" s="182"/>
      <c r="J97" s="321"/>
      <c r="K97" s="260"/>
      <c r="L97" s="260"/>
      <c r="M97" s="261"/>
      <c r="N97" s="261"/>
      <c r="O97" s="261"/>
      <c r="P97" s="261"/>
      <c r="Q97" s="262"/>
      <c r="R97" s="259"/>
      <c r="S97" s="260"/>
      <c r="T97" s="261"/>
      <c r="U97" s="261"/>
      <c r="V97" s="261"/>
      <c r="W97" s="261"/>
      <c r="X97" s="262"/>
      <c r="Y97" s="321"/>
      <c r="Z97" s="31"/>
    </row>
    <row r="98" spans="1:32">
      <c r="A98" s="274"/>
      <c r="B98" s="235" t="s">
        <v>361</v>
      </c>
      <c r="C98" s="223">
        <v>3179</v>
      </c>
      <c r="D98" s="31"/>
      <c r="E98" s="31"/>
      <c r="F98" s="31">
        <v>637</v>
      </c>
      <c r="G98" s="31"/>
      <c r="H98" s="31"/>
      <c r="I98" s="181">
        <v>3816</v>
      </c>
      <c r="J98" s="321"/>
      <c r="K98" s="256"/>
      <c r="L98" s="256"/>
      <c r="M98" s="257"/>
      <c r="N98" s="257"/>
      <c r="O98" s="257"/>
      <c r="P98" s="257"/>
      <c r="Q98" s="258"/>
      <c r="R98" s="255"/>
      <c r="S98" s="256"/>
      <c r="T98" s="257"/>
      <c r="U98" s="257"/>
      <c r="V98" s="257"/>
      <c r="W98" s="257"/>
      <c r="X98" s="258"/>
      <c r="Y98" s="321"/>
      <c r="Z98" s="31"/>
    </row>
    <row r="99" spans="1:32">
      <c r="A99" s="274"/>
      <c r="B99" s="235" t="s">
        <v>652</v>
      </c>
      <c r="C99" s="223">
        <v>3898</v>
      </c>
      <c r="D99" s="31"/>
      <c r="E99" s="31"/>
      <c r="F99" s="31">
        <v>578</v>
      </c>
      <c r="G99" s="31"/>
      <c r="H99" s="31"/>
      <c r="I99" s="181">
        <v>4476</v>
      </c>
      <c r="J99" s="321"/>
      <c r="K99" s="256"/>
      <c r="L99" s="256"/>
      <c r="M99" s="257"/>
      <c r="N99" s="257"/>
      <c r="O99" s="257"/>
      <c r="P99" s="257"/>
      <c r="Q99" s="258"/>
      <c r="R99" s="255"/>
      <c r="S99" s="256"/>
      <c r="T99" s="257"/>
      <c r="U99" s="257"/>
      <c r="V99" s="257"/>
      <c r="W99" s="257"/>
      <c r="X99" s="258"/>
      <c r="Y99" s="321"/>
      <c r="Z99" s="31"/>
    </row>
    <row r="100" spans="1:32">
      <c r="A100" s="274"/>
      <c r="B100" s="235" t="s">
        <v>654</v>
      </c>
      <c r="C100" s="237">
        <v>3870</v>
      </c>
      <c r="D100" s="238"/>
      <c r="E100" s="238"/>
      <c r="F100" s="238">
        <v>632</v>
      </c>
      <c r="G100" s="238"/>
      <c r="H100" s="238"/>
      <c r="I100" s="322">
        <v>4502</v>
      </c>
      <c r="J100" s="321"/>
      <c r="K100" s="256"/>
      <c r="L100" s="256"/>
      <c r="M100" s="257"/>
      <c r="N100" s="257"/>
      <c r="O100" s="257"/>
      <c r="P100" s="257"/>
      <c r="Q100" s="258"/>
      <c r="R100" s="255"/>
      <c r="S100" s="256"/>
      <c r="T100" s="257"/>
      <c r="U100" s="257"/>
      <c r="V100" s="257"/>
      <c r="W100" s="257"/>
      <c r="X100" s="258"/>
      <c r="Y100" s="321"/>
      <c r="Z100" s="31"/>
    </row>
    <row r="101" spans="1:32">
      <c r="A101" s="274"/>
      <c r="B101" s="235" t="s">
        <v>380</v>
      </c>
      <c r="C101" s="223">
        <v>3128</v>
      </c>
      <c r="D101" s="31"/>
      <c r="E101" s="31"/>
      <c r="F101" s="31">
        <v>684</v>
      </c>
      <c r="G101" s="31"/>
      <c r="H101" s="31"/>
      <c r="I101" s="181">
        <v>3812</v>
      </c>
      <c r="J101" s="321"/>
      <c r="K101" s="256"/>
      <c r="L101" s="256"/>
      <c r="M101" s="257"/>
      <c r="N101" s="257"/>
      <c r="O101" s="257"/>
      <c r="P101" s="257"/>
      <c r="Q101" s="258"/>
      <c r="R101" s="255"/>
      <c r="S101" s="256"/>
      <c r="T101" s="257"/>
      <c r="U101" s="257"/>
      <c r="V101" s="257"/>
      <c r="W101" s="257"/>
      <c r="X101" s="258"/>
      <c r="Y101" s="321"/>
      <c r="Z101" s="31"/>
    </row>
    <row r="102" spans="1:32">
      <c r="A102" s="274"/>
      <c r="B102" s="235" t="s">
        <v>382</v>
      </c>
      <c r="C102" s="223">
        <v>3358</v>
      </c>
      <c r="D102" s="31"/>
      <c r="E102" s="31"/>
      <c r="F102" s="31">
        <v>686</v>
      </c>
      <c r="G102" s="31"/>
      <c r="H102" s="31"/>
      <c r="I102" s="181">
        <v>4044</v>
      </c>
      <c r="J102" s="321"/>
      <c r="K102" s="306"/>
      <c r="L102" s="256"/>
      <c r="M102" s="257"/>
      <c r="N102" s="257"/>
      <c r="O102" s="257"/>
      <c r="P102" s="257"/>
      <c r="Q102" s="258"/>
      <c r="R102" s="255"/>
      <c r="S102" s="256"/>
      <c r="T102" s="257"/>
      <c r="U102" s="257"/>
      <c r="V102" s="257"/>
      <c r="W102" s="257"/>
      <c r="X102" s="258"/>
      <c r="Y102" s="321"/>
      <c r="Z102" s="31"/>
    </row>
    <row r="103" spans="1:32">
      <c r="A103" s="274"/>
      <c r="B103" s="235" t="s">
        <v>656</v>
      </c>
      <c r="C103" s="223">
        <v>3712</v>
      </c>
      <c r="D103" s="31"/>
      <c r="E103" s="31"/>
      <c r="F103" s="31">
        <v>761</v>
      </c>
      <c r="G103" s="31"/>
      <c r="H103" s="31"/>
      <c r="I103" s="181">
        <v>4473</v>
      </c>
      <c r="J103" s="321"/>
      <c r="K103" s="256" t="e">
        <f>IF(C103&gt;0,(C103/C91)*100,)</f>
        <v>#DIV/0!</v>
      </c>
      <c r="L103" s="256">
        <f t="shared" ref="L103:L104" si="41">IF(D103&gt;0,(D103/D91)*100,)</f>
        <v>0</v>
      </c>
      <c r="M103" s="257">
        <f t="shared" ref="M103:M109" si="42">IF(E103&gt;0,(E103/E91)*100,)</f>
        <v>0</v>
      </c>
      <c r="N103" s="257" t="e">
        <f t="shared" ref="N103:N109" si="43">IF(F103&gt;0,(F103/F91)*100,)</f>
        <v>#DIV/0!</v>
      </c>
      <c r="O103" s="257">
        <f t="shared" ref="O103:O107" si="44">IF(G103&gt;0,(G103/G91)*100,)</f>
        <v>0</v>
      </c>
      <c r="P103" s="263">
        <f t="shared" ref="P103:P109" si="45">IF(H103&gt;0,(H103/H91)*100,)</f>
        <v>0</v>
      </c>
      <c r="Q103" s="257" t="e">
        <f>IF(I103&gt;0,(I103/I91)*100,)</f>
        <v>#DIV/0!</v>
      </c>
      <c r="R103" s="255"/>
      <c r="S103" s="256"/>
      <c r="T103" s="257"/>
      <c r="U103" s="257"/>
      <c r="V103" s="257"/>
      <c r="W103" s="257"/>
      <c r="X103" s="258"/>
      <c r="Y103" s="321"/>
      <c r="Z103" s="31"/>
    </row>
    <row r="104" spans="1:32">
      <c r="A104" s="274"/>
      <c r="B104" s="235" t="s">
        <v>658</v>
      </c>
      <c r="C104" s="223">
        <v>3794</v>
      </c>
      <c r="D104" s="31"/>
      <c r="E104" s="31"/>
      <c r="F104" s="31">
        <v>597</v>
      </c>
      <c r="G104" s="31"/>
      <c r="H104" s="31"/>
      <c r="I104" s="181">
        <v>4391</v>
      </c>
      <c r="J104" s="321"/>
      <c r="K104" s="281">
        <f t="shared" ref="K104:K109" si="46">IF(C104&gt;0,(C104/C92)*100,)</f>
        <v>86.72</v>
      </c>
      <c r="L104" s="264">
        <f t="shared" si="41"/>
        <v>0</v>
      </c>
      <c r="M104" s="264">
        <f t="shared" si="42"/>
        <v>0</v>
      </c>
      <c r="N104" s="264">
        <f t="shared" si="43"/>
        <v>96.601941747572823</v>
      </c>
      <c r="O104" s="264">
        <f t="shared" si="44"/>
        <v>0</v>
      </c>
      <c r="P104" s="265">
        <f t="shared" si="45"/>
        <v>0</v>
      </c>
      <c r="Q104" s="266">
        <f t="shared" ref="Q104:Q109" si="47">IF(I104&gt;0,(I104/I92)*100,)</f>
        <v>87.94312036851592</v>
      </c>
      <c r="R104" s="264"/>
      <c r="S104" s="264"/>
      <c r="T104" s="264"/>
      <c r="U104" s="264"/>
      <c r="V104" s="264"/>
      <c r="W104" s="265"/>
      <c r="X104" s="281"/>
      <c r="Y104" s="321"/>
      <c r="Z104" s="31"/>
    </row>
    <row r="105" spans="1:32">
      <c r="A105" s="274"/>
      <c r="B105" s="235" t="s">
        <v>660</v>
      </c>
      <c r="C105" s="223">
        <v>3769</v>
      </c>
      <c r="D105" s="31"/>
      <c r="E105" s="31"/>
      <c r="F105" s="31">
        <v>687</v>
      </c>
      <c r="G105" s="31"/>
      <c r="H105" s="31"/>
      <c r="I105" s="181">
        <v>4456</v>
      </c>
      <c r="J105" s="321"/>
      <c r="K105" s="264">
        <f t="shared" si="46"/>
        <v>98.023407022106639</v>
      </c>
      <c r="L105" s="264">
        <f>IF(D105&gt;0,(D105/D93)*100,)</f>
        <v>0</v>
      </c>
      <c r="M105" s="264">
        <f t="shared" si="42"/>
        <v>0</v>
      </c>
      <c r="N105" s="264">
        <f t="shared" si="43"/>
        <v>91.967871485943775</v>
      </c>
      <c r="O105" s="264">
        <f t="shared" si="44"/>
        <v>0</v>
      </c>
      <c r="P105" s="265">
        <f t="shared" si="45"/>
        <v>0</v>
      </c>
      <c r="Q105" s="266">
        <f t="shared" si="47"/>
        <v>97.038327526132406</v>
      </c>
      <c r="R105" s="264"/>
      <c r="S105" s="264"/>
      <c r="T105" s="264"/>
      <c r="U105" s="264"/>
      <c r="V105" s="264"/>
      <c r="W105" s="265"/>
      <c r="X105" s="281"/>
      <c r="Y105" s="321"/>
      <c r="Z105" s="31"/>
    </row>
    <row r="106" spans="1:32">
      <c r="A106" s="274"/>
      <c r="B106" s="235" t="s">
        <v>806</v>
      </c>
      <c r="C106" s="223">
        <v>3830</v>
      </c>
      <c r="D106" s="31"/>
      <c r="E106" s="31"/>
      <c r="F106" s="31">
        <v>885</v>
      </c>
      <c r="G106" s="31"/>
      <c r="H106" s="31"/>
      <c r="I106" s="181">
        <v>4715</v>
      </c>
      <c r="J106" s="321"/>
      <c r="K106" s="264">
        <f t="shared" si="46"/>
        <v>91.80249280920421</v>
      </c>
      <c r="L106" s="264">
        <f t="shared" ref="L106:L109" si="48">IF(D106&gt;0,(D106/D94)*100,)</f>
        <v>0</v>
      </c>
      <c r="M106" s="264">
        <f t="shared" si="42"/>
        <v>0</v>
      </c>
      <c r="N106" s="264">
        <f t="shared" si="43"/>
        <v>76.293103448275872</v>
      </c>
      <c r="O106" s="264">
        <f t="shared" si="44"/>
        <v>0</v>
      </c>
      <c r="P106" s="265">
        <f t="shared" si="45"/>
        <v>0</v>
      </c>
      <c r="Q106" s="266">
        <f t="shared" si="47"/>
        <v>88.428357089272311</v>
      </c>
      <c r="R106" s="264"/>
      <c r="S106" s="264"/>
      <c r="T106" s="264"/>
      <c r="U106" s="264"/>
      <c r="V106" s="264"/>
      <c r="W106" s="265"/>
      <c r="X106" s="281"/>
      <c r="Y106" s="321"/>
      <c r="Z106" s="31"/>
    </row>
    <row r="107" spans="1:32">
      <c r="A107" s="274"/>
      <c r="B107" s="235" t="s">
        <v>39</v>
      </c>
      <c r="C107" s="223">
        <v>3567</v>
      </c>
      <c r="D107" s="31"/>
      <c r="E107" s="31"/>
      <c r="F107" s="31">
        <v>818</v>
      </c>
      <c r="G107" s="31"/>
      <c r="H107" s="31"/>
      <c r="I107" s="181">
        <v>4385</v>
      </c>
      <c r="J107" s="321"/>
      <c r="K107" s="264">
        <f t="shared" si="46"/>
        <v>80.610169491525426</v>
      </c>
      <c r="L107" s="264">
        <f t="shared" si="48"/>
        <v>0</v>
      </c>
      <c r="M107" s="264">
        <f t="shared" si="42"/>
        <v>0</v>
      </c>
      <c r="N107" s="264">
        <f t="shared" si="43"/>
        <v>98.792270531400959</v>
      </c>
      <c r="O107" s="264">
        <f t="shared" si="44"/>
        <v>0</v>
      </c>
      <c r="P107" s="265">
        <f t="shared" si="45"/>
        <v>0</v>
      </c>
      <c r="Q107" s="266">
        <f t="shared" si="47"/>
        <v>83.476108890158002</v>
      </c>
      <c r="R107" s="264"/>
      <c r="S107" s="264"/>
      <c r="T107" s="264"/>
      <c r="U107" s="264"/>
      <c r="V107" s="264"/>
      <c r="W107" s="265"/>
      <c r="X107" s="281"/>
      <c r="Y107" s="321"/>
      <c r="Z107" s="31"/>
    </row>
    <row r="108" spans="1:32">
      <c r="A108" s="274"/>
      <c r="B108" s="235" t="s">
        <v>662</v>
      </c>
      <c r="C108" s="223">
        <v>3835</v>
      </c>
      <c r="D108" s="31"/>
      <c r="E108" s="31"/>
      <c r="F108" s="31">
        <v>799</v>
      </c>
      <c r="G108" s="31"/>
      <c r="H108" s="31"/>
      <c r="I108" s="181">
        <v>4634</v>
      </c>
      <c r="J108" s="321"/>
      <c r="K108" s="281">
        <f t="shared" si="46"/>
        <v>89.227547696603068</v>
      </c>
      <c r="L108" s="281">
        <f t="shared" si="48"/>
        <v>0</v>
      </c>
      <c r="M108" s="281">
        <f t="shared" si="42"/>
        <v>0</v>
      </c>
      <c r="N108" s="281">
        <f t="shared" si="43"/>
        <v>99.131513647642677</v>
      </c>
      <c r="O108" s="281">
        <f>IF(G108&gt;0,(G108/G96)*100,)</f>
        <v>0</v>
      </c>
      <c r="P108" s="265">
        <f t="shared" si="45"/>
        <v>0</v>
      </c>
      <c r="Q108" s="266">
        <f t="shared" si="47"/>
        <v>90.791536050156736</v>
      </c>
      <c r="R108" s="688"/>
      <c r="S108" s="281"/>
      <c r="T108" s="281"/>
      <c r="U108" s="281"/>
      <c r="V108" s="281"/>
      <c r="W108" s="265"/>
      <c r="X108" s="281"/>
      <c r="Y108" s="321"/>
      <c r="Z108" s="31"/>
    </row>
    <row r="109" spans="1:32">
      <c r="A109" s="274"/>
      <c r="B109" s="236" t="s">
        <v>1032</v>
      </c>
      <c r="C109" s="234">
        <v>0</v>
      </c>
      <c r="D109" s="84"/>
      <c r="E109" s="84"/>
      <c r="F109" s="84">
        <v>0</v>
      </c>
      <c r="G109" s="84"/>
      <c r="H109" s="84"/>
      <c r="I109" s="182">
        <v>0</v>
      </c>
      <c r="J109" s="321"/>
      <c r="K109" s="267">
        <f t="shared" si="46"/>
        <v>0</v>
      </c>
      <c r="L109" s="267">
        <f t="shared" si="48"/>
        <v>0</v>
      </c>
      <c r="M109" s="267">
        <f t="shared" si="42"/>
        <v>0</v>
      </c>
      <c r="N109" s="267">
        <f t="shared" si="43"/>
        <v>0</v>
      </c>
      <c r="O109" s="267">
        <f>IF(G109&gt;0,(G109/G97)*100,)</f>
        <v>0</v>
      </c>
      <c r="P109" s="268">
        <f t="shared" si="45"/>
        <v>0</v>
      </c>
      <c r="Q109" s="269">
        <f t="shared" si="47"/>
        <v>0</v>
      </c>
      <c r="R109" s="270" t="s">
        <v>37</v>
      </c>
      <c r="Y109" s="321"/>
    </row>
    <row r="110" spans="1:32">
      <c r="A110" s="274"/>
      <c r="B110" s="235" t="s">
        <v>41</v>
      </c>
      <c r="C110" s="223">
        <v>3252</v>
      </c>
      <c r="D110" s="31"/>
      <c r="E110" s="31"/>
      <c r="F110" s="31">
        <v>528</v>
      </c>
      <c r="G110" s="31"/>
      <c r="H110" s="31"/>
      <c r="I110" s="181">
        <v>3780</v>
      </c>
      <c r="J110" s="321"/>
      <c r="K110" s="264">
        <f t="shared" ref="K110:Q112" si="49">IF(C110&gt;0,(C110/C107)*100,)</f>
        <v>91.169049621530689</v>
      </c>
      <c r="L110" s="264">
        <f t="shared" si="49"/>
        <v>0</v>
      </c>
      <c r="M110" s="264">
        <f t="shared" si="49"/>
        <v>0</v>
      </c>
      <c r="N110" s="264">
        <f t="shared" si="49"/>
        <v>64.547677261613686</v>
      </c>
      <c r="O110" s="264">
        <f t="shared" si="49"/>
        <v>0</v>
      </c>
      <c r="P110" s="265">
        <f t="shared" si="49"/>
        <v>0</v>
      </c>
      <c r="Q110" s="266">
        <f t="shared" si="49"/>
        <v>86.202964652223486</v>
      </c>
      <c r="R110" s="264">
        <f t="shared" ref="R110:X112" si="50">+K110+K113</f>
        <v>91.169049621530689</v>
      </c>
      <c r="S110" s="264">
        <f t="shared" si="50"/>
        <v>0</v>
      </c>
      <c r="T110" s="264">
        <f t="shared" si="50"/>
        <v>0</v>
      </c>
      <c r="U110" s="264">
        <f t="shared" si="50"/>
        <v>64.547677261613686</v>
      </c>
      <c r="V110" s="264">
        <f t="shared" si="50"/>
        <v>0</v>
      </c>
      <c r="W110" s="265">
        <f t="shared" si="50"/>
        <v>0</v>
      </c>
      <c r="X110" s="281">
        <f t="shared" si="50"/>
        <v>86.202964652223486</v>
      </c>
      <c r="Y110" s="321"/>
      <c r="Z110" s="31">
        <f t="shared" ref="Z110:AF112" si="51">+K110+K113+K116</f>
        <v>99.999999999999986</v>
      </c>
      <c r="AA110" s="180">
        <f t="shared" si="51"/>
        <v>0</v>
      </c>
      <c r="AB110" s="180">
        <f t="shared" si="51"/>
        <v>0</v>
      </c>
      <c r="AC110" s="180">
        <f t="shared" si="51"/>
        <v>100</v>
      </c>
      <c r="AD110" s="180">
        <f t="shared" si="51"/>
        <v>0</v>
      </c>
      <c r="AE110" s="180">
        <f t="shared" si="51"/>
        <v>0</v>
      </c>
      <c r="AF110" s="180">
        <f t="shared" si="51"/>
        <v>100</v>
      </c>
    </row>
    <row r="111" spans="1:32">
      <c r="A111" s="274"/>
      <c r="B111" s="235" t="s">
        <v>664</v>
      </c>
      <c r="C111" s="223">
        <v>3545</v>
      </c>
      <c r="D111" s="31"/>
      <c r="E111" s="31"/>
      <c r="F111" s="31">
        <v>578</v>
      </c>
      <c r="G111" s="31"/>
      <c r="H111" s="31"/>
      <c r="I111" s="181">
        <v>4123</v>
      </c>
      <c r="J111" s="321"/>
      <c r="K111" s="281">
        <f t="shared" si="49"/>
        <v>92.438070404172095</v>
      </c>
      <c r="L111" s="281">
        <f t="shared" si="49"/>
        <v>0</v>
      </c>
      <c r="M111" s="281">
        <f t="shared" si="49"/>
        <v>0</v>
      </c>
      <c r="N111" s="281">
        <f t="shared" si="49"/>
        <v>72.340425531914903</v>
      </c>
      <c r="O111" s="281">
        <f t="shared" si="49"/>
        <v>0</v>
      </c>
      <c r="P111" s="265">
        <f t="shared" si="49"/>
        <v>0</v>
      </c>
      <c r="Q111" s="266">
        <f t="shared" si="49"/>
        <v>88.972809667673715</v>
      </c>
      <c r="R111" s="281">
        <f t="shared" si="50"/>
        <v>92.438070404172095</v>
      </c>
      <c r="S111" s="281">
        <f t="shared" si="50"/>
        <v>0</v>
      </c>
      <c r="T111" s="281">
        <f t="shared" si="50"/>
        <v>0</v>
      </c>
      <c r="U111" s="281">
        <f t="shared" si="50"/>
        <v>72.340425531914903</v>
      </c>
      <c r="V111" s="281">
        <f t="shared" si="50"/>
        <v>0</v>
      </c>
      <c r="W111" s="265">
        <f t="shared" si="50"/>
        <v>0</v>
      </c>
      <c r="X111" s="281">
        <f t="shared" si="50"/>
        <v>88.972809667673715</v>
      </c>
      <c r="Y111" s="321"/>
      <c r="Z111" s="31">
        <f t="shared" si="51"/>
        <v>100</v>
      </c>
      <c r="AA111" s="179">
        <f t="shared" si="51"/>
        <v>0</v>
      </c>
      <c r="AB111" s="179">
        <f t="shared" si="51"/>
        <v>0</v>
      </c>
      <c r="AC111" s="179">
        <f t="shared" si="51"/>
        <v>100.00000000000001</v>
      </c>
      <c r="AD111" s="179">
        <f t="shared" si="51"/>
        <v>0</v>
      </c>
      <c r="AE111" s="179">
        <f t="shared" si="51"/>
        <v>0</v>
      </c>
      <c r="AF111" s="179">
        <f t="shared" si="51"/>
        <v>100</v>
      </c>
    </row>
    <row r="112" spans="1:32">
      <c r="A112" s="274"/>
      <c r="B112" s="236" t="s">
        <v>1034</v>
      </c>
      <c r="C112" s="234"/>
      <c r="D112" s="84"/>
      <c r="E112" s="84"/>
      <c r="F112" s="84"/>
      <c r="G112" s="84"/>
      <c r="H112" s="84"/>
      <c r="I112" s="182"/>
      <c r="J112" s="321"/>
      <c r="K112" s="267">
        <f t="shared" si="49"/>
        <v>0</v>
      </c>
      <c r="L112" s="267">
        <f t="shared" si="49"/>
        <v>0</v>
      </c>
      <c r="M112" s="267">
        <f t="shared" si="49"/>
        <v>0</v>
      </c>
      <c r="N112" s="267">
        <f t="shared" si="49"/>
        <v>0</v>
      </c>
      <c r="O112" s="267">
        <f t="shared" si="49"/>
        <v>0</v>
      </c>
      <c r="P112" s="268">
        <f t="shared" si="49"/>
        <v>0</v>
      </c>
      <c r="Q112" s="269">
        <f t="shared" si="49"/>
        <v>0</v>
      </c>
      <c r="R112" s="281">
        <f t="shared" si="50"/>
        <v>0</v>
      </c>
      <c r="S112" s="281">
        <f t="shared" si="50"/>
        <v>0</v>
      </c>
      <c r="T112" s="281">
        <f t="shared" si="50"/>
        <v>0</v>
      </c>
      <c r="U112" s="281">
        <f t="shared" si="50"/>
        <v>0</v>
      </c>
      <c r="V112" s="281">
        <f t="shared" si="50"/>
        <v>0</v>
      </c>
      <c r="W112" s="265">
        <f t="shared" si="50"/>
        <v>0</v>
      </c>
      <c r="X112" s="281">
        <f t="shared" si="50"/>
        <v>0</v>
      </c>
      <c r="Y112" s="321"/>
      <c r="Z112" s="31">
        <f t="shared" si="51"/>
        <v>0</v>
      </c>
      <c r="AA112" s="179">
        <f t="shared" si="51"/>
        <v>0</v>
      </c>
      <c r="AB112" s="179">
        <f t="shared" si="51"/>
        <v>0</v>
      </c>
      <c r="AC112" s="179">
        <f t="shared" si="51"/>
        <v>0</v>
      </c>
      <c r="AD112" s="179">
        <f t="shared" si="51"/>
        <v>0</v>
      </c>
      <c r="AE112" s="179">
        <f t="shared" si="51"/>
        <v>0</v>
      </c>
      <c r="AF112" s="179">
        <f t="shared" si="51"/>
        <v>0</v>
      </c>
    </row>
    <row r="113" spans="1:32">
      <c r="A113" s="274"/>
      <c r="B113" s="235" t="s">
        <v>43</v>
      </c>
      <c r="C113" s="223"/>
      <c r="D113" s="31"/>
      <c r="E113" s="31"/>
      <c r="F113" s="31"/>
      <c r="G113" s="31"/>
      <c r="H113" s="31"/>
      <c r="I113" s="181"/>
      <c r="J113" s="321"/>
      <c r="K113" s="264">
        <f t="shared" ref="K113:Q115" si="52">IF(C113&gt;0,(C113/C107)*100,)</f>
        <v>0</v>
      </c>
      <c r="L113" s="264">
        <f t="shared" si="52"/>
        <v>0</v>
      </c>
      <c r="M113" s="264">
        <f t="shared" si="52"/>
        <v>0</v>
      </c>
      <c r="N113" s="264">
        <f t="shared" si="52"/>
        <v>0</v>
      </c>
      <c r="O113" s="264">
        <f t="shared" si="52"/>
        <v>0</v>
      </c>
      <c r="P113" s="265">
        <f t="shared" si="52"/>
        <v>0</v>
      </c>
      <c r="Q113" s="266">
        <f t="shared" si="52"/>
        <v>0</v>
      </c>
      <c r="R113" s="256"/>
      <c r="S113" s="256"/>
      <c r="T113" s="257"/>
      <c r="U113" s="257"/>
      <c r="V113" s="257"/>
      <c r="W113" s="257"/>
      <c r="X113" s="258"/>
      <c r="Y113" s="321"/>
      <c r="Z113" s="31"/>
    </row>
    <row r="114" spans="1:32">
      <c r="A114" s="274"/>
      <c r="B114" s="235" t="s">
        <v>666</v>
      </c>
      <c r="C114" s="223"/>
      <c r="D114" s="31"/>
      <c r="E114" s="31"/>
      <c r="F114" s="31"/>
      <c r="G114" s="31"/>
      <c r="H114" s="31"/>
      <c r="I114" s="181"/>
      <c r="J114" s="321"/>
      <c r="K114" s="281">
        <f t="shared" si="52"/>
        <v>0</v>
      </c>
      <c r="L114" s="281">
        <f t="shared" si="52"/>
        <v>0</v>
      </c>
      <c r="M114" s="281">
        <f t="shared" si="52"/>
        <v>0</v>
      </c>
      <c r="N114" s="281">
        <f t="shared" si="52"/>
        <v>0</v>
      </c>
      <c r="O114" s="281">
        <f t="shared" si="52"/>
        <v>0</v>
      </c>
      <c r="P114" s="265">
        <f t="shared" si="52"/>
        <v>0</v>
      </c>
      <c r="Q114" s="266">
        <f t="shared" si="52"/>
        <v>0</v>
      </c>
      <c r="R114" s="264"/>
      <c r="S114" s="264"/>
      <c r="T114" s="264"/>
      <c r="U114" s="264"/>
      <c r="V114" s="264"/>
      <c r="W114" s="265"/>
      <c r="X114" s="281"/>
      <c r="Y114" s="321"/>
      <c r="Z114" s="31"/>
    </row>
    <row r="115" spans="1:32">
      <c r="A115" s="274"/>
      <c r="B115" s="236" t="s">
        <v>1036</v>
      </c>
      <c r="C115" s="234"/>
      <c r="D115" s="84"/>
      <c r="E115" s="84"/>
      <c r="F115" s="84"/>
      <c r="G115" s="84"/>
      <c r="H115" s="84"/>
      <c r="I115" s="182"/>
      <c r="J115" s="321"/>
      <c r="K115" s="267">
        <f t="shared" si="52"/>
        <v>0</v>
      </c>
      <c r="L115" s="267">
        <f t="shared" si="52"/>
        <v>0</v>
      </c>
      <c r="M115" s="267">
        <f t="shared" si="52"/>
        <v>0</v>
      </c>
      <c r="N115" s="267">
        <f t="shared" si="52"/>
        <v>0</v>
      </c>
      <c r="O115" s="267">
        <f t="shared" si="52"/>
        <v>0</v>
      </c>
      <c r="P115" s="268">
        <f t="shared" si="52"/>
        <v>0</v>
      </c>
      <c r="Q115" s="269">
        <f t="shared" si="52"/>
        <v>0</v>
      </c>
      <c r="R115" s="270"/>
      <c r="S115" s="267"/>
      <c r="T115" s="267"/>
      <c r="U115" s="267"/>
      <c r="V115" s="267"/>
      <c r="W115" s="268"/>
      <c r="X115" s="267"/>
      <c r="Y115" s="321"/>
      <c r="Z115" s="31"/>
    </row>
    <row r="116" spans="1:32">
      <c r="A116" s="274"/>
      <c r="B116" s="235" t="s">
        <v>45</v>
      </c>
      <c r="C116" s="223">
        <v>315</v>
      </c>
      <c r="D116" s="31"/>
      <c r="E116" s="31"/>
      <c r="F116" s="31">
        <v>290</v>
      </c>
      <c r="G116" s="31"/>
      <c r="H116" s="31"/>
      <c r="I116" s="181">
        <v>605</v>
      </c>
      <c r="J116" s="321"/>
      <c r="K116" s="264">
        <f t="shared" ref="K116:Q118" si="53">IF(C116&gt;0,(C116/C107)*100,)</f>
        <v>8.8309503784693018</v>
      </c>
      <c r="L116" s="264">
        <f t="shared" si="53"/>
        <v>0</v>
      </c>
      <c r="M116" s="264">
        <f t="shared" si="53"/>
        <v>0</v>
      </c>
      <c r="N116" s="264">
        <f t="shared" si="53"/>
        <v>35.452322738386307</v>
      </c>
      <c r="O116" s="264">
        <f t="shared" si="53"/>
        <v>0</v>
      </c>
      <c r="P116" s="265">
        <f t="shared" si="53"/>
        <v>0</v>
      </c>
      <c r="Q116" s="266">
        <f t="shared" si="53"/>
        <v>13.797035347776509</v>
      </c>
      <c r="R116" s="264"/>
      <c r="S116" s="256"/>
      <c r="T116" s="257"/>
      <c r="U116" s="257"/>
      <c r="V116" s="257"/>
      <c r="W116" s="257"/>
      <c r="X116" s="258"/>
      <c r="Y116" s="321"/>
      <c r="Z116" s="31"/>
    </row>
    <row r="117" spans="1:32">
      <c r="A117" s="274"/>
      <c r="B117" s="235" t="s">
        <v>668</v>
      </c>
      <c r="C117" s="223">
        <v>290</v>
      </c>
      <c r="D117" s="31"/>
      <c r="E117" s="31"/>
      <c r="F117" s="31">
        <v>221</v>
      </c>
      <c r="G117" s="31"/>
      <c r="H117" s="31"/>
      <c r="I117" s="181">
        <v>511</v>
      </c>
      <c r="J117" s="321"/>
      <c r="K117" s="281">
        <f t="shared" si="53"/>
        <v>7.5619295958279018</v>
      </c>
      <c r="L117" s="281">
        <f t="shared" si="53"/>
        <v>0</v>
      </c>
      <c r="M117" s="281">
        <f t="shared" si="53"/>
        <v>0</v>
      </c>
      <c r="N117" s="281">
        <f t="shared" si="53"/>
        <v>27.659574468085108</v>
      </c>
      <c r="O117" s="281">
        <f t="shared" si="53"/>
        <v>0</v>
      </c>
      <c r="P117" s="265">
        <f t="shared" si="53"/>
        <v>0</v>
      </c>
      <c r="Q117" s="266">
        <f t="shared" si="53"/>
        <v>11.027190332326283</v>
      </c>
      <c r="S117" s="264"/>
      <c r="T117" s="264"/>
      <c r="U117" s="264"/>
      <c r="V117" s="264"/>
      <c r="W117" s="265"/>
      <c r="X117" s="281"/>
      <c r="Y117" s="321"/>
      <c r="Z117" s="31"/>
    </row>
    <row r="118" spans="1:32">
      <c r="A118" s="274"/>
      <c r="B118" s="236" t="s">
        <v>1038</v>
      </c>
      <c r="C118" s="234">
        <v>0</v>
      </c>
      <c r="D118" s="84"/>
      <c r="E118" s="84"/>
      <c r="F118" s="84">
        <v>0</v>
      </c>
      <c r="G118" s="84"/>
      <c r="H118" s="84"/>
      <c r="I118" s="182">
        <v>0</v>
      </c>
      <c r="J118" s="321"/>
      <c r="K118" s="267">
        <f t="shared" si="53"/>
        <v>0</v>
      </c>
      <c r="L118" s="267">
        <f t="shared" si="53"/>
        <v>0</v>
      </c>
      <c r="M118" s="267">
        <f t="shared" si="53"/>
        <v>0</v>
      </c>
      <c r="N118" s="267">
        <f t="shared" si="53"/>
        <v>0</v>
      </c>
      <c r="O118" s="267">
        <f t="shared" si="53"/>
        <v>0</v>
      </c>
      <c r="P118" s="268">
        <f t="shared" si="53"/>
        <v>0</v>
      </c>
      <c r="Q118" s="269">
        <f t="shared" si="53"/>
        <v>0</v>
      </c>
      <c r="R118" s="270" t="s">
        <v>38</v>
      </c>
      <c r="S118" s="267"/>
      <c r="T118" s="267"/>
      <c r="U118" s="267"/>
      <c r="V118" s="267"/>
      <c r="W118" s="268"/>
      <c r="X118" s="267"/>
      <c r="Y118" s="321"/>
      <c r="Z118" s="31"/>
    </row>
    <row r="119" spans="1:32">
      <c r="A119" s="274"/>
      <c r="B119" s="235" t="s">
        <v>47</v>
      </c>
      <c r="C119" s="223">
        <v>2607</v>
      </c>
      <c r="D119" s="31"/>
      <c r="E119" s="31"/>
      <c r="F119" s="31">
        <v>256</v>
      </c>
      <c r="G119" s="31"/>
      <c r="H119" s="31"/>
      <c r="I119" s="181">
        <v>2863</v>
      </c>
      <c r="J119" s="321"/>
      <c r="K119" s="264">
        <f t="shared" ref="K119:Q121" si="54">IF(C119&gt;0,(C119/C102)*100,)</f>
        <v>77.635497319833235</v>
      </c>
      <c r="L119" s="264">
        <f t="shared" si="54"/>
        <v>0</v>
      </c>
      <c r="M119" s="264">
        <f t="shared" si="54"/>
        <v>0</v>
      </c>
      <c r="N119" s="264">
        <f t="shared" si="54"/>
        <v>37.317784256559769</v>
      </c>
      <c r="O119" s="264">
        <f t="shared" si="54"/>
        <v>0</v>
      </c>
      <c r="P119" s="265">
        <f t="shared" si="54"/>
        <v>0</v>
      </c>
      <c r="Q119" s="266">
        <f t="shared" si="54"/>
        <v>70.796241345202773</v>
      </c>
      <c r="R119" s="264">
        <f t="shared" ref="R119:X121" si="55">+K119+K122+K125</f>
        <v>77.635497319833235</v>
      </c>
      <c r="S119" s="264">
        <f t="shared" si="55"/>
        <v>0</v>
      </c>
      <c r="T119" s="264">
        <f t="shared" si="55"/>
        <v>0</v>
      </c>
      <c r="U119" s="264">
        <f t="shared" si="55"/>
        <v>37.317784256559769</v>
      </c>
      <c r="V119" s="264">
        <f t="shared" si="55"/>
        <v>0</v>
      </c>
      <c r="W119" s="265">
        <f t="shared" si="55"/>
        <v>0</v>
      </c>
      <c r="X119" s="281">
        <f t="shared" si="55"/>
        <v>70.796241345202773</v>
      </c>
      <c r="Y119" s="321"/>
      <c r="Z119" s="31">
        <f t="shared" ref="Z119:AF121" si="56">K119+K122+K125+K128</f>
        <v>100</v>
      </c>
      <c r="AA119" s="180">
        <f t="shared" si="56"/>
        <v>0</v>
      </c>
      <c r="AB119" s="180">
        <f t="shared" si="56"/>
        <v>0</v>
      </c>
      <c r="AC119" s="180">
        <f t="shared" si="56"/>
        <v>100</v>
      </c>
      <c r="AD119" s="180">
        <f t="shared" si="56"/>
        <v>0</v>
      </c>
      <c r="AE119" s="180">
        <f t="shared" si="56"/>
        <v>0</v>
      </c>
      <c r="AF119" s="180">
        <f t="shared" si="56"/>
        <v>100</v>
      </c>
    </row>
    <row r="120" spans="1:32">
      <c r="A120" s="274"/>
      <c r="B120" s="235" t="s">
        <v>670</v>
      </c>
      <c r="C120" s="223">
        <v>2705</v>
      </c>
      <c r="D120" s="31"/>
      <c r="E120" s="31"/>
      <c r="F120" s="31">
        <v>273</v>
      </c>
      <c r="G120" s="31"/>
      <c r="H120" s="31"/>
      <c r="I120" s="181">
        <v>2978</v>
      </c>
      <c r="J120" s="321"/>
      <c r="K120" s="281">
        <f t="shared" si="54"/>
        <v>72.871767241379317</v>
      </c>
      <c r="L120" s="281">
        <f t="shared" si="54"/>
        <v>0</v>
      </c>
      <c r="M120" s="281">
        <f t="shared" si="54"/>
        <v>0</v>
      </c>
      <c r="N120" s="281">
        <f t="shared" si="54"/>
        <v>35.873850197109071</v>
      </c>
      <c r="O120" s="281">
        <f t="shared" si="54"/>
        <v>0</v>
      </c>
      <c r="P120" s="265">
        <f t="shared" si="54"/>
        <v>0</v>
      </c>
      <c r="Q120" s="266">
        <f t="shared" si="54"/>
        <v>66.577241225128546</v>
      </c>
      <c r="R120" s="281">
        <f t="shared" si="55"/>
        <v>73.006465517241381</v>
      </c>
      <c r="S120" s="281">
        <f t="shared" si="55"/>
        <v>0</v>
      </c>
      <c r="T120" s="281">
        <f t="shared" si="55"/>
        <v>0</v>
      </c>
      <c r="U120" s="281">
        <f t="shared" si="55"/>
        <v>36.399474375821292</v>
      </c>
      <c r="V120" s="281">
        <f t="shared" si="55"/>
        <v>0</v>
      </c>
      <c r="W120" s="265">
        <f t="shared" si="55"/>
        <v>0</v>
      </c>
      <c r="X120" s="281">
        <f t="shared" si="55"/>
        <v>66.778448468589318</v>
      </c>
      <c r="Y120" s="321"/>
      <c r="Z120" s="31">
        <f t="shared" si="56"/>
        <v>100</v>
      </c>
      <c r="AA120" s="179">
        <f t="shared" si="56"/>
        <v>0</v>
      </c>
      <c r="AB120" s="179">
        <f t="shared" si="56"/>
        <v>0</v>
      </c>
      <c r="AC120" s="179">
        <f t="shared" si="56"/>
        <v>100</v>
      </c>
      <c r="AD120" s="179">
        <f t="shared" si="56"/>
        <v>0</v>
      </c>
      <c r="AE120" s="179">
        <f t="shared" si="56"/>
        <v>0</v>
      </c>
      <c r="AF120" s="179">
        <f t="shared" si="56"/>
        <v>100</v>
      </c>
    </row>
    <row r="121" spans="1:32">
      <c r="A121" s="274"/>
      <c r="B121" s="236" t="s">
        <v>1040</v>
      </c>
      <c r="C121" s="234"/>
      <c r="D121" s="84"/>
      <c r="E121" s="84"/>
      <c r="F121" s="84"/>
      <c r="G121" s="84"/>
      <c r="H121" s="84"/>
      <c r="I121" s="182"/>
      <c r="J121" s="321"/>
      <c r="K121" s="267">
        <f t="shared" si="54"/>
        <v>0</v>
      </c>
      <c r="L121" s="267">
        <f t="shared" si="54"/>
        <v>0</v>
      </c>
      <c r="M121" s="267">
        <f t="shared" si="54"/>
        <v>0</v>
      </c>
      <c r="N121" s="267">
        <f t="shared" si="54"/>
        <v>0</v>
      </c>
      <c r="O121" s="267">
        <f t="shared" si="54"/>
        <v>0</v>
      </c>
      <c r="P121" s="268">
        <f t="shared" si="54"/>
        <v>0</v>
      </c>
      <c r="Q121" s="269">
        <f t="shared" si="54"/>
        <v>0</v>
      </c>
      <c r="R121" s="281">
        <f t="shared" si="55"/>
        <v>0</v>
      </c>
      <c r="S121" s="281">
        <f t="shared" si="55"/>
        <v>0</v>
      </c>
      <c r="T121" s="281">
        <f t="shared" si="55"/>
        <v>0</v>
      </c>
      <c r="U121" s="281">
        <f t="shared" si="55"/>
        <v>0</v>
      </c>
      <c r="V121" s="281">
        <f t="shared" si="55"/>
        <v>0</v>
      </c>
      <c r="W121" s="265">
        <f t="shared" si="55"/>
        <v>0</v>
      </c>
      <c r="X121" s="281">
        <f t="shared" si="55"/>
        <v>0</v>
      </c>
      <c r="Y121" s="321"/>
      <c r="Z121" s="31">
        <f t="shared" si="56"/>
        <v>100</v>
      </c>
      <c r="AA121" s="179">
        <f t="shared" si="56"/>
        <v>0</v>
      </c>
      <c r="AB121" s="179">
        <f t="shared" si="56"/>
        <v>0</v>
      </c>
      <c r="AC121" s="179">
        <f t="shared" si="56"/>
        <v>100</v>
      </c>
      <c r="AD121" s="179">
        <f t="shared" si="56"/>
        <v>0</v>
      </c>
      <c r="AE121" s="179">
        <f t="shared" si="56"/>
        <v>0</v>
      </c>
      <c r="AF121" s="179">
        <f t="shared" si="56"/>
        <v>100</v>
      </c>
    </row>
    <row r="122" spans="1:32">
      <c r="A122" s="274"/>
      <c r="B122" s="235" t="s">
        <v>51</v>
      </c>
      <c r="C122" s="223"/>
      <c r="D122" s="31"/>
      <c r="E122" s="31"/>
      <c r="F122" s="31">
        <v>0</v>
      </c>
      <c r="G122" s="31"/>
      <c r="H122" s="31"/>
      <c r="I122" s="181">
        <v>0</v>
      </c>
      <c r="J122" s="321"/>
      <c r="K122" s="264">
        <f t="shared" ref="K122:Q124" si="57">IF(C122&gt;0,(C122/C102)*100,)</f>
        <v>0</v>
      </c>
      <c r="L122" s="264">
        <f t="shared" si="57"/>
        <v>0</v>
      </c>
      <c r="M122" s="264">
        <f t="shared" si="57"/>
        <v>0</v>
      </c>
      <c r="N122" s="264">
        <f t="shared" si="57"/>
        <v>0</v>
      </c>
      <c r="O122" s="264">
        <f t="shared" si="57"/>
        <v>0</v>
      </c>
      <c r="P122" s="265">
        <f t="shared" si="57"/>
        <v>0</v>
      </c>
      <c r="Q122" s="266">
        <f t="shared" si="57"/>
        <v>0</v>
      </c>
      <c r="R122" s="256"/>
      <c r="S122" s="256"/>
      <c r="T122" s="257"/>
      <c r="U122" s="257"/>
      <c r="V122" s="257"/>
      <c r="W122" s="257"/>
      <c r="X122" s="258"/>
      <c r="Y122" s="321"/>
      <c r="Z122" s="31"/>
    </row>
    <row r="123" spans="1:32">
      <c r="A123" s="274"/>
      <c r="B123" s="235" t="s">
        <v>672</v>
      </c>
      <c r="C123" s="223">
        <v>5</v>
      </c>
      <c r="D123" s="31"/>
      <c r="E123" s="31"/>
      <c r="F123" s="31">
        <v>4</v>
      </c>
      <c r="G123" s="31"/>
      <c r="H123" s="31"/>
      <c r="I123" s="181">
        <v>9</v>
      </c>
      <c r="J123" s="321"/>
      <c r="K123" s="281">
        <f t="shared" si="57"/>
        <v>0.13469827586206898</v>
      </c>
      <c r="L123" s="281">
        <f t="shared" si="57"/>
        <v>0</v>
      </c>
      <c r="M123" s="281">
        <f t="shared" si="57"/>
        <v>0</v>
      </c>
      <c r="N123" s="281">
        <f t="shared" si="57"/>
        <v>0.52562417871222078</v>
      </c>
      <c r="O123" s="281">
        <f t="shared" si="57"/>
        <v>0</v>
      </c>
      <c r="P123" s="265">
        <f t="shared" si="57"/>
        <v>0</v>
      </c>
      <c r="Q123" s="266">
        <f t="shared" si="57"/>
        <v>0.2012072434607646</v>
      </c>
      <c r="R123" s="264"/>
      <c r="S123" s="264"/>
      <c r="T123" s="264"/>
      <c r="U123" s="264"/>
      <c r="V123" s="264"/>
      <c r="W123" s="265"/>
      <c r="X123" s="281"/>
      <c r="Y123" s="321"/>
      <c r="Z123" s="31"/>
    </row>
    <row r="124" spans="1:32">
      <c r="A124" s="274"/>
      <c r="B124" s="236" t="s">
        <v>1042</v>
      </c>
      <c r="C124" s="234"/>
      <c r="D124" s="84"/>
      <c r="E124" s="84"/>
      <c r="F124" s="84"/>
      <c r="G124" s="84"/>
      <c r="H124" s="84"/>
      <c r="I124" s="182"/>
      <c r="J124" s="321"/>
      <c r="K124" s="267">
        <f t="shared" si="57"/>
        <v>0</v>
      </c>
      <c r="L124" s="267">
        <f t="shared" si="57"/>
        <v>0</v>
      </c>
      <c r="M124" s="267">
        <f t="shared" si="57"/>
        <v>0</v>
      </c>
      <c r="N124" s="267">
        <f t="shared" si="57"/>
        <v>0</v>
      </c>
      <c r="O124" s="267">
        <f t="shared" si="57"/>
        <v>0</v>
      </c>
      <c r="P124" s="268">
        <f t="shared" si="57"/>
        <v>0</v>
      </c>
      <c r="Q124" s="269">
        <f t="shared" si="57"/>
        <v>0</v>
      </c>
      <c r="R124" s="270"/>
      <c r="S124" s="267"/>
      <c r="T124" s="267"/>
      <c r="U124" s="267"/>
      <c r="V124" s="267"/>
      <c r="W124" s="268"/>
      <c r="X124" s="267"/>
      <c r="Y124" s="321"/>
      <c r="Z124" s="31"/>
    </row>
    <row r="125" spans="1:32">
      <c r="A125" s="274"/>
      <c r="B125" s="235" t="s">
        <v>53</v>
      </c>
      <c r="C125" s="223"/>
      <c r="D125" s="31"/>
      <c r="E125" s="31"/>
      <c r="F125" s="31">
        <v>0</v>
      </c>
      <c r="G125" s="31"/>
      <c r="H125" s="31"/>
      <c r="I125" s="181">
        <v>0</v>
      </c>
      <c r="J125" s="321"/>
      <c r="K125" s="264">
        <f t="shared" ref="K125:Q127" si="58">IF(C125&gt;0,(C125/C102)*100,)</f>
        <v>0</v>
      </c>
      <c r="L125" s="264">
        <f t="shared" si="58"/>
        <v>0</v>
      </c>
      <c r="M125" s="264">
        <f t="shared" si="58"/>
        <v>0</v>
      </c>
      <c r="N125" s="264">
        <f t="shared" si="58"/>
        <v>0</v>
      </c>
      <c r="O125" s="264">
        <f t="shared" si="58"/>
        <v>0</v>
      </c>
      <c r="P125" s="265">
        <f t="shared" si="58"/>
        <v>0</v>
      </c>
      <c r="Q125" s="266">
        <f t="shared" si="58"/>
        <v>0</v>
      </c>
      <c r="R125" s="256"/>
      <c r="S125" s="256"/>
      <c r="T125" s="257"/>
      <c r="U125" s="257"/>
      <c r="V125" s="257"/>
      <c r="W125" s="257"/>
      <c r="X125" s="258"/>
      <c r="Y125" s="321"/>
      <c r="Z125" s="31"/>
    </row>
    <row r="126" spans="1:32">
      <c r="A126" s="274"/>
      <c r="B126" s="235" t="s">
        <v>674</v>
      </c>
      <c r="C126" s="223">
        <v>0</v>
      </c>
      <c r="D126" s="31"/>
      <c r="E126" s="31"/>
      <c r="F126" s="31"/>
      <c r="G126" s="31"/>
      <c r="H126" s="31"/>
      <c r="I126" s="181">
        <v>0</v>
      </c>
      <c r="J126" s="321"/>
      <c r="K126" s="281">
        <f t="shared" si="58"/>
        <v>0</v>
      </c>
      <c r="L126" s="281">
        <f t="shared" si="58"/>
        <v>0</v>
      </c>
      <c r="M126" s="281">
        <f t="shared" si="58"/>
        <v>0</v>
      </c>
      <c r="N126" s="281">
        <f t="shared" si="58"/>
        <v>0</v>
      </c>
      <c r="O126" s="281">
        <f t="shared" si="58"/>
        <v>0</v>
      </c>
      <c r="P126" s="265">
        <f t="shared" si="58"/>
        <v>0</v>
      </c>
      <c r="Q126" s="266">
        <f t="shared" si="58"/>
        <v>0</v>
      </c>
      <c r="R126" s="264"/>
      <c r="S126" s="264"/>
      <c r="T126" s="264"/>
      <c r="U126" s="264"/>
      <c r="V126" s="264"/>
      <c r="W126" s="265"/>
      <c r="X126" s="281"/>
      <c r="Y126" s="321"/>
      <c r="Z126" s="31"/>
    </row>
    <row r="127" spans="1:32">
      <c r="A127" s="274"/>
      <c r="B127" s="236" t="s">
        <v>1046</v>
      </c>
      <c r="C127" s="234"/>
      <c r="D127" s="84"/>
      <c r="E127" s="84"/>
      <c r="F127" s="84"/>
      <c r="G127" s="84"/>
      <c r="H127" s="84"/>
      <c r="I127" s="182"/>
      <c r="J127" s="321"/>
      <c r="K127" s="267">
        <f t="shared" si="58"/>
        <v>0</v>
      </c>
      <c r="L127" s="267">
        <f t="shared" si="58"/>
        <v>0</v>
      </c>
      <c r="M127" s="267">
        <f t="shared" si="58"/>
        <v>0</v>
      </c>
      <c r="N127" s="267">
        <f t="shared" si="58"/>
        <v>0</v>
      </c>
      <c r="O127" s="267">
        <f t="shared" si="58"/>
        <v>0</v>
      </c>
      <c r="P127" s="268">
        <f t="shared" si="58"/>
        <v>0</v>
      </c>
      <c r="Q127" s="269">
        <f t="shared" si="58"/>
        <v>0</v>
      </c>
      <c r="R127" s="270"/>
      <c r="S127" s="267"/>
      <c r="T127" s="267"/>
      <c r="U127" s="267"/>
      <c r="V127" s="267"/>
      <c r="W127" s="268"/>
      <c r="X127" s="267"/>
      <c r="Y127" s="321"/>
      <c r="Z127" s="31"/>
    </row>
    <row r="128" spans="1:32">
      <c r="A128" s="274"/>
      <c r="B128" s="235" t="s">
        <v>55</v>
      </c>
      <c r="C128" s="237">
        <v>751</v>
      </c>
      <c r="D128" s="238"/>
      <c r="E128" s="238"/>
      <c r="F128" s="238">
        <v>430</v>
      </c>
      <c r="G128" s="238"/>
      <c r="H128" s="238"/>
      <c r="I128" s="322">
        <v>1181</v>
      </c>
      <c r="J128" s="321"/>
      <c r="K128" s="264">
        <f t="shared" ref="K128:Q130" si="59">IF(C128&gt;0,(C128/C102)*100,)</f>
        <v>22.364502680166765</v>
      </c>
      <c r="L128" s="264">
        <f t="shared" si="59"/>
        <v>0</v>
      </c>
      <c r="M128" s="264">
        <f t="shared" si="59"/>
        <v>0</v>
      </c>
      <c r="N128" s="264">
        <f t="shared" si="59"/>
        <v>62.682215743440231</v>
      </c>
      <c r="O128" s="264">
        <f t="shared" si="59"/>
        <v>0</v>
      </c>
      <c r="P128" s="265">
        <f t="shared" si="59"/>
        <v>0</v>
      </c>
      <c r="Q128" s="266">
        <f t="shared" si="59"/>
        <v>29.20375865479723</v>
      </c>
      <c r="R128" s="256"/>
      <c r="S128" s="256"/>
      <c r="T128" s="257"/>
      <c r="U128" s="257"/>
      <c r="V128" s="257"/>
      <c r="W128" s="257"/>
      <c r="X128" s="258"/>
      <c r="Y128" s="321"/>
      <c r="Z128" s="31"/>
    </row>
    <row r="129" spans="1:27">
      <c r="A129" s="274"/>
      <c r="B129" s="235" t="s">
        <v>676</v>
      </c>
      <c r="C129" s="223">
        <v>1002</v>
      </c>
      <c r="D129" s="31"/>
      <c r="E129" s="31"/>
      <c r="F129" s="31">
        <v>484</v>
      </c>
      <c r="G129" s="31"/>
      <c r="H129" s="31"/>
      <c r="I129" s="181">
        <v>1486</v>
      </c>
      <c r="J129" s="321"/>
      <c r="K129" s="281">
        <f t="shared" si="59"/>
        <v>26.993534482758619</v>
      </c>
      <c r="L129" s="281">
        <f t="shared" si="59"/>
        <v>0</v>
      </c>
      <c r="M129" s="281">
        <f t="shared" si="59"/>
        <v>0</v>
      </c>
      <c r="N129" s="281">
        <f t="shared" si="59"/>
        <v>63.600525624178715</v>
      </c>
      <c r="O129" s="281">
        <f t="shared" si="59"/>
        <v>0</v>
      </c>
      <c r="P129" s="265">
        <f t="shared" si="59"/>
        <v>0</v>
      </c>
      <c r="Q129" s="266">
        <f t="shared" si="59"/>
        <v>33.22155153141069</v>
      </c>
      <c r="R129" s="264"/>
      <c r="S129" s="264"/>
      <c r="T129" s="264"/>
      <c r="U129" s="264"/>
      <c r="V129" s="264"/>
      <c r="W129" s="265"/>
      <c r="X129" s="281"/>
      <c r="Y129" s="321"/>
      <c r="Z129" s="31"/>
    </row>
    <row r="130" spans="1:27">
      <c r="A130" s="274"/>
      <c r="B130" s="236" t="s">
        <v>1048</v>
      </c>
      <c r="C130" s="234">
        <v>3794</v>
      </c>
      <c r="D130" s="84"/>
      <c r="E130" s="84"/>
      <c r="F130" s="84">
        <v>597</v>
      </c>
      <c r="G130" s="84"/>
      <c r="H130" s="84"/>
      <c r="I130" s="182">
        <v>4391</v>
      </c>
      <c r="J130" s="321"/>
      <c r="K130" s="267">
        <f t="shared" si="59"/>
        <v>100</v>
      </c>
      <c r="L130" s="267">
        <f t="shared" si="59"/>
        <v>0</v>
      </c>
      <c r="M130" s="267">
        <f t="shared" si="59"/>
        <v>0</v>
      </c>
      <c r="N130" s="267">
        <f t="shared" si="59"/>
        <v>100</v>
      </c>
      <c r="O130" s="267">
        <f t="shared" si="59"/>
        <v>0</v>
      </c>
      <c r="P130" s="268">
        <f t="shared" si="59"/>
        <v>0</v>
      </c>
      <c r="Q130" s="269">
        <f t="shared" si="59"/>
        <v>100</v>
      </c>
      <c r="R130" s="270"/>
      <c r="S130" s="267"/>
      <c r="T130" s="267"/>
      <c r="U130" s="267"/>
      <c r="V130" s="267"/>
      <c r="W130" s="268"/>
      <c r="X130" s="267"/>
      <c r="Y130" s="321"/>
      <c r="Z130" s="31"/>
    </row>
    <row r="131" spans="1:27">
      <c r="A131" s="274"/>
      <c r="B131" s="235" t="s">
        <v>49</v>
      </c>
      <c r="C131" s="223">
        <v>3180</v>
      </c>
      <c r="D131" s="31"/>
      <c r="E131" s="31"/>
      <c r="F131" s="31">
        <v>230</v>
      </c>
      <c r="G131" s="31"/>
      <c r="H131" s="31"/>
      <c r="I131" s="181">
        <v>3410</v>
      </c>
      <c r="J131" s="321"/>
      <c r="K131" s="264">
        <f t="shared" ref="K131:Q133" si="60">IF(C131&gt;0,(C131/C98)*100,)</f>
        <v>100.03145643284053</v>
      </c>
      <c r="L131" s="264">
        <f t="shared" si="60"/>
        <v>0</v>
      </c>
      <c r="M131" s="264">
        <f t="shared" si="60"/>
        <v>0</v>
      </c>
      <c r="N131" s="264">
        <f t="shared" si="60"/>
        <v>36.106750392464676</v>
      </c>
      <c r="O131" s="264">
        <f t="shared" si="60"/>
        <v>0</v>
      </c>
      <c r="P131" s="265">
        <f t="shared" si="60"/>
        <v>0</v>
      </c>
      <c r="Q131" s="266">
        <f t="shared" si="60"/>
        <v>89.360587002096437</v>
      </c>
      <c r="R131" s="256"/>
      <c r="S131" s="256"/>
      <c r="T131" s="257"/>
      <c r="U131" s="257"/>
      <c r="V131" s="257"/>
      <c r="W131" s="257"/>
      <c r="X131" s="258"/>
      <c r="Y131" s="321"/>
      <c r="Z131" s="31"/>
    </row>
    <row r="132" spans="1:27">
      <c r="A132" s="274"/>
      <c r="B132" s="235" t="s">
        <v>678</v>
      </c>
      <c r="C132" s="223">
        <v>2771</v>
      </c>
      <c r="D132" s="31"/>
      <c r="E132" s="31"/>
      <c r="F132" s="31">
        <v>277</v>
      </c>
      <c r="G132" s="31"/>
      <c r="H132" s="31"/>
      <c r="I132" s="181">
        <v>3048</v>
      </c>
      <c r="J132" s="321"/>
      <c r="K132" s="281">
        <f t="shared" si="60"/>
        <v>71.087737301180084</v>
      </c>
      <c r="L132" s="281">
        <f t="shared" si="60"/>
        <v>0</v>
      </c>
      <c r="M132" s="281">
        <f t="shared" si="60"/>
        <v>0</v>
      </c>
      <c r="N132" s="281">
        <f t="shared" si="60"/>
        <v>47.923875432525953</v>
      </c>
      <c r="O132" s="281">
        <f t="shared" si="60"/>
        <v>0</v>
      </c>
      <c r="P132" s="265">
        <f t="shared" si="60"/>
        <v>0</v>
      </c>
      <c r="Q132" s="266">
        <f t="shared" si="60"/>
        <v>68.096514745308312</v>
      </c>
      <c r="R132" s="264"/>
      <c r="S132" s="264"/>
      <c r="T132" s="264"/>
      <c r="U132" s="264"/>
      <c r="V132" s="264"/>
      <c r="W132" s="265"/>
      <c r="X132" s="281"/>
      <c r="Y132" s="321"/>
      <c r="Z132" s="31"/>
    </row>
    <row r="133" spans="1:27">
      <c r="A133" s="275"/>
      <c r="B133" s="236" t="s">
        <v>1044</v>
      </c>
      <c r="C133" s="234"/>
      <c r="D133" s="84"/>
      <c r="E133" s="84"/>
      <c r="F133" s="84"/>
      <c r="G133" s="84"/>
      <c r="H133" s="84"/>
      <c r="I133" s="182"/>
      <c r="J133" s="321"/>
      <c r="K133" s="267">
        <f t="shared" si="60"/>
        <v>0</v>
      </c>
      <c r="L133" s="267">
        <f t="shared" si="60"/>
        <v>0</v>
      </c>
      <c r="M133" s="267">
        <f t="shared" si="60"/>
        <v>0</v>
      </c>
      <c r="N133" s="267">
        <f t="shared" si="60"/>
        <v>0</v>
      </c>
      <c r="O133" s="267">
        <f t="shared" si="60"/>
        <v>0</v>
      </c>
      <c r="P133" s="268">
        <f t="shared" si="60"/>
        <v>0</v>
      </c>
      <c r="Q133" s="269">
        <f t="shared" si="60"/>
        <v>0</v>
      </c>
      <c r="R133" s="270"/>
      <c r="S133" s="267"/>
      <c r="T133" s="267"/>
      <c r="U133" s="267"/>
      <c r="V133" s="267"/>
      <c r="W133" s="268"/>
      <c r="X133" s="267"/>
      <c r="Y133" s="321"/>
      <c r="Z133" s="31"/>
    </row>
    <row r="134" spans="1:27">
      <c r="A134" s="793" t="s">
        <v>372</v>
      </c>
      <c r="B134" s="788" t="s">
        <v>1143</v>
      </c>
      <c r="C134" s="789">
        <v>37959</v>
      </c>
      <c r="D134" s="790">
        <v>6013</v>
      </c>
      <c r="E134" s="790">
        <v>8591</v>
      </c>
      <c r="F134" s="790">
        <v>848</v>
      </c>
      <c r="G134" s="790"/>
      <c r="H134" s="790">
        <v>192</v>
      </c>
      <c r="I134" s="791">
        <v>53603</v>
      </c>
      <c r="J134" s="321"/>
      <c r="K134" s="318"/>
      <c r="L134" s="253"/>
      <c r="M134" s="241"/>
      <c r="N134" s="241"/>
      <c r="O134" s="241"/>
      <c r="P134" s="241"/>
      <c r="Q134" s="254"/>
      <c r="R134" s="252"/>
      <c r="S134" s="253"/>
      <c r="T134" s="241"/>
      <c r="U134" s="241"/>
      <c r="V134" s="241"/>
      <c r="W134" s="241"/>
      <c r="X134" s="280"/>
      <c r="Y134" s="321"/>
      <c r="Z134" s="31"/>
    </row>
    <row r="135" spans="1:27">
      <c r="A135" s="274"/>
      <c r="B135" s="235" t="s">
        <v>680</v>
      </c>
      <c r="C135" s="223">
        <v>42274</v>
      </c>
      <c r="D135" s="31">
        <v>5615</v>
      </c>
      <c r="E135" s="31">
        <v>15500</v>
      </c>
      <c r="F135" s="31">
        <v>1748</v>
      </c>
      <c r="G135" s="31"/>
      <c r="H135" s="31">
        <v>199</v>
      </c>
      <c r="I135" s="181">
        <v>65336</v>
      </c>
      <c r="J135" s="321"/>
      <c r="K135" s="256"/>
      <c r="L135" s="256"/>
      <c r="M135" s="257"/>
      <c r="N135" s="257"/>
      <c r="O135" s="257"/>
      <c r="P135" s="257"/>
      <c r="Q135" s="258"/>
      <c r="R135" s="255"/>
      <c r="S135" s="256"/>
      <c r="T135" s="257"/>
      <c r="U135" s="257"/>
      <c r="V135" s="257"/>
      <c r="W135" s="257"/>
      <c r="X135" s="258"/>
      <c r="Y135" s="321"/>
      <c r="Z135" s="31"/>
    </row>
    <row r="136" spans="1:27">
      <c r="A136" s="274"/>
      <c r="B136" s="235" t="s">
        <v>682</v>
      </c>
      <c r="C136" s="223">
        <v>43334</v>
      </c>
      <c r="D136" s="31">
        <v>2534</v>
      </c>
      <c r="E136" s="31">
        <v>15041</v>
      </c>
      <c r="F136" s="31">
        <v>1583</v>
      </c>
      <c r="G136" s="31"/>
      <c r="H136" s="31">
        <v>232</v>
      </c>
      <c r="I136" s="181">
        <v>62724</v>
      </c>
      <c r="J136" s="321"/>
      <c r="K136" s="256"/>
      <c r="L136" s="256"/>
      <c r="M136" s="257"/>
      <c r="N136" s="257"/>
      <c r="O136" s="257"/>
      <c r="P136" s="257"/>
      <c r="Q136" s="258"/>
      <c r="R136" s="255"/>
      <c r="S136" s="256"/>
      <c r="T136" s="257"/>
      <c r="U136" s="257"/>
      <c r="V136" s="257"/>
      <c r="W136" s="257"/>
      <c r="X136" s="258"/>
      <c r="Y136" s="321"/>
      <c r="Z136" s="31"/>
    </row>
    <row r="137" spans="1:27">
      <c r="A137" s="274"/>
      <c r="B137" s="235" t="s">
        <v>804</v>
      </c>
      <c r="C137" s="223">
        <v>42419</v>
      </c>
      <c r="D137" s="31">
        <v>5539</v>
      </c>
      <c r="E137" s="31">
        <v>8512</v>
      </c>
      <c r="F137" s="31">
        <v>2219</v>
      </c>
      <c r="G137" s="31"/>
      <c r="H137" s="31">
        <v>246</v>
      </c>
      <c r="I137" s="181">
        <v>58935</v>
      </c>
      <c r="J137" s="321"/>
      <c r="K137" s="256"/>
      <c r="L137" s="256"/>
      <c r="M137" s="257"/>
      <c r="N137" s="257"/>
      <c r="O137" s="257"/>
      <c r="P137" s="257"/>
      <c r="Q137" s="258"/>
      <c r="R137" s="255"/>
      <c r="S137" s="256"/>
      <c r="T137" s="257"/>
      <c r="U137" s="257"/>
      <c r="V137" s="257"/>
      <c r="W137" s="257"/>
      <c r="X137" s="258"/>
      <c r="Y137" s="321"/>
      <c r="Z137" s="31"/>
    </row>
    <row r="138" spans="1:27">
      <c r="A138" s="274"/>
      <c r="B138" s="235" t="s">
        <v>57</v>
      </c>
      <c r="C138" s="223">
        <v>42756</v>
      </c>
      <c r="D138" s="31">
        <v>6201</v>
      </c>
      <c r="E138" s="31">
        <v>8640</v>
      </c>
      <c r="F138" s="31">
        <v>2584</v>
      </c>
      <c r="G138" s="31"/>
      <c r="H138" s="31">
        <v>175</v>
      </c>
      <c r="I138" s="181">
        <v>60356</v>
      </c>
      <c r="J138" s="321"/>
      <c r="K138" s="256"/>
      <c r="L138" s="256"/>
      <c r="M138" s="257"/>
      <c r="N138" s="257"/>
      <c r="O138" s="257"/>
      <c r="P138" s="257"/>
      <c r="Q138" s="258"/>
      <c r="R138" s="255"/>
      <c r="S138" s="256"/>
      <c r="T138" s="257"/>
      <c r="U138" s="257"/>
      <c r="V138" s="257"/>
      <c r="W138" s="257"/>
      <c r="X138" s="258"/>
      <c r="Y138" s="321"/>
      <c r="Z138" s="31"/>
      <c r="AA138" s="599"/>
    </row>
    <row r="139" spans="1:27">
      <c r="A139" s="274"/>
      <c r="B139" s="235" t="s">
        <v>650</v>
      </c>
      <c r="C139" s="223">
        <v>46106</v>
      </c>
      <c r="D139" s="31">
        <v>5795</v>
      </c>
      <c r="E139" s="31">
        <v>8562</v>
      </c>
      <c r="F139" s="31">
        <v>2901</v>
      </c>
      <c r="G139" s="31"/>
      <c r="H139" s="31">
        <v>236</v>
      </c>
      <c r="I139" s="181">
        <v>63600</v>
      </c>
      <c r="J139" s="321"/>
      <c r="K139" s="256"/>
      <c r="L139" s="256"/>
      <c r="M139" s="257"/>
      <c r="N139" s="257"/>
      <c r="O139" s="257"/>
      <c r="P139" s="257"/>
      <c r="Q139" s="258"/>
      <c r="R139" s="255"/>
      <c r="S139" s="256"/>
      <c r="T139" s="257"/>
      <c r="U139" s="257"/>
      <c r="V139" s="257"/>
      <c r="W139" s="257"/>
      <c r="X139" s="258"/>
      <c r="Y139" s="321"/>
      <c r="Z139" s="31"/>
    </row>
    <row r="140" spans="1:27">
      <c r="A140" s="274"/>
      <c r="B140" s="236" t="s">
        <v>1030</v>
      </c>
      <c r="C140" s="234">
        <v>45547</v>
      </c>
      <c r="D140" s="84">
        <v>5670</v>
      </c>
      <c r="E140" s="84">
        <v>7971</v>
      </c>
      <c r="F140" s="84">
        <v>2989</v>
      </c>
      <c r="G140" s="84"/>
      <c r="H140" s="84">
        <v>239</v>
      </c>
      <c r="I140" s="182">
        <v>62416</v>
      </c>
      <c r="J140" s="321"/>
      <c r="K140" s="260"/>
      <c r="L140" s="260"/>
      <c r="M140" s="261"/>
      <c r="N140" s="261"/>
      <c r="O140" s="261"/>
      <c r="P140" s="261"/>
      <c r="Q140" s="262"/>
      <c r="R140" s="259"/>
      <c r="S140" s="260"/>
      <c r="T140" s="261"/>
      <c r="U140" s="261"/>
      <c r="V140" s="261"/>
      <c r="W140" s="261"/>
      <c r="X140" s="262"/>
      <c r="Y140" s="321"/>
      <c r="Z140" s="31"/>
    </row>
    <row r="141" spans="1:27">
      <c r="A141" s="274"/>
      <c r="B141" s="235" t="s">
        <v>361</v>
      </c>
      <c r="C141" s="223">
        <v>17518</v>
      </c>
      <c r="D141" s="31">
        <v>1175</v>
      </c>
      <c r="E141" s="31">
        <v>3614</v>
      </c>
      <c r="F141" s="31">
        <v>129</v>
      </c>
      <c r="G141" s="31"/>
      <c r="H141" s="31">
        <v>0</v>
      </c>
      <c r="I141" s="181">
        <v>22436</v>
      </c>
      <c r="J141" s="321"/>
      <c r="K141" s="256"/>
      <c r="L141" s="256"/>
      <c r="M141" s="257"/>
      <c r="N141" s="257"/>
      <c r="O141" s="257"/>
      <c r="P141" s="257"/>
      <c r="Q141" s="258"/>
      <c r="R141" s="255"/>
      <c r="S141" s="256"/>
      <c r="T141" s="257"/>
      <c r="U141" s="257"/>
      <c r="V141" s="257"/>
      <c r="W141" s="257"/>
      <c r="X141" s="258"/>
      <c r="Y141" s="321"/>
      <c r="Z141" s="31"/>
    </row>
    <row r="142" spans="1:27">
      <c r="A142" s="274"/>
      <c r="B142" s="235" t="s">
        <v>652</v>
      </c>
      <c r="C142" s="223">
        <v>19252</v>
      </c>
      <c r="D142" s="31">
        <v>1309</v>
      </c>
      <c r="E142" s="31">
        <v>4231</v>
      </c>
      <c r="F142" s="31">
        <v>198</v>
      </c>
      <c r="G142" s="31"/>
      <c r="H142" s="31">
        <v>0</v>
      </c>
      <c r="I142" s="181">
        <v>24990</v>
      </c>
      <c r="J142" s="321"/>
      <c r="K142" s="256"/>
      <c r="L142" s="256"/>
      <c r="M142" s="257"/>
      <c r="N142" s="257"/>
      <c r="O142" s="257"/>
      <c r="P142" s="257"/>
      <c r="Q142" s="258"/>
      <c r="R142" s="255"/>
      <c r="S142" s="256"/>
      <c r="T142" s="257"/>
      <c r="U142" s="257"/>
      <c r="V142" s="257"/>
      <c r="W142" s="257"/>
      <c r="X142" s="258"/>
      <c r="Y142" s="321"/>
      <c r="Z142" s="31"/>
    </row>
    <row r="143" spans="1:27">
      <c r="A143" s="274"/>
      <c r="B143" s="235" t="s">
        <v>654</v>
      </c>
      <c r="C143" s="237">
        <v>21019</v>
      </c>
      <c r="D143" s="238">
        <v>1423</v>
      </c>
      <c r="E143" s="238">
        <v>4322</v>
      </c>
      <c r="F143" s="238">
        <v>262</v>
      </c>
      <c r="G143" s="238"/>
      <c r="H143" s="238">
        <v>0</v>
      </c>
      <c r="I143" s="322">
        <v>27026</v>
      </c>
      <c r="J143" s="321"/>
      <c r="K143" s="256"/>
      <c r="L143" s="256"/>
      <c r="M143" s="257"/>
      <c r="N143" s="257"/>
      <c r="O143" s="257"/>
      <c r="P143" s="257"/>
      <c r="Q143" s="258"/>
      <c r="R143" s="255"/>
      <c r="S143" s="256"/>
      <c r="T143" s="257"/>
      <c r="U143" s="257"/>
      <c r="V143" s="257"/>
      <c r="W143" s="257"/>
      <c r="X143" s="258"/>
      <c r="Y143" s="321"/>
      <c r="Z143" s="31"/>
    </row>
    <row r="144" spans="1:27">
      <c r="A144" s="274"/>
      <c r="B144" s="235" t="s">
        <v>380</v>
      </c>
      <c r="C144" s="223">
        <v>22880</v>
      </c>
      <c r="D144" s="31">
        <v>1818</v>
      </c>
      <c r="E144" s="31">
        <v>4327</v>
      </c>
      <c r="F144" s="31">
        <v>393</v>
      </c>
      <c r="G144" s="31"/>
      <c r="H144" s="31">
        <v>0</v>
      </c>
      <c r="I144" s="181">
        <v>29418</v>
      </c>
      <c r="J144" s="321"/>
      <c r="K144" s="256"/>
      <c r="L144" s="256"/>
      <c r="M144" s="257"/>
      <c r="N144" s="257"/>
      <c r="O144" s="257"/>
      <c r="P144" s="257"/>
      <c r="Q144" s="258"/>
      <c r="R144" s="255"/>
      <c r="S144" s="256"/>
      <c r="T144" s="257"/>
      <c r="U144" s="257"/>
      <c r="V144" s="257"/>
      <c r="W144" s="257"/>
      <c r="X144" s="258"/>
      <c r="Y144" s="321"/>
      <c r="Z144" s="31"/>
    </row>
    <row r="145" spans="1:32">
      <c r="A145" s="274"/>
      <c r="B145" s="235" t="s">
        <v>382</v>
      </c>
      <c r="C145" s="223">
        <v>23161</v>
      </c>
      <c r="D145" s="31">
        <v>1967</v>
      </c>
      <c r="E145" s="31">
        <v>4680</v>
      </c>
      <c r="F145" s="31">
        <v>489</v>
      </c>
      <c r="G145" s="31"/>
      <c r="H145" s="31">
        <v>150</v>
      </c>
      <c r="I145" s="181">
        <v>30447</v>
      </c>
      <c r="J145" s="321"/>
      <c r="K145" s="306"/>
      <c r="L145" s="256"/>
      <c r="M145" s="257"/>
      <c r="N145" s="257"/>
      <c r="O145" s="257"/>
      <c r="P145" s="257"/>
      <c r="Q145" s="258"/>
      <c r="R145" s="255"/>
      <c r="S145" s="256"/>
      <c r="T145" s="257"/>
      <c r="U145" s="257"/>
      <c r="V145" s="257"/>
      <c r="W145" s="257"/>
      <c r="X145" s="258"/>
      <c r="Y145" s="321"/>
      <c r="Z145" s="31"/>
    </row>
    <row r="146" spans="1:32">
      <c r="A146" s="274"/>
      <c r="B146" s="235" t="s">
        <v>656</v>
      </c>
      <c r="C146" s="223">
        <v>25194</v>
      </c>
      <c r="D146" s="31">
        <v>2027</v>
      </c>
      <c r="E146" s="31">
        <v>4747</v>
      </c>
      <c r="F146" s="31">
        <v>757</v>
      </c>
      <c r="G146" s="31"/>
      <c r="H146" s="31">
        <v>160</v>
      </c>
      <c r="I146" s="181">
        <v>32885</v>
      </c>
      <c r="J146" s="321"/>
      <c r="K146" s="256">
        <f>IF(C146&gt;0,(C146/C134)*100,)</f>
        <v>66.371611475539396</v>
      </c>
      <c r="L146" s="256">
        <f t="shared" ref="L146:L147" si="61">IF(D146&gt;0,(D146/D134)*100,)</f>
        <v>33.710294362215201</v>
      </c>
      <c r="M146" s="257">
        <f t="shared" ref="M146:M152" si="62">IF(E146&gt;0,(E146/E134)*100,)</f>
        <v>55.255499941799556</v>
      </c>
      <c r="N146" s="257">
        <f t="shared" ref="N146:N152" si="63">IF(F146&gt;0,(F146/F134)*100,)</f>
        <v>89.268867924528308</v>
      </c>
      <c r="O146" s="257">
        <f t="shared" ref="O146:O150" si="64">IF(G146&gt;0,(G146/G134)*100,)</f>
        <v>0</v>
      </c>
      <c r="P146" s="263">
        <f t="shared" ref="P146:P152" si="65">IF(H146&gt;0,(H146/H134)*100,)</f>
        <v>83.333333333333343</v>
      </c>
      <c r="Q146" s="257">
        <f>IF(I146&gt;0,(I146/I134)*100,)</f>
        <v>61.349178217637068</v>
      </c>
      <c r="R146" s="255"/>
      <c r="S146" s="256"/>
      <c r="T146" s="257"/>
      <c r="U146" s="257"/>
      <c r="V146" s="257"/>
      <c r="W146" s="257"/>
      <c r="X146" s="258"/>
      <c r="Y146" s="321"/>
      <c r="Z146" s="31"/>
    </row>
    <row r="147" spans="1:32">
      <c r="A147" s="274"/>
      <c r="B147" s="235" t="s">
        <v>658</v>
      </c>
      <c r="C147" s="223">
        <v>26307</v>
      </c>
      <c r="D147" s="31">
        <v>2041</v>
      </c>
      <c r="E147" s="31">
        <v>5126</v>
      </c>
      <c r="F147" s="31">
        <v>824</v>
      </c>
      <c r="G147" s="31"/>
      <c r="H147" s="31">
        <v>157</v>
      </c>
      <c r="I147" s="181">
        <v>34455</v>
      </c>
      <c r="J147" s="321"/>
      <c r="K147" s="281">
        <f t="shared" ref="K147:K152" si="66">IF(C147&gt;0,(C147/C135)*100,)</f>
        <v>62.229739319676391</v>
      </c>
      <c r="L147" s="264">
        <f t="shared" si="61"/>
        <v>36.349065004452356</v>
      </c>
      <c r="M147" s="264">
        <f t="shared" si="62"/>
        <v>33.070967741935483</v>
      </c>
      <c r="N147" s="264">
        <f t="shared" si="63"/>
        <v>47.139588100686495</v>
      </c>
      <c r="O147" s="264">
        <f t="shared" si="64"/>
        <v>0</v>
      </c>
      <c r="P147" s="265">
        <f t="shared" si="65"/>
        <v>78.894472361809036</v>
      </c>
      <c r="Q147" s="266">
        <f t="shared" ref="Q147:Q152" si="67">IF(I147&gt;0,(I147/I135)*100,)</f>
        <v>52.73509244520632</v>
      </c>
      <c r="R147" s="264"/>
      <c r="S147" s="264"/>
      <c r="T147" s="264"/>
      <c r="U147" s="264"/>
      <c r="V147" s="264"/>
      <c r="W147" s="265"/>
      <c r="X147" s="281"/>
      <c r="Y147" s="321"/>
      <c r="Z147" s="31"/>
    </row>
    <row r="148" spans="1:32">
      <c r="A148" s="274"/>
      <c r="B148" s="235" t="s">
        <v>660</v>
      </c>
      <c r="C148" s="223">
        <v>26617</v>
      </c>
      <c r="D148" s="31">
        <v>2287</v>
      </c>
      <c r="E148" s="31">
        <v>5194</v>
      </c>
      <c r="F148" s="31">
        <v>918</v>
      </c>
      <c r="G148" s="31"/>
      <c r="H148" s="31">
        <v>189</v>
      </c>
      <c r="I148" s="181">
        <v>35205</v>
      </c>
      <c r="J148" s="321"/>
      <c r="K148" s="264">
        <f t="shared" si="66"/>
        <v>61.422901186135604</v>
      </c>
      <c r="L148" s="264">
        <f>IF(D148&gt;0,(D148/D136)*100,)</f>
        <v>90.25256511444357</v>
      </c>
      <c r="M148" s="264">
        <f t="shared" si="62"/>
        <v>34.532278438933581</v>
      </c>
      <c r="N148" s="264">
        <f t="shared" si="63"/>
        <v>57.99115603284902</v>
      </c>
      <c r="O148" s="264">
        <f t="shared" si="64"/>
        <v>0</v>
      </c>
      <c r="P148" s="265">
        <f t="shared" si="65"/>
        <v>81.465517241379317</v>
      </c>
      <c r="Q148" s="266">
        <f t="shared" si="67"/>
        <v>56.126841400420894</v>
      </c>
      <c r="R148" s="264"/>
      <c r="S148" s="264"/>
      <c r="T148" s="264"/>
      <c r="U148" s="264"/>
      <c r="V148" s="264"/>
      <c r="W148" s="265"/>
      <c r="X148" s="281"/>
      <c r="Y148" s="321"/>
      <c r="Z148" s="31"/>
    </row>
    <row r="149" spans="1:32">
      <c r="A149" s="274"/>
      <c r="B149" s="235" t="s">
        <v>806</v>
      </c>
      <c r="C149" s="223">
        <v>27743</v>
      </c>
      <c r="D149" s="31">
        <v>2086</v>
      </c>
      <c r="E149" s="31">
        <v>4661</v>
      </c>
      <c r="F149" s="31">
        <v>1202</v>
      </c>
      <c r="G149" s="31"/>
      <c r="H149" s="31">
        <v>218</v>
      </c>
      <c r="I149" s="181">
        <v>35910</v>
      </c>
      <c r="J149" s="321"/>
      <c r="K149" s="264">
        <f t="shared" si="66"/>
        <v>65.402296140880267</v>
      </c>
      <c r="L149" s="264">
        <f t="shared" ref="L149:L152" si="68">IF(D149&gt;0,(D149/D137)*100,)</f>
        <v>37.660227477884092</v>
      </c>
      <c r="M149" s="264">
        <f t="shared" si="62"/>
        <v>54.757988721804509</v>
      </c>
      <c r="N149" s="264">
        <f t="shared" si="63"/>
        <v>54.168544389364584</v>
      </c>
      <c r="O149" s="264">
        <f t="shared" si="64"/>
        <v>0</v>
      </c>
      <c r="P149" s="265">
        <f t="shared" si="65"/>
        <v>88.617886178861795</v>
      </c>
      <c r="Q149" s="266">
        <f t="shared" si="67"/>
        <v>60.931534741664549</v>
      </c>
      <c r="R149" s="264"/>
      <c r="S149" s="264"/>
      <c r="T149" s="264"/>
      <c r="U149" s="264"/>
      <c r="V149" s="264"/>
      <c r="W149" s="265"/>
      <c r="X149" s="281"/>
      <c r="Y149" s="321"/>
      <c r="Z149" s="31"/>
    </row>
    <row r="150" spans="1:32">
      <c r="A150" s="274"/>
      <c r="B150" s="235" t="s">
        <v>39</v>
      </c>
      <c r="C150" s="223">
        <v>27586</v>
      </c>
      <c r="D150" s="31">
        <v>2195</v>
      </c>
      <c r="E150" s="31">
        <v>4784</v>
      </c>
      <c r="F150" s="31">
        <v>1460</v>
      </c>
      <c r="G150" s="31"/>
      <c r="H150" s="31">
        <v>175</v>
      </c>
      <c r="I150" s="181">
        <v>36200</v>
      </c>
      <c r="J150" s="321"/>
      <c r="K150" s="264">
        <f t="shared" si="66"/>
        <v>64.519599588361871</v>
      </c>
      <c r="L150" s="264">
        <f t="shared" si="68"/>
        <v>35.397516529591996</v>
      </c>
      <c r="M150" s="264">
        <f t="shared" si="62"/>
        <v>55.370370370370367</v>
      </c>
      <c r="N150" s="264">
        <f t="shared" si="63"/>
        <v>56.5015479876161</v>
      </c>
      <c r="O150" s="264">
        <f t="shared" si="64"/>
        <v>0</v>
      </c>
      <c r="P150" s="265">
        <f t="shared" si="65"/>
        <v>100</v>
      </c>
      <c r="Q150" s="266">
        <f t="shared" si="67"/>
        <v>59.977467028961499</v>
      </c>
      <c r="R150" s="264"/>
      <c r="S150" s="264"/>
      <c r="T150" s="264"/>
      <c r="U150" s="264"/>
      <c r="V150" s="264"/>
      <c r="W150" s="265"/>
      <c r="X150" s="281"/>
      <c r="Y150" s="321"/>
      <c r="Z150" s="31"/>
    </row>
    <row r="151" spans="1:32">
      <c r="A151" s="274"/>
      <c r="B151" s="235" t="s">
        <v>662</v>
      </c>
      <c r="C151" s="223">
        <v>26304</v>
      </c>
      <c r="D151" s="31">
        <v>2563</v>
      </c>
      <c r="E151" s="31">
        <v>4814</v>
      </c>
      <c r="F151" s="31">
        <v>1689</v>
      </c>
      <c r="G151" s="31"/>
      <c r="H151" s="31">
        <v>202</v>
      </c>
      <c r="I151" s="181">
        <v>35572</v>
      </c>
      <c r="J151" s="321"/>
      <c r="K151" s="281">
        <f t="shared" si="66"/>
        <v>57.051143018262266</v>
      </c>
      <c r="L151" s="281">
        <f t="shared" si="68"/>
        <v>44.227782571182054</v>
      </c>
      <c r="M151" s="281">
        <f t="shared" si="62"/>
        <v>56.225181032469052</v>
      </c>
      <c r="N151" s="281">
        <f t="shared" si="63"/>
        <v>58.221302998965875</v>
      </c>
      <c r="O151" s="281">
        <f>IF(G151&gt;0,(G151/G139)*100,)</f>
        <v>0</v>
      </c>
      <c r="P151" s="265">
        <f t="shared" si="65"/>
        <v>85.593220338983059</v>
      </c>
      <c r="Q151" s="266">
        <f t="shared" si="67"/>
        <v>55.930817610062888</v>
      </c>
      <c r="R151" s="688"/>
      <c r="S151" s="281"/>
      <c r="T151" s="281"/>
      <c r="U151" s="281"/>
      <c r="V151" s="281"/>
      <c r="W151" s="265"/>
      <c r="X151" s="281"/>
      <c r="Y151" s="321"/>
      <c r="Z151" s="31"/>
    </row>
    <row r="152" spans="1:32">
      <c r="A152" s="274"/>
      <c r="B152" s="236" t="s">
        <v>1032</v>
      </c>
      <c r="C152" s="234">
        <v>25050</v>
      </c>
      <c r="D152" s="84">
        <v>2688</v>
      </c>
      <c r="E152" s="84">
        <v>4773</v>
      </c>
      <c r="F152" s="84">
        <v>1771</v>
      </c>
      <c r="G152" s="84"/>
      <c r="H152" s="84">
        <v>222</v>
      </c>
      <c r="I152" s="182">
        <v>34504</v>
      </c>
      <c r="J152" s="321"/>
      <c r="K152" s="267">
        <f t="shared" si="66"/>
        <v>54.998133795859225</v>
      </c>
      <c r="L152" s="267">
        <f t="shared" si="68"/>
        <v>47.407407407407412</v>
      </c>
      <c r="M152" s="267">
        <f t="shared" si="62"/>
        <v>59.879563417388027</v>
      </c>
      <c r="N152" s="267">
        <f t="shared" si="63"/>
        <v>59.250585480093676</v>
      </c>
      <c r="O152" s="267">
        <f>IF(G152&gt;0,(G152/G140)*100,)</f>
        <v>0</v>
      </c>
      <c r="P152" s="268">
        <f t="shared" si="65"/>
        <v>92.887029288702934</v>
      </c>
      <c r="Q152" s="269">
        <f t="shared" si="67"/>
        <v>55.280697257113566</v>
      </c>
      <c r="R152" s="270" t="s">
        <v>37</v>
      </c>
      <c r="Y152" s="321"/>
    </row>
    <row r="153" spans="1:32">
      <c r="A153" s="274"/>
      <c r="B153" s="235" t="s">
        <v>41</v>
      </c>
      <c r="C153" s="223">
        <v>24008</v>
      </c>
      <c r="D153" s="31">
        <v>1633</v>
      </c>
      <c r="E153" s="31">
        <v>3727</v>
      </c>
      <c r="F153" s="31">
        <v>1108</v>
      </c>
      <c r="G153" s="31"/>
      <c r="H153" s="31">
        <v>152</v>
      </c>
      <c r="I153" s="181">
        <v>30628</v>
      </c>
      <c r="J153" s="321"/>
      <c r="K153" s="264">
        <f t="shared" ref="K153:Q155" si="69">IF(C153&gt;0,(C153/C150)*100,)</f>
        <v>87.029652722395426</v>
      </c>
      <c r="L153" s="264">
        <f t="shared" si="69"/>
        <v>74.396355353075165</v>
      </c>
      <c r="M153" s="264">
        <f t="shared" si="69"/>
        <v>77.905518394648837</v>
      </c>
      <c r="N153" s="264">
        <f t="shared" si="69"/>
        <v>75.890410958904113</v>
      </c>
      <c r="O153" s="264">
        <f t="shared" si="69"/>
        <v>0</v>
      </c>
      <c r="P153" s="265">
        <f t="shared" si="69"/>
        <v>86.857142857142861</v>
      </c>
      <c r="Q153" s="266">
        <f t="shared" si="69"/>
        <v>84.607734806629836</v>
      </c>
      <c r="R153" s="264">
        <f t="shared" ref="R153:X155" si="70">+K153+K156</f>
        <v>88.969042267817017</v>
      </c>
      <c r="S153" s="264">
        <f t="shared" si="70"/>
        <v>77.312072892938488</v>
      </c>
      <c r="T153" s="264">
        <f t="shared" si="70"/>
        <v>79.97491638795988</v>
      </c>
      <c r="U153" s="264">
        <f t="shared" si="70"/>
        <v>79.452054794520549</v>
      </c>
      <c r="V153" s="264">
        <f t="shared" si="70"/>
        <v>0</v>
      </c>
      <c r="W153" s="265">
        <f t="shared" si="70"/>
        <v>89.714285714285722</v>
      </c>
      <c r="X153" s="281">
        <f t="shared" si="70"/>
        <v>86.693370165745861</v>
      </c>
      <c r="Y153" s="321"/>
      <c r="Z153" s="31">
        <f t="shared" ref="Z153:AF155" si="71">+K153+K156+K159</f>
        <v>100.00000000000001</v>
      </c>
      <c r="AA153" s="180">
        <f t="shared" si="71"/>
        <v>100</v>
      </c>
      <c r="AB153" s="180">
        <f t="shared" si="71"/>
        <v>100.00000000000001</v>
      </c>
      <c r="AC153" s="180">
        <f t="shared" si="71"/>
        <v>100</v>
      </c>
      <c r="AD153" s="180">
        <f t="shared" si="71"/>
        <v>0</v>
      </c>
      <c r="AE153" s="180">
        <f t="shared" si="71"/>
        <v>100</v>
      </c>
      <c r="AF153" s="180">
        <f t="shared" si="71"/>
        <v>100</v>
      </c>
    </row>
    <row r="154" spans="1:32">
      <c r="A154" s="274"/>
      <c r="B154" s="235" t="s">
        <v>664</v>
      </c>
      <c r="C154" s="223">
        <v>23270</v>
      </c>
      <c r="D154" s="31">
        <v>1951</v>
      </c>
      <c r="E154" s="31">
        <v>3777</v>
      </c>
      <c r="F154" s="31">
        <v>1253</v>
      </c>
      <c r="G154" s="31"/>
      <c r="H154" s="31">
        <v>165</v>
      </c>
      <c r="I154" s="181">
        <v>30416</v>
      </c>
      <c r="J154" s="321"/>
      <c r="K154" s="281">
        <f t="shared" si="69"/>
        <v>88.465632603406334</v>
      </c>
      <c r="L154" s="281">
        <f t="shared" si="69"/>
        <v>76.12173234490831</v>
      </c>
      <c r="M154" s="281">
        <f t="shared" si="69"/>
        <v>78.458662235147486</v>
      </c>
      <c r="N154" s="281">
        <f t="shared" si="69"/>
        <v>74.185908821788033</v>
      </c>
      <c r="O154" s="281">
        <f t="shared" si="69"/>
        <v>0</v>
      </c>
      <c r="P154" s="265">
        <f t="shared" si="69"/>
        <v>81.683168316831683</v>
      </c>
      <c r="Q154" s="266">
        <f t="shared" si="69"/>
        <v>85.505453727650959</v>
      </c>
      <c r="R154" s="281">
        <f t="shared" si="70"/>
        <v>89.952098540145997</v>
      </c>
      <c r="S154" s="281">
        <f t="shared" si="70"/>
        <v>77.253218884120173</v>
      </c>
      <c r="T154" s="281">
        <f t="shared" si="70"/>
        <v>79.975072704611549</v>
      </c>
      <c r="U154" s="281">
        <f t="shared" si="70"/>
        <v>77.205447010065114</v>
      </c>
      <c r="V154" s="281">
        <f t="shared" si="70"/>
        <v>0</v>
      </c>
      <c r="W154" s="265">
        <f t="shared" si="70"/>
        <v>84.158415841584159</v>
      </c>
      <c r="X154" s="281">
        <f t="shared" si="70"/>
        <v>87.048802428876641</v>
      </c>
      <c r="Y154" s="321"/>
      <c r="Z154" s="31">
        <f t="shared" si="71"/>
        <v>100.00000000000001</v>
      </c>
      <c r="AA154" s="179">
        <f t="shared" si="71"/>
        <v>100</v>
      </c>
      <c r="AB154" s="179">
        <f t="shared" si="71"/>
        <v>100</v>
      </c>
      <c r="AC154" s="179">
        <f t="shared" si="71"/>
        <v>99.999999999999986</v>
      </c>
      <c r="AD154" s="179">
        <f t="shared" si="71"/>
        <v>0</v>
      </c>
      <c r="AE154" s="179">
        <f t="shared" si="71"/>
        <v>100</v>
      </c>
      <c r="AF154" s="179">
        <f t="shared" si="71"/>
        <v>100</v>
      </c>
    </row>
    <row r="155" spans="1:32">
      <c r="A155" s="274"/>
      <c r="B155" s="236" t="s">
        <v>1034</v>
      </c>
      <c r="C155" s="234">
        <v>22379</v>
      </c>
      <c r="D155" s="84">
        <v>2118</v>
      </c>
      <c r="E155" s="84">
        <v>3827</v>
      </c>
      <c r="F155" s="84">
        <v>1380</v>
      </c>
      <c r="G155" s="84"/>
      <c r="H155" s="84">
        <v>193</v>
      </c>
      <c r="I155" s="182">
        <v>29897</v>
      </c>
      <c r="J155" s="321"/>
      <c r="K155" s="267">
        <f t="shared" si="69"/>
        <v>89.337325349301395</v>
      </c>
      <c r="L155" s="267">
        <f t="shared" si="69"/>
        <v>78.794642857142861</v>
      </c>
      <c r="M155" s="267">
        <f t="shared" si="69"/>
        <v>80.180180180180187</v>
      </c>
      <c r="N155" s="267">
        <f t="shared" si="69"/>
        <v>77.922077922077932</v>
      </c>
      <c r="O155" s="267">
        <f t="shared" si="69"/>
        <v>0</v>
      </c>
      <c r="P155" s="268">
        <f t="shared" si="69"/>
        <v>86.936936936936931</v>
      </c>
      <c r="Q155" s="269">
        <f t="shared" si="69"/>
        <v>86.647924878274978</v>
      </c>
      <c r="R155" s="281">
        <f t="shared" si="70"/>
        <v>89.337325349301395</v>
      </c>
      <c r="S155" s="281">
        <f t="shared" si="70"/>
        <v>78.794642857142861</v>
      </c>
      <c r="T155" s="281">
        <f t="shared" si="70"/>
        <v>80.180180180180187</v>
      </c>
      <c r="U155" s="281">
        <f t="shared" si="70"/>
        <v>77.922077922077932</v>
      </c>
      <c r="V155" s="281">
        <f t="shared" si="70"/>
        <v>0</v>
      </c>
      <c r="W155" s="265">
        <f t="shared" si="70"/>
        <v>86.936936936936931</v>
      </c>
      <c r="X155" s="281">
        <f t="shared" si="70"/>
        <v>86.647924878274978</v>
      </c>
      <c r="Y155" s="321"/>
      <c r="Z155" s="31">
        <f t="shared" si="71"/>
        <v>100</v>
      </c>
      <c r="AA155" s="179">
        <f t="shared" si="71"/>
        <v>100</v>
      </c>
      <c r="AB155" s="179">
        <f t="shared" si="71"/>
        <v>100</v>
      </c>
      <c r="AC155" s="179">
        <f t="shared" si="71"/>
        <v>100.00000000000001</v>
      </c>
      <c r="AD155" s="179">
        <f t="shared" si="71"/>
        <v>0</v>
      </c>
      <c r="AE155" s="179">
        <f t="shared" si="71"/>
        <v>100</v>
      </c>
      <c r="AF155" s="179">
        <f t="shared" si="71"/>
        <v>100</v>
      </c>
    </row>
    <row r="156" spans="1:32">
      <c r="A156" s="274"/>
      <c r="B156" s="235" t="s">
        <v>43</v>
      </c>
      <c r="C156" s="223">
        <v>535</v>
      </c>
      <c r="D156" s="31">
        <v>64</v>
      </c>
      <c r="E156" s="31">
        <v>99</v>
      </c>
      <c r="F156" s="31">
        <v>52</v>
      </c>
      <c r="G156" s="31"/>
      <c r="H156" s="31">
        <v>5</v>
      </c>
      <c r="I156" s="181">
        <v>755</v>
      </c>
      <c r="J156" s="321"/>
      <c r="K156" s="264">
        <f t="shared" ref="K156:Q158" si="72">IF(C156&gt;0,(C156/C150)*100,)</f>
        <v>1.9393895454215906</v>
      </c>
      <c r="L156" s="264">
        <f t="shared" si="72"/>
        <v>2.9157175398633259</v>
      </c>
      <c r="M156" s="264">
        <f t="shared" si="72"/>
        <v>2.0693979933110369</v>
      </c>
      <c r="N156" s="264">
        <f t="shared" si="72"/>
        <v>3.5616438356164384</v>
      </c>
      <c r="O156" s="264">
        <f t="shared" si="72"/>
        <v>0</v>
      </c>
      <c r="P156" s="265">
        <f t="shared" si="72"/>
        <v>2.8571428571428572</v>
      </c>
      <c r="Q156" s="266">
        <f t="shared" si="72"/>
        <v>2.0856353591160222</v>
      </c>
      <c r="R156" s="256"/>
      <c r="S156" s="256"/>
      <c r="T156" s="257"/>
      <c r="U156" s="257"/>
      <c r="V156" s="257"/>
      <c r="W156" s="257"/>
      <c r="X156" s="258"/>
      <c r="Y156" s="321"/>
      <c r="Z156" s="31"/>
    </row>
    <row r="157" spans="1:32">
      <c r="A157" s="274"/>
      <c r="B157" s="235" t="s">
        <v>666</v>
      </c>
      <c r="C157" s="223">
        <v>391</v>
      </c>
      <c r="D157" s="31">
        <v>29</v>
      </c>
      <c r="E157" s="31">
        <v>73</v>
      </c>
      <c r="F157" s="31">
        <v>51</v>
      </c>
      <c r="G157" s="31"/>
      <c r="H157" s="31">
        <v>5</v>
      </c>
      <c r="I157" s="181">
        <v>549</v>
      </c>
      <c r="J157" s="321"/>
      <c r="K157" s="281">
        <f t="shared" si="72"/>
        <v>1.4864659367396593</v>
      </c>
      <c r="L157" s="281">
        <f t="shared" si="72"/>
        <v>1.1314865392118612</v>
      </c>
      <c r="M157" s="281">
        <f t="shared" si="72"/>
        <v>1.516410469464063</v>
      </c>
      <c r="N157" s="281">
        <f t="shared" si="72"/>
        <v>3.0195381882770871</v>
      </c>
      <c r="O157" s="281">
        <f t="shared" si="72"/>
        <v>0</v>
      </c>
      <c r="P157" s="265">
        <f t="shared" si="72"/>
        <v>2.4752475247524752</v>
      </c>
      <c r="Q157" s="266">
        <f t="shared" si="72"/>
        <v>1.5433487012256832</v>
      </c>
      <c r="R157" s="264"/>
      <c r="S157" s="264"/>
      <c r="T157" s="264"/>
      <c r="U157" s="264"/>
      <c r="V157" s="264"/>
      <c r="W157" s="265"/>
      <c r="X157" s="281"/>
      <c r="Y157" s="321"/>
      <c r="Z157" s="31"/>
    </row>
    <row r="158" spans="1:32">
      <c r="A158" s="274"/>
      <c r="B158" s="236" t="s">
        <v>1036</v>
      </c>
      <c r="C158" s="234"/>
      <c r="D158" s="84"/>
      <c r="E158" s="84"/>
      <c r="F158" s="84"/>
      <c r="G158" s="84"/>
      <c r="H158" s="84"/>
      <c r="I158" s="182"/>
      <c r="J158" s="321"/>
      <c r="K158" s="267">
        <f t="shared" si="72"/>
        <v>0</v>
      </c>
      <c r="L158" s="267">
        <f t="shared" si="72"/>
        <v>0</v>
      </c>
      <c r="M158" s="267">
        <f t="shared" si="72"/>
        <v>0</v>
      </c>
      <c r="N158" s="267">
        <f t="shared" si="72"/>
        <v>0</v>
      </c>
      <c r="O158" s="267">
        <f t="shared" si="72"/>
        <v>0</v>
      </c>
      <c r="P158" s="268">
        <f t="shared" si="72"/>
        <v>0</v>
      </c>
      <c r="Q158" s="269">
        <f t="shared" si="72"/>
        <v>0</v>
      </c>
      <c r="R158" s="270"/>
      <c r="S158" s="267"/>
      <c r="T158" s="267"/>
      <c r="U158" s="267"/>
      <c r="V158" s="267"/>
      <c r="W158" s="268"/>
      <c r="X158" s="267"/>
      <c r="Y158" s="321"/>
      <c r="Z158" s="31"/>
    </row>
    <row r="159" spans="1:32">
      <c r="A159" s="274"/>
      <c r="B159" s="235" t="s">
        <v>45</v>
      </c>
      <c r="C159" s="223">
        <v>3043</v>
      </c>
      <c r="D159" s="31">
        <v>498</v>
      </c>
      <c r="E159" s="31">
        <v>958</v>
      </c>
      <c r="F159" s="31">
        <v>300</v>
      </c>
      <c r="G159" s="31"/>
      <c r="H159" s="31">
        <v>18</v>
      </c>
      <c r="I159" s="181">
        <v>4817</v>
      </c>
      <c r="J159" s="321"/>
      <c r="K159" s="264">
        <f t="shared" ref="K159:Q161" si="73">IF(C159&gt;0,(C159/C150)*100,)</f>
        <v>11.030957732182992</v>
      </c>
      <c r="L159" s="264">
        <f t="shared" si="73"/>
        <v>22.687927107061505</v>
      </c>
      <c r="M159" s="264">
        <f t="shared" si="73"/>
        <v>20.025083612040135</v>
      </c>
      <c r="N159" s="264">
        <f t="shared" si="73"/>
        <v>20.547945205479451</v>
      </c>
      <c r="O159" s="264">
        <f t="shared" si="73"/>
        <v>0</v>
      </c>
      <c r="P159" s="265">
        <f t="shared" si="73"/>
        <v>10.285714285714285</v>
      </c>
      <c r="Q159" s="266">
        <f t="shared" si="73"/>
        <v>13.306629834254144</v>
      </c>
      <c r="R159" s="264"/>
      <c r="S159" s="256"/>
      <c r="T159" s="257"/>
      <c r="U159" s="257"/>
      <c r="V159" s="257"/>
      <c r="W159" s="257"/>
      <c r="X159" s="258"/>
      <c r="Y159" s="321"/>
      <c r="Z159" s="31"/>
    </row>
    <row r="160" spans="1:32">
      <c r="A160" s="274"/>
      <c r="B160" s="235" t="s">
        <v>668</v>
      </c>
      <c r="C160" s="223">
        <v>2643</v>
      </c>
      <c r="D160" s="31">
        <v>583</v>
      </c>
      <c r="E160" s="31">
        <v>964</v>
      </c>
      <c r="F160" s="31">
        <v>385</v>
      </c>
      <c r="G160" s="31"/>
      <c r="H160" s="31">
        <v>32</v>
      </c>
      <c r="I160" s="181">
        <v>4607</v>
      </c>
      <c r="J160" s="321"/>
      <c r="K160" s="281">
        <f t="shared" si="73"/>
        <v>10.047901459854014</v>
      </c>
      <c r="L160" s="281">
        <f t="shared" si="73"/>
        <v>22.746781115879827</v>
      </c>
      <c r="M160" s="281">
        <f t="shared" si="73"/>
        <v>20.024927295388451</v>
      </c>
      <c r="N160" s="281">
        <f t="shared" si="73"/>
        <v>22.794552989934871</v>
      </c>
      <c r="O160" s="281">
        <f t="shared" si="73"/>
        <v>0</v>
      </c>
      <c r="P160" s="265">
        <f t="shared" si="73"/>
        <v>15.841584158415841</v>
      </c>
      <c r="Q160" s="266">
        <f t="shared" si="73"/>
        <v>12.951197571123355</v>
      </c>
      <c r="S160" s="264"/>
      <c r="T160" s="264"/>
      <c r="U160" s="264"/>
      <c r="V160" s="264"/>
      <c r="W160" s="265"/>
      <c r="X160" s="281"/>
      <c r="Y160" s="321"/>
      <c r="Z160" s="31"/>
    </row>
    <row r="161" spans="1:32">
      <c r="A161" s="274"/>
      <c r="B161" s="236" t="s">
        <v>1038</v>
      </c>
      <c r="C161" s="234">
        <v>2671</v>
      </c>
      <c r="D161" s="84">
        <v>570</v>
      </c>
      <c r="E161" s="84">
        <v>946</v>
      </c>
      <c r="F161" s="84">
        <v>391</v>
      </c>
      <c r="G161" s="84"/>
      <c r="H161" s="84">
        <v>29</v>
      </c>
      <c r="I161" s="182">
        <v>4607</v>
      </c>
      <c r="J161" s="321"/>
      <c r="K161" s="267">
        <f t="shared" si="73"/>
        <v>10.662674650698603</v>
      </c>
      <c r="L161" s="267">
        <f t="shared" si="73"/>
        <v>21.205357142857142</v>
      </c>
      <c r="M161" s="267">
        <f t="shared" si="73"/>
        <v>19.81981981981982</v>
      </c>
      <c r="N161" s="267">
        <f t="shared" si="73"/>
        <v>22.077922077922079</v>
      </c>
      <c r="O161" s="267">
        <f t="shared" si="73"/>
        <v>0</v>
      </c>
      <c r="P161" s="268">
        <f t="shared" si="73"/>
        <v>13.063063063063062</v>
      </c>
      <c r="Q161" s="269">
        <f t="shared" si="73"/>
        <v>13.352075121725019</v>
      </c>
      <c r="R161" s="270" t="s">
        <v>38</v>
      </c>
      <c r="S161" s="267"/>
      <c r="T161" s="267"/>
      <c r="U161" s="267"/>
      <c r="V161" s="267"/>
      <c r="W161" s="268"/>
      <c r="X161" s="267"/>
      <c r="Y161" s="321"/>
      <c r="Z161" s="31"/>
    </row>
    <row r="162" spans="1:32">
      <c r="A162" s="274"/>
      <c r="B162" s="235" t="s">
        <v>47</v>
      </c>
      <c r="C162" s="223">
        <v>14860</v>
      </c>
      <c r="D162" s="31">
        <v>734</v>
      </c>
      <c r="E162" s="31">
        <v>1984</v>
      </c>
      <c r="F162" s="31">
        <v>167</v>
      </c>
      <c r="G162" s="31"/>
      <c r="H162" s="31">
        <v>85</v>
      </c>
      <c r="I162" s="181">
        <v>17830</v>
      </c>
      <c r="J162" s="321"/>
      <c r="K162" s="264">
        <f t="shared" ref="K162:Q164" si="74">IF(C162&gt;0,(C162/C145)*100,)</f>
        <v>64.159578601960192</v>
      </c>
      <c r="L162" s="264">
        <f t="shared" si="74"/>
        <v>37.315709201830202</v>
      </c>
      <c r="M162" s="264">
        <f t="shared" si="74"/>
        <v>42.393162393162392</v>
      </c>
      <c r="N162" s="264">
        <f t="shared" si="74"/>
        <v>34.151329243353786</v>
      </c>
      <c r="O162" s="264">
        <f t="shared" si="74"/>
        <v>0</v>
      </c>
      <c r="P162" s="265">
        <f t="shared" si="74"/>
        <v>56.666666666666664</v>
      </c>
      <c r="Q162" s="266">
        <f t="shared" si="74"/>
        <v>58.560777744933823</v>
      </c>
      <c r="R162" s="264">
        <f t="shared" ref="R162:X164" si="75">+K162+K165+K168</f>
        <v>76.646086093001159</v>
      </c>
      <c r="S162" s="264">
        <f t="shared" si="75"/>
        <v>56.431113370615151</v>
      </c>
      <c r="T162" s="264">
        <f t="shared" si="75"/>
        <v>58.782051282051277</v>
      </c>
      <c r="U162" s="264">
        <f t="shared" si="75"/>
        <v>48.875255623721884</v>
      </c>
      <c r="V162" s="264">
        <f t="shared" si="75"/>
        <v>0</v>
      </c>
      <c r="W162" s="265">
        <f t="shared" si="75"/>
        <v>57.333333333333329</v>
      </c>
      <c r="X162" s="281">
        <f t="shared" si="75"/>
        <v>72.053075836699833</v>
      </c>
      <c r="Y162" s="321"/>
      <c r="Z162" s="31">
        <f t="shared" ref="Z162:AF164" si="76">K162+K165+K168+K171</f>
        <v>100</v>
      </c>
      <c r="AA162" s="180">
        <f t="shared" si="76"/>
        <v>100</v>
      </c>
      <c r="AB162" s="180">
        <f t="shared" si="76"/>
        <v>100</v>
      </c>
      <c r="AC162" s="180">
        <f t="shared" si="76"/>
        <v>100</v>
      </c>
      <c r="AD162" s="180">
        <f t="shared" si="76"/>
        <v>0</v>
      </c>
      <c r="AE162" s="180">
        <f t="shared" si="76"/>
        <v>100</v>
      </c>
      <c r="AF162" s="180">
        <f t="shared" si="76"/>
        <v>100</v>
      </c>
    </row>
    <row r="163" spans="1:32">
      <c r="A163" s="274"/>
      <c r="B163" s="235" t="s">
        <v>670</v>
      </c>
      <c r="C163" s="223">
        <v>16316</v>
      </c>
      <c r="D163" s="31">
        <v>786</v>
      </c>
      <c r="E163" s="31">
        <v>2025</v>
      </c>
      <c r="F163" s="31">
        <v>304</v>
      </c>
      <c r="G163" s="31"/>
      <c r="H163" s="31">
        <v>101</v>
      </c>
      <c r="I163" s="181">
        <v>19532</v>
      </c>
      <c r="J163" s="321"/>
      <c r="K163" s="281">
        <f t="shared" si="74"/>
        <v>64.761451139160116</v>
      </c>
      <c r="L163" s="281">
        <f t="shared" si="74"/>
        <v>38.776517020226933</v>
      </c>
      <c r="M163" s="281">
        <f t="shared" si="74"/>
        <v>42.658521171266059</v>
      </c>
      <c r="N163" s="281">
        <f t="shared" si="74"/>
        <v>40.158520475561424</v>
      </c>
      <c r="O163" s="281">
        <f t="shared" si="74"/>
        <v>0</v>
      </c>
      <c r="P163" s="265">
        <f t="shared" si="74"/>
        <v>63.125</v>
      </c>
      <c r="Q163" s="266">
        <f t="shared" si="74"/>
        <v>59.394860878820133</v>
      </c>
      <c r="R163" s="281">
        <f t="shared" si="75"/>
        <v>81.527347781217742</v>
      </c>
      <c r="S163" s="281">
        <f t="shared" si="75"/>
        <v>65.022200296003945</v>
      </c>
      <c r="T163" s="281">
        <f t="shared" si="75"/>
        <v>70.254897830208549</v>
      </c>
      <c r="U163" s="281">
        <f t="shared" si="75"/>
        <v>62.615587846763539</v>
      </c>
      <c r="V163" s="281">
        <f t="shared" si="75"/>
        <v>0</v>
      </c>
      <c r="W163" s="265">
        <f t="shared" si="75"/>
        <v>96.25</v>
      </c>
      <c r="X163" s="281">
        <f t="shared" si="75"/>
        <v>78.519081648167855</v>
      </c>
      <c r="Y163" s="321"/>
      <c r="Z163" s="31">
        <f t="shared" si="76"/>
        <v>99.999999999999986</v>
      </c>
      <c r="AA163" s="179">
        <f t="shared" si="76"/>
        <v>100</v>
      </c>
      <c r="AB163" s="179">
        <f t="shared" si="76"/>
        <v>100</v>
      </c>
      <c r="AC163" s="179">
        <f t="shared" si="76"/>
        <v>100</v>
      </c>
      <c r="AD163" s="179">
        <f t="shared" si="76"/>
        <v>0</v>
      </c>
      <c r="AE163" s="179">
        <f t="shared" si="76"/>
        <v>100</v>
      </c>
      <c r="AF163" s="179">
        <f t="shared" si="76"/>
        <v>100</v>
      </c>
    </row>
    <row r="164" spans="1:32">
      <c r="A164" s="274"/>
      <c r="B164" s="236" t="s">
        <v>1040</v>
      </c>
      <c r="C164" s="234">
        <v>17064</v>
      </c>
      <c r="D164" s="84">
        <v>783</v>
      </c>
      <c r="E164" s="84">
        <v>2243</v>
      </c>
      <c r="F164" s="84">
        <v>374</v>
      </c>
      <c r="G164" s="84"/>
      <c r="H164" s="84">
        <v>94</v>
      </c>
      <c r="I164" s="182">
        <v>20558</v>
      </c>
      <c r="J164" s="321"/>
      <c r="K164" s="267">
        <f t="shared" si="74"/>
        <v>64.86486486486487</v>
      </c>
      <c r="L164" s="267">
        <f t="shared" si="74"/>
        <v>38.363547280744733</v>
      </c>
      <c r="M164" s="267">
        <f t="shared" si="74"/>
        <v>43.757315645727665</v>
      </c>
      <c r="N164" s="267">
        <f t="shared" si="74"/>
        <v>45.38834951456311</v>
      </c>
      <c r="O164" s="267">
        <f t="shared" si="74"/>
        <v>0</v>
      </c>
      <c r="P164" s="268">
        <f t="shared" si="74"/>
        <v>59.872611464968152</v>
      </c>
      <c r="Q164" s="269">
        <f t="shared" si="74"/>
        <v>59.666231316209547</v>
      </c>
      <c r="R164" s="281">
        <f t="shared" si="75"/>
        <v>77.724560003041034</v>
      </c>
      <c r="S164" s="281">
        <f t="shared" si="75"/>
        <v>58.157765801077907</v>
      </c>
      <c r="T164" s="281">
        <f t="shared" si="75"/>
        <v>61.626999609832225</v>
      </c>
      <c r="U164" s="281">
        <f t="shared" si="75"/>
        <v>64.44174757281553</v>
      </c>
      <c r="V164" s="281">
        <f t="shared" si="75"/>
        <v>0</v>
      </c>
      <c r="W164" s="265">
        <f t="shared" si="75"/>
        <v>91.082802547770697</v>
      </c>
      <c r="X164" s="281">
        <f t="shared" si="75"/>
        <v>73.913800609490636</v>
      </c>
      <c r="Y164" s="321"/>
      <c r="Z164" s="31">
        <f t="shared" si="76"/>
        <v>100.00000000000001</v>
      </c>
      <c r="AA164" s="179">
        <f t="shared" si="76"/>
        <v>100</v>
      </c>
      <c r="AB164" s="179">
        <f t="shared" si="76"/>
        <v>100</v>
      </c>
      <c r="AC164" s="179">
        <f t="shared" si="76"/>
        <v>100</v>
      </c>
      <c r="AD164" s="179">
        <f t="shared" si="76"/>
        <v>0</v>
      </c>
      <c r="AE164" s="179">
        <f t="shared" si="76"/>
        <v>100</v>
      </c>
      <c r="AF164" s="179">
        <f t="shared" si="76"/>
        <v>100</v>
      </c>
    </row>
    <row r="165" spans="1:32">
      <c r="A165" s="274"/>
      <c r="B165" s="235" t="s">
        <v>51</v>
      </c>
      <c r="C165" s="223">
        <v>996</v>
      </c>
      <c r="D165" s="31">
        <v>140</v>
      </c>
      <c r="E165" s="31">
        <v>354</v>
      </c>
      <c r="F165" s="31">
        <v>25</v>
      </c>
      <c r="G165" s="31"/>
      <c r="H165" s="31">
        <v>1</v>
      </c>
      <c r="I165" s="181">
        <v>1516</v>
      </c>
      <c r="J165" s="321"/>
      <c r="K165" s="264">
        <f t="shared" ref="K165:Q167" si="77">IF(C165&gt;0,(C165/C145)*100,)</f>
        <v>4.30033245542075</v>
      </c>
      <c r="L165" s="264">
        <f t="shared" si="77"/>
        <v>7.1174377224199299</v>
      </c>
      <c r="M165" s="264">
        <f t="shared" si="77"/>
        <v>7.5641025641025639</v>
      </c>
      <c r="N165" s="264">
        <f t="shared" si="77"/>
        <v>5.112474437627812</v>
      </c>
      <c r="O165" s="264">
        <f t="shared" si="77"/>
        <v>0</v>
      </c>
      <c r="P165" s="265">
        <f t="shared" si="77"/>
        <v>0.66666666666666674</v>
      </c>
      <c r="Q165" s="266">
        <f t="shared" si="77"/>
        <v>4.9791440864452978</v>
      </c>
      <c r="R165" s="256"/>
      <c r="S165" s="256"/>
      <c r="T165" s="257"/>
      <c r="U165" s="257"/>
      <c r="V165" s="257"/>
      <c r="W165" s="257"/>
      <c r="X165" s="258"/>
      <c r="Y165" s="321"/>
      <c r="Z165" s="31"/>
    </row>
    <row r="166" spans="1:32">
      <c r="A166" s="274"/>
      <c r="B166" s="235" t="s">
        <v>672</v>
      </c>
      <c r="C166" s="223">
        <v>2141</v>
      </c>
      <c r="D166" s="31">
        <v>289</v>
      </c>
      <c r="E166" s="31">
        <v>857</v>
      </c>
      <c r="F166" s="31">
        <v>60</v>
      </c>
      <c r="G166" s="31"/>
      <c r="H166" s="31">
        <v>0</v>
      </c>
      <c r="I166" s="181">
        <v>3347</v>
      </c>
      <c r="J166" s="321"/>
      <c r="K166" s="281">
        <f t="shared" si="77"/>
        <v>8.4980550924823373</v>
      </c>
      <c r="L166" s="281">
        <f t="shared" si="77"/>
        <v>14.257523433645783</v>
      </c>
      <c r="M166" s="281">
        <f t="shared" si="77"/>
        <v>18.053507478407415</v>
      </c>
      <c r="N166" s="281">
        <f t="shared" si="77"/>
        <v>7.9260237780713343</v>
      </c>
      <c r="O166" s="281">
        <f t="shared" si="77"/>
        <v>0</v>
      </c>
      <c r="P166" s="265">
        <f t="shared" si="77"/>
        <v>0</v>
      </c>
      <c r="Q166" s="266">
        <f t="shared" si="77"/>
        <v>10.177892656226243</v>
      </c>
      <c r="R166" s="264"/>
      <c r="S166" s="264"/>
      <c r="T166" s="264"/>
      <c r="U166" s="264"/>
      <c r="V166" s="264"/>
      <c r="W166" s="265"/>
      <c r="X166" s="281"/>
      <c r="Y166" s="321"/>
      <c r="Z166" s="31"/>
    </row>
    <row r="167" spans="1:32">
      <c r="A167" s="274"/>
      <c r="B167" s="236" t="s">
        <v>1042</v>
      </c>
      <c r="C167" s="234">
        <v>1248</v>
      </c>
      <c r="D167" s="84">
        <v>155</v>
      </c>
      <c r="E167" s="84">
        <v>455</v>
      </c>
      <c r="F167" s="84">
        <v>39</v>
      </c>
      <c r="G167" s="84"/>
      <c r="H167" s="84">
        <v>1</v>
      </c>
      <c r="I167" s="182">
        <v>1898</v>
      </c>
      <c r="J167" s="321"/>
      <c r="K167" s="267">
        <f t="shared" si="77"/>
        <v>4.7439844908199333</v>
      </c>
      <c r="L167" s="267">
        <f t="shared" si="77"/>
        <v>7.5943165115139637</v>
      </c>
      <c r="M167" s="267">
        <f t="shared" si="77"/>
        <v>8.8763168162309789</v>
      </c>
      <c r="N167" s="267">
        <f t="shared" si="77"/>
        <v>4.733009708737864</v>
      </c>
      <c r="O167" s="267">
        <f t="shared" si="77"/>
        <v>0</v>
      </c>
      <c r="P167" s="268">
        <f t="shared" si="77"/>
        <v>0.63694267515923575</v>
      </c>
      <c r="Q167" s="269">
        <f t="shared" si="77"/>
        <v>5.5086344507328393</v>
      </c>
      <c r="R167" s="270"/>
      <c r="S167" s="267"/>
      <c r="T167" s="267"/>
      <c r="U167" s="267"/>
      <c r="V167" s="267"/>
      <c r="W167" s="268"/>
      <c r="X167" s="267"/>
      <c r="Y167" s="321"/>
      <c r="Z167" s="31"/>
    </row>
    <row r="168" spans="1:32">
      <c r="A168" s="274"/>
      <c r="B168" s="235" t="s">
        <v>53</v>
      </c>
      <c r="C168" s="223">
        <v>1896</v>
      </c>
      <c r="D168" s="31">
        <v>236</v>
      </c>
      <c r="E168" s="31">
        <v>413</v>
      </c>
      <c r="F168" s="31">
        <v>47</v>
      </c>
      <c r="G168" s="31"/>
      <c r="H168" s="31"/>
      <c r="I168" s="181">
        <v>2592</v>
      </c>
      <c r="J168" s="321"/>
      <c r="K168" s="264">
        <f t="shared" ref="K168:Q170" si="78">IF(C168&gt;0,(C168/C145)*100,)</f>
        <v>8.1861750356202236</v>
      </c>
      <c r="L168" s="264">
        <f t="shared" si="78"/>
        <v>11.997966446365023</v>
      </c>
      <c r="M168" s="264">
        <f t="shared" si="78"/>
        <v>8.8247863247863254</v>
      </c>
      <c r="N168" s="264">
        <f t="shared" si="78"/>
        <v>9.6114519427402865</v>
      </c>
      <c r="O168" s="264">
        <f t="shared" si="78"/>
        <v>0</v>
      </c>
      <c r="P168" s="265">
        <f t="shared" si="78"/>
        <v>0</v>
      </c>
      <c r="Q168" s="266">
        <f t="shared" si="78"/>
        <v>8.51315400532072</v>
      </c>
      <c r="R168" s="256"/>
      <c r="S168" s="256"/>
      <c r="T168" s="257"/>
      <c r="U168" s="257"/>
      <c r="V168" s="257"/>
      <c r="W168" s="257"/>
      <c r="X168" s="258"/>
      <c r="Y168" s="321"/>
      <c r="Z168" s="31"/>
    </row>
    <row r="169" spans="1:32">
      <c r="A169" s="274"/>
      <c r="B169" s="235" t="s">
        <v>674</v>
      </c>
      <c r="C169" s="223">
        <v>2083</v>
      </c>
      <c r="D169" s="31">
        <v>243</v>
      </c>
      <c r="E169" s="31">
        <v>453</v>
      </c>
      <c r="F169" s="31">
        <v>110</v>
      </c>
      <c r="G169" s="31"/>
      <c r="H169" s="31">
        <v>53</v>
      </c>
      <c r="I169" s="181">
        <v>2942</v>
      </c>
      <c r="J169" s="321"/>
      <c r="K169" s="281">
        <f t="shared" si="78"/>
        <v>8.2678415495752962</v>
      </c>
      <c r="L169" s="281">
        <f t="shared" si="78"/>
        <v>11.988159842131228</v>
      </c>
      <c r="M169" s="281">
        <f t="shared" si="78"/>
        <v>9.5428691805350763</v>
      </c>
      <c r="N169" s="281">
        <f t="shared" si="78"/>
        <v>14.53104359313078</v>
      </c>
      <c r="O169" s="281">
        <f t="shared" si="78"/>
        <v>0</v>
      </c>
      <c r="P169" s="265">
        <f t="shared" si="78"/>
        <v>33.125</v>
      </c>
      <c r="Q169" s="266">
        <f t="shared" si="78"/>
        <v>8.9463281131214831</v>
      </c>
      <c r="R169" s="264"/>
      <c r="S169" s="264"/>
      <c r="T169" s="264"/>
      <c r="U169" s="264"/>
      <c r="V169" s="264"/>
      <c r="W169" s="265"/>
      <c r="X169" s="281"/>
      <c r="Y169" s="321"/>
      <c r="Z169" s="31"/>
    </row>
    <row r="170" spans="1:32">
      <c r="A170" s="274"/>
      <c r="B170" s="236" t="s">
        <v>1046</v>
      </c>
      <c r="C170" s="234">
        <v>2135</v>
      </c>
      <c r="D170" s="84">
        <v>249</v>
      </c>
      <c r="E170" s="84">
        <v>461</v>
      </c>
      <c r="F170" s="84">
        <v>118</v>
      </c>
      <c r="G170" s="84"/>
      <c r="H170" s="84">
        <v>48</v>
      </c>
      <c r="I170" s="182">
        <v>3011</v>
      </c>
      <c r="J170" s="321"/>
      <c r="K170" s="267">
        <f t="shared" si="78"/>
        <v>8.1157106473562166</v>
      </c>
      <c r="L170" s="267">
        <f t="shared" si="78"/>
        <v>12.199902008819207</v>
      </c>
      <c r="M170" s="267">
        <f t="shared" si="78"/>
        <v>8.9933671478735864</v>
      </c>
      <c r="N170" s="267">
        <f t="shared" si="78"/>
        <v>14.320388349514563</v>
      </c>
      <c r="O170" s="267">
        <f t="shared" si="78"/>
        <v>0</v>
      </c>
      <c r="P170" s="268">
        <f t="shared" si="78"/>
        <v>30.573248407643312</v>
      </c>
      <c r="Q170" s="269">
        <f t="shared" si="78"/>
        <v>8.738934842548252</v>
      </c>
      <c r="R170" s="270"/>
      <c r="S170" s="267"/>
      <c r="T170" s="267"/>
      <c r="U170" s="267"/>
      <c r="V170" s="267"/>
      <c r="W170" s="268"/>
      <c r="X170" s="267"/>
      <c r="Y170" s="321"/>
      <c r="Z170" s="31"/>
    </row>
    <row r="171" spans="1:32">
      <c r="A171" s="274"/>
      <c r="B171" s="235" t="s">
        <v>55</v>
      </c>
      <c r="C171" s="237">
        <v>5409</v>
      </c>
      <c r="D171" s="238">
        <v>857</v>
      </c>
      <c r="E171" s="238">
        <v>1929</v>
      </c>
      <c r="F171" s="238">
        <v>250</v>
      </c>
      <c r="G171" s="238"/>
      <c r="H171" s="238">
        <v>64</v>
      </c>
      <c r="I171" s="322">
        <v>8509</v>
      </c>
      <c r="J171" s="321"/>
      <c r="K171" s="264">
        <f t="shared" ref="K171:Q173" si="79">IF(C171&gt;0,(C171/C145)*100,)</f>
        <v>23.353913906998834</v>
      </c>
      <c r="L171" s="264">
        <f t="shared" si="79"/>
        <v>43.568886629384849</v>
      </c>
      <c r="M171" s="264">
        <f t="shared" si="79"/>
        <v>41.217948717948715</v>
      </c>
      <c r="N171" s="264">
        <f t="shared" si="79"/>
        <v>51.124744376278116</v>
      </c>
      <c r="O171" s="264">
        <f t="shared" si="79"/>
        <v>0</v>
      </c>
      <c r="P171" s="265">
        <f t="shared" si="79"/>
        <v>42.666666666666671</v>
      </c>
      <c r="Q171" s="266">
        <f t="shared" si="79"/>
        <v>27.946924163300164</v>
      </c>
      <c r="R171" s="256"/>
      <c r="S171" s="256"/>
      <c r="T171" s="257"/>
      <c r="U171" s="257"/>
      <c r="V171" s="257"/>
      <c r="W171" s="257"/>
      <c r="X171" s="258"/>
      <c r="Y171" s="321"/>
      <c r="Z171" s="31"/>
    </row>
    <row r="172" spans="1:32">
      <c r="A172" s="274"/>
      <c r="B172" s="235" t="s">
        <v>676</v>
      </c>
      <c r="C172" s="223">
        <v>4654</v>
      </c>
      <c r="D172" s="31">
        <v>709</v>
      </c>
      <c r="E172" s="31">
        <v>1412</v>
      </c>
      <c r="F172" s="31">
        <v>283</v>
      </c>
      <c r="G172" s="31"/>
      <c r="H172" s="31">
        <v>6</v>
      </c>
      <c r="I172" s="181">
        <v>7064</v>
      </c>
      <c r="J172" s="321"/>
      <c r="K172" s="281">
        <f t="shared" si="79"/>
        <v>18.472652218782248</v>
      </c>
      <c r="L172" s="281">
        <f t="shared" si="79"/>
        <v>34.977799703996055</v>
      </c>
      <c r="M172" s="281">
        <f t="shared" si="79"/>
        <v>29.745102169791448</v>
      </c>
      <c r="N172" s="281">
        <f t="shared" si="79"/>
        <v>37.384412153236454</v>
      </c>
      <c r="O172" s="281">
        <f t="shared" si="79"/>
        <v>0</v>
      </c>
      <c r="P172" s="265">
        <f t="shared" si="79"/>
        <v>3.75</v>
      </c>
      <c r="Q172" s="266">
        <f t="shared" si="79"/>
        <v>21.480918351832141</v>
      </c>
      <c r="R172" s="264"/>
      <c r="S172" s="264"/>
      <c r="T172" s="264"/>
      <c r="U172" s="264"/>
      <c r="V172" s="264"/>
      <c r="W172" s="265"/>
      <c r="X172" s="281"/>
      <c r="Y172" s="321"/>
      <c r="Z172" s="31"/>
    </row>
    <row r="173" spans="1:32">
      <c r="A173" s="274"/>
      <c r="B173" s="236" t="s">
        <v>1048</v>
      </c>
      <c r="C173" s="234">
        <v>5860</v>
      </c>
      <c r="D173" s="84">
        <v>854</v>
      </c>
      <c r="E173" s="84">
        <v>1967</v>
      </c>
      <c r="F173" s="84">
        <v>293</v>
      </c>
      <c r="G173" s="84"/>
      <c r="H173" s="84">
        <v>14</v>
      </c>
      <c r="I173" s="182">
        <v>8988</v>
      </c>
      <c r="J173" s="321"/>
      <c r="K173" s="267">
        <f t="shared" si="79"/>
        <v>22.275439996958983</v>
      </c>
      <c r="L173" s="267">
        <f t="shared" si="79"/>
        <v>41.842234198922093</v>
      </c>
      <c r="M173" s="267">
        <f t="shared" si="79"/>
        <v>38.373000390167775</v>
      </c>
      <c r="N173" s="267">
        <f t="shared" si="79"/>
        <v>35.55825242718447</v>
      </c>
      <c r="O173" s="267">
        <f t="shared" si="79"/>
        <v>0</v>
      </c>
      <c r="P173" s="268">
        <f t="shared" si="79"/>
        <v>8.9171974522292992</v>
      </c>
      <c r="Q173" s="269">
        <f t="shared" si="79"/>
        <v>26.086199390509364</v>
      </c>
      <c r="R173" s="270"/>
      <c r="S173" s="267"/>
      <c r="T173" s="267"/>
      <c r="U173" s="267"/>
      <c r="V173" s="267"/>
      <c r="W173" s="268"/>
      <c r="X173" s="267"/>
      <c r="Y173" s="321"/>
      <c r="Z173" s="31"/>
    </row>
    <row r="174" spans="1:32">
      <c r="A174" s="274"/>
      <c r="B174" s="235" t="s">
        <v>49</v>
      </c>
      <c r="C174" s="223">
        <v>11676</v>
      </c>
      <c r="D174" s="31">
        <v>489</v>
      </c>
      <c r="E174" s="31">
        <v>1846</v>
      </c>
      <c r="F174" s="31">
        <v>56</v>
      </c>
      <c r="G174" s="31"/>
      <c r="H174" s="31"/>
      <c r="I174" s="181">
        <v>14067</v>
      </c>
      <c r="J174" s="321"/>
      <c r="K174" s="264">
        <f t="shared" ref="K174:Q176" si="80">IF(C174&gt;0,(C174/C141)*100,)</f>
        <v>66.651444228793238</v>
      </c>
      <c r="L174" s="264">
        <f t="shared" si="80"/>
        <v>41.617021276595743</v>
      </c>
      <c r="M174" s="264">
        <f t="shared" si="80"/>
        <v>51.079136690647488</v>
      </c>
      <c r="N174" s="264">
        <f t="shared" si="80"/>
        <v>43.410852713178294</v>
      </c>
      <c r="O174" s="264">
        <f t="shared" si="80"/>
        <v>0</v>
      </c>
      <c r="P174" s="265">
        <f t="shared" si="80"/>
        <v>0</v>
      </c>
      <c r="Q174" s="266">
        <f t="shared" si="80"/>
        <v>62.698341950436799</v>
      </c>
      <c r="R174" s="256"/>
      <c r="S174" s="256"/>
      <c r="T174" s="257"/>
      <c r="U174" s="257"/>
      <c r="V174" s="257"/>
      <c r="W174" s="257"/>
      <c r="X174" s="258"/>
      <c r="Y174" s="321"/>
      <c r="Z174" s="31"/>
    </row>
    <row r="175" spans="1:32">
      <c r="A175" s="274"/>
      <c r="B175" s="235" t="s">
        <v>678</v>
      </c>
      <c r="C175" s="223">
        <v>12822</v>
      </c>
      <c r="D175" s="31">
        <v>560</v>
      </c>
      <c r="E175" s="31">
        <v>2148</v>
      </c>
      <c r="F175" s="31">
        <v>79</v>
      </c>
      <c r="G175" s="31"/>
      <c r="H175" s="31"/>
      <c r="I175" s="181">
        <v>15609</v>
      </c>
      <c r="J175" s="321"/>
      <c r="K175" s="281">
        <f t="shared" si="80"/>
        <v>66.600872636609182</v>
      </c>
      <c r="L175" s="281">
        <f t="shared" si="80"/>
        <v>42.780748663101605</v>
      </c>
      <c r="M175" s="281">
        <f t="shared" si="80"/>
        <v>50.768139919640745</v>
      </c>
      <c r="N175" s="281">
        <f t="shared" si="80"/>
        <v>39.898989898989903</v>
      </c>
      <c r="O175" s="281">
        <f t="shared" si="80"/>
        <v>0</v>
      </c>
      <c r="P175" s="265">
        <f t="shared" si="80"/>
        <v>0</v>
      </c>
      <c r="Q175" s="266">
        <f t="shared" si="80"/>
        <v>62.460984393757499</v>
      </c>
      <c r="R175" s="264"/>
      <c r="S175" s="264"/>
      <c r="T175" s="264"/>
      <c r="U175" s="264"/>
      <c r="V175" s="264"/>
      <c r="W175" s="265"/>
      <c r="X175" s="281"/>
      <c r="Y175" s="321"/>
      <c r="Z175" s="31"/>
    </row>
    <row r="176" spans="1:32">
      <c r="A176" s="275"/>
      <c r="B176" s="236" t="s">
        <v>1044</v>
      </c>
      <c r="C176" s="234">
        <v>14160</v>
      </c>
      <c r="D176" s="84">
        <v>626</v>
      </c>
      <c r="E176" s="84">
        <v>2207</v>
      </c>
      <c r="F176" s="84">
        <v>105</v>
      </c>
      <c r="G176" s="84"/>
      <c r="H176" s="84"/>
      <c r="I176" s="182">
        <v>17098</v>
      </c>
      <c r="J176" s="321"/>
      <c r="K176" s="267">
        <f t="shared" si="80"/>
        <v>67.367619772586707</v>
      </c>
      <c r="L176" s="267">
        <f t="shared" si="80"/>
        <v>43.991567111735769</v>
      </c>
      <c r="M176" s="267">
        <f t="shared" si="80"/>
        <v>51.064322073114297</v>
      </c>
      <c r="N176" s="267">
        <f t="shared" si="80"/>
        <v>40.076335877862597</v>
      </c>
      <c r="O176" s="267">
        <f t="shared" si="80"/>
        <v>0</v>
      </c>
      <c r="P176" s="268">
        <f t="shared" si="80"/>
        <v>0</v>
      </c>
      <c r="Q176" s="269">
        <f t="shared" si="80"/>
        <v>63.26500407015466</v>
      </c>
      <c r="R176" s="270"/>
      <c r="S176" s="267"/>
      <c r="T176" s="267"/>
      <c r="U176" s="267"/>
      <c r="V176" s="267"/>
      <c r="W176" s="268"/>
      <c r="X176" s="267"/>
      <c r="Y176" s="321"/>
      <c r="Z176" s="31"/>
    </row>
    <row r="177" spans="1:27">
      <c r="A177" s="793" t="s">
        <v>732</v>
      </c>
      <c r="B177" s="788" t="s">
        <v>1143</v>
      </c>
      <c r="C177" s="789">
        <v>12425</v>
      </c>
      <c r="D177" s="790">
        <v>2848</v>
      </c>
      <c r="E177" s="790">
        <v>8817</v>
      </c>
      <c r="F177" s="790">
        <v>9495</v>
      </c>
      <c r="G177" s="790">
        <v>4495</v>
      </c>
      <c r="H177" s="790">
        <v>3190</v>
      </c>
      <c r="I177" s="791">
        <v>41270</v>
      </c>
      <c r="J177" s="321"/>
      <c r="K177" s="318"/>
      <c r="L177" s="253"/>
      <c r="M177" s="241"/>
      <c r="N177" s="241"/>
      <c r="O177" s="241"/>
      <c r="P177" s="241"/>
      <c r="Q177" s="254"/>
      <c r="R177" s="252"/>
      <c r="S177" s="253"/>
      <c r="T177" s="241"/>
      <c r="U177" s="241"/>
      <c r="V177" s="241"/>
      <c r="W177" s="241"/>
      <c r="X177" s="280"/>
      <c r="Y177" s="321"/>
      <c r="Z177" s="31"/>
    </row>
    <row r="178" spans="1:27">
      <c r="A178" s="274"/>
      <c r="B178" s="235" t="s">
        <v>680</v>
      </c>
      <c r="C178" s="223">
        <v>12219</v>
      </c>
      <c r="D178" s="31">
        <v>2739</v>
      </c>
      <c r="E178" s="31">
        <v>9370</v>
      </c>
      <c r="F178" s="31">
        <v>10486</v>
      </c>
      <c r="G178" s="31">
        <v>4972</v>
      </c>
      <c r="H178" s="31">
        <v>3270</v>
      </c>
      <c r="I178" s="181">
        <v>43056</v>
      </c>
      <c r="J178" s="321"/>
      <c r="K178" s="256"/>
      <c r="L178" s="256"/>
      <c r="M178" s="257"/>
      <c r="N178" s="257"/>
      <c r="O178" s="257"/>
      <c r="P178" s="257"/>
      <c r="Q178" s="258"/>
      <c r="R178" s="255"/>
      <c r="S178" s="256"/>
      <c r="T178" s="257"/>
      <c r="U178" s="257"/>
      <c r="V178" s="257"/>
      <c r="W178" s="257"/>
      <c r="X178" s="258"/>
      <c r="Y178" s="321"/>
      <c r="Z178" s="31"/>
    </row>
    <row r="179" spans="1:27">
      <c r="A179" s="274"/>
      <c r="B179" s="235" t="s">
        <v>682</v>
      </c>
      <c r="C179" s="223">
        <v>11236</v>
      </c>
      <c r="D179" s="31">
        <v>3262</v>
      </c>
      <c r="E179" s="31">
        <v>9379</v>
      </c>
      <c r="F179" s="31">
        <v>10021</v>
      </c>
      <c r="G179" s="31">
        <v>4870</v>
      </c>
      <c r="H179" s="31">
        <v>3454</v>
      </c>
      <c r="I179" s="181">
        <v>42222</v>
      </c>
      <c r="J179" s="321"/>
      <c r="K179" s="256"/>
      <c r="L179" s="256"/>
      <c r="M179" s="257"/>
      <c r="N179" s="257"/>
      <c r="O179" s="257"/>
      <c r="P179" s="257"/>
      <c r="Q179" s="258"/>
      <c r="R179" s="255"/>
      <c r="S179" s="256"/>
      <c r="T179" s="257"/>
      <c r="U179" s="257"/>
      <c r="V179" s="257"/>
      <c r="W179" s="257"/>
      <c r="X179" s="258"/>
      <c r="Y179" s="321"/>
      <c r="Z179" s="31"/>
    </row>
    <row r="180" spans="1:27">
      <c r="A180" s="274"/>
      <c r="B180" s="235" t="s">
        <v>804</v>
      </c>
      <c r="C180" s="223">
        <v>11917</v>
      </c>
      <c r="D180" s="31">
        <v>3086</v>
      </c>
      <c r="E180" s="31">
        <v>9660</v>
      </c>
      <c r="F180" s="31">
        <v>10431</v>
      </c>
      <c r="G180" s="31">
        <v>5150</v>
      </c>
      <c r="H180" s="31">
        <v>3899</v>
      </c>
      <c r="I180" s="181">
        <v>44143</v>
      </c>
      <c r="J180" s="321"/>
      <c r="K180" s="256"/>
      <c r="L180" s="256"/>
      <c r="M180" s="257"/>
      <c r="N180" s="257"/>
      <c r="O180" s="257"/>
      <c r="P180" s="257"/>
      <c r="Q180" s="258"/>
      <c r="R180" s="255"/>
      <c r="S180" s="256"/>
      <c r="T180" s="257"/>
      <c r="U180" s="257"/>
      <c r="V180" s="257"/>
      <c r="W180" s="257"/>
      <c r="X180" s="258"/>
      <c r="Y180" s="321"/>
      <c r="Z180" s="31"/>
    </row>
    <row r="181" spans="1:27">
      <c r="A181" s="274"/>
      <c r="B181" s="235" t="s">
        <v>57</v>
      </c>
      <c r="C181" s="223">
        <v>11826</v>
      </c>
      <c r="D181" s="31">
        <v>3513</v>
      </c>
      <c r="E181" s="31">
        <v>9706</v>
      </c>
      <c r="F181" s="31">
        <v>11068</v>
      </c>
      <c r="G181" s="31">
        <v>5374</v>
      </c>
      <c r="H181" s="31">
        <v>3587</v>
      </c>
      <c r="I181" s="181">
        <v>45074</v>
      </c>
      <c r="J181" s="321"/>
      <c r="K181" s="256"/>
      <c r="L181" s="256"/>
      <c r="M181" s="257"/>
      <c r="N181" s="257"/>
      <c r="O181" s="257"/>
      <c r="P181" s="257"/>
      <c r="Q181" s="258"/>
      <c r="R181" s="255"/>
      <c r="S181" s="256"/>
      <c r="T181" s="257"/>
      <c r="U181" s="257"/>
      <c r="V181" s="257"/>
      <c r="W181" s="257"/>
      <c r="X181" s="258"/>
      <c r="Y181" s="321"/>
      <c r="Z181" s="31"/>
      <c r="AA181" s="599"/>
    </row>
    <row r="182" spans="1:27">
      <c r="A182" s="274"/>
      <c r="B182" s="235" t="s">
        <v>650</v>
      </c>
      <c r="C182" s="223">
        <v>12081</v>
      </c>
      <c r="D182" s="31">
        <v>3256</v>
      </c>
      <c r="E182" s="31">
        <v>10133</v>
      </c>
      <c r="F182" s="31">
        <v>10750</v>
      </c>
      <c r="G182" s="31">
        <v>5257</v>
      </c>
      <c r="H182" s="31">
        <v>3508</v>
      </c>
      <c r="I182" s="181">
        <v>44985</v>
      </c>
      <c r="J182" s="321"/>
      <c r="K182" s="256"/>
      <c r="L182" s="256"/>
      <c r="M182" s="257"/>
      <c r="N182" s="257"/>
      <c r="O182" s="257"/>
      <c r="P182" s="257"/>
      <c r="Q182" s="258"/>
      <c r="R182" s="255"/>
      <c r="S182" s="256"/>
      <c r="T182" s="257"/>
      <c r="U182" s="257"/>
      <c r="V182" s="257"/>
      <c r="W182" s="257"/>
      <c r="X182" s="258"/>
      <c r="Y182" s="321"/>
      <c r="Z182" s="31"/>
    </row>
    <row r="183" spans="1:27">
      <c r="A183" s="274"/>
      <c r="B183" s="236" t="s">
        <v>1030</v>
      </c>
      <c r="C183" s="234">
        <v>12410</v>
      </c>
      <c r="D183" s="84">
        <v>3474</v>
      </c>
      <c r="E183" s="84">
        <v>10557</v>
      </c>
      <c r="F183" s="84">
        <v>11585</v>
      </c>
      <c r="G183" s="84">
        <v>6208</v>
      </c>
      <c r="H183" s="84">
        <v>3424</v>
      </c>
      <c r="I183" s="182">
        <v>47658</v>
      </c>
      <c r="J183" s="321"/>
      <c r="K183" s="260"/>
      <c r="L183" s="260"/>
      <c r="M183" s="261"/>
      <c r="N183" s="261"/>
      <c r="O183" s="261"/>
      <c r="P183" s="261"/>
      <c r="Q183" s="262"/>
      <c r="R183" s="259"/>
      <c r="S183" s="260"/>
      <c r="T183" s="261"/>
      <c r="U183" s="261"/>
      <c r="V183" s="261"/>
      <c r="W183" s="261"/>
      <c r="X183" s="262"/>
      <c r="Y183" s="321"/>
      <c r="Z183" s="31"/>
    </row>
    <row r="184" spans="1:27">
      <c r="A184" s="274"/>
      <c r="B184" s="235" t="s">
        <v>361</v>
      </c>
      <c r="C184" s="223">
        <v>6259</v>
      </c>
      <c r="D184" s="31">
        <v>2058</v>
      </c>
      <c r="E184" s="31">
        <v>5393</v>
      </c>
      <c r="F184" s="31">
        <v>3739</v>
      </c>
      <c r="G184" s="31">
        <v>2655</v>
      </c>
      <c r="H184" s="31">
        <v>125</v>
      </c>
      <c r="I184" s="181">
        <v>20229</v>
      </c>
      <c r="J184" s="321"/>
      <c r="K184" s="256"/>
      <c r="L184" s="256"/>
      <c r="M184" s="257"/>
      <c r="N184" s="257"/>
      <c r="O184" s="257"/>
      <c r="P184" s="257"/>
      <c r="Q184" s="258"/>
      <c r="R184" s="255"/>
      <c r="S184" s="256"/>
      <c r="T184" s="257"/>
      <c r="U184" s="257"/>
      <c r="V184" s="257"/>
      <c r="W184" s="257"/>
      <c r="X184" s="258"/>
      <c r="Y184" s="321"/>
      <c r="Z184" s="31"/>
    </row>
    <row r="185" spans="1:27">
      <c r="A185" s="274"/>
      <c r="B185" s="235" t="s">
        <v>652</v>
      </c>
      <c r="C185" s="223">
        <v>5874</v>
      </c>
      <c r="D185" s="31">
        <v>2499</v>
      </c>
      <c r="E185" s="31">
        <v>5856</v>
      </c>
      <c r="F185" s="31">
        <v>3426</v>
      </c>
      <c r="G185" s="31">
        <v>2336</v>
      </c>
      <c r="H185" s="31">
        <v>165</v>
      </c>
      <c r="I185" s="181">
        <v>20156</v>
      </c>
      <c r="J185" s="321"/>
      <c r="K185" s="256"/>
      <c r="L185" s="256"/>
      <c r="M185" s="257"/>
      <c r="N185" s="257"/>
      <c r="O185" s="257"/>
      <c r="P185" s="257"/>
      <c r="Q185" s="258"/>
      <c r="R185" s="255"/>
      <c r="S185" s="256"/>
      <c r="T185" s="257"/>
      <c r="U185" s="257"/>
      <c r="V185" s="257"/>
      <c r="W185" s="257"/>
      <c r="X185" s="258"/>
      <c r="Y185" s="321"/>
      <c r="Z185" s="31"/>
    </row>
    <row r="186" spans="1:27">
      <c r="A186" s="274"/>
      <c r="B186" s="235" t="s">
        <v>654</v>
      </c>
      <c r="C186" s="237">
        <v>6147</v>
      </c>
      <c r="D186" s="238">
        <v>2329</v>
      </c>
      <c r="E186" s="238">
        <v>6038</v>
      </c>
      <c r="F186" s="238">
        <v>3915</v>
      </c>
      <c r="G186" s="238">
        <v>2282</v>
      </c>
      <c r="H186" s="238">
        <v>166</v>
      </c>
      <c r="I186" s="322">
        <v>20877</v>
      </c>
      <c r="J186" s="321"/>
      <c r="K186" s="256"/>
      <c r="L186" s="256"/>
      <c r="M186" s="257"/>
      <c r="N186" s="257"/>
      <c r="O186" s="257"/>
      <c r="P186" s="257"/>
      <c r="Q186" s="258"/>
      <c r="R186" s="255"/>
      <c r="S186" s="256"/>
      <c r="T186" s="257"/>
      <c r="U186" s="257"/>
      <c r="V186" s="257"/>
      <c r="W186" s="257"/>
      <c r="X186" s="258"/>
      <c r="Y186" s="321"/>
      <c r="Z186" s="31"/>
    </row>
    <row r="187" spans="1:27">
      <c r="A187" s="274"/>
      <c r="B187" s="235" t="s">
        <v>380</v>
      </c>
      <c r="C187" s="223">
        <v>6268</v>
      </c>
      <c r="D187" s="31">
        <v>2243</v>
      </c>
      <c r="E187" s="31">
        <v>5789</v>
      </c>
      <c r="F187" s="31">
        <v>4008</v>
      </c>
      <c r="G187" s="31">
        <v>2280</v>
      </c>
      <c r="H187" s="31">
        <v>220</v>
      </c>
      <c r="I187" s="181">
        <v>20808</v>
      </c>
      <c r="J187" s="321"/>
      <c r="K187" s="256"/>
      <c r="L187" s="256"/>
      <c r="M187" s="257"/>
      <c r="N187" s="257"/>
      <c r="O187" s="257"/>
      <c r="P187" s="257"/>
      <c r="Q187" s="258"/>
      <c r="R187" s="255"/>
      <c r="S187" s="256"/>
      <c r="T187" s="257"/>
      <c r="U187" s="257"/>
      <c r="V187" s="257"/>
      <c r="W187" s="257"/>
      <c r="X187" s="258"/>
      <c r="Y187" s="321"/>
      <c r="Z187" s="31"/>
    </row>
    <row r="188" spans="1:27">
      <c r="A188" s="274"/>
      <c r="B188" s="235" t="s">
        <v>382</v>
      </c>
      <c r="C188" s="223">
        <v>6595</v>
      </c>
      <c r="D188" s="31">
        <v>2230</v>
      </c>
      <c r="E188" s="31">
        <v>5701</v>
      </c>
      <c r="F188" s="31">
        <v>3929</v>
      </c>
      <c r="G188" s="31">
        <v>2474</v>
      </c>
      <c r="H188" s="31">
        <v>302</v>
      </c>
      <c r="I188" s="181">
        <v>21231</v>
      </c>
      <c r="J188" s="321"/>
      <c r="K188" s="306"/>
      <c r="L188" s="256"/>
      <c r="M188" s="257"/>
      <c r="N188" s="257"/>
      <c r="O188" s="257"/>
      <c r="P188" s="257"/>
      <c r="Q188" s="258"/>
      <c r="R188" s="255"/>
      <c r="S188" s="256"/>
      <c r="T188" s="257"/>
      <c r="U188" s="257"/>
      <c r="V188" s="257"/>
      <c r="W188" s="257"/>
      <c r="X188" s="258"/>
      <c r="Y188" s="321"/>
      <c r="Z188" s="31"/>
    </row>
    <row r="189" spans="1:27">
      <c r="A189" s="274"/>
      <c r="B189" s="235" t="s">
        <v>656</v>
      </c>
      <c r="C189" s="223">
        <v>6756</v>
      </c>
      <c r="D189" s="31">
        <v>2283</v>
      </c>
      <c r="E189" s="31">
        <v>5792</v>
      </c>
      <c r="F189" s="31">
        <v>4767</v>
      </c>
      <c r="G189" s="31">
        <v>2547</v>
      </c>
      <c r="H189" s="31">
        <v>329</v>
      </c>
      <c r="I189" s="181">
        <v>22474</v>
      </c>
      <c r="J189" s="321"/>
      <c r="K189" s="256">
        <f>IF(C189&gt;0,(C189/C177)*100,)</f>
        <v>54.374245472837025</v>
      </c>
      <c r="L189" s="256">
        <f t="shared" ref="L189:L190" si="81">IF(D189&gt;0,(D189/D177)*100,)</f>
        <v>80.161516853932582</v>
      </c>
      <c r="M189" s="257">
        <f t="shared" ref="M189:M195" si="82">IF(E189&gt;0,(E189/E177)*100,)</f>
        <v>65.691278212543949</v>
      </c>
      <c r="N189" s="257">
        <f t="shared" ref="N189:N195" si="83">IF(F189&gt;0,(F189/F177)*100,)</f>
        <v>50.20537124802528</v>
      </c>
      <c r="O189" s="257">
        <f t="shared" ref="O189:O193" si="84">IF(G189&gt;0,(G189/G177)*100,)</f>
        <v>56.662958843159061</v>
      </c>
      <c r="P189" s="263">
        <f t="shared" ref="P189:P195" si="85">IF(H189&gt;0,(H189/H177)*100,)</f>
        <v>10.313479623824451</v>
      </c>
      <c r="Q189" s="257">
        <f>IF(I189&gt;0,(I189/I177)*100,)</f>
        <v>54.456021322994907</v>
      </c>
      <c r="R189" s="255"/>
      <c r="S189" s="256"/>
      <c r="T189" s="257"/>
      <c r="U189" s="257"/>
      <c r="V189" s="257"/>
      <c r="W189" s="257"/>
      <c r="X189" s="258"/>
      <c r="Y189" s="321"/>
      <c r="Z189" s="31"/>
    </row>
    <row r="190" spans="1:27">
      <c r="A190" s="274"/>
      <c r="B190" s="235" t="s">
        <v>658</v>
      </c>
      <c r="C190" s="223">
        <v>7080</v>
      </c>
      <c r="D190" s="31">
        <v>2228</v>
      </c>
      <c r="E190" s="31">
        <v>6217</v>
      </c>
      <c r="F190" s="31">
        <v>5349</v>
      </c>
      <c r="G190" s="31">
        <v>2811</v>
      </c>
      <c r="H190" s="31">
        <v>347</v>
      </c>
      <c r="I190" s="181">
        <v>24032</v>
      </c>
      <c r="J190" s="321"/>
      <c r="K190" s="281">
        <f t="shared" ref="K190:K195" si="86">IF(C190&gt;0,(C190/C178)*100,)</f>
        <v>57.942548490056467</v>
      </c>
      <c r="L190" s="264">
        <f t="shared" si="81"/>
        <v>81.343556042351224</v>
      </c>
      <c r="M190" s="264">
        <f t="shared" si="82"/>
        <v>66.350053361792959</v>
      </c>
      <c r="N190" s="264">
        <f t="shared" si="83"/>
        <v>51.010871638374979</v>
      </c>
      <c r="O190" s="264">
        <f t="shared" si="84"/>
        <v>56.536604987932428</v>
      </c>
      <c r="P190" s="265">
        <f t="shared" si="85"/>
        <v>10.611620795107033</v>
      </c>
      <c r="Q190" s="266">
        <f t="shared" ref="Q190:Q195" si="87">IF(I190&gt;0,(I190/I178)*100,)</f>
        <v>55.815681902638424</v>
      </c>
      <c r="R190" s="264"/>
      <c r="S190" s="264"/>
      <c r="T190" s="264"/>
      <c r="U190" s="264"/>
      <c r="V190" s="264"/>
      <c r="W190" s="265"/>
      <c r="X190" s="281"/>
      <c r="Y190" s="321"/>
      <c r="Z190" s="31"/>
    </row>
    <row r="191" spans="1:27">
      <c r="A191" s="274"/>
      <c r="B191" s="235" t="s">
        <v>660</v>
      </c>
      <c r="C191" s="223">
        <v>6772</v>
      </c>
      <c r="D191" s="31">
        <v>2573</v>
      </c>
      <c r="E191" s="31">
        <v>6361</v>
      </c>
      <c r="F191" s="31">
        <v>4922</v>
      </c>
      <c r="G191" s="31">
        <v>2803</v>
      </c>
      <c r="H191" s="31">
        <v>603</v>
      </c>
      <c r="I191" s="181">
        <v>24034</v>
      </c>
      <c r="J191" s="321"/>
      <c r="K191" s="264">
        <f t="shared" si="86"/>
        <v>60.270558917764326</v>
      </c>
      <c r="L191" s="264">
        <f>IF(D191&gt;0,(D191/D179)*100,)</f>
        <v>78.877988963825871</v>
      </c>
      <c r="M191" s="264">
        <f t="shared" si="82"/>
        <v>67.821729395457936</v>
      </c>
      <c r="N191" s="264">
        <f t="shared" si="83"/>
        <v>49.116854605328811</v>
      </c>
      <c r="O191" s="264">
        <f t="shared" si="84"/>
        <v>57.5564681724846</v>
      </c>
      <c r="P191" s="265">
        <f t="shared" si="85"/>
        <v>17.458019687319052</v>
      </c>
      <c r="Q191" s="266">
        <f t="shared" si="87"/>
        <v>56.92293117332197</v>
      </c>
      <c r="R191" s="264"/>
      <c r="S191" s="264"/>
      <c r="T191" s="264"/>
      <c r="U191" s="264"/>
      <c r="V191" s="264"/>
      <c r="W191" s="265"/>
      <c r="X191" s="281"/>
      <c r="Y191" s="321"/>
      <c r="Z191" s="31"/>
    </row>
    <row r="192" spans="1:27">
      <c r="A192" s="274"/>
      <c r="B192" s="235" t="s">
        <v>806</v>
      </c>
      <c r="C192" s="223">
        <v>6998</v>
      </c>
      <c r="D192" s="31">
        <v>2453</v>
      </c>
      <c r="E192" s="31">
        <v>6528</v>
      </c>
      <c r="F192" s="31">
        <v>5459</v>
      </c>
      <c r="G192" s="31">
        <v>3014</v>
      </c>
      <c r="H192" s="31">
        <v>636</v>
      </c>
      <c r="I192" s="181">
        <v>25088</v>
      </c>
      <c r="J192" s="321"/>
      <c r="K192" s="264">
        <f t="shared" si="86"/>
        <v>58.722832927750268</v>
      </c>
      <c r="L192" s="264">
        <f t="shared" ref="L192:L195" si="88">IF(D192&gt;0,(D192/D180)*100,)</f>
        <v>79.488010369410247</v>
      </c>
      <c r="M192" s="264">
        <f t="shared" si="82"/>
        <v>67.577639751552795</v>
      </c>
      <c r="N192" s="264">
        <f t="shared" si="83"/>
        <v>52.334387882273994</v>
      </c>
      <c r="O192" s="264">
        <f t="shared" si="84"/>
        <v>58.524271844660191</v>
      </c>
      <c r="P192" s="265">
        <f t="shared" si="85"/>
        <v>16.311874839702487</v>
      </c>
      <c r="Q192" s="266">
        <f t="shared" si="87"/>
        <v>56.833473030831613</v>
      </c>
      <c r="R192" s="264"/>
      <c r="S192" s="264"/>
      <c r="T192" s="264"/>
      <c r="U192" s="264"/>
      <c r="V192" s="264"/>
      <c r="W192" s="265"/>
      <c r="X192" s="281"/>
      <c r="Y192" s="321"/>
      <c r="Z192" s="31"/>
    </row>
    <row r="193" spans="1:32">
      <c r="A193" s="274"/>
      <c r="B193" s="235" t="s">
        <v>39</v>
      </c>
      <c r="C193" s="223">
        <v>7236</v>
      </c>
      <c r="D193" s="31">
        <v>2836</v>
      </c>
      <c r="E193" s="31">
        <v>6427</v>
      </c>
      <c r="F193" s="31">
        <v>6041</v>
      </c>
      <c r="G193" s="31">
        <v>3223</v>
      </c>
      <c r="H193" s="31">
        <v>560</v>
      </c>
      <c r="I193" s="181">
        <v>26323</v>
      </c>
      <c r="J193" s="321"/>
      <c r="K193" s="264">
        <f t="shared" si="86"/>
        <v>61.187214611872143</v>
      </c>
      <c r="L193" s="264">
        <f t="shared" si="88"/>
        <v>80.728721890122401</v>
      </c>
      <c r="M193" s="264">
        <f t="shared" si="82"/>
        <v>66.216773130022659</v>
      </c>
      <c r="N193" s="264">
        <f t="shared" si="83"/>
        <v>54.580773400795081</v>
      </c>
      <c r="O193" s="264">
        <f t="shared" si="84"/>
        <v>59.973948641607741</v>
      </c>
      <c r="P193" s="265">
        <f t="shared" si="85"/>
        <v>15.611931976582103</v>
      </c>
      <c r="Q193" s="266">
        <f t="shared" si="87"/>
        <v>58.399520788037449</v>
      </c>
      <c r="R193" s="264"/>
      <c r="S193" s="264"/>
      <c r="T193" s="264"/>
      <c r="U193" s="264"/>
      <c r="V193" s="264"/>
      <c r="W193" s="265"/>
      <c r="X193" s="281"/>
      <c r="Y193" s="321"/>
      <c r="Z193" s="31"/>
    </row>
    <row r="194" spans="1:32">
      <c r="A194" s="274"/>
      <c r="B194" s="235" t="s">
        <v>662</v>
      </c>
      <c r="C194" s="223">
        <v>7194</v>
      </c>
      <c r="D194" s="31">
        <v>2631</v>
      </c>
      <c r="E194" s="31">
        <v>6840</v>
      </c>
      <c r="F194" s="31">
        <v>5843</v>
      </c>
      <c r="G194" s="31">
        <v>3267</v>
      </c>
      <c r="H194" s="31">
        <v>511</v>
      </c>
      <c r="I194" s="181">
        <v>26286</v>
      </c>
      <c r="J194" s="321"/>
      <c r="K194" s="281">
        <f t="shared" si="86"/>
        <v>59.548050658058102</v>
      </c>
      <c r="L194" s="281">
        <f t="shared" si="88"/>
        <v>80.804668304668297</v>
      </c>
      <c r="M194" s="281">
        <f t="shared" si="82"/>
        <v>67.502220467778557</v>
      </c>
      <c r="N194" s="281">
        <f t="shared" si="83"/>
        <v>54.353488372093025</v>
      </c>
      <c r="O194" s="281">
        <f>IF(G194&gt;0,(G194/G182)*100,)</f>
        <v>62.145710481263073</v>
      </c>
      <c r="P194" s="265">
        <f t="shared" si="85"/>
        <v>14.566704675028506</v>
      </c>
      <c r="Q194" s="266">
        <f t="shared" si="87"/>
        <v>58.432810936978996</v>
      </c>
      <c r="R194" s="688"/>
      <c r="S194" s="281"/>
      <c r="T194" s="281"/>
      <c r="U194" s="281"/>
      <c r="V194" s="281"/>
      <c r="W194" s="265"/>
      <c r="X194" s="281"/>
      <c r="Y194" s="321"/>
      <c r="Z194" s="31"/>
    </row>
    <row r="195" spans="1:32">
      <c r="A195" s="274"/>
      <c r="B195" s="236" t="s">
        <v>1032</v>
      </c>
      <c r="C195" s="234">
        <v>7524</v>
      </c>
      <c r="D195" s="84">
        <v>2634</v>
      </c>
      <c r="E195" s="84">
        <v>7216</v>
      </c>
      <c r="F195" s="84">
        <v>6353</v>
      </c>
      <c r="G195" s="84">
        <v>3992</v>
      </c>
      <c r="H195" s="84">
        <v>465</v>
      </c>
      <c r="I195" s="182">
        <v>28184</v>
      </c>
      <c r="J195" s="321"/>
      <c r="K195" s="267">
        <f t="shared" si="86"/>
        <v>60.628525382755839</v>
      </c>
      <c r="L195" s="267">
        <f t="shared" si="88"/>
        <v>75.82037996545769</v>
      </c>
      <c r="M195" s="267">
        <f t="shared" si="82"/>
        <v>68.3527517287108</v>
      </c>
      <c r="N195" s="267">
        <f t="shared" si="83"/>
        <v>54.838152783772124</v>
      </c>
      <c r="O195" s="267">
        <f>IF(G195&gt;0,(G195/G183)*100,)</f>
        <v>64.30412371134021</v>
      </c>
      <c r="P195" s="268">
        <f t="shared" si="85"/>
        <v>13.580607476635514</v>
      </c>
      <c r="Q195" s="269">
        <f t="shared" si="87"/>
        <v>59.138025095471903</v>
      </c>
      <c r="R195" s="270" t="s">
        <v>37</v>
      </c>
      <c r="Y195" s="321"/>
    </row>
    <row r="196" spans="1:32">
      <c r="A196" s="274"/>
      <c r="B196" s="235" t="s">
        <v>41</v>
      </c>
      <c r="C196" s="223">
        <v>6486</v>
      </c>
      <c r="D196" s="31">
        <v>2619</v>
      </c>
      <c r="E196" s="31">
        <v>4827</v>
      </c>
      <c r="F196" s="31">
        <v>4559</v>
      </c>
      <c r="G196" s="31">
        <v>2287</v>
      </c>
      <c r="H196" s="31">
        <v>340</v>
      </c>
      <c r="I196" s="181">
        <v>21118</v>
      </c>
      <c r="J196" s="321"/>
      <c r="K196" s="264">
        <f t="shared" ref="K196:Q198" si="89">IF(C196&gt;0,(C196/C193)*100,)</f>
        <v>89.63515754560531</v>
      </c>
      <c r="L196" s="264">
        <f t="shared" si="89"/>
        <v>92.348377997179114</v>
      </c>
      <c r="M196" s="264">
        <f t="shared" si="89"/>
        <v>75.105025672942276</v>
      </c>
      <c r="N196" s="264">
        <f t="shared" si="89"/>
        <v>75.467637808309888</v>
      </c>
      <c r="O196" s="264">
        <f t="shared" si="89"/>
        <v>70.958734098665843</v>
      </c>
      <c r="P196" s="265">
        <f t="shared" si="89"/>
        <v>60.714285714285708</v>
      </c>
      <c r="Q196" s="266">
        <f t="shared" si="89"/>
        <v>80.22641796147856</v>
      </c>
      <c r="R196" s="264">
        <f t="shared" ref="R196:X198" si="90">+K196+K199</f>
        <v>92.620232172470978</v>
      </c>
      <c r="S196" s="264">
        <f t="shared" si="90"/>
        <v>94.076163610719306</v>
      </c>
      <c r="T196" s="264">
        <f t="shared" si="90"/>
        <v>84.098335148591872</v>
      </c>
      <c r="U196" s="264">
        <f t="shared" si="90"/>
        <v>82.420129117695751</v>
      </c>
      <c r="V196" s="264">
        <f t="shared" si="90"/>
        <v>76.822835867204475</v>
      </c>
      <c r="W196" s="265">
        <f t="shared" si="90"/>
        <v>68.214285714285708</v>
      </c>
      <c r="X196" s="281">
        <f t="shared" si="90"/>
        <v>85.90206283478328</v>
      </c>
      <c r="Y196" s="321"/>
      <c r="Z196" s="31">
        <f t="shared" ref="Z196:AF198" si="91">+K196+K199+K202</f>
        <v>100</v>
      </c>
      <c r="AA196" s="180">
        <f t="shared" si="91"/>
        <v>99.999999999999986</v>
      </c>
      <c r="AB196" s="180">
        <f t="shared" si="91"/>
        <v>100</v>
      </c>
      <c r="AC196" s="180">
        <f t="shared" si="91"/>
        <v>100</v>
      </c>
      <c r="AD196" s="180">
        <f t="shared" si="91"/>
        <v>100</v>
      </c>
      <c r="AE196" s="180">
        <f t="shared" si="91"/>
        <v>100</v>
      </c>
      <c r="AF196" s="180">
        <f t="shared" si="91"/>
        <v>100.00000000000001</v>
      </c>
    </row>
    <row r="197" spans="1:32">
      <c r="A197" s="274"/>
      <c r="B197" s="235" t="s">
        <v>664</v>
      </c>
      <c r="C197" s="223">
        <v>6427</v>
      </c>
      <c r="D197" s="31">
        <v>2452</v>
      </c>
      <c r="E197" s="31">
        <v>5228</v>
      </c>
      <c r="F197" s="31">
        <v>4429</v>
      </c>
      <c r="G197" s="31">
        <v>2413</v>
      </c>
      <c r="H197" s="31">
        <v>293</v>
      </c>
      <c r="I197" s="181">
        <v>21242</v>
      </c>
      <c r="J197" s="321"/>
      <c r="K197" s="281">
        <f t="shared" si="89"/>
        <v>89.338337503475117</v>
      </c>
      <c r="L197" s="281">
        <f t="shared" si="89"/>
        <v>93.196503230710761</v>
      </c>
      <c r="M197" s="281">
        <f t="shared" si="89"/>
        <v>76.432748538011694</v>
      </c>
      <c r="N197" s="281">
        <f t="shared" si="89"/>
        <v>75.800102686975862</v>
      </c>
      <c r="O197" s="281">
        <f t="shared" si="89"/>
        <v>73.859810223446587</v>
      </c>
      <c r="P197" s="265">
        <f t="shared" si="89"/>
        <v>57.338551859099809</v>
      </c>
      <c r="Q197" s="266">
        <f t="shared" si="89"/>
        <v>80.811078140454995</v>
      </c>
      <c r="R197" s="281">
        <f t="shared" si="90"/>
        <v>92.53544620517097</v>
      </c>
      <c r="S197" s="281">
        <f t="shared" si="90"/>
        <v>94.374762447738505</v>
      </c>
      <c r="T197" s="281">
        <f t="shared" si="90"/>
        <v>84.576023391812868</v>
      </c>
      <c r="U197" s="281">
        <f t="shared" si="90"/>
        <v>82.731473558103701</v>
      </c>
      <c r="V197" s="281">
        <f t="shared" si="90"/>
        <v>79.400061218243039</v>
      </c>
      <c r="W197" s="265">
        <f t="shared" si="90"/>
        <v>64.774951076320946</v>
      </c>
      <c r="X197" s="281">
        <f t="shared" si="90"/>
        <v>86.296888077303507</v>
      </c>
      <c r="Y197" s="321"/>
      <c r="Z197" s="31">
        <f t="shared" si="91"/>
        <v>100</v>
      </c>
      <c r="AA197" s="179">
        <f t="shared" si="91"/>
        <v>100</v>
      </c>
      <c r="AB197" s="179">
        <f t="shared" si="91"/>
        <v>100</v>
      </c>
      <c r="AC197" s="179">
        <f t="shared" si="91"/>
        <v>99.999999999999986</v>
      </c>
      <c r="AD197" s="179">
        <f t="shared" si="91"/>
        <v>100</v>
      </c>
      <c r="AE197" s="179">
        <f t="shared" si="91"/>
        <v>100</v>
      </c>
      <c r="AF197" s="179">
        <f t="shared" si="91"/>
        <v>100</v>
      </c>
    </row>
    <row r="198" spans="1:32">
      <c r="A198" s="274"/>
      <c r="B198" s="236" t="s">
        <v>1034</v>
      </c>
      <c r="C198" s="234">
        <v>6776</v>
      </c>
      <c r="D198" s="84">
        <v>2451</v>
      </c>
      <c r="E198" s="84">
        <v>5510</v>
      </c>
      <c r="F198" s="84">
        <v>4732</v>
      </c>
      <c r="G198" s="84">
        <v>2889</v>
      </c>
      <c r="H198" s="84">
        <v>295</v>
      </c>
      <c r="I198" s="182">
        <v>22653</v>
      </c>
      <c r="J198" s="321"/>
      <c r="K198" s="267">
        <f t="shared" si="89"/>
        <v>90.058479532163744</v>
      </c>
      <c r="L198" s="267">
        <f t="shared" si="89"/>
        <v>93.052391799544424</v>
      </c>
      <c r="M198" s="267">
        <f t="shared" si="89"/>
        <v>76.35809312638581</v>
      </c>
      <c r="N198" s="267">
        <f t="shared" si="89"/>
        <v>74.484495513930426</v>
      </c>
      <c r="O198" s="267">
        <f t="shared" si="89"/>
        <v>72.369739478957911</v>
      </c>
      <c r="P198" s="268">
        <f t="shared" si="89"/>
        <v>63.44086021505376</v>
      </c>
      <c r="Q198" s="269">
        <f t="shared" si="89"/>
        <v>80.375390292364457</v>
      </c>
      <c r="R198" s="281">
        <f t="shared" si="90"/>
        <v>93.460925039872407</v>
      </c>
      <c r="S198" s="281">
        <f t="shared" si="90"/>
        <v>94.457099468488991</v>
      </c>
      <c r="T198" s="281">
        <f t="shared" si="90"/>
        <v>84.659090909090907</v>
      </c>
      <c r="U198" s="281">
        <f t="shared" si="90"/>
        <v>82.291830631197854</v>
      </c>
      <c r="V198" s="281">
        <f t="shared" si="90"/>
        <v>78.356713426853702</v>
      </c>
      <c r="W198" s="265">
        <f t="shared" si="90"/>
        <v>72.043010752688176</v>
      </c>
      <c r="X198" s="281">
        <f t="shared" si="90"/>
        <v>86.290093670167465</v>
      </c>
      <c r="Y198" s="321"/>
      <c r="Z198" s="31">
        <f t="shared" si="91"/>
        <v>100</v>
      </c>
      <c r="AA198" s="179">
        <f t="shared" si="91"/>
        <v>100</v>
      </c>
      <c r="AB198" s="179">
        <f t="shared" si="91"/>
        <v>100</v>
      </c>
      <c r="AC198" s="179">
        <f t="shared" si="91"/>
        <v>100</v>
      </c>
      <c r="AD198" s="179">
        <f t="shared" si="91"/>
        <v>100</v>
      </c>
      <c r="AE198" s="179">
        <f t="shared" si="91"/>
        <v>100</v>
      </c>
      <c r="AF198" s="179">
        <f t="shared" si="91"/>
        <v>100</v>
      </c>
    </row>
    <row r="199" spans="1:32">
      <c r="A199" s="274"/>
      <c r="B199" s="235" t="s">
        <v>43</v>
      </c>
      <c r="C199" s="223">
        <v>216</v>
      </c>
      <c r="D199" s="31">
        <v>49</v>
      </c>
      <c r="E199" s="31">
        <v>578</v>
      </c>
      <c r="F199" s="31">
        <v>420</v>
      </c>
      <c r="G199" s="31">
        <v>189</v>
      </c>
      <c r="H199" s="31">
        <v>42</v>
      </c>
      <c r="I199" s="181">
        <v>1494</v>
      </c>
      <c r="J199" s="321"/>
      <c r="K199" s="264">
        <f t="shared" ref="K199:Q201" si="92">IF(C199&gt;0,(C199/C193)*100,)</f>
        <v>2.9850746268656714</v>
      </c>
      <c r="L199" s="264">
        <f t="shared" si="92"/>
        <v>1.7277856135401977</v>
      </c>
      <c r="M199" s="264">
        <f t="shared" si="92"/>
        <v>8.9933094756496033</v>
      </c>
      <c r="N199" s="264">
        <f t="shared" si="92"/>
        <v>6.9524913093858638</v>
      </c>
      <c r="O199" s="264">
        <f t="shared" si="92"/>
        <v>5.864101768538629</v>
      </c>
      <c r="P199" s="265">
        <f t="shared" si="92"/>
        <v>7.5</v>
      </c>
      <c r="Q199" s="266">
        <f t="shared" si="92"/>
        <v>5.6756448733047149</v>
      </c>
      <c r="R199" s="256"/>
      <c r="S199" s="256"/>
      <c r="T199" s="257"/>
      <c r="U199" s="257"/>
      <c r="V199" s="257"/>
      <c r="W199" s="257"/>
      <c r="X199" s="258"/>
      <c r="Y199" s="321"/>
      <c r="Z199" s="31"/>
    </row>
    <row r="200" spans="1:32">
      <c r="A200" s="274"/>
      <c r="B200" s="235" t="s">
        <v>666</v>
      </c>
      <c r="C200" s="223">
        <v>230</v>
      </c>
      <c r="D200" s="31">
        <v>31</v>
      </c>
      <c r="E200" s="31">
        <v>557</v>
      </c>
      <c r="F200" s="31">
        <v>405</v>
      </c>
      <c r="G200" s="31">
        <v>181</v>
      </c>
      <c r="H200" s="31">
        <v>38</v>
      </c>
      <c r="I200" s="181">
        <v>1442</v>
      </c>
      <c r="J200" s="321"/>
      <c r="K200" s="281">
        <f t="shared" si="92"/>
        <v>3.1971087016958575</v>
      </c>
      <c r="L200" s="281">
        <f t="shared" si="92"/>
        <v>1.1782592170277459</v>
      </c>
      <c r="M200" s="281">
        <f t="shared" si="92"/>
        <v>8.1432748538011683</v>
      </c>
      <c r="N200" s="281">
        <f t="shared" si="92"/>
        <v>6.9313708711278457</v>
      </c>
      <c r="O200" s="281">
        <f t="shared" si="92"/>
        <v>5.5402509947964491</v>
      </c>
      <c r="P200" s="265">
        <f t="shared" si="92"/>
        <v>7.4363992172211351</v>
      </c>
      <c r="Q200" s="266">
        <f t="shared" si="92"/>
        <v>5.4858099368485123</v>
      </c>
      <c r="R200" s="264"/>
      <c r="S200" s="264"/>
      <c r="T200" s="264"/>
      <c r="U200" s="264"/>
      <c r="V200" s="264"/>
      <c r="W200" s="265"/>
      <c r="X200" s="281"/>
      <c r="Y200" s="321"/>
      <c r="Z200" s="31"/>
    </row>
    <row r="201" spans="1:32">
      <c r="A201" s="274"/>
      <c r="B201" s="236" t="s">
        <v>1036</v>
      </c>
      <c r="C201" s="234">
        <v>256</v>
      </c>
      <c r="D201" s="84">
        <v>37</v>
      </c>
      <c r="E201" s="84">
        <v>599</v>
      </c>
      <c r="F201" s="84">
        <v>496</v>
      </c>
      <c r="G201" s="84">
        <v>239</v>
      </c>
      <c r="H201" s="84">
        <v>40</v>
      </c>
      <c r="I201" s="182">
        <v>1667</v>
      </c>
      <c r="J201" s="321"/>
      <c r="K201" s="267">
        <f t="shared" si="92"/>
        <v>3.4024455077086659</v>
      </c>
      <c r="L201" s="267">
        <f t="shared" si="92"/>
        <v>1.404707668944571</v>
      </c>
      <c r="M201" s="267">
        <f t="shared" si="92"/>
        <v>8.3009977827050996</v>
      </c>
      <c r="N201" s="267">
        <f t="shared" si="92"/>
        <v>7.8073351172674332</v>
      </c>
      <c r="O201" s="267">
        <f t="shared" si="92"/>
        <v>5.9869739478957911</v>
      </c>
      <c r="P201" s="268">
        <f t="shared" si="92"/>
        <v>8.6021505376344098</v>
      </c>
      <c r="Q201" s="269">
        <f t="shared" si="92"/>
        <v>5.9147033778030087</v>
      </c>
      <c r="R201" s="270"/>
      <c r="S201" s="267"/>
      <c r="T201" s="267"/>
      <c r="U201" s="267"/>
      <c r="V201" s="267"/>
      <c r="W201" s="268"/>
      <c r="X201" s="267"/>
      <c r="Y201" s="321"/>
      <c r="Z201" s="31"/>
    </row>
    <row r="202" spans="1:32">
      <c r="A202" s="274"/>
      <c r="B202" s="235" t="s">
        <v>45</v>
      </c>
      <c r="C202" s="223">
        <v>534</v>
      </c>
      <c r="D202" s="31">
        <v>168</v>
      </c>
      <c r="E202" s="31">
        <v>1022</v>
      </c>
      <c r="F202" s="31">
        <v>1062</v>
      </c>
      <c r="G202" s="31">
        <v>747</v>
      </c>
      <c r="H202" s="31">
        <v>178</v>
      </c>
      <c r="I202" s="181">
        <v>3711</v>
      </c>
      <c r="J202" s="321"/>
      <c r="K202" s="264">
        <f t="shared" ref="K202:Q204" si="93">IF(C202&gt;0,(C202/C193)*100,)</f>
        <v>7.3797678275290215</v>
      </c>
      <c r="L202" s="264">
        <f t="shared" si="93"/>
        <v>5.9238363892806767</v>
      </c>
      <c r="M202" s="264">
        <f t="shared" si="93"/>
        <v>15.901664851408123</v>
      </c>
      <c r="N202" s="264">
        <f t="shared" si="93"/>
        <v>17.579870882304256</v>
      </c>
      <c r="O202" s="264">
        <f t="shared" si="93"/>
        <v>23.177164132795532</v>
      </c>
      <c r="P202" s="265">
        <f t="shared" si="93"/>
        <v>31.785714285714285</v>
      </c>
      <c r="Q202" s="266">
        <f t="shared" si="93"/>
        <v>14.097937165216731</v>
      </c>
      <c r="R202" s="264"/>
      <c r="S202" s="256"/>
      <c r="T202" s="257"/>
      <c r="U202" s="257"/>
      <c r="V202" s="257"/>
      <c r="W202" s="257"/>
      <c r="X202" s="258"/>
      <c r="Y202" s="321"/>
      <c r="Z202" s="31"/>
    </row>
    <row r="203" spans="1:32">
      <c r="A203" s="274"/>
      <c r="B203" s="235" t="s">
        <v>668</v>
      </c>
      <c r="C203" s="223">
        <v>537</v>
      </c>
      <c r="D203" s="31">
        <v>148</v>
      </c>
      <c r="E203" s="31">
        <v>1055</v>
      </c>
      <c r="F203" s="31">
        <v>1009</v>
      </c>
      <c r="G203" s="31">
        <v>673</v>
      </c>
      <c r="H203" s="31">
        <v>180</v>
      </c>
      <c r="I203" s="181">
        <v>3602</v>
      </c>
      <c r="J203" s="321"/>
      <c r="K203" s="281">
        <f t="shared" si="93"/>
        <v>7.4645537948290235</v>
      </c>
      <c r="L203" s="281">
        <f t="shared" si="93"/>
        <v>5.6252375522614972</v>
      </c>
      <c r="M203" s="281">
        <f t="shared" si="93"/>
        <v>15.423976608187134</v>
      </c>
      <c r="N203" s="281">
        <f t="shared" si="93"/>
        <v>17.268526441896288</v>
      </c>
      <c r="O203" s="281">
        <f t="shared" si="93"/>
        <v>20.599938781756961</v>
      </c>
      <c r="P203" s="265">
        <f t="shared" si="93"/>
        <v>35.225048923679061</v>
      </c>
      <c r="Q203" s="266">
        <f t="shared" si="93"/>
        <v>13.703111922696493</v>
      </c>
      <c r="S203" s="264"/>
      <c r="T203" s="264"/>
      <c r="U203" s="264"/>
      <c r="V203" s="264"/>
      <c r="W203" s="265"/>
      <c r="X203" s="281"/>
      <c r="Y203" s="321"/>
      <c r="Z203" s="31"/>
    </row>
    <row r="204" spans="1:32">
      <c r="A204" s="274"/>
      <c r="B204" s="236" t="s">
        <v>1038</v>
      </c>
      <c r="C204" s="234">
        <v>492</v>
      </c>
      <c r="D204" s="84">
        <v>146</v>
      </c>
      <c r="E204" s="84">
        <v>1107</v>
      </c>
      <c r="F204" s="84">
        <v>1125</v>
      </c>
      <c r="G204" s="84">
        <v>864</v>
      </c>
      <c r="H204" s="84">
        <v>130</v>
      </c>
      <c r="I204" s="182">
        <v>3864</v>
      </c>
      <c r="J204" s="321"/>
      <c r="K204" s="267">
        <f t="shared" si="93"/>
        <v>6.5390749601275919</v>
      </c>
      <c r="L204" s="267">
        <f t="shared" si="93"/>
        <v>5.5429005315110098</v>
      </c>
      <c r="M204" s="267">
        <f t="shared" si="93"/>
        <v>15.340909090909092</v>
      </c>
      <c r="N204" s="267">
        <f t="shared" si="93"/>
        <v>17.708169368802139</v>
      </c>
      <c r="O204" s="267">
        <f t="shared" si="93"/>
        <v>21.643286573146291</v>
      </c>
      <c r="P204" s="268">
        <f t="shared" si="93"/>
        <v>27.956989247311824</v>
      </c>
      <c r="Q204" s="269">
        <f t="shared" si="93"/>
        <v>13.709906329832529</v>
      </c>
      <c r="R204" s="270" t="s">
        <v>38</v>
      </c>
      <c r="S204" s="267"/>
      <c r="T204" s="267"/>
      <c r="U204" s="267"/>
      <c r="V204" s="267"/>
      <c r="W204" s="268"/>
      <c r="X204" s="267"/>
      <c r="Y204" s="321"/>
      <c r="Z204" s="31"/>
    </row>
    <row r="205" spans="1:32">
      <c r="A205" s="274"/>
      <c r="B205" s="235" t="s">
        <v>47</v>
      </c>
      <c r="C205" s="223">
        <v>4441</v>
      </c>
      <c r="D205" s="31">
        <v>1729</v>
      </c>
      <c r="E205" s="31">
        <v>1286</v>
      </c>
      <c r="F205" s="31">
        <v>1389</v>
      </c>
      <c r="G205" s="31">
        <v>877</v>
      </c>
      <c r="H205" s="31">
        <v>67</v>
      </c>
      <c r="I205" s="181">
        <v>9789</v>
      </c>
      <c r="J205" s="321"/>
      <c r="K205" s="264">
        <f t="shared" ref="K205:Q207" si="94">IF(C205&gt;0,(C205/C188)*100,)</f>
        <v>67.338893100833957</v>
      </c>
      <c r="L205" s="264">
        <f t="shared" si="94"/>
        <v>77.533632286995513</v>
      </c>
      <c r="M205" s="264">
        <f t="shared" si="94"/>
        <v>22.557446062094368</v>
      </c>
      <c r="N205" s="264">
        <f t="shared" si="94"/>
        <v>35.352506999236446</v>
      </c>
      <c r="O205" s="264">
        <f t="shared" si="94"/>
        <v>35.448666127728373</v>
      </c>
      <c r="P205" s="265">
        <f t="shared" si="94"/>
        <v>22.185430463576157</v>
      </c>
      <c r="Q205" s="266">
        <f t="shared" si="94"/>
        <v>46.10710753143988</v>
      </c>
      <c r="R205" s="264">
        <f t="shared" ref="R205:X207" si="95">+K205+K208+K211</f>
        <v>82.88097043214556</v>
      </c>
      <c r="S205" s="264">
        <f t="shared" si="95"/>
        <v>87.399103139013448</v>
      </c>
      <c r="T205" s="264">
        <f t="shared" si="95"/>
        <v>54.008068759866688</v>
      </c>
      <c r="U205" s="264">
        <f t="shared" si="95"/>
        <v>65.054721303130577</v>
      </c>
      <c r="V205" s="264">
        <f t="shared" si="95"/>
        <v>61.883589329021831</v>
      </c>
      <c r="W205" s="265">
        <f t="shared" si="95"/>
        <v>52.980132450331126</v>
      </c>
      <c r="X205" s="281">
        <f t="shared" si="95"/>
        <v>69.431491686684566</v>
      </c>
      <c r="Y205" s="321"/>
      <c r="Z205" s="31">
        <f t="shared" ref="Z205:AF207" si="96">K205+K208+K211+K214</f>
        <v>100</v>
      </c>
      <c r="AA205" s="180">
        <f t="shared" si="96"/>
        <v>100</v>
      </c>
      <c r="AB205" s="180">
        <f t="shared" si="96"/>
        <v>100</v>
      </c>
      <c r="AC205" s="180">
        <f t="shared" si="96"/>
        <v>100</v>
      </c>
      <c r="AD205" s="180">
        <f t="shared" si="96"/>
        <v>100</v>
      </c>
      <c r="AE205" s="180">
        <f t="shared" si="96"/>
        <v>100</v>
      </c>
      <c r="AF205" s="180">
        <f t="shared" si="96"/>
        <v>100</v>
      </c>
    </row>
    <row r="206" spans="1:32">
      <c r="A206" s="274"/>
      <c r="B206" s="235" t="s">
        <v>670</v>
      </c>
      <c r="C206" s="223">
        <v>4423</v>
      </c>
      <c r="D206" s="31">
        <v>1759</v>
      </c>
      <c r="E206" s="31">
        <v>2321</v>
      </c>
      <c r="F206" s="31">
        <v>1717</v>
      </c>
      <c r="G206" s="31">
        <v>870</v>
      </c>
      <c r="H206" s="31">
        <v>69</v>
      </c>
      <c r="I206" s="181">
        <v>11159</v>
      </c>
      <c r="J206" s="321"/>
      <c r="K206" s="281">
        <f t="shared" si="94"/>
        <v>65.467732386027237</v>
      </c>
      <c r="L206" s="281">
        <f t="shared" si="94"/>
        <v>77.047744196233026</v>
      </c>
      <c r="M206" s="281">
        <f t="shared" si="94"/>
        <v>40.072513812154696</v>
      </c>
      <c r="N206" s="281">
        <f t="shared" si="94"/>
        <v>36.018460247535138</v>
      </c>
      <c r="O206" s="281">
        <f t="shared" si="94"/>
        <v>34.157832744405184</v>
      </c>
      <c r="P206" s="265">
        <f t="shared" si="94"/>
        <v>20.972644376899694</v>
      </c>
      <c r="Q206" s="266">
        <f t="shared" si="94"/>
        <v>49.652932277298213</v>
      </c>
      <c r="R206" s="281">
        <f t="shared" si="95"/>
        <v>85.731201894612198</v>
      </c>
      <c r="S206" s="281">
        <f t="shared" si="95"/>
        <v>90.93298291721419</v>
      </c>
      <c r="T206" s="281">
        <f t="shared" si="95"/>
        <v>73.221685082872938</v>
      </c>
      <c r="U206" s="281">
        <f t="shared" si="95"/>
        <v>66.750576882735473</v>
      </c>
      <c r="V206" s="281">
        <f t="shared" si="95"/>
        <v>63.329407145661563</v>
      </c>
      <c r="W206" s="265">
        <f t="shared" si="95"/>
        <v>48.936170212765958</v>
      </c>
      <c r="X206" s="281">
        <f t="shared" si="95"/>
        <v>75.932188306487504</v>
      </c>
      <c r="Y206" s="321"/>
      <c r="Z206" s="31">
        <f t="shared" si="96"/>
        <v>100</v>
      </c>
      <c r="AA206" s="179">
        <f t="shared" si="96"/>
        <v>100</v>
      </c>
      <c r="AB206" s="179">
        <f t="shared" si="96"/>
        <v>100.00000000000001</v>
      </c>
      <c r="AC206" s="179">
        <f t="shared" si="96"/>
        <v>100</v>
      </c>
      <c r="AD206" s="179">
        <f t="shared" si="96"/>
        <v>100</v>
      </c>
      <c r="AE206" s="179">
        <f t="shared" si="96"/>
        <v>100</v>
      </c>
      <c r="AF206" s="179">
        <f t="shared" si="96"/>
        <v>100</v>
      </c>
    </row>
    <row r="207" spans="1:32">
      <c r="A207" s="274"/>
      <c r="B207" s="236" t="s">
        <v>1040</v>
      </c>
      <c r="C207" s="234">
        <v>5021</v>
      </c>
      <c r="D207" s="84">
        <v>1761</v>
      </c>
      <c r="E207" s="84">
        <v>2677</v>
      </c>
      <c r="F207" s="84">
        <v>2055</v>
      </c>
      <c r="G207" s="84">
        <v>889</v>
      </c>
      <c r="H207" s="84">
        <v>90</v>
      </c>
      <c r="I207" s="182">
        <v>12493</v>
      </c>
      <c r="J207" s="321"/>
      <c r="K207" s="267">
        <f t="shared" si="94"/>
        <v>70.91807909604519</v>
      </c>
      <c r="L207" s="267">
        <f t="shared" si="94"/>
        <v>79.039497307001795</v>
      </c>
      <c r="M207" s="267">
        <f t="shared" si="94"/>
        <v>43.059353385877429</v>
      </c>
      <c r="N207" s="267">
        <f t="shared" si="94"/>
        <v>38.418395961862032</v>
      </c>
      <c r="O207" s="267">
        <f t="shared" si="94"/>
        <v>31.625755958733549</v>
      </c>
      <c r="P207" s="268">
        <f t="shared" si="94"/>
        <v>25.936599423631122</v>
      </c>
      <c r="Q207" s="269">
        <f t="shared" si="94"/>
        <v>51.984853528628491</v>
      </c>
      <c r="R207" s="281">
        <f t="shared" si="95"/>
        <v>89.646892655367225</v>
      </c>
      <c r="S207" s="281">
        <f t="shared" si="95"/>
        <v>95.242369838420103</v>
      </c>
      <c r="T207" s="281">
        <f t="shared" si="95"/>
        <v>74.794917162618617</v>
      </c>
      <c r="U207" s="281">
        <f t="shared" si="95"/>
        <v>68.92877173303421</v>
      </c>
      <c r="V207" s="281">
        <f t="shared" si="95"/>
        <v>63.64283173247955</v>
      </c>
      <c r="W207" s="265">
        <f t="shared" si="95"/>
        <v>55.043227665706056</v>
      </c>
      <c r="X207" s="281">
        <f t="shared" si="95"/>
        <v>78.170772303595214</v>
      </c>
      <c r="Y207" s="321"/>
      <c r="Z207" s="31">
        <f t="shared" si="96"/>
        <v>100</v>
      </c>
      <c r="AA207" s="179">
        <f t="shared" si="96"/>
        <v>100</v>
      </c>
      <c r="AB207" s="179">
        <f t="shared" si="96"/>
        <v>100</v>
      </c>
      <c r="AC207" s="179">
        <f t="shared" si="96"/>
        <v>100</v>
      </c>
      <c r="AD207" s="179">
        <f t="shared" si="96"/>
        <v>100</v>
      </c>
      <c r="AE207" s="179">
        <f t="shared" si="96"/>
        <v>100</v>
      </c>
      <c r="AF207" s="179">
        <f t="shared" si="96"/>
        <v>100</v>
      </c>
    </row>
    <row r="208" spans="1:32">
      <c r="A208" s="274"/>
      <c r="B208" s="235" t="s">
        <v>51</v>
      </c>
      <c r="C208" s="223">
        <v>314</v>
      </c>
      <c r="D208" s="31">
        <v>62</v>
      </c>
      <c r="E208" s="31">
        <v>298</v>
      </c>
      <c r="F208" s="31">
        <v>376</v>
      </c>
      <c r="G208" s="31">
        <v>143</v>
      </c>
      <c r="H208" s="31">
        <v>19</v>
      </c>
      <c r="I208" s="181">
        <v>1212</v>
      </c>
      <c r="J208" s="321"/>
      <c r="K208" s="264">
        <f t="shared" ref="K208:Q210" si="97">IF(C208&gt;0,(C208/C188)*100,)</f>
        <v>4.7611827141774077</v>
      </c>
      <c r="L208" s="264">
        <f t="shared" si="97"/>
        <v>2.7802690582959642</v>
      </c>
      <c r="M208" s="264">
        <f t="shared" si="97"/>
        <v>5.2271531310296435</v>
      </c>
      <c r="N208" s="264">
        <f t="shared" si="97"/>
        <v>9.5698651056248405</v>
      </c>
      <c r="O208" s="264">
        <f t="shared" si="97"/>
        <v>5.7801131770412288</v>
      </c>
      <c r="P208" s="265">
        <f t="shared" si="97"/>
        <v>6.2913907284768218</v>
      </c>
      <c r="Q208" s="266">
        <f t="shared" si="97"/>
        <v>5.7086336018086765</v>
      </c>
      <c r="R208" s="256"/>
      <c r="S208" s="256"/>
      <c r="T208" s="257"/>
      <c r="U208" s="257"/>
      <c r="V208" s="257"/>
      <c r="W208" s="257"/>
      <c r="X208" s="258"/>
      <c r="Y208" s="321"/>
      <c r="Z208" s="31"/>
    </row>
    <row r="209" spans="1:27">
      <c r="A209" s="274"/>
      <c r="B209" s="235" t="s">
        <v>672</v>
      </c>
      <c r="C209" s="223">
        <v>562</v>
      </c>
      <c r="D209" s="31">
        <v>168</v>
      </c>
      <c r="E209" s="31">
        <v>358</v>
      </c>
      <c r="F209" s="31">
        <v>463</v>
      </c>
      <c r="G209" s="31">
        <v>208</v>
      </c>
      <c r="H209" s="31">
        <v>28</v>
      </c>
      <c r="I209" s="181">
        <v>1787</v>
      </c>
      <c r="J209" s="321"/>
      <c r="K209" s="281">
        <f t="shared" si="97"/>
        <v>8.3185316755476606</v>
      </c>
      <c r="L209" s="281">
        <f t="shared" si="97"/>
        <v>7.3587385019710903</v>
      </c>
      <c r="M209" s="281">
        <f t="shared" si="97"/>
        <v>6.180939226519337</v>
      </c>
      <c r="N209" s="281">
        <f t="shared" si="97"/>
        <v>9.7126075099643376</v>
      </c>
      <c r="O209" s="281">
        <f t="shared" si="97"/>
        <v>8.1664703572830781</v>
      </c>
      <c r="P209" s="265">
        <f t="shared" si="97"/>
        <v>8.5106382978723403</v>
      </c>
      <c r="Q209" s="266">
        <f t="shared" si="97"/>
        <v>7.9514105188217501</v>
      </c>
      <c r="R209" s="264"/>
      <c r="S209" s="264"/>
      <c r="T209" s="264"/>
      <c r="U209" s="264"/>
      <c r="V209" s="264"/>
      <c r="W209" s="265"/>
      <c r="X209" s="281"/>
      <c r="Y209" s="321"/>
      <c r="Z209" s="31"/>
    </row>
    <row r="210" spans="1:27">
      <c r="A210" s="274"/>
      <c r="B210" s="236" t="s">
        <v>1042</v>
      </c>
      <c r="C210" s="234">
        <v>600</v>
      </c>
      <c r="D210" s="84">
        <v>187</v>
      </c>
      <c r="E210" s="84">
        <v>440</v>
      </c>
      <c r="F210" s="84">
        <v>503</v>
      </c>
      <c r="G210" s="84">
        <v>241</v>
      </c>
      <c r="H210" s="84">
        <v>27</v>
      </c>
      <c r="I210" s="182">
        <v>1998</v>
      </c>
      <c r="J210" s="321"/>
      <c r="K210" s="267">
        <f t="shared" si="97"/>
        <v>8.4745762711864394</v>
      </c>
      <c r="L210" s="267">
        <f t="shared" si="97"/>
        <v>8.3931777378815084</v>
      </c>
      <c r="M210" s="267">
        <f t="shared" si="97"/>
        <v>7.0773685057101492</v>
      </c>
      <c r="N210" s="267">
        <f t="shared" si="97"/>
        <v>9.4036268461394652</v>
      </c>
      <c r="O210" s="267">
        <f t="shared" si="97"/>
        <v>8.573461401636429</v>
      </c>
      <c r="P210" s="268">
        <f t="shared" si="97"/>
        <v>7.7809798270893378</v>
      </c>
      <c r="Q210" s="269">
        <f t="shared" si="97"/>
        <v>8.3139147802929436</v>
      </c>
      <c r="R210" s="270"/>
      <c r="S210" s="267"/>
      <c r="T210" s="267"/>
      <c r="U210" s="267"/>
      <c r="V210" s="267"/>
      <c r="W210" s="268"/>
      <c r="X210" s="267"/>
      <c r="Y210" s="321"/>
      <c r="Z210" s="31"/>
    </row>
    <row r="211" spans="1:27">
      <c r="A211" s="274"/>
      <c r="B211" s="235" t="s">
        <v>53</v>
      </c>
      <c r="C211" s="223">
        <v>711</v>
      </c>
      <c r="D211" s="31">
        <v>158</v>
      </c>
      <c r="E211" s="31">
        <v>1495</v>
      </c>
      <c r="F211" s="31">
        <v>791</v>
      </c>
      <c r="G211" s="31">
        <v>511</v>
      </c>
      <c r="H211" s="31">
        <v>74</v>
      </c>
      <c r="I211" s="181">
        <v>3740</v>
      </c>
      <c r="J211" s="321"/>
      <c r="K211" s="264">
        <f t="shared" ref="K211:Q213" si="98">IF(C211&gt;0,(C211/C188)*100,)</f>
        <v>10.780894617134193</v>
      </c>
      <c r="L211" s="264">
        <f t="shared" si="98"/>
        <v>7.0852017937219731</v>
      </c>
      <c r="M211" s="264">
        <f t="shared" si="98"/>
        <v>26.223469566742676</v>
      </c>
      <c r="N211" s="264">
        <f t="shared" si="98"/>
        <v>20.132349198269281</v>
      </c>
      <c r="O211" s="264">
        <f t="shared" si="98"/>
        <v>20.654810024252225</v>
      </c>
      <c r="P211" s="265">
        <f t="shared" si="98"/>
        <v>24.503311258278146</v>
      </c>
      <c r="Q211" s="266">
        <f t="shared" si="98"/>
        <v>17.615750553436012</v>
      </c>
      <c r="R211" s="256"/>
      <c r="S211" s="256"/>
      <c r="T211" s="257"/>
      <c r="U211" s="257"/>
      <c r="V211" s="257"/>
      <c r="W211" s="257"/>
      <c r="X211" s="258"/>
      <c r="Y211" s="321"/>
      <c r="Z211" s="31"/>
    </row>
    <row r="212" spans="1:27">
      <c r="A212" s="274"/>
      <c r="B212" s="235" t="s">
        <v>674</v>
      </c>
      <c r="C212" s="223">
        <v>807</v>
      </c>
      <c r="D212" s="31">
        <v>149</v>
      </c>
      <c r="E212" s="31">
        <v>1562</v>
      </c>
      <c r="F212" s="31">
        <v>1002</v>
      </c>
      <c r="G212" s="31">
        <v>535</v>
      </c>
      <c r="H212" s="31">
        <v>64</v>
      </c>
      <c r="I212" s="181">
        <v>4119</v>
      </c>
      <c r="J212" s="321"/>
      <c r="K212" s="281">
        <f t="shared" si="98"/>
        <v>11.944937833037301</v>
      </c>
      <c r="L212" s="281">
        <f t="shared" si="98"/>
        <v>6.5265002190100745</v>
      </c>
      <c r="M212" s="281">
        <f t="shared" si="98"/>
        <v>26.968232044198899</v>
      </c>
      <c r="N212" s="281">
        <f t="shared" si="98"/>
        <v>21.019509125235995</v>
      </c>
      <c r="O212" s="281">
        <f t="shared" si="98"/>
        <v>21.005104043973301</v>
      </c>
      <c r="P212" s="265">
        <f t="shared" si="98"/>
        <v>19.45288753799392</v>
      </c>
      <c r="Q212" s="266">
        <f t="shared" si="98"/>
        <v>18.327845510367535</v>
      </c>
      <c r="R212" s="264"/>
      <c r="S212" s="264"/>
      <c r="T212" s="264"/>
      <c r="U212" s="264"/>
      <c r="V212" s="264"/>
      <c r="W212" s="265"/>
      <c r="X212" s="281"/>
      <c r="Y212" s="321"/>
      <c r="Z212" s="31"/>
    </row>
    <row r="213" spans="1:27">
      <c r="A213" s="274"/>
      <c r="B213" s="236" t="s">
        <v>1046</v>
      </c>
      <c r="C213" s="234">
        <v>726</v>
      </c>
      <c r="D213" s="84">
        <v>174</v>
      </c>
      <c r="E213" s="84">
        <v>1533</v>
      </c>
      <c r="F213" s="84">
        <v>1129</v>
      </c>
      <c r="G213" s="84">
        <v>659</v>
      </c>
      <c r="H213" s="84">
        <v>74</v>
      </c>
      <c r="I213" s="182">
        <v>4295</v>
      </c>
      <c r="J213" s="321"/>
      <c r="K213" s="267">
        <f t="shared" si="98"/>
        <v>10.254237288135592</v>
      </c>
      <c r="L213" s="267">
        <f t="shared" si="98"/>
        <v>7.8096947935368046</v>
      </c>
      <c r="M213" s="267">
        <f t="shared" si="98"/>
        <v>24.658195271031044</v>
      </c>
      <c r="N213" s="267">
        <f t="shared" si="98"/>
        <v>21.106748925032718</v>
      </c>
      <c r="O213" s="267">
        <f t="shared" si="98"/>
        <v>23.443614372109568</v>
      </c>
      <c r="P213" s="268">
        <f t="shared" si="98"/>
        <v>21.32564841498559</v>
      </c>
      <c r="Q213" s="269">
        <f t="shared" si="98"/>
        <v>17.872003994673769</v>
      </c>
      <c r="R213" s="270"/>
      <c r="S213" s="267"/>
      <c r="T213" s="267"/>
      <c r="U213" s="267"/>
      <c r="V213" s="267"/>
      <c r="W213" s="268"/>
      <c r="X213" s="267"/>
      <c r="Y213" s="321"/>
      <c r="Z213" s="31"/>
    </row>
    <row r="214" spans="1:27">
      <c r="A214" s="274"/>
      <c r="B214" s="235" t="s">
        <v>55</v>
      </c>
      <c r="C214" s="237">
        <v>1129</v>
      </c>
      <c r="D214" s="238">
        <v>281</v>
      </c>
      <c r="E214" s="238">
        <v>2622</v>
      </c>
      <c r="F214" s="238">
        <v>1373</v>
      </c>
      <c r="G214" s="238">
        <v>943</v>
      </c>
      <c r="H214" s="238">
        <v>142</v>
      </c>
      <c r="I214" s="322">
        <v>6490</v>
      </c>
      <c r="J214" s="321"/>
      <c r="K214" s="264">
        <f t="shared" ref="K214:Q216" si="99">IF(C214&gt;0,(C214/C188)*100,)</f>
        <v>17.119029567854437</v>
      </c>
      <c r="L214" s="264">
        <f t="shared" si="99"/>
        <v>12.600896860986547</v>
      </c>
      <c r="M214" s="264">
        <f t="shared" si="99"/>
        <v>45.991931240133312</v>
      </c>
      <c r="N214" s="264">
        <f t="shared" si="99"/>
        <v>34.94527869686943</v>
      </c>
      <c r="O214" s="264">
        <f t="shared" si="99"/>
        <v>38.116410670978176</v>
      </c>
      <c r="P214" s="265">
        <f t="shared" si="99"/>
        <v>47.019867549668874</v>
      </c>
      <c r="Q214" s="266">
        <f t="shared" si="99"/>
        <v>30.568508313315434</v>
      </c>
      <c r="R214" s="256"/>
      <c r="S214" s="256"/>
      <c r="T214" s="257"/>
      <c r="U214" s="257"/>
      <c r="V214" s="257"/>
      <c r="W214" s="257"/>
      <c r="X214" s="258"/>
      <c r="Y214" s="321"/>
      <c r="Z214" s="31"/>
    </row>
    <row r="215" spans="1:27">
      <c r="A215" s="274"/>
      <c r="B215" s="235" t="s">
        <v>676</v>
      </c>
      <c r="C215" s="223">
        <v>964</v>
      </c>
      <c r="D215" s="31">
        <v>207</v>
      </c>
      <c r="E215" s="31">
        <v>1551</v>
      </c>
      <c r="F215" s="31">
        <v>1585</v>
      </c>
      <c r="G215" s="31">
        <v>934</v>
      </c>
      <c r="H215" s="31">
        <v>168</v>
      </c>
      <c r="I215" s="181">
        <v>5409</v>
      </c>
      <c r="J215" s="321"/>
      <c r="K215" s="281">
        <f t="shared" si="99"/>
        <v>14.268798105387804</v>
      </c>
      <c r="L215" s="281">
        <f t="shared" si="99"/>
        <v>9.0670170827858083</v>
      </c>
      <c r="M215" s="281">
        <f t="shared" si="99"/>
        <v>26.778314917127073</v>
      </c>
      <c r="N215" s="281">
        <f t="shared" si="99"/>
        <v>33.249423117264527</v>
      </c>
      <c r="O215" s="281">
        <f t="shared" si="99"/>
        <v>36.670592854338437</v>
      </c>
      <c r="P215" s="265">
        <f t="shared" si="99"/>
        <v>51.063829787234042</v>
      </c>
      <c r="Q215" s="266">
        <f t="shared" si="99"/>
        <v>24.067811693512503</v>
      </c>
      <c r="R215" s="264"/>
      <c r="S215" s="264"/>
      <c r="T215" s="264"/>
      <c r="U215" s="264"/>
      <c r="V215" s="264"/>
      <c r="W215" s="265"/>
      <c r="X215" s="281"/>
      <c r="Y215" s="321"/>
      <c r="Z215" s="31"/>
    </row>
    <row r="216" spans="1:27">
      <c r="A216" s="274"/>
      <c r="B216" s="236" t="s">
        <v>1048</v>
      </c>
      <c r="C216" s="234">
        <v>733</v>
      </c>
      <c r="D216" s="84">
        <v>106</v>
      </c>
      <c r="E216" s="84">
        <v>1567</v>
      </c>
      <c r="F216" s="84">
        <v>1662</v>
      </c>
      <c r="G216" s="84">
        <v>1022</v>
      </c>
      <c r="H216" s="84">
        <v>156</v>
      </c>
      <c r="I216" s="182">
        <v>5246</v>
      </c>
      <c r="J216" s="321"/>
      <c r="K216" s="267">
        <f t="shared" si="99"/>
        <v>10.353107344632768</v>
      </c>
      <c r="L216" s="267">
        <f t="shared" si="99"/>
        <v>4.7576301615798924</v>
      </c>
      <c r="M216" s="267">
        <f t="shared" si="99"/>
        <v>25.205082837381376</v>
      </c>
      <c r="N216" s="267">
        <f t="shared" si="99"/>
        <v>31.07122826696579</v>
      </c>
      <c r="O216" s="267">
        <f t="shared" si="99"/>
        <v>36.357168267520457</v>
      </c>
      <c r="P216" s="268">
        <f t="shared" si="99"/>
        <v>44.956772334293952</v>
      </c>
      <c r="Q216" s="269">
        <f t="shared" si="99"/>
        <v>21.829227696404793</v>
      </c>
      <c r="R216" s="270"/>
      <c r="S216" s="267"/>
      <c r="T216" s="267"/>
      <c r="U216" s="267"/>
      <c r="V216" s="267"/>
      <c r="W216" s="268"/>
      <c r="X216" s="267"/>
      <c r="Y216" s="321"/>
      <c r="Z216" s="31"/>
    </row>
    <row r="217" spans="1:27">
      <c r="A217" s="274"/>
      <c r="B217" s="235" t="s">
        <v>49</v>
      </c>
      <c r="C217" s="223">
        <v>4022</v>
      </c>
      <c r="D217" s="31">
        <v>1521</v>
      </c>
      <c r="E217" s="31">
        <v>2117</v>
      </c>
      <c r="F217" s="31">
        <v>1352</v>
      </c>
      <c r="G217" s="31">
        <v>958</v>
      </c>
      <c r="H217" s="31">
        <v>28</v>
      </c>
      <c r="I217" s="181">
        <v>9998</v>
      </c>
      <c r="J217" s="321"/>
      <c r="K217" s="264">
        <f t="shared" ref="K217:Q219" si="100">IF(C217&gt;0,(C217/C184)*100,)</f>
        <v>64.259466368429457</v>
      </c>
      <c r="L217" s="264">
        <f t="shared" si="100"/>
        <v>73.906705539358597</v>
      </c>
      <c r="M217" s="264">
        <f t="shared" si="100"/>
        <v>39.25458928240311</v>
      </c>
      <c r="N217" s="264">
        <f t="shared" si="100"/>
        <v>36.159400909334046</v>
      </c>
      <c r="O217" s="264">
        <f t="shared" si="100"/>
        <v>36.082862523540484</v>
      </c>
      <c r="P217" s="265">
        <f t="shared" si="100"/>
        <v>22.400000000000002</v>
      </c>
      <c r="Q217" s="266">
        <f t="shared" si="100"/>
        <v>49.424094122299664</v>
      </c>
      <c r="R217" s="256"/>
      <c r="S217" s="256"/>
      <c r="T217" s="257"/>
      <c r="U217" s="257"/>
      <c r="V217" s="257"/>
      <c r="W217" s="257"/>
      <c r="X217" s="258"/>
      <c r="Y217" s="321"/>
      <c r="Z217" s="31"/>
    </row>
    <row r="218" spans="1:27">
      <c r="A218" s="274"/>
      <c r="B218" s="235" t="s">
        <v>678</v>
      </c>
      <c r="C218" s="223">
        <v>4010</v>
      </c>
      <c r="D218" s="31">
        <v>1883</v>
      </c>
      <c r="E218" s="31">
        <v>2335</v>
      </c>
      <c r="F218" s="31">
        <v>1277</v>
      </c>
      <c r="G218" s="31">
        <v>867</v>
      </c>
      <c r="H218" s="31">
        <v>35</v>
      </c>
      <c r="I218" s="181">
        <v>10407</v>
      </c>
      <c r="J218" s="321"/>
      <c r="K218" s="281">
        <f t="shared" si="100"/>
        <v>68.266939053455914</v>
      </c>
      <c r="L218" s="281">
        <f t="shared" si="100"/>
        <v>75.350140056022411</v>
      </c>
      <c r="M218" s="281">
        <f t="shared" si="100"/>
        <v>39.873633879781423</v>
      </c>
      <c r="N218" s="281">
        <f t="shared" si="100"/>
        <v>37.273788674839466</v>
      </c>
      <c r="O218" s="281">
        <f t="shared" si="100"/>
        <v>37.114726027397261</v>
      </c>
      <c r="P218" s="265">
        <f t="shared" si="100"/>
        <v>21.212121212121211</v>
      </c>
      <c r="Q218" s="266">
        <f t="shared" si="100"/>
        <v>51.632268307203809</v>
      </c>
      <c r="R218" s="264"/>
      <c r="S218" s="264"/>
      <c r="T218" s="264"/>
      <c r="U218" s="264"/>
      <c r="V218" s="264"/>
      <c r="W218" s="265"/>
      <c r="X218" s="281"/>
      <c r="Y218" s="321"/>
      <c r="Z218" s="31"/>
    </row>
    <row r="219" spans="1:27">
      <c r="A219" s="275"/>
      <c r="B219" s="236" t="s">
        <v>1044</v>
      </c>
      <c r="C219" s="234">
        <v>4191</v>
      </c>
      <c r="D219" s="84">
        <v>1828</v>
      </c>
      <c r="E219" s="84">
        <v>2585</v>
      </c>
      <c r="F219" s="84">
        <v>1608</v>
      </c>
      <c r="G219" s="84">
        <v>824</v>
      </c>
      <c r="H219" s="84">
        <v>59</v>
      </c>
      <c r="I219" s="182">
        <v>11095</v>
      </c>
      <c r="J219" s="321"/>
      <c r="K219" s="267">
        <f t="shared" si="100"/>
        <v>68.179599804782825</v>
      </c>
      <c r="L219" s="267">
        <f t="shared" si="100"/>
        <v>78.488621726062689</v>
      </c>
      <c r="M219" s="267">
        <f t="shared" si="100"/>
        <v>42.812189466710834</v>
      </c>
      <c r="N219" s="267">
        <f t="shared" si="100"/>
        <v>41.072796934865899</v>
      </c>
      <c r="O219" s="267">
        <f t="shared" si="100"/>
        <v>36.108676599474144</v>
      </c>
      <c r="P219" s="268">
        <f t="shared" si="100"/>
        <v>35.542168674698793</v>
      </c>
      <c r="Q219" s="269">
        <f t="shared" si="100"/>
        <v>53.144608899746139</v>
      </c>
      <c r="R219" s="270"/>
      <c r="S219" s="267"/>
      <c r="T219" s="267"/>
      <c r="U219" s="267"/>
      <c r="V219" s="267"/>
      <c r="W219" s="268"/>
      <c r="X219" s="267"/>
      <c r="Y219" s="321"/>
      <c r="Z219" s="31"/>
    </row>
    <row r="220" spans="1:27">
      <c r="A220" s="793" t="s">
        <v>492</v>
      </c>
      <c r="B220" s="788" t="s">
        <v>1143</v>
      </c>
      <c r="C220" s="789">
        <v>8503</v>
      </c>
      <c r="D220" s="790"/>
      <c r="E220" s="790">
        <v>9751</v>
      </c>
      <c r="F220" s="790">
        <v>4972</v>
      </c>
      <c r="G220" s="790">
        <v>478</v>
      </c>
      <c r="H220" s="790"/>
      <c r="I220" s="791">
        <v>23704</v>
      </c>
      <c r="J220" s="321"/>
      <c r="K220" s="318"/>
      <c r="L220" s="253"/>
      <c r="M220" s="241"/>
      <c r="N220" s="241"/>
      <c r="O220" s="241"/>
      <c r="P220" s="241"/>
      <c r="Q220" s="254"/>
      <c r="R220" s="252"/>
      <c r="S220" s="253"/>
      <c r="T220" s="241"/>
      <c r="U220" s="241"/>
      <c r="V220" s="241"/>
      <c r="W220" s="241"/>
      <c r="X220" s="280"/>
      <c r="Y220" s="321"/>
      <c r="Z220" s="31"/>
    </row>
    <row r="221" spans="1:27">
      <c r="A221" s="274"/>
      <c r="B221" s="235" t="s">
        <v>680</v>
      </c>
      <c r="C221" s="223">
        <v>8380</v>
      </c>
      <c r="D221" s="31"/>
      <c r="E221" s="31">
        <v>9725</v>
      </c>
      <c r="F221" s="31">
        <v>4855</v>
      </c>
      <c r="G221" s="31">
        <v>427</v>
      </c>
      <c r="H221" s="31"/>
      <c r="I221" s="181">
        <v>23387</v>
      </c>
      <c r="J221" s="321"/>
      <c r="K221" s="256"/>
      <c r="L221" s="256"/>
      <c r="M221" s="257"/>
      <c r="N221" s="257"/>
      <c r="O221" s="257"/>
      <c r="P221" s="257"/>
      <c r="Q221" s="258"/>
      <c r="R221" s="255"/>
      <c r="S221" s="256"/>
      <c r="T221" s="257"/>
      <c r="U221" s="257"/>
      <c r="V221" s="257"/>
      <c r="W221" s="257"/>
      <c r="X221" s="258"/>
      <c r="Y221" s="321"/>
      <c r="Z221" s="31"/>
    </row>
    <row r="222" spans="1:27">
      <c r="A222" s="274"/>
      <c r="B222" s="235" t="s">
        <v>682</v>
      </c>
      <c r="C222" s="223">
        <v>8543</v>
      </c>
      <c r="D222" s="31"/>
      <c r="E222" s="31">
        <v>9708</v>
      </c>
      <c r="F222" s="31">
        <v>4553</v>
      </c>
      <c r="G222" s="31">
        <v>460</v>
      </c>
      <c r="H222" s="31"/>
      <c r="I222" s="181">
        <v>23264</v>
      </c>
      <c r="J222" s="321"/>
      <c r="K222" s="256"/>
      <c r="L222" s="256"/>
      <c r="M222" s="257"/>
      <c r="N222" s="257"/>
      <c r="O222" s="257"/>
      <c r="P222" s="257"/>
      <c r="Q222" s="258"/>
      <c r="R222" s="255"/>
      <c r="S222" s="256"/>
      <c r="T222" s="257"/>
      <c r="U222" s="257"/>
      <c r="V222" s="257"/>
      <c r="W222" s="257"/>
      <c r="X222" s="258"/>
      <c r="Y222" s="321"/>
      <c r="Z222" s="31"/>
    </row>
    <row r="223" spans="1:27">
      <c r="A223" s="274"/>
      <c r="B223" s="235" t="s">
        <v>804</v>
      </c>
      <c r="C223" s="223">
        <v>8442</v>
      </c>
      <c r="D223" s="31"/>
      <c r="E223" s="31">
        <v>9787</v>
      </c>
      <c r="F223" s="31">
        <v>4260</v>
      </c>
      <c r="G223" s="31">
        <v>530</v>
      </c>
      <c r="H223" s="31"/>
      <c r="I223" s="181">
        <v>23019</v>
      </c>
      <c r="J223" s="321"/>
      <c r="K223" s="256"/>
      <c r="L223" s="256"/>
      <c r="M223" s="257"/>
      <c r="N223" s="257"/>
      <c r="O223" s="257"/>
      <c r="P223" s="257"/>
      <c r="Q223" s="258"/>
      <c r="R223" s="255"/>
      <c r="S223" s="256"/>
      <c r="T223" s="257"/>
      <c r="U223" s="257"/>
      <c r="V223" s="257"/>
      <c r="W223" s="257"/>
      <c r="X223" s="258"/>
      <c r="Y223" s="321"/>
      <c r="Z223" s="31"/>
    </row>
    <row r="224" spans="1:27">
      <c r="A224" s="274"/>
      <c r="B224" s="235" t="s">
        <v>57</v>
      </c>
      <c r="C224" s="223">
        <v>8800</v>
      </c>
      <c r="D224" s="31"/>
      <c r="E224" s="31">
        <v>9731</v>
      </c>
      <c r="F224" s="31">
        <v>4666</v>
      </c>
      <c r="G224" s="31">
        <v>706</v>
      </c>
      <c r="H224" s="31"/>
      <c r="I224" s="181">
        <v>23903</v>
      </c>
      <c r="J224" s="321"/>
      <c r="K224" s="256"/>
      <c r="L224" s="256"/>
      <c r="M224" s="257"/>
      <c r="N224" s="257"/>
      <c r="O224" s="257"/>
      <c r="P224" s="257"/>
      <c r="Q224" s="258"/>
      <c r="R224" s="255"/>
      <c r="S224" s="256"/>
      <c r="T224" s="257"/>
      <c r="U224" s="257"/>
      <c r="V224" s="257"/>
      <c r="W224" s="257"/>
      <c r="X224" s="258"/>
      <c r="Y224" s="321"/>
      <c r="Z224" s="31"/>
      <c r="AA224" s="599"/>
    </row>
    <row r="225" spans="1:32">
      <c r="A225" s="274"/>
      <c r="B225" s="235" t="s">
        <v>650</v>
      </c>
      <c r="C225" s="223">
        <v>8297</v>
      </c>
      <c r="D225" s="31"/>
      <c r="E225" s="31">
        <v>9566</v>
      </c>
      <c r="F225" s="31">
        <v>4795</v>
      </c>
      <c r="G225" s="31">
        <v>893</v>
      </c>
      <c r="H225" s="31"/>
      <c r="I225" s="181">
        <v>23551</v>
      </c>
      <c r="J225" s="321"/>
      <c r="K225" s="256"/>
      <c r="L225" s="256"/>
      <c r="M225" s="257"/>
      <c r="N225" s="257"/>
      <c r="O225" s="257"/>
      <c r="P225" s="257"/>
      <c r="Q225" s="258"/>
      <c r="R225" s="255"/>
      <c r="S225" s="256"/>
      <c r="T225" s="257"/>
      <c r="U225" s="257"/>
      <c r="V225" s="257"/>
      <c r="W225" s="257"/>
      <c r="X225" s="258"/>
      <c r="Y225" s="321"/>
      <c r="Z225" s="31"/>
    </row>
    <row r="226" spans="1:32">
      <c r="A226" s="274"/>
      <c r="B226" s="236" t="s">
        <v>1030</v>
      </c>
      <c r="C226" s="234">
        <v>8660</v>
      </c>
      <c r="D226" s="84"/>
      <c r="E226" s="84">
        <v>9766</v>
      </c>
      <c r="F226" s="84">
        <v>4750</v>
      </c>
      <c r="G226" s="84">
        <v>828</v>
      </c>
      <c r="H226" s="84"/>
      <c r="I226" s="182">
        <v>24004</v>
      </c>
      <c r="J226" s="321"/>
      <c r="K226" s="260"/>
      <c r="L226" s="260"/>
      <c r="M226" s="261"/>
      <c r="N226" s="261"/>
      <c r="O226" s="261"/>
      <c r="P226" s="261"/>
      <c r="Q226" s="262"/>
      <c r="R226" s="259"/>
      <c r="S226" s="260"/>
      <c r="T226" s="261"/>
      <c r="U226" s="261"/>
      <c r="V226" s="261"/>
      <c r="W226" s="261"/>
      <c r="X226" s="262"/>
      <c r="Y226" s="321"/>
      <c r="Z226" s="31"/>
    </row>
    <row r="227" spans="1:32">
      <c r="A227" s="274"/>
      <c r="B227" s="235" t="s">
        <v>361</v>
      </c>
      <c r="C227" s="223">
        <v>4524</v>
      </c>
      <c r="D227" s="31"/>
      <c r="E227" s="31">
        <v>4710</v>
      </c>
      <c r="F227" s="31">
        <v>1833</v>
      </c>
      <c r="G227" s="31">
        <v>195</v>
      </c>
      <c r="H227" s="31"/>
      <c r="I227" s="181">
        <v>11262</v>
      </c>
      <c r="J227" s="321"/>
      <c r="K227" s="256"/>
      <c r="L227" s="256"/>
      <c r="M227" s="257"/>
      <c r="N227" s="257"/>
      <c r="O227" s="257"/>
      <c r="P227" s="257"/>
      <c r="Q227" s="258"/>
      <c r="R227" s="255"/>
      <c r="S227" s="256"/>
      <c r="T227" s="257"/>
      <c r="U227" s="257"/>
      <c r="V227" s="257"/>
      <c r="W227" s="257"/>
      <c r="X227" s="258"/>
      <c r="Y227" s="321"/>
      <c r="Z227" s="31"/>
    </row>
    <row r="228" spans="1:32">
      <c r="A228" s="274"/>
      <c r="B228" s="235" t="s">
        <v>652</v>
      </c>
      <c r="C228" s="223">
        <v>4814</v>
      </c>
      <c r="D228" s="31"/>
      <c r="E228" s="31">
        <v>4773</v>
      </c>
      <c r="F228" s="31">
        <v>1977</v>
      </c>
      <c r="G228" s="31">
        <v>227</v>
      </c>
      <c r="H228" s="31"/>
      <c r="I228" s="181">
        <v>11791</v>
      </c>
      <c r="J228" s="321"/>
      <c r="K228" s="256"/>
      <c r="L228" s="256"/>
      <c r="M228" s="257"/>
      <c r="N228" s="257"/>
      <c r="O228" s="257"/>
      <c r="P228" s="257"/>
      <c r="Q228" s="258"/>
      <c r="R228" s="255"/>
      <c r="S228" s="256"/>
      <c r="T228" s="257"/>
      <c r="U228" s="257"/>
      <c r="V228" s="257"/>
      <c r="W228" s="257"/>
      <c r="X228" s="258"/>
      <c r="Y228" s="321"/>
      <c r="Z228" s="31"/>
    </row>
    <row r="229" spans="1:32">
      <c r="A229" s="274"/>
      <c r="B229" s="235" t="s">
        <v>654</v>
      </c>
      <c r="C229" s="237">
        <v>4903</v>
      </c>
      <c r="D229" s="238"/>
      <c r="E229" s="238">
        <v>4743</v>
      </c>
      <c r="F229" s="238">
        <v>1998</v>
      </c>
      <c r="G229" s="238">
        <v>324</v>
      </c>
      <c r="H229" s="238"/>
      <c r="I229" s="322">
        <v>11968</v>
      </c>
      <c r="J229" s="321"/>
      <c r="K229" s="256"/>
      <c r="L229" s="256"/>
      <c r="M229" s="257"/>
      <c r="N229" s="257"/>
      <c r="O229" s="257"/>
      <c r="P229" s="257"/>
      <c r="Q229" s="258"/>
      <c r="R229" s="255"/>
      <c r="S229" s="256"/>
      <c r="T229" s="257"/>
      <c r="U229" s="257"/>
      <c r="V229" s="257"/>
      <c r="W229" s="257"/>
      <c r="X229" s="258"/>
      <c r="Y229" s="321"/>
      <c r="Z229" s="31"/>
    </row>
    <row r="230" spans="1:32">
      <c r="A230" s="274"/>
      <c r="B230" s="235" t="s">
        <v>380</v>
      </c>
      <c r="C230" s="223">
        <v>5112</v>
      </c>
      <c r="D230" s="31"/>
      <c r="E230" s="31">
        <v>4681</v>
      </c>
      <c r="F230" s="31">
        <v>1945</v>
      </c>
      <c r="G230" s="31">
        <v>306</v>
      </c>
      <c r="H230" s="31"/>
      <c r="I230" s="181">
        <v>12044</v>
      </c>
      <c r="J230" s="321"/>
      <c r="K230" s="256"/>
      <c r="L230" s="256"/>
      <c r="M230" s="257"/>
      <c r="N230" s="257"/>
      <c r="O230" s="257"/>
      <c r="P230" s="257"/>
      <c r="Q230" s="258"/>
      <c r="R230" s="255"/>
      <c r="S230" s="256"/>
      <c r="T230" s="257"/>
      <c r="U230" s="257"/>
      <c r="V230" s="257"/>
      <c r="W230" s="257"/>
      <c r="X230" s="258"/>
      <c r="Y230" s="321"/>
      <c r="Z230" s="31"/>
    </row>
    <row r="231" spans="1:32">
      <c r="A231" s="274"/>
      <c r="B231" s="235" t="s">
        <v>382</v>
      </c>
      <c r="C231" s="223">
        <v>5186</v>
      </c>
      <c r="D231" s="31"/>
      <c r="E231" s="31">
        <v>4835</v>
      </c>
      <c r="F231" s="31">
        <v>2372</v>
      </c>
      <c r="G231" s="31">
        <v>336</v>
      </c>
      <c r="H231" s="31"/>
      <c r="I231" s="181">
        <v>12729</v>
      </c>
      <c r="J231" s="321"/>
      <c r="K231" s="306"/>
      <c r="L231" s="256"/>
      <c r="M231" s="257"/>
      <c r="N231" s="257"/>
      <c r="O231" s="257"/>
      <c r="P231" s="257"/>
      <c r="Q231" s="258"/>
      <c r="R231" s="255"/>
      <c r="S231" s="256"/>
      <c r="T231" s="257"/>
      <c r="U231" s="257"/>
      <c r="V231" s="257"/>
      <c r="W231" s="257"/>
      <c r="X231" s="258"/>
      <c r="Y231" s="321"/>
      <c r="Z231" s="31"/>
    </row>
    <row r="232" spans="1:32">
      <c r="A232" s="274"/>
      <c r="B232" s="235" t="s">
        <v>656</v>
      </c>
      <c r="C232" s="223">
        <v>5082</v>
      </c>
      <c r="D232" s="31"/>
      <c r="E232" s="31">
        <v>5402</v>
      </c>
      <c r="F232" s="31">
        <v>2317</v>
      </c>
      <c r="G232" s="31">
        <v>227</v>
      </c>
      <c r="H232" s="31"/>
      <c r="I232" s="181">
        <v>13028</v>
      </c>
      <c r="J232" s="321"/>
      <c r="K232" s="256">
        <f>IF(C232&gt;0,(C232/C220)*100,)</f>
        <v>59.767141009055621</v>
      </c>
      <c r="L232" s="256">
        <f t="shared" ref="L232:L233" si="101">IF(D232&gt;0,(D232/D220)*100,)</f>
        <v>0</v>
      </c>
      <c r="M232" s="257">
        <f t="shared" ref="M232:M238" si="102">IF(E232&gt;0,(E232/E220)*100,)</f>
        <v>55.399446210645067</v>
      </c>
      <c r="N232" s="257">
        <f t="shared" ref="N232:N238" si="103">IF(F232&gt;0,(F232/F220)*100,)</f>
        <v>46.600965406275144</v>
      </c>
      <c r="O232" s="257">
        <f t="shared" ref="O232:O236" si="104">IF(G232&gt;0,(G232/G220)*100,)</f>
        <v>47.489539748953973</v>
      </c>
      <c r="P232" s="263">
        <f t="shared" ref="P232:P238" si="105">IF(H232&gt;0,(H232/H220)*100,)</f>
        <v>0</v>
      </c>
      <c r="Q232" s="257">
        <f>IF(I232&gt;0,(I232/I220)*100,)</f>
        <v>54.961187985150183</v>
      </c>
      <c r="R232" s="255"/>
      <c r="S232" s="256"/>
      <c r="T232" s="257"/>
      <c r="U232" s="257"/>
      <c r="V232" s="257"/>
      <c r="W232" s="257"/>
      <c r="X232" s="258"/>
      <c r="Y232" s="321"/>
      <c r="Z232" s="31"/>
    </row>
    <row r="233" spans="1:32">
      <c r="A233" s="274"/>
      <c r="B233" s="235" t="s">
        <v>658</v>
      </c>
      <c r="C233" s="223">
        <v>5121</v>
      </c>
      <c r="D233" s="31"/>
      <c r="E233" s="31">
        <v>5041</v>
      </c>
      <c r="F233" s="31">
        <v>2477</v>
      </c>
      <c r="G233" s="31">
        <v>198</v>
      </c>
      <c r="H233" s="31"/>
      <c r="I233" s="181">
        <v>12837</v>
      </c>
      <c r="J233" s="321"/>
      <c r="K233" s="281">
        <f t="shared" ref="K233:K238" si="106">IF(C233&gt;0,(C233/C221)*100,)</f>
        <v>61.109785202863961</v>
      </c>
      <c r="L233" s="264">
        <f t="shared" si="101"/>
        <v>0</v>
      </c>
      <c r="M233" s="264">
        <f t="shared" si="102"/>
        <v>51.835475578406168</v>
      </c>
      <c r="N233" s="264">
        <f t="shared" si="103"/>
        <v>51.019567456230689</v>
      </c>
      <c r="O233" s="264">
        <f t="shared" si="104"/>
        <v>46.370023419203747</v>
      </c>
      <c r="P233" s="265">
        <f t="shared" si="105"/>
        <v>0</v>
      </c>
      <c r="Q233" s="266">
        <f t="shared" ref="Q233:Q238" si="107">IF(I233&gt;0,(I233/I221)*100,)</f>
        <v>54.889468508145555</v>
      </c>
      <c r="R233" s="264"/>
      <c r="S233" s="264"/>
      <c r="T233" s="264"/>
      <c r="U233" s="264"/>
      <c r="V233" s="264"/>
      <c r="W233" s="265"/>
      <c r="X233" s="281"/>
      <c r="Y233" s="321"/>
      <c r="Z233" s="31"/>
    </row>
    <row r="234" spans="1:32">
      <c r="A234" s="274"/>
      <c r="B234" s="235" t="s">
        <v>660</v>
      </c>
      <c r="C234" s="223">
        <v>6165</v>
      </c>
      <c r="D234" s="31"/>
      <c r="E234" s="31">
        <v>4821</v>
      </c>
      <c r="F234" s="31">
        <v>2196</v>
      </c>
      <c r="G234" s="31">
        <v>215</v>
      </c>
      <c r="H234" s="31"/>
      <c r="I234" s="181">
        <v>13397</v>
      </c>
      <c r="J234" s="321"/>
      <c r="K234" s="264">
        <f t="shared" si="106"/>
        <v>72.164345077841503</v>
      </c>
      <c r="L234" s="264">
        <f>IF(D234&gt;0,(D234/D222)*100,)</f>
        <v>0</v>
      </c>
      <c r="M234" s="264">
        <f t="shared" si="102"/>
        <v>49.660074165636587</v>
      </c>
      <c r="N234" s="264">
        <f t="shared" si="103"/>
        <v>48.231934987920056</v>
      </c>
      <c r="O234" s="264">
        <f t="shared" si="104"/>
        <v>46.739130434782609</v>
      </c>
      <c r="P234" s="265">
        <f t="shared" si="105"/>
        <v>0</v>
      </c>
      <c r="Q234" s="266">
        <f t="shared" si="107"/>
        <v>57.586829436038514</v>
      </c>
      <c r="R234" s="264"/>
      <c r="S234" s="264"/>
      <c r="T234" s="264"/>
      <c r="U234" s="264"/>
      <c r="V234" s="264"/>
      <c r="W234" s="265"/>
      <c r="X234" s="281"/>
      <c r="Y234" s="321"/>
      <c r="Z234" s="31"/>
    </row>
    <row r="235" spans="1:32">
      <c r="A235" s="274"/>
      <c r="B235" s="235" t="s">
        <v>806</v>
      </c>
      <c r="C235" s="223">
        <v>6007</v>
      </c>
      <c r="D235" s="31"/>
      <c r="E235" s="31">
        <v>4960</v>
      </c>
      <c r="F235" s="31">
        <v>2344</v>
      </c>
      <c r="G235" s="31">
        <v>243</v>
      </c>
      <c r="H235" s="31"/>
      <c r="I235" s="181">
        <v>13554</v>
      </c>
      <c r="J235" s="321"/>
      <c r="K235" s="264">
        <f t="shared" si="106"/>
        <v>71.156124141198774</v>
      </c>
      <c r="L235" s="264">
        <f t="shared" ref="L235:L238" si="108">IF(D235&gt;0,(D235/D223)*100,)</f>
        <v>0</v>
      </c>
      <c r="M235" s="264">
        <f t="shared" si="102"/>
        <v>50.67947277000102</v>
      </c>
      <c r="N235" s="264">
        <f t="shared" si="103"/>
        <v>55.023474178403752</v>
      </c>
      <c r="O235" s="264">
        <f t="shared" si="104"/>
        <v>45.849056603773583</v>
      </c>
      <c r="P235" s="265">
        <f t="shared" si="105"/>
        <v>0</v>
      </c>
      <c r="Q235" s="266">
        <f t="shared" si="107"/>
        <v>58.881793301185979</v>
      </c>
      <c r="R235" s="264"/>
      <c r="S235" s="264"/>
      <c r="T235" s="264"/>
      <c r="U235" s="264"/>
      <c r="V235" s="264"/>
      <c r="W235" s="265"/>
      <c r="X235" s="281"/>
      <c r="Y235" s="321"/>
      <c r="Z235" s="31"/>
    </row>
    <row r="236" spans="1:32">
      <c r="A236" s="274"/>
      <c r="B236" s="235" t="s">
        <v>39</v>
      </c>
      <c r="C236" s="223">
        <v>6362</v>
      </c>
      <c r="D236" s="31"/>
      <c r="E236" s="31">
        <v>5094</v>
      </c>
      <c r="F236" s="31">
        <v>2485</v>
      </c>
      <c r="G236" s="31">
        <v>329</v>
      </c>
      <c r="H236" s="31"/>
      <c r="I236" s="181">
        <v>14270</v>
      </c>
      <c r="J236" s="321"/>
      <c r="K236" s="264">
        <f t="shared" si="106"/>
        <v>72.295454545454547</v>
      </c>
      <c r="L236" s="264">
        <f t="shared" si="108"/>
        <v>0</v>
      </c>
      <c r="M236" s="264">
        <f t="shared" si="102"/>
        <v>52.348165656150449</v>
      </c>
      <c r="N236" s="264">
        <f t="shared" si="103"/>
        <v>53.257608229747113</v>
      </c>
      <c r="O236" s="264">
        <f t="shared" si="104"/>
        <v>46.600566572237959</v>
      </c>
      <c r="P236" s="265">
        <f t="shared" si="105"/>
        <v>0</v>
      </c>
      <c r="Q236" s="266">
        <f t="shared" si="107"/>
        <v>59.69961929464921</v>
      </c>
      <c r="R236" s="264"/>
      <c r="S236" s="264"/>
      <c r="T236" s="264"/>
      <c r="U236" s="264"/>
      <c r="V236" s="264"/>
      <c r="W236" s="265"/>
      <c r="X236" s="281"/>
      <c r="Y236" s="321"/>
      <c r="Z236" s="31"/>
    </row>
    <row r="237" spans="1:32">
      <c r="A237" s="274"/>
      <c r="B237" s="235" t="s">
        <v>662</v>
      </c>
      <c r="C237" s="223">
        <v>6179</v>
      </c>
      <c r="D237" s="31"/>
      <c r="E237" s="31">
        <v>5072</v>
      </c>
      <c r="F237" s="31">
        <v>2606</v>
      </c>
      <c r="G237" s="31">
        <v>394</v>
      </c>
      <c r="H237" s="31"/>
      <c r="I237" s="181">
        <v>14251</v>
      </c>
      <c r="J237" s="321"/>
      <c r="K237" s="281">
        <f t="shared" si="106"/>
        <v>74.472700976256476</v>
      </c>
      <c r="L237" s="281">
        <f t="shared" si="108"/>
        <v>0</v>
      </c>
      <c r="M237" s="281">
        <f t="shared" si="102"/>
        <v>53.021116454108295</v>
      </c>
      <c r="N237" s="281">
        <f t="shared" si="103"/>
        <v>54.348279457768513</v>
      </c>
      <c r="O237" s="281">
        <f>IF(G237&gt;0,(G237/G225)*100,)</f>
        <v>44.120940649496085</v>
      </c>
      <c r="P237" s="265">
        <f t="shared" si="105"/>
        <v>0</v>
      </c>
      <c r="Q237" s="266">
        <f t="shared" si="107"/>
        <v>60.511230945607409</v>
      </c>
      <c r="R237" s="688"/>
      <c r="S237" s="281"/>
      <c r="T237" s="281"/>
      <c r="U237" s="281"/>
      <c r="V237" s="281"/>
      <c r="W237" s="265"/>
      <c r="X237" s="281"/>
      <c r="Y237" s="321"/>
      <c r="Z237" s="31"/>
    </row>
    <row r="238" spans="1:32">
      <c r="A238" s="274"/>
      <c r="B238" s="236" t="s">
        <v>1032</v>
      </c>
      <c r="C238" s="234">
        <v>6493</v>
      </c>
      <c r="D238" s="84"/>
      <c r="E238" s="84">
        <v>5480</v>
      </c>
      <c r="F238" s="84">
        <v>2554</v>
      </c>
      <c r="G238" s="84">
        <v>390</v>
      </c>
      <c r="H238" s="84"/>
      <c r="I238" s="182">
        <v>14917</v>
      </c>
      <c r="J238" s="321"/>
      <c r="K238" s="267">
        <f t="shared" si="106"/>
        <v>74.976905311778282</v>
      </c>
      <c r="L238" s="267">
        <f t="shared" si="108"/>
        <v>0</v>
      </c>
      <c r="M238" s="267">
        <f t="shared" si="102"/>
        <v>56.113045259062055</v>
      </c>
      <c r="N238" s="267">
        <f t="shared" si="103"/>
        <v>53.768421052631574</v>
      </c>
      <c r="O238" s="267">
        <f>IF(G238&gt;0,(G238/G226)*100,)</f>
        <v>47.10144927536232</v>
      </c>
      <c r="P238" s="268">
        <f t="shared" si="105"/>
        <v>0</v>
      </c>
      <c r="Q238" s="269">
        <f t="shared" si="107"/>
        <v>62.143809365105817</v>
      </c>
      <c r="R238" s="270" t="s">
        <v>37</v>
      </c>
      <c r="Y238" s="321"/>
    </row>
    <row r="239" spans="1:32">
      <c r="A239" s="274"/>
      <c r="B239" s="235" t="s">
        <v>41</v>
      </c>
      <c r="C239" s="223">
        <v>4939</v>
      </c>
      <c r="D239" s="31"/>
      <c r="E239" s="31">
        <v>3743</v>
      </c>
      <c r="F239" s="31">
        <v>1794</v>
      </c>
      <c r="G239" s="31">
        <v>165</v>
      </c>
      <c r="H239" s="31"/>
      <c r="I239" s="181">
        <v>10641</v>
      </c>
      <c r="J239" s="321"/>
      <c r="K239" s="264">
        <f t="shared" ref="K239:Q241" si="109">IF(C239&gt;0,(C239/C236)*100,)</f>
        <v>77.632819867966049</v>
      </c>
      <c r="L239" s="264">
        <f t="shared" si="109"/>
        <v>0</v>
      </c>
      <c r="M239" s="264">
        <f t="shared" si="109"/>
        <v>73.478602277188855</v>
      </c>
      <c r="N239" s="264">
        <f t="shared" si="109"/>
        <v>72.193158953722332</v>
      </c>
      <c r="O239" s="264">
        <f t="shared" si="109"/>
        <v>50.151975683890583</v>
      </c>
      <c r="P239" s="265">
        <f t="shared" si="109"/>
        <v>0</v>
      </c>
      <c r="Q239" s="266">
        <f t="shared" si="109"/>
        <v>74.56902592852137</v>
      </c>
      <c r="R239" s="264">
        <f t="shared" ref="R239:X241" si="110">+K239+K242</f>
        <v>87.032379754794093</v>
      </c>
      <c r="S239" s="264">
        <f t="shared" si="110"/>
        <v>0</v>
      </c>
      <c r="T239" s="264">
        <f t="shared" si="110"/>
        <v>82.371417353749507</v>
      </c>
      <c r="U239" s="264">
        <f t="shared" si="110"/>
        <v>78.792756539235413</v>
      </c>
      <c r="V239" s="264">
        <f t="shared" si="110"/>
        <v>55.623100303951375</v>
      </c>
      <c r="W239" s="265">
        <f t="shared" si="110"/>
        <v>0</v>
      </c>
      <c r="X239" s="281">
        <f t="shared" si="110"/>
        <v>83.209530483531879</v>
      </c>
      <c r="Y239" s="321"/>
      <c r="Z239" s="31">
        <f t="shared" ref="Z239:AF241" si="111">+K239+K242+K245</f>
        <v>100</v>
      </c>
      <c r="AA239" s="180">
        <f t="shared" si="111"/>
        <v>0</v>
      </c>
      <c r="AB239" s="180">
        <f t="shared" si="111"/>
        <v>100</v>
      </c>
      <c r="AC239" s="180">
        <f t="shared" si="111"/>
        <v>100</v>
      </c>
      <c r="AD239" s="180">
        <f t="shared" si="111"/>
        <v>100</v>
      </c>
      <c r="AE239" s="180">
        <f t="shared" si="111"/>
        <v>0</v>
      </c>
      <c r="AF239" s="180">
        <f t="shared" si="111"/>
        <v>100</v>
      </c>
    </row>
    <row r="240" spans="1:32">
      <c r="A240" s="274"/>
      <c r="B240" s="235" t="s">
        <v>664</v>
      </c>
      <c r="C240" s="223">
        <v>4943</v>
      </c>
      <c r="D240" s="31"/>
      <c r="E240" s="31">
        <v>3706</v>
      </c>
      <c r="F240" s="31">
        <v>1848</v>
      </c>
      <c r="G240" s="31">
        <v>200</v>
      </c>
      <c r="H240" s="31"/>
      <c r="I240" s="181">
        <v>10697</v>
      </c>
      <c r="J240" s="321"/>
      <c r="K240" s="281">
        <f t="shared" si="109"/>
        <v>79.996763230296168</v>
      </c>
      <c r="L240" s="281">
        <f t="shared" si="109"/>
        <v>0</v>
      </c>
      <c r="M240" s="281">
        <f t="shared" si="109"/>
        <v>73.067823343848588</v>
      </c>
      <c r="N240" s="281">
        <f t="shared" si="109"/>
        <v>70.913277052954712</v>
      </c>
      <c r="O240" s="281">
        <f t="shared" si="109"/>
        <v>50.761421319796952</v>
      </c>
      <c r="P240" s="265">
        <f t="shared" si="109"/>
        <v>0</v>
      </c>
      <c r="Q240" s="266">
        <f t="shared" si="109"/>
        <v>75.06139920005613</v>
      </c>
      <c r="R240" s="281">
        <f t="shared" si="110"/>
        <v>88.185790581000163</v>
      </c>
      <c r="S240" s="281">
        <f t="shared" si="110"/>
        <v>0</v>
      </c>
      <c r="T240" s="281">
        <f t="shared" si="110"/>
        <v>82.137223974763415</v>
      </c>
      <c r="U240" s="281">
        <f t="shared" si="110"/>
        <v>78.165771297006899</v>
      </c>
      <c r="V240" s="281">
        <f t="shared" si="110"/>
        <v>54.82233502538071</v>
      </c>
      <c r="W240" s="265">
        <f t="shared" si="110"/>
        <v>0</v>
      </c>
      <c r="X240" s="281">
        <f t="shared" si="110"/>
        <v>83.278366430425933</v>
      </c>
      <c r="Y240" s="321"/>
      <c r="Z240" s="31">
        <f t="shared" si="111"/>
        <v>100</v>
      </c>
      <c r="AA240" s="179">
        <f t="shared" si="111"/>
        <v>0</v>
      </c>
      <c r="AB240" s="179">
        <f t="shared" si="111"/>
        <v>100</v>
      </c>
      <c r="AC240" s="179">
        <f t="shared" si="111"/>
        <v>99.999999999999986</v>
      </c>
      <c r="AD240" s="179">
        <f t="shared" si="111"/>
        <v>100</v>
      </c>
      <c r="AE240" s="179">
        <f t="shared" si="111"/>
        <v>0</v>
      </c>
      <c r="AF240" s="179">
        <f t="shared" si="111"/>
        <v>100</v>
      </c>
    </row>
    <row r="241" spans="1:32">
      <c r="A241" s="274"/>
      <c r="B241" s="236" t="s">
        <v>1034</v>
      </c>
      <c r="C241" s="234">
        <v>5194</v>
      </c>
      <c r="D241" s="84"/>
      <c r="E241" s="84">
        <v>4069</v>
      </c>
      <c r="F241" s="84">
        <v>1896</v>
      </c>
      <c r="G241" s="84">
        <v>211</v>
      </c>
      <c r="H241" s="84"/>
      <c r="I241" s="182">
        <v>11370</v>
      </c>
      <c r="J241" s="321"/>
      <c r="K241" s="267">
        <f t="shared" si="109"/>
        <v>79.99383951948252</v>
      </c>
      <c r="L241" s="267">
        <f t="shared" si="109"/>
        <v>0</v>
      </c>
      <c r="M241" s="267">
        <f t="shared" si="109"/>
        <v>74.251824817518255</v>
      </c>
      <c r="N241" s="267">
        <f t="shared" si="109"/>
        <v>74.23649177760376</v>
      </c>
      <c r="O241" s="267">
        <f t="shared" si="109"/>
        <v>54.102564102564102</v>
      </c>
      <c r="P241" s="268">
        <f t="shared" si="109"/>
        <v>0</v>
      </c>
      <c r="Q241" s="269">
        <f t="shared" si="109"/>
        <v>76.221760407588661</v>
      </c>
      <c r="R241" s="281">
        <f t="shared" si="110"/>
        <v>87.463422146927456</v>
      </c>
      <c r="S241" s="281">
        <f t="shared" si="110"/>
        <v>0</v>
      </c>
      <c r="T241" s="281">
        <f t="shared" si="110"/>
        <v>82.189781021897815</v>
      </c>
      <c r="U241" s="281">
        <f t="shared" si="110"/>
        <v>79.678935003915427</v>
      </c>
      <c r="V241" s="281">
        <f t="shared" si="110"/>
        <v>58.717948717948715</v>
      </c>
      <c r="W241" s="265">
        <f t="shared" si="110"/>
        <v>0</v>
      </c>
      <c r="X241" s="281">
        <f t="shared" si="110"/>
        <v>83.441710799758667</v>
      </c>
      <c r="Y241" s="321"/>
      <c r="Z241" s="31">
        <f t="shared" si="111"/>
        <v>100</v>
      </c>
      <c r="AA241" s="179">
        <f t="shared" si="111"/>
        <v>0</v>
      </c>
      <c r="AB241" s="179">
        <f t="shared" si="111"/>
        <v>100</v>
      </c>
      <c r="AC241" s="179">
        <f t="shared" si="111"/>
        <v>100</v>
      </c>
      <c r="AD241" s="179">
        <f t="shared" si="111"/>
        <v>100</v>
      </c>
      <c r="AE241" s="179">
        <f t="shared" si="111"/>
        <v>0</v>
      </c>
      <c r="AF241" s="179">
        <f t="shared" si="111"/>
        <v>100</v>
      </c>
    </row>
    <row r="242" spans="1:32">
      <c r="A242" s="274"/>
      <c r="B242" s="235" t="s">
        <v>43</v>
      </c>
      <c r="C242" s="223">
        <v>598</v>
      </c>
      <c r="D242" s="31"/>
      <c r="E242" s="31">
        <v>453</v>
      </c>
      <c r="F242" s="31">
        <v>164</v>
      </c>
      <c r="G242" s="31">
        <v>18</v>
      </c>
      <c r="H242" s="31"/>
      <c r="I242" s="181">
        <v>1233</v>
      </c>
      <c r="J242" s="321"/>
      <c r="K242" s="264">
        <f t="shared" ref="K242:Q244" si="112">IF(C242&gt;0,(C242/C236)*100,)</f>
        <v>9.3995598868280421</v>
      </c>
      <c r="L242" s="264">
        <f t="shared" si="112"/>
        <v>0</v>
      </c>
      <c r="M242" s="264">
        <f t="shared" si="112"/>
        <v>8.8928150765606588</v>
      </c>
      <c r="N242" s="264">
        <f t="shared" si="112"/>
        <v>6.5995975855130782</v>
      </c>
      <c r="O242" s="264">
        <f t="shared" si="112"/>
        <v>5.4711246200607899</v>
      </c>
      <c r="P242" s="265">
        <f t="shared" si="112"/>
        <v>0</v>
      </c>
      <c r="Q242" s="266">
        <f t="shared" si="112"/>
        <v>8.6405045550105122</v>
      </c>
      <c r="R242" s="256"/>
      <c r="S242" s="256"/>
      <c r="T242" s="257"/>
      <c r="U242" s="257"/>
      <c r="V242" s="257"/>
      <c r="W242" s="257"/>
      <c r="X242" s="258"/>
      <c r="Y242" s="321"/>
      <c r="Z242" s="31"/>
    </row>
    <row r="243" spans="1:32">
      <c r="A243" s="274"/>
      <c r="B243" s="235" t="s">
        <v>666</v>
      </c>
      <c r="C243" s="223">
        <v>506</v>
      </c>
      <c r="D243" s="31"/>
      <c r="E243" s="31">
        <v>460</v>
      </c>
      <c r="F243" s="31">
        <v>189</v>
      </c>
      <c r="G243" s="31">
        <v>16</v>
      </c>
      <c r="H243" s="31"/>
      <c r="I243" s="181">
        <v>1171</v>
      </c>
      <c r="J243" s="321"/>
      <c r="K243" s="281">
        <f t="shared" si="112"/>
        <v>8.1890273507039986</v>
      </c>
      <c r="L243" s="281">
        <f t="shared" si="112"/>
        <v>0</v>
      </c>
      <c r="M243" s="281">
        <f t="shared" si="112"/>
        <v>9.0694006309148278</v>
      </c>
      <c r="N243" s="281">
        <f t="shared" si="112"/>
        <v>7.2524942440521878</v>
      </c>
      <c r="O243" s="281">
        <f t="shared" si="112"/>
        <v>4.0609137055837561</v>
      </c>
      <c r="P243" s="265">
        <f t="shared" si="112"/>
        <v>0</v>
      </c>
      <c r="Q243" s="266">
        <f t="shared" si="112"/>
        <v>8.2169672303697983</v>
      </c>
      <c r="R243" s="264"/>
      <c r="S243" s="264"/>
      <c r="T243" s="264"/>
      <c r="U243" s="264"/>
      <c r="V243" s="264"/>
      <c r="W243" s="265"/>
      <c r="X243" s="281"/>
      <c r="Y243" s="321"/>
      <c r="Z243" s="31"/>
    </row>
    <row r="244" spans="1:32">
      <c r="A244" s="274"/>
      <c r="B244" s="236" t="s">
        <v>1036</v>
      </c>
      <c r="C244" s="234">
        <v>485</v>
      </c>
      <c r="D244" s="84"/>
      <c r="E244" s="84">
        <v>435</v>
      </c>
      <c r="F244" s="84">
        <v>139</v>
      </c>
      <c r="G244" s="84">
        <v>18</v>
      </c>
      <c r="H244" s="84"/>
      <c r="I244" s="182">
        <v>1077</v>
      </c>
      <c r="J244" s="321"/>
      <c r="K244" s="267">
        <f t="shared" si="112"/>
        <v>7.4695826274449404</v>
      </c>
      <c r="L244" s="267">
        <f t="shared" si="112"/>
        <v>0</v>
      </c>
      <c r="M244" s="267">
        <f t="shared" si="112"/>
        <v>7.937956204379562</v>
      </c>
      <c r="N244" s="267">
        <f t="shared" si="112"/>
        <v>5.442443226311668</v>
      </c>
      <c r="O244" s="267">
        <f t="shared" si="112"/>
        <v>4.6153846153846159</v>
      </c>
      <c r="P244" s="268">
        <f t="shared" si="112"/>
        <v>0</v>
      </c>
      <c r="Q244" s="269">
        <f t="shared" si="112"/>
        <v>7.2199503921700074</v>
      </c>
      <c r="R244" s="270"/>
      <c r="S244" s="267"/>
      <c r="T244" s="267"/>
      <c r="U244" s="267"/>
      <c r="V244" s="267"/>
      <c r="W244" s="268"/>
      <c r="X244" s="267"/>
      <c r="Y244" s="321"/>
      <c r="Z244" s="31"/>
    </row>
    <row r="245" spans="1:32">
      <c r="A245" s="274"/>
      <c r="B245" s="235" t="s">
        <v>45</v>
      </c>
      <c r="C245" s="223">
        <v>825</v>
      </c>
      <c r="D245" s="31"/>
      <c r="E245" s="31">
        <v>898</v>
      </c>
      <c r="F245" s="31">
        <v>527</v>
      </c>
      <c r="G245" s="31">
        <v>146</v>
      </c>
      <c r="H245" s="31"/>
      <c r="I245" s="181">
        <v>2396</v>
      </c>
      <c r="J245" s="321"/>
      <c r="K245" s="264">
        <f t="shared" ref="K245:Q247" si="113">IF(C245&gt;0,(C245/C236)*100,)</f>
        <v>12.967620245205911</v>
      </c>
      <c r="L245" s="264">
        <f t="shared" si="113"/>
        <v>0</v>
      </c>
      <c r="M245" s="264">
        <f t="shared" si="113"/>
        <v>17.628582646250489</v>
      </c>
      <c r="N245" s="264">
        <f t="shared" si="113"/>
        <v>21.207243460764587</v>
      </c>
      <c r="O245" s="264">
        <f t="shared" si="113"/>
        <v>44.376899696048632</v>
      </c>
      <c r="P245" s="265">
        <f t="shared" si="113"/>
        <v>0</v>
      </c>
      <c r="Q245" s="266">
        <f t="shared" si="113"/>
        <v>16.790469516468114</v>
      </c>
      <c r="R245" s="264"/>
      <c r="S245" s="256"/>
      <c r="T245" s="257"/>
      <c r="U245" s="257"/>
      <c r="V245" s="257"/>
      <c r="W245" s="257"/>
      <c r="X245" s="258"/>
      <c r="Y245" s="321"/>
      <c r="Z245" s="31"/>
    </row>
    <row r="246" spans="1:32">
      <c r="A246" s="274"/>
      <c r="B246" s="235" t="s">
        <v>668</v>
      </c>
      <c r="C246" s="223">
        <v>730</v>
      </c>
      <c r="D246" s="31"/>
      <c r="E246" s="31">
        <v>906</v>
      </c>
      <c r="F246" s="31">
        <v>569</v>
      </c>
      <c r="G246" s="31">
        <v>178</v>
      </c>
      <c r="H246" s="31"/>
      <c r="I246" s="181">
        <v>2383</v>
      </c>
      <c r="J246" s="321"/>
      <c r="K246" s="281">
        <f t="shared" si="113"/>
        <v>11.814209418999837</v>
      </c>
      <c r="L246" s="281">
        <f t="shared" si="113"/>
        <v>0</v>
      </c>
      <c r="M246" s="281">
        <f t="shared" si="113"/>
        <v>17.862776025236592</v>
      </c>
      <c r="N246" s="281">
        <f t="shared" si="113"/>
        <v>21.834228702993091</v>
      </c>
      <c r="O246" s="281">
        <f t="shared" si="113"/>
        <v>45.17766497461929</v>
      </c>
      <c r="P246" s="265">
        <f t="shared" si="113"/>
        <v>0</v>
      </c>
      <c r="Q246" s="266">
        <f t="shared" si="113"/>
        <v>16.721633569574067</v>
      </c>
      <c r="S246" s="264"/>
      <c r="T246" s="264"/>
      <c r="U246" s="264"/>
      <c r="V246" s="264"/>
      <c r="W246" s="265"/>
      <c r="X246" s="281"/>
      <c r="Y246" s="321"/>
      <c r="Z246" s="31"/>
    </row>
    <row r="247" spans="1:32">
      <c r="A247" s="274"/>
      <c r="B247" s="236" t="s">
        <v>1038</v>
      </c>
      <c r="C247" s="234">
        <v>814</v>
      </c>
      <c r="D247" s="84"/>
      <c r="E247" s="84">
        <v>976</v>
      </c>
      <c r="F247" s="84">
        <v>519</v>
      </c>
      <c r="G247" s="84">
        <v>161</v>
      </c>
      <c r="H247" s="84"/>
      <c r="I247" s="182">
        <v>2470</v>
      </c>
      <c r="J247" s="321"/>
      <c r="K247" s="267">
        <f t="shared" si="113"/>
        <v>12.53657785307254</v>
      </c>
      <c r="L247" s="267">
        <f t="shared" si="113"/>
        <v>0</v>
      </c>
      <c r="M247" s="267">
        <f t="shared" si="113"/>
        <v>17.810218978102192</v>
      </c>
      <c r="N247" s="267">
        <f t="shared" si="113"/>
        <v>20.321064996084573</v>
      </c>
      <c r="O247" s="267">
        <f t="shared" si="113"/>
        <v>41.282051282051277</v>
      </c>
      <c r="P247" s="268">
        <f t="shared" si="113"/>
        <v>0</v>
      </c>
      <c r="Q247" s="269">
        <f t="shared" si="113"/>
        <v>16.558289200241337</v>
      </c>
      <c r="R247" s="270" t="s">
        <v>38</v>
      </c>
      <c r="S247" s="267"/>
      <c r="T247" s="267"/>
      <c r="U247" s="267"/>
      <c r="V247" s="267"/>
      <c r="W247" s="268"/>
      <c r="X247" s="267"/>
      <c r="Y247" s="321"/>
      <c r="Z247" s="31"/>
    </row>
    <row r="248" spans="1:32">
      <c r="A248" s="274"/>
      <c r="B248" s="235" t="s">
        <v>47</v>
      </c>
      <c r="C248" s="223">
        <v>2833</v>
      </c>
      <c r="D248" s="31"/>
      <c r="E248" s="31">
        <v>2274</v>
      </c>
      <c r="F248" s="31">
        <v>965</v>
      </c>
      <c r="G248" s="31">
        <v>78</v>
      </c>
      <c r="H248" s="31"/>
      <c r="I248" s="181">
        <v>6150</v>
      </c>
      <c r="J248" s="321"/>
      <c r="K248" s="264">
        <f t="shared" ref="K248:Q250" si="114">IF(C248&gt;0,(C248/C231)*100,)</f>
        <v>54.627844195912068</v>
      </c>
      <c r="L248" s="264">
        <f t="shared" si="114"/>
        <v>0</v>
      </c>
      <c r="M248" s="264">
        <f t="shared" si="114"/>
        <v>47.032057911065152</v>
      </c>
      <c r="N248" s="264">
        <f t="shared" si="114"/>
        <v>40.682967959527829</v>
      </c>
      <c r="O248" s="264">
        <f t="shared" si="114"/>
        <v>23.214285714285715</v>
      </c>
      <c r="P248" s="265">
        <f t="shared" si="114"/>
        <v>0</v>
      </c>
      <c r="Q248" s="266">
        <f t="shared" si="114"/>
        <v>48.314871553146361</v>
      </c>
      <c r="R248" s="264">
        <f t="shared" ref="R248:X250" si="115">+K248+K251+K254</f>
        <v>73.409178557655224</v>
      </c>
      <c r="S248" s="264">
        <f t="shared" si="115"/>
        <v>0</v>
      </c>
      <c r="T248" s="264">
        <f t="shared" si="115"/>
        <v>63.72285418821096</v>
      </c>
      <c r="U248" s="264">
        <f t="shared" si="115"/>
        <v>59.190556492411474</v>
      </c>
      <c r="V248" s="264">
        <f t="shared" si="115"/>
        <v>36.30952380952381</v>
      </c>
      <c r="W248" s="265">
        <f t="shared" si="115"/>
        <v>0</v>
      </c>
      <c r="X248" s="281">
        <f t="shared" si="115"/>
        <v>66.101029146044468</v>
      </c>
      <c r="Y248" s="321"/>
      <c r="Z248" s="31">
        <f t="shared" ref="Z248:AF250" si="116">K248+K251+K254+K257</f>
        <v>100</v>
      </c>
      <c r="AA248" s="180">
        <f t="shared" si="116"/>
        <v>0</v>
      </c>
      <c r="AB248" s="180">
        <f t="shared" si="116"/>
        <v>100</v>
      </c>
      <c r="AC248" s="180">
        <f t="shared" si="116"/>
        <v>100</v>
      </c>
      <c r="AD248" s="180">
        <f t="shared" si="116"/>
        <v>100</v>
      </c>
      <c r="AE248" s="180">
        <f t="shared" si="116"/>
        <v>0</v>
      </c>
      <c r="AF248" s="180">
        <f t="shared" si="116"/>
        <v>100</v>
      </c>
    </row>
    <row r="249" spans="1:32">
      <c r="A249" s="274"/>
      <c r="B249" s="235" t="s">
        <v>670</v>
      </c>
      <c r="C249" s="223">
        <v>2850</v>
      </c>
      <c r="D249" s="31"/>
      <c r="E249" s="31">
        <v>2470</v>
      </c>
      <c r="F249" s="31">
        <v>919</v>
      </c>
      <c r="G249" s="31">
        <v>54</v>
      </c>
      <c r="H249" s="31"/>
      <c r="I249" s="181">
        <v>6293</v>
      </c>
      <c r="J249" s="321"/>
      <c r="K249" s="281">
        <f t="shared" si="114"/>
        <v>56.080283353010628</v>
      </c>
      <c r="L249" s="281">
        <f t="shared" si="114"/>
        <v>0</v>
      </c>
      <c r="M249" s="281">
        <f t="shared" si="114"/>
        <v>45.723805997778598</v>
      </c>
      <c r="N249" s="281">
        <f t="shared" si="114"/>
        <v>39.663357790246003</v>
      </c>
      <c r="O249" s="281">
        <f t="shared" si="114"/>
        <v>23.788546255506606</v>
      </c>
      <c r="P249" s="265">
        <f t="shared" si="114"/>
        <v>0</v>
      </c>
      <c r="Q249" s="266">
        <f t="shared" si="114"/>
        <v>48.303653669020569</v>
      </c>
      <c r="R249" s="281">
        <f t="shared" si="115"/>
        <v>75.639512003148369</v>
      </c>
      <c r="S249" s="281">
        <f t="shared" si="115"/>
        <v>0</v>
      </c>
      <c r="T249" s="281">
        <f t="shared" si="115"/>
        <v>62.162162162162161</v>
      </c>
      <c r="U249" s="281">
        <f t="shared" si="115"/>
        <v>55.545964609408713</v>
      </c>
      <c r="V249" s="281">
        <f t="shared" si="115"/>
        <v>39.647577092511014</v>
      </c>
      <c r="W249" s="265">
        <f t="shared" si="115"/>
        <v>0</v>
      </c>
      <c r="X249" s="281">
        <f t="shared" si="115"/>
        <v>65.85047589806571</v>
      </c>
      <c r="Y249" s="321"/>
      <c r="Z249" s="31">
        <f t="shared" si="116"/>
        <v>100</v>
      </c>
      <c r="AA249" s="179">
        <f t="shared" si="116"/>
        <v>0</v>
      </c>
      <c r="AB249" s="179">
        <f t="shared" si="116"/>
        <v>100</v>
      </c>
      <c r="AC249" s="179">
        <f t="shared" si="116"/>
        <v>100</v>
      </c>
      <c r="AD249" s="179">
        <f t="shared" si="116"/>
        <v>100</v>
      </c>
      <c r="AE249" s="179">
        <f t="shared" si="116"/>
        <v>0</v>
      </c>
      <c r="AF249" s="179">
        <f t="shared" si="116"/>
        <v>100</v>
      </c>
    </row>
    <row r="250" spans="1:32">
      <c r="A250" s="274"/>
      <c r="B250" s="236" t="s">
        <v>1040</v>
      </c>
      <c r="C250" s="234">
        <v>2946</v>
      </c>
      <c r="D250" s="84"/>
      <c r="E250" s="84">
        <v>2458</v>
      </c>
      <c r="F250" s="84">
        <v>975</v>
      </c>
      <c r="G250" s="84">
        <v>45</v>
      </c>
      <c r="H250" s="84"/>
      <c r="I250" s="182">
        <v>6424</v>
      </c>
      <c r="J250" s="321"/>
      <c r="K250" s="267">
        <f t="shared" si="114"/>
        <v>57.527826596367895</v>
      </c>
      <c r="L250" s="267">
        <f t="shared" si="114"/>
        <v>0</v>
      </c>
      <c r="M250" s="267">
        <f t="shared" si="114"/>
        <v>48.760166633604449</v>
      </c>
      <c r="N250" s="267">
        <f t="shared" si="114"/>
        <v>39.362131610819539</v>
      </c>
      <c r="O250" s="267">
        <f t="shared" si="114"/>
        <v>22.727272727272727</v>
      </c>
      <c r="P250" s="268">
        <f t="shared" si="114"/>
        <v>0</v>
      </c>
      <c r="Q250" s="269">
        <f t="shared" si="114"/>
        <v>50.042844901456732</v>
      </c>
      <c r="R250" s="281">
        <f t="shared" si="115"/>
        <v>76.840460847490732</v>
      </c>
      <c r="S250" s="281">
        <f t="shared" si="115"/>
        <v>0</v>
      </c>
      <c r="T250" s="281">
        <f t="shared" si="115"/>
        <v>63.638167030351127</v>
      </c>
      <c r="U250" s="281">
        <f t="shared" si="115"/>
        <v>56.358498183286237</v>
      </c>
      <c r="V250" s="281">
        <f t="shared" si="115"/>
        <v>37.37373737373737</v>
      </c>
      <c r="W250" s="265">
        <f t="shared" si="115"/>
        <v>0</v>
      </c>
      <c r="X250" s="281">
        <f t="shared" si="115"/>
        <v>67.095115681233935</v>
      </c>
      <c r="Y250" s="321"/>
      <c r="Z250" s="31">
        <f t="shared" si="116"/>
        <v>100</v>
      </c>
      <c r="AA250" s="179">
        <f t="shared" si="116"/>
        <v>0</v>
      </c>
      <c r="AB250" s="179">
        <f t="shared" si="116"/>
        <v>100</v>
      </c>
      <c r="AC250" s="179">
        <f t="shared" si="116"/>
        <v>100</v>
      </c>
      <c r="AD250" s="179">
        <f t="shared" si="116"/>
        <v>100</v>
      </c>
      <c r="AE250" s="179">
        <f t="shared" si="116"/>
        <v>0</v>
      </c>
      <c r="AF250" s="179">
        <f t="shared" si="116"/>
        <v>100</v>
      </c>
    </row>
    <row r="251" spans="1:32">
      <c r="A251" s="274"/>
      <c r="B251" s="235" t="s">
        <v>51</v>
      </c>
      <c r="C251" s="223">
        <v>273</v>
      </c>
      <c r="D251" s="31"/>
      <c r="E251" s="31">
        <v>252</v>
      </c>
      <c r="F251" s="31">
        <v>174</v>
      </c>
      <c r="G251" s="31">
        <v>26</v>
      </c>
      <c r="H251" s="31"/>
      <c r="I251" s="181">
        <v>725</v>
      </c>
      <c r="J251" s="321"/>
      <c r="K251" s="264">
        <f t="shared" ref="K251:Q253" si="117">IF(C251&gt;0,(C251/C231)*100,)</f>
        <v>5.2641727728499808</v>
      </c>
      <c r="L251" s="264">
        <f t="shared" si="117"/>
        <v>0</v>
      </c>
      <c r="M251" s="264">
        <f t="shared" si="117"/>
        <v>5.2119958634953463</v>
      </c>
      <c r="N251" s="264">
        <f t="shared" si="117"/>
        <v>7.3355817875210798</v>
      </c>
      <c r="O251" s="264">
        <f t="shared" si="117"/>
        <v>7.7380952380952381</v>
      </c>
      <c r="P251" s="265">
        <f t="shared" si="117"/>
        <v>0</v>
      </c>
      <c r="Q251" s="266">
        <f t="shared" si="117"/>
        <v>5.6956555895985543</v>
      </c>
      <c r="R251" s="256"/>
      <c r="S251" s="256"/>
      <c r="T251" s="257"/>
      <c r="U251" s="257"/>
      <c r="V251" s="257"/>
      <c r="W251" s="257"/>
      <c r="X251" s="258"/>
      <c r="Y251" s="321"/>
      <c r="Z251" s="31"/>
    </row>
    <row r="252" spans="1:32">
      <c r="A252" s="274"/>
      <c r="B252" s="235" t="s">
        <v>672</v>
      </c>
      <c r="C252" s="223">
        <v>262</v>
      </c>
      <c r="D252" s="31"/>
      <c r="E252" s="31">
        <v>306</v>
      </c>
      <c r="F252" s="31">
        <v>167</v>
      </c>
      <c r="G252" s="31">
        <v>18</v>
      </c>
      <c r="H252" s="31"/>
      <c r="I252" s="181">
        <v>753</v>
      </c>
      <c r="J252" s="321"/>
      <c r="K252" s="281">
        <f t="shared" si="117"/>
        <v>5.1554506099960644</v>
      </c>
      <c r="L252" s="281">
        <f t="shared" si="117"/>
        <v>0</v>
      </c>
      <c r="M252" s="281">
        <f t="shared" si="117"/>
        <v>5.664568678267309</v>
      </c>
      <c r="N252" s="281">
        <f t="shared" si="117"/>
        <v>7.207596029348295</v>
      </c>
      <c r="O252" s="281">
        <f t="shared" si="117"/>
        <v>7.929515418502203</v>
      </c>
      <c r="P252" s="265">
        <f t="shared" si="117"/>
        <v>0</v>
      </c>
      <c r="Q252" s="266">
        <f t="shared" si="117"/>
        <v>5.7798587657353391</v>
      </c>
      <c r="R252" s="264"/>
      <c r="S252" s="264"/>
      <c r="T252" s="264"/>
      <c r="U252" s="264"/>
      <c r="V252" s="264"/>
      <c r="W252" s="265"/>
      <c r="X252" s="281"/>
      <c r="Y252" s="321"/>
      <c r="Z252" s="31"/>
    </row>
    <row r="253" spans="1:32">
      <c r="A253" s="274"/>
      <c r="B253" s="236" t="s">
        <v>1042</v>
      </c>
      <c r="C253" s="234">
        <v>241</v>
      </c>
      <c r="D253" s="84"/>
      <c r="E253" s="84">
        <v>251</v>
      </c>
      <c r="F253" s="84">
        <v>193</v>
      </c>
      <c r="G253" s="84">
        <v>12</v>
      </c>
      <c r="H253" s="84"/>
      <c r="I253" s="182">
        <v>697</v>
      </c>
      <c r="J253" s="321"/>
      <c r="K253" s="267">
        <f t="shared" si="117"/>
        <v>4.7061120874829134</v>
      </c>
      <c r="L253" s="267">
        <f t="shared" si="117"/>
        <v>0</v>
      </c>
      <c r="M253" s="267">
        <f t="shared" si="117"/>
        <v>4.9791707994445549</v>
      </c>
      <c r="N253" s="267">
        <f t="shared" si="117"/>
        <v>7.7916834880904329</v>
      </c>
      <c r="O253" s="267">
        <f t="shared" si="117"/>
        <v>6.0606060606060606</v>
      </c>
      <c r="P253" s="268">
        <f t="shared" si="117"/>
        <v>0</v>
      </c>
      <c r="Q253" s="269">
        <f t="shared" si="117"/>
        <v>5.4296175118797221</v>
      </c>
      <c r="R253" s="270"/>
      <c r="S253" s="267"/>
      <c r="T253" s="267"/>
      <c r="U253" s="267"/>
      <c r="V253" s="267"/>
      <c r="W253" s="268"/>
      <c r="X253" s="267"/>
      <c r="Y253" s="321"/>
      <c r="Z253" s="31"/>
    </row>
    <row r="254" spans="1:32">
      <c r="A254" s="274"/>
      <c r="B254" s="235" t="s">
        <v>53</v>
      </c>
      <c r="C254" s="223">
        <v>701</v>
      </c>
      <c r="D254" s="31"/>
      <c r="E254" s="31">
        <v>555</v>
      </c>
      <c r="F254" s="31">
        <v>265</v>
      </c>
      <c r="G254" s="31">
        <v>18</v>
      </c>
      <c r="H254" s="31"/>
      <c r="I254" s="181">
        <v>1539</v>
      </c>
      <c r="J254" s="321"/>
      <c r="K254" s="264">
        <f t="shared" ref="K254:Q256" si="118">IF(C254&gt;0,(C254/C231)*100,)</f>
        <v>13.517161588893172</v>
      </c>
      <c r="L254" s="264">
        <f t="shared" si="118"/>
        <v>0</v>
      </c>
      <c r="M254" s="264">
        <f t="shared" si="118"/>
        <v>11.478800413650465</v>
      </c>
      <c r="N254" s="264">
        <f t="shared" si="118"/>
        <v>11.172006745362562</v>
      </c>
      <c r="O254" s="264">
        <f t="shared" si="118"/>
        <v>5.3571428571428568</v>
      </c>
      <c r="P254" s="265">
        <f t="shared" si="118"/>
        <v>0</v>
      </c>
      <c r="Q254" s="266">
        <f t="shared" si="118"/>
        <v>12.090502003299552</v>
      </c>
      <c r="R254" s="256"/>
      <c r="S254" s="256"/>
      <c r="T254" s="257"/>
      <c r="U254" s="257"/>
      <c r="V254" s="257"/>
      <c r="W254" s="257"/>
      <c r="X254" s="258"/>
      <c r="Y254" s="321"/>
      <c r="Z254" s="31"/>
    </row>
    <row r="255" spans="1:32">
      <c r="A255" s="274"/>
      <c r="B255" s="235" t="s">
        <v>674</v>
      </c>
      <c r="C255" s="223">
        <v>732</v>
      </c>
      <c r="D255" s="31"/>
      <c r="E255" s="31">
        <v>582</v>
      </c>
      <c r="F255" s="31">
        <v>201</v>
      </c>
      <c r="G255" s="31">
        <v>18</v>
      </c>
      <c r="H255" s="31"/>
      <c r="I255" s="181">
        <v>1533</v>
      </c>
      <c r="J255" s="321"/>
      <c r="K255" s="281">
        <f t="shared" si="118"/>
        <v>14.403778040141676</v>
      </c>
      <c r="L255" s="281">
        <f t="shared" si="118"/>
        <v>0</v>
      </c>
      <c r="M255" s="281">
        <f t="shared" si="118"/>
        <v>10.773787486116253</v>
      </c>
      <c r="N255" s="281">
        <f t="shared" si="118"/>
        <v>8.6750107898144151</v>
      </c>
      <c r="O255" s="281">
        <f t="shared" si="118"/>
        <v>7.929515418502203</v>
      </c>
      <c r="P255" s="265">
        <f t="shared" si="118"/>
        <v>0</v>
      </c>
      <c r="Q255" s="266">
        <f t="shared" si="118"/>
        <v>11.766963463309795</v>
      </c>
      <c r="R255" s="264"/>
      <c r="S255" s="264"/>
      <c r="T255" s="264"/>
      <c r="U255" s="264"/>
      <c r="V255" s="264"/>
      <c r="W255" s="265"/>
      <c r="X255" s="281"/>
      <c r="Y255" s="321"/>
      <c r="Z255" s="31"/>
    </row>
    <row r="256" spans="1:32">
      <c r="A256" s="274"/>
      <c r="B256" s="236" t="s">
        <v>1046</v>
      </c>
      <c r="C256" s="234">
        <v>748</v>
      </c>
      <c r="D256" s="84"/>
      <c r="E256" s="84">
        <v>499</v>
      </c>
      <c r="F256" s="84">
        <v>228</v>
      </c>
      <c r="G256" s="84">
        <v>17</v>
      </c>
      <c r="H256" s="84"/>
      <c r="I256" s="182">
        <v>1492</v>
      </c>
      <c r="J256" s="321"/>
      <c r="K256" s="267">
        <f t="shared" si="118"/>
        <v>14.606522163639916</v>
      </c>
      <c r="L256" s="267">
        <f t="shared" si="118"/>
        <v>0</v>
      </c>
      <c r="M256" s="267">
        <f t="shared" si="118"/>
        <v>9.8988295973021216</v>
      </c>
      <c r="N256" s="267">
        <f t="shared" si="118"/>
        <v>9.2046830843762617</v>
      </c>
      <c r="O256" s="267">
        <f t="shared" si="118"/>
        <v>8.5858585858585847</v>
      </c>
      <c r="P256" s="268">
        <f t="shared" si="118"/>
        <v>0</v>
      </c>
      <c r="Q256" s="269">
        <f t="shared" si="118"/>
        <v>11.622653267897483</v>
      </c>
      <c r="R256" s="270"/>
      <c r="S256" s="267"/>
      <c r="T256" s="267"/>
      <c r="U256" s="267"/>
      <c r="V256" s="267"/>
      <c r="W256" s="268"/>
      <c r="X256" s="267"/>
      <c r="Y256" s="321"/>
      <c r="Z256" s="31"/>
    </row>
    <row r="257" spans="1:27">
      <c r="A257" s="274"/>
      <c r="B257" s="235" t="s">
        <v>55</v>
      </c>
      <c r="C257" s="237">
        <v>1379</v>
      </c>
      <c r="D257" s="238"/>
      <c r="E257" s="238">
        <v>1754</v>
      </c>
      <c r="F257" s="238">
        <v>968</v>
      </c>
      <c r="G257" s="238">
        <v>214</v>
      </c>
      <c r="H257" s="238"/>
      <c r="I257" s="322">
        <v>4315</v>
      </c>
      <c r="J257" s="321"/>
      <c r="K257" s="264">
        <f t="shared" ref="K257:Q259" si="119">IF(C257&gt;0,(C257/C231)*100,)</f>
        <v>26.590821442344776</v>
      </c>
      <c r="L257" s="264">
        <f t="shared" si="119"/>
        <v>0</v>
      </c>
      <c r="M257" s="264">
        <f t="shared" si="119"/>
        <v>36.277145811789033</v>
      </c>
      <c r="N257" s="264">
        <f t="shared" si="119"/>
        <v>40.809443507588533</v>
      </c>
      <c r="O257" s="264">
        <f t="shared" si="119"/>
        <v>63.69047619047619</v>
      </c>
      <c r="P257" s="265">
        <f t="shared" si="119"/>
        <v>0</v>
      </c>
      <c r="Q257" s="266">
        <f t="shared" si="119"/>
        <v>33.898970853955532</v>
      </c>
      <c r="R257" s="256"/>
      <c r="S257" s="256"/>
      <c r="T257" s="257"/>
      <c r="U257" s="257"/>
      <c r="V257" s="257"/>
      <c r="W257" s="257"/>
      <c r="X257" s="258"/>
      <c r="Y257" s="321"/>
      <c r="Z257" s="31"/>
    </row>
    <row r="258" spans="1:27">
      <c r="A258" s="274"/>
      <c r="B258" s="235" t="s">
        <v>676</v>
      </c>
      <c r="C258" s="223">
        <v>1238</v>
      </c>
      <c r="D258" s="31"/>
      <c r="E258" s="31">
        <v>2044</v>
      </c>
      <c r="F258" s="31">
        <v>1030</v>
      </c>
      <c r="G258" s="31">
        <v>137</v>
      </c>
      <c r="H258" s="31"/>
      <c r="I258" s="181">
        <v>4449</v>
      </c>
      <c r="J258" s="321"/>
      <c r="K258" s="281">
        <f t="shared" si="119"/>
        <v>24.360487996851631</v>
      </c>
      <c r="L258" s="281">
        <f t="shared" si="119"/>
        <v>0</v>
      </c>
      <c r="M258" s="281">
        <f t="shared" si="119"/>
        <v>37.837837837837839</v>
      </c>
      <c r="N258" s="281">
        <f t="shared" si="119"/>
        <v>44.454035390591287</v>
      </c>
      <c r="O258" s="281">
        <f t="shared" si="119"/>
        <v>60.352422907488986</v>
      </c>
      <c r="P258" s="265">
        <f t="shared" si="119"/>
        <v>0</v>
      </c>
      <c r="Q258" s="266">
        <f t="shared" si="119"/>
        <v>34.149524101934297</v>
      </c>
      <c r="R258" s="264"/>
      <c r="S258" s="264"/>
      <c r="T258" s="264"/>
      <c r="U258" s="264"/>
      <c r="V258" s="264"/>
      <c r="W258" s="265"/>
      <c r="X258" s="281"/>
      <c r="Y258" s="321"/>
      <c r="Z258" s="31"/>
    </row>
    <row r="259" spans="1:27">
      <c r="A259" s="274"/>
      <c r="B259" s="236" t="s">
        <v>1048</v>
      </c>
      <c r="C259" s="234">
        <v>1186</v>
      </c>
      <c r="D259" s="84"/>
      <c r="E259" s="84">
        <v>1833</v>
      </c>
      <c r="F259" s="84">
        <v>1081</v>
      </c>
      <c r="G259" s="84">
        <v>124</v>
      </c>
      <c r="H259" s="84"/>
      <c r="I259" s="182">
        <v>4224</v>
      </c>
      <c r="J259" s="321"/>
      <c r="K259" s="267">
        <f t="shared" si="119"/>
        <v>23.159539152509275</v>
      </c>
      <c r="L259" s="267">
        <f t="shared" si="119"/>
        <v>0</v>
      </c>
      <c r="M259" s="267">
        <f t="shared" si="119"/>
        <v>36.36183296964888</v>
      </c>
      <c r="N259" s="267">
        <f t="shared" si="119"/>
        <v>43.64150181671377</v>
      </c>
      <c r="O259" s="267">
        <f t="shared" si="119"/>
        <v>62.62626262626263</v>
      </c>
      <c r="P259" s="268">
        <f t="shared" si="119"/>
        <v>0</v>
      </c>
      <c r="Q259" s="269">
        <f t="shared" si="119"/>
        <v>32.904884318766065</v>
      </c>
      <c r="R259" s="270"/>
      <c r="S259" s="267"/>
      <c r="T259" s="267"/>
      <c r="U259" s="267"/>
      <c r="V259" s="267"/>
      <c r="W259" s="268"/>
      <c r="X259" s="267"/>
      <c r="Y259" s="321"/>
      <c r="Z259" s="31"/>
    </row>
    <row r="260" spans="1:27">
      <c r="A260" s="274"/>
      <c r="B260" s="235" t="s">
        <v>49</v>
      </c>
      <c r="C260" s="223">
        <v>2490</v>
      </c>
      <c r="D260" s="31"/>
      <c r="E260" s="31">
        <v>2265</v>
      </c>
      <c r="F260" s="31">
        <v>797</v>
      </c>
      <c r="G260" s="31">
        <v>87</v>
      </c>
      <c r="H260" s="31"/>
      <c r="I260" s="181">
        <v>5639</v>
      </c>
      <c r="J260" s="321"/>
      <c r="K260" s="264">
        <f t="shared" ref="K260:Q262" si="120">IF(C260&gt;0,(C260/C227)*100,)</f>
        <v>55.03978779840849</v>
      </c>
      <c r="L260" s="264">
        <f t="shared" si="120"/>
        <v>0</v>
      </c>
      <c r="M260" s="264">
        <f t="shared" si="120"/>
        <v>48.089171974522294</v>
      </c>
      <c r="N260" s="264">
        <f t="shared" si="120"/>
        <v>43.48063284233497</v>
      </c>
      <c r="O260" s="264">
        <f t="shared" si="120"/>
        <v>44.61538461538462</v>
      </c>
      <c r="P260" s="265">
        <f t="shared" si="120"/>
        <v>0</v>
      </c>
      <c r="Q260" s="266">
        <f t="shared" si="120"/>
        <v>50.071035340081693</v>
      </c>
      <c r="R260" s="256"/>
      <c r="S260" s="256"/>
      <c r="T260" s="257"/>
      <c r="U260" s="257"/>
      <c r="V260" s="257"/>
      <c r="W260" s="257"/>
      <c r="X260" s="258"/>
      <c r="Y260" s="321"/>
      <c r="Z260" s="31"/>
    </row>
    <row r="261" spans="1:27">
      <c r="A261" s="274"/>
      <c r="B261" s="235" t="s">
        <v>678</v>
      </c>
      <c r="C261" s="223">
        <v>2698</v>
      </c>
      <c r="D261" s="31"/>
      <c r="E261" s="31">
        <v>2298</v>
      </c>
      <c r="F261" s="31">
        <v>922</v>
      </c>
      <c r="G261" s="31">
        <v>89</v>
      </c>
      <c r="H261" s="31"/>
      <c r="I261" s="181">
        <v>6007</v>
      </c>
      <c r="J261" s="321"/>
      <c r="K261" s="281">
        <f t="shared" si="120"/>
        <v>56.044869131699215</v>
      </c>
      <c r="L261" s="281">
        <f t="shared" si="120"/>
        <v>0</v>
      </c>
      <c r="M261" s="281">
        <f t="shared" si="120"/>
        <v>48.145820238843498</v>
      </c>
      <c r="N261" s="281">
        <f t="shared" si="120"/>
        <v>46.636317653009613</v>
      </c>
      <c r="O261" s="281">
        <f t="shared" si="120"/>
        <v>39.207048458149778</v>
      </c>
      <c r="P261" s="265">
        <f t="shared" si="120"/>
        <v>0</v>
      </c>
      <c r="Q261" s="266">
        <f t="shared" si="120"/>
        <v>50.945636502417102</v>
      </c>
      <c r="R261" s="264"/>
      <c r="S261" s="264"/>
      <c r="T261" s="264"/>
      <c r="U261" s="264"/>
      <c r="V261" s="264"/>
      <c r="W261" s="265"/>
      <c r="X261" s="281"/>
      <c r="Y261" s="321"/>
      <c r="Z261" s="31"/>
    </row>
    <row r="262" spans="1:27">
      <c r="A262" s="275"/>
      <c r="B262" s="236" t="s">
        <v>1044</v>
      </c>
      <c r="C262" s="234">
        <v>2728</v>
      </c>
      <c r="D262" s="84"/>
      <c r="E262" s="84">
        <v>2379</v>
      </c>
      <c r="F262" s="84">
        <v>968</v>
      </c>
      <c r="G262" s="84">
        <v>118</v>
      </c>
      <c r="H262" s="84"/>
      <c r="I262" s="182">
        <v>6193</v>
      </c>
      <c r="J262" s="321"/>
      <c r="K262" s="267">
        <f t="shared" si="120"/>
        <v>55.639404446257387</v>
      </c>
      <c r="L262" s="267">
        <f t="shared" si="120"/>
        <v>0</v>
      </c>
      <c r="M262" s="267">
        <f t="shared" si="120"/>
        <v>50.158127767235925</v>
      </c>
      <c r="N262" s="267">
        <f t="shared" si="120"/>
        <v>48.448448448448453</v>
      </c>
      <c r="O262" s="267">
        <f t="shared" si="120"/>
        <v>36.419753086419753</v>
      </c>
      <c r="P262" s="268">
        <f t="shared" si="120"/>
        <v>0</v>
      </c>
      <c r="Q262" s="269">
        <f t="shared" si="120"/>
        <v>51.746323529411761</v>
      </c>
      <c r="R262" s="270"/>
      <c r="S262" s="267"/>
      <c r="T262" s="267"/>
      <c r="U262" s="267"/>
      <c r="V262" s="267"/>
      <c r="W262" s="268"/>
      <c r="X262" s="267"/>
      <c r="Y262" s="321"/>
      <c r="Z262" s="31"/>
    </row>
    <row r="263" spans="1:27">
      <c r="A263" s="793" t="s">
        <v>517</v>
      </c>
      <c r="B263" s="788" t="s">
        <v>1143</v>
      </c>
      <c r="C263" s="789">
        <v>6275</v>
      </c>
      <c r="D263" s="790">
        <v>8178</v>
      </c>
      <c r="E263" s="790">
        <v>6104</v>
      </c>
      <c r="F263" s="790">
        <v>8724</v>
      </c>
      <c r="G263" s="790"/>
      <c r="H263" s="790"/>
      <c r="I263" s="791">
        <v>29281</v>
      </c>
      <c r="J263" s="321"/>
      <c r="K263" s="318"/>
      <c r="L263" s="253"/>
      <c r="M263" s="241"/>
      <c r="N263" s="241"/>
      <c r="O263" s="241"/>
      <c r="P263" s="241"/>
      <c r="Q263" s="254"/>
      <c r="R263" s="252"/>
      <c r="S263" s="253"/>
      <c r="T263" s="241"/>
      <c r="U263" s="241"/>
      <c r="V263" s="241"/>
      <c r="W263" s="241"/>
      <c r="X263" s="280"/>
      <c r="Y263" s="321"/>
      <c r="Z263" s="31"/>
    </row>
    <row r="264" spans="1:27">
      <c r="A264" s="274"/>
      <c r="B264" s="235" t="s">
        <v>680</v>
      </c>
      <c r="C264" s="223">
        <v>6264</v>
      </c>
      <c r="D264" s="31">
        <v>9471</v>
      </c>
      <c r="E264" s="31">
        <v>6994</v>
      </c>
      <c r="F264" s="31">
        <v>9214</v>
      </c>
      <c r="G264" s="31"/>
      <c r="H264" s="31"/>
      <c r="I264" s="181">
        <v>31943</v>
      </c>
      <c r="J264" s="321"/>
      <c r="K264" s="256"/>
      <c r="L264" s="256"/>
      <c r="M264" s="257"/>
      <c r="N264" s="257"/>
      <c r="O264" s="257"/>
      <c r="P264" s="257"/>
      <c r="Q264" s="258"/>
      <c r="R264" s="255"/>
      <c r="S264" s="256"/>
      <c r="T264" s="257"/>
      <c r="U264" s="257"/>
      <c r="V264" s="257"/>
      <c r="W264" s="257"/>
      <c r="X264" s="258"/>
      <c r="Y264" s="321"/>
      <c r="Z264" s="31"/>
    </row>
    <row r="265" spans="1:27">
      <c r="A265" s="274"/>
      <c r="B265" s="235" t="s">
        <v>682</v>
      </c>
      <c r="C265" s="223">
        <v>6562</v>
      </c>
      <c r="D265" s="31">
        <v>9138</v>
      </c>
      <c r="E265" s="31">
        <v>6870</v>
      </c>
      <c r="F265" s="31">
        <v>9586</v>
      </c>
      <c r="G265" s="31"/>
      <c r="H265" s="31"/>
      <c r="I265" s="181">
        <v>32156</v>
      </c>
      <c r="J265" s="321"/>
      <c r="K265" s="256"/>
      <c r="L265" s="256"/>
      <c r="M265" s="257"/>
      <c r="N265" s="257"/>
      <c r="O265" s="257"/>
      <c r="P265" s="257"/>
      <c r="Q265" s="258"/>
      <c r="R265" s="255"/>
      <c r="S265" s="256"/>
      <c r="T265" s="257"/>
      <c r="U265" s="257"/>
      <c r="V265" s="257"/>
      <c r="W265" s="257"/>
      <c r="X265" s="258"/>
      <c r="Y265" s="321"/>
      <c r="Z265" s="31"/>
    </row>
    <row r="266" spans="1:27">
      <c r="A266" s="274"/>
      <c r="B266" s="235" t="s">
        <v>804</v>
      </c>
      <c r="C266" s="223">
        <v>5806</v>
      </c>
      <c r="D266" s="31">
        <v>5838</v>
      </c>
      <c r="E266" s="31">
        <v>5139</v>
      </c>
      <c r="F266" s="31">
        <v>7556</v>
      </c>
      <c r="G266" s="31"/>
      <c r="H266" s="31"/>
      <c r="I266" s="181">
        <v>24339</v>
      </c>
      <c r="J266" s="321"/>
      <c r="K266" s="256"/>
      <c r="L266" s="256"/>
      <c r="M266" s="257"/>
      <c r="N266" s="257"/>
      <c r="O266" s="257"/>
      <c r="P266" s="257"/>
      <c r="Q266" s="258"/>
      <c r="R266" s="255"/>
      <c r="S266" s="256"/>
      <c r="T266" s="257"/>
      <c r="U266" s="257"/>
      <c r="V266" s="257"/>
      <c r="W266" s="257"/>
      <c r="X266" s="258"/>
      <c r="Y266" s="321"/>
      <c r="Z266" s="31"/>
    </row>
    <row r="267" spans="1:27">
      <c r="A267" s="274"/>
      <c r="B267" s="235" t="s">
        <v>57</v>
      </c>
      <c r="C267" s="223">
        <v>5209</v>
      </c>
      <c r="D267" s="31">
        <v>7199</v>
      </c>
      <c r="E267" s="31">
        <v>6650</v>
      </c>
      <c r="F267" s="31">
        <v>7667</v>
      </c>
      <c r="G267" s="31"/>
      <c r="H267" s="31"/>
      <c r="I267" s="181">
        <v>26725</v>
      </c>
      <c r="J267" s="321"/>
      <c r="K267" s="256"/>
      <c r="L267" s="256"/>
      <c r="M267" s="257"/>
      <c r="N267" s="257"/>
      <c r="O267" s="257"/>
      <c r="P267" s="257"/>
      <c r="Q267" s="258"/>
      <c r="R267" s="255"/>
      <c r="S267" s="256"/>
      <c r="T267" s="257"/>
      <c r="U267" s="257"/>
      <c r="V267" s="257"/>
      <c r="W267" s="257"/>
      <c r="X267" s="258"/>
      <c r="Y267" s="321"/>
      <c r="Z267" s="31"/>
      <c r="AA267" s="599"/>
    </row>
    <row r="268" spans="1:27">
      <c r="A268" s="274"/>
      <c r="B268" s="235" t="s">
        <v>650</v>
      </c>
      <c r="C268" s="223">
        <v>5257</v>
      </c>
      <c r="D268" s="31">
        <v>7168</v>
      </c>
      <c r="E268" s="31">
        <v>6431</v>
      </c>
      <c r="F268" s="31">
        <v>7989</v>
      </c>
      <c r="G268" s="31"/>
      <c r="H268" s="31"/>
      <c r="I268" s="181">
        <v>26845</v>
      </c>
      <c r="J268" s="321"/>
      <c r="K268" s="256"/>
      <c r="L268" s="256"/>
      <c r="M268" s="257"/>
      <c r="N268" s="257"/>
      <c r="O268" s="257"/>
      <c r="P268" s="257"/>
      <c r="Q268" s="258"/>
      <c r="R268" s="255"/>
      <c r="S268" s="256"/>
      <c r="T268" s="257"/>
      <c r="U268" s="257"/>
      <c r="V268" s="257"/>
      <c r="W268" s="257"/>
      <c r="X268" s="258"/>
      <c r="Y268" s="321"/>
      <c r="Z268" s="31"/>
    </row>
    <row r="269" spans="1:27">
      <c r="A269" s="274"/>
      <c r="B269" s="236" t="s">
        <v>1030</v>
      </c>
      <c r="C269" s="234">
        <v>5968</v>
      </c>
      <c r="D269" s="84">
        <v>7036</v>
      </c>
      <c r="E269" s="84">
        <v>6334</v>
      </c>
      <c r="F269" s="84">
        <v>7963</v>
      </c>
      <c r="G269" s="84"/>
      <c r="H269" s="84"/>
      <c r="I269" s="182">
        <v>27301</v>
      </c>
      <c r="J269" s="321"/>
      <c r="K269" s="260"/>
      <c r="L269" s="260"/>
      <c r="M269" s="261"/>
      <c r="N269" s="261"/>
      <c r="O269" s="261"/>
      <c r="P269" s="261"/>
      <c r="Q269" s="262"/>
      <c r="R269" s="259"/>
      <c r="S269" s="260"/>
      <c r="T269" s="261"/>
      <c r="U269" s="261"/>
      <c r="V269" s="261"/>
      <c r="W269" s="261"/>
      <c r="X269" s="262"/>
      <c r="Y269" s="321"/>
      <c r="Z269" s="31"/>
    </row>
    <row r="270" spans="1:27">
      <c r="A270" s="274"/>
      <c r="B270" s="235" t="s">
        <v>361</v>
      </c>
      <c r="C270" s="223">
        <v>4442</v>
      </c>
      <c r="D270" s="31">
        <v>5685</v>
      </c>
      <c r="E270" s="31">
        <v>6159</v>
      </c>
      <c r="F270" s="31">
        <v>5540</v>
      </c>
      <c r="G270" s="31"/>
      <c r="H270" s="31"/>
      <c r="I270" s="181">
        <v>21826</v>
      </c>
      <c r="J270" s="321"/>
      <c r="K270" s="256"/>
      <c r="L270" s="256"/>
      <c r="M270" s="257"/>
      <c r="N270" s="257"/>
      <c r="O270" s="257"/>
      <c r="P270" s="257"/>
      <c r="Q270" s="258"/>
      <c r="R270" s="255"/>
      <c r="S270" s="256"/>
      <c r="T270" s="257"/>
      <c r="U270" s="257"/>
      <c r="V270" s="257"/>
      <c r="W270" s="257"/>
      <c r="X270" s="258"/>
      <c r="Y270" s="321"/>
      <c r="Z270" s="31"/>
    </row>
    <row r="271" spans="1:27">
      <c r="A271" s="274"/>
      <c r="B271" s="235" t="s">
        <v>652</v>
      </c>
      <c r="C271" s="223">
        <v>5068</v>
      </c>
      <c r="D271" s="31">
        <v>6349</v>
      </c>
      <c r="E271" s="31">
        <v>5981</v>
      </c>
      <c r="F271" s="31">
        <v>5873</v>
      </c>
      <c r="G271" s="31"/>
      <c r="H271" s="31"/>
      <c r="I271" s="181">
        <v>23271</v>
      </c>
      <c r="J271" s="321"/>
      <c r="K271" s="256"/>
      <c r="L271" s="256"/>
      <c r="M271" s="257"/>
      <c r="N271" s="257"/>
      <c r="O271" s="257"/>
      <c r="P271" s="257"/>
      <c r="Q271" s="258"/>
      <c r="R271" s="255"/>
      <c r="S271" s="256"/>
      <c r="T271" s="257"/>
      <c r="U271" s="257"/>
      <c r="V271" s="257"/>
      <c r="W271" s="257"/>
      <c r="X271" s="258"/>
      <c r="Y271" s="321"/>
      <c r="Z271" s="31"/>
    </row>
    <row r="272" spans="1:27">
      <c r="A272" s="274"/>
      <c r="B272" s="235" t="s">
        <v>654</v>
      </c>
      <c r="C272" s="237">
        <v>5167</v>
      </c>
      <c r="D272" s="238">
        <v>5857</v>
      </c>
      <c r="E272" s="238">
        <v>5193</v>
      </c>
      <c r="F272" s="238">
        <v>5804</v>
      </c>
      <c r="G272" s="238"/>
      <c r="H272" s="238"/>
      <c r="I272" s="322">
        <v>22021</v>
      </c>
      <c r="J272" s="321"/>
      <c r="K272" s="256"/>
      <c r="L272" s="256"/>
      <c r="M272" s="257"/>
      <c r="N272" s="257"/>
      <c r="O272" s="257"/>
      <c r="P272" s="257"/>
      <c r="Q272" s="258"/>
      <c r="R272" s="255"/>
      <c r="S272" s="256"/>
      <c r="T272" s="257"/>
      <c r="U272" s="257"/>
      <c r="V272" s="257"/>
      <c r="W272" s="257"/>
      <c r="X272" s="258"/>
      <c r="Y272" s="321"/>
      <c r="Z272" s="31"/>
    </row>
    <row r="273" spans="1:32">
      <c r="A273" s="274"/>
      <c r="B273" s="235" t="s">
        <v>380</v>
      </c>
      <c r="C273" s="223">
        <v>5072</v>
      </c>
      <c r="D273" s="31">
        <v>6018</v>
      </c>
      <c r="E273" s="31">
        <v>5278</v>
      </c>
      <c r="F273" s="31">
        <v>5974</v>
      </c>
      <c r="G273" s="31"/>
      <c r="H273" s="31"/>
      <c r="I273" s="181">
        <v>22342</v>
      </c>
      <c r="J273" s="321"/>
      <c r="K273" s="256"/>
      <c r="L273" s="256"/>
      <c r="M273" s="257"/>
      <c r="N273" s="257"/>
      <c r="O273" s="257"/>
      <c r="P273" s="257"/>
      <c r="Q273" s="258"/>
      <c r="R273" s="255"/>
      <c r="S273" s="256"/>
      <c r="T273" s="257"/>
      <c r="U273" s="257"/>
      <c r="V273" s="257"/>
      <c r="W273" s="257"/>
      <c r="X273" s="258"/>
      <c r="Y273" s="321"/>
      <c r="Z273" s="31"/>
    </row>
    <row r="274" spans="1:32">
      <c r="A274" s="274"/>
      <c r="B274" s="235" t="s">
        <v>382</v>
      </c>
      <c r="C274" s="223">
        <v>5220</v>
      </c>
      <c r="D274" s="31">
        <v>6123</v>
      </c>
      <c r="E274" s="31">
        <v>4494</v>
      </c>
      <c r="F274" s="31">
        <v>5980</v>
      </c>
      <c r="G274" s="31"/>
      <c r="H274" s="31"/>
      <c r="I274" s="181">
        <v>21817</v>
      </c>
      <c r="J274" s="321"/>
      <c r="K274" s="306"/>
      <c r="L274" s="256"/>
      <c r="M274" s="257"/>
      <c r="N274" s="257"/>
      <c r="O274" s="257"/>
      <c r="P274" s="257"/>
      <c r="Q274" s="258"/>
      <c r="R274" s="255"/>
      <c r="S274" s="256"/>
      <c r="T274" s="257"/>
      <c r="U274" s="257"/>
      <c r="V274" s="257"/>
      <c r="W274" s="257"/>
      <c r="X274" s="258"/>
      <c r="Y274" s="321"/>
      <c r="Z274" s="31"/>
    </row>
    <row r="275" spans="1:32">
      <c r="A275" s="274"/>
      <c r="B275" s="235" t="s">
        <v>656</v>
      </c>
      <c r="C275" s="223">
        <v>5173</v>
      </c>
      <c r="D275" s="31">
        <v>6048</v>
      </c>
      <c r="E275" s="31">
        <v>4728</v>
      </c>
      <c r="F275" s="31">
        <v>6261</v>
      </c>
      <c r="G275" s="31"/>
      <c r="H275" s="31"/>
      <c r="I275" s="181">
        <v>22210</v>
      </c>
      <c r="J275" s="321"/>
      <c r="K275" s="256">
        <f>IF(C275&gt;0,(C275/C263)*100,)</f>
        <v>82.4382470119522</v>
      </c>
      <c r="L275" s="256">
        <f t="shared" ref="L275:L276" si="121">IF(D275&gt;0,(D275/D263)*100,)</f>
        <v>73.9545121056493</v>
      </c>
      <c r="M275" s="257">
        <f t="shared" ref="M275:M281" si="122">IF(E275&gt;0,(E275/E263)*100,)</f>
        <v>77.457404980340755</v>
      </c>
      <c r="N275" s="257">
        <f t="shared" ref="N275:N281" si="123">IF(F275&gt;0,(F275/F263)*100,)</f>
        <v>71.767537826685</v>
      </c>
      <c r="O275" s="257">
        <f t="shared" ref="O275:O279" si="124">IF(G275&gt;0,(G275/G263)*100,)</f>
        <v>0</v>
      </c>
      <c r="P275" s="263">
        <f t="shared" ref="P275:P281" si="125">IF(H275&gt;0,(H275/H263)*100,)</f>
        <v>0</v>
      </c>
      <c r="Q275" s="257">
        <f>IF(I275&gt;0,(I275/I263)*100,)</f>
        <v>75.851234588982621</v>
      </c>
      <c r="R275" s="255"/>
      <c r="S275" s="256"/>
      <c r="T275" s="257"/>
      <c r="U275" s="257"/>
      <c r="V275" s="257"/>
      <c r="W275" s="257"/>
      <c r="X275" s="258"/>
      <c r="Y275" s="321"/>
      <c r="Z275" s="31"/>
    </row>
    <row r="276" spans="1:32">
      <c r="A276" s="274"/>
      <c r="B276" s="235" t="s">
        <v>658</v>
      </c>
      <c r="C276" s="223">
        <v>5366</v>
      </c>
      <c r="D276" s="31">
        <v>6519</v>
      </c>
      <c r="E276" s="31">
        <v>5194</v>
      </c>
      <c r="F276" s="31">
        <v>6748</v>
      </c>
      <c r="G276" s="31"/>
      <c r="H276" s="31"/>
      <c r="I276" s="181">
        <v>23827</v>
      </c>
      <c r="J276" s="321"/>
      <c r="K276" s="281">
        <f t="shared" ref="K276:K281" si="126">IF(C276&gt;0,(C276/C264)*100,)</f>
        <v>85.664112388250331</v>
      </c>
      <c r="L276" s="264">
        <f t="shared" si="121"/>
        <v>68.831168831168839</v>
      </c>
      <c r="M276" s="264">
        <f t="shared" si="122"/>
        <v>74.263654561052334</v>
      </c>
      <c r="N276" s="264">
        <f t="shared" si="123"/>
        <v>73.236379422617759</v>
      </c>
      <c r="O276" s="264">
        <f t="shared" si="124"/>
        <v>0</v>
      </c>
      <c r="P276" s="265">
        <f t="shared" si="125"/>
        <v>0</v>
      </c>
      <c r="Q276" s="266">
        <f t="shared" ref="Q276:Q281" si="127">IF(I276&gt;0,(I276/I264)*100,)</f>
        <v>74.592242431831707</v>
      </c>
      <c r="R276" s="264"/>
      <c r="S276" s="264"/>
      <c r="T276" s="264"/>
      <c r="U276" s="264"/>
      <c r="V276" s="264"/>
      <c r="W276" s="265"/>
      <c r="X276" s="281"/>
      <c r="Y276" s="321"/>
      <c r="Z276" s="31"/>
    </row>
    <row r="277" spans="1:32">
      <c r="A277" s="274"/>
      <c r="B277" s="235" t="s">
        <v>660</v>
      </c>
      <c r="C277" s="223">
        <v>5697</v>
      </c>
      <c r="D277" s="31">
        <v>6074</v>
      </c>
      <c r="E277" s="31">
        <v>5117</v>
      </c>
      <c r="F277" s="31">
        <v>7021</v>
      </c>
      <c r="G277" s="31"/>
      <c r="H277" s="31"/>
      <c r="I277" s="181">
        <v>23909</v>
      </c>
      <c r="J277" s="321"/>
      <c r="K277" s="264">
        <f t="shared" si="126"/>
        <v>86.818043279487966</v>
      </c>
      <c r="L277" s="264">
        <f>IF(D277&gt;0,(D277/D265)*100,)</f>
        <v>66.46968702123003</v>
      </c>
      <c r="M277" s="264">
        <f t="shared" si="122"/>
        <v>74.483260553129554</v>
      </c>
      <c r="N277" s="264">
        <f t="shared" si="123"/>
        <v>73.242228249530555</v>
      </c>
      <c r="O277" s="264">
        <f t="shared" si="124"/>
        <v>0</v>
      </c>
      <c r="P277" s="265">
        <f t="shared" si="125"/>
        <v>0</v>
      </c>
      <c r="Q277" s="266">
        <f t="shared" si="127"/>
        <v>74.353153377285736</v>
      </c>
      <c r="R277" s="264"/>
      <c r="S277" s="264"/>
      <c r="T277" s="264"/>
      <c r="U277" s="264"/>
      <c r="V277" s="264"/>
      <c r="W277" s="265"/>
      <c r="X277" s="281"/>
      <c r="Y277" s="321"/>
      <c r="Z277" s="31"/>
    </row>
    <row r="278" spans="1:32">
      <c r="A278" s="274"/>
      <c r="B278" s="235" t="s">
        <v>806</v>
      </c>
      <c r="C278" s="223">
        <v>4969</v>
      </c>
      <c r="D278" s="31">
        <v>4359</v>
      </c>
      <c r="E278" s="31">
        <v>5205</v>
      </c>
      <c r="F278" s="31">
        <v>5447</v>
      </c>
      <c r="G278" s="31"/>
      <c r="H278" s="31"/>
      <c r="I278" s="181">
        <v>19980</v>
      </c>
      <c r="J278" s="321"/>
      <c r="K278" s="264">
        <f t="shared" si="126"/>
        <v>85.583878746124697</v>
      </c>
      <c r="L278" s="264">
        <f t="shared" ref="L278:L281" si="128">IF(D278&gt;0,(D278/D266)*100,)</f>
        <v>74.66598150051388</v>
      </c>
      <c r="M278" s="264">
        <f t="shared" si="122"/>
        <v>101.28429655575016</v>
      </c>
      <c r="N278" s="264">
        <f t="shared" si="123"/>
        <v>72.088406564319754</v>
      </c>
      <c r="O278" s="264">
        <f t="shared" si="124"/>
        <v>0</v>
      </c>
      <c r="P278" s="265">
        <f t="shared" si="125"/>
        <v>0</v>
      </c>
      <c r="Q278" s="266">
        <f t="shared" si="127"/>
        <v>82.090472081843956</v>
      </c>
      <c r="R278" s="264"/>
      <c r="S278" s="264"/>
      <c r="T278" s="264"/>
      <c r="U278" s="264"/>
      <c r="V278" s="264"/>
      <c r="W278" s="265"/>
      <c r="X278" s="281"/>
      <c r="Y278" s="321"/>
      <c r="Z278" s="31"/>
    </row>
    <row r="279" spans="1:32">
      <c r="A279" s="274"/>
      <c r="B279" s="235" t="s">
        <v>39</v>
      </c>
      <c r="C279" s="223">
        <v>4502</v>
      </c>
      <c r="D279" s="31">
        <v>5358</v>
      </c>
      <c r="E279" s="31">
        <v>5237</v>
      </c>
      <c r="F279" s="31">
        <v>5351</v>
      </c>
      <c r="G279" s="31"/>
      <c r="H279" s="31"/>
      <c r="I279" s="181">
        <v>20448</v>
      </c>
      <c r="J279" s="321"/>
      <c r="K279" s="264">
        <f t="shared" si="126"/>
        <v>86.427337300825485</v>
      </c>
      <c r="L279" s="264">
        <f t="shared" si="128"/>
        <v>74.42700375052091</v>
      </c>
      <c r="M279" s="264">
        <f t="shared" si="122"/>
        <v>78.751879699248121</v>
      </c>
      <c r="N279" s="264">
        <f t="shared" si="123"/>
        <v>69.792617712273369</v>
      </c>
      <c r="O279" s="264">
        <f t="shared" si="124"/>
        <v>0</v>
      </c>
      <c r="P279" s="265">
        <f t="shared" si="125"/>
        <v>0</v>
      </c>
      <c r="Q279" s="266">
        <f t="shared" si="127"/>
        <v>76.512628624883078</v>
      </c>
      <c r="R279" s="264"/>
      <c r="S279" s="264"/>
      <c r="T279" s="264"/>
      <c r="U279" s="264"/>
      <c r="V279" s="264"/>
      <c r="W279" s="265"/>
      <c r="X279" s="281"/>
      <c r="Y279" s="321"/>
      <c r="Z279" s="31"/>
    </row>
    <row r="280" spans="1:32">
      <c r="A280" s="274"/>
      <c r="B280" s="235" t="s">
        <v>662</v>
      </c>
      <c r="C280" s="223">
        <v>4588</v>
      </c>
      <c r="D280" s="31">
        <v>5217</v>
      </c>
      <c r="E280" s="31">
        <v>5062</v>
      </c>
      <c r="F280" s="31">
        <v>5560</v>
      </c>
      <c r="G280" s="31"/>
      <c r="H280" s="31"/>
      <c r="I280" s="181">
        <v>20427</v>
      </c>
      <c r="J280" s="321"/>
      <c r="K280" s="281">
        <f t="shared" si="126"/>
        <v>87.274110709530149</v>
      </c>
      <c r="L280" s="281">
        <f t="shared" si="128"/>
        <v>72.781808035714292</v>
      </c>
      <c r="M280" s="281">
        <f t="shared" si="122"/>
        <v>78.712486394028929</v>
      </c>
      <c r="N280" s="281">
        <f t="shared" si="123"/>
        <v>69.59569407935912</v>
      </c>
      <c r="O280" s="281">
        <f>IF(G280&gt;0,(G280/G268)*100,)</f>
        <v>0</v>
      </c>
      <c r="P280" s="265">
        <f t="shared" si="125"/>
        <v>0</v>
      </c>
      <c r="Q280" s="266">
        <f t="shared" si="127"/>
        <v>76.092382194077118</v>
      </c>
      <c r="R280" s="688"/>
      <c r="S280" s="281"/>
      <c r="T280" s="281"/>
      <c r="U280" s="281"/>
      <c r="V280" s="281"/>
      <c r="W280" s="265"/>
      <c r="X280" s="281"/>
      <c r="Y280" s="321"/>
      <c r="Z280" s="31"/>
    </row>
    <row r="281" spans="1:32">
      <c r="A281" s="274"/>
      <c r="B281" s="236" t="s">
        <v>1032</v>
      </c>
      <c r="C281" s="234">
        <v>5134</v>
      </c>
      <c r="D281" s="84">
        <v>5262</v>
      </c>
      <c r="E281" s="84">
        <v>4855</v>
      </c>
      <c r="F281" s="84">
        <v>5515</v>
      </c>
      <c r="G281" s="84"/>
      <c r="H281" s="84"/>
      <c r="I281" s="182">
        <v>20766</v>
      </c>
      <c r="J281" s="321"/>
      <c r="K281" s="267">
        <f t="shared" si="126"/>
        <v>86.025469168900798</v>
      </c>
      <c r="L281" s="267">
        <f t="shared" si="128"/>
        <v>74.786810687890849</v>
      </c>
      <c r="M281" s="267">
        <f t="shared" si="122"/>
        <v>76.649826334070099</v>
      </c>
      <c r="N281" s="267">
        <f t="shared" si="123"/>
        <v>69.257817405500447</v>
      </c>
      <c r="O281" s="267">
        <f>IF(G281&gt;0,(G281/G269)*100,)</f>
        <v>0</v>
      </c>
      <c r="P281" s="268">
        <f t="shared" si="125"/>
        <v>0</v>
      </c>
      <c r="Q281" s="269">
        <f t="shared" si="127"/>
        <v>76.063147870041391</v>
      </c>
      <c r="R281" s="270" t="s">
        <v>37</v>
      </c>
      <c r="Y281" s="321"/>
    </row>
    <row r="282" spans="1:32">
      <c r="A282" s="274"/>
      <c r="B282" s="235" t="s">
        <v>41</v>
      </c>
      <c r="C282" s="223">
        <v>3799</v>
      </c>
      <c r="D282" s="31">
        <v>3888</v>
      </c>
      <c r="E282" s="31">
        <v>3336</v>
      </c>
      <c r="F282" s="31">
        <v>3360</v>
      </c>
      <c r="G282" s="31"/>
      <c r="H282" s="31"/>
      <c r="I282" s="181">
        <v>14383</v>
      </c>
      <c r="J282" s="321"/>
      <c r="K282" s="264">
        <f t="shared" ref="K282:Q284" si="129">IF(C282&gt;0,(C282/C279)*100,)</f>
        <v>84.384717903154154</v>
      </c>
      <c r="L282" s="264">
        <f t="shared" si="129"/>
        <v>72.56438969764838</v>
      </c>
      <c r="M282" s="264">
        <f t="shared" si="129"/>
        <v>63.700591941951501</v>
      </c>
      <c r="N282" s="264">
        <f t="shared" si="129"/>
        <v>62.792001495047657</v>
      </c>
      <c r="O282" s="264">
        <f t="shared" si="129"/>
        <v>0</v>
      </c>
      <c r="P282" s="265">
        <f t="shared" si="129"/>
        <v>0</v>
      </c>
      <c r="Q282" s="266">
        <f t="shared" si="129"/>
        <v>70.339397496087642</v>
      </c>
      <c r="R282" s="264">
        <f t="shared" ref="R282:X284" si="130">+K282+K285</f>
        <v>91.226121723678361</v>
      </c>
      <c r="S282" s="264">
        <f t="shared" si="130"/>
        <v>82.773422918999628</v>
      </c>
      <c r="T282" s="264">
        <f t="shared" si="130"/>
        <v>74.890204315447775</v>
      </c>
      <c r="U282" s="264">
        <f t="shared" si="130"/>
        <v>71.949168379742105</v>
      </c>
      <c r="V282" s="264">
        <f t="shared" si="130"/>
        <v>0</v>
      </c>
      <c r="W282" s="265">
        <f t="shared" si="130"/>
        <v>0</v>
      </c>
      <c r="X282" s="281">
        <f t="shared" si="130"/>
        <v>79.782863849765263</v>
      </c>
      <c r="Y282" s="321"/>
      <c r="Z282" s="31">
        <f t="shared" ref="Z282:AF284" si="131">+K282+K285+K288</f>
        <v>100</v>
      </c>
      <c r="AA282" s="180">
        <f t="shared" si="131"/>
        <v>100</v>
      </c>
      <c r="AB282" s="180">
        <f t="shared" si="131"/>
        <v>100</v>
      </c>
      <c r="AC282" s="180">
        <f t="shared" si="131"/>
        <v>100</v>
      </c>
      <c r="AD282" s="180">
        <f t="shared" si="131"/>
        <v>0</v>
      </c>
      <c r="AE282" s="180">
        <f t="shared" si="131"/>
        <v>0</v>
      </c>
      <c r="AF282" s="180">
        <f t="shared" si="131"/>
        <v>100</v>
      </c>
    </row>
    <row r="283" spans="1:32">
      <c r="A283" s="274"/>
      <c r="B283" s="235" t="s">
        <v>664</v>
      </c>
      <c r="C283" s="223">
        <v>3904</v>
      </c>
      <c r="D283" s="31">
        <v>3756</v>
      </c>
      <c r="E283" s="31">
        <v>3309</v>
      </c>
      <c r="F283" s="31">
        <v>3536</v>
      </c>
      <c r="G283" s="31"/>
      <c r="H283" s="31"/>
      <c r="I283" s="181">
        <v>14505</v>
      </c>
      <c r="J283" s="321"/>
      <c r="K283" s="281">
        <f t="shared" si="129"/>
        <v>85.091543156059288</v>
      </c>
      <c r="L283" s="281">
        <f t="shared" si="129"/>
        <v>71.995399654974122</v>
      </c>
      <c r="M283" s="281">
        <f t="shared" si="129"/>
        <v>65.369419201896477</v>
      </c>
      <c r="N283" s="281">
        <f t="shared" si="129"/>
        <v>63.597122302158269</v>
      </c>
      <c r="O283" s="281">
        <f t="shared" si="129"/>
        <v>0</v>
      </c>
      <c r="P283" s="265">
        <f t="shared" si="129"/>
        <v>0</v>
      </c>
      <c r="Q283" s="266">
        <f t="shared" si="129"/>
        <v>71.008958731091198</v>
      </c>
      <c r="R283" s="281">
        <f t="shared" si="130"/>
        <v>91.477768090671319</v>
      </c>
      <c r="S283" s="281">
        <f t="shared" si="130"/>
        <v>82.365344067471725</v>
      </c>
      <c r="T283" s="281">
        <f t="shared" si="130"/>
        <v>75.721058870011845</v>
      </c>
      <c r="U283" s="281">
        <f t="shared" si="130"/>
        <v>72.553956834532372</v>
      </c>
      <c r="V283" s="281">
        <f t="shared" si="130"/>
        <v>0</v>
      </c>
      <c r="W283" s="265">
        <f t="shared" si="130"/>
        <v>0</v>
      </c>
      <c r="X283" s="281">
        <f t="shared" si="130"/>
        <v>80.094972340529694</v>
      </c>
      <c r="Y283" s="321"/>
      <c r="Z283" s="31">
        <f t="shared" si="131"/>
        <v>100</v>
      </c>
      <c r="AA283" s="179">
        <f t="shared" si="131"/>
        <v>100</v>
      </c>
      <c r="AB283" s="179">
        <f t="shared" si="131"/>
        <v>100</v>
      </c>
      <c r="AC283" s="179">
        <f t="shared" si="131"/>
        <v>100</v>
      </c>
      <c r="AD283" s="179">
        <f t="shared" si="131"/>
        <v>0</v>
      </c>
      <c r="AE283" s="179">
        <f t="shared" si="131"/>
        <v>0</v>
      </c>
      <c r="AF283" s="179">
        <f t="shared" si="131"/>
        <v>100</v>
      </c>
    </row>
    <row r="284" spans="1:32">
      <c r="A284" s="274"/>
      <c r="B284" s="236" t="s">
        <v>1034</v>
      </c>
      <c r="C284" s="234">
        <v>4271</v>
      </c>
      <c r="D284" s="84">
        <v>3880</v>
      </c>
      <c r="E284" s="84">
        <v>3468</v>
      </c>
      <c r="F284" s="84">
        <v>3496</v>
      </c>
      <c r="G284" s="84"/>
      <c r="H284" s="84"/>
      <c r="I284" s="182">
        <v>15115</v>
      </c>
      <c r="J284" s="321"/>
      <c r="K284" s="267">
        <f t="shared" si="129"/>
        <v>83.190494740942739</v>
      </c>
      <c r="L284" s="267">
        <f t="shared" si="129"/>
        <v>73.736221968833149</v>
      </c>
      <c r="M284" s="267">
        <f t="shared" si="129"/>
        <v>71.431513903192595</v>
      </c>
      <c r="N284" s="267">
        <f t="shared" si="129"/>
        <v>63.390752493200367</v>
      </c>
      <c r="O284" s="267">
        <f t="shared" si="129"/>
        <v>0</v>
      </c>
      <c r="P284" s="268">
        <f t="shared" si="129"/>
        <v>0</v>
      </c>
      <c r="Q284" s="269">
        <f t="shared" si="129"/>
        <v>72.787248386786104</v>
      </c>
      <c r="R284" s="281">
        <f t="shared" si="130"/>
        <v>89.851967276977021</v>
      </c>
      <c r="S284" s="281">
        <f t="shared" si="130"/>
        <v>83.599391866210567</v>
      </c>
      <c r="T284" s="281">
        <f t="shared" si="130"/>
        <v>80.720906282183321</v>
      </c>
      <c r="U284" s="281">
        <f t="shared" si="130"/>
        <v>72.65639165911152</v>
      </c>
      <c r="V284" s="281">
        <f t="shared" si="130"/>
        <v>0</v>
      </c>
      <c r="W284" s="265">
        <f t="shared" si="130"/>
        <v>0</v>
      </c>
      <c r="X284" s="281">
        <f t="shared" si="130"/>
        <v>81.566021381103738</v>
      </c>
      <c r="Y284" s="321"/>
      <c r="Z284" s="31">
        <f t="shared" si="131"/>
        <v>100</v>
      </c>
      <c r="AA284" s="179">
        <f t="shared" si="131"/>
        <v>100</v>
      </c>
      <c r="AB284" s="179">
        <f t="shared" si="131"/>
        <v>100</v>
      </c>
      <c r="AC284" s="179">
        <f t="shared" si="131"/>
        <v>100</v>
      </c>
      <c r="AD284" s="179">
        <f t="shared" si="131"/>
        <v>0</v>
      </c>
      <c r="AE284" s="179">
        <f t="shared" si="131"/>
        <v>0</v>
      </c>
      <c r="AF284" s="179">
        <f t="shared" si="131"/>
        <v>100.00000000000001</v>
      </c>
    </row>
    <row r="285" spans="1:32">
      <c r="A285" s="274"/>
      <c r="B285" s="235" t="s">
        <v>43</v>
      </c>
      <c r="C285" s="223">
        <v>308</v>
      </c>
      <c r="D285" s="31">
        <v>547</v>
      </c>
      <c r="E285" s="31">
        <v>586</v>
      </c>
      <c r="F285" s="31">
        <v>490</v>
      </c>
      <c r="G285" s="31"/>
      <c r="H285" s="31"/>
      <c r="I285" s="181">
        <v>1931</v>
      </c>
      <c r="J285" s="321"/>
      <c r="K285" s="264">
        <f t="shared" ref="K285:Q287" si="132">IF(C285&gt;0,(C285/C279)*100,)</f>
        <v>6.8414038205242109</v>
      </c>
      <c r="L285" s="264">
        <f t="shared" si="132"/>
        <v>10.20903322135125</v>
      </c>
      <c r="M285" s="264">
        <f t="shared" si="132"/>
        <v>11.189612373496278</v>
      </c>
      <c r="N285" s="264">
        <f t="shared" si="132"/>
        <v>9.1571668846944494</v>
      </c>
      <c r="O285" s="264">
        <f t="shared" si="132"/>
        <v>0</v>
      </c>
      <c r="P285" s="265">
        <f t="shared" si="132"/>
        <v>0</v>
      </c>
      <c r="Q285" s="266">
        <f t="shared" si="132"/>
        <v>9.4434663536776213</v>
      </c>
      <c r="R285" s="256"/>
      <c r="S285" s="256"/>
      <c r="T285" s="257"/>
      <c r="U285" s="257"/>
      <c r="V285" s="257"/>
      <c r="W285" s="257"/>
      <c r="X285" s="258"/>
      <c r="Y285" s="321"/>
      <c r="Z285" s="31"/>
    </row>
    <row r="286" spans="1:32">
      <c r="A286" s="274"/>
      <c r="B286" s="235" t="s">
        <v>666</v>
      </c>
      <c r="C286" s="223">
        <v>293</v>
      </c>
      <c r="D286" s="31">
        <v>541</v>
      </c>
      <c r="E286" s="31">
        <v>524</v>
      </c>
      <c r="F286" s="31">
        <v>498</v>
      </c>
      <c r="G286" s="31"/>
      <c r="H286" s="31"/>
      <c r="I286" s="181">
        <v>1856</v>
      </c>
      <c r="J286" s="321"/>
      <c r="K286" s="281">
        <f t="shared" si="132"/>
        <v>6.3862249346120308</v>
      </c>
      <c r="L286" s="281">
        <f t="shared" si="132"/>
        <v>10.369944412497604</v>
      </c>
      <c r="M286" s="281">
        <f t="shared" si="132"/>
        <v>10.35163966811537</v>
      </c>
      <c r="N286" s="281">
        <f t="shared" si="132"/>
        <v>8.956834532374101</v>
      </c>
      <c r="O286" s="281">
        <f t="shared" si="132"/>
        <v>0</v>
      </c>
      <c r="P286" s="265">
        <f t="shared" si="132"/>
        <v>0</v>
      </c>
      <c r="Q286" s="266">
        <f t="shared" si="132"/>
        <v>9.0860136094384885</v>
      </c>
      <c r="R286" s="264"/>
      <c r="S286" s="264"/>
      <c r="T286" s="264"/>
      <c r="U286" s="264"/>
      <c r="V286" s="264"/>
      <c r="W286" s="265"/>
      <c r="X286" s="281"/>
      <c r="Y286" s="321"/>
      <c r="Z286" s="31"/>
    </row>
    <row r="287" spans="1:32">
      <c r="A287" s="274"/>
      <c r="B287" s="236" t="s">
        <v>1036</v>
      </c>
      <c r="C287" s="234">
        <v>342</v>
      </c>
      <c r="D287" s="84">
        <v>519</v>
      </c>
      <c r="E287" s="84">
        <v>451</v>
      </c>
      <c r="F287" s="84">
        <v>511</v>
      </c>
      <c r="G287" s="84"/>
      <c r="H287" s="84"/>
      <c r="I287" s="182">
        <v>1823</v>
      </c>
      <c r="J287" s="321"/>
      <c r="K287" s="267">
        <f t="shared" si="132"/>
        <v>6.6614725360342808</v>
      </c>
      <c r="L287" s="267">
        <f t="shared" si="132"/>
        <v>9.8631698973774231</v>
      </c>
      <c r="M287" s="267">
        <f t="shared" si="132"/>
        <v>9.2893923789907316</v>
      </c>
      <c r="N287" s="267">
        <f t="shared" si="132"/>
        <v>9.2656391659111517</v>
      </c>
      <c r="O287" s="267">
        <f t="shared" si="132"/>
        <v>0</v>
      </c>
      <c r="P287" s="268">
        <f t="shared" si="132"/>
        <v>0</v>
      </c>
      <c r="Q287" s="269">
        <f t="shared" si="132"/>
        <v>8.7787729943176345</v>
      </c>
      <c r="R287" s="270"/>
      <c r="S287" s="267"/>
      <c r="T287" s="267"/>
      <c r="U287" s="267"/>
      <c r="V287" s="267"/>
      <c r="W287" s="268"/>
      <c r="X287" s="267"/>
      <c r="Y287" s="321"/>
      <c r="Z287" s="31"/>
    </row>
    <row r="288" spans="1:32">
      <c r="A288" s="274"/>
      <c r="B288" s="235" t="s">
        <v>45</v>
      </c>
      <c r="C288" s="223">
        <v>395</v>
      </c>
      <c r="D288" s="31">
        <v>923</v>
      </c>
      <c r="E288" s="31">
        <v>1315</v>
      </c>
      <c r="F288" s="31">
        <v>1501</v>
      </c>
      <c r="G288" s="31"/>
      <c r="H288" s="31"/>
      <c r="I288" s="181">
        <v>4134</v>
      </c>
      <c r="J288" s="321"/>
      <c r="K288" s="264">
        <f t="shared" ref="K288:Q290" si="133">IF(C288&gt;0,(C288/C279)*100,)</f>
        <v>8.7738782763216356</v>
      </c>
      <c r="L288" s="264">
        <f t="shared" si="133"/>
        <v>17.226577081000375</v>
      </c>
      <c r="M288" s="264">
        <f t="shared" si="133"/>
        <v>25.109795684552221</v>
      </c>
      <c r="N288" s="264">
        <f t="shared" si="133"/>
        <v>28.050831620257892</v>
      </c>
      <c r="O288" s="264">
        <f t="shared" si="133"/>
        <v>0</v>
      </c>
      <c r="P288" s="265">
        <f t="shared" si="133"/>
        <v>0</v>
      </c>
      <c r="Q288" s="266">
        <f t="shared" si="133"/>
        <v>20.21713615023474</v>
      </c>
      <c r="R288" s="264"/>
      <c r="S288" s="256"/>
      <c r="T288" s="257"/>
      <c r="U288" s="257"/>
      <c r="V288" s="257"/>
      <c r="W288" s="257"/>
      <c r="X288" s="258"/>
      <c r="Y288" s="321"/>
      <c r="Z288" s="31"/>
    </row>
    <row r="289" spans="1:32">
      <c r="A289" s="274"/>
      <c r="B289" s="235" t="s">
        <v>668</v>
      </c>
      <c r="C289" s="223">
        <v>391</v>
      </c>
      <c r="D289" s="31">
        <v>920</v>
      </c>
      <c r="E289" s="31">
        <v>1229</v>
      </c>
      <c r="F289" s="31">
        <v>1526</v>
      </c>
      <c r="G289" s="31"/>
      <c r="H289" s="31"/>
      <c r="I289" s="181">
        <v>4066</v>
      </c>
      <c r="J289" s="321"/>
      <c r="K289" s="281">
        <f t="shared" si="133"/>
        <v>8.5222319093286849</v>
      </c>
      <c r="L289" s="281">
        <f t="shared" si="133"/>
        <v>17.634655932528272</v>
      </c>
      <c r="M289" s="281">
        <f t="shared" si="133"/>
        <v>24.278941129988148</v>
      </c>
      <c r="N289" s="281">
        <f t="shared" si="133"/>
        <v>27.446043165467625</v>
      </c>
      <c r="O289" s="281">
        <f t="shared" si="133"/>
        <v>0</v>
      </c>
      <c r="P289" s="265">
        <f t="shared" si="133"/>
        <v>0</v>
      </c>
      <c r="Q289" s="266">
        <f t="shared" si="133"/>
        <v>19.90502765947031</v>
      </c>
      <c r="S289" s="264"/>
      <c r="T289" s="264"/>
      <c r="U289" s="264"/>
      <c r="V289" s="264"/>
      <c r="W289" s="265"/>
      <c r="X289" s="281"/>
      <c r="Y289" s="321"/>
      <c r="Z289" s="31"/>
    </row>
    <row r="290" spans="1:32">
      <c r="A290" s="274"/>
      <c r="B290" s="236" t="s">
        <v>1038</v>
      </c>
      <c r="C290" s="234">
        <v>521</v>
      </c>
      <c r="D290" s="84">
        <v>863</v>
      </c>
      <c r="E290" s="84">
        <v>936</v>
      </c>
      <c r="F290" s="84">
        <v>1508</v>
      </c>
      <c r="G290" s="84"/>
      <c r="H290" s="84"/>
      <c r="I290" s="182">
        <v>3828</v>
      </c>
      <c r="J290" s="321"/>
      <c r="K290" s="267">
        <f t="shared" si="133"/>
        <v>10.148032723022984</v>
      </c>
      <c r="L290" s="267">
        <f t="shared" si="133"/>
        <v>16.400608133789436</v>
      </c>
      <c r="M290" s="267">
        <f t="shared" si="133"/>
        <v>19.279093717816682</v>
      </c>
      <c r="N290" s="267">
        <f t="shared" si="133"/>
        <v>27.343608340888487</v>
      </c>
      <c r="O290" s="267">
        <f t="shared" si="133"/>
        <v>0</v>
      </c>
      <c r="P290" s="268">
        <f t="shared" si="133"/>
        <v>0</v>
      </c>
      <c r="Q290" s="269">
        <f t="shared" si="133"/>
        <v>18.433978618896273</v>
      </c>
      <c r="R290" s="270" t="s">
        <v>38</v>
      </c>
      <c r="S290" s="267"/>
      <c r="T290" s="267"/>
      <c r="U290" s="267"/>
      <c r="V290" s="267"/>
      <c r="W290" s="268"/>
      <c r="X290" s="267"/>
      <c r="Y290" s="321"/>
      <c r="Z290" s="31"/>
    </row>
    <row r="291" spans="1:32">
      <c r="A291" s="274"/>
      <c r="B291" s="235" t="s">
        <v>47</v>
      </c>
      <c r="C291" s="223">
        <v>3013</v>
      </c>
      <c r="D291" s="31">
        <v>2212</v>
      </c>
      <c r="E291" s="31">
        <v>1357</v>
      </c>
      <c r="F291" s="31">
        <v>1703</v>
      </c>
      <c r="G291" s="31"/>
      <c r="H291" s="31"/>
      <c r="I291" s="181">
        <v>8285</v>
      </c>
      <c r="J291" s="321"/>
      <c r="K291" s="264">
        <f t="shared" ref="K291:Q293" si="134">IF(C291&gt;0,(C291/C274)*100,)</f>
        <v>57.720306513409959</v>
      </c>
      <c r="L291" s="264">
        <f t="shared" si="134"/>
        <v>36.126081985954599</v>
      </c>
      <c r="M291" s="264">
        <f t="shared" si="134"/>
        <v>30.195816644414776</v>
      </c>
      <c r="N291" s="264">
        <f t="shared" si="134"/>
        <v>28.478260869565219</v>
      </c>
      <c r="O291" s="264">
        <f t="shared" si="134"/>
        <v>0</v>
      </c>
      <c r="P291" s="265">
        <f t="shared" si="134"/>
        <v>0</v>
      </c>
      <c r="Q291" s="266">
        <f t="shared" si="134"/>
        <v>37.974973644405743</v>
      </c>
      <c r="R291" s="264">
        <f t="shared" ref="R291:X293" si="135">+K291+K294+K297</f>
        <v>74.17624521072797</v>
      </c>
      <c r="S291" s="264">
        <f t="shared" si="135"/>
        <v>65.392781316348191</v>
      </c>
      <c r="T291" s="264">
        <f t="shared" si="135"/>
        <v>56.119270137961735</v>
      </c>
      <c r="U291" s="264">
        <f t="shared" si="135"/>
        <v>55.016722408026759</v>
      </c>
      <c r="V291" s="264">
        <f t="shared" si="135"/>
        <v>0</v>
      </c>
      <c r="W291" s="265">
        <f t="shared" si="135"/>
        <v>0</v>
      </c>
      <c r="X291" s="281">
        <f t="shared" si="135"/>
        <v>62.740065086858877</v>
      </c>
      <c r="Y291" s="321"/>
      <c r="Z291" s="31">
        <f t="shared" ref="Z291:AF293" si="136">K291+K294+K297+K300</f>
        <v>100</v>
      </c>
      <c r="AA291" s="180">
        <f t="shared" si="136"/>
        <v>100</v>
      </c>
      <c r="AB291" s="180">
        <f t="shared" si="136"/>
        <v>100</v>
      </c>
      <c r="AC291" s="180">
        <f t="shared" si="136"/>
        <v>100</v>
      </c>
      <c r="AD291" s="180">
        <f t="shared" si="136"/>
        <v>0</v>
      </c>
      <c r="AE291" s="180">
        <f t="shared" si="136"/>
        <v>0</v>
      </c>
      <c r="AF291" s="180">
        <f t="shared" si="136"/>
        <v>100</v>
      </c>
    </row>
    <row r="292" spans="1:32">
      <c r="A292" s="274"/>
      <c r="B292" s="235" t="s">
        <v>670</v>
      </c>
      <c r="C292" s="223">
        <v>3016</v>
      </c>
      <c r="D292" s="31">
        <v>2219</v>
      </c>
      <c r="E292" s="31">
        <v>1329</v>
      </c>
      <c r="F292" s="31">
        <v>1766</v>
      </c>
      <c r="G292" s="31"/>
      <c r="H292" s="31"/>
      <c r="I292" s="181">
        <v>8330</v>
      </c>
      <c r="J292" s="321"/>
      <c r="K292" s="281">
        <f t="shared" si="134"/>
        <v>58.302725691088341</v>
      </c>
      <c r="L292" s="281">
        <f t="shared" si="134"/>
        <v>36.689814814814817</v>
      </c>
      <c r="M292" s="281">
        <f t="shared" si="134"/>
        <v>28.109137055837564</v>
      </c>
      <c r="N292" s="281">
        <f t="shared" si="134"/>
        <v>28.206356812010863</v>
      </c>
      <c r="O292" s="281">
        <f t="shared" si="134"/>
        <v>0</v>
      </c>
      <c r="P292" s="265">
        <f t="shared" si="134"/>
        <v>0</v>
      </c>
      <c r="Q292" s="266">
        <f t="shared" si="134"/>
        <v>37.505628095452501</v>
      </c>
      <c r="R292" s="281">
        <f t="shared" si="135"/>
        <v>75.236806495263863</v>
      </c>
      <c r="S292" s="281">
        <f t="shared" si="135"/>
        <v>67.476851851851848</v>
      </c>
      <c r="T292" s="281">
        <f t="shared" si="135"/>
        <v>55.964467005076145</v>
      </c>
      <c r="U292" s="281">
        <f t="shared" si="135"/>
        <v>55.45440025555024</v>
      </c>
      <c r="V292" s="281">
        <f t="shared" si="135"/>
        <v>0</v>
      </c>
      <c r="W292" s="265">
        <f t="shared" si="135"/>
        <v>0</v>
      </c>
      <c r="X292" s="281">
        <f t="shared" si="135"/>
        <v>63.444394416929313</v>
      </c>
      <c r="Y292" s="321"/>
      <c r="Z292" s="31">
        <f t="shared" si="136"/>
        <v>100</v>
      </c>
      <c r="AA292" s="179">
        <f t="shared" si="136"/>
        <v>100</v>
      </c>
      <c r="AB292" s="179">
        <f t="shared" si="136"/>
        <v>100</v>
      </c>
      <c r="AC292" s="179">
        <f t="shared" si="136"/>
        <v>100.00000000000001</v>
      </c>
      <c r="AD292" s="179">
        <f t="shared" si="136"/>
        <v>0</v>
      </c>
      <c r="AE292" s="179">
        <f t="shared" si="136"/>
        <v>0</v>
      </c>
      <c r="AF292" s="179">
        <f t="shared" si="136"/>
        <v>100</v>
      </c>
    </row>
    <row r="293" spans="1:32">
      <c r="A293" s="274"/>
      <c r="B293" s="236" t="s">
        <v>1040</v>
      </c>
      <c r="C293" s="234">
        <v>3089</v>
      </c>
      <c r="D293" s="84">
        <v>2339</v>
      </c>
      <c r="E293" s="84">
        <v>1489</v>
      </c>
      <c r="F293" s="84">
        <v>1852</v>
      </c>
      <c r="G293" s="84"/>
      <c r="H293" s="84"/>
      <c r="I293" s="182">
        <v>8769</v>
      </c>
      <c r="J293" s="321"/>
      <c r="K293" s="267">
        <f t="shared" si="134"/>
        <v>57.566157286619458</v>
      </c>
      <c r="L293" s="267">
        <f t="shared" si="134"/>
        <v>35.879736155852129</v>
      </c>
      <c r="M293" s="267">
        <f t="shared" si="134"/>
        <v>28.667693492491335</v>
      </c>
      <c r="N293" s="267">
        <f t="shared" si="134"/>
        <v>27.445168938944875</v>
      </c>
      <c r="O293" s="267">
        <f t="shared" si="134"/>
        <v>0</v>
      </c>
      <c r="P293" s="268">
        <f t="shared" si="134"/>
        <v>0</v>
      </c>
      <c r="Q293" s="269">
        <f t="shared" si="134"/>
        <v>36.802786754522181</v>
      </c>
      <c r="R293" s="281">
        <f t="shared" si="135"/>
        <v>73.518449496831906</v>
      </c>
      <c r="S293" s="281">
        <f t="shared" si="135"/>
        <v>65.132689062739686</v>
      </c>
      <c r="T293" s="281">
        <f t="shared" si="135"/>
        <v>55.198305737389298</v>
      </c>
      <c r="U293" s="281">
        <f t="shared" si="135"/>
        <v>52.83046828689983</v>
      </c>
      <c r="V293" s="281">
        <f t="shared" si="135"/>
        <v>0</v>
      </c>
      <c r="W293" s="265">
        <f t="shared" si="135"/>
        <v>0</v>
      </c>
      <c r="X293" s="281">
        <f t="shared" si="135"/>
        <v>61.371553279892566</v>
      </c>
      <c r="Y293" s="321"/>
      <c r="Z293" s="31">
        <f t="shared" si="136"/>
        <v>100</v>
      </c>
      <c r="AA293" s="179">
        <f t="shared" si="136"/>
        <v>100</v>
      </c>
      <c r="AB293" s="179">
        <f t="shared" si="136"/>
        <v>100</v>
      </c>
      <c r="AC293" s="179">
        <f t="shared" si="136"/>
        <v>100</v>
      </c>
      <c r="AD293" s="179">
        <f t="shared" si="136"/>
        <v>0</v>
      </c>
      <c r="AE293" s="179">
        <f t="shared" si="136"/>
        <v>0</v>
      </c>
      <c r="AF293" s="179">
        <f t="shared" si="136"/>
        <v>100</v>
      </c>
    </row>
    <row r="294" spans="1:32">
      <c r="A294" s="274"/>
      <c r="B294" s="235" t="s">
        <v>51</v>
      </c>
      <c r="C294" s="223">
        <v>244</v>
      </c>
      <c r="D294" s="31">
        <v>504</v>
      </c>
      <c r="E294" s="31">
        <v>388</v>
      </c>
      <c r="F294" s="31">
        <v>388</v>
      </c>
      <c r="G294" s="31"/>
      <c r="H294" s="31"/>
      <c r="I294" s="181">
        <v>1524</v>
      </c>
      <c r="J294" s="321"/>
      <c r="K294" s="264">
        <f t="shared" ref="K294:Q296" si="137">IF(C294&gt;0,(C294/C274)*100,)</f>
        <v>4.6743295019157092</v>
      </c>
      <c r="L294" s="264">
        <f t="shared" si="137"/>
        <v>8.2312591866731992</v>
      </c>
      <c r="M294" s="264">
        <f t="shared" si="137"/>
        <v>8.6337338673787283</v>
      </c>
      <c r="N294" s="264">
        <f t="shared" si="137"/>
        <v>6.488294314381271</v>
      </c>
      <c r="O294" s="264">
        <f t="shared" si="137"/>
        <v>0</v>
      </c>
      <c r="P294" s="265">
        <f t="shared" si="137"/>
        <v>0</v>
      </c>
      <c r="Q294" s="266">
        <f t="shared" si="137"/>
        <v>6.98537837466196</v>
      </c>
      <c r="R294" s="256"/>
      <c r="S294" s="256"/>
      <c r="T294" s="257"/>
      <c r="U294" s="257"/>
      <c r="V294" s="257"/>
      <c r="W294" s="257"/>
      <c r="X294" s="258"/>
      <c r="Y294" s="321"/>
      <c r="Z294" s="31"/>
    </row>
    <row r="295" spans="1:32">
      <c r="A295" s="274"/>
      <c r="B295" s="235" t="s">
        <v>672</v>
      </c>
      <c r="C295" s="223">
        <v>240</v>
      </c>
      <c r="D295" s="31">
        <v>554</v>
      </c>
      <c r="E295" s="31">
        <v>413</v>
      </c>
      <c r="F295" s="31">
        <v>404</v>
      </c>
      <c r="G295" s="31"/>
      <c r="H295" s="31"/>
      <c r="I295" s="181">
        <v>1611</v>
      </c>
      <c r="J295" s="321"/>
      <c r="K295" s="281">
        <f t="shared" si="137"/>
        <v>4.6394741929248013</v>
      </c>
      <c r="L295" s="281">
        <f t="shared" si="137"/>
        <v>9.1600529100529098</v>
      </c>
      <c r="M295" s="281">
        <f t="shared" si="137"/>
        <v>8.7351945854483937</v>
      </c>
      <c r="N295" s="281">
        <f t="shared" si="137"/>
        <v>6.452643347708034</v>
      </c>
      <c r="O295" s="281">
        <f t="shared" si="137"/>
        <v>0</v>
      </c>
      <c r="P295" s="265">
        <f t="shared" si="137"/>
        <v>0</v>
      </c>
      <c r="Q295" s="266">
        <f t="shared" si="137"/>
        <v>7.253489419180549</v>
      </c>
      <c r="R295" s="264"/>
      <c r="S295" s="264"/>
      <c r="T295" s="264"/>
      <c r="U295" s="264"/>
      <c r="V295" s="264"/>
      <c r="W295" s="265"/>
      <c r="X295" s="281"/>
      <c r="Y295" s="321"/>
      <c r="Z295" s="31"/>
    </row>
    <row r="296" spans="1:32">
      <c r="A296" s="274"/>
      <c r="B296" s="236" t="s">
        <v>1042</v>
      </c>
      <c r="C296" s="234">
        <v>235</v>
      </c>
      <c r="D296" s="84">
        <v>518</v>
      </c>
      <c r="E296" s="84">
        <v>465</v>
      </c>
      <c r="F296" s="84">
        <v>423</v>
      </c>
      <c r="G296" s="84"/>
      <c r="H296" s="84"/>
      <c r="I296" s="182">
        <v>1641</v>
      </c>
      <c r="J296" s="321"/>
      <c r="K296" s="267">
        <f t="shared" si="137"/>
        <v>4.3794260156541185</v>
      </c>
      <c r="L296" s="267">
        <f t="shared" si="137"/>
        <v>7.9460039883417695</v>
      </c>
      <c r="M296" s="267">
        <f t="shared" si="137"/>
        <v>8.952637658837121</v>
      </c>
      <c r="N296" s="267">
        <f t="shared" si="137"/>
        <v>6.2685240071132187</v>
      </c>
      <c r="O296" s="267">
        <f t="shared" si="137"/>
        <v>0</v>
      </c>
      <c r="P296" s="268">
        <f t="shared" si="137"/>
        <v>0</v>
      </c>
      <c r="Q296" s="269">
        <f t="shared" si="137"/>
        <v>6.8871448356906031</v>
      </c>
      <c r="R296" s="270"/>
      <c r="S296" s="267"/>
      <c r="T296" s="267"/>
      <c r="U296" s="267"/>
      <c r="V296" s="267"/>
      <c r="W296" s="268"/>
      <c r="X296" s="267"/>
      <c r="Y296" s="321"/>
      <c r="Z296" s="31"/>
    </row>
    <row r="297" spans="1:32">
      <c r="A297" s="274"/>
      <c r="B297" s="235" t="s">
        <v>53</v>
      </c>
      <c r="C297" s="223">
        <v>615</v>
      </c>
      <c r="D297" s="31">
        <v>1288</v>
      </c>
      <c r="E297" s="31">
        <v>777</v>
      </c>
      <c r="F297" s="31">
        <v>1199</v>
      </c>
      <c r="G297" s="31"/>
      <c r="H297" s="31"/>
      <c r="I297" s="181">
        <v>3879</v>
      </c>
      <c r="J297" s="321"/>
      <c r="K297" s="264">
        <f t="shared" ref="K297:Q299" si="138">IF(C297&gt;0,(C297/C274)*100,)</f>
        <v>11.781609195402298</v>
      </c>
      <c r="L297" s="264">
        <f t="shared" si="138"/>
        <v>21.0354401437204</v>
      </c>
      <c r="M297" s="264">
        <f t="shared" si="138"/>
        <v>17.289719626168225</v>
      </c>
      <c r="N297" s="264">
        <f t="shared" si="138"/>
        <v>20.050167224080269</v>
      </c>
      <c r="O297" s="264">
        <f t="shared" si="138"/>
        <v>0</v>
      </c>
      <c r="P297" s="265">
        <f t="shared" si="138"/>
        <v>0</v>
      </c>
      <c r="Q297" s="266">
        <f t="shared" si="138"/>
        <v>17.779713067791171</v>
      </c>
      <c r="R297" s="256"/>
      <c r="S297" s="256"/>
      <c r="T297" s="257"/>
      <c r="U297" s="257"/>
      <c r="V297" s="257"/>
      <c r="W297" s="257"/>
      <c r="X297" s="258"/>
      <c r="Y297" s="321"/>
      <c r="Z297" s="31"/>
    </row>
    <row r="298" spans="1:32">
      <c r="A298" s="274"/>
      <c r="B298" s="235" t="s">
        <v>674</v>
      </c>
      <c r="C298" s="223">
        <v>636</v>
      </c>
      <c r="D298" s="31">
        <v>1308</v>
      </c>
      <c r="E298" s="31">
        <v>904</v>
      </c>
      <c r="F298" s="31">
        <v>1302</v>
      </c>
      <c r="G298" s="31"/>
      <c r="H298" s="31"/>
      <c r="I298" s="181">
        <v>4150</v>
      </c>
      <c r="J298" s="321"/>
      <c r="K298" s="281">
        <f t="shared" si="138"/>
        <v>12.294606611250725</v>
      </c>
      <c r="L298" s="281">
        <f t="shared" si="138"/>
        <v>21.626984126984127</v>
      </c>
      <c r="M298" s="281">
        <f t="shared" si="138"/>
        <v>19.120135363790187</v>
      </c>
      <c r="N298" s="281">
        <f t="shared" si="138"/>
        <v>20.795400095831337</v>
      </c>
      <c r="O298" s="281">
        <f t="shared" si="138"/>
        <v>0</v>
      </c>
      <c r="P298" s="265">
        <f t="shared" si="138"/>
        <v>0</v>
      </c>
      <c r="Q298" s="266">
        <f t="shared" si="138"/>
        <v>18.685276902296263</v>
      </c>
      <c r="R298" s="264"/>
      <c r="S298" s="264"/>
      <c r="T298" s="264"/>
      <c r="U298" s="264"/>
      <c r="V298" s="264"/>
      <c r="W298" s="265"/>
      <c r="X298" s="281"/>
      <c r="Y298" s="321"/>
      <c r="Z298" s="31"/>
    </row>
    <row r="299" spans="1:32">
      <c r="A299" s="274"/>
      <c r="B299" s="236" t="s">
        <v>1046</v>
      </c>
      <c r="C299" s="234">
        <v>621</v>
      </c>
      <c r="D299" s="84">
        <v>1389</v>
      </c>
      <c r="E299" s="84">
        <v>913</v>
      </c>
      <c r="F299" s="84">
        <v>1290</v>
      </c>
      <c r="G299" s="84"/>
      <c r="H299" s="84"/>
      <c r="I299" s="182">
        <v>4213</v>
      </c>
      <c r="J299" s="321"/>
      <c r="K299" s="267">
        <f t="shared" si="138"/>
        <v>11.57286619455833</v>
      </c>
      <c r="L299" s="267">
        <f t="shared" si="138"/>
        <v>21.306948918545789</v>
      </c>
      <c r="M299" s="267">
        <f t="shared" si="138"/>
        <v>17.57797458606084</v>
      </c>
      <c r="N299" s="267">
        <f t="shared" si="138"/>
        <v>19.11677534084173</v>
      </c>
      <c r="O299" s="267">
        <f t="shared" si="138"/>
        <v>0</v>
      </c>
      <c r="P299" s="268">
        <f t="shared" si="138"/>
        <v>0</v>
      </c>
      <c r="Q299" s="269">
        <f t="shared" si="138"/>
        <v>17.681621689679776</v>
      </c>
      <c r="R299" s="270"/>
      <c r="S299" s="267"/>
      <c r="T299" s="267"/>
      <c r="U299" s="267"/>
      <c r="V299" s="267"/>
      <c r="W299" s="268"/>
      <c r="X299" s="267"/>
      <c r="Y299" s="321"/>
      <c r="Z299" s="31"/>
    </row>
    <row r="300" spans="1:32">
      <c r="A300" s="274"/>
      <c r="B300" s="235" t="s">
        <v>55</v>
      </c>
      <c r="C300" s="237">
        <v>1348</v>
      </c>
      <c r="D300" s="238">
        <v>2119</v>
      </c>
      <c r="E300" s="238">
        <v>1972</v>
      </c>
      <c r="F300" s="238">
        <v>2690</v>
      </c>
      <c r="G300" s="238"/>
      <c r="H300" s="238"/>
      <c r="I300" s="322">
        <v>8129</v>
      </c>
      <c r="J300" s="321"/>
      <c r="K300" s="264">
        <f t="shared" ref="K300:Q302" si="139">IF(C300&gt;0,(C300/C274)*100,)</f>
        <v>25.82375478927203</v>
      </c>
      <c r="L300" s="264">
        <f t="shared" si="139"/>
        <v>34.607218683651801</v>
      </c>
      <c r="M300" s="264">
        <f t="shared" si="139"/>
        <v>43.880729862038272</v>
      </c>
      <c r="N300" s="264">
        <f t="shared" si="139"/>
        <v>44.983277591973241</v>
      </c>
      <c r="O300" s="264">
        <f t="shared" si="139"/>
        <v>0</v>
      </c>
      <c r="P300" s="265">
        <f t="shared" si="139"/>
        <v>0</v>
      </c>
      <c r="Q300" s="266">
        <f t="shared" si="139"/>
        <v>37.25993491314113</v>
      </c>
      <c r="R300" s="256"/>
      <c r="S300" s="256"/>
      <c r="T300" s="257"/>
      <c r="U300" s="257"/>
      <c r="V300" s="257"/>
      <c r="W300" s="257"/>
      <c r="X300" s="258"/>
      <c r="Y300" s="321"/>
      <c r="Z300" s="31"/>
    </row>
    <row r="301" spans="1:32">
      <c r="A301" s="274"/>
      <c r="B301" s="235" t="s">
        <v>676</v>
      </c>
      <c r="C301" s="223">
        <v>1281</v>
      </c>
      <c r="D301" s="31">
        <v>1967</v>
      </c>
      <c r="E301" s="31">
        <v>2082</v>
      </c>
      <c r="F301" s="31">
        <v>2789</v>
      </c>
      <c r="G301" s="31"/>
      <c r="H301" s="31"/>
      <c r="I301" s="181">
        <v>8119</v>
      </c>
      <c r="J301" s="321"/>
      <c r="K301" s="281">
        <f t="shared" si="139"/>
        <v>24.76319350473613</v>
      </c>
      <c r="L301" s="281">
        <f t="shared" si="139"/>
        <v>32.523148148148145</v>
      </c>
      <c r="M301" s="281">
        <f t="shared" si="139"/>
        <v>44.035532994923862</v>
      </c>
      <c r="N301" s="281">
        <f t="shared" si="139"/>
        <v>44.545599744449774</v>
      </c>
      <c r="O301" s="281">
        <f t="shared" si="139"/>
        <v>0</v>
      </c>
      <c r="P301" s="265">
        <f t="shared" si="139"/>
        <v>0</v>
      </c>
      <c r="Q301" s="266">
        <f t="shared" si="139"/>
        <v>36.555605583070687</v>
      </c>
      <c r="R301" s="264"/>
      <c r="S301" s="264"/>
      <c r="T301" s="264"/>
      <c r="U301" s="264"/>
      <c r="V301" s="264"/>
      <c r="W301" s="265"/>
      <c r="X301" s="281"/>
      <c r="Y301" s="321"/>
      <c r="Z301" s="31"/>
    </row>
    <row r="302" spans="1:32">
      <c r="A302" s="274"/>
      <c r="B302" s="236" t="s">
        <v>1048</v>
      </c>
      <c r="C302" s="234">
        <v>1421</v>
      </c>
      <c r="D302" s="84">
        <v>2273</v>
      </c>
      <c r="E302" s="84">
        <v>2327</v>
      </c>
      <c r="F302" s="84">
        <v>3183</v>
      </c>
      <c r="G302" s="84"/>
      <c r="H302" s="84"/>
      <c r="I302" s="182">
        <v>9204</v>
      </c>
      <c r="J302" s="321"/>
      <c r="K302" s="267">
        <f t="shared" si="139"/>
        <v>26.481550503168094</v>
      </c>
      <c r="L302" s="267">
        <f t="shared" si="139"/>
        <v>34.867310937260314</v>
      </c>
      <c r="M302" s="267">
        <f t="shared" si="139"/>
        <v>44.801694262610702</v>
      </c>
      <c r="N302" s="267">
        <f t="shared" si="139"/>
        <v>47.169531713100177</v>
      </c>
      <c r="O302" s="267">
        <f t="shared" si="139"/>
        <v>0</v>
      </c>
      <c r="P302" s="268">
        <f t="shared" si="139"/>
        <v>0</v>
      </c>
      <c r="Q302" s="269">
        <f t="shared" si="139"/>
        <v>38.628446720107441</v>
      </c>
      <c r="R302" s="270"/>
      <c r="S302" s="267"/>
      <c r="T302" s="267"/>
      <c r="U302" s="267"/>
      <c r="V302" s="267"/>
      <c r="W302" s="268"/>
      <c r="X302" s="267"/>
      <c r="Y302" s="321"/>
      <c r="Z302" s="31"/>
    </row>
    <row r="303" spans="1:32">
      <c r="A303" s="274"/>
      <c r="B303" s="235" t="s">
        <v>49</v>
      </c>
      <c r="C303" s="223">
        <v>2687</v>
      </c>
      <c r="D303" s="31">
        <v>2236</v>
      </c>
      <c r="E303" s="31">
        <v>1916</v>
      </c>
      <c r="F303" s="31">
        <v>1668</v>
      </c>
      <c r="G303" s="31"/>
      <c r="H303" s="31"/>
      <c r="I303" s="181">
        <v>8507</v>
      </c>
      <c r="J303" s="321"/>
      <c r="K303" s="264">
        <f t="shared" ref="K303:Q305" si="140">IF(C303&gt;0,(C303/C270)*100,)</f>
        <v>60.490769923457897</v>
      </c>
      <c r="L303" s="264">
        <f t="shared" si="140"/>
        <v>39.331574318381705</v>
      </c>
      <c r="M303" s="264">
        <f t="shared" si="140"/>
        <v>31.108946257509334</v>
      </c>
      <c r="N303" s="264">
        <f t="shared" si="140"/>
        <v>30.108303249097474</v>
      </c>
      <c r="O303" s="264">
        <f t="shared" si="140"/>
        <v>0</v>
      </c>
      <c r="P303" s="265">
        <f t="shared" si="140"/>
        <v>0</v>
      </c>
      <c r="Q303" s="266">
        <f t="shared" si="140"/>
        <v>38.976450105378909</v>
      </c>
      <c r="R303" s="256"/>
      <c r="S303" s="256"/>
      <c r="T303" s="257"/>
      <c r="U303" s="257"/>
      <c r="V303" s="257"/>
      <c r="W303" s="257"/>
      <c r="X303" s="258"/>
      <c r="Y303" s="321"/>
      <c r="Z303" s="31"/>
    </row>
    <row r="304" spans="1:32">
      <c r="A304" s="274"/>
      <c r="B304" s="235" t="s">
        <v>678</v>
      </c>
      <c r="C304" s="223">
        <v>3013</v>
      </c>
      <c r="D304" s="31">
        <v>2552</v>
      </c>
      <c r="E304" s="31">
        <v>1941</v>
      </c>
      <c r="F304" s="31">
        <v>1856</v>
      </c>
      <c r="G304" s="31"/>
      <c r="H304" s="31"/>
      <c r="I304" s="181">
        <v>9362</v>
      </c>
      <c r="J304" s="321"/>
      <c r="K304" s="281">
        <f t="shared" si="140"/>
        <v>59.45146014206788</v>
      </c>
      <c r="L304" s="281">
        <f t="shared" si="140"/>
        <v>40.195306347456295</v>
      </c>
      <c r="M304" s="281">
        <f t="shared" si="140"/>
        <v>32.452767095803374</v>
      </c>
      <c r="N304" s="281">
        <f t="shared" si="140"/>
        <v>31.602247573642089</v>
      </c>
      <c r="O304" s="281">
        <f t="shared" si="140"/>
        <v>0</v>
      </c>
      <c r="P304" s="265">
        <f t="shared" si="140"/>
        <v>0</v>
      </c>
      <c r="Q304" s="266">
        <f t="shared" si="140"/>
        <v>40.230329594774609</v>
      </c>
      <c r="R304" s="264"/>
      <c r="S304" s="264"/>
      <c r="T304" s="264"/>
      <c r="U304" s="264"/>
      <c r="V304" s="264"/>
      <c r="W304" s="265"/>
      <c r="X304" s="281"/>
      <c r="Y304" s="321"/>
      <c r="Z304" s="31"/>
    </row>
    <row r="305" spans="1:27">
      <c r="A305" s="275"/>
      <c r="B305" s="236" t="s">
        <v>1044</v>
      </c>
      <c r="C305" s="234">
        <v>3081</v>
      </c>
      <c r="D305" s="84">
        <v>2486</v>
      </c>
      <c r="E305" s="84">
        <v>1651</v>
      </c>
      <c r="F305" s="84">
        <v>1848</v>
      </c>
      <c r="G305" s="84"/>
      <c r="H305" s="84"/>
      <c r="I305" s="182">
        <v>9066</v>
      </c>
      <c r="J305" s="321"/>
      <c r="K305" s="267">
        <f t="shared" si="140"/>
        <v>59.628411070253527</v>
      </c>
      <c r="L305" s="267">
        <f t="shared" si="140"/>
        <v>42.444937681406863</v>
      </c>
      <c r="M305" s="267">
        <f t="shared" si="140"/>
        <v>31.792797997304064</v>
      </c>
      <c r="N305" s="267">
        <f t="shared" si="140"/>
        <v>31.840110268780151</v>
      </c>
      <c r="O305" s="267">
        <f t="shared" si="140"/>
        <v>0</v>
      </c>
      <c r="P305" s="268">
        <f t="shared" si="140"/>
        <v>0</v>
      </c>
      <c r="Q305" s="269">
        <f t="shared" si="140"/>
        <v>41.16979247082331</v>
      </c>
      <c r="R305" s="270"/>
      <c r="S305" s="267"/>
      <c r="T305" s="267"/>
      <c r="U305" s="267"/>
      <c r="V305" s="267"/>
      <c r="W305" s="268"/>
      <c r="X305" s="267"/>
      <c r="Y305" s="321"/>
      <c r="Z305" s="31"/>
    </row>
    <row r="306" spans="1:27">
      <c r="A306" s="793" t="s">
        <v>749</v>
      </c>
      <c r="B306" s="788" t="s">
        <v>1143</v>
      </c>
      <c r="C306" s="789"/>
      <c r="D306" s="790"/>
      <c r="E306" s="790"/>
      <c r="F306" s="790"/>
      <c r="G306" s="790"/>
      <c r="H306" s="790"/>
      <c r="I306" s="791"/>
      <c r="J306" s="321"/>
      <c r="K306" s="318"/>
      <c r="L306" s="253"/>
      <c r="M306" s="241"/>
      <c r="N306" s="241"/>
      <c r="O306" s="241"/>
      <c r="P306" s="241"/>
      <c r="Q306" s="254"/>
      <c r="R306" s="252"/>
      <c r="S306" s="253"/>
      <c r="T306" s="241"/>
      <c r="U306" s="241"/>
      <c r="V306" s="241"/>
      <c r="W306" s="241"/>
      <c r="X306" s="280"/>
      <c r="Y306" s="321"/>
      <c r="Z306" s="31"/>
    </row>
    <row r="307" spans="1:27">
      <c r="A307" s="274"/>
      <c r="B307" s="235" t="s">
        <v>680</v>
      </c>
      <c r="C307" s="223"/>
      <c r="D307" s="31"/>
      <c r="E307" s="31"/>
      <c r="F307" s="31"/>
      <c r="G307" s="31"/>
      <c r="H307" s="31"/>
      <c r="I307" s="181"/>
      <c r="J307" s="321"/>
      <c r="K307" s="256"/>
      <c r="L307" s="256"/>
      <c r="M307" s="257"/>
      <c r="N307" s="257"/>
      <c r="O307" s="257"/>
      <c r="P307" s="257"/>
      <c r="Q307" s="258"/>
      <c r="R307" s="255"/>
      <c r="S307" s="256"/>
      <c r="T307" s="257"/>
      <c r="U307" s="257"/>
      <c r="V307" s="257"/>
      <c r="W307" s="257"/>
      <c r="X307" s="258"/>
      <c r="Y307" s="321"/>
      <c r="Z307" s="31"/>
    </row>
    <row r="308" spans="1:27">
      <c r="A308" s="274"/>
      <c r="B308" s="235" t="s">
        <v>682</v>
      </c>
      <c r="C308" s="223">
        <v>6337</v>
      </c>
      <c r="D308" s="31"/>
      <c r="E308" s="31"/>
      <c r="F308" s="31">
        <v>0</v>
      </c>
      <c r="G308" s="31"/>
      <c r="H308" s="31"/>
      <c r="I308" s="181">
        <v>6337</v>
      </c>
      <c r="J308" s="321"/>
      <c r="K308" s="256"/>
      <c r="L308" s="256"/>
      <c r="M308" s="257"/>
      <c r="N308" s="257"/>
      <c r="O308" s="257"/>
      <c r="P308" s="257"/>
      <c r="Q308" s="258"/>
      <c r="R308" s="255"/>
      <c r="S308" s="256"/>
      <c r="T308" s="257"/>
      <c r="U308" s="257"/>
      <c r="V308" s="257"/>
      <c r="W308" s="257"/>
      <c r="X308" s="258"/>
      <c r="Y308" s="321"/>
      <c r="Z308" s="31"/>
    </row>
    <row r="309" spans="1:27">
      <c r="A309" s="274"/>
      <c r="B309" s="235" t="s">
        <v>804</v>
      </c>
      <c r="C309" s="223">
        <v>6864</v>
      </c>
      <c r="D309" s="31"/>
      <c r="E309" s="31"/>
      <c r="F309" s="31">
        <v>0</v>
      </c>
      <c r="G309" s="31"/>
      <c r="H309" s="31"/>
      <c r="I309" s="181">
        <v>6864</v>
      </c>
      <c r="J309" s="321"/>
      <c r="K309" s="256"/>
      <c r="L309" s="256"/>
      <c r="M309" s="257"/>
      <c r="N309" s="257"/>
      <c r="O309" s="257"/>
      <c r="P309" s="257"/>
      <c r="Q309" s="258"/>
      <c r="R309" s="255"/>
      <c r="S309" s="256"/>
      <c r="T309" s="257"/>
      <c r="U309" s="257"/>
      <c r="V309" s="257"/>
      <c r="W309" s="257"/>
      <c r="X309" s="258"/>
      <c r="Y309" s="321"/>
      <c r="Z309" s="31"/>
    </row>
    <row r="310" spans="1:27">
      <c r="A310" s="274"/>
      <c r="B310" s="235" t="s">
        <v>57</v>
      </c>
      <c r="C310" s="223">
        <v>6297</v>
      </c>
      <c r="D310" s="31">
        <v>2599</v>
      </c>
      <c r="E310" s="31">
        <v>6281</v>
      </c>
      <c r="F310" s="31">
        <v>6374</v>
      </c>
      <c r="G310" s="31"/>
      <c r="H310" s="31">
        <v>549</v>
      </c>
      <c r="I310" s="181">
        <v>22100</v>
      </c>
      <c r="J310" s="321"/>
      <c r="K310" s="256"/>
      <c r="L310" s="256"/>
      <c r="M310" s="257"/>
      <c r="N310" s="257"/>
      <c r="O310" s="257"/>
      <c r="P310" s="257"/>
      <c r="Q310" s="258"/>
      <c r="R310" s="255"/>
      <c r="S310" s="256"/>
      <c r="T310" s="257"/>
      <c r="U310" s="257"/>
      <c r="V310" s="257"/>
      <c r="W310" s="257"/>
      <c r="X310" s="258"/>
      <c r="Y310" s="321"/>
      <c r="Z310" s="31"/>
      <c r="AA310" s="599"/>
    </row>
    <row r="311" spans="1:27">
      <c r="A311" s="274"/>
      <c r="B311" s="235" t="s">
        <v>650</v>
      </c>
      <c r="C311" s="223">
        <v>6519</v>
      </c>
      <c r="D311" s="31">
        <v>2749</v>
      </c>
      <c r="E311" s="31">
        <v>5981</v>
      </c>
      <c r="F311" s="31">
        <v>7465</v>
      </c>
      <c r="G311" s="31"/>
      <c r="H311" s="31">
        <v>532</v>
      </c>
      <c r="I311" s="181">
        <v>23246</v>
      </c>
      <c r="J311" s="321"/>
      <c r="K311" s="256"/>
      <c r="L311" s="256"/>
      <c r="M311" s="257"/>
      <c r="N311" s="257"/>
      <c r="O311" s="257"/>
      <c r="P311" s="257"/>
      <c r="Q311" s="258"/>
      <c r="R311" s="255"/>
      <c r="S311" s="256"/>
      <c r="T311" s="257"/>
      <c r="U311" s="257"/>
      <c r="V311" s="257"/>
      <c r="W311" s="257"/>
      <c r="X311" s="258"/>
      <c r="Y311" s="321"/>
      <c r="Z311" s="31"/>
    </row>
    <row r="312" spans="1:27">
      <c r="A312" s="274"/>
      <c r="B312" s="236" t="s">
        <v>1030</v>
      </c>
      <c r="C312" s="234">
        <v>6501</v>
      </c>
      <c r="D312" s="84">
        <v>2707</v>
      </c>
      <c r="E312" s="84">
        <v>6537</v>
      </c>
      <c r="F312" s="84">
        <v>7091</v>
      </c>
      <c r="G312" s="84"/>
      <c r="H312" s="84">
        <v>534</v>
      </c>
      <c r="I312" s="182">
        <v>23370</v>
      </c>
      <c r="J312" s="321"/>
      <c r="K312" s="260"/>
      <c r="L312" s="260"/>
      <c r="M312" s="261"/>
      <c r="N312" s="261"/>
      <c r="O312" s="261"/>
      <c r="P312" s="261"/>
      <c r="Q312" s="262"/>
      <c r="R312" s="259"/>
      <c r="S312" s="260"/>
      <c r="T312" s="261"/>
      <c r="U312" s="261"/>
      <c r="V312" s="261"/>
      <c r="W312" s="261"/>
      <c r="X312" s="262"/>
      <c r="Y312" s="321"/>
      <c r="Z312" s="31"/>
    </row>
    <row r="313" spans="1:27">
      <c r="A313" s="274"/>
      <c r="B313" s="235" t="s">
        <v>361</v>
      </c>
      <c r="C313" s="223">
        <v>3960</v>
      </c>
      <c r="D313" s="31">
        <v>1136</v>
      </c>
      <c r="E313" s="31">
        <v>2824</v>
      </c>
      <c r="F313" s="31">
        <v>3136</v>
      </c>
      <c r="G313" s="31"/>
      <c r="H313" s="31">
        <v>345</v>
      </c>
      <c r="I313" s="181">
        <v>11401</v>
      </c>
      <c r="J313" s="321"/>
      <c r="K313" s="256"/>
      <c r="L313" s="256"/>
      <c r="M313" s="257"/>
      <c r="N313" s="257"/>
      <c r="O313" s="257"/>
      <c r="P313" s="257"/>
      <c r="Q313" s="258"/>
      <c r="R313" s="255"/>
      <c r="S313" s="256"/>
      <c r="T313" s="257"/>
      <c r="U313" s="257"/>
      <c r="V313" s="257"/>
      <c r="W313" s="257"/>
      <c r="X313" s="258"/>
      <c r="Y313" s="321"/>
      <c r="Z313" s="31"/>
    </row>
    <row r="314" spans="1:27">
      <c r="A314" s="274"/>
      <c r="B314" s="235" t="s">
        <v>652</v>
      </c>
      <c r="C314" s="223">
        <v>4056</v>
      </c>
      <c r="D314" s="31">
        <v>1246</v>
      </c>
      <c r="E314" s="31">
        <v>3058</v>
      </c>
      <c r="F314" s="31">
        <v>3364</v>
      </c>
      <c r="G314" s="31"/>
      <c r="H314" s="31">
        <v>332</v>
      </c>
      <c r="I314" s="181">
        <v>12056</v>
      </c>
      <c r="J314" s="321"/>
      <c r="K314" s="256"/>
      <c r="L314" s="256"/>
      <c r="M314" s="257"/>
      <c r="N314" s="257"/>
      <c r="O314" s="257"/>
      <c r="P314" s="257"/>
      <c r="Q314" s="258"/>
      <c r="R314" s="255"/>
      <c r="S314" s="256"/>
      <c r="T314" s="257"/>
      <c r="U314" s="257"/>
      <c r="V314" s="257"/>
      <c r="W314" s="257"/>
      <c r="X314" s="258"/>
      <c r="Y314" s="321"/>
      <c r="Z314" s="31"/>
    </row>
    <row r="315" spans="1:27">
      <c r="A315" s="274"/>
      <c r="B315" s="235" t="s">
        <v>654</v>
      </c>
      <c r="C315" s="237">
        <v>3906</v>
      </c>
      <c r="D315" s="238">
        <v>1400</v>
      </c>
      <c r="E315" s="238">
        <v>3278</v>
      </c>
      <c r="F315" s="238">
        <v>3134</v>
      </c>
      <c r="G315" s="238"/>
      <c r="H315" s="238">
        <v>282</v>
      </c>
      <c r="I315" s="322">
        <v>12000</v>
      </c>
      <c r="J315" s="321"/>
      <c r="K315" s="256"/>
      <c r="L315" s="256"/>
      <c r="M315" s="257"/>
      <c r="N315" s="257"/>
      <c r="O315" s="257"/>
      <c r="P315" s="257"/>
      <c r="Q315" s="258"/>
      <c r="R315" s="255"/>
      <c r="S315" s="256"/>
      <c r="T315" s="257"/>
      <c r="U315" s="257"/>
      <c r="V315" s="257"/>
      <c r="W315" s="257"/>
      <c r="X315" s="258"/>
      <c r="Y315" s="321"/>
      <c r="Z315" s="31"/>
    </row>
    <row r="316" spans="1:27">
      <c r="A316" s="274"/>
      <c r="B316" s="235" t="s">
        <v>380</v>
      </c>
      <c r="C316" s="223">
        <v>3952</v>
      </c>
      <c r="D316" s="31">
        <v>1307</v>
      </c>
      <c r="E316" s="31">
        <v>3083</v>
      </c>
      <c r="F316" s="31">
        <v>3525</v>
      </c>
      <c r="G316" s="31"/>
      <c r="H316" s="31">
        <v>375</v>
      </c>
      <c r="I316" s="181">
        <v>12242</v>
      </c>
      <c r="J316" s="321"/>
      <c r="K316" s="256"/>
      <c r="L316" s="256"/>
      <c r="M316" s="257"/>
      <c r="N316" s="257"/>
      <c r="O316" s="257"/>
      <c r="P316" s="257"/>
      <c r="Q316" s="258"/>
      <c r="R316" s="255"/>
      <c r="S316" s="256"/>
      <c r="T316" s="257"/>
      <c r="U316" s="257"/>
      <c r="V316" s="257"/>
      <c r="W316" s="257"/>
      <c r="X316" s="258"/>
      <c r="Y316" s="321"/>
      <c r="Z316" s="31"/>
    </row>
    <row r="317" spans="1:27">
      <c r="A317" s="274"/>
      <c r="B317" s="235" t="s">
        <v>382</v>
      </c>
      <c r="C317" s="223">
        <v>4357</v>
      </c>
      <c r="D317" s="31">
        <v>1333</v>
      </c>
      <c r="E317" s="31">
        <v>3035</v>
      </c>
      <c r="F317" s="31">
        <v>3858</v>
      </c>
      <c r="G317" s="31"/>
      <c r="H317" s="31">
        <v>456</v>
      </c>
      <c r="I317" s="181">
        <v>13039</v>
      </c>
      <c r="J317" s="321"/>
      <c r="K317" s="306"/>
      <c r="L317" s="256"/>
      <c r="M317" s="257"/>
      <c r="N317" s="257"/>
      <c r="O317" s="257"/>
      <c r="P317" s="257"/>
      <c r="Q317" s="258"/>
      <c r="R317" s="255"/>
      <c r="S317" s="256"/>
      <c r="T317" s="257"/>
      <c r="U317" s="257"/>
      <c r="V317" s="257"/>
      <c r="W317" s="257"/>
      <c r="X317" s="258"/>
      <c r="Y317" s="321"/>
      <c r="Z317" s="31"/>
    </row>
    <row r="318" spans="1:27">
      <c r="A318" s="274"/>
      <c r="B318" s="235" t="s">
        <v>656</v>
      </c>
      <c r="C318" s="223">
        <v>3898</v>
      </c>
      <c r="D318" s="31">
        <v>1356</v>
      </c>
      <c r="E318" s="31">
        <v>3440</v>
      </c>
      <c r="F318" s="31">
        <v>3963</v>
      </c>
      <c r="G318" s="31"/>
      <c r="H318" s="31">
        <v>425</v>
      </c>
      <c r="I318" s="181">
        <v>13082</v>
      </c>
      <c r="J318" s="321"/>
      <c r="K318" s="256" t="e">
        <f>IF(C318&gt;0,(C318/C306)*100,)</f>
        <v>#DIV/0!</v>
      </c>
      <c r="L318" s="256" t="e">
        <f t="shared" ref="L318:L319" si="141">IF(D318&gt;0,(D318/D306)*100,)</f>
        <v>#DIV/0!</v>
      </c>
      <c r="M318" s="257" t="e">
        <f t="shared" ref="M318:M324" si="142">IF(E318&gt;0,(E318/E306)*100,)</f>
        <v>#DIV/0!</v>
      </c>
      <c r="N318" s="257" t="e">
        <f t="shared" ref="N318:N324" si="143">IF(F318&gt;0,(F318/F306)*100,)</f>
        <v>#DIV/0!</v>
      </c>
      <c r="O318" s="257">
        <f t="shared" ref="O318:O322" si="144">IF(G318&gt;0,(G318/G306)*100,)</f>
        <v>0</v>
      </c>
      <c r="P318" s="263" t="e">
        <f t="shared" ref="P318:P324" si="145">IF(H318&gt;0,(H318/H306)*100,)</f>
        <v>#DIV/0!</v>
      </c>
      <c r="Q318" s="257" t="e">
        <f>IF(I318&gt;0,(I318/I306)*100,)</f>
        <v>#DIV/0!</v>
      </c>
      <c r="R318" s="255"/>
      <c r="S318" s="256"/>
      <c r="T318" s="257"/>
      <c r="U318" s="257"/>
      <c r="V318" s="257"/>
      <c r="W318" s="257"/>
      <c r="X318" s="258"/>
      <c r="Y318" s="321"/>
      <c r="Z318" s="31"/>
    </row>
    <row r="319" spans="1:27">
      <c r="A319" s="274"/>
      <c r="B319" s="235" t="s">
        <v>658</v>
      </c>
      <c r="C319" s="223">
        <v>4055</v>
      </c>
      <c r="D319" s="31">
        <v>1489</v>
      </c>
      <c r="E319" s="31">
        <v>2975</v>
      </c>
      <c r="F319" s="31">
        <v>4211</v>
      </c>
      <c r="G319" s="31"/>
      <c r="H319" s="31">
        <v>421</v>
      </c>
      <c r="I319" s="181">
        <v>13151</v>
      </c>
      <c r="J319" s="321"/>
      <c r="K319" s="281" t="e">
        <f t="shared" ref="K319:K324" si="146">IF(C319&gt;0,(C319/C307)*100,)</f>
        <v>#DIV/0!</v>
      </c>
      <c r="L319" s="264" t="e">
        <f t="shared" si="141"/>
        <v>#DIV/0!</v>
      </c>
      <c r="M319" s="264" t="e">
        <f t="shared" si="142"/>
        <v>#DIV/0!</v>
      </c>
      <c r="N319" s="264" t="e">
        <f t="shared" si="143"/>
        <v>#DIV/0!</v>
      </c>
      <c r="O319" s="264">
        <f t="shared" si="144"/>
        <v>0</v>
      </c>
      <c r="P319" s="265" t="e">
        <f t="shared" si="145"/>
        <v>#DIV/0!</v>
      </c>
      <c r="Q319" s="266" t="e">
        <f t="shared" ref="Q319:Q324" si="147">IF(I319&gt;0,(I319/I307)*100,)</f>
        <v>#DIV/0!</v>
      </c>
      <c r="R319" s="264"/>
      <c r="S319" s="264"/>
      <c r="T319" s="264"/>
      <c r="U319" s="264"/>
      <c r="V319" s="264"/>
      <c r="W319" s="265"/>
      <c r="X319" s="281"/>
      <c r="Y319" s="321"/>
      <c r="Z319" s="31"/>
    </row>
    <row r="320" spans="1:27">
      <c r="A320" s="274"/>
      <c r="B320" s="235" t="s">
        <v>660</v>
      </c>
      <c r="C320" s="223">
        <v>4179</v>
      </c>
      <c r="D320" s="31">
        <v>1403</v>
      </c>
      <c r="E320" s="31">
        <v>3422</v>
      </c>
      <c r="F320" s="31">
        <v>4096</v>
      </c>
      <c r="G320" s="31"/>
      <c r="H320" s="31">
        <v>431</v>
      </c>
      <c r="I320" s="181">
        <v>13531</v>
      </c>
      <c r="J320" s="321"/>
      <c r="K320" s="264">
        <f t="shared" si="146"/>
        <v>65.946031245068653</v>
      </c>
      <c r="L320" s="264" t="e">
        <f>IF(D320&gt;0,(D320/D308)*100,)</f>
        <v>#DIV/0!</v>
      </c>
      <c r="M320" s="264" t="e">
        <f t="shared" si="142"/>
        <v>#DIV/0!</v>
      </c>
      <c r="N320" s="264" t="e">
        <f t="shared" si="143"/>
        <v>#DIV/0!</v>
      </c>
      <c r="O320" s="264">
        <f t="shared" si="144"/>
        <v>0</v>
      </c>
      <c r="P320" s="265" t="e">
        <f t="shared" si="145"/>
        <v>#DIV/0!</v>
      </c>
      <c r="Q320" s="266">
        <f t="shared" si="147"/>
        <v>213.52374940823734</v>
      </c>
      <c r="R320" s="264"/>
      <c r="S320" s="264"/>
      <c r="T320" s="264"/>
      <c r="U320" s="264"/>
      <c r="V320" s="264"/>
      <c r="W320" s="265"/>
      <c r="X320" s="281"/>
      <c r="Y320" s="321"/>
      <c r="Z320" s="31"/>
    </row>
    <row r="321" spans="1:32">
      <c r="A321" s="274"/>
      <c r="B321" s="235" t="s">
        <v>806</v>
      </c>
      <c r="C321" s="223">
        <v>4198</v>
      </c>
      <c r="D321" s="31">
        <v>1415</v>
      </c>
      <c r="E321" s="31">
        <v>3066</v>
      </c>
      <c r="F321" s="31">
        <v>4451</v>
      </c>
      <c r="G321" s="31"/>
      <c r="H321" s="31">
        <v>488</v>
      </c>
      <c r="I321" s="181">
        <v>13618</v>
      </c>
      <c r="J321" s="321"/>
      <c r="K321" s="264">
        <f t="shared" si="146"/>
        <v>61.159673659673665</v>
      </c>
      <c r="L321" s="264" t="e">
        <f t="shared" ref="L321:L324" si="148">IF(D321&gt;0,(D321/D309)*100,)</f>
        <v>#DIV/0!</v>
      </c>
      <c r="M321" s="264" t="e">
        <f t="shared" si="142"/>
        <v>#DIV/0!</v>
      </c>
      <c r="N321" s="264" t="e">
        <f t="shared" si="143"/>
        <v>#DIV/0!</v>
      </c>
      <c r="O321" s="264">
        <f t="shared" si="144"/>
        <v>0</v>
      </c>
      <c r="P321" s="265" t="e">
        <f t="shared" si="145"/>
        <v>#DIV/0!</v>
      </c>
      <c r="Q321" s="266">
        <f t="shared" si="147"/>
        <v>198.39743589743591</v>
      </c>
      <c r="R321" s="264"/>
      <c r="S321" s="264"/>
      <c r="T321" s="264"/>
      <c r="U321" s="264"/>
      <c r="V321" s="264"/>
      <c r="W321" s="265"/>
      <c r="X321" s="281"/>
      <c r="Y321" s="321"/>
      <c r="Z321" s="31"/>
    </row>
    <row r="322" spans="1:32">
      <c r="A322" s="274"/>
      <c r="B322" s="235" t="s">
        <v>39</v>
      </c>
      <c r="C322" s="223">
        <v>3945</v>
      </c>
      <c r="D322" s="31">
        <v>1420</v>
      </c>
      <c r="E322" s="31">
        <v>4060</v>
      </c>
      <c r="F322" s="31">
        <v>4442</v>
      </c>
      <c r="G322" s="31"/>
      <c r="H322" s="31">
        <v>428</v>
      </c>
      <c r="I322" s="181">
        <v>14295</v>
      </c>
      <c r="J322" s="321"/>
      <c r="K322" s="264">
        <f t="shared" si="146"/>
        <v>62.648880419247263</v>
      </c>
      <c r="L322" s="264">
        <f t="shared" si="148"/>
        <v>54.636398614851863</v>
      </c>
      <c r="M322" s="264">
        <f t="shared" si="142"/>
        <v>64.639388632383373</v>
      </c>
      <c r="N322" s="264">
        <f t="shared" si="143"/>
        <v>69.689363037339191</v>
      </c>
      <c r="O322" s="264">
        <f t="shared" si="144"/>
        <v>0</v>
      </c>
      <c r="P322" s="265">
        <f t="shared" si="145"/>
        <v>77.959927140255019</v>
      </c>
      <c r="Q322" s="266">
        <f t="shared" si="147"/>
        <v>64.683257918552044</v>
      </c>
      <c r="R322" s="264"/>
      <c r="S322" s="264"/>
      <c r="T322" s="264"/>
      <c r="U322" s="264"/>
      <c r="V322" s="264"/>
      <c r="W322" s="265"/>
      <c r="X322" s="281"/>
      <c r="Y322" s="321"/>
      <c r="Z322" s="31"/>
    </row>
    <row r="323" spans="1:32">
      <c r="A323" s="274"/>
      <c r="B323" s="235" t="s">
        <v>662</v>
      </c>
      <c r="C323" s="223">
        <v>4225</v>
      </c>
      <c r="D323" s="31">
        <v>1425</v>
      </c>
      <c r="E323" s="31">
        <v>3956</v>
      </c>
      <c r="F323" s="31">
        <v>4611</v>
      </c>
      <c r="G323" s="31"/>
      <c r="H323" s="31">
        <v>464</v>
      </c>
      <c r="I323" s="181">
        <v>14681</v>
      </c>
      <c r="J323" s="321"/>
      <c r="K323" s="281">
        <f t="shared" si="146"/>
        <v>64.810553765915017</v>
      </c>
      <c r="L323" s="281">
        <f t="shared" si="148"/>
        <v>51.837031647871953</v>
      </c>
      <c r="M323" s="281">
        <f t="shared" si="142"/>
        <v>66.142785487376685</v>
      </c>
      <c r="N323" s="281">
        <f t="shared" si="143"/>
        <v>61.768251841929001</v>
      </c>
      <c r="O323" s="281">
        <f>IF(G323&gt;0,(G323/G311)*100,)</f>
        <v>0</v>
      </c>
      <c r="P323" s="265">
        <f t="shared" si="145"/>
        <v>87.218045112781951</v>
      </c>
      <c r="Q323" s="266">
        <f t="shared" si="147"/>
        <v>63.154951389486357</v>
      </c>
      <c r="R323" s="688"/>
      <c r="S323" s="281"/>
      <c r="T323" s="281"/>
      <c r="U323" s="281"/>
      <c r="V323" s="281"/>
      <c r="W323" s="265"/>
      <c r="X323" s="281"/>
      <c r="Y323" s="321"/>
      <c r="Z323" s="31"/>
    </row>
    <row r="324" spans="1:32">
      <c r="A324" s="274"/>
      <c r="B324" s="236" t="s">
        <v>1032</v>
      </c>
      <c r="C324" s="234">
        <v>3900</v>
      </c>
      <c r="D324" s="84">
        <v>1557</v>
      </c>
      <c r="E324" s="84">
        <v>4254</v>
      </c>
      <c r="F324" s="84">
        <v>4664</v>
      </c>
      <c r="G324" s="84"/>
      <c r="H324" s="84">
        <v>456</v>
      </c>
      <c r="I324" s="182">
        <v>14831</v>
      </c>
      <c r="J324" s="321"/>
      <c r="K324" s="267">
        <f t="shared" si="146"/>
        <v>59.99077065066912</v>
      </c>
      <c r="L324" s="267">
        <f t="shared" si="148"/>
        <v>57.517547100110825</v>
      </c>
      <c r="M324" s="267">
        <f t="shared" si="142"/>
        <v>65.075722808627816</v>
      </c>
      <c r="N324" s="267">
        <f t="shared" si="143"/>
        <v>65.773515724157377</v>
      </c>
      <c r="O324" s="267">
        <f>IF(G324&gt;0,(G324/G312)*100,)</f>
        <v>0</v>
      </c>
      <c r="P324" s="268">
        <f t="shared" si="145"/>
        <v>85.393258426966284</v>
      </c>
      <c r="Q324" s="269">
        <f t="shared" si="147"/>
        <v>63.461703038083016</v>
      </c>
      <c r="R324" s="270" t="s">
        <v>37</v>
      </c>
      <c r="Y324" s="321"/>
    </row>
    <row r="325" spans="1:32">
      <c r="A325" s="274"/>
      <c r="B325" s="235" t="s">
        <v>41</v>
      </c>
      <c r="C325" s="223">
        <v>3647</v>
      </c>
      <c r="D325" s="31">
        <v>1198</v>
      </c>
      <c r="E325" s="31">
        <v>3036</v>
      </c>
      <c r="F325" s="31">
        <v>3083</v>
      </c>
      <c r="G325" s="31"/>
      <c r="H325" s="31">
        <v>389</v>
      </c>
      <c r="I325" s="181">
        <v>11353</v>
      </c>
      <c r="J325" s="321"/>
      <c r="K325" s="264">
        <f t="shared" ref="K325:Q327" si="149">IF(C325&gt;0,(C325/C322)*100,)</f>
        <v>92.446134347275034</v>
      </c>
      <c r="L325" s="264">
        <f t="shared" si="149"/>
        <v>84.366197183098592</v>
      </c>
      <c r="M325" s="264">
        <f t="shared" si="149"/>
        <v>74.778325123152712</v>
      </c>
      <c r="N325" s="264">
        <f t="shared" si="149"/>
        <v>69.405673120216122</v>
      </c>
      <c r="O325" s="264">
        <f t="shared" si="149"/>
        <v>0</v>
      </c>
      <c r="P325" s="265">
        <f t="shared" si="149"/>
        <v>90.887850467289724</v>
      </c>
      <c r="Q325" s="266">
        <f t="shared" si="149"/>
        <v>79.419377404686955</v>
      </c>
      <c r="R325" s="264">
        <f t="shared" ref="R325:X327" si="150">+K325+K328</f>
        <v>95.310519645120408</v>
      </c>
      <c r="S325" s="264">
        <f t="shared" si="150"/>
        <v>92.394366197183103</v>
      </c>
      <c r="T325" s="264">
        <f t="shared" si="150"/>
        <v>80.763546798029552</v>
      </c>
      <c r="U325" s="264">
        <f t="shared" si="150"/>
        <v>80.05402971634399</v>
      </c>
      <c r="V325" s="264">
        <f t="shared" si="150"/>
        <v>0</v>
      </c>
      <c r="W325" s="265">
        <f t="shared" si="150"/>
        <v>97.429906542056074</v>
      </c>
      <c r="X325" s="281">
        <f t="shared" si="150"/>
        <v>86.211962224554043</v>
      </c>
      <c r="Y325" s="321"/>
      <c r="Z325" s="31">
        <f t="shared" ref="Z325:AF327" si="151">+K325+K328+K331</f>
        <v>100</v>
      </c>
      <c r="AA325" s="180">
        <f t="shared" si="151"/>
        <v>100</v>
      </c>
      <c r="AB325" s="180">
        <f t="shared" si="151"/>
        <v>100</v>
      </c>
      <c r="AC325" s="180">
        <f t="shared" si="151"/>
        <v>100</v>
      </c>
      <c r="AD325" s="180">
        <f t="shared" si="151"/>
        <v>0</v>
      </c>
      <c r="AE325" s="180">
        <f t="shared" si="151"/>
        <v>100</v>
      </c>
      <c r="AF325" s="180">
        <f t="shared" si="151"/>
        <v>100</v>
      </c>
    </row>
    <row r="326" spans="1:32">
      <c r="A326" s="274"/>
      <c r="B326" s="235" t="s">
        <v>664</v>
      </c>
      <c r="C326" s="223">
        <v>3958</v>
      </c>
      <c r="D326" s="31">
        <v>1237</v>
      </c>
      <c r="E326" s="31">
        <v>3028</v>
      </c>
      <c r="F326" s="31">
        <v>3309</v>
      </c>
      <c r="G326" s="31"/>
      <c r="H326" s="31">
        <v>414</v>
      </c>
      <c r="I326" s="181">
        <v>11946</v>
      </c>
      <c r="J326" s="321"/>
      <c r="K326" s="281">
        <f t="shared" si="149"/>
        <v>93.680473372781066</v>
      </c>
      <c r="L326" s="281">
        <f t="shared" si="149"/>
        <v>86.807017543859644</v>
      </c>
      <c r="M326" s="281">
        <f t="shared" si="149"/>
        <v>76.541961577350861</v>
      </c>
      <c r="N326" s="281">
        <f t="shared" si="149"/>
        <v>71.76317501626545</v>
      </c>
      <c r="O326" s="281">
        <f t="shared" si="149"/>
        <v>0</v>
      </c>
      <c r="P326" s="265">
        <f t="shared" si="149"/>
        <v>89.224137931034491</v>
      </c>
      <c r="Q326" s="266">
        <f t="shared" si="149"/>
        <v>81.370478850214568</v>
      </c>
      <c r="R326" s="281">
        <f t="shared" si="150"/>
        <v>95.31360946745562</v>
      </c>
      <c r="S326" s="281">
        <f t="shared" si="150"/>
        <v>93.473684210526315</v>
      </c>
      <c r="T326" s="281">
        <f t="shared" si="150"/>
        <v>82.810920121334675</v>
      </c>
      <c r="U326" s="281">
        <f t="shared" si="150"/>
        <v>81.630882671871603</v>
      </c>
      <c r="V326" s="281">
        <f t="shared" si="150"/>
        <v>0</v>
      </c>
      <c r="W326" s="265">
        <f t="shared" si="150"/>
        <v>95.474137931034491</v>
      </c>
      <c r="X326" s="281">
        <f t="shared" si="150"/>
        <v>87.473605340235679</v>
      </c>
      <c r="Y326" s="321"/>
      <c r="Z326" s="31">
        <f t="shared" si="151"/>
        <v>100</v>
      </c>
      <c r="AA326" s="179">
        <f t="shared" si="151"/>
        <v>100</v>
      </c>
      <c r="AB326" s="179">
        <f t="shared" si="151"/>
        <v>100</v>
      </c>
      <c r="AC326" s="179">
        <f t="shared" si="151"/>
        <v>100</v>
      </c>
      <c r="AD326" s="179">
        <f t="shared" si="151"/>
        <v>0</v>
      </c>
      <c r="AE326" s="179">
        <f t="shared" si="151"/>
        <v>100.00000000000001</v>
      </c>
      <c r="AF326" s="179">
        <f t="shared" si="151"/>
        <v>100</v>
      </c>
    </row>
    <row r="327" spans="1:32">
      <c r="A327" s="274"/>
      <c r="B327" s="236" t="s">
        <v>1034</v>
      </c>
      <c r="C327" s="234">
        <v>3627</v>
      </c>
      <c r="D327" s="84">
        <v>1326</v>
      </c>
      <c r="E327" s="84">
        <v>3326</v>
      </c>
      <c r="F327" s="84">
        <v>3466</v>
      </c>
      <c r="G327" s="84"/>
      <c r="H327" s="84">
        <v>414</v>
      </c>
      <c r="I327" s="182">
        <v>12159</v>
      </c>
      <c r="J327" s="321"/>
      <c r="K327" s="267">
        <f t="shared" si="149"/>
        <v>93</v>
      </c>
      <c r="L327" s="267">
        <f t="shared" si="149"/>
        <v>85.163776493256265</v>
      </c>
      <c r="M327" s="267">
        <f t="shared" si="149"/>
        <v>78.185237423601322</v>
      </c>
      <c r="N327" s="267">
        <f t="shared" si="149"/>
        <v>74.313893653516288</v>
      </c>
      <c r="O327" s="267">
        <f t="shared" si="149"/>
        <v>0</v>
      </c>
      <c r="P327" s="268">
        <f t="shared" si="149"/>
        <v>90.789473684210535</v>
      </c>
      <c r="Q327" s="269">
        <f t="shared" si="149"/>
        <v>81.983682826512037</v>
      </c>
      <c r="R327" s="281">
        <f t="shared" si="150"/>
        <v>95.282051282051285</v>
      </c>
      <c r="S327" s="281">
        <f t="shared" si="150"/>
        <v>92.999357739242129</v>
      </c>
      <c r="T327" s="281">
        <f t="shared" si="150"/>
        <v>84.156088387400104</v>
      </c>
      <c r="U327" s="281">
        <f t="shared" si="150"/>
        <v>85.120068610634647</v>
      </c>
      <c r="V327" s="281">
        <f t="shared" si="150"/>
        <v>0</v>
      </c>
      <c r="W327" s="265">
        <f t="shared" si="150"/>
        <v>95.175438596491233</v>
      </c>
      <c r="X327" s="281">
        <f t="shared" si="150"/>
        <v>88.652147528824756</v>
      </c>
      <c r="Y327" s="321"/>
      <c r="Z327" s="31">
        <f t="shared" si="151"/>
        <v>100</v>
      </c>
      <c r="AA327" s="179">
        <f t="shared" si="151"/>
        <v>100</v>
      </c>
      <c r="AB327" s="179">
        <f t="shared" si="151"/>
        <v>100.00000000000001</v>
      </c>
      <c r="AC327" s="179">
        <f t="shared" si="151"/>
        <v>100</v>
      </c>
      <c r="AD327" s="179">
        <f t="shared" si="151"/>
        <v>0</v>
      </c>
      <c r="AE327" s="179">
        <f t="shared" si="151"/>
        <v>100</v>
      </c>
      <c r="AF327" s="179">
        <f t="shared" si="151"/>
        <v>100</v>
      </c>
    </row>
    <row r="328" spans="1:32">
      <c r="A328" s="274"/>
      <c r="B328" s="235" t="s">
        <v>43</v>
      </c>
      <c r="C328" s="223">
        <v>113</v>
      </c>
      <c r="D328" s="31">
        <v>114</v>
      </c>
      <c r="E328" s="31">
        <v>243</v>
      </c>
      <c r="F328" s="31">
        <v>473</v>
      </c>
      <c r="G328" s="31"/>
      <c r="H328" s="31">
        <v>28</v>
      </c>
      <c r="I328" s="181">
        <v>971</v>
      </c>
      <c r="J328" s="321"/>
      <c r="K328" s="264">
        <f t="shared" ref="K328:Q330" si="152">IF(C328&gt;0,(C328/C322)*100,)</f>
        <v>2.8643852978453741</v>
      </c>
      <c r="L328" s="264">
        <f t="shared" si="152"/>
        <v>8.0281690140845079</v>
      </c>
      <c r="M328" s="264">
        <f t="shared" si="152"/>
        <v>5.985221674876847</v>
      </c>
      <c r="N328" s="264">
        <f t="shared" si="152"/>
        <v>10.64835659612787</v>
      </c>
      <c r="O328" s="264">
        <f t="shared" si="152"/>
        <v>0</v>
      </c>
      <c r="P328" s="265">
        <f t="shared" si="152"/>
        <v>6.5420560747663545</v>
      </c>
      <c r="Q328" s="266">
        <f t="shared" si="152"/>
        <v>6.7925848198670868</v>
      </c>
      <c r="R328" s="256"/>
      <c r="S328" s="256"/>
      <c r="T328" s="257"/>
      <c r="U328" s="257"/>
      <c r="V328" s="257"/>
      <c r="W328" s="257"/>
      <c r="X328" s="258"/>
      <c r="Y328" s="321"/>
      <c r="Z328" s="31"/>
    </row>
    <row r="329" spans="1:32">
      <c r="A329" s="274"/>
      <c r="B329" s="235" t="s">
        <v>666</v>
      </c>
      <c r="C329" s="223">
        <v>69</v>
      </c>
      <c r="D329" s="31">
        <v>95</v>
      </c>
      <c r="E329" s="31">
        <v>248</v>
      </c>
      <c r="F329" s="31">
        <v>455</v>
      </c>
      <c r="G329" s="31"/>
      <c r="H329" s="31">
        <v>29</v>
      </c>
      <c r="I329" s="181">
        <v>896</v>
      </c>
      <c r="J329" s="321"/>
      <c r="K329" s="281">
        <f t="shared" si="152"/>
        <v>1.6331360946745563</v>
      </c>
      <c r="L329" s="281">
        <f t="shared" si="152"/>
        <v>6.666666666666667</v>
      </c>
      <c r="M329" s="281">
        <f t="shared" si="152"/>
        <v>6.2689585439838211</v>
      </c>
      <c r="N329" s="281">
        <f t="shared" si="152"/>
        <v>9.8677076556061589</v>
      </c>
      <c r="O329" s="281">
        <f t="shared" si="152"/>
        <v>0</v>
      </c>
      <c r="P329" s="265">
        <f t="shared" si="152"/>
        <v>6.25</v>
      </c>
      <c r="Q329" s="266">
        <f t="shared" si="152"/>
        <v>6.1031264900211157</v>
      </c>
      <c r="R329" s="264"/>
      <c r="S329" s="264"/>
      <c r="T329" s="264"/>
      <c r="U329" s="264"/>
      <c r="V329" s="264"/>
      <c r="W329" s="265"/>
      <c r="X329" s="281"/>
      <c r="Y329" s="321"/>
      <c r="Z329" s="31"/>
    </row>
    <row r="330" spans="1:32">
      <c r="A330" s="274"/>
      <c r="B330" s="236" t="s">
        <v>1036</v>
      </c>
      <c r="C330" s="234">
        <v>89</v>
      </c>
      <c r="D330" s="84">
        <v>122</v>
      </c>
      <c r="E330" s="84">
        <v>254</v>
      </c>
      <c r="F330" s="84">
        <v>504</v>
      </c>
      <c r="G330" s="84"/>
      <c r="H330" s="84">
        <v>20</v>
      </c>
      <c r="I330" s="182">
        <v>989</v>
      </c>
      <c r="J330" s="321"/>
      <c r="K330" s="267">
        <f t="shared" si="152"/>
        <v>2.2820512820512824</v>
      </c>
      <c r="L330" s="267">
        <f t="shared" si="152"/>
        <v>7.8355812459858702</v>
      </c>
      <c r="M330" s="267">
        <f t="shared" si="152"/>
        <v>5.9708509637987772</v>
      </c>
      <c r="N330" s="267">
        <f t="shared" si="152"/>
        <v>10.806174957118353</v>
      </c>
      <c r="O330" s="267">
        <f t="shared" si="152"/>
        <v>0</v>
      </c>
      <c r="P330" s="268">
        <f t="shared" si="152"/>
        <v>4.3859649122807012</v>
      </c>
      <c r="Q330" s="269">
        <f t="shared" si="152"/>
        <v>6.6684647023127237</v>
      </c>
      <c r="R330" s="270"/>
      <c r="S330" s="267"/>
      <c r="T330" s="267"/>
      <c r="U330" s="267"/>
      <c r="V330" s="267"/>
      <c r="W330" s="268"/>
      <c r="X330" s="267"/>
      <c r="Y330" s="321"/>
      <c r="Z330" s="31"/>
    </row>
    <row r="331" spans="1:32">
      <c r="A331" s="274"/>
      <c r="B331" s="235" t="s">
        <v>45</v>
      </c>
      <c r="C331" s="223">
        <v>185</v>
      </c>
      <c r="D331" s="31">
        <v>108</v>
      </c>
      <c r="E331" s="31">
        <v>781</v>
      </c>
      <c r="F331" s="31">
        <v>886</v>
      </c>
      <c r="G331" s="31"/>
      <c r="H331" s="31">
        <v>11</v>
      </c>
      <c r="I331" s="181">
        <v>1971</v>
      </c>
      <c r="J331" s="321"/>
      <c r="K331" s="264">
        <f t="shared" ref="K331:Q333" si="153">IF(C331&gt;0,(C331/C322)*100,)</f>
        <v>4.6894803548795947</v>
      </c>
      <c r="L331" s="264">
        <f t="shared" si="153"/>
        <v>7.605633802816901</v>
      </c>
      <c r="M331" s="264">
        <f t="shared" si="153"/>
        <v>19.236453201970445</v>
      </c>
      <c r="N331" s="264">
        <f t="shared" si="153"/>
        <v>19.94597028365601</v>
      </c>
      <c r="O331" s="264">
        <f t="shared" si="153"/>
        <v>0</v>
      </c>
      <c r="P331" s="265">
        <f t="shared" si="153"/>
        <v>2.570093457943925</v>
      </c>
      <c r="Q331" s="266">
        <f t="shared" si="153"/>
        <v>13.788037775445961</v>
      </c>
      <c r="R331" s="264"/>
      <c r="S331" s="256"/>
      <c r="T331" s="257"/>
      <c r="U331" s="257"/>
      <c r="V331" s="257"/>
      <c r="W331" s="257"/>
      <c r="X331" s="258"/>
      <c r="Y331" s="321"/>
      <c r="Z331" s="31"/>
    </row>
    <row r="332" spans="1:32">
      <c r="A332" s="274"/>
      <c r="B332" s="235" t="s">
        <v>668</v>
      </c>
      <c r="C332" s="223">
        <v>198</v>
      </c>
      <c r="D332" s="31">
        <v>93</v>
      </c>
      <c r="E332" s="31">
        <v>680</v>
      </c>
      <c r="F332" s="31">
        <v>847</v>
      </c>
      <c r="G332" s="31"/>
      <c r="H332" s="31">
        <v>21</v>
      </c>
      <c r="I332" s="181">
        <v>1839</v>
      </c>
      <c r="J332" s="321"/>
      <c r="K332" s="281">
        <f t="shared" si="153"/>
        <v>4.6863905325443787</v>
      </c>
      <c r="L332" s="281">
        <f t="shared" si="153"/>
        <v>6.5263157894736841</v>
      </c>
      <c r="M332" s="281">
        <f t="shared" si="153"/>
        <v>17.189079878665321</v>
      </c>
      <c r="N332" s="281">
        <f t="shared" si="153"/>
        <v>18.369117328128389</v>
      </c>
      <c r="O332" s="281">
        <f t="shared" si="153"/>
        <v>0</v>
      </c>
      <c r="P332" s="265">
        <f t="shared" si="153"/>
        <v>4.5258620689655169</v>
      </c>
      <c r="Q332" s="266">
        <f t="shared" si="153"/>
        <v>12.526394659764319</v>
      </c>
      <c r="S332" s="264"/>
      <c r="T332" s="264"/>
      <c r="U332" s="264"/>
      <c r="V332" s="264"/>
      <c r="W332" s="265"/>
      <c r="X332" s="281"/>
      <c r="Y332" s="321"/>
      <c r="Z332" s="31"/>
    </row>
    <row r="333" spans="1:32">
      <c r="A333" s="274"/>
      <c r="B333" s="236" t="s">
        <v>1038</v>
      </c>
      <c r="C333" s="234">
        <v>184</v>
      </c>
      <c r="D333" s="84">
        <v>109</v>
      </c>
      <c r="E333" s="84">
        <v>674</v>
      </c>
      <c r="F333" s="84">
        <v>694</v>
      </c>
      <c r="G333" s="84"/>
      <c r="H333" s="84">
        <v>22</v>
      </c>
      <c r="I333" s="182">
        <v>1683</v>
      </c>
      <c r="J333" s="321"/>
      <c r="K333" s="267">
        <f t="shared" si="153"/>
        <v>4.7179487179487181</v>
      </c>
      <c r="L333" s="267">
        <f t="shared" si="153"/>
        <v>7.0006422607578678</v>
      </c>
      <c r="M333" s="267">
        <f t="shared" si="153"/>
        <v>15.843911612599907</v>
      </c>
      <c r="N333" s="267">
        <f t="shared" si="153"/>
        <v>14.879931389365353</v>
      </c>
      <c r="O333" s="267">
        <f t="shared" si="153"/>
        <v>0</v>
      </c>
      <c r="P333" s="268">
        <f t="shared" si="153"/>
        <v>4.8245614035087714</v>
      </c>
      <c r="Q333" s="269">
        <f t="shared" si="153"/>
        <v>11.347852471175241</v>
      </c>
      <c r="R333" s="270" t="s">
        <v>38</v>
      </c>
      <c r="S333" s="267"/>
      <c r="T333" s="267"/>
      <c r="U333" s="267"/>
      <c r="V333" s="267"/>
      <c r="W333" s="268"/>
      <c r="X333" s="267"/>
      <c r="Y333" s="321"/>
      <c r="Z333" s="31"/>
    </row>
    <row r="334" spans="1:32">
      <c r="A334" s="274"/>
      <c r="B334" s="235" t="s">
        <v>47</v>
      </c>
      <c r="C334" s="223">
        <v>3381</v>
      </c>
      <c r="D334" s="31">
        <v>760</v>
      </c>
      <c r="E334" s="31">
        <v>1647</v>
      </c>
      <c r="F334" s="31">
        <v>1879</v>
      </c>
      <c r="G334" s="31"/>
      <c r="H334" s="31">
        <v>377</v>
      </c>
      <c r="I334" s="181">
        <v>8044</v>
      </c>
      <c r="J334" s="321"/>
      <c r="K334" s="264">
        <f t="shared" ref="K334:Q336" si="154">IF(C334&gt;0,(C334/C317)*100,)</f>
        <v>77.599265549690159</v>
      </c>
      <c r="L334" s="264">
        <f t="shared" si="154"/>
        <v>57.014253563390852</v>
      </c>
      <c r="M334" s="264">
        <f t="shared" si="154"/>
        <v>54.266886326194395</v>
      </c>
      <c r="N334" s="264">
        <f t="shared" si="154"/>
        <v>48.703991705546919</v>
      </c>
      <c r="O334" s="264">
        <f t="shared" si="154"/>
        <v>0</v>
      </c>
      <c r="P334" s="265">
        <f t="shared" si="154"/>
        <v>82.675438596491219</v>
      </c>
      <c r="Q334" s="266">
        <f t="shared" si="154"/>
        <v>61.691847534320118</v>
      </c>
      <c r="R334" s="264">
        <f t="shared" ref="R334:X336" si="155">+K334+K337+K340</f>
        <v>81.317420243286662</v>
      </c>
      <c r="S334" s="264">
        <f t="shared" si="155"/>
        <v>65.716429107276824</v>
      </c>
      <c r="T334" s="264">
        <f t="shared" si="155"/>
        <v>61.943986820428336</v>
      </c>
      <c r="U334" s="264">
        <f t="shared" si="155"/>
        <v>57.931570762052885</v>
      </c>
      <c r="V334" s="264">
        <f t="shared" si="155"/>
        <v>0</v>
      </c>
      <c r="W334" s="265">
        <f t="shared" si="155"/>
        <v>84.868421052631575</v>
      </c>
      <c r="X334" s="281">
        <f t="shared" si="155"/>
        <v>68.417823452718778</v>
      </c>
      <c r="Y334" s="321"/>
      <c r="Z334" s="31">
        <f t="shared" ref="Z334:AF336" si="156">K334+K337+K340+K343</f>
        <v>100</v>
      </c>
      <c r="AA334" s="180">
        <f t="shared" si="156"/>
        <v>100</v>
      </c>
      <c r="AB334" s="180">
        <f t="shared" si="156"/>
        <v>100</v>
      </c>
      <c r="AC334" s="180">
        <f t="shared" si="156"/>
        <v>100</v>
      </c>
      <c r="AD334" s="180">
        <f t="shared" si="156"/>
        <v>0</v>
      </c>
      <c r="AE334" s="180">
        <f t="shared" si="156"/>
        <v>100</v>
      </c>
      <c r="AF334" s="180">
        <f t="shared" si="156"/>
        <v>100.00000000000001</v>
      </c>
    </row>
    <row r="335" spans="1:32">
      <c r="A335" s="274"/>
      <c r="B335" s="235" t="s">
        <v>670</v>
      </c>
      <c r="C335" s="223">
        <v>3201</v>
      </c>
      <c r="D335" s="31">
        <v>900</v>
      </c>
      <c r="E335" s="31">
        <v>1979</v>
      </c>
      <c r="F335" s="31">
        <v>2037</v>
      </c>
      <c r="G335" s="31"/>
      <c r="H335" s="31">
        <v>344</v>
      </c>
      <c r="I335" s="181">
        <v>8461</v>
      </c>
      <c r="J335" s="321"/>
      <c r="K335" s="281">
        <f t="shared" si="154"/>
        <v>82.119035402770663</v>
      </c>
      <c r="L335" s="281">
        <f t="shared" si="154"/>
        <v>66.371681415929203</v>
      </c>
      <c r="M335" s="281">
        <f t="shared" si="154"/>
        <v>57.529069767441868</v>
      </c>
      <c r="N335" s="281">
        <f t="shared" si="154"/>
        <v>51.400454201362599</v>
      </c>
      <c r="O335" s="281">
        <f t="shared" si="154"/>
        <v>0</v>
      </c>
      <c r="P335" s="265">
        <f t="shared" si="154"/>
        <v>80.941176470588232</v>
      </c>
      <c r="Q335" s="266">
        <f t="shared" si="154"/>
        <v>64.676654945726952</v>
      </c>
      <c r="R335" s="281">
        <f t="shared" si="155"/>
        <v>85.197537198563381</v>
      </c>
      <c r="S335" s="281">
        <f t="shared" si="155"/>
        <v>76.401179941002951</v>
      </c>
      <c r="T335" s="281">
        <f t="shared" si="155"/>
        <v>64.854651162790702</v>
      </c>
      <c r="U335" s="281">
        <f t="shared" si="155"/>
        <v>59.70224577340398</v>
      </c>
      <c r="V335" s="281">
        <f t="shared" si="155"/>
        <v>0</v>
      </c>
      <c r="W335" s="265">
        <f t="shared" si="155"/>
        <v>83.764705882352942</v>
      </c>
      <c r="X335" s="281">
        <f t="shared" si="155"/>
        <v>71.166488304540579</v>
      </c>
      <c r="Y335" s="321"/>
      <c r="Z335" s="31">
        <f t="shared" si="156"/>
        <v>100.00000000000001</v>
      </c>
      <c r="AA335" s="179">
        <f t="shared" si="156"/>
        <v>100</v>
      </c>
      <c r="AB335" s="179">
        <f t="shared" si="156"/>
        <v>100</v>
      </c>
      <c r="AC335" s="179">
        <f t="shared" si="156"/>
        <v>100</v>
      </c>
      <c r="AD335" s="179">
        <f t="shared" si="156"/>
        <v>0</v>
      </c>
      <c r="AE335" s="179">
        <f t="shared" si="156"/>
        <v>100</v>
      </c>
      <c r="AF335" s="179">
        <f t="shared" si="156"/>
        <v>99.999999999999986</v>
      </c>
    </row>
    <row r="336" spans="1:32">
      <c r="A336" s="274"/>
      <c r="B336" s="236" t="s">
        <v>1040</v>
      </c>
      <c r="C336" s="234">
        <v>3357</v>
      </c>
      <c r="D336" s="84">
        <v>1011</v>
      </c>
      <c r="E336" s="84">
        <v>1745</v>
      </c>
      <c r="F336" s="84">
        <v>2082</v>
      </c>
      <c r="G336" s="84"/>
      <c r="H336" s="84">
        <v>360</v>
      </c>
      <c r="I336" s="182">
        <v>8555</v>
      </c>
      <c r="J336" s="321"/>
      <c r="K336" s="267">
        <f t="shared" si="154"/>
        <v>82.786683107274968</v>
      </c>
      <c r="L336" s="267">
        <f t="shared" si="154"/>
        <v>67.897918065815986</v>
      </c>
      <c r="M336" s="267">
        <f t="shared" si="154"/>
        <v>58.655462184873954</v>
      </c>
      <c r="N336" s="267">
        <f t="shared" si="154"/>
        <v>49.44193778199952</v>
      </c>
      <c r="O336" s="267">
        <f t="shared" si="154"/>
        <v>0</v>
      </c>
      <c r="P336" s="268">
        <f t="shared" si="154"/>
        <v>85.510688836104507</v>
      </c>
      <c r="Q336" s="269">
        <f t="shared" si="154"/>
        <v>65.05208729374192</v>
      </c>
      <c r="R336" s="281">
        <f t="shared" si="155"/>
        <v>85.967940813810102</v>
      </c>
      <c r="S336" s="281">
        <f t="shared" si="155"/>
        <v>76.76292813969107</v>
      </c>
      <c r="T336" s="281">
        <f t="shared" si="155"/>
        <v>66.117647058823536</v>
      </c>
      <c r="U336" s="281">
        <f t="shared" si="155"/>
        <v>58.394680598432672</v>
      </c>
      <c r="V336" s="281">
        <f t="shared" si="155"/>
        <v>0</v>
      </c>
      <c r="W336" s="265">
        <f t="shared" si="155"/>
        <v>87.64845605700711</v>
      </c>
      <c r="X336" s="281">
        <f t="shared" si="155"/>
        <v>71.659949813702383</v>
      </c>
      <c r="Y336" s="321"/>
      <c r="Z336" s="31">
        <f t="shared" si="156"/>
        <v>99.999999999999986</v>
      </c>
      <c r="AA336" s="179">
        <f t="shared" si="156"/>
        <v>100</v>
      </c>
      <c r="AB336" s="179">
        <f t="shared" si="156"/>
        <v>100</v>
      </c>
      <c r="AC336" s="179">
        <f t="shared" si="156"/>
        <v>100</v>
      </c>
      <c r="AD336" s="179">
        <f t="shared" si="156"/>
        <v>0</v>
      </c>
      <c r="AE336" s="179">
        <f t="shared" si="156"/>
        <v>99.999999999999986</v>
      </c>
      <c r="AF336" s="179">
        <f t="shared" si="156"/>
        <v>100</v>
      </c>
    </row>
    <row r="337" spans="1:26">
      <c r="A337" s="274"/>
      <c r="B337" s="235" t="s">
        <v>51</v>
      </c>
      <c r="C337" s="223">
        <v>52</v>
      </c>
      <c r="D337" s="31">
        <v>50</v>
      </c>
      <c r="E337" s="31">
        <v>125</v>
      </c>
      <c r="F337" s="31">
        <v>119</v>
      </c>
      <c r="G337" s="31"/>
      <c r="H337" s="31">
        <v>1</v>
      </c>
      <c r="I337" s="181">
        <v>347</v>
      </c>
      <c r="J337" s="321"/>
      <c r="K337" s="264">
        <f t="shared" ref="K337:Q339" si="157">IF(C337&gt;0,(C337/C317)*100,)</f>
        <v>1.1934817535001148</v>
      </c>
      <c r="L337" s="264">
        <f t="shared" si="157"/>
        <v>3.7509377344336086</v>
      </c>
      <c r="M337" s="264">
        <f t="shared" si="157"/>
        <v>4.1186161449752881</v>
      </c>
      <c r="N337" s="264">
        <f t="shared" si="157"/>
        <v>3.084499740798341</v>
      </c>
      <c r="O337" s="264">
        <f t="shared" si="157"/>
        <v>0</v>
      </c>
      <c r="P337" s="265">
        <f t="shared" si="157"/>
        <v>0.21929824561403508</v>
      </c>
      <c r="Q337" s="266">
        <f t="shared" si="157"/>
        <v>2.6612470281463305</v>
      </c>
      <c r="R337" s="256"/>
      <c r="S337" s="256"/>
      <c r="T337" s="257"/>
      <c r="U337" s="257"/>
      <c r="V337" s="257"/>
      <c r="W337" s="257"/>
      <c r="X337" s="258"/>
      <c r="Y337" s="321"/>
      <c r="Z337" s="31"/>
    </row>
    <row r="338" spans="1:26">
      <c r="A338" s="274"/>
      <c r="B338" s="235" t="s">
        <v>672</v>
      </c>
      <c r="C338" s="223">
        <v>47</v>
      </c>
      <c r="D338" s="31">
        <v>57</v>
      </c>
      <c r="E338" s="31">
        <v>137</v>
      </c>
      <c r="F338" s="31">
        <v>117</v>
      </c>
      <c r="G338" s="31"/>
      <c r="H338" s="31">
        <v>1</v>
      </c>
      <c r="I338" s="181">
        <v>359</v>
      </c>
      <c r="J338" s="321"/>
      <c r="K338" s="281">
        <f t="shared" si="157"/>
        <v>1.2057465366854798</v>
      </c>
      <c r="L338" s="281">
        <f t="shared" si="157"/>
        <v>4.2035398230088497</v>
      </c>
      <c r="M338" s="281">
        <f t="shared" si="157"/>
        <v>3.9825581395348837</v>
      </c>
      <c r="N338" s="281">
        <f t="shared" si="157"/>
        <v>2.9523088569265705</v>
      </c>
      <c r="O338" s="281">
        <f t="shared" si="157"/>
        <v>0</v>
      </c>
      <c r="P338" s="265">
        <f t="shared" si="157"/>
        <v>0.23529411764705879</v>
      </c>
      <c r="Q338" s="266">
        <f t="shared" si="157"/>
        <v>2.7442287112062376</v>
      </c>
      <c r="R338" s="264"/>
      <c r="S338" s="264"/>
      <c r="T338" s="264"/>
      <c r="U338" s="264"/>
      <c r="V338" s="264"/>
      <c r="W338" s="265"/>
      <c r="X338" s="281"/>
      <c r="Y338" s="321"/>
      <c r="Z338" s="31"/>
    </row>
    <row r="339" spans="1:26">
      <c r="A339" s="274"/>
      <c r="B339" s="236" t="s">
        <v>1042</v>
      </c>
      <c r="C339" s="234">
        <v>50</v>
      </c>
      <c r="D339" s="84">
        <v>55</v>
      </c>
      <c r="E339" s="84">
        <v>127</v>
      </c>
      <c r="F339" s="84">
        <v>140</v>
      </c>
      <c r="G339" s="84"/>
      <c r="H339" s="84">
        <v>2</v>
      </c>
      <c r="I339" s="182">
        <v>374</v>
      </c>
      <c r="J339" s="321"/>
      <c r="K339" s="267">
        <f t="shared" si="157"/>
        <v>1.2330456226880395</v>
      </c>
      <c r="L339" s="267">
        <f t="shared" si="157"/>
        <v>3.6937541974479515</v>
      </c>
      <c r="M339" s="267">
        <f t="shared" si="157"/>
        <v>4.26890756302521</v>
      </c>
      <c r="N339" s="267">
        <f t="shared" si="157"/>
        <v>3.3246259795772977</v>
      </c>
      <c r="O339" s="267">
        <f t="shared" si="157"/>
        <v>0</v>
      </c>
      <c r="P339" s="268">
        <f t="shared" si="157"/>
        <v>0.47505938242280288</v>
      </c>
      <c r="Q339" s="269">
        <f t="shared" si="157"/>
        <v>2.843890198463995</v>
      </c>
      <c r="R339" s="270"/>
      <c r="S339" s="267"/>
      <c r="T339" s="267"/>
      <c r="U339" s="267"/>
      <c r="V339" s="267"/>
      <c r="W339" s="268"/>
      <c r="X339" s="267"/>
      <c r="Y339" s="321"/>
      <c r="Z339" s="31"/>
    </row>
    <row r="340" spans="1:26">
      <c r="A340" s="274"/>
      <c r="B340" s="235" t="s">
        <v>53</v>
      </c>
      <c r="C340" s="223">
        <v>110</v>
      </c>
      <c r="D340" s="31">
        <v>66</v>
      </c>
      <c r="E340" s="31">
        <v>108</v>
      </c>
      <c r="F340" s="31">
        <v>237</v>
      </c>
      <c r="G340" s="31"/>
      <c r="H340" s="31">
        <v>9</v>
      </c>
      <c r="I340" s="181">
        <v>530</v>
      </c>
      <c r="J340" s="321"/>
      <c r="K340" s="264">
        <f t="shared" ref="K340:Q342" si="158">IF(C340&gt;0,(C340/C317)*100,)</f>
        <v>2.5246729400963965</v>
      </c>
      <c r="L340" s="264">
        <f t="shared" si="158"/>
        <v>4.9512378094523628</v>
      </c>
      <c r="M340" s="264">
        <f t="shared" si="158"/>
        <v>3.5584843492586491</v>
      </c>
      <c r="N340" s="264">
        <f t="shared" si="158"/>
        <v>6.1430793157076202</v>
      </c>
      <c r="O340" s="264">
        <f t="shared" si="158"/>
        <v>0</v>
      </c>
      <c r="P340" s="265">
        <f t="shared" si="158"/>
        <v>1.9736842105263157</v>
      </c>
      <c r="Q340" s="266">
        <f t="shared" si="158"/>
        <v>4.0647288902523195</v>
      </c>
      <c r="R340" s="256"/>
      <c r="S340" s="256"/>
      <c r="T340" s="257"/>
      <c r="U340" s="257"/>
      <c r="V340" s="257"/>
      <c r="W340" s="257"/>
      <c r="X340" s="258"/>
      <c r="Y340" s="321"/>
      <c r="Z340" s="31"/>
    </row>
    <row r="341" spans="1:26">
      <c r="A341" s="274"/>
      <c r="B341" s="235" t="s">
        <v>674</v>
      </c>
      <c r="C341" s="223">
        <v>73</v>
      </c>
      <c r="D341" s="31">
        <v>79</v>
      </c>
      <c r="E341" s="31">
        <v>115</v>
      </c>
      <c r="F341" s="31">
        <v>212</v>
      </c>
      <c r="G341" s="31"/>
      <c r="H341" s="31">
        <v>11</v>
      </c>
      <c r="I341" s="181">
        <v>490</v>
      </c>
      <c r="J341" s="321"/>
      <c r="K341" s="281">
        <f t="shared" si="158"/>
        <v>1.8727552591072345</v>
      </c>
      <c r="L341" s="281">
        <f t="shared" si="158"/>
        <v>5.8259587020648969</v>
      </c>
      <c r="M341" s="281">
        <f t="shared" si="158"/>
        <v>3.3430232558139532</v>
      </c>
      <c r="N341" s="281">
        <f t="shared" si="158"/>
        <v>5.3494827151148128</v>
      </c>
      <c r="O341" s="281">
        <f t="shared" si="158"/>
        <v>0</v>
      </c>
      <c r="P341" s="265">
        <f t="shared" si="158"/>
        <v>2.5882352941176472</v>
      </c>
      <c r="Q341" s="266">
        <f t="shared" si="158"/>
        <v>3.7456046476073994</v>
      </c>
      <c r="R341" s="264"/>
      <c r="S341" s="264"/>
      <c r="T341" s="264"/>
      <c r="U341" s="264"/>
      <c r="V341" s="264"/>
      <c r="W341" s="265"/>
      <c r="X341" s="281"/>
      <c r="Y341" s="321"/>
      <c r="Z341" s="31"/>
    </row>
    <row r="342" spans="1:26">
      <c r="A342" s="274"/>
      <c r="B342" s="236" t="s">
        <v>1046</v>
      </c>
      <c r="C342" s="234">
        <v>79</v>
      </c>
      <c r="D342" s="84">
        <v>77</v>
      </c>
      <c r="E342" s="84">
        <v>95</v>
      </c>
      <c r="F342" s="84">
        <v>237</v>
      </c>
      <c r="G342" s="84"/>
      <c r="H342" s="84">
        <v>7</v>
      </c>
      <c r="I342" s="182">
        <v>495</v>
      </c>
      <c r="J342" s="321"/>
      <c r="K342" s="267">
        <f t="shared" si="158"/>
        <v>1.9482120838471024</v>
      </c>
      <c r="L342" s="267">
        <f t="shared" si="158"/>
        <v>5.1712558764271321</v>
      </c>
      <c r="M342" s="267">
        <f t="shared" si="158"/>
        <v>3.1932773109243695</v>
      </c>
      <c r="N342" s="267">
        <f t="shared" si="158"/>
        <v>5.6281168368558534</v>
      </c>
      <c r="O342" s="267">
        <f t="shared" si="158"/>
        <v>0</v>
      </c>
      <c r="P342" s="268">
        <f t="shared" si="158"/>
        <v>1.66270783847981</v>
      </c>
      <c r="Q342" s="269">
        <f t="shared" si="158"/>
        <v>3.7639723214964644</v>
      </c>
      <c r="R342" s="270"/>
      <c r="S342" s="267"/>
      <c r="T342" s="267"/>
      <c r="U342" s="267"/>
      <c r="V342" s="267"/>
      <c r="W342" s="268"/>
      <c r="X342" s="267"/>
      <c r="Y342" s="321"/>
      <c r="Z342" s="31"/>
    </row>
    <row r="343" spans="1:26">
      <c r="A343" s="274"/>
      <c r="B343" s="235" t="s">
        <v>55</v>
      </c>
      <c r="C343" s="237">
        <v>814</v>
      </c>
      <c r="D343" s="238">
        <v>457</v>
      </c>
      <c r="E343" s="238">
        <v>1155</v>
      </c>
      <c r="F343" s="238">
        <v>1623</v>
      </c>
      <c r="G343" s="238"/>
      <c r="H343" s="238">
        <v>69</v>
      </c>
      <c r="I343" s="322">
        <v>4118</v>
      </c>
      <c r="J343" s="321"/>
      <c r="K343" s="264">
        <f t="shared" ref="K343:Q345" si="159">IF(C343&gt;0,(C343/C317)*100,)</f>
        <v>18.682579756713334</v>
      </c>
      <c r="L343" s="264">
        <f t="shared" si="159"/>
        <v>34.283570892723183</v>
      </c>
      <c r="M343" s="264">
        <f t="shared" si="159"/>
        <v>38.056013179571664</v>
      </c>
      <c r="N343" s="264">
        <f t="shared" si="159"/>
        <v>42.068429237947122</v>
      </c>
      <c r="O343" s="264">
        <f t="shared" si="159"/>
        <v>0</v>
      </c>
      <c r="P343" s="265">
        <f t="shared" si="159"/>
        <v>15.131578947368421</v>
      </c>
      <c r="Q343" s="266">
        <f t="shared" si="159"/>
        <v>31.582176547281232</v>
      </c>
      <c r="R343" s="256"/>
      <c r="S343" s="256"/>
      <c r="T343" s="257"/>
      <c r="U343" s="257"/>
      <c r="V343" s="257"/>
      <c r="W343" s="257"/>
      <c r="X343" s="258"/>
      <c r="Y343" s="321"/>
      <c r="Z343" s="31"/>
    </row>
    <row r="344" spans="1:26">
      <c r="A344" s="274"/>
      <c r="B344" s="235" t="s">
        <v>676</v>
      </c>
      <c r="C344" s="223">
        <v>577</v>
      </c>
      <c r="D344" s="31">
        <v>320</v>
      </c>
      <c r="E344" s="31">
        <v>1209</v>
      </c>
      <c r="F344" s="31">
        <v>1597</v>
      </c>
      <c r="G344" s="31"/>
      <c r="H344" s="31">
        <v>69</v>
      </c>
      <c r="I344" s="181">
        <v>3772</v>
      </c>
      <c r="J344" s="321"/>
      <c r="K344" s="281">
        <f t="shared" si="159"/>
        <v>14.802462801436633</v>
      </c>
      <c r="L344" s="281">
        <f t="shared" si="159"/>
        <v>23.598820058997049</v>
      </c>
      <c r="M344" s="281">
        <f t="shared" si="159"/>
        <v>35.145348837209298</v>
      </c>
      <c r="N344" s="281">
        <f t="shared" si="159"/>
        <v>40.297754226596012</v>
      </c>
      <c r="O344" s="281">
        <f t="shared" si="159"/>
        <v>0</v>
      </c>
      <c r="P344" s="265">
        <f t="shared" si="159"/>
        <v>16.235294117647058</v>
      </c>
      <c r="Q344" s="266">
        <f t="shared" si="159"/>
        <v>28.833511695459407</v>
      </c>
      <c r="R344" s="264"/>
      <c r="S344" s="264"/>
      <c r="T344" s="264"/>
      <c r="U344" s="264"/>
      <c r="V344" s="264"/>
      <c r="W344" s="265"/>
      <c r="X344" s="281"/>
      <c r="Y344" s="321"/>
      <c r="Z344" s="31"/>
    </row>
    <row r="345" spans="1:26">
      <c r="A345" s="274"/>
      <c r="B345" s="236" t="s">
        <v>1048</v>
      </c>
      <c r="C345" s="234">
        <v>569</v>
      </c>
      <c r="D345" s="84">
        <v>346</v>
      </c>
      <c r="E345" s="84">
        <v>1008</v>
      </c>
      <c r="F345" s="84">
        <v>1752</v>
      </c>
      <c r="G345" s="84"/>
      <c r="H345" s="84">
        <v>52</v>
      </c>
      <c r="I345" s="182">
        <v>3727</v>
      </c>
      <c r="J345" s="321"/>
      <c r="K345" s="267">
        <f t="shared" si="159"/>
        <v>14.032059186189889</v>
      </c>
      <c r="L345" s="267">
        <f t="shared" si="159"/>
        <v>23.237071860308934</v>
      </c>
      <c r="M345" s="267">
        <f t="shared" si="159"/>
        <v>33.882352941176471</v>
      </c>
      <c r="N345" s="267">
        <f t="shared" si="159"/>
        <v>41.605319401567328</v>
      </c>
      <c r="O345" s="267">
        <f t="shared" si="159"/>
        <v>0</v>
      </c>
      <c r="P345" s="268">
        <f t="shared" si="159"/>
        <v>12.351543942992874</v>
      </c>
      <c r="Q345" s="269">
        <f t="shared" si="159"/>
        <v>28.340050186297621</v>
      </c>
      <c r="R345" s="270"/>
      <c r="S345" s="267"/>
      <c r="T345" s="267"/>
      <c r="U345" s="267"/>
      <c r="V345" s="267"/>
      <c r="W345" s="268"/>
      <c r="X345" s="267"/>
      <c r="Y345" s="321"/>
      <c r="Z345" s="31"/>
    </row>
    <row r="346" spans="1:26">
      <c r="A346" s="274"/>
      <c r="B346" s="235" t="s">
        <v>49</v>
      </c>
      <c r="C346" s="223"/>
      <c r="D346" s="31"/>
      <c r="E346" s="31"/>
      <c r="F346" s="31"/>
      <c r="G346" s="31"/>
      <c r="H346" s="31"/>
      <c r="I346" s="181"/>
      <c r="J346" s="321"/>
      <c r="K346" s="264">
        <f t="shared" ref="K346:Q348" si="160">IF(C346&gt;0,(C346/C313)*100,)</f>
        <v>0</v>
      </c>
      <c r="L346" s="264">
        <f t="shared" si="160"/>
        <v>0</v>
      </c>
      <c r="M346" s="264">
        <f t="shared" si="160"/>
        <v>0</v>
      </c>
      <c r="N346" s="264">
        <f t="shared" si="160"/>
        <v>0</v>
      </c>
      <c r="O346" s="264">
        <f t="shared" si="160"/>
        <v>0</v>
      </c>
      <c r="P346" s="265">
        <f t="shared" si="160"/>
        <v>0</v>
      </c>
      <c r="Q346" s="266">
        <f t="shared" si="160"/>
        <v>0</v>
      </c>
      <c r="R346" s="256"/>
      <c r="S346" s="256"/>
      <c r="T346" s="257"/>
      <c r="U346" s="257"/>
      <c r="V346" s="257"/>
      <c r="W346" s="257"/>
      <c r="X346" s="258"/>
      <c r="Y346" s="321"/>
      <c r="Z346" s="31"/>
    </row>
    <row r="347" spans="1:26">
      <c r="A347" s="274"/>
      <c r="B347" s="235" t="s">
        <v>678</v>
      </c>
      <c r="C347" s="223"/>
      <c r="D347" s="31"/>
      <c r="E347" s="31"/>
      <c r="F347" s="31"/>
      <c r="G347" s="31"/>
      <c r="H347" s="31"/>
      <c r="I347" s="181"/>
      <c r="J347" s="321"/>
      <c r="K347" s="281">
        <f t="shared" si="160"/>
        <v>0</v>
      </c>
      <c r="L347" s="281">
        <f t="shared" si="160"/>
        <v>0</v>
      </c>
      <c r="M347" s="281">
        <f t="shared" si="160"/>
        <v>0</v>
      </c>
      <c r="N347" s="281">
        <f t="shared" si="160"/>
        <v>0</v>
      </c>
      <c r="O347" s="281">
        <f t="shared" si="160"/>
        <v>0</v>
      </c>
      <c r="P347" s="265">
        <f t="shared" si="160"/>
        <v>0</v>
      </c>
      <c r="Q347" s="266">
        <f t="shared" si="160"/>
        <v>0</v>
      </c>
      <c r="R347" s="264"/>
      <c r="S347" s="264"/>
      <c r="T347" s="264"/>
      <c r="U347" s="264"/>
      <c r="V347" s="264"/>
      <c r="W347" s="265"/>
      <c r="X347" s="281"/>
      <c r="Y347" s="321"/>
      <c r="Z347" s="31"/>
    </row>
    <row r="348" spans="1:26">
      <c r="A348" s="275"/>
      <c r="B348" s="236" t="s">
        <v>1044</v>
      </c>
      <c r="C348" s="234"/>
      <c r="D348" s="84"/>
      <c r="E348" s="84"/>
      <c r="F348" s="84"/>
      <c r="G348" s="84"/>
      <c r="H348" s="84"/>
      <c r="I348" s="182"/>
      <c r="J348" s="321"/>
      <c r="K348" s="267">
        <f t="shared" si="160"/>
        <v>0</v>
      </c>
      <c r="L348" s="267">
        <f t="shared" si="160"/>
        <v>0</v>
      </c>
      <c r="M348" s="267">
        <f t="shared" si="160"/>
        <v>0</v>
      </c>
      <c r="N348" s="267">
        <f t="shared" si="160"/>
        <v>0</v>
      </c>
      <c r="O348" s="267">
        <f t="shared" si="160"/>
        <v>0</v>
      </c>
      <c r="P348" s="268">
        <f t="shared" si="160"/>
        <v>0</v>
      </c>
      <c r="Q348" s="269">
        <f t="shared" si="160"/>
        <v>0</v>
      </c>
      <c r="R348" s="270"/>
      <c r="S348" s="267"/>
      <c r="T348" s="267"/>
      <c r="U348" s="267"/>
      <c r="V348" s="267"/>
      <c r="W348" s="268"/>
      <c r="X348" s="267"/>
      <c r="Y348" s="321"/>
      <c r="Z348" s="31"/>
    </row>
    <row r="349" spans="1:26">
      <c r="A349" s="793" t="s">
        <v>582</v>
      </c>
      <c r="B349" s="788" t="s">
        <v>1143</v>
      </c>
      <c r="C349" s="789">
        <v>6889</v>
      </c>
      <c r="D349" s="790">
        <v>6162</v>
      </c>
      <c r="E349" s="790"/>
      <c r="F349" s="790">
        <v>2036</v>
      </c>
      <c r="G349" s="790">
        <v>511</v>
      </c>
      <c r="H349" s="790"/>
      <c r="I349" s="791">
        <v>15598</v>
      </c>
      <c r="J349" s="321"/>
      <c r="K349" s="318"/>
      <c r="L349" s="253"/>
      <c r="M349" s="241"/>
      <c r="N349" s="241"/>
      <c r="O349" s="241"/>
      <c r="P349" s="241"/>
      <c r="Q349" s="254"/>
      <c r="R349" s="252"/>
      <c r="S349" s="253"/>
      <c r="T349" s="241"/>
      <c r="U349" s="241"/>
      <c r="V349" s="241"/>
      <c r="W349" s="241"/>
      <c r="X349" s="280"/>
      <c r="Y349" s="321"/>
      <c r="Z349" s="31"/>
    </row>
    <row r="350" spans="1:26">
      <c r="A350" s="274"/>
      <c r="B350" s="235" t="s">
        <v>680</v>
      </c>
      <c r="C350" s="223">
        <v>6262</v>
      </c>
      <c r="D350" s="31">
        <v>4819</v>
      </c>
      <c r="E350" s="31"/>
      <c r="F350" s="31">
        <v>2186</v>
      </c>
      <c r="G350" s="31">
        <v>449</v>
      </c>
      <c r="H350" s="31"/>
      <c r="I350" s="181">
        <v>13716</v>
      </c>
      <c r="J350" s="321"/>
      <c r="K350" s="256"/>
      <c r="L350" s="256"/>
      <c r="M350" s="257"/>
      <c r="N350" s="257"/>
      <c r="O350" s="257"/>
      <c r="P350" s="257"/>
      <c r="Q350" s="258"/>
      <c r="R350" s="255"/>
      <c r="S350" s="256"/>
      <c r="T350" s="257"/>
      <c r="U350" s="257"/>
      <c r="V350" s="257"/>
      <c r="W350" s="257"/>
      <c r="X350" s="258"/>
      <c r="Y350" s="321"/>
      <c r="Z350" s="31"/>
    </row>
    <row r="351" spans="1:26">
      <c r="A351" s="274"/>
      <c r="B351" s="235" t="s">
        <v>682</v>
      </c>
      <c r="C351" s="223">
        <v>6502</v>
      </c>
      <c r="D351" s="31">
        <v>4712</v>
      </c>
      <c r="E351" s="31"/>
      <c r="F351" s="31">
        <v>2572</v>
      </c>
      <c r="G351" s="31">
        <v>561</v>
      </c>
      <c r="H351" s="31"/>
      <c r="I351" s="181">
        <v>14347</v>
      </c>
      <c r="J351" s="321"/>
      <c r="K351" s="256"/>
      <c r="L351" s="256"/>
      <c r="M351" s="257"/>
      <c r="N351" s="257"/>
      <c r="O351" s="257"/>
      <c r="P351" s="257"/>
      <c r="Q351" s="258"/>
      <c r="R351" s="255"/>
      <c r="S351" s="256"/>
      <c r="T351" s="257"/>
      <c r="U351" s="257"/>
      <c r="V351" s="257"/>
      <c r="W351" s="257"/>
      <c r="X351" s="258"/>
      <c r="Y351" s="321"/>
      <c r="Z351" s="31"/>
    </row>
    <row r="352" spans="1:26">
      <c r="A352" s="274"/>
      <c r="B352" s="235" t="s">
        <v>804</v>
      </c>
      <c r="C352" s="223">
        <v>6374</v>
      </c>
      <c r="D352" s="31">
        <v>5316</v>
      </c>
      <c r="E352" s="31"/>
      <c r="F352" s="31">
        <v>2455</v>
      </c>
      <c r="G352" s="31">
        <v>553</v>
      </c>
      <c r="H352" s="31"/>
      <c r="I352" s="181">
        <v>14698</v>
      </c>
      <c r="J352" s="321"/>
      <c r="K352" s="256"/>
      <c r="L352" s="256"/>
      <c r="M352" s="257"/>
      <c r="N352" s="257"/>
      <c r="O352" s="257"/>
      <c r="P352" s="257"/>
      <c r="Q352" s="258"/>
      <c r="R352" s="255"/>
      <c r="S352" s="256"/>
      <c r="T352" s="257"/>
      <c r="U352" s="257"/>
      <c r="V352" s="257"/>
      <c r="W352" s="257"/>
      <c r="X352" s="258"/>
      <c r="Y352" s="321"/>
      <c r="Z352" s="31"/>
    </row>
    <row r="353" spans="1:32">
      <c r="A353" s="274"/>
      <c r="B353" s="235" t="s">
        <v>57</v>
      </c>
      <c r="C353" s="223">
        <v>6462</v>
      </c>
      <c r="D353" s="31">
        <v>5234</v>
      </c>
      <c r="E353" s="31"/>
      <c r="F353" s="31">
        <v>2523</v>
      </c>
      <c r="G353" s="31">
        <v>568</v>
      </c>
      <c r="H353" s="31"/>
      <c r="I353" s="181">
        <v>14787</v>
      </c>
      <c r="J353" s="321"/>
      <c r="K353" s="256"/>
      <c r="L353" s="256"/>
      <c r="M353" s="257"/>
      <c r="N353" s="257"/>
      <c r="O353" s="257"/>
      <c r="P353" s="257"/>
      <c r="Q353" s="258"/>
      <c r="R353" s="255"/>
      <c r="S353" s="256"/>
      <c r="T353" s="257"/>
      <c r="U353" s="257"/>
      <c r="V353" s="257"/>
      <c r="W353" s="257"/>
      <c r="X353" s="258"/>
      <c r="Y353" s="321"/>
      <c r="Z353" s="31"/>
      <c r="AA353" s="599"/>
    </row>
    <row r="354" spans="1:32">
      <c r="A354" s="274"/>
      <c r="B354" s="235" t="s">
        <v>650</v>
      </c>
      <c r="C354" s="223">
        <v>6796</v>
      </c>
      <c r="D354" s="31">
        <v>5004</v>
      </c>
      <c r="E354" s="31"/>
      <c r="F354" s="31">
        <v>2420</v>
      </c>
      <c r="G354" s="31">
        <v>549</v>
      </c>
      <c r="H354" s="31"/>
      <c r="I354" s="181">
        <v>14769</v>
      </c>
      <c r="J354" s="321"/>
      <c r="K354" s="256"/>
      <c r="L354" s="256"/>
      <c r="M354" s="257"/>
      <c r="N354" s="257"/>
      <c r="O354" s="257"/>
      <c r="P354" s="257"/>
      <c r="Q354" s="258"/>
      <c r="R354" s="255"/>
      <c r="S354" s="256"/>
      <c r="T354" s="257"/>
      <c r="U354" s="257"/>
      <c r="V354" s="257"/>
      <c r="W354" s="257"/>
      <c r="X354" s="258"/>
      <c r="Y354" s="321"/>
      <c r="Z354" s="31"/>
    </row>
    <row r="355" spans="1:32">
      <c r="A355" s="274"/>
      <c r="B355" s="236" t="s">
        <v>1030</v>
      </c>
      <c r="C355" s="234">
        <v>7180</v>
      </c>
      <c r="D355" s="84">
        <v>5003</v>
      </c>
      <c r="E355" s="84"/>
      <c r="F355" s="84">
        <v>2213</v>
      </c>
      <c r="G355" s="84">
        <v>540</v>
      </c>
      <c r="H355" s="84"/>
      <c r="I355" s="182">
        <v>14936</v>
      </c>
      <c r="J355" s="321"/>
      <c r="K355" s="260"/>
      <c r="L355" s="260"/>
      <c r="M355" s="261"/>
      <c r="N355" s="261"/>
      <c r="O355" s="261"/>
      <c r="P355" s="261"/>
      <c r="Q355" s="262"/>
      <c r="R355" s="259"/>
      <c r="S355" s="260"/>
      <c r="T355" s="261"/>
      <c r="U355" s="261"/>
      <c r="V355" s="261"/>
      <c r="W355" s="261"/>
      <c r="X355" s="262"/>
      <c r="Y355" s="321"/>
      <c r="Z355" s="31"/>
    </row>
    <row r="356" spans="1:32">
      <c r="A356" s="274"/>
      <c r="B356" s="235" t="s">
        <v>361</v>
      </c>
      <c r="C356" s="223">
        <v>3330</v>
      </c>
      <c r="D356" s="31">
        <v>2578</v>
      </c>
      <c r="E356" s="31"/>
      <c r="F356" s="31">
        <v>1373</v>
      </c>
      <c r="G356" s="31">
        <v>223</v>
      </c>
      <c r="H356" s="31"/>
      <c r="I356" s="181">
        <v>7504</v>
      </c>
      <c r="J356" s="321"/>
      <c r="K356" s="256"/>
      <c r="L356" s="256"/>
      <c r="M356" s="257"/>
      <c r="N356" s="257"/>
      <c r="O356" s="257"/>
      <c r="P356" s="257"/>
      <c r="Q356" s="258"/>
      <c r="R356" s="255"/>
      <c r="S356" s="256"/>
      <c r="T356" s="257"/>
      <c r="U356" s="257"/>
      <c r="V356" s="257"/>
      <c r="W356" s="257"/>
      <c r="X356" s="258"/>
      <c r="Y356" s="321"/>
      <c r="Z356" s="31"/>
    </row>
    <row r="357" spans="1:32">
      <c r="A357" s="274"/>
      <c r="B357" s="235" t="s">
        <v>652</v>
      </c>
      <c r="C357" s="223">
        <v>3166</v>
      </c>
      <c r="D357" s="31">
        <v>2636</v>
      </c>
      <c r="E357" s="31"/>
      <c r="F357" s="31">
        <v>1281</v>
      </c>
      <c r="G357" s="31">
        <v>197</v>
      </c>
      <c r="H357" s="31"/>
      <c r="I357" s="181">
        <v>7280</v>
      </c>
      <c r="J357" s="321"/>
      <c r="K357" s="256"/>
      <c r="L357" s="256"/>
      <c r="M357" s="257"/>
      <c r="N357" s="257"/>
      <c r="O357" s="257"/>
      <c r="P357" s="257"/>
      <c r="Q357" s="258"/>
      <c r="R357" s="255"/>
      <c r="S357" s="256"/>
      <c r="T357" s="257"/>
      <c r="U357" s="257"/>
      <c r="V357" s="257"/>
      <c r="W357" s="257"/>
      <c r="X357" s="258"/>
      <c r="Y357" s="321"/>
      <c r="Z357" s="31"/>
    </row>
    <row r="358" spans="1:32">
      <c r="A358" s="274"/>
      <c r="B358" s="235" t="s">
        <v>654</v>
      </c>
      <c r="C358" s="237">
        <v>3252</v>
      </c>
      <c r="D358" s="238">
        <v>2612</v>
      </c>
      <c r="E358" s="238"/>
      <c r="F358" s="238">
        <v>1258</v>
      </c>
      <c r="G358" s="238">
        <v>198</v>
      </c>
      <c r="H358" s="238"/>
      <c r="I358" s="322">
        <v>7320</v>
      </c>
      <c r="J358" s="321"/>
      <c r="K358" s="256"/>
      <c r="L358" s="256"/>
      <c r="M358" s="257"/>
      <c r="N358" s="257"/>
      <c r="O358" s="257"/>
      <c r="P358" s="257"/>
      <c r="Q358" s="258"/>
      <c r="R358" s="255"/>
      <c r="S358" s="256"/>
      <c r="T358" s="257"/>
      <c r="U358" s="257"/>
      <c r="V358" s="257"/>
      <c r="W358" s="257"/>
      <c r="X358" s="258"/>
      <c r="Y358" s="321"/>
      <c r="Z358" s="31"/>
    </row>
    <row r="359" spans="1:32">
      <c r="A359" s="274"/>
      <c r="B359" s="235" t="s">
        <v>380</v>
      </c>
      <c r="C359" s="223">
        <v>3321</v>
      </c>
      <c r="D359" s="31">
        <v>2977</v>
      </c>
      <c r="E359" s="31"/>
      <c r="F359" s="31">
        <v>1283</v>
      </c>
      <c r="G359" s="31">
        <v>192</v>
      </c>
      <c r="H359" s="31"/>
      <c r="I359" s="181">
        <v>7773</v>
      </c>
      <c r="J359" s="321"/>
      <c r="K359" s="256"/>
      <c r="L359" s="256"/>
      <c r="M359" s="257"/>
      <c r="N359" s="257"/>
      <c r="O359" s="257"/>
      <c r="P359" s="257"/>
      <c r="Q359" s="258"/>
      <c r="R359" s="255"/>
      <c r="S359" s="256"/>
      <c r="T359" s="257"/>
      <c r="U359" s="257"/>
      <c r="V359" s="257"/>
      <c r="W359" s="257"/>
      <c r="X359" s="258"/>
      <c r="Y359" s="321"/>
      <c r="Z359" s="31"/>
    </row>
    <row r="360" spans="1:32">
      <c r="A360" s="274"/>
      <c r="B360" s="235" t="s">
        <v>382</v>
      </c>
      <c r="C360" s="223">
        <v>3209</v>
      </c>
      <c r="D360" s="31">
        <v>3104</v>
      </c>
      <c r="E360" s="31"/>
      <c r="F360" s="31">
        <v>1179</v>
      </c>
      <c r="G360" s="31">
        <v>183</v>
      </c>
      <c r="H360" s="31"/>
      <c r="I360" s="181">
        <v>7675</v>
      </c>
      <c r="J360" s="321"/>
      <c r="K360" s="306"/>
      <c r="L360" s="256"/>
      <c r="M360" s="257"/>
      <c r="N360" s="257"/>
      <c r="O360" s="257"/>
      <c r="P360" s="257"/>
      <c r="Q360" s="258"/>
      <c r="R360" s="255"/>
      <c r="S360" s="256"/>
      <c r="T360" s="257"/>
      <c r="U360" s="257"/>
      <c r="V360" s="257"/>
      <c r="W360" s="257"/>
      <c r="X360" s="258"/>
      <c r="Y360" s="321"/>
      <c r="Z360" s="31"/>
    </row>
    <row r="361" spans="1:32">
      <c r="A361" s="274"/>
      <c r="B361" s="235" t="s">
        <v>656</v>
      </c>
      <c r="C361" s="223">
        <v>3281</v>
      </c>
      <c r="D361" s="31">
        <v>3264</v>
      </c>
      <c r="E361" s="31"/>
      <c r="F361" s="31">
        <v>1043</v>
      </c>
      <c r="G361" s="31">
        <v>238</v>
      </c>
      <c r="H361" s="31"/>
      <c r="I361" s="181">
        <v>7826</v>
      </c>
      <c r="J361" s="321"/>
      <c r="K361" s="256">
        <f>IF(C361&gt;0,(C361/C349)*100,)</f>
        <v>47.626651183045432</v>
      </c>
      <c r="L361" s="256">
        <f t="shared" ref="L361:L362" si="161">IF(D361&gt;0,(D361/D349)*100,)</f>
        <v>52.969814995131451</v>
      </c>
      <c r="M361" s="257">
        <f t="shared" ref="M361:M367" si="162">IF(E361&gt;0,(E361/E349)*100,)</f>
        <v>0</v>
      </c>
      <c r="N361" s="257">
        <f t="shared" ref="N361:N367" si="163">IF(F361&gt;0,(F361/F349)*100,)</f>
        <v>51.227897838899807</v>
      </c>
      <c r="O361" s="257">
        <f t="shared" ref="O361:O365" si="164">IF(G361&gt;0,(G361/G349)*100,)</f>
        <v>46.575342465753423</v>
      </c>
      <c r="P361" s="263">
        <f t="shared" ref="P361:P367" si="165">IF(H361&gt;0,(H361/H349)*100,)</f>
        <v>0</v>
      </c>
      <c r="Q361" s="257">
        <f>IF(I361&gt;0,(I361/I349)*100,)</f>
        <v>50.173099115271192</v>
      </c>
      <c r="R361" s="255"/>
      <c r="S361" s="256"/>
      <c r="T361" s="257"/>
      <c r="U361" s="257"/>
      <c r="V361" s="257"/>
      <c r="W361" s="257"/>
      <c r="X361" s="258"/>
      <c r="Y361" s="321"/>
      <c r="Z361" s="31"/>
    </row>
    <row r="362" spans="1:32">
      <c r="A362" s="274"/>
      <c r="B362" s="235" t="s">
        <v>658</v>
      </c>
      <c r="C362" s="223">
        <v>3041</v>
      </c>
      <c r="D362" s="31">
        <v>3307</v>
      </c>
      <c r="E362" s="31"/>
      <c r="F362" s="31">
        <v>1147</v>
      </c>
      <c r="G362" s="31">
        <v>190</v>
      </c>
      <c r="H362" s="31"/>
      <c r="I362" s="181">
        <v>7685</v>
      </c>
      <c r="J362" s="321"/>
      <c r="K362" s="281">
        <f t="shared" ref="K362:K367" si="166">IF(C362&gt;0,(C362/C350)*100,)</f>
        <v>48.562759501756624</v>
      </c>
      <c r="L362" s="264">
        <f t="shared" si="161"/>
        <v>68.624195891263753</v>
      </c>
      <c r="M362" s="264">
        <f t="shared" si="162"/>
        <v>0</v>
      </c>
      <c r="N362" s="264">
        <f t="shared" si="163"/>
        <v>52.470265324794141</v>
      </c>
      <c r="O362" s="264">
        <f t="shared" si="164"/>
        <v>42.31625835189309</v>
      </c>
      <c r="P362" s="265">
        <f t="shared" si="165"/>
        <v>0</v>
      </c>
      <c r="Q362" s="266">
        <f t="shared" ref="Q362:Q367" si="167">IF(I362&gt;0,(I362/I350)*100,)</f>
        <v>56.029454651501901</v>
      </c>
      <c r="R362" s="264"/>
      <c r="S362" s="264"/>
      <c r="T362" s="264"/>
      <c r="U362" s="264"/>
      <c r="V362" s="264"/>
      <c r="W362" s="265"/>
      <c r="X362" s="281"/>
      <c r="Y362" s="321"/>
      <c r="Z362" s="31"/>
    </row>
    <row r="363" spans="1:32">
      <c r="A363" s="274"/>
      <c r="B363" s="235" t="s">
        <v>660</v>
      </c>
      <c r="C363" s="223">
        <v>3198</v>
      </c>
      <c r="D363" s="31">
        <v>3246</v>
      </c>
      <c r="E363" s="31"/>
      <c r="F363" s="31">
        <v>1325</v>
      </c>
      <c r="G363" s="31">
        <v>231</v>
      </c>
      <c r="H363" s="31"/>
      <c r="I363" s="181">
        <v>8000</v>
      </c>
      <c r="J363" s="321"/>
      <c r="K363" s="264">
        <f t="shared" si="166"/>
        <v>49.184866195016916</v>
      </c>
      <c r="L363" s="264">
        <f>IF(D363&gt;0,(D363/D351)*100,)</f>
        <v>68.887945670628184</v>
      </c>
      <c r="M363" s="264">
        <f t="shared" si="162"/>
        <v>0</v>
      </c>
      <c r="N363" s="264">
        <f t="shared" si="163"/>
        <v>51.516329704510113</v>
      </c>
      <c r="O363" s="264">
        <f t="shared" si="164"/>
        <v>41.17647058823529</v>
      </c>
      <c r="P363" s="265">
        <f t="shared" si="165"/>
        <v>0</v>
      </c>
      <c r="Q363" s="266">
        <f t="shared" si="167"/>
        <v>55.760786227085802</v>
      </c>
      <c r="R363" s="264"/>
      <c r="S363" s="264"/>
      <c r="T363" s="264"/>
      <c r="U363" s="264"/>
      <c r="V363" s="264"/>
      <c r="W363" s="265"/>
      <c r="X363" s="281"/>
      <c r="Y363" s="321"/>
      <c r="Z363" s="31"/>
    </row>
    <row r="364" spans="1:32">
      <c r="A364" s="274"/>
      <c r="B364" s="235" t="s">
        <v>806</v>
      </c>
      <c r="C364" s="223">
        <v>3284</v>
      </c>
      <c r="D364" s="31">
        <v>3266</v>
      </c>
      <c r="E364" s="31"/>
      <c r="F364" s="31">
        <v>1317</v>
      </c>
      <c r="G364" s="31">
        <v>222</v>
      </c>
      <c r="H364" s="31"/>
      <c r="I364" s="181">
        <v>8089</v>
      </c>
      <c r="J364" s="321"/>
      <c r="K364" s="264">
        <f t="shared" si="166"/>
        <v>51.521807342328209</v>
      </c>
      <c r="L364" s="264">
        <f t="shared" ref="L364:L367" si="168">IF(D364&gt;0,(D364/D352)*100,)</f>
        <v>61.437170805116622</v>
      </c>
      <c r="M364" s="264">
        <f t="shared" si="162"/>
        <v>0</v>
      </c>
      <c r="N364" s="264">
        <f t="shared" si="163"/>
        <v>53.645621181262726</v>
      </c>
      <c r="O364" s="264">
        <f t="shared" si="164"/>
        <v>40.144665461121157</v>
      </c>
      <c r="P364" s="265">
        <f t="shared" si="165"/>
        <v>0</v>
      </c>
      <c r="Q364" s="266">
        <f t="shared" si="167"/>
        <v>55.03469859844877</v>
      </c>
      <c r="R364" s="264"/>
      <c r="S364" s="264"/>
      <c r="T364" s="264"/>
      <c r="U364" s="264"/>
      <c r="V364" s="264"/>
      <c r="W364" s="265"/>
      <c r="X364" s="281"/>
      <c r="Y364" s="321"/>
      <c r="Z364" s="31"/>
    </row>
    <row r="365" spans="1:32">
      <c r="A365" s="274"/>
      <c r="B365" s="235" t="s">
        <v>39</v>
      </c>
      <c r="C365" s="223">
        <v>3465</v>
      </c>
      <c r="D365" s="31">
        <v>3413</v>
      </c>
      <c r="E365" s="31"/>
      <c r="F365" s="31">
        <v>1453</v>
      </c>
      <c r="G365" s="31">
        <v>199</v>
      </c>
      <c r="H365" s="31"/>
      <c r="I365" s="181">
        <v>8530</v>
      </c>
      <c r="J365" s="321"/>
      <c r="K365" s="264">
        <f t="shared" si="166"/>
        <v>53.621169916434539</v>
      </c>
      <c r="L365" s="264">
        <f t="shared" si="168"/>
        <v>65.208253725640049</v>
      </c>
      <c r="M365" s="264">
        <f t="shared" si="162"/>
        <v>0</v>
      </c>
      <c r="N365" s="264">
        <f t="shared" si="163"/>
        <v>57.590170432025367</v>
      </c>
      <c r="O365" s="264">
        <f t="shared" si="164"/>
        <v>35.035211267605632</v>
      </c>
      <c r="P365" s="265">
        <f t="shared" si="165"/>
        <v>0</v>
      </c>
      <c r="Q365" s="266">
        <f t="shared" si="167"/>
        <v>57.685805099073505</v>
      </c>
      <c r="R365" s="264"/>
      <c r="S365" s="264"/>
      <c r="T365" s="264"/>
      <c r="U365" s="264"/>
      <c r="V365" s="264"/>
      <c r="W365" s="265"/>
      <c r="X365" s="281"/>
      <c r="Y365" s="321"/>
      <c r="Z365" s="31"/>
    </row>
    <row r="366" spans="1:32">
      <c r="A366" s="274"/>
      <c r="B366" s="235" t="s">
        <v>662</v>
      </c>
      <c r="C366" s="223">
        <v>3654</v>
      </c>
      <c r="D366" s="31">
        <v>3354</v>
      </c>
      <c r="E366" s="31"/>
      <c r="F366" s="31">
        <v>1460</v>
      </c>
      <c r="G366" s="31">
        <v>212</v>
      </c>
      <c r="H366" s="31"/>
      <c r="I366" s="181">
        <v>8680</v>
      </c>
      <c r="J366" s="321"/>
      <c r="K366" s="281">
        <f t="shared" si="166"/>
        <v>53.766921718658033</v>
      </c>
      <c r="L366" s="281">
        <f t="shared" si="168"/>
        <v>67.026378896882505</v>
      </c>
      <c r="M366" s="281">
        <f t="shared" si="162"/>
        <v>0</v>
      </c>
      <c r="N366" s="281">
        <f t="shared" si="163"/>
        <v>60.330578512396691</v>
      </c>
      <c r="O366" s="281">
        <f>IF(G366&gt;0,(G366/G354)*100,)</f>
        <v>38.615664845173043</v>
      </c>
      <c r="P366" s="265">
        <f t="shared" si="165"/>
        <v>0</v>
      </c>
      <c r="Q366" s="266">
        <f t="shared" si="167"/>
        <v>58.77175164195274</v>
      </c>
      <c r="R366" s="688"/>
      <c r="S366" s="281"/>
      <c r="T366" s="281"/>
      <c r="U366" s="281"/>
      <c r="V366" s="281"/>
      <c r="W366" s="265"/>
      <c r="X366" s="281"/>
      <c r="Y366" s="321"/>
      <c r="Z366" s="31"/>
    </row>
    <row r="367" spans="1:32">
      <c r="A367" s="274"/>
      <c r="B367" s="236" t="s">
        <v>1032</v>
      </c>
      <c r="C367" s="234">
        <v>3988</v>
      </c>
      <c r="D367" s="84">
        <v>3268</v>
      </c>
      <c r="E367" s="84"/>
      <c r="F367" s="84">
        <v>1287</v>
      </c>
      <c r="G367" s="84">
        <v>239</v>
      </c>
      <c r="H367" s="84"/>
      <c r="I367" s="182">
        <v>8782</v>
      </c>
      <c r="J367" s="321"/>
      <c r="K367" s="267">
        <f t="shared" si="166"/>
        <v>55.543175487465177</v>
      </c>
      <c r="L367" s="267">
        <f t="shared" si="168"/>
        <v>65.320807515490714</v>
      </c>
      <c r="M367" s="267">
        <f t="shared" si="162"/>
        <v>0</v>
      </c>
      <c r="N367" s="267">
        <f t="shared" si="163"/>
        <v>58.156348847718029</v>
      </c>
      <c r="O367" s="267">
        <f>IF(G367&gt;0,(G367/G355)*100,)</f>
        <v>44.25925925925926</v>
      </c>
      <c r="P367" s="268">
        <f t="shared" si="165"/>
        <v>0</v>
      </c>
      <c r="Q367" s="269">
        <f t="shared" si="167"/>
        <v>58.797536154258168</v>
      </c>
      <c r="R367" s="270" t="s">
        <v>37</v>
      </c>
      <c r="Y367" s="321"/>
    </row>
    <row r="368" spans="1:32">
      <c r="A368" s="274"/>
      <c r="B368" s="235" t="s">
        <v>41</v>
      </c>
      <c r="C368" s="223">
        <v>2735</v>
      </c>
      <c r="D368" s="31">
        <v>2716</v>
      </c>
      <c r="E368" s="31"/>
      <c r="F368" s="31">
        <v>910</v>
      </c>
      <c r="G368" s="31">
        <v>132</v>
      </c>
      <c r="H368" s="31"/>
      <c r="I368" s="181">
        <v>6493</v>
      </c>
      <c r="J368" s="321"/>
      <c r="K368" s="264">
        <f t="shared" ref="K368:Q370" si="169">IF(C368&gt;0,(C368/C365)*100,)</f>
        <v>78.932178932178928</v>
      </c>
      <c r="L368" s="264">
        <f t="shared" si="169"/>
        <v>79.578083797245824</v>
      </c>
      <c r="M368" s="264">
        <f t="shared" si="169"/>
        <v>0</v>
      </c>
      <c r="N368" s="264">
        <f t="shared" si="169"/>
        <v>62.629043358568481</v>
      </c>
      <c r="O368" s="264">
        <f t="shared" si="169"/>
        <v>66.331658291457288</v>
      </c>
      <c r="P368" s="265">
        <f t="shared" si="169"/>
        <v>0</v>
      </c>
      <c r="Q368" s="266">
        <f t="shared" si="169"/>
        <v>76.119577960140688</v>
      </c>
      <c r="R368" s="264">
        <f t="shared" ref="R368:X370" si="170">+K368+K371</f>
        <v>78.932178932178928</v>
      </c>
      <c r="S368" s="264">
        <f t="shared" si="170"/>
        <v>79.578083797245824</v>
      </c>
      <c r="T368" s="264">
        <f t="shared" si="170"/>
        <v>0</v>
      </c>
      <c r="U368" s="264">
        <f t="shared" si="170"/>
        <v>62.629043358568481</v>
      </c>
      <c r="V368" s="264">
        <f t="shared" si="170"/>
        <v>66.331658291457288</v>
      </c>
      <c r="W368" s="265">
        <f t="shared" si="170"/>
        <v>0</v>
      </c>
      <c r="X368" s="281">
        <f t="shared" si="170"/>
        <v>76.119577960140688</v>
      </c>
      <c r="Y368" s="321"/>
      <c r="Z368" s="31">
        <f t="shared" ref="Z368:AF370" si="171">+K368+K371+K374</f>
        <v>100</v>
      </c>
      <c r="AA368" s="180">
        <f t="shared" si="171"/>
        <v>100</v>
      </c>
      <c r="AB368" s="180">
        <f t="shared" si="171"/>
        <v>0</v>
      </c>
      <c r="AC368" s="180">
        <f t="shared" si="171"/>
        <v>100</v>
      </c>
      <c r="AD368" s="180">
        <f t="shared" si="171"/>
        <v>100</v>
      </c>
      <c r="AE368" s="180">
        <f t="shared" si="171"/>
        <v>0</v>
      </c>
      <c r="AF368" s="180">
        <f t="shared" si="171"/>
        <v>100</v>
      </c>
    </row>
    <row r="369" spans="1:32">
      <c r="A369" s="274"/>
      <c r="B369" s="235" t="s">
        <v>664</v>
      </c>
      <c r="C369" s="223">
        <v>2912</v>
      </c>
      <c r="D369" s="31">
        <v>2583</v>
      </c>
      <c r="E369" s="31"/>
      <c r="F369" s="31">
        <v>898</v>
      </c>
      <c r="G369" s="31">
        <v>145</v>
      </c>
      <c r="H369" s="31"/>
      <c r="I369" s="181">
        <v>6538</v>
      </c>
      <c r="J369" s="321"/>
      <c r="K369" s="281">
        <f t="shared" si="169"/>
        <v>79.693486590038304</v>
      </c>
      <c r="L369" s="281">
        <f t="shared" si="169"/>
        <v>77.012522361359572</v>
      </c>
      <c r="M369" s="281">
        <f t="shared" si="169"/>
        <v>0</v>
      </c>
      <c r="N369" s="281">
        <f t="shared" si="169"/>
        <v>61.506849315068493</v>
      </c>
      <c r="O369" s="281">
        <f t="shared" si="169"/>
        <v>68.396226415094347</v>
      </c>
      <c r="P369" s="265">
        <f t="shared" si="169"/>
        <v>0</v>
      </c>
      <c r="Q369" s="266">
        <f t="shared" si="169"/>
        <v>75.322580645161281</v>
      </c>
      <c r="R369" s="281">
        <f t="shared" si="170"/>
        <v>79.693486590038304</v>
      </c>
      <c r="S369" s="281">
        <f t="shared" si="170"/>
        <v>77.012522361359572</v>
      </c>
      <c r="T369" s="281">
        <f t="shared" si="170"/>
        <v>0</v>
      </c>
      <c r="U369" s="281">
        <f t="shared" si="170"/>
        <v>61.506849315068493</v>
      </c>
      <c r="V369" s="281">
        <f t="shared" si="170"/>
        <v>68.396226415094347</v>
      </c>
      <c r="W369" s="265">
        <f t="shared" si="170"/>
        <v>0</v>
      </c>
      <c r="X369" s="281">
        <f t="shared" si="170"/>
        <v>75.322580645161281</v>
      </c>
      <c r="Y369" s="321"/>
      <c r="Z369" s="31">
        <f t="shared" si="171"/>
        <v>99.999999999999986</v>
      </c>
      <c r="AA369" s="179">
        <f t="shared" si="171"/>
        <v>100</v>
      </c>
      <c r="AB369" s="179">
        <f t="shared" si="171"/>
        <v>0</v>
      </c>
      <c r="AC369" s="179">
        <f t="shared" si="171"/>
        <v>100</v>
      </c>
      <c r="AD369" s="179">
        <f t="shared" si="171"/>
        <v>100</v>
      </c>
      <c r="AE369" s="179">
        <f t="shared" si="171"/>
        <v>0</v>
      </c>
      <c r="AF369" s="179">
        <f t="shared" si="171"/>
        <v>99.999999999999986</v>
      </c>
    </row>
    <row r="370" spans="1:32">
      <c r="A370" s="274"/>
      <c r="B370" s="236" t="s">
        <v>1034</v>
      </c>
      <c r="C370" s="234">
        <v>3141</v>
      </c>
      <c r="D370" s="84">
        <v>2597</v>
      </c>
      <c r="E370" s="84"/>
      <c r="F370" s="84">
        <v>821</v>
      </c>
      <c r="G370" s="84">
        <v>163</v>
      </c>
      <c r="H370" s="84"/>
      <c r="I370" s="182">
        <v>6722</v>
      </c>
      <c r="J370" s="321"/>
      <c r="K370" s="267">
        <f t="shared" si="169"/>
        <v>78.761283851554666</v>
      </c>
      <c r="L370" s="267">
        <f t="shared" si="169"/>
        <v>79.467564259485926</v>
      </c>
      <c r="M370" s="267">
        <f t="shared" si="169"/>
        <v>0</v>
      </c>
      <c r="N370" s="267">
        <f t="shared" si="169"/>
        <v>63.791763791763792</v>
      </c>
      <c r="O370" s="267">
        <f t="shared" si="169"/>
        <v>68.20083682008368</v>
      </c>
      <c r="P370" s="268">
        <f t="shared" si="169"/>
        <v>0</v>
      </c>
      <c r="Q370" s="269">
        <f t="shared" si="169"/>
        <v>76.542928717831927</v>
      </c>
      <c r="R370" s="281">
        <f t="shared" si="170"/>
        <v>78.761283851554666</v>
      </c>
      <c r="S370" s="281">
        <f t="shared" si="170"/>
        <v>79.467564259485926</v>
      </c>
      <c r="T370" s="281">
        <f t="shared" si="170"/>
        <v>0</v>
      </c>
      <c r="U370" s="281">
        <f t="shared" si="170"/>
        <v>63.791763791763792</v>
      </c>
      <c r="V370" s="281">
        <f t="shared" si="170"/>
        <v>68.20083682008368</v>
      </c>
      <c r="W370" s="265">
        <f t="shared" si="170"/>
        <v>0</v>
      </c>
      <c r="X370" s="281">
        <f t="shared" si="170"/>
        <v>76.542928717831927</v>
      </c>
      <c r="Y370" s="321"/>
      <c r="Z370" s="31">
        <f t="shared" si="171"/>
        <v>100</v>
      </c>
      <c r="AA370" s="179">
        <f t="shared" si="171"/>
        <v>100</v>
      </c>
      <c r="AB370" s="179">
        <f t="shared" si="171"/>
        <v>0</v>
      </c>
      <c r="AC370" s="179">
        <f t="shared" si="171"/>
        <v>100</v>
      </c>
      <c r="AD370" s="179">
        <f t="shared" si="171"/>
        <v>100</v>
      </c>
      <c r="AE370" s="179">
        <f t="shared" si="171"/>
        <v>0</v>
      </c>
      <c r="AF370" s="179">
        <f t="shared" si="171"/>
        <v>100</v>
      </c>
    </row>
    <row r="371" spans="1:32">
      <c r="A371" s="274"/>
      <c r="B371" s="235" t="s">
        <v>43</v>
      </c>
      <c r="C371" s="223"/>
      <c r="D371" s="31"/>
      <c r="E371" s="31"/>
      <c r="F371" s="31">
        <v>0</v>
      </c>
      <c r="G371" s="31">
        <v>0</v>
      </c>
      <c r="H371" s="31"/>
      <c r="I371" s="181">
        <v>0</v>
      </c>
      <c r="J371" s="321"/>
      <c r="K371" s="264">
        <f t="shared" ref="K371:Q373" si="172">IF(C371&gt;0,(C371/C365)*100,)</f>
        <v>0</v>
      </c>
      <c r="L371" s="264">
        <f t="shared" si="172"/>
        <v>0</v>
      </c>
      <c r="M371" s="264">
        <f t="shared" si="172"/>
        <v>0</v>
      </c>
      <c r="N371" s="264">
        <f t="shared" si="172"/>
        <v>0</v>
      </c>
      <c r="O371" s="264">
        <f t="shared" si="172"/>
        <v>0</v>
      </c>
      <c r="P371" s="265">
        <f t="shared" si="172"/>
        <v>0</v>
      </c>
      <c r="Q371" s="266">
        <f t="shared" si="172"/>
        <v>0</v>
      </c>
      <c r="R371" s="256"/>
      <c r="S371" s="256"/>
      <c r="T371" s="257"/>
      <c r="U371" s="257"/>
      <c r="V371" s="257"/>
      <c r="W371" s="257"/>
      <c r="X371" s="258"/>
      <c r="Y371" s="321"/>
      <c r="Z371" s="31"/>
    </row>
    <row r="372" spans="1:32">
      <c r="A372" s="274"/>
      <c r="B372" s="235" t="s">
        <v>666</v>
      </c>
      <c r="C372" s="223"/>
      <c r="D372" s="31"/>
      <c r="E372" s="31"/>
      <c r="F372" s="31">
        <v>0</v>
      </c>
      <c r="G372" s="31">
        <v>0</v>
      </c>
      <c r="H372" s="31"/>
      <c r="I372" s="181">
        <v>0</v>
      </c>
      <c r="J372" s="321"/>
      <c r="K372" s="281">
        <f t="shared" si="172"/>
        <v>0</v>
      </c>
      <c r="L372" s="281">
        <f t="shared" si="172"/>
        <v>0</v>
      </c>
      <c r="M372" s="281">
        <f t="shared" si="172"/>
        <v>0</v>
      </c>
      <c r="N372" s="281">
        <f t="shared" si="172"/>
        <v>0</v>
      </c>
      <c r="O372" s="281">
        <f t="shared" si="172"/>
        <v>0</v>
      </c>
      <c r="P372" s="265">
        <f t="shared" si="172"/>
        <v>0</v>
      </c>
      <c r="Q372" s="266">
        <f t="shared" si="172"/>
        <v>0</v>
      </c>
      <c r="R372" s="264"/>
      <c r="S372" s="264"/>
      <c r="T372" s="264"/>
      <c r="U372" s="264"/>
      <c r="V372" s="264"/>
      <c r="W372" s="265"/>
      <c r="X372" s="281"/>
      <c r="Y372" s="321"/>
      <c r="Z372" s="31"/>
    </row>
    <row r="373" spans="1:32">
      <c r="A373" s="274"/>
      <c r="B373" s="236" t="s">
        <v>1036</v>
      </c>
      <c r="C373" s="234"/>
      <c r="D373" s="84"/>
      <c r="E373" s="84"/>
      <c r="F373" s="84">
        <v>0</v>
      </c>
      <c r="G373" s="84">
        <v>0</v>
      </c>
      <c r="H373" s="84"/>
      <c r="I373" s="182">
        <v>0</v>
      </c>
      <c r="J373" s="321"/>
      <c r="K373" s="267">
        <f t="shared" si="172"/>
        <v>0</v>
      </c>
      <c r="L373" s="267">
        <f t="shared" si="172"/>
        <v>0</v>
      </c>
      <c r="M373" s="267">
        <f t="shared" si="172"/>
        <v>0</v>
      </c>
      <c r="N373" s="267">
        <f t="shared" si="172"/>
        <v>0</v>
      </c>
      <c r="O373" s="267">
        <f t="shared" si="172"/>
        <v>0</v>
      </c>
      <c r="P373" s="268">
        <f t="shared" si="172"/>
        <v>0</v>
      </c>
      <c r="Q373" s="269">
        <f t="shared" si="172"/>
        <v>0</v>
      </c>
      <c r="R373" s="270"/>
      <c r="S373" s="267"/>
      <c r="T373" s="267"/>
      <c r="U373" s="267"/>
      <c r="V373" s="267"/>
      <c r="W373" s="268"/>
      <c r="X373" s="267"/>
      <c r="Y373" s="321"/>
      <c r="Z373" s="31"/>
    </row>
    <row r="374" spans="1:32">
      <c r="A374" s="274"/>
      <c r="B374" s="235" t="s">
        <v>45</v>
      </c>
      <c r="C374" s="223">
        <v>730</v>
      </c>
      <c r="D374" s="31">
        <v>697</v>
      </c>
      <c r="E374" s="31"/>
      <c r="F374" s="31">
        <v>543</v>
      </c>
      <c r="G374" s="31">
        <v>67</v>
      </c>
      <c r="H374" s="31"/>
      <c r="I374" s="181">
        <v>2037</v>
      </c>
      <c r="J374" s="321"/>
      <c r="K374" s="264">
        <f t="shared" ref="K374:Q376" si="173">IF(C374&gt;0,(C374/C365)*100,)</f>
        <v>21.067821067821068</v>
      </c>
      <c r="L374" s="264">
        <f t="shared" si="173"/>
        <v>20.421916202754176</v>
      </c>
      <c r="M374" s="264">
        <f t="shared" si="173"/>
        <v>0</v>
      </c>
      <c r="N374" s="264">
        <f t="shared" si="173"/>
        <v>37.370956641431519</v>
      </c>
      <c r="O374" s="264">
        <f t="shared" si="173"/>
        <v>33.668341708542712</v>
      </c>
      <c r="P374" s="265">
        <f t="shared" si="173"/>
        <v>0</v>
      </c>
      <c r="Q374" s="266">
        <f t="shared" si="173"/>
        <v>23.880422039859319</v>
      </c>
      <c r="R374" s="264"/>
      <c r="S374" s="256"/>
      <c r="T374" s="257"/>
      <c r="U374" s="257"/>
      <c r="V374" s="257"/>
      <c r="W374" s="257"/>
      <c r="X374" s="258"/>
      <c r="Y374" s="321"/>
      <c r="Z374" s="31"/>
    </row>
    <row r="375" spans="1:32">
      <c r="A375" s="274"/>
      <c r="B375" s="235" t="s">
        <v>668</v>
      </c>
      <c r="C375" s="223">
        <v>742</v>
      </c>
      <c r="D375" s="31">
        <v>771</v>
      </c>
      <c r="E375" s="31"/>
      <c r="F375" s="31">
        <v>562</v>
      </c>
      <c r="G375" s="31">
        <v>67</v>
      </c>
      <c r="H375" s="31"/>
      <c r="I375" s="181">
        <v>2142</v>
      </c>
      <c r="J375" s="321"/>
      <c r="K375" s="281">
        <f t="shared" si="173"/>
        <v>20.306513409961685</v>
      </c>
      <c r="L375" s="281">
        <f t="shared" si="173"/>
        <v>22.987477638640431</v>
      </c>
      <c r="M375" s="281">
        <f t="shared" si="173"/>
        <v>0</v>
      </c>
      <c r="N375" s="281">
        <f t="shared" si="173"/>
        <v>38.493150684931507</v>
      </c>
      <c r="O375" s="281">
        <f t="shared" si="173"/>
        <v>31.60377358490566</v>
      </c>
      <c r="P375" s="265">
        <f t="shared" si="173"/>
        <v>0</v>
      </c>
      <c r="Q375" s="266">
        <f t="shared" si="173"/>
        <v>24.677419354838708</v>
      </c>
      <c r="S375" s="264"/>
      <c r="T375" s="264"/>
      <c r="U375" s="264"/>
      <c r="V375" s="264"/>
      <c r="W375" s="265"/>
      <c r="X375" s="281"/>
      <c r="Y375" s="321"/>
      <c r="Z375" s="31"/>
    </row>
    <row r="376" spans="1:32">
      <c r="A376" s="274"/>
      <c r="B376" s="236" t="s">
        <v>1038</v>
      </c>
      <c r="C376" s="234">
        <v>847</v>
      </c>
      <c r="D376" s="84">
        <v>671</v>
      </c>
      <c r="E376" s="84"/>
      <c r="F376" s="84">
        <v>466</v>
      </c>
      <c r="G376" s="84">
        <v>76</v>
      </c>
      <c r="H376" s="84"/>
      <c r="I376" s="182">
        <v>2060</v>
      </c>
      <c r="J376" s="321"/>
      <c r="K376" s="267">
        <f t="shared" si="173"/>
        <v>21.238716148445334</v>
      </c>
      <c r="L376" s="267">
        <f t="shared" si="173"/>
        <v>20.532435740514078</v>
      </c>
      <c r="M376" s="267">
        <f t="shared" si="173"/>
        <v>0</v>
      </c>
      <c r="N376" s="267">
        <f t="shared" si="173"/>
        <v>36.208236208236208</v>
      </c>
      <c r="O376" s="267">
        <f t="shared" si="173"/>
        <v>31.799163179916317</v>
      </c>
      <c r="P376" s="268">
        <f t="shared" si="173"/>
        <v>0</v>
      </c>
      <c r="Q376" s="269">
        <f t="shared" si="173"/>
        <v>23.457071282168069</v>
      </c>
      <c r="R376" s="270" t="s">
        <v>38</v>
      </c>
      <c r="S376" s="267"/>
      <c r="T376" s="267"/>
      <c r="U376" s="267"/>
      <c r="V376" s="267"/>
      <c r="W376" s="268"/>
      <c r="X376" s="267"/>
      <c r="Y376" s="321"/>
      <c r="Z376" s="31"/>
    </row>
    <row r="377" spans="1:32">
      <c r="A377" s="274"/>
      <c r="B377" s="235" t="s">
        <v>47</v>
      </c>
      <c r="C377" s="223">
        <v>1701</v>
      </c>
      <c r="D377" s="31">
        <v>1471</v>
      </c>
      <c r="E377" s="31"/>
      <c r="F377" s="31">
        <v>481</v>
      </c>
      <c r="G377" s="31">
        <v>66</v>
      </c>
      <c r="H377" s="31"/>
      <c r="I377" s="181">
        <v>3719</v>
      </c>
      <c r="J377" s="321"/>
      <c r="K377" s="264">
        <f t="shared" ref="K377:Q379" si="174">IF(C377&gt;0,(C377/C360)*100,)</f>
        <v>53.007167341851044</v>
      </c>
      <c r="L377" s="264">
        <f t="shared" si="174"/>
        <v>47.390463917525771</v>
      </c>
      <c r="M377" s="264">
        <f t="shared" si="174"/>
        <v>0</v>
      </c>
      <c r="N377" s="264">
        <f t="shared" si="174"/>
        <v>40.797285835453771</v>
      </c>
      <c r="O377" s="264">
        <f t="shared" si="174"/>
        <v>36.065573770491802</v>
      </c>
      <c r="P377" s="265">
        <f t="shared" si="174"/>
        <v>0</v>
      </c>
      <c r="Q377" s="266">
        <f t="shared" si="174"/>
        <v>48.45602605863192</v>
      </c>
      <c r="R377" s="264">
        <f t="shared" ref="R377:X379" si="175">+K377+K380+K383</f>
        <v>57.961981925833591</v>
      </c>
      <c r="S377" s="264">
        <f t="shared" si="175"/>
        <v>52.899484536082468</v>
      </c>
      <c r="T377" s="264">
        <f t="shared" si="175"/>
        <v>0</v>
      </c>
      <c r="U377" s="264">
        <f t="shared" si="175"/>
        <v>46.649703138252754</v>
      </c>
      <c r="V377" s="264">
        <f t="shared" si="175"/>
        <v>39.89071038251366</v>
      </c>
      <c r="W377" s="265">
        <f t="shared" si="175"/>
        <v>0</v>
      </c>
      <c r="X377" s="281">
        <f t="shared" si="175"/>
        <v>53.745928338762212</v>
      </c>
      <c r="Y377" s="321"/>
      <c r="Z377" s="31">
        <f t="shared" ref="Z377:AF379" si="176">K377+K380+K383+K386</f>
        <v>100</v>
      </c>
      <c r="AA377" s="180">
        <f t="shared" si="176"/>
        <v>100</v>
      </c>
      <c r="AB377" s="180">
        <f t="shared" si="176"/>
        <v>0</v>
      </c>
      <c r="AC377" s="180">
        <f t="shared" si="176"/>
        <v>100</v>
      </c>
      <c r="AD377" s="180">
        <f t="shared" si="176"/>
        <v>100</v>
      </c>
      <c r="AE377" s="180">
        <f t="shared" si="176"/>
        <v>0</v>
      </c>
      <c r="AF377" s="180">
        <f t="shared" si="176"/>
        <v>100</v>
      </c>
    </row>
    <row r="378" spans="1:32">
      <c r="A378" s="274"/>
      <c r="B378" s="235" t="s">
        <v>670</v>
      </c>
      <c r="C378" s="223">
        <v>1711</v>
      </c>
      <c r="D378" s="31">
        <v>1671</v>
      </c>
      <c r="E378" s="31"/>
      <c r="F378" s="31">
        <v>384</v>
      </c>
      <c r="G378" s="31">
        <v>100</v>
      </c>
      <c r="H378" s="31"/>
      <c r="I378" s="181">
        <v>3866</v>
      </c>
      <c r="J378" s="321"/>
      <c r="K378" s="281">
        <f t="shared" si="174"/>
        <v>52.148735141725091</v>
      </c>
      <c r="L378" s="281">
        <f t="shared" si="174"/>
        <v>51.194852941176471</v>
      </c>
      <c r="M378" s="281">
        <f t="shared" si="174"/>
        <v>0</v>
      </c>
      <c r="N378" s="281">
        <f t="shared" si="174"/>
        <v>36.81687440076702</v>
      </c>
      <c r="O378" s="281">
        <f t="shared" si="174"/>
        <v>42.016806722689076</v>
      </c>
      <c r="P378" s="265">
        <f t="shared" si="174"/>
        <v>0</v>
      </c>
      <c r="Q378" s="266">
        <f t="shared" si="174"/>
        <v>49.399437771530799</v>
      </c>
      <c r="R378" s="281">
        <f t="shared" si="175"/>
        <v>57.330082291984155</v>
      </c>
      <c r="S378" s="281">
        <f t="shared" si="175"/>
        <v>55.85171568627451</v>
      </c>
      <c r="T378" s="281">
        <f t="shared" si="175"/>
        <v>0</v>
      </c>
      <c r="U378" s="281">
        <f t="shared" si="175"/>
        <v>44.29530201342282</v>
      </c>
      <c r="V378" s="281">
        <f t="shared" si="175"/>
        <v>47.899159663865547</v>
      </c>
      <c r="W378" s="265">
        <f t="shared" si="175"/>
        <v>0</v>
      </c>
      <c r="X378" s="281">
        <f t="shared" si="175"/>
        <v>54.689496549961667</v>
      </c>
      <c r="Y378" s="321"/>
      <c r="Z378" s="31">
        <f t="shared" si="176"/>
        <v>100</v>
      </c>
      <c r="AA378" s="179">
        <f t="shared" si="176"/>
        <v>100</v>
      </c>
      <c r="AB378" s="179">
        <f t="shared" si="176"/>
        <v>0</v>
      </c>
      <c r="AC378" s="179">
        <f t="shared" si="176"/>
        <v>100</v>
      </c>
      <c r="AD378" s="179">
        <f t="shared" si="176"/>
        <v>100</v>
      </c>
      <c r="AE378" s="179">
        <f t="shared" si="176"/>
        <v>0</v>
      </c>
      <c r="AF378" s="179">
        <f t="shared" si="176"/>
        <v>100</v>
      </c>
    </row>
    <row r="379" spans="1:32">
      <c r="A379" s="274"/>
      <c r="B379" s="236" t="s">
        <v>1040</v>
      </c>
      <c r="C379" s="234">
        <v>1653</v>
      </c>
      <c r="D379" s="84">
        <v>1855</v>
      </c>
      <c r="E379" s="84"/>
      <c r="F379" s="84">
        <v>449</v>
      </c>
      <c r="G379" s="84">
        <v>77</v>
      </c>
      <c r="H379" s="84"/>
      <c r="I379" s="182">
        <v>4034</v>
      </c>
      <c r="J379" s="321"/>
      <c r="K379" s="267">
        <f t="shared" si="174"/>
        <v>54.357119368628737</v>
      </c>
      <c r="L379" s="267">
        <f t="shared" si="174"/>
        <v>56.093135772603567</v>
      </c>
      <c r="M379" s="267">
        <f t="shared" si="174"/>
        <v>0</v>
      </c>
      <c r="N379" s="267">
        <f t="shared" si="174"/>
        <v>39.145597210113337</v>
      </c>
      <c r="O379" s="267">
        <f t="shared" si="174"/>
        <v>40.526315789473685</v>
      </c>
      <c r="P379" s="268">
        <f t="shared" si="174"/>
        <v>0</v>
      </c>
      <c r="Q379" s="269">
        <f t="shared" si="174"/>
        <v>52.491867273910216</v>
      </c>
      <c r="R379" s="281">
        <f t="shared" si="175"/>
        <v>58.763564616902329</v>
      </c>
      <c r="S379" s="281">
        <f t="shared" si="175"/>
        <v>60.205624433020866</v>
      </c>
      <c r="T379" s="281">
        <f t="shared" si="175"/>
        <v>0</v>
      </c>
      <c r="U379" s="281">
        <f t="shared" si="175"/>
        <v>43.853530950305142</v>
      </c>
      <c r="V379" s="281">
        <f t="shared" si="175"/>
        <v>43.684210526315788</v>
      </c>
      <c r="W379" s="265">
        <f t="shared" si="175"/>
        <v>0</v>
      </c>
      <c r="X379" s="281">
        <f t="shared" si="175"/>
        <v>56.785946649316855</v>
      </c>
      <c r="Y379" s="321"/>
      <c r="Z379" s="31">
        <f t="shared" si="176"/>
        <v>100</v>
      </c>
      <c r="AA379" s="179">
        <f t="shared" si="176"/>
        <v>100</v>
      </c>
      <c r="AB379" s="179">
        <f t="shared" si="176"/>
        <v>0</v>
      </c>
      <c r="AC379" s="179">
        <f t="shared" si="176"/>
        <v>100</v>
      </c>
      <c r="AD379" s="179">
        <f t="shared" si="176"/>
        <v>100</v>
      </c>
      <c r="AE379" s="179">
        <f t="shared" si="176"/>
        <v>0</v>
      </c>
      <c r="AF379" s="179">
        <f t="shared" si="176"/>
        <v>100</v>
      </c>
    </row>
    <row r="380" spans="1:32">
      <c r="A380" s="274"/>
      <c r="B380" s="235" t="s">
        <v>51</v>
      </c>
      <c r="C380" s="223">
        <v>159</v>
      </c>
      <c r="D380" s="31">
        <v>171</v>
      </c>
      <c r="E380" s="31"/>
      <c r="F380" s="31">
        <v>69</v>
      </c>
      <c r="G380" s="31">
        <v>7</v>
      </c>
      <c r="H380" s="31"/>
      <c r="I380" s="181">
        <v>406</v>
      </c>
      <c r="J380" s="321"/>
      <c r="K380" s="264">
        <f t="shared" ref="K380:Q382" si="177">IF(C380&gt;0,(C380/C360)*100,)</f>
        <v>4.9548145839825493</v>
      </c>
      <c r="L380" s="264">
        <f t="shared" si="177"/>
        <v>5.5090206185567006</v>
      </c>
      <c r="M380" s="264">
        <f t="shared" si="177"/>
        <v>0</v>
      </c>
      <c r="N380" s="264">
        <f t="shared" si="177"/>
        <v>5.8524173027989823</v>
      </c>
      <c r="O380" s="264">
        <f t="shared" si="177"/>
        <v>3.8251366120218582</v>
      </c>
      <c r="P380" s="265">
        <f t="shared" si="177"/>
        <v>0</v>
      </c>
      <c r="Q380" s="266">
        <f t="shared" si="177"/>
        <v>5.2899022801302928</v>
      </c>
      <c r="R380" s="256"/>
      <c r="S380" s="256"/>
      <c r="T380" s="257"/>
      <c r="U380" s="257"/>
      <c r="V380" s="257"/>
      <c r="W380" s="257"/>
      <c r="X380" s="258"/>
      <c r="Y380" s="321"/>
      <c r="Z380" s="31"/>
    </row>
    <row r="381" spans="1:32">
      <c r="A381" s="274"/>
      <c r="B381" s="235" t="s">
        <v>672</v>
      </c>
      <c r="C381" s="223">
        <v>170</v>
      </c>
      <c r="D381" s="31">
        <v>152</v>
      </c>
      <c r="E381" s="31"/>
      <c r="F381" s="31">
        <v>78</v>
      </c>
      <c r="G381" s="31">
        <v>14</v>
      </c>
      <c r="H381" s="31"/>
      <c r="I381" s="181">
        <v>414</v>
      </c>
      <c r="J381" s="321"/>
      <c r="K381" s="281">
        <f t="shared" si="177"/>
        <v>5.1813471502590671</v>
      </c>
      <c r="L381" s="281">
        <f t="shared" si="177"/>
        <v>4.6568627450980395</v>
      </c>
      <c r="M381" s="281">
        <f t="shared" si="177"/>
        <v>0</v>
      </c>
      <c r="N381" s="281">
        <f t="shared" si="177"/>
        <v>7.4784276126558007</v>
      </c>
      <c r="O381" s="281">
        <f t="shared" si="177"/>
        <v>5.8823529411764701</v>
      </c>
      <c r="P381" s="265">
        <f t="shared" si="177"/>
        <v>0</v>
      </c>
      <c r="Q381" s="266">
        <f t="shared" si="177"/>
        <v>5.290058778430871</v>
      </c>
      <c r="R381" s="264"/>
      <c r="S381" s="264"/>
      <c r="T381" s="264"/>
      <c r="U381" s="264"/>
      <c r="V381" s="264"/>
      <c r="W381" s="265"/>
      <c r="X381" s="281"/>
      <c r="Y381" s="321"/>
      <c r="Z381" s="31"/>
    </row>
    <row r="382" spans="1:32">
      <c r="A382" s="274"/>
      <c r="B382" s="236" t="s">
        <v>1042</v>
      </c>
      <c r="C382" s="234">
        <v>134</v>
      </c>
      <c r="D382" s="84">
        <v>136</v>
      </c>
      <c r="E382" s="84"/>
      <c r="F382" s="84">
        <v>54</v>
      </c>
      <c r="G382" s="84">
        <v>6</v>
      </c>
      <c r="H382" s="84"/>
      <c r="I382" s="182">
        <v>330</v>
      </c>
      <c r="J382" s="321"/>
      <c r="K382" s="267">
        <f t="shared" si="177"/>
        <v>4.4064452482735943</v>
      </c>
      <c r="L382" s="267">
        <f t="shared" si="177"/>
        <v>4.1124886604172968</v>
      </c>
      <c r="M382" s="267">
        <f t="shared" si="177"/>
        <v>0</v>
      </c>
      <c r="N382" s="267">
        <f t="shared" si="177"/>
        <v>4.7079337401918044</v>
      </c>
      <c r="O382" s="267">
        <f t="shared" si="177"/>
        <v>3.1578947368421053</v>
      </c>
      <c r="P382" s="268">
        <f t="shared" si="177"/>
        <v>0</v>
      </c>
      <c r="Q382" s="269">
        <f t="shared" si="177"/>
        <v>4.2940793754066364</v>
      </c>
      <c r="R382" s="270"/>
      <c r="S382" s="267"/>
      <c r="T382" s="267"/>
      <c r="U382" s="267"/>
      <c r="V382" s="267"/>
      <c r="W382" s="268"/>
      <c r="X382" s="267"/>
      <c r="Y382" s="321"/>
      <c r="Z382" s="31"/>
    </row>
    <row r="383" spans="1:32">
      <c r="A383" s="274"/>
      <c r="B383" s="235" t="s">
        <v>53</v>
      </c>
      <c r="C383" s="223"/>
      <c r="D383" s="31"/>
      <c r="E383" s="31"/>
      <c r="F383" s="31">
        <v>0</v>
      </c>
      <c r="G383" s="31">
        <v>0</v>
      </c>
      <c r="H383" s="31"/>
      <c r="I383" s="181">
        <v>0</v>
      </c>
      <c r="J383" s="321"/>
      <c r="K383" s="264">
        <f t="shared" ref="K383:Q385" si="178">IF(C383&gt;0,(C383/C360)*100,)</f>
        <v>0</v>
      </c>
      <c r="L383" s="264">
        <f t="shared" si="178"/>
        <v>0</v>
      </c>
      <c r="M383" s="264">
        <f t="shared" si="178"/>
        <v>0</v>
      </c>
      <c r="N383" s="264">
        <f t="shared" si="178"/>
        <v>0</v>
      </c>
      <c r="O383" s="264">
        <f t="shared" si="178"/>
        <v>0</v>
      </c>
      <c r="P383" s="265">
        <f t="shared" si="178"/>
        <v>0</v>
      </c>
      <c r="Q383" s="266">
        <f t="shared" si="178"/>
        <v>0</v>
      </c>
      <c r="R383" s="256"/>
      <c r="S383" s="256"/>
      <c r="T383" s="257"/>
      <c r="U383" s="257"/>
      <c r="V383" s="257"/>
      <c r="W383" s="257"/>
      <c r="X383" s="258"/>
      <c r="Y383" s="321"/>
      <c r="Z383" s="31"/>
    </row>
    <row r="384" spans="1:32">
      <c r="A384" s="274"/>
      <c r="B384" s="235" t="s">
        <v>674</v>
      </c>
      <c r="C384" s="223"/>
      <c r="D384" s="31">
        <v>0</v>
      </c>
      <c r="E384" s="31"/>
      <c r="F384" s="31">
        <v>0</v>
      </c>
      <c r="G384" s="31">
        <v>0</v>
      </c>
      <c r="H384" s="31"/>
      <c r="I384" s="181">
        <v>0</v>
      </c>
      <c r="J384" s="321"/>
      <c r="K384" s="281">
        <f t="shared" si="178"/>
        <v>0</v>
      </c>
      <c r="L384" s="281">
        <f t="shared" si="178"/>
        <v>0</v>
      </c>
      <c r="M384" s="281">
        <f t="shared" si="178"/>
        <v>0</v>
      </c>
      <c r="N384" s="281">
        <f t="shared" si="178"/>
        <v>0</v>
      </c>
      <c r="O384" s="281">
        <f t="shared" si="178"/>
        <v>0</v>
      </c>
      <c r="P384" s="265">
        <f t="shared" si="178"/>
        <v>0</v>
      </c>
      <c r="Q384" s="266">
        <f t="shared" si="178"/>
        <v>0</v>
      </c>
      <c r="R384" s="264"/>
      <c r="S384" s="264"/>
      <c r="T384" s="264"/>
      <c r="U384" s="264"/>
      <c r="V384" s="264"/>
      <c r="W384" s="265"/>
      <c r="X384" s="281"/>
      <c r="Y384" s="321"/>
      <c r="Z384" s="31"/>
    </row>
    <row r="385" spans="1:27">
      <c r="A385" s="274"/>
      <c r="B385" s="236" t="s">
        <v>1046</v>
      </c>
      <c r="C385" s="234"/>
      <c r="D385" s="84">
        <v>0</v>
      </c>
      <c r="E385" s="84"/>
      <c r="F385" s="84">
        <v>0</v>
      </c>
      <c r="G385" s="84">
        <v>0</v>
      </c>
      <c r="H385" s="84"/>
      <c r="I385" s="182">
        <v>0</v>
      </c>
      <c r="J385" s="321"/>
      <c r="K385" s="267">
        <f t="shared" si="178"/>
        <v>0</v>
      </c>
      <c r="L385" s="267">
        <f t="shared" si="178"/>
        <v>0</v>
      </c>
      <c r="M385" s="267">
        <f t="shared" si="178"/>
        <v>0</v>
      </c>
      <c r="N385" s="267">
        <f t="shared" si="178"/>
        <v>0</v>
      </c>
      <c r="O385" s="267">
        <f t="shared" si="178"/>
        <v>0</v>
      </c>
      <c r="P385" s="268">
        <f t="shared" si="178"/>
        <v>0</v>
      </c>
      <c r="Q385" s="269">
        <f t="shared" si="178"/>
        <v>0</v>
      </c>
      <c r="R385" s="270"/>
      <c r="S385" s="267"/>
      <c r="T385" s="267"/>
      <c r="U385" s="267"/>
      <c r="V385" s="267"/>
      <c r="W385" s="268"/>
      <c r="X385" s="267"/>
      <c r="Y385" s="321"/>
      <c r="Z385" s="31"/>
    </row>
    <row r="386" spans="1:27">
      <c r="A386" s="274"/>
      <c r="B386" s="235" t="s">
        <v>55</v>
      </c>
      <c r="C386" s="237">
        <v>1349</v>
      </c>
      <c r="D386" s="238">
        <v>1462</v>
      </c>
      <c r="E386" s="238"/>
      <c r="F386" s="238">
        <v>629</v>
      </c>
      <c r="G386" s="238">
        <v>110</v>
      </c>
      <c r="H386" s="238"/>
      <c r="I386" s="322">
        <v>3550</v>
      </c>
      <c r="J386" s="321"/>
      <c r="K386" s="264">
        <f t="shared" ref="K386:Q388" si="179">IF(C386&gt;0,(C386/C360)*100,)</f>
        <v>42.038018074166402</v>
      </c>
      <c r="L386" s="264">
        <f t="shared" si="179"/>
        <v>47.100515463917525</v>
      </c>
      <c r="M386" s="264">
        <f t="shared" si="179"/>
        <v>0</v>
      </c>
      <c r="N386" s="264">
        <f t="shared" si="179"/>
        <v>53.350296861747246</v>
      </c>
      <c r="O386" s="264">
        <f t="shared" si="179"/>
        <v>60.10928961748634</v>
      </c>
      <c r="P386" s="265">
        <f t="shared" si="179"/>
        <v>0</v>
      </c>
      <c r="Q386" s="266">
        <f t="shared" si="179"/>
        <v>46.254071661237781</v>
      </c>
      <c r="R386" s="256"/>
      <c r="S386" s="256"/>
      <c r="T386" s="257"/>
      <c r="U386" s="257"/>
      <c r="V386" s="257"/>
      <c r="W386" s="257"/>
      <c r="X386" s="258"/>
      <c r="Y386" s="321"/>
      <c r="Z386" s="31"/>
    </row>
    <row r="387" spans="1:27">
      <c r="A387" s="274"/>
      <c r="B387" s="235" t="s">
        <v>676</v>
      </c>
      <c r="C387" s="223">
        <v>1400</v>
      </c>
      <c r="D387" s="31">
        <v>1441</v>
      </c>
      <c r="E387" s="31"/>
      <c r="F387" s="31">
        <v>581</v>
      </c>
      <c r="G387" s="31">
        <v>124</v>
      </c>
      <c r="H387" s="31"/>
      <c r="I387" s="181">
        <v>3546</v>
      </c>
      <c r="J387" s="321"/>
      <c r="K387" s="281">
        <f t="shared" si="179"/>
        <v>42.669917708015845</v>
      </c>
      <c r="L387" s="281">
        <f t="shared" si="179"/>
        <v>44.14828431372549</v>
      </c>
      <c r="M387" s="281">
        <f t="shared" si="179"/>
        <v>0</v>
      </c>
      <c r="N387" s="281">
        <f t="shared" si="179"/>
        <v>55.70469798657718</v>
      </c>
      <c r="O387" s="281">
        <f t="shared" si="179"/>
        <v>52.100840336134461</v>
      </c>
      <c r="P387" s="265">
        <f t="shared" si="179"/>
        <v>0</v>
      </c>
      <c r="Q387" s="266">
        <f t="shared" si="179"/>
        <v>45.31050345003834</v>
      </c>
      <c r="R387" s="264"/>
      <c r="S387" s="264"/>
      <c r="T387" s="264"/>
      <c r="U387" s="264"/>
      <c r="V387" s="264"/>
      <c r="W387" s="265"/>
      <c r="X387" s="281"/>
      <c r="Y387" s="321"/>
      <c r="Z387" s="31"/>
    </row>
    <row r="388" spans="1:27">
      <c r="A388" s="274"/>
      <c r="B388" s="236" t="s">
        <v>1048</v>
      </c>
      <c r="C388" s="234">
        <v>1254</v>
      </c>
      <c r="D388" s="84">
        <v>1316</v>
      </c>
      <c r="E388" s="84"/>
      <c r="F388" s="84">
        <v>644</v>
      </c>
      <c r="G388" s="84">
        <v>107</v>
      </c>
      <c r="H388" s="84"/>
      <c r="I388" s="182">
        <v>3321</v>
      </c>
      <c r="J388" s="321"/>
      <c r="K388" s="267">
        <f t="shared" si="179"/>
        <v>41.236435383097664</v>
      </c>
      <c r="L388" s="267">
        <f t="shared" si="179"/>
        <v>39.794375566979134</v>
      </c>
      <c r="M388" s="267">
        <f t="shared" si="179"/>
        <v>0</v>
      </c>
      <c r="N388" s="267">
        <f t="shared" si="179"/>
        <v>56.146469049694858</v>
      </c>
      <c r="O388" s="267">
        <f t="shared" si="179"/>
        <v>56.315789473684205</v>
      </c>
      <c r="P388" s="268">
        <f t="shared" si="179"/>
        <v>0</v>
      </c>
      <c r="Q388" s="269">
        <f t="shared" si="179"/>
        <v>43.214053350683152</v>
      </c>
      <c r="R388" s="270"/>
      <c r="S388" s="267"/>
      <c r="T388" s="267"/>
      <c r="U388" s="267"/>
      <c r="V388" s="267"/>
      <c r="W388" s="268"/>
      <c r="X388" s="267"/>
      <c r="Y388" s="321"/>
      <c r="Z388" s="31"/>
    </row>
    <row r="389" spans="1:27">
      <c r="A389" s="274"/>
      <c r="B389" s="235" t="s">
        <v>49</v>
      </c>
      <c r="C389" s="223">
        <v>1807</v>
      </c>
      <c r="D389" s="31">
        <v>1368</v>
      </c>
      <c r="E389" s="31"/>
      <c r="F389" s="31">
        <v>729</v>
      </c>
      <c r="G389" s="31">
        <v>110</v>
      </c>
      <c r="H389" s="31"/>
      <c r="I389" s="181">
        <v>4014</v>
      </c>
      <c r="J389" s="321"/>
      <c r="K389" s="264">
        <f t="shared" ref="K389:Q391" si="180">IF(C389&gt;0,(C389/C356)*100,)</f>
        <v>54.264264264264263</v>
      </c>
      <c r="L389" s="264">
        <f t="shared" si="180"/>
        <v>53.064391000775792</v>
      </c>
      <c r="M389" s="264">
        <f t="shared" si="180"/>
        <v>0</v>
      </c>
      <c r="N389" s="264">
        <f t="shared" si="180"/>
        <v>53.095411507647484</v>
      </c>
      <c r="O389" s="264">
        <f t="shared" si="180"/>
        <v>49.327354260089685</v>
      </c>
      <c r="P389" s="265">
        <f t="shared" si="180"/>
        <v>0</v>
      </c>
      <c r="Q389" s="266">
        <f t="shared" si="180"/>
        <v>53.491471215351815</v>
      </c>
      <c r="R389" s="256"/>
      <c r="S389" s="256"/>
      <c r="T389" s="257"/>
      <c r="U389" s="257"/>
      <c r="V389" s="257"/>
      <c r="W389" s="257"/>
      <c r="X389" s="258"/>
      <c r="Y389" s="321"/>
      <c r="Z389" s="31"/>
    </row>
    <row r="390" spans="1:27">
      <c r="A390" s="274"/>
      <c r="B390" s="235" t="s">
        <v>678</v>
      </c>
      <c r="C390" s="223">
        <v>1807</v>
      </c>
      <c r="D390" s="31">
        <v>1385</v>
      </c>
      <c r="E390" s="31"/>
      <c r="F390" s="31">
        <v>624</v>
      </c>
      <c r="G390" s="31">
        <v>83</v>
      </c>
      <c r="H390" s="31"/>
      <c r="I390" s="181">
        <v>3899</v>
      </c>
      <c r="J390" s="321"/>
      <c r="K390" s="281">
        <f t="shared" si="180"/>
        <v>57.075173720783326</v>
      </c>
      <c r="L390" s="281">
        <f t="shared" si="180"/>
        <v>52.541729893778452</v>
      </c>
      <c r="M390" s="281">
        <f t="shared" si="180"/>
        <v>0</v>
      </c>
      <c r="N390" s="281">
        <f t="shared" si="180"/>
        <v>48.711943793911004</v>
      </c>
      <c r="O390" s="281">
        <f t="shared" si="180"/>
        <v>42.131979695431468</v>
      </c>
      <c r="P390" s="265">
        <f t="shared" si="180"/>
        <v>0</v>
      </c>
      <c r="Q390" s="266">
        <f t="shared" si="180"/>
        <v>53.557692307692307</v>
      </c>
      <c r="R390" s="264"/>
      <c r="S390" s="264"/>
      <c r="T390" s="264"/>
      <c r="U390" s="264"/>
      <c r="V390" s="264"/>
      <c r="W390" s="265"/>
      <c r="X390" s="281"/>
      <c r="Y390" s="321"/>
      <c r="Z390" s="31"/>
    </row>
    <row r="391" spans="1:27">
      <c r="A391" s="275"/>
      <c r="B391" s="236" t="s">
        <v>1044</v>
      </c>
      <c r="C391" s="234">
        <v>1847</v>
      </c>
      <c r="D391" s="84">
        <v>1436</v>
      </c>
      <c r="E391" s="84"/>
      <c r="F391" s="84">
        <v>623</v>
      </c>
      <c r="G391" s="84">
        <v>91</v>
      </c>
      <c r="H391" s="84"/>
      <c r="I391" s="182">
        <v>3997</v>
      </c>
      <c r="J391" s="321"/>
      <c r="K391" s="267">
        <f t="shared" si="180"/>
        <v>56.795817958179583</v>
      </c>
      <c r="L391" s="267">
        <f t="shared" si="180"/>
        <v>54.977029096477793</v>
      </c>
      <c r="M391" s="267">
        <f t="shared" si="180"/>
        <v>0</v>
      </c>
      <c r="N391" s="267">
        <f t="shared" si="180"/>
        <v>49.523052464228932</v>
      </c>
      <c r="O391" s="267">
        <f t="shared" si="180"/>
        <v>45.959595959595958</v>
      </c>
      <c r="P391" s="268">
        <f t="shared" si="180"/>
        <v>0</v>
      </c>
      <c r="Q391" s="269">
        <f t="shared" si="180"/>
        <v>54.603825136612016</v>
      </c>
      <c r="R391" s="270"/>
      <c r="S391" s="267"/>
      <c r="T391" s="267"/>
      <c r="U391" s="267"/>
      <c r="V391" s="267"/>
      <c r="W391" s="268"/>
      <c r="X391" s="267"/>
      <c r="Y391" s="321"/>
      <c r="Z391" s="31"/>
    </row>
    <row r="392" spans="1:27">
      <c r="A392" s="793" t="s">
        <v>758</v>
      </c>
      <c r="B392" s="788" t="s">
        <v>1143</v>
      </c>
      <c r="C392" s="789">
        <v>10723</v>
      </c>
      <c r="D392" s="790">
        <v>7762</v>
      </c>
      <c r="E392" s="790">
        <v>17128</v>
      </c>
      <c r="F392" s="790">
        <v>1280</v>
      </c>
      <c r="G392" s="790">
        <v>2344</v>
      </c>
      <c r="H392" s="790">
        <v>1481</v>
      </c>
      <c r="I392" s="791">
        <v>40718</v>
      </c>
      <c r="J392" s="321"/>
      <c r="K392" s="318"/>
      <c r="L392" s="253"/>
      <c r="M392" s="241"/>
      <c r="N392" s="241"/>
      <c r="O392" s="241"/>
      <c r="P392" s="241"/>
      <c r="Q392" s="254"/>
      <c r="R392" s="252"/>
      <c r="S392" s="253"/>
      <c r="T392" s="241"/>
      <c r="U392" s="241"/>
      <c r="V392" s="241"/>
      <c r="W392" s="241"/>
      <c r="X392" s="280"/>
      <c r="Y392" s="321"/>
      <c r="Z392" s="31"/>
    </row>
    <row r="393" spans="1:27">
      <c r="A393" s="274"/>
      <c r="B393" s="235" t="s">
        <v>680</v>
      </c>
      <c r="C393" s="223">
        <v>11031</v>
      </c>
      <c r="D393" s="31">
        <v>7934</v>
      </c>
      <c r="E393" s="31">
        <v>18321</v>
      </c>
      <c r="F393" s="31">
        <v>1304</v>
      </c>
      <c r="G393" s="31">
        <v>2640</v>
      </c>
      <c r="H393" s="31">
        <v>1569</v>
      </c>
      <c r="I393" s="181">
        <v>42799</v>
      </c>
      <c r="J393" s="321"/>
      <c r="K393" s="256"/>
      <c r="L393" s="256"/>
      <c r="M393" s="257"/>
      <c r="N393" s="257"/>
      <c r="O393" s="257"/>
      <c r="P393" s="257"/>
      <c r="Q393" s="258"/>
      <c r="R393" s="255"/>
      <c r="S393" s="256"/>
      <c r="T393" s="257"/>
      <c r="U393" s="257"/>
      <c r="V393" s="257"/>
      <c r="W393" s="257"/>
      <c r="X393" s="258"/>
      <c r="Y393" s="321"/>
      <c r="Z393" s="31"/>
    </row>
    <row r="394" spans="1:27">
      <c r="A394" s="274"/>
      <c r="B394" s="235" t="s">
        <v>682</v>
      </c>
      <c r="C394" s="223">
        <v>11053</v>
      </c>
      <c r="D394" s="31">
        <v>8083</v>
      </c>
      <c r="E394" s="31">
        <v>18965</v>
      </c>
      <c r="F394" s="31">
        <v>1217</v>
      </c>
      <c r="G394" s="31">
        <v>2973</v>
      </c>
      <c r="H394" s="31">
        <v>1738</v>
      </c>
      <c r="I394" s="181">
        <v>44029</v>
      </c>
      <c r="J394" s="321"/>
      <c r="K394" s="256"/>
      <c r="L394" s="256"/>
      <c r="M394" s="257"/>
      <c r="N394" s="257"/>
      <c r="O394" s="257"/>
      <c r="P394" s="257"/>
      <c r="Q394" s="258"/>
      <c r="R394" s="255"/>
      <c r="S394" s="256"/>
      <c r="T394" s="257"/>
      <c r="U394" s="257"/>
      <c r="V394" s="257"/>
      <c r="W394" s="257"/>
      <c r="X394" s="258"/>
      <c r="Y394" s="321"/>
      <c r="Z394" s="31"/>
    </row>
    <row r="395" spans="1:27">
      <c r="A395" s="274"/>
      <c r="B395" s="235" t="s">
        <v>804</v>
      </c>
      <c r="C395" s="223">
        <v>11479</v>
      </c>
      <c r="D395" s="31">
        <v>8817</v>
      </c>
      <c r="E395" s="31">
        <v>18393</v>
      </c>
      <c r="F395" s="31">
        <v>1616</v>
      </c>
      <c r="G395" s="31">
        <v>3256</v>
      </c>
      <c r="H395" s="31">
        <v>1539</v>
      </c>
      <c r="I395" s="181">
        <v>45100</v>
      </c>
      <c r="J395" s="321"/>
      <c r="K395" s="256"/>
      <c r="L395" s="256"/>
      <c r="M395" s="257"/>
      <c r="N395" s="257"/>
      <c r="O395" s="257"/>
      <c r="P395" s="257"/>
      <c r="Q395" s="258"/>
      <c r="R395" s="255"/>
      <c r="S395" s="256"/>
      <c r="T395" s="257"/>
      <c r="U395" s="257"/>
      <c r="V395" s="257"/>
      <c r="W395" s="257"/>
      <c r="X395" s="258"/>
      <c r="Y395" s="321"/>
      <c r="Z395" s="31"/>
    </row>
    <row r="396" spans="1:27">
      <c r="A396" s="274"/>
      <c r="B396" s="235" t="s">
        <v>57</v>
      </c>
      <c r="C396" s="223">
        <v>12135</v>
      </c>
      <c r="D396" s="31">
        <v>8837</v>
      </c>
      <c r="E396" s="31">
        <v>19662</v>
      </c>
      <c r="F396" s="31">
        <v>1646</v>
      </c>
      <c r="G396" s="31">
        <v>3061</v>
      </c>
      <c r="H396" s="31">
        <v>1645</v>
      </c>
      <c r="I396" s="181">
        <v>46986</v>
      </c>
      <c r="J396" s="321"/>
      <c r="K396" s="256"/>
      <c r="L396" s="256"/>
      <c r="M396" s="257"/>
      <c r="N396" s="257"/>
      <c r="O396" s="257"/>
      <c r="P396" s="257"/>
      <c r="Q396" s="258"/>
      <c r="R396" s="255"/>
      <c r="S396" s="256"/>
      <c r="T396" s="257"/>
      <c r="U396" s="257"/>
      <c r="V396" s="257"/>
      <c r="W396" s="257"/>
      <c r="X396" s="258"/>
      <c r="Y396" s="321"/>
      <c r="Z396" s="31"/>
      <c r="AA396" s="599"/>
    </row>
    <row r="397" spans="1:27">
      <c r="A397" s="274"/>
      <c r="B397" s="235" t="s">
        <v>650</v>
      </c>
      <c r="C397" s="223">
        <v>12145</v>
      </c>
      <c r="D397" s="31">
        <v>10352</v>
      </c>
      <c r="E397" s="31">
        <v>18780</v>
      </c>
      <c r="F397" s="31">
        <v>1988</v>
      </c>
      <c r="G397" s="31">
        <v>3323</v>
      </c>
      <c r="H397" s="31">
        <v>1742</v>
      </c>
      <c r="I397" s="181">
        <v>48330</v>
      </c>
      <c r="J397" s="321"/>
      <c r="K397" s="256"/>
      <c r="L397" s="256"/>
      <c r="M397" s="257"/>
      <c r="N397" s="257"/>
      <c r="O397" s="257"/>
      <c r="P397" s="257"/>
      <c r="Q397" s="258"/>
      <c r="R397" s="255"/>
      <c r="S397" s="256"/>
      <c r="T397" s="257"/>
      <c r="U397" s="257"/>
      <c r="V397" s="257"/>
      <c r="W397" s="257"/>
      <c r="X397" s="258"/>
      <c r="Y397" s="321"/>
      <c r="Z397" s="31"/>
    </row>
    <row r="398" spans="1:27">
      <c r="A398" s="274"/>
      <c r="B398" s="236" t="s">
        <v>1030</v>
      </c>
      <c r="C398" s="234">
        <v>11764</v>
      </c>
      <c r="D398" s="84">
        <v>9514</v>
      </c>
      <c r="E398" s="84">
        <v>19207</v>
      </c>
      <c r="F398" s="84">
        <v>1349</v>
      </c>
      <c r="G398" s="84">
        <v>3688</v>
      </c>
      <c r="H398" s="84">
        <v>1747</v>
      </c>
      <c r="I398" s="182">
        <v>47269</v>
      </c>
      <c r="J398" s="321"/>
      <c r="K398" s="260"/>
      <c r="L398" s="260"/>
      <c r="M398" s="261"/>
      <c r="N398" s="261"/>
      <c r="O398" s="261"/>
      <c r="P398" s="261"/>
      <c r="Q398" s="262"/>
      <c r="R398" s="259"/>
      <c r="S398" s="260"/>
      <c r="T398" s="261"/>
      <c r="U398" s="261"/>
      <c r="V398" s="261"/>
      <c r="W398" s="261"/>
      <c r="X398" s="262"/>
      <c r="Y398" s="321"/>
      <c r="Z398" s="31"/>
    </row>
    <row r="399" spans="1:27">
      <c r="A399" s="274"/>
      <c r="B399" s="235" t="s">
        <v>361</v>
      </c>
      <c r="C399" s="223">
        <v>7026</v>
      </c>
      <c r="D399" s="31">
        <v>3480</v>
      </c>
      <c r="E399" s="31">
        <v>9699</v>
      </c>
      <c r="F399" s="31">
        <v>517</v>
      </c>
      <c r="G399" s="31">
        <v>965</v>
      </c>
      <c r="H399" s="31">
        <v>894</v>
      </c>
      <c r="I399" s="181">
        <v>22581</v>
      </c>
      <c r="J399" s="321"/>
      <c r="K399" s="256"/>
      <c r="L399" s="256"/>
      <c r="M399" s="257"/>
      <c r="N399" s="257"/>
      <c r="O399" s="257"/>
      <c r="P399" s="257"/>
      <c r="Q399" s="258"/>
      <c r="R399" s="255"/>
      <c r="S399" s="256"/>
      <c r="T399" s="257"/>
      <c r="U399" s="257"/>
      <c r="V399" s="257"/>
      <c r="W399" s="257"/>
      <c r="X399" s="258"/>
      <c r="Y399" s="321"/>
      <c r="Z399" s="31"/>
    </row>
    <row r="400" spans="1:27">
      <c r="A400" s="274"/>
      <c r="B400" s="235" t="s">
        <v>652</v>
      </c>
      <c r="C400" s="223">
        <v>7039</v>
      </c>
      <c r="D400" s="31">
        <v>3912</v>
      </c>
      <c r="E400" s="31">
        <v>9931</v>
      </c>
      <c r="F400" s="31">
        <v>519</v>
      </c>
      <c r="G400" s="31">
        <v>988</v>
      </c>
      <c r="H400" s="31">
        <v>851</v>
      </c>
      <c r="I400" s="181">
        <v>23240</v>
      </c>
      <c r="J400" s="321"/>
      <c r="K400" s="256"/>
      <c r="L400" s="256"/>
      <c r="M400" s="257"/>
      <c r="N400" s="257"/>
      <c r="O400" s="257"/>
      <c r="P400" s="257"/>
      <c r="Q400" s="258"/>
      <c r="R400" s="255"/>
      <c r="S400" s="256"/>
      <c r="T400" s="257"/>
      <c r="U400" s="257"/>
      <c r="V400" s="257"/>
      <c r="W400" s="257"/>
      <c r="X400" s="258"/>
      <c r="Y400" s="321"/>
      <c r="Z400" s="31"/>
    </row>
    <row r="401" spans="1:32">
      <c r="A401" s="274"/>
      <c r="B401" s="235" t="s">
        <v>654</v>
      </c>
      <c r="C401" s="237">
        <v>6913</v>
      </c>
      <c r="D401" s="238">
        <v>3986</v>
      </c>
      <c r="E401" s="238">
        <v>10409</v>
      </c>
      <c r="F401" s="238">
        <v>799</v>
      </c>
      <c r="G401" s="238">
        <v>951</v>
      </c>
      <c r="H401" s="238">
        <v>858</v>
      </c>
      <c r="I401" s="322">
        <v>23916</v>
      </c>
      <c r="J401" s="321"/>
      <c r="K401" s="256"/>
      <c r="L401" s="256"/>
      <c r="M401" s="257"/>
      <c r="N401" s="257"/>
      <c r="O401" s="257"/>
      <c r="P401" s="257"/>
      <c r="Q401" s="258"/>
      <c r="R401" s="255"/>
      <c r="S401" s="256"/>
      <c r="T401" s="257"/>
      <c r="U401" s="257"/>
      <c r="V401" s="257"/>
      <c r="W401" s="257"/>
      <c r="X401" s="258"/>
      <c r="Y401" s="321"/>
      <c r="Z401" s="31"/>
    </row>
    <row r="402" spans="1:32">
      <c r="A402" s="274"/>
      <c r="B402" s="235" t="s">
        <v>380</v>
      </c>
      <c r="C402" s="223">
        <v>7133</v>
      </c>
      <c r="D402" s="31">
        <v>4009</v>
      </c>
      <c r="E402" s="31">
        <v>10902</v>
      </c>
      <c r="F402" s="31">
        <v>535</v>
      </c>
      <c r="G402" s="31">
        <v>1066</v>
      </c>
      <c r="H402" s="31">
        <v>935</v>
      </c>
      <c r="I402" s="181">
        <v>24580</v>
      </c>
      <c r="J402" s="321"/>
      <c r="K402" s="256"/>
      <c r="L402" s="256"/>
      <c r="M402" s="257"/>
      <c r="N402" s="257"/>
      <c r="O402" s="257"/>
      <c r="P402" s="257"/>
      <c r="Q402" s="258"/>
      <c r="R402" s="255"/>
      <c r="S402" s="256"/>
      <c r="T402" s="257"/>
      <c r="U402" s="257"/>
      <c r="V402" s="257"/>
      <c r="W402" s="257"/>
      <c r="X402" s="258"/>
      <c r="Y402" s="321"/>
      <c r="Z402" s="31"/>
    </row>
    <row r="403" spans="1:32">
      <c r="A403" s="274"/>
      <c r="B403" s="235" t="s">
        <v>382</v>
      </c>
      <c r="C403" s="223">
        <v>7482</v>
      </c>
      <c r="D403" s="31">
        <v>4207</v>
      </c>
      <c r="E403" s="31">
        <v>11167</v>
      </c>
      <c r="F403" s="31">
        <v>762</v>
      </c>
      <c r="G403" s="31">
        <v>1302</v>
      </c>
      <c r="H403" s="31">
        <v>808</v>
      </c>
      <c r="I403" s="181">
        <v>25728</v>
      </c>
      <c r="J403" s="321"/>
      <c r="K403" s="306"/>
      <c r="L403" s="256"/>
      <c r="M403" s="257"/>
      <c r="N403" s="257"/>
      <c r="O403" s="257"/>
      <c r="P403" s="257"/>
      <c r="Q403" s="258"/>
      <c r="R403" s="255"/>
      <c r="S403" s="256"/>
      <c r="T403" s="257"/>
      <c r="U403" s="257"/>
      <c r="V403" s="257"/>
      <c r="W403" s="257"/>
      <c r="X403" s="258"/>
      <c r="Y403" s="321"/>
      <c r="Z403" s="31"/>
    </row>
    <row r="404" spans="1:32">
      <c r="A404" s="274"/>
      <c r="B404" s="235" t="s">
        <v>656</v>
      </c>
      <c r="C404" s="223">
        <v>7067</v>
      </c>
      <c r="D404" s="31">
        <v>4454</v>
      </c>
      <c r="E404" s="31">
        <v>11664</v>
      </c>
      <c r="F404" s="31">
        <v>734</v>
      </c>
      <c r="G404" s="31">
        <v>1379</v>
      </c>
      <c r="H404" s="31">
        <v>879</v>
      </c>
      <c r="I404" s="181">
        <v>26177</v>
      </c>
      <c r="J404" s="321"/>
      <c r="K404" s="256">
        <f>IF(C404&gt;0,(C404/C392)*100,)</f>
        <v>65.905063881376478</v>
      </c>
      <c r="L404" s="256">
        <f t="shared" ref="L404:L405" si="181">IF(D404&gt;0,(D404/D392)*100,)</f>
        <v>57.382118010821955</v>
      </c>
      <c r="M404" s="257">
        <f t="shared" ref="M404:M410" si="182">IF(E404&gt;0,(E404/E392)*100,)</f>
        <v>68.099019149929944</v>
      </c>
      <c r="N404" s="257">
        <f t="shared" ref="N404:N410" si="183">IF(F404&gt;0,(F404/F392)*100,)</f>
        <v>57.343750000000007</v>
      </c>
      <c r="O404" s="257">
        <f t="shared" ref="O404:O408" si="184">IF(G404&gt;0,(G404/G392)*100,)</f>
        <v>58.831058020477812</v>
      </c>
      <c r="P404" s="263">
        <f t="shared" ref="P404:P410" si="185">IF(H404&gt;0,(H404/H392)*100,)</f>
        <v>59.351789331532743</v>
      </c>
      <c r="Q404" s="257">
        <f>IF(I404&gt;0,(I404/I392)*100,)</f>
        <v>64.288521047202707</v>
      </c>
      <c r="R404" s="255"/>
      <c r="S404" s="256"/>
      <c r="T404" s="257"/>
      <c r="U404" s="257"/>
      <c r="V404" s="257"/>
      <c r="W404" s="257"/>
      <c r="X404" s="258"/>
      <c r="Y404" s="321"/>
      <c r="Z404" s="31"/>
    </row>
    <row r="405" spans="1:32">
      <c r="A405" s="274"/>
      <c r="B405" s="235" t="s">
        <v>658</v>
      </c>
      <c r="C405" s="223">
        <v>7346</v>
      </c>
      <c r="D405" s="31">
        <v>4511</v>
      </c>
      <c r="E405" s="31">
        <v>12415</v>
      </c>
      <c r="F405" s="31">
        <v>789</v>
      </c>
      <c r="G405" s="31">
        <v>1675</v>
      </c>
      <c r="H405" s="31">
        <v>1049</v>
      </c>
      <c r="I405" s="181">
        <v>27785</v>
      </c>
      <c r="J405" s="321"/>
      <c r="K405" s="281">
        <f t="shared" ref="K405:K410" si="186">IF(C405&gt;0,(C405/C393)*100,)</f>
        <v>66.594143776629494</v>
      </c>
      <c r="L405" s="264">
        <f t="shared" si="181"/>
        <v>56.856566675069317</v>
      </c>
      <c r="M405" s="264">
        <f t="shared" si="182"/>
        <v>67.763768353255827</v>
      </c>
      <c r="N405" s="264">
        <f t="shared" si="183"/>
        <v>60.506134969325153</v>
      </c>
      <c r="O405" s="264">
        <f t="shared" si="184"/>
        <v>63.446969696969703</v>
      </c>
      <c r="P405" s="265">
        <f t="shared" si="185"/>
        <v>66.857871255576796</v>
      </c>
      <c r="Q405" s="266">
        <f t="shared" ref="Q405:Q410" si="187">IF(I405&gt;0,(I405/I393)*100,)</f>
        <v>64.919741115446627</v>
      </c>
      <c r="R405" s="264"/>
      <c r="S405" s="264"/>
      <c r="T405" s="264"/>
      <c r="U405" s="264"/>
      <c r="V405" s="264"/>
      <c r="W405" s="265"/>
      <c r="X405" s="281"/>
      <c r="Y405" s="321"/>
      <c r="Z405" s="31"/>
    </row>
    <row r="406" spans="1:32">
      <c r="A406" s="274"/>
      <c r="B406" s="235" t="s">
        <v>660</v>
      </c>
      <c r="C406" s="223">
        <v>7424</v>
      </c>
      <c r="D406" s="31">
        <v>4762</v>
      </c>
      <c r="E406" s="31">
        <v>12788</v>
      </c>
      <c r="F406" s="31">
        <v>760</v>
      </c>
      <c r="G406" s="31">
        <v>1632</v>
      </c>
      <c r="H406" s="31">
        <v>1256</v>
      </c>
      <c r="I406" s="181">
        <v>28622</v>
      </c>
      <c r="J406" s="321"/>
      <c r="K406" s="264">
        <f t="shared" si="186"/>
        <v>67.167284900027141</v>
      </c>
      <c r="L406" s="264">
        <f>IF(D406&gt;0,(D406/D394)*100,)</f>
        <v>58.913769639985162</v>
      </c>
      <c r="M406" s="264">
        <f t="shared" si="182"/>
        <v>67.429475349327703</v>
      </c>
      <c r="N406" s="264">
        <f t="shared" si="183"/>
        <v>62.448644207066565</v>
      </c>
      <c r="O406" s="264">
        <f t="shared" si="184"/>
        <v>54.894046417759832</v>
      </c>
      <c r="P406" s="265">
        <f t="shared" si="185"/>
        <v>72.266973532796314</v>
      </c>
      <c r="Q406" s="266">
        <f t="shared" si="187"/>
        <v>65.007154375525218</v>
      </c>
      <c r="R406" s="264"/>
      <c r="S406" s="264"/>
      <c r="T406" s="264"/>
      <c r="U406" s="264"/>
      <c r="V406" s="264"/>
      <c r="W406" s="265"/>
      <c r="X406" s="281"/>
      <c r="Y406" s="321"/>
      <c r="Z406" s="31"/>
    </row>
    <row r="407" spans="1:32">
      <c r="A407" s="274"/>
      <c r="B407" s="235" t="s">
        <v>806</v>
      </c>
      <c r="C407" s="223">
        <v>7992</v>
      </c>
      <c r="D407" s="31">
        <v>5265</v>
      </c>
      <c r="E407" s="31">
        <v>12689</v>
      </c>
      <c r="F407" s="31">
        <v>835</v>
      </c>
      <c r="G407" s="31">
        <v>2011</v>
      </c>
      <c r="H407" s="31">
        <v>1027</v>
      </c>
      <c r="I407" s="181">
        <v>29819</v>
      </c>
      <c r="J407" s="321"/>
      <c r="K407" s="264">
        <f t="shared" si="186"/>
        <v>69.622789441588978</v>
      </c>
      <c r="L407" s="264">
        <f t="shared" ref="L407:L410" si="188">IF(D407&gt;0,(D407/D395)*100,)</f>
        <v>59.714188499489616</v>
      </c>
      <c r="M407" s="264">
        <f t="shared" si="182"/>
        <v>68.988202033382265</v>
      </c>
      <c r="N407" s="264">
        <f t="shared" si="183"/>
        <v>51.670792079207914</v>
      </c>
      <c r="O407" s="264">
        <f t="shared" si="184"/>
        <v>61.762899262899261</v>
      </c>
      <c r="P407" s="265">
        <f t="shared" si="185"/>
        <v>66.731643924626383</v>
      </c>
      <c r="Q407" s="266">
        <f t="shared" si="187"/>
        <v>66.117516629711744</v>
      </c>
      <c r="R407" s="264"/>
      <c r="S407" s="264"/>
      <c r="T407" s="264"/>
      <c r="U407" s="264"/>
      <c r="V407" s="264"/>
      <c r="W407" s="265"/>
      <c r="X407" s="281"/>
      <c r="Y407" s="321"/>
      <c r="Z407" s="31"/>
    </row>
    <row r="408" spans="1:32">
      <c r="A408" s="274"/>
      <c r="B408" s="235" t="s">
        <v>39</v>
      </c>
      <c r="C408" s="223">
        <v>8335</v>
      </c>
      <c r="D408" s="31">
        <v>5168</v>
      </c>
      <c r="E408" s="31">
        <v>13106</v>
      </c>
      <c r="F408" s="31">
        <v>823</v>
      </c>
      <c r="G408" s="31">
        <v>1905</v>
      </c>
      <c r="H408" s="31">
        <v>1103</v>
      </c>
      <c r="I408" s="181">
        <v>30440</v>
      </c>
      <c r="J408" s="321"/>
      <c r="K408" s="264">
        <f t="shared" si="186"/>
        <v>68.685620107128145</v>
      </c>
      <c r="L408" s="264">
        <f t="shared" si="188"/>
        <v>58.48138508543623</v>
      </c>
      <c r="M408" s="264">
        <f t="shared" si="182"/>
        <v>66.656494761468821</v>
      </c>
      <c r="N408" s="264">
        <f t="shared" si="183"/>
        <v>50</v>
      </c>
      <c r="O408" s="264">
        <f t="shared" si="184"/>
        <v>62.234563868016991</v>
      </c>
      <c r="P408" s="265">
        <f t="shared" si="185"/>
        <v>67.051671732522806</v>
      </c>
      <c r="Q408" s="266">
        <f t="shared" si="187"/>
        <v>64.785255182394749</v>
      </c>
      <c r="R408" s="264"/>
      <c r="S408" s="264"/>
      <c r="T408" s="264"/>
      <c r="U408" s="264"/>
      <c r="V408" s="264"/>
      <c r="W408" s="265"/>
      <c r="X408" s="281"/>
      <c r="Y408" s="321"/>
      <c r="Z408" s="31"/>
    </row>
    <row r="409" spans="1:32">
      <c r="A409" s="274"/>
      <c r="B409" s="235" t="s">
        <v>662</v>
      </c>
      <c r="C409" s="223">
        <v>8666</v>
      </c>
      <c r="D409" s="31">
        <v>5366</v>
      </c>
      <c r="E409" s="31">
        <v>12900</v>
      </c>
      <c r="F409" s="31">
        <v>931</v>
      </c>
      <c r="G409" s="31">
        <v>2063</v>
      </c>
      <c r="H409" s="31">
        <v>1216</v>
      </c>
      <c r="I409" s="181">
        <v>31142</v>
      </c>
      <c r="J409" s="321"/>
      <c r="K409" s="281">
        <f t="shared" si="186"/>
        <v>71.354466858789621</v>
      </c>
      <c r="L409" s="281">
        <f t="shared" si="188"/>
        <v>51.835394126738798</v>
      </c>
      <c r="M409" s="281">
        <f t="shared" si="182"/>
        <v>68.690095846645377</v>
      </c>
      <c r="N409" s="281">
        <f t="shared" si="183"/>
        <v>46.83098591549296</v>
      </c>
      <c r="O409" s="281">
        <f>IF(G409&gt;0,(G409/G397)*100,)</f>
        <v>62.082455612398434</v>
      </c>
      <c r="P409" s="265">
        <f t="shared" si="185"/>
        <v>69.804822043628008</v>
      </c>
      <c r="Q409" s="266">
        <f t="shared" si="187"/>
        <v>64.436168011587</v>
      </c>
      <c r="R409" s="688"/>
      <c r="S409" s="281"/>
      <c r="T409" s="281"/>
      <c r="U409" s="281"/>
      <c r="V409" s="281"/>
      <c r="W409" s="265"/>
      <c r="X409" s="281"/>
      <c r="Y409" s="321"/>
      <c r="Z409" s="31"/>
    </row>
    <row r="410" spans="1:32">
      <c r="A410" s="274"/>
      <c r="B410" s="236" t="s">
        <v>1032</v>
      </c>
      <c r="C410" s="234">
        <v>8512</v>
      </c>
      <c r="D410" s="84">
        <v>5532</v>
      </c>
      <c r="E410" s="84">
        <v>13201</v>
      </c>
      <c r="F410" s="84">
        <v>579</v>
      </c>
      <c r="G410" s="84">
        <v>2410</v>
      </c>
      <c r="H410" s="84">
        <v>1222</v>
      </c>
      <c r="I410" s="182">
        <v>31456</v>
      </c>
      <c r="J410" s="321"/>
      <c r="K410" s="267">
        <f t="shared" si="186"/>
        <v>72.356341380482831</v>
      </c>
      <c r="L410" s="267">
        <f t="shared" si="188"/>
        <v>58.145890266974988</v>
      </c>
      <c r="M410" s="267">
        <f t="shared" si="182"/>
        <v>68.730150465975953</v>
      </c>
      <c r="N410" s="267">
        <f t="shared" si="183"/>
        <v>42.920681986656781</v>
      </c>
      <c r="O410" s="267">
        <f>IF(G410&gt;0,(G410/G398)*100,)</f>
        <v>65.347071583514108</v>
      </c>
      <c r="P410" s="268">
        <f t="shared" si="185"/>
        <v>69.94848311390956</v>
      </c>
      <c r="Q410" s="269">
        <f t="shared" si="187"/>
        <v>66.546785419619624</v>
      </c>
      <c r="R410" s="270" t="s">
        <v>37</v>
      </c>
      <c r="Y410" s="321"/>
    </row>
    <row r="411" spans="1:32">
      <c r="A411" s="274"/>
      <c r="B411" s="235" t="s">
        <v>41</v>
      </c>
      <c r="C411" s="223">
        <v>7712</v>
      </c>
      <c r="D411" s="31">
        <v>3948</v>
      </c>
      <c r="E411" s="31">
        <v>10209</v>
      </c>
      <c r="F411" s="31">
        <v>603</v>
      </c>
      <c r="G411" s="31">
        <v>1328</v>
      </c>
      <c r="H411" s="31">
        <v>858</v>
      </c>
      <c r="I411" s="181">
        <v>24658</v>
      </c>
      <c r="J411" s="321"/>
      <c r="K411" s="264">
        <f t="shared" ref="K411:Q413" si="189">IF(C411&gt;0,(C411/C408)*100,)</f>
        <v>92.525494901019798</v>
      </c>
      <c r="L411" s="264">
        <f t="shared" si="189"/>
        <v>76.393188854489168</v>
      </c>
      <c r="M411" s="264">
        <f t="shared" si="189"/>
        <v>77.895620326567979</v>
      </c>
      <c r="N411" s="264">
        <f t="shared" si="189"/>
        <v>73.268529769137302</v>
      </c>
      <c r="O411" s="264">
        <f t="shared" si="189"/>
        <v>69.71128608923884</v>
      </c>
      <c r="P411" s="265">
        <f t="shared" si="189"/>
        <v>77.787851314596551</v>
      </c>
      <c r="Q411" s="266">
        <f t="shared" si="189"/>
        <v>81.005256241787123</v>
      </c>
      <c r="R411" s="264">
        <f t="shared" ref="R411:X413" si="190">+K411+K414</f>
        <v>94.289142171565686</v>
      </c>
      <c r="S411" s="264">
        <f t="shared" si="190"/>
        <v>79.798761609907118</v>
      </c>
      <c r="T411" s="264">
        <f t="shared" si="190"/>
        <v>81.168930260949182</v>
      </c>
      <c r="U411" s="264">
        <f t="shared" si="190"/>
        <v>75.577156743620904</v>
      </c>
      <c r="V411" s="264">
        <f t="shared" si="190"/>
        <v>73.280839895013116</v>
      </c>
      <c r="W411" s="265">
        <f t="shared" si="190"/>
        <v>80.507706255666363</v>
      </c>
      <c r="X411" s="281">
        <f t="shared" si="190"/>
        <v>83.860052562417877</v>
      </c>
      <c r="Y411" s="321"/>
      <c r="Z411" s="31">
        <f t="shared" ref="Z411:AF413" si="191">+K411+K414+K417</f>
        <v>100</v>
      </c>
      <c r="AA411" s="180">
        <f t="shared" si="191"/>
        <v>100</v>
      </c>
      <c r="AB411" s="180">
        <f t="shared" si="191"/>
        <v>100</v>
      </c>
      <c r="AC411" s="180">
        <f t="shared" si="191"/>
        <v>100</v>
      </c>
      <c r="AD411" s="180">
        <f t="shared" si="191"/>
        <v>100</v>
      </c>
      <c r="AE411" s="180">
        <f t="shared" si="191"/>
        <v>100</v>
      </c>
      <c r="AF411" s="180">
        <f t="shared" si="191"/>
        <v>100</v>
      </c>
    </row>
    <row r="412" spans="1:32">
      <c r="A412" s="274"/>
      <c r="B412" s="235" t="s">
        <v>664</v>
      </c>
      <c r="C412" s="223">
        <v>8023</v>
      </c>
      <c r="D412" s="31">
        <v>4124</v>
      </c>
      <c r="E412" s="31">
        <v>10120</v>
      </c>
      <c r="F412" s="31">
        <v>644</v>
      </c>
      <c r="G412" s="31">
        <v>1447</v>
      </c>
      <c r="H412" s="31">
        <v>943</v>
      </c>
      <c r="I412" s="181">
        <v>25301</v>
      </c>
      <c r="J412" s="321"/>
      <c r="K412" s="281">
        <f t="shared" si="189"/>
        <v>92.580198476805904</v>
      </c>
      <c r="L412" s="281">
        <f t="shared" si="189"/>
        <v>76.85426761088334</v>
      </c>
      <c r="M412" s="281">
        <f t="shared" si="189"/>
        <v>78.449612403100772</v>
      </c>
      <c r="N412" s="281">
        <f t="shared" si="189"/>
        <v>69.172932330827066</v>
      </c>
      <c r="O412" s="281">
        <f t="shared" si="189"/>
        <v>70.140571982549687</v>
      </c>
      <c r="P412" s="265">
        <f t="shared" si="189"/>
        <v>77.54934210526315</v>
      </c>
      <c r="Q412" s="266">
        <f t="shared" si="189"/>
        <v>81.243979192087863</v>
      </c>
      <c r="R412" s="281">
        <f t="shared" si="190"/>
        <v>94.04569582275559</v>
      </c>
      <c r="S412" s="281">
        <f t="shared" si="190"/>
        <v>80.954155795751021</v>
      </c>
      <c r="T412" s="281">
        <f t="shared" si="190"/>
        <v>81.31782945736434</v>
      </c>
      <c r="U412" s="281">
        <f t="shared" si="190"/>
        <v>73.14715359828142</v>
      </c>
      <c r="V412" s="281">
        <f t="shared" si="190"/>
        <v>74.018419777023752</v>
      </c>
      <c r="W412" s="265">
        <f t="shared" si="190"/>
        <v>81.907894736842096</v>
      </c>
      <c r="X412" s="281">
        <f t="shared" si="190"/>
        <v>84.092222721726287</v>
      </c>
      <c r="Y412" s="321"/>
      <c r="Z412" s="31">
        <f t="shared" si="191"/>
        <v>100</v>
      </c>
      <c r="AA412" s="179">
        <f t="shared" si="191"/>
        <v>100</v>
      </c>
      <c r="AB412" s="179">
        <f t="shared" si="191"/>
        <v>100</v>
      </c>
      <c r="AC412" s="179">
        <f t="shared" si="191"/>
        <v>100</v>
      </c>
      <c r="AD412" s="179">
        <f t="shared" si="191"/>
        <v>100</v>
      </c>
      <c r="AE412" s="179">
        <f t="shared" si="191"/>
        <v>99.999999999999986</v>
      </c>
      <c r="AF412" s="179">
        <f t="shared" si="191"/>
        <v>100</v>
      </c>
    </row>
    <row r="413" spans="1:32">
      <c r="A413" s="274"/>
      <c r="B413" s="236" t="s">
        <v>1034</v>
      </c>
      <c r="C413" s="234">
        <v>7922</v>
      </c>
      <c r="D413" s="84">
        <v>4277</v>
      </c>
      <c r="E413" s="84">
        <v>10657</v>
      </c>
      <c r="F413" s="84">
        <v>426</v>
      </c>
      <c r="G413" s="84">
        <v>1767</v>
      </c>
      <c r="H413" s="84">
        <v>965</v>
      </c>
      <c r="I413" s="182">
        <v>26014</v>
      </c>
      <c r="J413" s="321"/>
      <c r="K413" s="267">
        <f t="shared" si="189"/>
        <v>93.068609022556387</v>
      </c>
      <c r="L413" s="267">
        <f t="shared" si="189"/>
        <v>77.313810556760671</v>
      </c>
      <c r="M413" s="267">
        <f t="shared" si="189"/>
        <v>80.72873267176729</v>
      </c>
      <c r="N413" s="267">
        <f t="shared" si="189"/>
        <v>73.575129533678748</v>
      </c>
      <c r="O413" s="267">
        <f t="shared" si="189"/>
        <v>73.319502074688785</v>
      </c>
      <c r="P413" s="268">
        <f t="shared" si="189"/>
        <v>78.968903436988541</v>
      </c>
      <c r="Q413" s="269">
        <f t="shared" si="189"/>
        <v>82.699643947100711</v>
      </c>
      <c r="R413" s="281">
        <f t="shared" si="190"/>
        <v>94.537124060150376</v>
      </c>
      <c r="S413" s="281">
        <f t="shared" si="190"/>
        <v>81.218365871294296</v>
      </c>
      <c r="T413" s="281">
        <f t="shared" si="190"/>
        <v>83.690629497765315</v>
      </c>
      <c r="U413" s="281">
        <f t="shared" si="190"/>
        <v>79.274611398963728</v>
      </c>
      <c r="V413" s="281">
        <f t="shared" si="190"/>
        <v>77.219917012448121</v>
      </c>
      <c r="W413" s="265">
        <f t="shared" si="190"/>
        <v>82.48772504091653</v>
      </c>
      <c r="X413" s="281">
        <f t="shared" si="190"/>
        <v>85.567141403865719</v>
      </c>
      <c r="Y413" s="321"/>
      <c r="Z413" s="31">
        <f t="shared" si="191"/>
        <v>100</v>
      </c>
      <c r="AA413" s="179">
        <f t="shared" si="191"/>
        <v>100</v>
      </c>
      <c r="AB413" s="179">
        <f t="shared" si="191"/>
        <v>100</v>
      </c>
      <c r="AC413" s="179">
        <f t="shared" si="191"/>
        <v>100</v>
      </c>
      <c r="AD413" s="179">
        <f t="shared" si="191"/>
        <v>99.999999999999986</v>
      </c>
      <c r="AE413" s="179">
        <f t="shared" si="191"/>
        <v>100</v>
      </c>
      <c r="AF413" s="179">
        <f t="shared" si="191"/>
        <v>100</v>
      </c>
    </row>
    <row r="414" spans="1:32">
      <c r="A414" s="274"/>
      <c r="B414" s="235" t="s">
        <v>43</v>
      </c>
      <c r="C414" s="223">
        <v>147</v>
      </c>
      <c r="D414" s="31">
        <v>176</v>
      </c>
      <c r="E414" s="31">
        <v>429</v>
      </c>
      <c r="F414" s="31">
        <v>19</v>
      </c>
      <c r="G414" s="31">
        <v>68</v>
      </c>
      <c r="H414" s="31">
        <v>30</v>
      </c>
      <c r="I414" s="181">
        <v>869</v>
      </c>
      <c r="J414" s="321"/>
      <c r="K414" s="264">
        <f t="shared" ref="K414:Q416" si="192">IF(C414&gt;0,(C414/C408)*100,)</f>
        <v>1.7636472705458908</v>
      </c>
      <c r="L414" s="264">
        <f t="shared" si="192"/>
        <v>3.4055727554179565</v>
      </c>
      <c r="M414" s="264">
        <f t="shared" si="192"/>
        <v>3.2733099343811993</v>
      </c>
      <c r="N414" s="264">
        <f t="shared" si="192"/>
        <v>2.3086269744835968</v>
      </c>
      <c r="O414" s="264">
        <f t="shared" si="192"/>
        <v>3.5695538057742784</v>
      </c>
      <c r="P414" s="265">
        <f t="shared" si="192"/>
        <v>2.7198549410698094</v>
      </c>
      <c r="Q414" s="266">
        <f t="shared" si="192"/>
        <v>2.854796320630749</v>
      </c>
      <c r="R414" s="256"/>
      <c r="S414" s="256"/>
      <c r="T414" s="257"/>
      <c r="U414" s="257"/>
      <c r="V414" s="257"/>
      <c r="W414" s="257"/>
      <c r="X414" s="258"/>
      <c r="Y414" s="321"/>
      <c r="Z414" s="31"/>
    </row>
    <row r="415" spans="1:32">
      <c r="A415" s="274"/>
      <c r="B415" s="235" t="s">
        <v>666</v>
      </c>
      <c r="C415" s="223">
        <v>127</v>
      </c>
      <c r="D415" s="31">
        <v>220</v>
      </c>
      <c r="E415" s="31">
        <v>370</v>
      </c>
      <c r="F415" s="31">
        <v>37</v>
      </c>
      <c r="G415" s="31">
        <v>80</v>
      </c>
      <c r="H415" s="31">
        <v>53</v>
      </c>
      <c r="I415" s="181">
        <v>887</v>
      </c>
      <c r="J415" s="321"/>
      <c r="K415" s="281">
        <f t="shared" si="192"/>
        <v>1.4654973459496885</v>
      </c>
      <c r="L415" s="281">
        <f t="shared" si="192"/>
        <v>4.0998881848676856</v>
      </c>
      <c r="M415" s="281">
        <f t="shared" si="192"/>
        <v>2.8682170542635657</v>
      </c>
      <c r="N415" s="281">
        <f t="shared" si="192"/>
        <v>3.9742212674543502</v>
      </c>
      <c r="O415" s="281">
        <f t="shared" si="192"/>
        <v>3.8778477944740666</v>
      </c>
      <c r="P415" s="265">
        <f t="shared" si="192"/>
        <v>4.3585526315789469</v>
      </c>
      <c r="Q415" s="266">
        <f t="shared" si="192"/>
        <v>2.8482435296384301</v>
      </c>
      <c r="R415" s="264"/>
      <c r="S415" s="264"/>
      <c r="T415" s="264"/>
      <c r="U415" s="264"/>
      <c r="V415" s="264"/>
      <c r="W415" s="265"/>
      <c r="X415" s="281"/>
      <c r="Y415" s="321"/>
      <c r="Z415" s="31"/>
    </row>
    <row r="416" spans="1:32">
      <c r="A416" s="274"/>
      <c r="B416" s="236" t="s">
        <v>1036</v>
      </c>
      <c r="C416" s="234">
        <v>125</v>
      </c>
      <c r="D416" s="84">
        <v>216</v>
      </c>
      <c r="E416" s="84">
        <v>391</v>
      </c>
      <c r="F416" s="84">
        <v>33</v>
      </c>
      <c r="G416" s="84">
        <v>94</v>
      </c>
      <c r="H416" s="84">
        <v>43</v>
      </c>
      <c r="I416" s="182">
        <v>902</v>
      </c>
      <c r="J416" s="321"/>
      <c r="K416" s="267">
        <f t="shared" si="192"/>
        <v>1.4685150375939851</v>
      </c>
      <c r="L416" s="267">
        <f t="shared" si="192"/>
        <v>3.9045553145336225</v>
      </c>
      <c r="M416" s="267">
        <f t="shared" si="192"/>
        <v>2.9618968259980303</v>
      </c>
      <c r="N416" s="267">
        <f t="shared" si="192"/>
        <v>5.6994818652849739</v>
      </c>
      <c r="O416" s="267">
        <f t="shared" si="192"/>
        <v>3.900414937759336</v>
      </c>
      <c r="P416" s="268">
        <f t="shared" si="192"/>
        <v>3.5188216039279872</v>
      </c>
      <c r="Q416" s="269">
        <f t="shared" si="192"/>
        <v>2.8674974567650051</v>
      </c>
      <c r="R416" s="270"/>
      <c r="S416" s="267"/>
      <c r="T416" s="267"/>
      <c r="U416" s="267"/>
      <c r="V416" s="267"/>
      <c r="W416" s="268"/>
      <c r="X416" s="267"/>
      <c r="Y416" s="321"/>
      <c r="Z416" s="31"/>
    </row>
    <row r="417" spans="1:32">
      <c r="A417" s="274"/>
      <c r="B417" s="235" t="s">
        <v>45</v>
      </c>
      <c r="C417" s="223">
        <v>476</v>
      </c>
      <c r="D417" s="31">
        <v>1044</v>
      </c>
      <c r="E417" s="31">
        <v>2468</v>
      </c>
      <c r="F417" s="31">
        <v>201</v>
      </c>
      <c r="G417" s="31">
        <v>509</v>
      </c>
      <c r="H417" s="31">
        <v>215</v>
      </c>
      <c r="I417" s="181">
        <v>4913</v>
      </c>
      <c r="J417" s="321"/>
      <c r="K417" s="264">
        <f t="shared" ref="K417:Q419" si="193">IF(C417&gt;0,(C417/C408)*100,)</f>
        <v>5.710857828434313</v>
      </c>
      <c r="L417" s="264">
        <f t="shared" si="193"/>
        <v>20.201238390092879</v>
      </c>
      <c r="M417" s="264">
        <f t="shared" si="193"/>
        <v>18.831069739050815</v>
      </c>
      <c r="N417" s="264">
        <f t="shared" si="193"/>
        <v>24.4228432563791</v>
      </c>
      <c r="O417" s="264">
        <f t="shared" si="193"/>
        <v>26.719160104986877</v>
      </c>
      <c r="P417" s="265">
        <f t="shared" si="193"/>
        <v>19.492293744333637</v>
      </c>
      <c r="Q417" s="266">
        <f t="shared" si="193"/>
        <v>16.139947437582126</v>
      </c>
      <c r="R417" s="264"/>
      <c r="S417" s="256"/>
      <c r="T417" s="257"/>
      <c r="U417" s="257"/>
      <c r="V417" s="257"/>
      <c r="W417" s="257"/>
      <c r="X417" s="258"/>
      <c r="Y417" s="321"/>
      <c r="Z417" s="31"/>
    </row>
    <row r="418" spans="1:32">
      <c r="A418" s="274"/>
      <c r="B418" s="235" t="s">
        <v>668</v>
      </c>
      <c r="C418" s="223">
        <v>516</v>
      </c>
      <c r="D418" s="31">
        <v>1022</v>
      </c>
      <c r="E418" s="31">
        <v>2410</v>
      </c>
      <c r="F418" s="31">
        <v>250</v>
      </c>
      <c r="G418" s="31">
        <v>536</v>
      </c>
      <c r="H418" s="31">
        <v>220</v>
      </c>
      <c r="I418" s="181">
        <v>4954</v>
      </c>
      <c r="J418" s="321"/>
      <c r="K418" s="281">
        <f t="shared" si="193"/>
        <v>5.9543041772444036</v>
      </c>
      <c r="L418" s="281">
        <f t="shared" si="193"/>
        <v>19.045844204248972</v>
      </c>
      <c r="M418" s="281">
        <f t="shared" si="193"/>
        <v>18.68217054263566</v>
      </c>
      <c r="N418" s="281">
        <f t="shared" si="193"/>
        <v>26.852846401718583</v>
      </c>
      <c r="O418" s="281">
        <f t="shared" si="193"/>
        <v>25.981580222976248</v>
      </c>
      <c r="P418" s="265">
        <f t="shared" si="193"/>
        <v>18.092105263157894</v>
      </c>
      <c r="Q418" s="266">
        <f t="shared" si="193"/>
        <v>15.907777278273713</v>
      </c>
      <c r="S418" s="264"/>
      <c r="T418" s="264"/>
      <c r="U418" s="264"/>
      <c r="V418" s="264"/>
      <c r="W418" s="265"/>
      <c r="X418" s="281"/>
      <c r="Y418" s="321"/>
      <c r="Z418" s="31"/>
    </row>
    <row r="419" spans="1:32">
      <c r="A419" s="274"/>
      <c r="B419" s="236" t="s">
        <v>1038</v>
      </c>
      <c r="C419" s="234">
        <v>465</v>
      </c>
      <c r="D419" s="84">
        <v>1039</v>
      </c>
      <c r="E419" s="84">
        <v>2153</v>
      </c>
      <c r="F419" s="84">
        <v>120</v>
      </c>
      <c r="G419" s="84">
        <v>549</v>
      </c>
      <c r="H419" s="84">
        <v>214</v>
      </c>
      <c r="I419" s="182">
        <v>4540</v>
      </c>
      <c r="J419" s="321"/>
      <c r="K419" s="267">
        <f t="shared" si="193"/>
        <v>5.4628759398496243</v>
      </c>
      <c r="L419" s="267">
        <f t="shared" si="193"/>
        <v>18.781634128705711</v>
      </c>
      <c r="M419" s="267">
        <f t="shared" si="193"/>
        <v>16.309370502234678</v>
      </c>
      <c r="N419" s="267">
        <f t="shared" si="193"/>
        <v>20.725388601036268</v>
      </c>
      <c r="O419" s="267">
        <f t="shared" si="193"/>
        <v>22.780082987551868</v>
      </c>
      <c r="P419" s="268">
        <f t="shared" si="193"/>
        <v>17.51227495908347</v>
      </c>
      <c r="Q419" s="269">
        <f t="shared" si="193"/>
        <v>14.432858596134283</v>
      </c>
      <c r="R419" s="270" t="s">
        <v>38</v>
      </c>
      <c r="S419" s="267"/>
      <c r="T419" s="267"/>
      <c r="U419" s="267"/>
      <c r="V419" s="267"/>
      <c r="W419" s="268"/>
      <c r="X419" s="267"/>
      <c r="Y419" s="321"/>
      <c r="Z419" s="31"/>
    </row>
    <row r="420" spans="1:32">
      <c r="A420" s="274"/>
      <c r="B420" s="235" t="s">
        <v>47</v>
      </c>
      <c r="C420" s="223">
        <v>5690</v>
      </c>
      <c r="D420" s="31">
        <v>2116</v>
      </c>
      <c r="E420" s="31">
        <v>6120</v>
      </c>
      <c r="F420" s="31">
        <v>272</v>
      </c>
      <c r="G420" s="31">
        <v>511</v>
      </c>
      <c r="H420" s="31">
        <v>424</v>
      </c>
      <c r="I420" s="181">
        <v>15133</v>
      </c>
      <c r="J420" s="321"/>
      <c r="K420" s="264">
        <f t="shared" ref="K420:Q422" si="194">IF(C420&gt;0,(C420/C403)*100,)</f>
        <v>76.049184709970604</v>
      </c>
      <c r="L420" s="264">
        <f t="shared" si="194"/>
        <v>50.297123841217015</v>
      </c>
      <c r="M420" s="264">
        <f t="shared" si="194"/>
        <v>54.804334198979134</v>
      </c>
      <c r="N420" s="264">
        <f t="shared" si="194"/>
        <v>35.69553805774278</v>
      </c>
      <c r="O420" s="264">
        <f t="shared" si="194"/>
        <v>39.247311827956985</v>
      </c>
      <c r="P420" s="265">
        <f t="shared" si="194"/>
        <v>52.475247524752476</v>
      </c>
      <c r="Q420" s="266">
        <f t="shared" si="194"/>
        <v>58.819185323383081</v>
      </c>
      <c r="R420" s="264">
        <f t="shared" ref="R420:X422" si="195">+K420+K423+K426</f>
        <v>85.244587008821171</v>
      </c>
      <c r="S420" s="264">
        <f t="shared" si="195"/>
        <v>74.067031138578557</v>
      </c>
      <c r="T420" s="264">
        <f t="shared" si="195"/>
        <v>74.236589952538722</v>
      </c>
      <c r="U420" s="264">
        <f t="shared" si="195"/>
        <v>56.430446194225723</v>
      </c>
      <c r="V420" s="264">
        <f t="shared" si="195"/>
        <v>63.901689708141319</v>
      </c>
      <c r="W420" s="265">
        <f t="shared" si="195"/>
        <v>70.915841584158414</v>
      </c>
      <c r="X420" s="281">
        <f t="shared" si="195"/>
        <v>76.255441542288551</v>
      </c>
      <c r="Y420" s="321"/>
      <c r="Z420" s="31">
        <f t="shared" ref="Z420:AF422" si="196">K420+K423+K426+K429</f>
        <v>100</v>
      </c>
      <c r="AA420" s="180">
        <f t="shared" si="196"/>
        <v>100</v>
      </c>
      <c r="AB420" s="180">
        <f t="shared" si="196"/>
        <v>100</v>
      </c>
      <c r="AC420" s="180">
        <f t="shared" si="196"/>
        <v>100</v>
      </c>
      <c r="AD420" s="180">
        <f t="shared" si="196"/>
        <v>100</v>
      </c>
      <c r="AE420" s="180">
        <f t="shared" si="196"/>
        <v>100</v>
      </c>
      <c r="AF420" s="180">
        <f t="shared" si="196"/>
        <v>100</v>
      </c>
    </row>
    <row r="421" spans="1:32">
      <c r="A421" s="274"/>
      <c r="B421" s="235" t="s">
        <v>670</v>
      </c>
      <c r="C421" s="223">
        <v>5545</v>
      </c>
      <c r="D421" s="31">
        <v>2294</v>
      </c>
      <c r="E421" s="31">
        <v>6337</v>
      </c>
      <c r="F421" s="31">
        <v>278</v>
      </c>
      <c r="G421" s="31">
        <v>501</v>
      </c>
      <c r="H421" s="31">
        <v>448</v>
      </c>
      <c r="I421" s="181">
        <v>15403</v>
      </c>
      <c r="J421" s="321"/>
      <c r="K421" s="281">
        <f t="shared" si="194"/>
        <v>78.463280033960658</v>
      </c>
      <c r="L421" s="281">
        <f t="shared" si="194"/>
        <v>51.504265828468789</v>
      </c>
      <c r="M421" s="281">
        <f t="shared" si="194"/>
        <v>54.329561042524013</v>
      </c>
      <c r="N421" s="281">
        <f t="shared" si="194"/>
        <v>37.874659400544957</v>
      </c>
      <c r="O421" s="281">
        <f t="shared" si="194"/>
        <v>36.330674401740396</v>
      </c>
      <c r="P421" s="265">
        <f t="shared" si="194"/>
        <v>50.967007963594988</v>
      </c>
      <c r="Q421" s="266">
        <f t="shared" si="194"/>
        <v>58.841731290827823</v>
      </c>
      <c r="R421" s="281">
        <f t="shared" si="195"/>
        <v>87.066647799632079</v>
      </c>
      <c r="S421" s="281">
        <f t="shared" si="195"/>
        <v>75.348001796138291</v>
      </c>
      <c r="T421" s="281">
        <f t="shared" si="195"/>
        <v>74.3655692729767</v>
      </c>
      <c r="U421" s="281">
        <f t="shared" si="195"/>
        <v>59.536784741144416</v>
      </c>
      <c r="V421" s="281">
        <f t="shared" si="195"/>
        <v>63.379260333575061</v>
      </c>
      <c r="W421" s="265">
        <f t="shared" si="195"/>
        <v>70.762229806598398</v>
      </c>
      <c r="X421" s="281">
        <f t="shared" si="195"/>
        <v>76.846086258929589</v>
      </c>
      <c r="Y421" s="321"/>
      <c r="Z421" s="31">
        <f t="shared" si="196"/>
        <v>99.999999999999986</v>
      </c>
      <c r="AA421" s="179">
        <f t="shared" si="196"/>
        <v>99.999999999999986</v>
      </c>
      <c r="AB421" s="179">
        <f t="shared" si="196"/>
        <v>100.00000000000003</v>
      </c>
      <c r="AC421" s="179">
        <f t="shared" si="196"/>
        <v>100</v>
      </c>
      <c r="AD421" s="179">
        <f t="shared" si="196"/>
        <v>100</v>
      </c>
      <c r="AE421" s="179">
        <f t="shared" si="196"/>
        <v>99.999999999999986</v>
      </c>
      <c r="AF421" s="179">
        <f t="shared" si="196"/>
        <v>100</v>
      </c>
    </row>
    <row r="422" spans="1:32">
      <c r="A422" s="274"/>
      <c r="B422" s="236" t="s">
        <v>1040</v>
      </c>
      <c r="C422" s="234">
        <v>5794</v>
      </c>
      <c r="D422" s="84">
        <v>2386</v>
      </c>
      <c r="E422" s="84">
        <v>6773</v>
      </c>
      <c r="F422" s="84">
        <v>250</v>
      </c>
      <c r="G422" s="84">
        <v>593</v>
      </c>
      <c r="H422" s="84">
        <v>558</v>
      </c>
      <c r="I422" s="182">
        <v>16354</v>
      </c>
      <c r="J422" s="321"/>
      <c r="K422" s="267">
        <f t="shared" si="194"/>
        <v>78.872855976041379</v>
      </c>
      <c r="L422" s="267">
        <f t="shared" si="194"/>
        <v>52.892928397251161</v>
      </c>
      <c r="M422" s="267">
        <f t="shared" si="194"/>
        <v>54.554973821989527</v>
      </c>
      <c r="N422" s="267">
        <f t="shared" si="194"/>
        <v>31.685678073510775</v>
      </c>
      <c r="O422" s="267">
        <f t="shared" si="194"/>
        <v>35.402985074626862</v>
      </c>
      <c r="P422" s="268">
        <f t="shared" si="194"/>
        <v>53.193517635843655</v>
      </c>
      <c r="Q422" s="269">
        <f t="shared" si="194"/>
        <v>58.85909663487493</v>
      </c>
      <c r="R422" s="281">
        <f t="shared" si="195"/>
        <v>87.258371903076494</v>
      </c>
      <c r="S422" s="281">
        <f t="shared" si="195"/>
        <v>77.588117933939259</v>
      </c>
      <c r="T422" s="281">
        <f t="shared" si="195"/>
        <v>74.265002013693106</v>
      </c>
      <c r="U422" s="281">
        <f t="shared" si="195"/>
        <v>54.119138149556399</v>
      </c>
      <c r="V422" s="281">
        <f t="shared" si="195"/>
        <v>61.791044776119392</v>
      </c>
      <c r="W422" s="265">
        <f t="shared" si="195"/>
        <v>72.83126787416586</v>
      </c>
      <c r="X422" s="281">
        <f t="shared" si="195"/>
        <v>76.86161597984524</v>
      </c>
      <c r="Y422" s="321"/>
      <c r="Z422" s="31">
        <f t="shared" si="196"/>
        <v>99.999999999999986</v>
      </c>
      <c r="AA422" s="179">
        <f t="shared" si="196"/>
        <v>100</v>
      </c>
      <c r="AB422" s="179">
        <f t="shared" si="196"/>
        <v>99.999999999999986</v>
      </c>
      <c r="AC422" s="179">
        <f t="shared" si="196"/>
        <v>100</v>
      </c>
      <c r="AD422" s="179">
        <f t="shared" si="196"/>
        <v>100</v>
      </c>
      <c r="AE422" s="179">
        <f t="shared" si="196"/>
        <v>99.999999999999986</v>
      </c>
      <c r="AF422" s="179">
        <f t="shared" si="196"/>
        <v>100</v>
      </c>
    </row>
    <row r="423" spans="1:32">
      <c r="A423" s="274"/>
      <c r="B423" s="235" t="s">
        <v>51</v>
      </c>
      <c r="C423" s="223">
        <v>159</v>
      </c>
      <c r="D423" s="31">
        <v>182</v>
      </c>
      <c r="E423" s="31">
        <v>341</v>
      </c>
      <c r="F423" s="31">
        <v>55</v>
      </c>
      <c r="G423" s="31">
        <v>76</v>
      </c>
      <c r="H423" s="31">
        <v>28</v>
      </c>
      <c r="I423" s="181">
        <v>841</v>
      </c>
      <c r="J423" s="321"/>
      <c r="K423" s="264">
        <f t="shared" ref="K423:Q425" si="197">IF(C423&gt;0,(C423/C403)*100,)</f>
        <v>2.1251002405773858</v>
      </c>
      <c r="L423" s="264">
        <f t="shared" si="197"/>
        <v>4.3261231281198009</v>
      </c>
      <c r="M423" s="264">
        <f t="shared" si="197"/>
        <v>3.0536401898450793</v>
      </c>
      <c r="N423" s="264">
        <f t="shared" si="197"/>
        <v>7.2178477690288716</v>
      </c>
      <c r="O423" s="264">
        <f t="shared" si="197"/>
        <v>5.8371735791090629</v>
      </c>
      <c r="P423" s="265">
        <f t="shared" si="197"/>
        <v>3.4653465346534658</v>
      </c>
      <c r="Q423" s="266">
        <f t="shared" si="197"/>
        <v>3.2688121890547261</v>
      </c>
      <c r="R423" s="256"/>
      <c r="S423" s="256"/>
      <c r="T423" s="257"/>
      <c r="U423" s="257"/>
      <c r="V423" s="257"/>
      <c r="W423" s="257"/>
      <c r="X423" s="258"/>
      <c r="Y423" s="321"/>
      <c r="Z423" s="31"/>
    </row>
    <row r="424" spans="1:32">
      <c r="A424" s="274"/>
      <c r="B424" s="235" t="s">
        <v>672</v>
      </c>
      <c r="C424" s="223">
        <v>145</v>
      </c>
      <c r="D424" s="31">
        <v>185</v>
      </c>
      <c r="E424" s="31">
        <v>357</v>
      </c>
      <c r="F424" s="31">
        <v>54</v>
      </c>
      <c r="G424" s="31">
        <v>58</v>
      </c>
      <c r="H424" s="31">
        <v>31</v>
      </c>
      <c r="I424" s="181">
        <v>830</v>
      </c>
      <c r="J424" s="321"/>
      <c r="K424" s="281">
        <f t="shared" si="197"/>
        <v>2.0517900099051931</v>
      </c>
      <c r="L424" s="281">
        <f t="shared" si="197"/>
        <v>4.1535698248765156</v>
      </c>
      <c r="M424" s="281">
        <f t="shared" si="197"/>
        <v>3.060699588477366</v>
      </c>
      <c r="N424" s="281">
        <f t="shared" si="197"/>
        <v>7.3569482288828345</v>
      </c>
      <c r="O424" s="281">
        <f t="shared" si="197"/>
        <v>4.2059463379260338</v>
      </c>
      <c r="P424" s="265">
        <f t="shared" si="197"/>
        <v>3.526734926052332</v>
      </c>
      <c r="Q424" s="266">
        <f t="shared" si="197"/>
        <v>3.1707223898842494</v>
      </c>
      <c r="R424" s="264"/>
      <c r="S424" s="264"/>
      <c r="T424" s="264"/>
      <c r="U424" s="264"/>
      <c r="V424" s="264"/>
      <c r="W424" s="265"/>
      <c r="X424" s="281"/>
      <c r="Y424" s="321"/>
      <c r="Z424" s="31"/>
    </row>
    <row r="425" spans="1:32">
      <c r="A425" s="274"/>
      <c r="B425" s="236" t="s">
        <v>1042</v>
      </c>
      <c r="C425" s="234">
        <v>138</v>
      </c>
      <c r="D425" s="84">
        <v>210</v>
      </c>
      <c r="E425" s="84">
        <v>376</v>
      </c>
      <c r="F425" s="84">
        <v>57</v>
      </c>
      <c r="G425" s="84">
        <v>92</v>
      </c>
      <c r="H425" s="84">
        <v>31</v>
      </c>
      <c r="I425" s="182">
        <v>904</v>
      </c>
      <c r="J425" s="321"/>
      <c r="K425" s="267">
        <f t="shared" si="197"/>
        <v>1.8785733732643615</v>
      </c>
      <c r="L425" s="267">
        <f t="shared" si="197"/>
        <v>4.6552870760363554</v>
      </c>
      <c r="M425" s="267">
        <f t="shared" si="197"/>
        <v>3.0285944422070075</v>
      </c>
      <c r="N425" s="267">
        <f t="shared" si="197"/>
        <v>7.2243346007604554</v>
      </c>
      <c r="O425" s="267">
        <f t="shared" si="197"/>
        <v>5.4925373134328357</v>
      </c>
      <c r="P425" s="268">
        <f t="shared" si="197"/>
        <v>2.9551954242135365</v>
      </c>
      <c r="Q425" s="269">
        <f t="shared" si="197"/>
        <v>3.2535540759402557</v>
      </c>
      <c r="R425" s="270"/>
      <c r="S425" s="267"/>
      <c r="T425" s="267"/>
      <c r="U425" s="267"/>
      <c r="V425" s="267"/>
      <c r="W425" s="268"/>
      <c r="X425" s="267"/>
      <c r="Y425" s="321"/>
      <c r="Z425" s="31"/>
    </row>
    <row r="426" spans="1:32">
      <c r="A426" s="274"/>
      <c r="B426" s="235" t="s">
        <v>53</v>
      </c>
      <c r="C426" s="223">
        <v>529</v>
      </c>
      <c r="D426" s="31">
        <v>818</v>
      </c>
      <c r="E426" s="31">
        <v>1829</v>
      </c>
      <c r="F426" s="31">
        <v>103</v>
      </c>
      <c r="G426" s="31">
        <v>245</v>
      </c>
      <c r="H426" s="31">
        <v>121</v>
      </c>
      <c r="I426" s="181">
        <v>3645</v>
      </c>
      <c r="J426" s="321"/>
      <c r="K426" s="264">
        <f t="shared" ref="K426:Q428" si="198">IF(C426&gt;0,(C426/C403)*100,)</f>
        <v>7.0703020582731897</v>
      </c>
      <c r="L426" s="264">
        <f t="shared" si="198"/>
        <v>19.443784169241741</v>
      </c>
      <c r="M426" s="264">
        <f t="shared" si="198"/>
        <v>16.378615563714515</v>
      </c>
      <c r="N426" s="264">
        <f t="shared" si="198"/>
        <v>13.517060367454068</v>
      </c>
      <c r="O426" s="264">
        <f t="shared" si="198"/>
        <v>18.817204301075268</v>
      </c>
      <c r="P426" s="265">
        <f t="shared" si="198"/>
        <v>14.975247524752474</v>
      </c>
      <c r="Q426" s="266">
        <f t="shared" si="198"/>
        <v>14.167444029850746</v>
      </c>
      <c r="R426" s="256"/>
      <c r="S426" s="256"/>
      <c r="T426" s="257"/>
      <c r="U426" s="257"/>
      <c r="V426" s="257"/>
      <c r="W426" s="257"/>
      <c r="X426" s="258"/>
      <c r="Y426" s="321"/>
      <c r="Z426" s="31"/>
    </row>
    <row r="427" spans="1:32">
      <c r="A427" s="274"/>
      <c r="B427" s="235" t="s">
        <v>674</v>
      </c>
      <c r="C427" s="223">
        <v>463</v>
      </c>
      <c r="D427" s="31">
        <v>877</v>
      </c>
      <c r="E427" s="31">
        <v>1980</v>
      </c>
      <c r="F427" s="31">
        <v>105</v>
      </c>
      <c r="G427" s="31">
        <v>315</v>
      </c>
      <c r="H427" s="31">
        <v>143</v>
      </c>
      <c r="I427" s="181">
        <v>3883</v>
      </c>
      <c r="J427" s="321"/>
      <c r="K427" s="281">
        <f t="shared" si="198"/>
        <v>6.5515777557662371</v>
      </c>
      <c r="L427" s="281">
        <f t="shared" si="198"/>
        <v>19.690166142792993</v>
      </c>
      <c r="M427" s="281">
        <f t="shared" si="198"/>
        <v>16.97530864197531</v>
      </c>
      <c r="N427" s="281">
        <f t="shared" si="198"/>
        <v>14.305177111716622</v>
      </c>
      <c r="O427" s="281">
        <f t="shared" si="198"/>
        <v>22.842639593908629</v>
      </c>
      <c r="P427" s="265">
        <f t="shared" si="198"/>
        <v>16.26848691695108</v>
      </c>
      <c r="Q427" s="266">
        <f t="shared" si="198"/>
        <v>14.83363257821752</v>
      </c>
      <c r="R427" s="264"/>
      <c r="S427" s="264"/>
      <c r="T427" s="264"/>
      <c r="U427" s="264"/>
      <c r="V427" s="264"/>
      <c r="W427" s="265"/>
      <c r="X427" s="281"/>
      <c r="Y427" s="321"/>
      <c r="Z427" s="31"/>
    </row>
    <row r="428" spans="1:32">
      <c r="A428" s="274"/>
      <c r="B428" s="236" t="s">
        <v>1046</v>
      </c>
      <c r="C428" s="234">
        <v>478</v>
      </c>
      <c r="D428" s="84">
        <v>904</v>
      </c>
      <c r="E428" s="84">
        <v>2071</v>
      </c>
      <c r="F428" s="84">
        <v>120</v>
      </c>
      <c r="G428" s="84">
        <v>350</v>
      </c>
      <c r="H428" s="84">
        <v>175</v>
      </c>
      <c r="I428" s="182">
        <v>4098</v>
      </c>
      <c r="J428" s="321"/>
      <c r="K428" s="267">
        <f t="shared" si="198"/>
        <v>6.5069425537707604</v>
      </c>
      <c r="L428" s="267">
        <f t="shared" si="198"/>
        <v>20.039902460651739</v>
      </c>
      <c r="M428" s="267">
        <f t="shared" si="198"/>
        <v>16.681433749496577</v>
      </c>
      <c r="N428" s="267">
        <f t="shared" si="198"/>
        <v>15.209125475285171</v>
      </c>
      <c r="O428" s="267">
        <f t="shared" si="198"/>
        <v>20.8955223880597</v>
      </c>
      <c r="P428" s="268">
        <f t="shared" si="198"/>
        <v>16.682554814108673</v>
      </c>
      <c r="Q428" s="269">
        <f t="shared" si="198"/>
        <v>14.748965269030052</v>
      </c>
      <c r="R428" s="270"/>
      <c r="S428" s="267"/>
      <c r="T428" s="267"/>
      <c r="U428" s="267"/>
      <c r="V428" s="267"/>
      <c r="W428" s="268"/>
      <c r="X428" s="267"/>
      <c r="Y428" s="321"/>
      <c r="Z428" s="31"/>
    </row>
    <row r="429" spans="1:32">
      <c r="A429" s="274"/>
      <c r="B429" s="235" t="s">
        <v>55</v>
      </c>
      <c r="C429" s="237">
        <v>1104</v>
      </c>
      <c r="D429" s="238">
        <v>1091</v>
      </c>
      <c r="E429" s="238">
        <v>2877</v>
      </c>
      <c r="F429" s="238">
        <v>332</v>
      </c>
      <c r="G429" s="238">
        <v>470</v>
      </c>
      <c r="H429" s="238">
        <v>235</v>
      </c>
      <c r="I429" s="322">
        <v>6109</v>
      </c>
      <c r="J429" s="321"/>
      <c r="K429" s="264">
        <f t="shared" ref="K429:Q431" si="199">IF(C429&gt;0,(C429/C403)*100,)</f>
        <v>14.755412991178829</v>
      </c>
      <c r="L429" s="264">
        <f t="shared" si="199"/>
        <v>25.93296886142144</v>
      </c>
      <c r="M429" s="264">
        <f t="shared" si="199"/>
        <v>25.763410047461271</v>
      </c>
      <c r="N429" s="264">
        <f t="shared" si="199"/>
        <v>43.569553805774284</v>
      </c>
      <c r="O429" s="264">
        <f t="shared" si="199"/>
        <v>36.098310291858674</v>
      </c>
      <c r="P429" s="265">
        <f t="shared" si="199"/>
        <v>29.084158415841582</v>
      </c>
      <c r="Q429" s="266">
        <f t="shared" si="199"/>
        <v>23.744558457711442</v>
      </c>
      <c r="R429" s="256"/>
      <c r="S429" s="256"/>
      <c r="T429" s="257"/>
      <c r="U429" s="257"/>
      <c r="V429" s="257"/>
      <c r="W429" s="257"/>
      <c r="X429" s="258"/>
      <c r="Y429" s="321"/>
      <c r="Z429" s="31"/>
    </row>
    <row r="430" spans="1:32">
      <c r="A430" s="274"/>
      <c r="B430" s="235" t="s">
        <v>676</v>
      </c>
      <c r="C430" s="223">
        <v>914</v>
      </c>
      <c r="D430" s="31">
        <v>1098</v>
      </c>
      <c r="E430" s="31">
        <v>2990</v>
      </c>
      <c r="F430" s="31">
        <v>297</v>
      </c>
      <c r="G430" s="31">
        <v>505</v>
      </c>
      <c r="H430" s="31">
        <v>257</v>
      </c>
      <c r="I430" s="181">
        <v>6061</v>
      </c>
      <c r="J430" s="321"/>
      <c r="K430" s="281">
        <f t="shared" si="199"/>
        <v>12.933352200367906</v>
      </c>
      <c r="L430" s="281">
        <f t="shared" si="199"/>
        <v>24.651998203861698</v>
      </c>
      <c r="M430" s="281">
        <f t="shared" si="199"/>
        <v>25.634430727023322</v>
      </c>
      <c r="N430" s="281">
        <f t="shared" si="199"/>
        <v>40.463215258855584</v>
      </c>
      <c r="O430" s="281">
        <f t="shared" si="199"/>
        <v>36.620739666424946</v>
      </c>
      <c r="P430" s="265">
        <f t="shared" si="199"/>
        <v>29.237770193401591</v>
      </c>
      <c r="Q430" s="266">
        <f t="shared" si="199"/>
        <v>23.153913741070404</v>
      </c>
      <c r="R430" s="264"/>
      <c r="S430" s="264"/>
      <c r="T430" s="264"/>
      <c r="U430" s="264"/>
      <c r="V430" s="264"/>
      <c r="W430" s="265"/>
      <c r="X430" s="281"/>
      <c r="Y430" s="321"/>
      <c r="Z430" s="31"/>
    </row>
    <row r="431" spans="1:32">
      <c r="A431" s="274"/>
      <c r="B431" s="236" t="s">
        <v>1048</v>
      </c>
      <c r="C431" s="234">
        <v>936</v>
      </c>
      <c r="D431" s="84">
        <v>1011</v>
      </c>
      <c r="E431" s="84">
        <v>3195</v>
      </c>
      <c r="F431" s="84">
        <v>362</v>
      </c>
      <c r="G431" s="84">
        <v>640</v>
      </c>
      <c r="H431" s="84">
        <v>285</v>
      </c>
      <c r="I431" s="182">
        <v>6429</v>
      </c>
      <c r="J431" s="321"/>
      <c r="K431" s="267">
        <f t="shared" si="199"/>
        <v>12.741628096923495</v>
      </c>
      <c r="L431" s="267">
        <f t="shared" si="199"/>
        <v>22.411882066060741</v>
      </c>
      <c r="M431" s="267">
        <f t="shared" si="199"/>
        <v>25.734997986306883</v>
      </c>
      <c r="N431" s="267">
        <f t="shared" si="199"/>
        <v>45.880861850443601</v>
      </c>
      <c r="O431" s="267">
        <f t="shared" si="199"/>
        <v>38.208955223880601</v>
      </c>
      <c r="P431" s="268">
        <f t="shared" si="199"/>
        <v>27.168732125834126</v>
      </c>
      <c r="Q431" s="269">
        <f t="shared" si="199"/>
        <v>23.13838402015476</v>
      </c>
      <c r="R431" s="270"/>
      <c r="S431" s="267"/>
      <c r="T431" s="267"/>
      <c r="U431" s="267"/>
      <c r="V431" s="267"/>
      <c r="W431" s="268"/>
      <c r="X431" s="267"/>
      <c r="Y431" s="321"/>
      <c r="Z431" s="31"/>
    </row>
    <row r="432" spans="1:32">
      <c r="A432" s="274"/>
      <c r="B432" s="235" t="s">
        <v>49</v>
      </c>
      <c r="C432" s="223">
        <v>5333</v>
      </c>
      <c r="D432" s="31">
        <v>1891</v>
      </c>
      <c r="E432" s="31">
        <v>5497</v>
      </c>
      <c r="F432" s="31">
        <v>229</v>
      </c>
      <c r="G432" s="31">
        <v>446</v>
      </c>
      <c r="H432" s="31">
        <v>487</v>
      </c>
      <c r="I432" s="181">
        <v>13883</v>
      </c>
      <c r="J432" s="321"/>
      <c r="K432" s="264">
        <f t="shared" ref="K432:Q434" si="200">IF(C432&gt;0,(C432/C399)*100,)</f>
        <v>75.903785937944775</v>
      </c>
      <c r="L432" s="264">
        <f t="shared" si="200"/>
        <v>54.339080459770116</v>
      </c>
      <c r="M432" s="264">
        <f t="shared" si="200"/>
        <v>56.675945973811736</v>
      </c>
      <c r="N432" s="264">
        <f t="shared" si="200"/>
        <v>44.294003868471954</v>
      </c>
      <c r="O432" s="264">
        <f t="shared" si="200"/>
        <v>46.217616580310882</v>
      </c>
      <c r="P432" s="265">
        <f t="shared" si="200"/>
        <v>54.474272930648773</v>
      </c>
      <c r="Q432" s="266">
        <f t="shared" si="200"/>
        <v>61.480891014569771</v>
      </c>
      <c r="R432" s="256"/>
      <c r="S432" s="256"/>
      <c r="T432" s="257"/>
      <c r="U432" s="257"/>
      <c r="V432" s="257"/>
      <c r="W432" s="257"/>
      <c r="X432" s="258"/>
      <c r="Y432" s="321"/>
      <c r="Z432" s="31"/>
    </row>
    <row r="433" spans="1:27">
      <c r="A433" s="274"/>
      <c r="B433" s="235" t="s">
        <v>678</v>
      </c>
      <c r="C433" s="223">
        <v>5425</v>
      </c>
      <c r="D433" s="31">
        <v>2063</v>
      </c>
      <c r="E433" s="31">
        <v>5647</v>
      </c>
      <c r="F433" s="31">
        <v>207</v>
      </c>
      <c r="G433" s="31">
        <v>453</v>
      </c>
      <c r="H433" s="31">
        <v>441</v>
      </c>
      <c r="I433" s="181">
        <v>14236</v>
      </c>
      <c r="J433" s="321"/>
      <c r="K433" s="281">
        <f t="shared" si="200"/>
        <v>77.070606620258559</v>
      </c>
      <c r="L433" s="281">
        <f t="shared" si="200"/>
        <v>52.735173824130875</v>
      </c>
      <c r="M433" s="281">
        <f t="shared" si="200"/>
        <v>56.862350216493809</v>
      </c>
      <c r="N433" s="281">
        <f t="shared" si="200"/>
        <v>39.884393063583815</v>
      </c>
      <c r="O433" s="281">
        <f t="shared" si="200"/>
        <v>45.850202429149803</v>
      </c>
      <c r="P433" s="265">
        <f t="shared" si="200"/>
        <v>51.8213866039953</v>
      </c>
      <c r="Q433" s="266">
        <f t="shared" si="200"/>
        <v>61.256454388984508</v>
      </c>
      <c r="R433" s="264"/>
      <c r="S433" s="264"/>
      <c r="T433" s="264"/>
      <c r="U433" s="264"/>
      <c r="V433" s="264"/>
      <c r="W433" s="265"/>
      <c r="X433" s="281"/>
      <c r="Y433" s="321"/>
      <c r="Z433" s="31"/>
    </row>
    <row r="434" spans="1:27">
      <c r="A434" s="275"/>
      <c r="B434" s="236" t="s">
        <v>1044</v>
      </c>
      <c r="C434" s="234">
        <v>5492</v>
      </c>
      <c r="D434" s="84">
        <v>2141</v>
      </c>
      <c r="E434" s="84">
        <v>5966</v>
      </c>
      <c r="F434" s="84">
        <v>357</v>
      </c>
      <c r="G434" s="84">
        <v>432</v>
      </c>
      <c r="H434" s="84">
        <v>462</v>
      </c>
      <c r="I434" s="182">
        <v>14850</v>
      </c>
      <c r="J434" s="321"/>
      <c r="K434" s="267">
        <f t="shared" si="200"/>
        <v>79.444524808332133</v>
      </c>
      <c r="L434" s="267">
        <f t="shared" si="200"/>
        <v>53.712995484194678</v>
      </c>
      <c r="M434" s="267">
        <f t="shared" si="200"/>
        <v>57.315784417331152</v>
      </c>
      <c r="N434" s="267">
        <f t="shared" si="200"/>
        <v>44.680851063829785</v>
      </c>
      <c r="O434" s="267">
        <f t="shared" si="200"/>
        <v>45.425867507886437</v>
      </c>
      <c r="P434" s="268">
        <f t="shared" si="200"/>
        <v>53.846153846153847</v>
      </c>
      <c r="Q434" s="269">
        <f t="shared" si="200"/>
        <v>62.092323130958349</v>
      </c>
      <c r="R434" s="270"/>
      <c r="S434" s="267"/>
      <c r="T434" s="267"/>
      <c r="U434" s="267"/>
      <c r="V434" s="267"/>
      <c r="W434" s="268"/>
      <c r="X434" s="267"/>
      <c r="Y434" s="321"/>
      <c r="Z434" s="31"/>
    </row>
    <row r="435" spans="1:27">
      <c r="A435" s="793" t="s">
        <v>363</v>
      </c>
      <c r="B435" s="788" t="s">
        <v>1143</v>
      </c>
      <c r="C435" s="789">
        <v>10610</v>
      </c>
      <c r="D435" s="790"/>
      <c r="E435" s="790">
        <v>6202</v>
      </c>
      <c r="F435" s="790"/>
      <c r="G435" s="790">
        <v>5977</v>
      </c>
      <c r="H435" s="790">
        <v>2165</v>
      </c>
      <c r="I435" s="791">
        <v>24954</v>
      </c>
      <c r="J435" s="321"/>
      <c r="K435" s="318"/>
      <c r="L435" s="253"/>
      <c r="M435" s="241"/>
      <c r="N435" s="241"/>
      <c r="O435" s="241"/>
      <c r="P435" s="241"/>
      <c r="Q435" s="254"/>
      <c r="R435" s="252"/>
      <c r="S435" s="253"/>
      <c r="T435" s="241"/>
      <c r="U435" s="241"/>
      <c r="V435" s="241"/>
      <c r="W435" s="241"/>
      <c r="X435" s="280"/>
      <c r="Y435" s="321"/>
      <c r="Z435" s="31"/>
    </row>
    <row r="436" spans="1:27">
      <c r="A436" s="274"/>
      <c r="B436" s="235" t="s">
        <v>680</v>
      </c>
      <c r="C436" s="223">
        <v>10926</v>
      </c>
      <c r="D436" s="31"/>
      <c r="E436" s="31">
        <v>6256</v>
      </c>
      <c r="F436" s="31"/>
      <c r="G436" s="31">
        <v>6600</v>
      </c>
      <c r="H436" s="31">
        <v>2108</v>
      </c>
      <c r="I436" s="181">
        <v>25890</v>
      </c>
      <c r="J436" s="321"/>
      <c r="K436" s="256"/>
      <c r="L436" s="256"/>
      <c r="M436" s="257"/>
      <c r="N436" s="257"/>
      <c r="O436" s="257"/>
      <c r="P436" s="257"/>
      <c r="Q436" s="258"/>
      <c r="R436" s="255"/>
      <c r="S436" s="256"/>
      <c r="T436" s="257"/>
      <c r="U436" s="257"/>
      <c r="V436" s="257"/>
      <c r="W436" s="257"/>
      <c r="X436" s="258"/>
      <c r="Y436" s="321"/>
      <c r="Z436" s="31"/>
    </row>
    <row r="437" spans="1:27">
      <c r="A437" s="274"/>
      <c r="B437" s="235" t="s">
        <v>682</v>
      </c>
      <c r="C437" s="223">
        <v>10567</v>
      </c>
      <c r="D437" s="31"/>
      <c r="E437" s="31">
        <v>6195</v>
      </c>
      <c r="F437" s="31"/>
      <c r="G437" s="31">
        <v>6871</v>
      </c>
      <c r="H437" s="31">
        <v>2191</v>
      </c>
      <c r="I437" s="181">
        <v>25824</v>
      </c>
      <c r="J437" s="321"/>
      <c r="K437" s="256"/>
      <c r="L437" s="256"/>
      <c r="M437" s="257"/>
      <c r="N437" s="257"/>
      <c r="O437" s="257"/>
      <c r="P437" s="257"/>
      <c r="Q437" s="258"/>
      <c r="R437" s="255"/>
      <c r="S437" s="256"/>
      <c r="T437" s="257"/>
      <c r="U437" s="257"/>
      <c r="V437" s="257"/>
      <c r="W437" s="257"/>
      <c r="X437" s="258"/>
      <c r="Y437" s="321"/>
      <c r="Z437" s="31"/>
    </row>
    <row r="438" spans="1:27">
      <c r="A438" s="274"/>
      <c r="B438" s="235" t="s">
        <v>804</v>
      </c>
      <c r="C438" s="223">
        <v>9984</v>
      </c>
      <c r="D438" s="31"/>
      <c r="E438" s="31">
        <v>6415</v>
      </c>
      <c r="F438" s="31"/>
      <c r="G438" s="31">
        <v>6519</v>
      </c>
      <c r="H438" s="31">
        <v>2143</v>
      </c>
      <c r="I438" s="181">
        <v>25061</v>
      </c>
      <c r="J438" s="321"/>
      <c r="K438" s="256"/>
      <c r="L438" s="256"/>
      <c r="M438" s="257"/>
      <c r="N438" s="257"/>
      <c r="O438" s="257"/>
      <c r="P438" s="257"/>
      <c r="Q438" s="258"/>
      <c r="R438" s="255"/>
      <c r="S438" s="256"/>
      <c r="T438" s="257"/>
      <c r="U438" s="257"/>
      <c r="V438" s="257"/>
      <c r="W438" s="257"/>
      <c r="X438" s="258"/>
      <c r="Y438" s="321"/>
      <c r="Z438" s="31"/>
    </row>
    <row r="439" spans="1:27">
      <c r="A439" s="274"/>
      <c r="B439" s="235" t="s">
        <v>57</v>
      </c>
      <c r="C439" s="223">
        <v>10044</v>
      </c>
      <c r="D439" s="31"/>
      <c r="E439" s="31">
        <v>6067</v>
      </c>
      <c r="F439" s="31"/>
      <c r="G439" s="31">
        <v>6335</v>
      </c>
      <c r="H439" s="31">
        <v>2214</v>
      </c>
      <c r="I439" s="181">
        <v>24660</v>
      </c>
      <c r="J439" s="321"/>
      <c r="K439" s="256"/>
      <c r="L439" s="256"/>
      <c r="M439" s="257"/>
      <c r="N439" s="257"/>
      <c r="O439" s="257"/>
      <c r="P439" s="257"/>
      <c r="Q439" s="258"/>
      <c r="R439" s="255"/>
      <c r="S439" s="256"/>
      <c r="T439" s="257"/>
      <c r="U439" s="257"/>
      <c r="V439" s="257"/>
      <c r="W439" s="257"/>
      <c r="X439" s="258"/>
      <c r="Y439" s="321"/>
      <c r="Z439" s="31"/>
      <c r="AA439" s="599"/>
    </row>
    <row r="440" spans="1:27">
      <c r="A440" s="274"/>
      <c r="B440" s="235" t="s">
        <v>650</v>
      </c>
      <c r="C440" s="223">
        <v>10477</v>
      </c>
      <c r="D440" s="31"/>
      <c r="E440" s="31">
        <v>5907</v>
      </c>
      <c r="F440" s="31"/>
      <c r="G440" s="31">
        <v>6188</v>
      </c>
      <c r="H440" s="31">
        <v>2188</v>
      </c>
      <c r="I440" s="181">
        <v>24760</v>
      </c>
      <c r="J440" s="321"/>
      <c r="K440" s="256"/>
      <c r="L440" s="256"/>
      <c r="M440" s="257"/>
      <c r="N440" s="257"/>
      <c r="O440" s="257"/>
      <c r="P440" s="257"/>
      <c r="Q440" s="258"/>
      <c r="R440" s="255"/>
      <c r="S440" s="256"/>
      <c r="T440" s="257"/>
      <c r="U440" s="257"/>
      <c r="V440" s="257"/>
      <c r="W440" s="257"/>
      <c r="X440" s="258"/>
      <c r="Y440" s="321"/>
      <c r="Z440" s="31"/>
    </row>
    <row r="441" spans="1:27">
      <c r="A441" s="274"/>
      <c r="B441" s="236" t="s">
        <v>1030</v>
      </c>
      <c r="C441" s="234">
        <v>10331</v>
      </c>
      <c r="D441" s="84"/>
      <c r="E441" s="84">
        <v>5629</v>
      </c>
      <c r="F441" s="84"/>
      <c r="G441" s="84">
        <v>6171</v>
      </c>
      <c r="H441" s="84">
        <v>2170</v>
      </c>
      <c r="I441" s="182">
        <v>24301</v>
      </c>
      <c r="J441" s="321"/>
      <c r="K441" s="260"/>
      <c r="L441" s="260"/>
      <c r="M441" s="261"/>
      <c r="N441" s="261"/>
      <c r="O441" s="261"/>
      <c r="P441" s="261"/>
      <c r="Q441" s="262"/>
      <c r="R441" s="259"/>
      <c r="S441" s="260"/>
      <c r="T441" s="261"/>
      <c r="U441" s="261"/>
      <c r="V441" s="261"/>
      <c r="W441" s="261"/>
      <c r="X441" s="262"/>
      <c r="Y441" s="321"/>
      <c r="Z441" s="31"/>
    </row>
    <row r="442" spans="1:27">
      <c r="A442" s="274"/>
      <c r="B442" s="235" t="s">
        <v>361</v>
      </c>
      <c r="C442" s="223">
        <v>5097</v>
      </c>
      <c r="D442" s="31"/>
      <c r="E442" s="31">
        <v>1836</v>
      </c>
      <c r="F442" s="31"/>
      <c r="G442" s="31">
        <v>2731</v>
      </c>
      <c r="H442" s="31">
        <v>229</v>
      </c>
      <c r="I442" s="181">
        <v>9893</v>
      </c>
      <c r="J442" s="321"/>
      <c r="K442" s="256"/>
      <c r="L442" s="256"/>
      <c r="M442" s="257"/>
      <c r="N442" s="257"/>
      <c r="O442" s="257"/>
      <c r="P442" s="257"/>
      <c r="Q442" s="258"/>
      <c r="R442" s="255"/>
      <c r="S442" s="256"/>
      <c r="T442" s="257"/>
      <c r="U442" s="257"/>
      <c r="V442" s="257"/>
      <c r="W442" s="257"/>
      <c r="X442" s="258"/>
      <c r="Y442" s="321"/>
      <c r="Z442" s="31"/>
    </row>
    <row r="443" spans="1:27">
      <c r="A443" s="274"/>
      <c r="B443" s="235" t="s">
        <v>652</v>
      </c>
      <c r="C443" s="223">
        <v>5646</v>
      </c>
      <c r="D443" s="31"/>
      <c r="E443" s="31">
        <v>2183</v>
      </c>
      <c r="F443" s="31"/>
      <c r="G443" s="31">
        <v>2476</v>
      </c>
      <c r="H443" s="31">
        <v>313</v>
      </c>
      <c r="I443" s="181">
        <v>10618</v>
      </c>
      <c r="J443" s="321"/>
      <c r="K443" s="256"/>
      <c r="L443" s="256"/>
      <c r="M443" s="257"/>
      <c r="N443" s="257"/>
      <c r="O443" s="257"/>
      <c r="P443" s="257"/>
      <c r="Q443" s="258"/>
      <c r="R443" s="255"/>
      <c r="S443" s="256"/>
      <c r="T443" s="257"/>
      <c r="U443" s="257"/>
      <c r="V443" s="257"/>
      <c r="W443" s="257"/>
      <c r="X443" s="258"/>
      <c r="Y443" s="321"/>
      <c r="Z443" s="31"/>
    </row>
    <row r="444" spans="1:27">
      <c r="A444" s="274"/>
      <c r="B444" s="235" t="s">
        <v>654</v>
      </c>
      <c r="C444" s="237">
        <v>3954</v>
      </c>
      <c r="D444" s="238"/>
      <c r="E444" s="238">
        <v>2373</v>
      </c>
      <c r="F444" s="238"/>
      <c r="G444" s="238">
        <v>2764</v>
      </c>
      <c r="H444" s="238">
        <v>299</v>
      </c>
      <c r="I444" s="322">
        <v>9390</v>
      </c>
      <c r="J444" s="321"/>
      <c r="K444" s="256"/>
      <c r="L444" s="256"/>
      <c r="M444" s="257"/>
      <c r="N444" s="257"/>
      <c r="O444" s="257"/>
      <c r="P444" s="257"/>
      <c r="Q444" s="258"/>
      <c r="R444" s="255"/>
      <c r="S444" s="256"/>
      <c r="T444" s="257"/>
      <c r="U444" s="257"/>
      <c r="V444" s="257"/>
      <c r="W444" s="257"/>
      <c r="X444" s="258"/>
      <c r="Y444" s="321"/>
      <c r="Z444" s="31"/>
    </row>
    <row r="445" spans="1:27">
      <c r="A445" s="274"/>
      <c r="B445" s="235" t="s">
        <v>380</v>
      </c>
      <c r="C445" s="223">
        <v>6108</v>
      </c>
      <c r="D445" s="31"/>
      <c r="E445" s="31">
        <v>2422</v>
      </c>
      <c r="F445" s="31"/>
      <c r="G445" s="31">
        <v>2816</v>
      </c>
      <c r="H445" s="31">
        <v>327</v>
      </c>
      <c r="I445" s="181">
        <v>11673</v>
      </c>
      <c r="J445" s="321"/>
      <c r="K445" s="256"/>
      <c r="L445" s="256"/>
      <c r="M445" s="257"/>
      <c r="N445" s="257"/>
      <c r="O445" s="257"/>
      <c r="P445" s="257"/>
      <c r="Q445" s="258"/>
      <c r="R445" s="255"/>
      <c r="S445" s="256"/>
      <c r="T445" s="257"/>
      <c r="U445" s="257"/>
      <c r="V445" s="257"/>
      <c r="W445" s="257"/>
      <c r="X445" s="258"/>
      <c r="Y445" s="321"/>
      <c r="Z445" s="31"/>
    </row>
    <row r="446" spans="1:27">
      <c r="A446" s="274"/>
      <c r="B446" s="235" t="s">
        <v>382</v>
      </c>
      <c r="C446" s="223">
        <v>6547</v>
      </c>
      <c r="D446" s="31"/>
      <c r="E446" s="31">
        <v>2670</v>
      </c>
      <c r="F446" s="31"/>
      <c r="G446" s="31">
        <v>2896</v>
      </c>
      <c r="H446" s="31">
        <v>319</v>
      </c>
      <c r="I446" s="181">
        <v>12432</v>
      </c>
      <c r="J446" s="321"/>
      <c r="K446" s="306"/>
      <c r="L446" s="256"/>
      <c r="M446" s="257"/>
      <c r="N446" s="257"/>
      <c r="O446" s="257"/>
      <c r="P446" s="257"/>
      <c r="Q446" s="258"/>
      <c r="R446" s="255"/>
      <c r="S446" s="256"/>
      <c r="T446" s="257"/>
      <c r="U446" s="257"/>
      <c r="V446" s="257"/>
      <c r="W446" s="257"/>
      <c r="X446" s="258"/>
      <c r="Y446" s="321"/>
      <c r="Z446" s="31"/>
    </row>
    <row r="447" spans="1:27">
      <c r="A447" s="274"/>
      <c r="B447" s="235" t="s">
        <v>656</v>
      </c>
      <c r="C447" s="223">
        <v>6789</v>
      </c>
      <c r="D447" s="31"/>
      <c r="E447" s="31">
        <v>2857</v>
      </c>
      <c r="F447" s="31"/>
      <c r="G447" s="31">
        <v>2861</v>
      </c>
      <c r="H447" s="31">
        <v>383</v>
      </c>
      <c r="I447" s="181">
        <v>12890</v>
      </c>
      <c r="J447" s="321"/>
      <c r="K447" s="256">
        <f>IF(C447&gt;0,(C447/C435)*100,)</f>
        <v>63.986804901036756</v>
      </c>
      <c r="L447" s="256">
        <f t="shared" ref="L447:L448" si="201">IF(D447&gt;0,(D447/D435)*100,)</f>
        <v>0</v>
      </c>
      <c r="M447" s="257">
        <f t="shared" ref="M447:M453" si="202">IF(E447&gt;0,(E447/E435)*100,)</f>
        <v>46.065785230570782</v>
      </c>
      <c r="N447" s="257">
        <f t="shared" ref="N447:N453" si="203">IF(F447&gt;0,(F447/F435)*100,)</f>
        <v>0</v>
      </c>
      <c r="O447" s="257">
        <f t="shared" ref="O447:O451" si="204">IF(G447&gt;0,(G447/G435)*100,)</f>
        <v>47.866822820813113</v>
      </c>
      <c r="P447" s="263">
        <f t="shared" ref="P447:P453" si="205">IF(H447&gt;0,(H447/H435)*100,)</f>
        <v>17.690531177829101</v>
      </c>
      <c r="Q447" s="257">
        <f>IF(I447&gt;0,(I447/I435)*100,)</f>
        <v>51.655045283321307</v>
      </c>
      <c r="R447" s="255"/>
      <c r="S447" s="256"/>
      <c r="T447" s="257"/>
      <c r="U447" s="257"/>
      <c r="V447" s="257"/>
      <c r="W447" s="257"/>
      <c r="X447" s="258"/>
      <c r="Y447" s="321"/>
      <c r="Z447" s="31"/>
    </row>
    <row r="448" spans="1:27">
      <c r="A448" s="274"/>
      <c r="B448" s="235" t="s">
        <v>658</v>
      </c>
      <c r="C448" s="223">
        <v>6646</v>
      </c>
      <c r="D448" s="31"/>
      <c r="E448" s="31">
        <v>2879</v>
      </c>
      <c r="F448" s="31"/>
      <c r="G448" s="31">
        <v>3087</v>
      </c>
      <c r="H448" s="31">
        <v>422</v>
      </c>
      <c r="I448" s="181">
        <v>13034</v>
      </c>
      <c r="J448" s="321"/>
      <c r="K448" s="281">
        <f t="shared" ref="K448:K453" si="206">IF(C448&gt;0,(C448/C436)*100,)</f>
        <v>60.827384221123928</v>
      </c>
      <c r="L448" s="264">
        <f t="shared" si="201"/>
        <v>0</v>
      </c>
      <c r="M448" s="264">
        <f t="shared" si="202"/>
        <v>46.019820971867006</v>
      </c>
      <c r="N448" s="264">
        <f t="shared" si="203"/>
        <v>0</v>
      </c>
      <c r="O448" s="264">
        <f t="shared" si="204"/>
        <v>46.772727272727273</v>
      </c>
      <c r="P448" s="265">
        <f t="shared" si="205"/>
        <v>20.018975332068312</v>
      </c>
      <c r="Q448" s="266">
        <f t="shared" ref="Q448:Q453" si="207">IF(I448&gt;0,(I448/I436)*100,)</f>
        <v>50.343762070297416</v>
      </c>
      <c r="R448" s="264"/>
      <c r="S448" s="264"/>
      <c r="T448" s="264"/>
      <c r="U448" s="264"/>
      <c r="V448" s="264"/>
      <c r="W448" s="265"/>
      <c r="X448" s="281"/>
      <c r="Y448" s="321"/>
      <c r="Z448" s="31"/>
    </row>
    <row r="449" spans="1:32">
      <c r="A449" s="274"/>
      <c r="B449" s="235" t="s">
        <v>660</v>
      </c>
      <c r="C449" s="223">
        <v>6495</v>
      </c>
      <c r="D449" s="31"/>
      <c r="E449" s="31">
        <v>2867</v>
      </c>
      <c r="F449" s="31"/>
      <c r="G449" s="31">
        <v>3150</v>
      </c>
      <c r="H449" s="31">
        <v>475</v>
      </c>
      <c r="I449" s="181">
        <v>12987</v>
      </c>
      <c r="J449" s="321"/>
      <c r="K449" s="264">
        <f t="shared" si="206"/>
        <v>61.464938014573676</v>
      </c>
      <c r="L449" s="264">
        <f>IF(D449&gt;0,(D449/D437)*100,)</f>
        <v>0</v>
      </c>
      <c r="M449" s="264">
        <f t="shared" si="202"/>
        <v>46.279257465698144</v>
      </c>
      <c r="N449" s="264">
        <f t="shared" si="203"/>
        <v>0</v>
      </c>
      <c r="O449" s="264">
        <f t="shared" si="204"/>
        <v>45.844855188473296</v>
      </c>
      <c r="P449" s="265">
        <f t="shared" si="205"/>
        <v>21.679598356914649</v>
      </c>
      <c r="Q449" s="266">
        <f t="shared" si="207"/>
        <v>50.290427509293679</v>
      </c>
      <c r="R449" s="264"/>
      <c r="S449" s="264"/>
      <c r="T449" s="264"/>
      <c r="U449" s="264"/>
      <c r="V449" s="264"/>
      <c r="W449" s="265"/>
      <c r="X449" s="281"/>
      <c r="Y449" s="321"/>
      <c r="Z449" s="31"/>
    </row>
    <row r="450" spans="1:32">
      <c r="A450" s="274"/>
      <c r="B450" s="235" t="s">
        <v>806</v>
      </c>
      <c r="C450" s="223">
        <v>6206</v>
      </c>
      <c r="D450" s="31"/>
      <c r="E450" s="31">
        <v>2800</v>
      </c>
      <c r="F450" s="31"/>
      <c r="G450" s="31">
        <v>2966</v>
      </c>
      <c r="H450" s="31">
        <v>383</v>
      </c>
      <c r="I450" s="181">
        <v>12355</v>
      </c>
      <c r="J450" s="321"/>
      <c r="K450" s="264">
        <f t="shared" si="206"/>
        <v>62.159455128205131</v>
      </c>
      <c r="L450" s="264">
        <f t="shared" ref="L450:L453" si="208">IF(D450&gt;0,(D450/D438)*100,)</f>
        <v>0</v>
      </c>
      <c r="M450" s="264">
        <f t="shared" si="202"/>
        <v>43.6477007014809</v>
      </c>
      <c r="N450" s="264">
        <f t="shared" si="203"/>
        <v>0</v>
      </c>
      <c r="O450" s="264">
        <f t="shared" si="204"/>
        <v>45.497775732474302</v>
      </c>
      <c r="P450" s="265">
        <f t="shared" si="205"/>
        <v>17.87214185720952</v>
      </c>
      <c r="Q450" s="266">
        <f t="shared" si="207"/>
        <v>49.299708710745783</v>
      </c>
      <c r="R450" s="264"/>
      <c r="S450" s="264"/>
      <c r="T450" s="264"/>
      <c r="U450" s="264"/>
      <c r="V450" s="264"/>
      <c r="W450" s="265"/>
      <c r="X450" s="281"/>
      <c r="Y450" s="321"/>
      <c r="Z450" s="31"/>
    </row>
    <row r="451" spans="1:32">
      <c r="A451" s="274"/>
      <c r="B451" s="235" t="s">
        <v>39</v>
      </c>
      <c r="C451" s="223">
        <v>6269</v>
      </c>
      <c r="D451" s="31"/>
      <c r="E451" s="31">
        <v>2760</v>
      </c>
      <c r="F451" s="31"/>
      <c r="G451" s="31">
        <v>2904</v>
      </c>
      <c r="H451" s="31">
        <v>450</v>
      </c>
      <c r="I451" s="181">
        <v>12383</v>
      </c>
      <c r="J451" s="321"/>
      <c r="K451" s="264">
        <f t="shared" si="206"/>
        <v>62.415372361608924</v>
      </c>
      <c r="L451" s="264">
        <f t="shared" si="208"/>
        <v>0</v>
      </c>
      <c r="M451" s="264">
        <f t="shared" si="202"/>
        <v>45.492005933739904</v>
      </c>
      <c r="N451" s="264">
        <f t="shared" si="203"/>
        <v>0</v>
      </c>
      <c r="O451" s="264">
        <f t="shared" si="204"/>
        <v>45.8405682715075</v>
      </c>
      <c r="P451" s="265">
        <f t="shared" si="205"/>
        <v>20.325203252032519</v>
      </c>
      <c r="Q451" s="266">
        <f t="shared" si="207"/>
        <v>50.21492295214923</v>
      </c>
      <c r="R451" s="264"/>
      <c r="S451" s="264"/>
      <c r="T451" s="264"/>
      <c r="U451" s="264"/>
      <c r="V451" s="264"/>
      <c r="W451" s="265"/>
      <c r="X451" s="281"/>
      <c r="Y451" s="321"/>
      <c r="Z451" s="31"/>
    </row>
    <row r="452" spans="1:32">
      <c r="A452" s="274"/>
      <c r="B452" s="235" t="s">
        <v>662</v>
      </c>
      <c r="C452" s="223">
        <v>6780</v>
      </c>
      <c r="D452" s="31"/>
      <c r="E452" s="31">
        <v>2372</v>
      </c>
      <c r="F452" s="31"/>
      <c r="G452" s="31">
        <v>2946</v>
      </c>
      <c r="H452" s="31">
        <v>519</v>
      </c>
      <c r="I452" s="181">
        <v>12617</v>
      </c>
      <c r="J452" s="321"/>
      <c r="K452" s="281">
        <f t="shared" si="206"/>
        <v>64.713181254175808</v>
      </c>
      <c r="L452" s="281">
        <f t="shared" si="208"/>
        <v>0</v>
      </c>
      <c r="M452" s="281">
        <f t="shared" si="202"/>
        <v>40.155747418317247</v>
      </c>
      <c r="N452" s="281">
        <f t="shared" si="203"/>
        <v>0</v>
      </c>
      <c r="O452" s="281">
        <f>IF(G452&gt;0,(G452/G440)*100,)</f>
        <v>47.608274078862308</v>
      </c>
      <c r="P452" s="265">
        <f t="shared" si="205"/>
        <v>23.720292504570384</v>
      </c>
      <c r="Q452" s="266">
        <f t="shared" si="207"/>
        <v>50.95718901453958</v>
      </c>
      <c r="R452" s="688"/>
      <c r="S452" s="281"/>
      <c r="T452" s="281"/>
      <c r="U452" s="281"/>
      <c r="V452" s="281"/>
      <c r="W452" s="265"/>
      <c r="X452" s="281"/>
      <c r="Y452" s="321"/>
      <c r="Z452" s="31"/>
    </row>
    <row r="453" spans="1:32">
      <c r="A453" s="274"/>
      <c r="B453" s="236" t="s">
        <v>1032</v>
      </c>
      <c r="C453" s="234">
        <v>6472</v>
      </c>
      <c r="D453" s="84"/>
      <c r="E453" s="84">
        <v>2458</v>
      </c>
      <c r="F453" s="84"/>
      <c r="G453" s="84">
        <v>2956</v>
      </c>
      <c r="H453" s="84">
        <v>440</v>
      </c>
      <c r="I453" s="182">
        <v>12326</v>
      </c>
      <c r="J453" s="321"/>
      <c r="K453" s="267">
        <f t="shared" si="206"/>
        <v>62.646404026715707</v>
      </c>
      <c r="L453" s="267">
        <f t="shared" si="208"/>
        <v>0</v>
      </c>
      <c r="M453" s="267">
        <f t="shared" si="202"/>
        <v>43.666725883815957</v>
      </c>
      <c r="N453" s="267">
        <f t="shared" si="203"/>
        <v>0</v>
      </c>
      <c r="O453" s="267">
        <f>IF(G453&gt;0,(G453/G441)*100,)</f>
        <v>47.901474639442554</v>
      </c>
      <c r="P453" s="268">
        <f t="shared" si="205"/>
        <v>20.276497695852534</v>
      </c>
      <c r="Q453" s="269">
        <f t="shared" si="207"/>
        <v>50.722192502366156</v>
      </c>
      <c r="R453" s="270" t="s">
        <v>37</v>
      </c>
      <c r="Y453" s="321"/>
    </row>
    <row r="454" spans="1:32">
      <c r="A454" s="274"/>
      <c r="B454" s="235" t="s">
        <v>41</v>
      </c>
      <c r="C454" s="223">
        <v>5093</v>
      </c>
      <c r="D454" s="31"/>
      <c r="E454" s="31">
        <v>1622</v>
      </c>
      <c r="F454" s="31"/>
      <c r="G454" s="31">
        <v>1709</v>
      </c>
      <c r="H454" s="31">
        <v>271</v>
      </c>
      <c r="I454" s="181">
        <v>8695</v>
      </c>
      <c r="J454" s="321"/>
      <c r="K454" s="264">
        <f t="shared" ref="K454:Q456" si="209">IF(C454&gt;0,(C454/C451)*100,)</f>
        <v>81.241027277077677</v>
      </c>
      <c r="L454" s="264">
        <f t="shared" si="209"/>
        <v>0</v>
      </c>
      <c r="M454" s="264">
        <f t="shared" si="209"/>
        <v>58.768115942028984</v>
      </c>
      <c r="N454" s="264">
        <f t="shared" si="209"/>
        <v>0</v>
      </c>
      <c r="O454" s="264">
        <f t="shared" si="209"/>
        <v>58.849862258953166</v>
      </c>
      <c r="P454" s="265">
        <f t="shared" si="209"/>
        <v>60.222222222222221</v>
      </c>
      <c r="Q454" s="266">
        <f t="shared" si="209"/>
        <v>70.21723330372285</v>
      </c>
      <c r="R454" s="264">
        <f t="shared" ref="R454:X456" si="210">+K454+K457</f>
        <v>92.311373424788641</v>
      </c>
      <c r="S454" s="264">
        <f t="shared" si="210"/>
        <v>0</v>
      </c>
      <c r="T454" s="264">
        <f t="shared" si="210"/>
        <v>78.043478260869563</v>
      </c>
      <c r="U454" s="264">
        <f t="shared" si="210"/>
        <v>0</v>
      </c>
      <c r="V454" s="264">
        <f t="shared" si="210"/>
        <v>68.181818181818187</v>
      </c>
      <c r="W454" s="265">
        <f t="shared" si="210"/>
        <v>70.222222222222229</v>
      </c>
      <c r="X454" s="281">
        <f t="shared" si="210"/>
        <v>82.669789227166277</v>
      </c>
      <c r="Y454" s="321"/>
      <c r="Z454" s="31">
        <f t="shared" ref="Z454:AF456" si="211">+K454+K457+K460</f>
        <v>100</v>
      </c>
      <c r="AA454" s="180">
        <f t="shared" si="211"/>
        <v>0</v>
      </c>
      <c r="AB454" s="180">
        <f t="shared" si="211"/>
        <v>100</v>
      </c>
      <c r="AC454" s="180">
        <f t="shared" si="211"/>
        <v>0</v>
      </c>
      <c r="AD454" s="180">
        <f t="shared" si="211"/>
        <v>100</v>
      </c>
      <c r="AE454" s="180">
        <f t="shared" si="211"/>
        <v>100</v>
      </c>
      <c r="AF454" s="180">
        <f t="shared" si="211"/>
        <v>100</v>
      </c>
    </row>
    <row r="455" spans="1:32">
      <c r="A455" s="274"/>
      <c r="B455" s="235" t="s">
        <v>664</v>
      </c>
      <c r="C455" s="223">
        <v>5406</v>
      </c>
      <c r="D455" s="31"/>
      <c r="E455" s="31">
        <v>1488</v>
      </c>
      <c r="F455" s="31"/>
      <c r="G455" s="31">
        <v>1732</v>
      </c>
      <c r="H455" s="31">
        <v>284</v>
      </c>
      <c r="I455" s="181">
        <v>8910</v>
      </c>
      <c r="J455" s="321"/>
      <c r="K455" s="281">
        <f t="shared" si="209"/>
        <v>79.73451327433628</v>
      </c>
      <c r="L455" s="281">
        <f t="shared" si="209"/>
        <v>0</v>
      </c>
      <c r="M455" s="281">
        <f t="shared" si="209"/>
        <v>62.731871838111296</v>
      </c>
      <c r="N455" s="281">
        <f t="shared" si="209"/>
        <v>0</v>
      </c>
      <c r="O455" s="281">
        <f t="shared" si="209"/>
        <v>58.791581805838419</v>
      </c>
      <c r="P455" s="265">
        <f t="shared" si="209"/>
        <v>54.72061657032755</v>
      </c>
      <c r="Q455" s="266">
        <f t="shared" si="209"/>
        <v>70.619006102877066</v>
      </c>
      <c r="R455" s="281">
        <f t="shared" si="210"/>
        <v>92.212389380530965</v>
      </c>
      <c r="S455" s="281">
        <f t="shared" si="210"/>
        <v>0</v>
      </c>
      <c r="T455" s="281">
        <f t="shared" si="210"/>
        <v>79.595278246205737</v>
      </c>
      <c r="U455" s="281">
        <f t="shared" si="210"/>
        <v>0</v>
      </c>
      <c r="V455" s="281">
        <f t="shared" si="210"/>
        <v>68.26205023761031</v>
      </c>
      <c r="W455" s="265">
        <f t="shared" si="210"/>
        <v>66.473988439306353</v>
      </c>
      <c r="X455" s="281">
        <f t="shared" si="210"/>
        <v>83.189347705476735</v>
      </c>
      <c r="Y455" s="321"/>
      <c r="Z455" s="31">
        <f t="shared" si="211"/>
        <v>99.999999999999986</v>
      </c>
      <c r="AA455" s="179">
        <f t="shared" si="211"/>
        <v>0</v>
      </c>
      <c r="AB455" s="179">
        <f t="shared" si="211"/>
        <v>100</v>
      </c>
      <c r="AC455" s="179">
        <f t="shared" si="211"/>
        <v>0</v>
      </c>
      <c r="AD455" s="179">
        <f t="shared" si="211"/>
        <v>100</v>
      </c>
      <c r="AE455" s="179">
        <f t="shared" si="211"/>
        <v>100</v>
      </c>
      <c r="AF455" s="179">
        <f t="shared" si="211"/>
        <v>100</v>
      </c>
    </row>
    <row r="456" spans="1:32">
      <c r="A456" s="274"/>
      <c r="B456" s="236" t="s">
        <v>1034</v>
      </c>
      <c r="C456" s="234">
        <v>5167</v>
      </c>
      <c r="D456" s="84"/>
      <c r="E456" s="84">
        <v>1569</v>
      </c>
      <c r="F456" s="84"/>
      <c r="G456" s="84">
        <v>1765</v>
      </c>
      <c r="H456" s="84">
        <v>265</v>
      </c>
      <c r="I456" s="182">
        <v>8766</v>
      </c>
      <c r="J456" s="321"/>
      <c r="K456" s="267">
        <f t="shared" si="209"/>
        <v>79.836217552533995</v>
      </c>
      <c r="L456" s="267">
        <f t="shared" si="209"/>
        <v>0</v>
      </c>
      <c r="M456" s="267">
        <f t="shared" si="209"/>
        <v>63.83238405207485</v>
      </c>
      <c r="N456" s="267">
        <f t="shared" si="209"/>
        <v>0</v>
      </c>
      <c r="O456" s="267">
        <f t="shared" si="209"/>
        <v>59.709066305818666</v>
      </c>
      <c r="P456" s="268">
        <f t="shared" si="209"/>
        <v>60.227272727272727</v>
      </c>
      <c r="Q456" s="269">
        <f t="shared" si="209"/>
        <v>71.117962031478172</v>
      </c>
      <c r="R456" s="281">
        <f t="shared" si="210"/>
        <v>92.243510506798515</v>
      </c>
      <c r="S456" s="281">
        <f t="shared" si="210"/>
        <v>0</v>
      </c>
      <c r="T456" s="281">
        <f t="shared" si="210"/>
        <v>77.990235964198533</v>
      </c>
      <c r="U456" s="281">
        <f t="shared" si="210"/>
        <v>0</v>
      </c>
      <c r="V456" s="281">
        <f t="shared" si="210"/>
        <v>69.688768606224613</v>
      </c>
      <c r="W456" s="265">
        <f t="shared" si="210"/>
        <v>71.590909090909093</v>
      </c>
      <c r="X456" s="281">
        <f t="shared" si="210"/>
        <v>83.254908323868236</v>
      </c>
      <c r="Y456" s="321"/>
      <c r="Z456" s="31">
        <f t="shared" si="211"/>
        <v>100</v>
      </c>
      <c r="AA456" s="179">
        <f t="shared" si="211"/>
        <v>0</v>
      </c>
      <c r="AB456" s="179">
        <f t="shared" si="211"/>
        <v>100</v>
      </c>
      <c r="AC456" s="179">
        <f t="shared" si="211"/>
        <v>0</v>
      </c>
      <c r="AD456" s="179">
        <f t="shared" si="211"/>
        <v>99.999999999999986</v>
      </c>
      <c r="AE456" s="179">
        <f t="shared" si="211"/>
        <v>100</v>
      </c>
      <c r="AF456" s="179">
        <f t="shared" si="211"/>
        <v>99.999999999999986</v>
      </c>
    </row>
    <row r="457" spans="1:32">
      <c r="A457" s="274"/>
      <c r="B457" s="235" t="s">
        <v>43</v>
      </c>
      <c r="C457" s="223">
        <v>694</v>
      </c>
      <c r="D457" s="31"/>
      <c r="E457" s="31">
        <v>532</v>
      </c>
      <c r="F457" s="31"/>
      <c r="G457" s="31">
        <v>271</v>
      </c>
      <c r="H457" s="31">
        <v>45</v>
      </c>
      <c r="I457" s="181">
        <v>1542</v>
      </c>
      <c r="J457" s="321"/>
      <c r="K457" s="264">
        <f t="shared" ref="K457:Q459" si="212">IF(C457&gt;0,(C457/C451)*100,)</f>
        <v>11.070346147710959</v>
      </c>
      <c r="L457" s="264">
        <f t="shared" si="212"/>
        <v>0</v>
      </c>
      <c r="M457" s="264">
        <f t="shared" si="212"/>
        <v>19.275362318840582</v>
      </c>
      <c r="N457" s="264">
        <f t="shared" si="212"/>
        <v>0</v>
      </c>
      <c r="O457" s="264">
        <f t="shared" si="212"/>
        <v>9.3319559228650135</v>
      </c>
      <c r="P457" s="265">
        <f t="shared" si="212"/>
        <v>10</v>
      </c>
      <c r="Q457" s="266">
        <f t="shared" si="212"/>
        <v>12.45255592344343</v>
      </c>
      <c r="R457" s="256"/>
      <c r="S457" s="256"/>
      <c r="T457" s="257"/>
      <c r="U457" s="257"/>
      <c r="V457" s="257"/>
      <c r="W457" s="257"/>
      <c r="X457" s="258"/>
      <c r="Y457" s="321"/>
      <c r="Z457" s="31"/>
    </row>
    <row r="458" spans="1:32">
      <c r="A458" s="274"/>
      <c r="B458" s="235" t="s">
        <v>666</v>
      </c>
      <c r="C458" s="223">
        <v>846</v>
      </c>
      <c r="D458" s="31"/>
      <c r="E458" s="31">
        <v>400</v>
      </c>
      <c r="F458" s="31"/>
      <c r="G458" s="31">
        <v>279</v>
      </c>
      <c r="H458" s="31">
        <v>61</v>
      </c>
      <c r="I458" s="181">
        <v>1586</v>
      </c>
      <c r="J458" s="321"/>
      <c r="K458" s="281">
        <f t="shared" si="212"/>
        <v>12.477876106194691</v>
      </c>
      <c r="L458" s="281">
        <f t="shared" si="212"/>
        <v>0</v>
      </c>
      <c r="M458" s="281">
        <f t="shared" si="212"/>
        <v>16.863406408094438</v>
      </c>
      <c r="N458" s="281">
        <f t="shared" si="212"/>
        <v>0</v>
      </c>
      <c r="O458" s="281">
        <f t="shared" si="212"/>
        <v>9.470468431771895</v>
      </c>
      <c r="P458" s="265">
        <f t="shared" si="212"/>
        <v>11.753371868978805</v>
      </c>
      <c r="Q458" s="266">
        <f t="shared" si="212"/>
        <v>12.570341602599665</v>
      </c>
      <c r="R458" s="264"/>
      <c r="S458" s="264"/>
      <c r="T458" s="264"/>
      <c r="U458" s="264"/>
      <c r="V458" s="264"/>
      <c r="W458" s="265"/>
      <c r="X458" s="281"/>
      <c r="Y458" s="321"/>
      <c r="Z458" s="31"/>
    </row>
    <row r="459" spans="1:32">
      <c r="A459" s="274"/>
      <c r="B459" s="236" t="s">
        <v>1036</v>
      </c>
      <c r="C459" s="234">
        <v>803</v>
      </c>
      <c r="D459" s="84"/>
      <c r="E459" s="84">
        <v>348</v>
      </c>
      <c r="F459" s="84"/>
      <c r="G459" s="84">
        <v>295</v>
      </c>
      <c r="H459" s="84">
        <v>50</v>
      </c>
      <c r="I459" s="182">
        <v>1496</v>
      </c>
      <c r="J459" s="321"/>
      <c r="K459" s="267">
        <f t="shared" si="212"/>
        <v>12.407292954264525</v>
      </c>
      <c r="L459" s="267">
        <f t="shared" si="212"/>
        <v>0</v>
      </c>
      <c r="M459" s="267">
        <f t="shared" si="212"/>
        <v>14.157851912123679</v>
      </c>
      <c r="N459" s="267">
        <f t="shared" si="212"/>
        <v>0</v>
      </c>
      <c r="O459" s="267">
        <f t="shared" si="212"/>
        <v>9.979702300405954</v>
      </c>
      <c r="P459" s="268">
        <f t="shared" si="212"/>
        <v>11.363636363636363</v>
      </c>
      <c r="Q459" s="269">
        <f t="shared" si="212"/>
        <v>12.13694629239007</v>
      </c>
      <c r="R459" s="270"/>
      <c r="S459" s="267"/>
      <c r="T459" s="267"/>
      <c r="U459" s="267"/>
      <c r="V459" s="267"/>
      <c r="W459" s="268"/>
      <c r="X459" s="267"/>
      <c r="Y459" s="321"/>
      <c r="Z459" s="31"/>
    </row>
    <row r="460" spans="1:32">
      <c r="A460" s="274"/>
      <c r="B460" s="235" t="s">
        <v>45</v>
      </c>
      <c r="C460" s="223">
        <v>482</v>
      </c>
      <c r="D460" s="31"/>
      <c r="E460" s="31">
        <v>606</v>
      </c>
      <c r="F460" s="31"/>
      <c r="G460" s="31">
        <v>924</v>
      </c>
      <c r="H460" s="31">
        <v>134</v>
      </c>
      <c r="I460" s="181">
        <v>2146</v>
      </c>
      <c r="J460" s="321"/>
      <c r="K460" s="264">
        <f t="shared" ref="K460:Q462" si="213">IF(C460&gt;0,(C460/C451)*100,)</f>
        <v>7.6886265752113578</v>
      </c>
      <c r="L460" s="264">
        <f t="shared" si="213"/>
        <v>0</v>
      </c>
      <c r="M460" s="264">
        <f t="shared" si="213"/>
        <v>21.956521739130437</v>
      </c>
      <c r="N460" s="264">
        <f t="shared" si="213"/>
        <v>0</v>
      </c>
      <c r="O460" s="264">
        <f t="shared" si="213"/>
        <v>31.818181818181817</v>
      </c>
      <c r="P460" s="265">
        <f t="shared" si="213"/>
        <v>29.777777777777775</v>
      </c>
      <c r="Q460" s="266">
        <f t="shared" si="213"/>
        <v>17.330210772833723</v>
      </c>
      <c r="R460" s="264"/>
      <c r="S460" s="256"/>
      <c r="T460" s="257"/>
      <c r="U460" s="257"/>
      <c r="V460" s="257"/>
      <c r="W460" s="257"/>
      <c r="X460" s="258"/>
      <c r="Y460" s="321"/>
      <c r="Z460" s="31"/>
    </row>
    <row r="461" spans="1:32">
      <c r="A461" s="274"/>
      <c r="B461" s="235" t="s">
        <v>668</v>
      </c>
      <c r="C461" s="223">
        <v>528</v>
      </c>
      <c r="D461" s="31"/>
      <c r="E461" s="31">
        <v>484</v>
      </c>
      <c r="F461" s="31"/>
      <c r="G461" s="31">
        <v>935</v>
      </c>
      <c r="H461" s="31">
        <v>174</v>
      </c>
      <c r="I461" s="181">
        <v>2121</v>
      </c>
      <c r="J461" s="321"/>
      <c r="K461" s="281">
        <f t="shared" si="213"/>
        <v>7.7876106194690262</v>
      </c>
      <c r="L461" s="281">
        <f t="shared" si="213"/>
        <v>0</v>
      </c>
      <c r="M461" s="281">
        <f t="shared" si="213"/>
        <v>20.404721753794266</v>
      </c>
      <c r="N461" s="281">
        <f t="shared" si="213"/>
        <v>0</v>
      </c>
      <c r="O461" s="281">
        <f t="shared" si="213"/>
        <v>31.737949762389682</v>
      </c>
      <c r="P461" s="265">
        <f t="shared" si="213"/>
        <v>33.52601156069364</v>
      </c>
      <c r="Q461" s="266">
        <f t="shared" si="213"/>
        <v>16.810652294523262</v>
      </c>
      <c r="S461" s="264"/>
      <c r="T461" s="264"/>
      <c r="U461" s="264"/>
      <c r="V461" s="264"/>
      <c r="W461" s="265"/>
      <c r="X461" s="281"/>
      <c r="Y461" s="321"/>
      <c r="Z461" s="31"/>
    </row>
    <row r="462" spans="1:32">
      <c r="A462" s="274"/>
      <c r="B462" s="236" t="s">
        <v>1038</v>
      </c>
      <c r="C462" s="234">
        <v>502</v>
      </c>
      <c r="D462" s="84"/>
      <c r="E462" s="84">
        <v>541</v>
      </c>
      <c r="F462" s="84"/>
      <c r="G462" s="84">
        <v>896</v>
      </c>
      <c r="H462" s="84">
        <v>125</v>
      </c>
      <c r="I462" s="182">
        <v>2064</v>
      </c>
      <c r="J462" s="321"/>
      <c r="K462" s="267">
        <f t="shared" si="213"/>
        <v>7.7564894932014834</v>
      </c>
      <c r="L462" s="267">
        <f t="shared" si="213"/>
        <v>0</v>
      </c>
      <c r="M462" s="267">
        <f t="shared" si="213"/>
        <v>22.009764035801467</v>
      </c>
      <c r="N462" s="267">
        <f t="shared" si="213"/>
        <v>0</v>
      </c>
      <c r="O462" s="267">
        <f t="shared" si="213"/>
        <v>30.311231393775373</v>
      </c>
      <c r="P462" s="268">
        <f t="shared" si="213"/>
        <v>28.40909090909091</v>
      </c>
      <c r="Q462" s="269">
        <f t="shared" si="213"/>
        <v>16.745091676131754</v>
      </c>
      <c r="R462" s="270" t="s">
        <v>38</v>
      </c>
      <c r="S462" s="267"/>
      <c r="T462" s="267"/>
      <c r="U462" s="267"/>
      <c r="V462" s="267"/>
      <c r="W462" s="268"/>
      <c r="X462" s="267"/>
      <c r="Y462" s="321"/>
      <c r="Z462" s="31"/>
    </row>
    <row r="463" spans="1:32">
      <c r="A463" s="274"/>
      <c r="B463" s="235" t="s">
        <v>47</v>
      </c>
      <c r="C463" s="223">
        <v>3697</v>
      </c>
      <c r="D463" s="31"/>
      <c r="E463" s="31">
        <v>842</v>
      </c>
      <c r="F463" s="31"/>
      <c r="G463" s="31">
        <v>915</v>
      </c>
      <c r="H463" s="31">
        <v>69</v>
      </c>
      <c r="I463" s="181">
        <v>5523</v>
      </c>
      <c r="J463" s="321"/>
      <c r="K463" s="264">
        <f t="shared" ref="K463:Q465" si="214">IF(C463&gt;0,(C463/C446)*100,)</f>
        <v>56.468611577821903</v>
      </c>
      <c r="L463" s="264">
        <f t="shared" si="214"/>
        <v>0</v>
      </c>
      <c r="M463" s="264">
        <f t="shared" si="214"/>
        <v>31.535580524344571</v>
      </c>
      <c r="N463" s="264">
        <f t="shared" si="214"/>
        <v>0</v>
      </c>
      <c r="O463" s="264">
        <f t="shared" si="214"/>
        <v>31.595303867403313</v>
      </c>
      <c r="P463" s="265">
        <f t="shared" si="214"/>
        <v>21.630094043887148</v>
      </c>
      <c r="Q463" s="266">
        <f t="shared" si="214"/>
        <v>44.425675675675677</v>
      </c>
      <c r="R463" s="264">
        <f t="shared" ref="R463:X465" si="215">+K463+K466+K469</f>
        <v>81.839010233694822</v>
      </c>
      <c r="S463" s="264">
        <f t="shared" si="215"/>
        <v>0</v>
      </c>
      <c r="T463" s="264">
        <f t="shared" si="215"/>
        <v>69.550561797752806</v>
      </c>
      <c r="U463" s="264">
        <f t="shared" si="215"/>
        <v>0</v>
      </c>
      <c r="V463" s="264">
        <f t="shared" si="215"/>
        <v>62.154696132596683</v>
      </c>
      <c r="W463" s="265">
        <f t="shared" si="215"/>
        <v>58.934169278996862</v>
      </c>
      <c r="X463" s="281">
        <f t="shared" si="215"/>
        <v>74.026705276705286</v>
      </c>
      <c r="Y463" s="321"/>
      <c r="Z463" s="31">
        <f t="shared" ref="Z463:AF465" si="216">K463+K466+K469+K472</f>
        <v>100</v>
      </c>
      <c r="AA463" s="180">
        <f t="shared" si="216"/>
        <v>0</v>
      </c>
      <c r="AB463" s="180">
        <f t="shared" si="216"/>
        <v>100</v>
      </c>
      <c r="AC463" s="180">
        <f t="shared" si="216"/>
        <v>0</v>
      </c>
      <c r="AD463" s="180">
        <f t="shared" si="216"/>
        <v>100</v>
      </c>
      <c r="AE463" s="180">
        <f t="shared" si="216"/>
        <v>100</v>
      </c>
      <c r="AF463" s="180">
        <f t="shared" si="216"/>
        <v>100</v>
      </c>
    </row>
    <row r="464" spans="1:32">
      <c r="A464" s="274"/>
      <c r="B464" s="235" t="s">
        <v>670</v>
      </c>
      <c r="C464" s="223">
        <v>3863</v>
      </c>
      <c r="D464" s="31"/>
      <c r="E464" s="31">
        <v>876</v>
      </c>
      <c r="F464" s="31"/>
      <c r="G464" s="31">
        <v>886</v>
      </c>
      <c r="H464" s="31">
        <v>111</v>
      </c>
      <c r="I464" s="181">
        <v>5736</v>
      </c>
      <c r="J464" s="321"/>
      <c r="K464" s="281">
        <f t="shared" si="214"/>
        <v>56.900869052879656</v>
      </c>
      <c r="L464" s="281">
        <f t="shared" si="214"/>
        <v>0</v>
      </c>
      <c r="M464" s="281">
        <f t="shared" si="214"/>
        <v>30.661533076653836</v>
      </c>
      <c r="N464" s="281">
        <f t="shared" si="214"/>
        <v>0</v>
      </c>
      <c r="O464" s="281">
        <f t="shared" si="214"/>
        <v>30.96819293953163</v>
      </c>
      <c r="P464" s="265">
        <f t="shared" si="214"/>
        <v>28.981723237597912</v>
      </c>
      <c r="Q464" s="266">
        <f t="shared" si="214"/>
        <v>44.499612102404967</v>
      </c>
      <c r="R464" s="281">
        <f t="shared" si="215"/>
        <v>82.869347473854759</v>
      </c>
      <c r="S464" s="281">
        <f t="shared" si="215"/>
        <v>0</v>
      </c>
      <c r="T464" s="281">
        <f t="shared" si="215"/>
        <v>70.213510675533769</v>
      </c>
      <c r="U464" s="281">
        <f t="shared" si="215"/>
        <v>0</v>
      </c>
      <c r="V464" s="281">
        <f t="shared" si="215"/>
        <v>61.272282418734704</v>
      </c>
      <c r="W464" s="265">
        <f t="shared" si="215"/>
        <v>62.924281984334201</v>
      </c>
      <c r="X464" s="281">
        <f t="shared" si="215"/>
        <v>74.678044996121031</v>
      </c>
      <c r="Y464" s="321"/>
      <c r="Z464" s="31">
        <f t="shared" si="216"/>
        <v>100</v>
      </c>
      <c r="AA464" s="179">
        <f t="shared" si="216"/>
        <v>0</v>
      </c>
      <c r="AB464" s="179">
        <f t="shared" si="216"/>
        <v>100</v>
      </c>
      <c r="AC464" s="179">
        <f t="shared" si="216"/>
        <v>0</v>
      </c>
      <c r="AD464" s="179">
        <f t="shared" si="216"/>
        <v>100</v>
      </c>
      <c r="AE464" s="179">
        <f t="shared" si="216"/>
        <v>100</v>
      </c>
      <c r="AF464" s="179">
        <f t="shared" si="216"/>
        <v>100</v>
      </c>
    </row>
    <row r="465" spans="1:32">
      <c r="A465" s="274"/>
      <c r="B465" s="236" t="s">
        <v>1040</v>
      </c>
      <c r="C465" s="234">
        <v>3899</v>
      </c>
      <c r="D465" s="84"/>
      <c r="E465" s="84">
        <v>938</v>
      </c>
      <c r="F465" s="84"/>
      <c r="G465" s="84">
        <v>842</v>
      </c>
      <c r="H465" s="84">
        <v>113</v>
      </c>
      <c r="I465" s="182">
        <v>5792</v>
      </c>
      <c r="J465" s="321"/>
      <c r="K465" s="267">
        <f t="shared" si="214"/>
        <v>58.666867288594645</v>
      </c>
      <c r="L465" s="267">
        <f t="shared" si="214"/>
        <v>0</v>
      </c>
      <c r="M465" s="267">
        <f t="shared" si="214"/>
        <v>32.580757207363668</v>
      </c>
      <c r="N465" s="267">
        <f t="shared" si="214"/>
        <v>0</v>
      </c>
      <c r="O465" s="267">
        <f t="shared" si="214"/>
        <v>27.275672173631353</v>
      </c>
      <c r="P465" s="268">
        <f t="shared" si="214"/>
        <v>26.777251184834121</v>
      </c>
      <c r="Q465" s="269">
        <f t="shared" si="214"/>
        <v>44.437624673929719</v>
      </c>
      <c r="R465" s="281">
        <f t="shared" si="215"/>
        <v>83.463737586518207</v>
      </c>
      <c r="S465" s="281">
        <f t="shared" si="215"/>
        <v>0</v>
      </c>
      <c r="T465" s="281">
        <f t="shared" si="215"/>
        <v>71.830496700243145</v>
      </c>
      <c r="U465" s="281">
        <f t="shared" si="215"/>
        <v>0</v>
      </c>
      <c r="V465" s="281">
        <f t="shared" si="215"/>
        <v>57.563977972141231</v>
      </c>
      <c r="W465" s="265">
        <f t="shared" si="215"/>
        <v>59.004739336492889</v>
      </c>
      <c r="X465" s="281">
        <f t="shared" si="215"/>
        <v>73.968083473991101</v>
      </c>
      <c r="Y465" s="321"/>
      <c r="Z465" s="31">
        <f t="shared" si="216"/>
        <v>100</v>
      </c>
      <c r="AA465" s="179">
        <f t="shared" si="216"/>
        <v>0</v>
      </c>
      <c r="AB465" s="179">
        <f t="shared" si="216"/>
        <v>100</v>
      </c>
      <c r="AC465" s="179">
        <f t="shared" si="216"/>
        <v>0</v>
      </c>
      <c r="AD465" s="179">
        <f t="shared" si="216"/>
        <v>100</v>
      </c>
      <c r="AE465" s="179">
        <f t="shared" si="216"/>
        <v>100</v>
      </c>
      <c r="AF465" s="179">
        <f t="shared" si="216"/>
        <v>100</v>
      </c>
    </row>
    <row r="466" spans="1:32">
      <c r="A466" s="274"/>
      <c r="B466" s="235" t="s">
        <v>51</v>
      </c>
      <c r="C466" s="223">
        <v>238</v>
      </c>
      <c r="D466" s="31"/>
      <c r="E466" s="31">
        <v>188</v>
      </c>
      <c r="F466" s="31"/>
      <c r="G466" s="31">
        <v>160</v>
      </c>
      <c r="H466" s="31">
        <v>11</v>
      </c>
      <c r="I466" s="181">
        <v>597</v>
      </c>
      <c r="J466" s="321"/>
      <c r="K466" s="264">
        <f t="shared" ref="K466:Q468" si="217">IF(C466&gt;0,(C466/C446)*100,)</f>
        <v>3.6352527875362766</v>
      </c>
      <c r="L466" s="264">
        <f t="shared" si="217"/>
        <v>0</v>
      </c>
      <c r="M466" s="264">
        <f t="shared" si="217"/>
        <v>7.0411985018726586</v>
      </c>
      <c r="N466" s="264">
        <f t="shared" si="217"/>
        <v>0</v>
      </c>
      <c r="O466" s="264">
        <f t="shared" si="217"/>
        <v>5.5248618784530388</v>
      </c>
      <c r="P466" s="265">
        <f t="shared" si="217"/>
        <v>3.4482758620689653</v>
      </c>
      <c r="Q466" s="266">
        <f t="shared" si="217"/>
        <v>4.8021235521235521</v>
      </c>
      <c r="R466" s="256"/>
      <c r="S466" s="256"/>
      <c r="T466" s="257"/>
      <c r="U466" s="257"/>
      <c r="V466" s="257"/>
      <c r="W466" s="257"/>
      <c r="X466" s="258"/>
      <c r="Y466" s="321"/>
      <c r="Z466" s="31"/>
    </row>
    <row r="467" spans="1:32">
      <c r="A467" s="274"/>
      <c r="B467" s="235" t="s">
        <v>672</v>
      </c>
      <c r="C467" s="223">
        <v>229</v>
      </c>
      <c r="D467" s="31"/>
      <c r="E467" s="31">
        <v>187</v>
      </c>
      <c r="F467" s="31"/>
      <c r="G467" s="31">
        <v>141</v>
      </c>
      <c r="H467" s="31">
        <v>20</v>
      </c>
      <c r="I467" s="181">
        <v>577</v>
      </c>
      <c r="J467" s="321"/>
      <c r="K467" s="281">
        <f t="shared" si="217"/>
        <v>3.3731035498600672</v>
      </c>
      <c r="L467" s="281">
        <f t="shared" si="217"/>
        <v>0</v>
      </c>
      <c r="M467" s="281">
        <f t="shared" si="217"/>
        <v>6.5453272663633184</v>
      </c>
      <c r="N467" s="281">
        <f t="shared" si="217"/>
        <v>0</v>
      </c>
      <c r="O467" s="281">
        <f t="shared" si="217"/>
        <v>4.928346731911919</v>
      </c>
      <c r="P467" s="265">
        <f t="shared" si="217"/>
        <v>5.221932114882506</v>
      </c>
      <c r="Q467" s="266">
        <f t="shared" si="217"/>
        <v>4.4763382467028707</v>
      </c>
      <c r="R467" s="264"/>
      <c r="S467" s="264"/>
      <c r="T467" s="264"/>
      <c r="U467" s="264"/>
      <c r="V467" s="264"/>
      <c r="W467" s="265"/>
      <c r="X467" s="281"/>
      <c r="Y467" s="321"/>
      <c r="Z467" s="31"/>
    </row>
    <row r="468" spans="1:32">
      <c r="A468" s="274"/>
      <c r="B468" s="236" t="s">
        <v>1042</v>
      </c>
      <c r="C468" s="234">
        <v>254</v>
      </c>
      <c r="D468" s="84"/>
      <c r="E468" s="84">
        <v>218</v>
      </c>
      <c r="F468" s="84"/>
      <c r="G468" s="84">
        <v>170</v>
      </c>
      <c r="H468" s="84">
        <v>15</v>
      </c>
      <c r="I468" s="182">
        <v>657</v>
      </c>
      <c r="J468" s="321"/>
      <c r="K468" s="267">
        <f t="shared" si="217"/>
        <v>3.8218477279566656</v>
      </c>
      <c r="L468" s="267">
        <f t="shared" si="217"/>
        <v>0</v>
      </c>
      <c r="M468" s="267">
        <f t="shared" si="217"/>
        <v>7.5720736366794021</v>
      </c>
      <c r="N468" s="267">
        <f t="shared" si="217"/>
        <v>0</v>
      </c>
      <c r="O468" s="267">
        <f t="shared" si="217"/>
        <v>5.50696469063816</v>
      </c>
      <c r="P468" s="268">
        <f t="shared" si="217"/>
        <v>3.5545023696682465</v>
      </c>
      <c r="Q468" s="269">
        <f t="shared" si="217"/>
        <v>5.0406628816940309</v>
      </c>
      <c r="R468" s="270"/>
      <c r="S468" s="267"/>
      <c r="T468" s="267"/>
      <c r="U468" s="267"/>
      <c r="V468" s="267"/>
      <c r="W468" s="268"/>
      <c r="X468" s="267"/>
      <c r="Y468" s="321"/>
      <c r="Z468" s="31"/>
    </row>
    <row r="469" spans="1:32">
      <c r="A469" s="274"/>
      <c r="B469" s="235" t="s">
        <v>53</v>
      </c>
      <c r="C469" s="223">
        <v>1423</v>
      </c>
      <c r="D469" s="31"/>
      <c r="E469" s="31">
        <v>827</v>
      </c>
      <c r="F469" s="31"/>
      <c r="G469" s="31">
        <v>725</v>
      </c>
      <c r="H469" s="31">
        <v>108</v>
      </c>
      <c r="I469" s="181">
        <v>3083</v>
      </c>
      <c r="J469" s="321"/>
      <c r="K469" s="264">
        <f t="shared" ref="K469:Q471" si="218">IF(C469&gt;0,(C469/C446)*100,)</f>
        <v>21.735145868336641</v>
      </c>
      <c r="L469" s="264">
        <f t="shared" si="218"/>
        <v>0</v>
      </c>
      <c r="M469" s="264">
        <f t="shared" si="218"/>
        <v>30.973782771535578</v>
      </c>
      <c r="N469" s="264">
        <f t="shared" si="218"/>
        <v>0</v>
      </c>
      <c r="O469" s="264">
        <f t="shared" si="218"/>
        <v>25.034530386740332</v>
      </c>
      <c r="P469" s="265">
        <f t="shared" si="218"/>
        <v>33.855799373040753</v>
      </c>
      <c r="Q469" s="266">
        <f t="shared" si="218"/>
        <v>24.798906048906051</v>
      </c>
      <c r="R469" s="256"/>
      <c r="S469" s="256"/>
      <c r="T469" s="257"/>
      <c r="U469" s="257"/>
      <c r="V469" s="257"/>
      <c r="W469" s="257"/>
      <c r="X469" s="258"/>
      <c r="Y469" s="321"/>
      <c r="Z469" s="31"/>
    </row>
    <row r="470" spans="1:32">
      <c r="A470" s="274"/>
      <c r="B470" s="235" t="s">
        <v>674</v>
      </c>
      <c r="C470" s="223">
        <v>1534</v>
      </c>
      <c r="D470" s="31"/>
      <c r="E470" s="31">
        <v>943</v>
      </c>
      <c r="F470" s="31"/>
      <c r="G470" s="31">
        <v>726</v>
      </c>
      <c r="H470" s="31">
        <v>110</v>
      </c>
      <c r="I470" s="181">
        <v>3313</v>
      </c>
      <c r="J470" s="321"/>
      <c r="K470" s="281">
        <f t="shared" si="218"/>
        <v>22.595374871115041</v>
      </c>
      <c r="L470" s="281">
        <f t="shared" si="218"/>
        <v>0</v>
      </c>
      <c r="M470" s="281">
        <f t="shared" si="218"/>
        <v>33.006650332516621</v>
      </c>
      <c r="N470" s="281">
        <f t="shared" si="218"/>
        <v>0</v>
      </c>
      <c r="O470" s="281">
        <f t="shared" si="218"/>
        <v>25.375742747291159</v>
      </c>
      <c r="P470" s="265">
        <f t="shared" si="218"/>
        <v>28.720626631853786</v>
      </c>
      <c r="Q470" s="266">
        <f t="shared" si="218"/>
        <v>25.70209464701319</v>
      </c>
      <c r="R470" s="264"/>
      <c r="S470" s="264"/>
      <c r="T470" s="264"/>
      <c r="U470" s="264"/>
      <c r="V470" s="264"/>
      <c r="W470" s="265"/>
      <c r="X470" s="281"/>
      <c r="Y470" s="321"/>
      <c r="Z470" s="31"/>
    </row>
    <row r="471" spans="1:32">
      <c r="A471" s="274"/>
      <c r="B471" s="236" t="s">
        <v>1046</v>
      </c>
      <c r="C471" s="234">
        <v>1394</v>
      </c>
      <c r="D471" s="84"/>
      <c r="E471" s="84">
        <v>912</v>
      </c>
      <c r="F471" s="84"/>
      <c r="G471" s="84">
        <v>765</v>
      </c>
      <c r="H471" s="84">
        <v>121</v>
      </c>
      <c r="I471" s="182">
        <v>3192</v>
      </c>
      <c r="J471" s="321"/>
      <c r="K471" s="267">
        <f t="shared" si="218"/>
        <v>20.975022569966896</v>
      </c>
      <c r="L471" s="267">
        <f t="shared" si="218"/>
        <v>0</v>
      </c>
      <c r="M471" s="267">
        <f t="shared" si="218"/>
        <v>31.677665856200072</v>
      </c>
      <c r="N471" s="267">
        <f t="shared" si="218"/>
        <v>0</v>
      </c>
      <c r="O471" s="267">
        <f t="shared" si="218"/>
        <v>24.781341107871722</v>
      </c>
      <c r="P471" s="268">
        <f t="shared" si="218"/>
        <v>28.672985781990523</v>
      </c>
      <c r="Q471" s="269">
        <f t="shared" si="218"/>
        <v>24.489795918367346</v>
      </c>
      <c r="R471" s="270"/>
      <c r="S471" s="267"/>
      <c r="T471" s="267"/>
      <c r="U471" s="267"/>
      <c r="V471" s="267"/>
      <c r="W471" s="268"/>
      <c r="X471" s="267"/>
      <c r="Y471" s="321"/>
      <c r="Z471" s="31"/>
    </row>
    <row r="472" spans="1:32">
      <c r="A472" s="274"/>
      <c r="B472" s="235" t="s">
        <v>55</v>
      </c>
      <c r="C472" s="237">
        <v>1189</v>
      </c>
      <c r="D472" s="238"/>
      <c r="E472" s="238">
        <v>813</v>
      </c>
      <c r="F472" s="238"/>
      <c r="G472" s="238">
        <v>1096</v>
      </c>
      <c r="H472" s="238">
        <v>131</v>
      </c>
      <c r="I472" s="322">
        <v>3229</v>
      </c>
      <c r="J472" s="321"/>
      <c r="K472" s="264">
        <f t="shared" ref="K472:Q474" si="219">IF(C472&gt;0,(C472/C446)*100,)</f>
        <v>18.160989766305178</v>
      </c>
      <c r="L472" s="264">
        <f t="shared" si="219"/>
        <v>0</v>
      </c>
      <c r="M472" s="264">
        <f t="shared" si="219"/>
        <v>30.449438202247194</v>
      </c>
      <c r="N472" s="264">
        <f t="shared" si="219"/>
        <v>0</v>
      </c>
      <c r="O472" s="264">
        <f t="shared" si="219"/>
        <v>37.84530386740331</v>
      </c>
      <c r="P472" s="265">
        <f t="shared" si="219"/>
        <v>41.065830721003131</v>
      </c>
      <c r="Q472" s="266">
        <f t="shared" si="219"/>
        <v>25.973294723294721</v>
      </c>
      <c r="R472" s="256"/>
      <c r="S472" s="256"/>
      <c r="T472" s="257"/>
      <c r="U472" s="257"/>
      <c r="V472" s="257"/>
      <c r="W472" s="257"/>
      <c r="X472" s="258"/>
      <c r="Y472" s="321"/>
      <c r="Z472" s="31"/>
    </row>
    <row r="473" spans="1:32">
      <c r="A473" s="274"/>
      <c r="B473" s="235" t="s">
        <v>676</v>
      </c>
      <c r="C473" s="223">
        <v>1163</v>
      </c>
      <c r="D473" s="31"/>
      <c r="E473" s="31">
        <v>851</v>
      </c>
      <c r="F473" s="31"/>
      <c r="G473" s="31">
        <v>1108</v>
      </c>
      <c r="H473" s="31">
        <v>142</v>
      </c>
      <c r="I473" s="181">
        <v>3264</v>
      </c>
      <c r="J473" s="321"/>
      <c r="K473" s="281">
        <f t="shared" si="219"/>
        <v>17.130652526145234</v>
      </c>
      <c r="L473" s="281">
        <f t="shared" si="219"/>
        <v>0</v>
      </c>
      <c r="M473" s="281">
        <f t="shared" si="219"/>
        <v>29.786489324466224</v>
      </c>
      <c r="N473" s="281">
        <f t="shared" si="219"/>
        <v>0</v>
      </c>
      <c r="O473" s="281">
        <f t="shared" si="219"/>
        <v>38.727717581265289</v>
      </c>
      <c r="P473" s="265">
        <f t="shared" si="219"/>
        <v>37.075718015665799</v>
      </c>
      <c r="Q473" s="266">
        <f t="shared" si="219"/>
        <v>25.321955003878976</v>
      </c>
      <c r="R473" s="264"/>
      <c r="S473" s="264"/>
      <c r="T473" s="264"/>
      <c r="U473" s="264"/>
      <c r="V473" s="264"/>
      <c r="W473" s="265"/>
      <c r="X473" s="281"/>
      <c r="Y473" s="321"/>
      <c r="Z473" s="31"/>
    </row>
    <row r="474" spans="1:32">
      <c r="A474" s="274"/>
      <c r="B474" s="236" t="s">
        <v>1048</v>
      </c>
      <c r="C474" s="234">
        <v>1099</v>
      </c>
      <c r="D474" s="84"/>
      <c r="E474" s="84">
        <v>811</v>
      </c>
      <c r="F474" s="84"/>
      <c r="G474" s="84">
        <v>1310</v>
      </c>
      <c r="H474" s="84">
        <v>173</v>
      </c>
      <c r="I474" s="182">
        <v>3393</v>
      </c>
      <c r="J474" s="321"/>
      <c r="K474" s="267">
        <f t="shared" si="219"/>
        <v>16.536262413481793</v>
      </c>
      <c r="L474" s="267">
        <f t="shared" si="219"/>
        <v>0</v>
      </c>
      <c r="M474" s="267">
        <f t="shared" si="219"/>
        <v>28.169503299756858</v>
      </c>
      <c r="N474" s="267">
        <f t="shared" si="219"/>
        <v>0</v>
      </c>
      <c r="O474" s="267">
        <f t="shared" si="219"/>
        <v>42.436022027858762</v>
      </c>
      <c r="P474" s="268">
        <f t="shared" si="219"/>
        <v>40.995260663507111</v>
      </c>
      <c r="Q474" s="269">
        <f t="shared" si="219"/>
        <v>26.031916526008903</v>
      </c>
      <c r="R474" s="270"/>
      <c r="S474" s="267"/>
      <c r="T474" s="267"/>
      <c r="U474" s="267"/>
      <c r="V474" s="267"/>
      <c r="W474" s="268"/>
      <c r="X474" s="267"/>
      <c r="Y474" s="321"/>
      <c r="Z474" s="31"/>
    </row>
    <row r="475" spans="1:32">
      <c r="A475" s="274"/>
      <c r="B475" s="235" t="s">
        <v>49</v>
      </c>
      <c r="C475" s="223">
        <v>2919</v>
      </c>
      <c r="D475" s="31"/>
      <c r="E475" s="31">
        <v>681</v>
      </c>
      <c r="F475" s="31"/>
      <c r="G475" s="31">
        <v>1004</v>
      </c>
      <c r="H475" s="31">
        <v>78</v>
      </c>
      <c r="I475" s="181">
        <v>4682</v>
      </c>
      <c r="J475" s="321"/>
      <c r="K475" s="264">
        <f t="shared" ref="K475:Q477" si="220">IF(C475&gt;0,(C475/C442)*100,)</f>
        <v>57.268981753972923</v>
      </c>
      <c r="L475" s="264">
        <f t="shared" si="220"/>
        <v>0</v>
      </c>
      <c r="M475" s="264">
        <f t="shared" si="220"/>
        <v>37.091503267973856</v>
      </c>
      <c r="N475" s="264">
        <f t="shared" si="220"/>
        <v>0</v>
      </c>
      <c r="O475" s="264">
        <f t="shared" si="220"/>
        <v>36.763090443061145</v>
      </c>
      <c r="P475" s="265">
        <f t="shared" si="220"/>
        <v>34.061135371179041</v>
      </c>
      <c r="Q475" s="266">
        <f t="shared" si="220"/>
        <v>47.326392398665725</v>
      </c>
      <c r="R475" s="256"/>
      <c r="S475" s="256"/>
      <c r="T475" s="257"/>
      <c r="U475" s="257"/>
      <c r="V475" s="257"/>
      <c r="W475" s="257"/>
      <c r="X475" s="258"/>
      <c r="Y475" s="321"/>
      <c r="Z475" s="31"/>
    </row>
    <row r="476" spans="1:32">
      <c r="A476" s="274"/>
      <c r="B476" s="235" t="s">
        <v>678</v>
      </c>
      <c r="C476" s="223">
        <v>3364</v>
      </c>
      <c r="D476" s="31"/>
      <c r="E476" s="31">
        <v>812</v>
      </c>
      <c r="F476" s="31"/>
      <c r="G476" s="31">
        <v>843</v>
      </c>
      <c r="H476" s="31">
        <v>110</v>
      </c>
      <c r="I476" s="181">
        <v>5129</v>
      </c>
      <c r="J476" s="321"/>
      <c r="K476" s="281">
        <f t="shared" si="220"/>
        <v>59.582004959263188</v>
      </c>
      <c r="L476" s="281">
        <f t="shared" si="220"/>
        <v>0</v>
      </c>
      <c r="M476" s="281">
        <f t="shared" si="220"/>
        <v>37.196518552450755</v>
      </c>
      <c r="N476" s="281">
        <f t="shared" si="220"/>
        <v>0</v>
      </c>
      <c r="O476" s="281">
        <f t="shared" si="220"/>
        <v>34.04684975767367</v>
      </c>
      <c r="P476" s="265">
        <f t="shared" si="220"/>
        <v>35.143769968051117</v>
      </c>
      <c r="Q476" s="266">
        <f t="shared" si="220"/>
        <v>48.304765492559802</v>
      </c>
      <c r="R476" s="264"/>
      <c r="S476" s="264"/>
      <c r="T476" s="264"/>
      <c r="U476" s="264"/>
      <c r="V476" s="264"/>
      <c r="W476" s="265"/>
      <c r="X476" s="281"/>
      <c r="Y476" s="321"/>
      <c r="Z476" s="31"/>
    </row>
    <row r="477" spans="1:32">
      <c r="A477" s="275"/>
      <c r="B477" s="236" t="s">
        <v>1044</v>
      </c>
      <c r="C477" s="234">
        <v>2344</v>
      </c>
      <c r="D477" s="84"/>
      <c r="E477" s="84">
        <v>862</v>
      </c>
      <c r="F477" s="84"/>
      <c r="G477" s="84">
        <v>959</v>
      </c>
      <c r="H477" s="84">
        <v>96</v>
      </c>
      <c r="I477" s="182">
        <v>4261</v>
      </c>
      <c r="J477" s="321"/>
      <c r="K477" s="267">
        <f t="shared" si="220"/>
        <v>59.281740010116337</v>
      </c>
      <c r="L477" s="267">
        <f t="shared" si="220"/>
        <v>0</v>
      </c>
      <c r="M477" s="267">
        <f t="shared" si="220"/>
        <v>36.325326590813319</v>
      </c>
      <c r="N477" s="267">
        <f t="shared" si="220"/>
        <v>0</v>
      </c>
      <c r="O477" s="267">
        <f t="shared" si="220"/>
        <v>34.696092619392182</v>
      </c>
      <c r="P477" s="268">
        <f t="shared" si="220"/>
        <v>32.107023411371237</v>
      </c>
      <c r="Q477" s="269">
        <f t="shared" si="220"/>
        <v>45.378061767838126</v>
      </c>
      <c r="R477" s="270"/>
      <c r="S477" s="267"/>
      <c r="T477" s="267"/>
      <c r="U477" s="267"/>
      <c r="V477" s="267"/>
      <c r="W477" s="268"/>
      <c r="X477" s="267"/>
      <c r="Y477" s="321"/>
      <c r="Z477" s="31"/>
    </row>
    <row r="478" spans="1:32">
      <c r="A478" s="793" t="s">
        <v>433</v>
      </c>
      <c r="B478" s="788" t="s">
        <v>1143</v>
      </c>
      <c r="C478" s="789">
        <v>7869</v>
      </c>
      <c r="D478" s="790"/>
      <c r="E478" s="790">
        <v>3946</v>
      </c>
      <c r="F478" s="790">
        <v>575</v>
      </c>
      <c r="G478" s="790">
        <v>3555</v>
      </c>
      <c r="H478" s="790">
        <v>2829</v>
      </c>
      <c r="I478" s="791">
        <v>18774</v>
      </c>
      <c r="J478" s="321"/>
      <c r="K478" s="318"/>
      <c r="L478" s="253"/>
      <c r="M478" s="241"/>
      <c r="N478" s="241"/>
      <c r="O478" s="241"/>
      <c r="P478" s="241"/>
      <c r="Q478" s="254"/>
      <c r="R478" s="252"/>
      <c r="S478" s="253"/>
      <c r="T478" s="241"/>
      <c r="U478" s="241"/>
      <c r="V478" s="241"/>
      <c r="W478" s="241"/>
      <c r="X478" s="280"/>
      <c r="Y478" s="321"/>
      <c r="Z478" s="31"/>
    </row>
    <row r="479" spans="1:32">
      <c r="A479" s="274"/>
      <c r="B479" s="235" t="s">
        <v>680</v>
      </c>
      <c r="C479" s="223">
        <v>8181</v>
      </c>
      <c r="D479" s="31"/>
      <c r="E479" s="31">
        <v>3885</v>
      </c>
      <c r="F479" s="31">
        <v>636</v>
      </c>
      <c r="G479" s="31">
        <v>3852</v>
      </c>
      <c r="H479" s="31">
        <v>2916</v>
      </c>
      <c r="I479" s="181">
        <v>19470</v>
      </c>
      <c r="J479" s="321"/>
      <c r="K479" s="256"/>
      <c r="L479" s="256"/>
      <c r="M479" s="257"/>
      <c r="N479" s="257"/>
      <c r="O479" s="257"/>
      <c r="P479" s="257"/>
      <c r="Q479" s="258"/>
      <c r="R479" s="255"/>
      <c r="S479" s="256"/>
      <c r="T479" s="257"/>
      <c r="U479" s="257"/>
      <c r="V479" s="257"/>
      <c r="W479" s="257"/>
      <c r="X479" s="258"/>
      <c r="Y479" s="321"/>
      <c r="Z479" s="31"/>
    </row>
    <row r="480" spans="1:32">
      <c r="A480" s="274"/>
      <c r="B480" s="235" t="s">
        <v>682</v>
      </c>
      <c r="C480" s="223">
        <v>8308</v>
      </c>
      <c r="D480" s="31"/>
      <c r="E480" s="31">
        <v>4004</v>
      </c>
      <c r="F480" s="31">
        <v>663</v>
      </c>
      <c r="G480" s="31">
        <v>4074</v>
      </c>
      <c r="H480" s="31">
        <v>2952</v>
      </c>
      <c r="I480" s="181">
        <v>20001</v>
      </c>
      <c r="J480" s="321"/>
      <c r="K480" s="256"/>
      <c r="L480" s="256"/>
      <c r="M480" s="257"/>
      <c r="N480" s="257"/>
      <c r="O480" s="257"/>
      <c r="P480" s="257"/>
      <c r="Q480" s="258"/>
      <c r="R480" s="255"/>
      <c r="S480" s="256"/>
      <c r="T480" s="257"/>
      <c r="U480" s="257"/>
      <c r="V480" s="257"/>
      <c r="W480" s="257"/>
      <c r="X480" s="258"/>
      <c r="Y480" s="321"/>
      <c r="Z480" s="31"/>
    </row>
    <row r="481" spans="1:27">
      <c r="A481" s="274"/>
      <c r="B481" s="235" t="s">
        <v>804</v>
      </c>
      <c r="C481" s="223">
        <v>8581</v>
      </c>
      <c r="D481" s="31"/>
      <c r="E481" s="31">
        <v>4058</v>
      </c>
      <c r="F481" s="31">
        <v>657</v>
      </c>
      <c r="G481" s="31">
        <v>4339</v>
      </c>
      <c r="H481" s="31">
        <v>3015</v>
      </c>
      <c r="I481" s="181">
        <v>20650</v>
      </c>
      <c r="J481" s="321"/>
      <c r="K481" s="256"/>
      <c r="L481" s="256"/>
      <c r="M481" s="257"/>
      <c r="N481" s="257"/>
      <c r="O481" s="257"/>
      <c r="P481" s="257"/>
      <c r="Q481" s="258"/>
      <c r="R481" s="255"/>
      <c r="S481" s="256"/>
      <c r="T481" s="257"/>
      <c r="U481" s="257"/>
      <c r="V481" s="257"/>
      <c r="W481" s="257"/>
      <c r="X481" s="258"/>
      <c r="Y481" s="321"/>
      <c r="Z481" s="31"/>
    </row>
    <row r="482" spans="1:27">
      <c r="A482" s="274"/>
      <c r="B482" s="235" t="s">
        <v>57</v>
      </c>
      <c r="C482" s="223">
        <v>8544</v>
      </c>
      <c r="D482" s="31"/>
      <c r="E482" s="31">
        <v>4094</v>
      </c>
      <c r="F482" s="31">
        <v>614</v>
      </c>
      <c r="G482" s="31">
        <v>4201</v>
      </c>
      <c r="H482" s="31">
        <v>3104</v>
      </c>
      <c r="I482" s="181">
        <v>20557</v>
      </c>
      <c r="J482" s="321"/>
      <c r="K482" s="256"/>
      <c r="L482" s="256"/>
      <c r="M482" s="257"/>
      <c r="N482" s="257"/>
      <c r="O482" s="257"/>
      <c r="P482" s="257"/>
      <c r="Q482" s="258"/>
      <c r="R482" s="255"/>
      <c r="S482" s="256"/>
      <c r="T482" s="257"/>
      <c r="U482" s="257"/>
      <c r="V482" s="257"/>
      <c r="W482" s="257"/>
      <c r="X482" s="258"/>
      <c r="Y482" s="321"/>
      <c r="Z482" s="31"/>
      <c r="AA482" s="599"/>
    </row>
    <row r="483" spans="1:27">
      <c r="A483" s="274"/>
      <c r="B483" s="235" t="s">
        <v>650</v>
      </c>
      <c r="C483" s="223">
        <v>8539</v>
      </c>
      <c r="D483" s="31"/>
      <c r="E483" s="31">
        <v>4116</v>
      </c>
      <c r="F483" s="31">
        <v>684</v>
      </c>
      <c r="G483" s="31">
        <v>4809</v>
      </c>
      <c r="H483" s="31">
        <v>2960</v>
      </c>
      <c r="I483" s="181">
        <v>21108</v>
      </c>
      <c r="J483" s="321"/>
      <c r="K483" s="256"/>
      <c r="L483" s="256"/>
      <c r="M483" s="257"/>
      <c r="N483" s="257"/>
      <c r="O483" s="257"/>
      <c r="P483" s="257"/>
      <c r="Q483" s="258"/>
      <c r="R483" s="255"/>
      <c r="S483" s="256"/>
      <c r="T483" s="257"/>
      <c r="U483" s="257"/>
      <c r="V483" s="257"/>
      <c r="W483" s="257"/>
      <c r="X483" s="258"/>
      <c r="Y483" s="321"/>
      <c r="Z483" s="31"/>
    </row>
    <row r="484" spans="1:27">
      <c r="A484" s="274"/>
      <c r="B484" s="236" t="s">
        <v>1030</v>
      </c>
      <c r="C484" s="234">
        <v>9314</v>
      </c>
      <c r="D484" s="84"/>
      <c r="E484" s="84">
        <v>4069</v>
      </c>
      <c r="F484" s="84">
        <v>680</v>
      </c>
      <c r="G484" s="84">
        <v>4511</v>
      </c>
      <c r="H484" s="84">
        <v>3139</v>
      </c>
      <c r="I484" s="182">
        <v>21713</v>
      </c>
      <c r="J484" s="321"/>
      <c r="K484" s="260"/>
      <c r="L484" s="260"/>
      <c r="M484" s="261"/>
      <c r="N484" s="261"/>
      <c r="O484" s="261"/>
      <c r="P484" s="261"/>
      <c r="Q484" s="262"/>
      <c r="R484" s="259"/>
      <c r="S484" s="260"/>
      <c r="T484" s="261"/>
      <c r="U484" s="261"/>
      <c r="V484" s="261"/>
      <c r="W484" s="261"/>
      <c r="X484" s="262"/>
      <c r="Y484" s="321"/>
      <c r="Z484" s="31"/>
    </row>
    <row r="485" spans="1:27">
      <c r="A485" s="274"/>
      <c r="B485" s="235" t="s">
        <v>361</v>
      </c>
      <c r="C485" s="223">
        <v>5497</v>
      </c>
      <c r="D485" s="31"/>
      <c r="E485" s="31">
        <v>2474</v>
      </c>
      <c r="F485" s="31">
        <v>438</v>
      </c>
      <c r="G485" s="31">
        <v>2009</v>
      </c>
      <c r="H485" s="31">
        <v>1268</v>
      </c>
      <c r="I485" s="181">
        <v>11686</v>
      </c>
      <c r="J485" s="321"/>
      <c r="K485" s="256"/>
      <c r="L485" s="256"/>
      <c r="M485" s="257"/>
      <c r="N485" s="257"/>
      <c r="O485" s="257"/>
      <c r="P485" s="257"/>
      <c r="Q485" s="258"/>
      <c r="R485" s="255"/>
      <c r="S485" s="256"/>
      <c r="T485" s="257"/>
      <c r="U485" s="257"/>
      <c r="V485" s="257"/>
      <c r="W485" s="257"/>
      <c r="X485" s="258"/>
      <c r="Y485" s="321"/>
      <c r="Z485" s="31"/>
    </row>
    <row r="486" spans="1:27">
      <c r="A486" s="274"/>
      <c r="B486" s="235" t="s">
        <v>652</v>
      </c>
      <c r="C486" s="223">
        <v>5461</v>
      </c>
      <c r="D486" s="31"/>
      <c r="E486" s="31">
        <v>2761</v>
      </c>
      <c r="F486" s="31">
        <v>483</v>
      </c>
      <c r="G486" s="31">
        <v>2240</v>
      </c>
      <c r="H486" s="31">
        <v>1425</v>
      </c>
      <c r="I486" s="181">
        <v>12370</v>
      </c>
      <c r="J486" s="321"/>
      <c r="K486" s="256"/>
      <c r="L486" s="256"/>
      <c r="M486" s="257"/>
      <c r="N486" s="257"/>
      <c r="O486" s="257"/>
      <c r="P486" s="257"/>
      <c r="Q486" s="258"/>
      <c r="R486" s="255"/>
      <c r="S486" s="256"/>
      <c r="T486" s="257"/>
      <c r="U486" s="257"/>
      <c r="V486" s="257"/>
      <c r="W486" s="257"/>
      <c r="X486" s="258"/>
      <c r="Y486" s="321"/>
      <c r="Z486" s="31"/>
    </row>
    <row r="487" spans="1:27">
      <c r="A487" s="274"/>
      <c r="B487" s="235" t="s">
        <v>654</v>
      </c>
      <c r="C487" s="237">
        <v>5482</v>
      </c>
      <c r="D487" s="238"/>
      <c r="E487" s="238">
        <v>3033</v>
      </c>
      <c r="F487" s="238">
        <v>515</v>
      </c>
      <c r="G487" s="238">
        <v>2007</v>
      </c>
      <c r="H487" s="238">
        <v>1423</v>
      </c>
      <c r="I487" s="322">
        <v>12460</v>
      </c>
      <c r="J487" s="321"/>
      <c r="K487" s="256"/>
      <c r="L487" s="256"/>
      <c r="M487" s="257"/>
      <c r="N487" s="257"/>
      <c r="O487" s="257"/>
      <c r="P487" s="257"/>
      <c r="Q487" s="258"/>
      <c r="R487" s="255"/>
      <c r="S487" s="256"/>
      <c r="T487" s="257"/>
      <c r="U487" s="257"/>
      <c r="V487" s="257"/>
      <c r="W487" s="257"/>
      <c r="X487" s="258"/>
      <c r="Y487" s="321"/>
      <c r="Z487" s="31"/>
    </row>
    <row r="488" spans="1:27">
      <c r="A488" s="274"/>
      <c r="B488" s="235" t="s">
        <v>380</v>
      </c>
      <c r="C488" s="223">
        <v>5503</v>
      </c>
      <c r="D488" s="31"/>
      <c r="E488" s="31">
        <v>2892</v>
      </c>
      <c r="F488" s="31">
        <v>551</v>
      </c>
      <c r="G488" s="31">
        <v>1956</v>
      </c>
      <c r="H488" s="31">
        <v>1513</v>
      </c>
      <c r="I488" s="181">
        <v>12415</v>
      </c>
      <c r="J488" s="321"/>
      <c r="K488" s="256"/>
      <c r="L488" s="256"/>
      <c r="M488" s="257"/>
      <c r="N488" s="257"/>
      <c r="O488" s="257"/>
      <c r="P488" s="257"/>
      <c r="Q488" s="258"/>
      <c r="R488" s="255"/>
      <c r="S488" s="256"/>
      <c r="T488" s="257"/>
      <c r="U488" s="257"/>
      <c r="V488" s="257"/>
      <c r="W488" s="257"/>
      <c r="X488" s="258"/>
      <c r="Y488" s="321"/>
      <c r="Z488" s="31"/>
    </row>
    <row r="489" spans="1:27">
      <c r="A489" s="274"/>
      <c r="B489" s="235" t="s">
        <v>382</v>
      </c>
      <c r="C489" s="223">
        <v>5763</v>
      </c>
      <c r="D489" s="31"/>
      <c r="E489" s="31">
        <v>2910</v>
      </c>
      <c r="F489" s="31">
        <v>570</v>
      </c>
      <c r="G489" s="31">
        <v>2183</v>
      </c>
      <c r="H489" s="31">
        <v>1474</v>
      </c>
      <c r="I489" s="181">
        <v>12900</v>
      </c>
      <c r="J489" s="321"/>
      <c r="K489" s="306"/>
      <c r="L489" s="256"/>
      <c r="M489" s="257"/>
      <c r="N489" s="257"/>
      <c r="O489" s="257"/>
      <c r="P489" s="257"/>
      <c r="Q489" s="258"/>
      <c r="R489" s="255"/>
      <c r="S489" s="256"/>
      <c r="T489" s="257"/>
      <c r="U489" s="257"/>
      <c r="V489" s="257"/>
      <c r="W489" s="257"/>
      <c r="X489" s="258"/>
      <c r="Y489" s="321"/>
      <c r="Z489" s="31"/>
    </row>
    <row r="490" spans="1:27">
      <c r="A490" s="274"/>
      <c r="B490" s="235" t="s">
        <v>656</v>
      </c>
      <c r="C490" s="223">
        <v>5967</v>
      </c>
      <c r="D490" s="31"/>
      <c r="E490" s="31">
        <v>3081</v>
      </c>
      <c r="F490" s="31">
        <v>520</v>
      </c>
      <c r="G490" s="31">
        <v>2522</v>
      </c>
      <c r="H490" s="31">
        <v>1629</v>
      </c>
      <c r="I490" s="181">
        <v>13719</v>
      </c>
      <c r="J490" s="321"/>
      <c r="K490" s="256">
        <f>IF(C490&gt;0,(C490/C478)*100,)</f>
        <v>75.829203202439956</v>
      </c>
      <c r="L490" s="256">
        <f t="shared" ref="L490:L491" si="221">IF(D490&gt;0,(D490/D478)*100,)</f>
        <v>0</v>
      </c>
      <c r="M490" s="257">
        <f t="shared" ref="M490:M496" si="222">IF(E490&gt;0,(E490/E478)*100,)</f>
        <v>78.079067410035478</v>
      </c>
      <c r="N490" s="257">
        <f t="shared" ref="N490:N496" si="223">IF(F490&gt;0,(F490/F478)*100,)</f>
        <v>90.434782608695656</v>
      </c>
      <c r="O490" s="257">
        <f t="shared" ref="O490:O494" si="224">IF(G490&gt;0,(G490/G478)*100,)</f>
        <v>70.942334739803087</v>
      </c>
      <c r="P490" s="263">
        <f t="shared" ref="P490:P496" si="225">IF(H490&gt;0,(H490/H478)*100,)</f>
        <v>57.582184517497346</v>
      </c>
      <c r="Q490" s="257">
        <f>IF(I490&gt;0,(I490/I478)*100,)</f>
        <v>73.07446468520294</v>
      </c>
      <c r="R490" s="255"/>
      <c r="S490" s="256"/>
      <c r="T490" s="257"/>
      <c r="U490" s="257"/>
      <c r="V490" s="257"/>
      <c r="W490" s="257"/>
      <c r="X490" s="258"/>
      <c r="Y490" s="321"/>
      <c r="Z490" s="31"/>
    </row>
    <row r="491" spans="1:27">
      <c r="A491" s="274"/>
      <c r="B491" s="235" t="s">
        <v>658</v>
      </c>
      <c r="C491" s="223">
        <v>6192</v>
      </c>
      <c r="D491" s="31"/>
      <c r="E491" s="31">
        <v>2939</v>
      </c>
      <c r="F491" s="31">
        <v>553</v>
      </c>
      <c r="G491" s="31">
        <v>2828</v>
      </c>
      <c r="H491" s="31">
        <v>1760</v>
      </c>
      <c r="I491" s="181">
        <v>14272</v>
      </c>
      <c r="J491" s="321"/>
      <c r="K491" s="281">
        <f t="shared" ref="K491:K496" si="226">IF(C491&gt;0,(C491/C479)*100,)</f>
        <v>75.687568756875692</v>
      </c>
      <c r="L491" s="264">
        <f t="shared" si="221"/>
        <v>0</v>
      </c>
      <c r="M491" s="264">
        <f t="shared" si="222"/>
        <v>75.649935649935657</v>
      </c>
      <c r="N491" s="264">
        <f t="shared" si="223"/>
        <v>86.949685534591197</v>
      </c>
      <c r="O491" s="264">
        <f t="shared" si="224"/>
        <v>73.416407061266881</v>
      </c>
      <c r="P491" s="265">
        <f t="shared" si="225"/>
        <v>60.356652949245536</v>
      </c>
      <c r="Q491" s="266">
        <f t="shared" ref="Q491:Q496" si="227">IF(I491&gt;0,(I491/I479)*100,)</f>
        <v>73.302516692347197</v>
      </c>
      <c r="R491" s="264"/>
      <c r="S491" s="264"/>
      <c r="T491" s="264"/>
      <c r="U491" s="264"/>
      <c r="V491" s="264"/>
      <c r="W491" s="265"/>
      <c r="X491" s="281"/>
      <c r="Y491" s="321"/>
      <c r="Z491" s="31"/>
    </row>
    <row r="492" spans="1:27">
      <c r="A492" s="274"/>
      <c r="B492" s="235" t="s">
        <v>660</v>
      </c>
      <c r="C492" s="223">
        <v>6335</v>
      </c>
      <c r="D492" s="31"/>
      <c r="E492" s="31">
        <v>2943</v>
      </c>
      <c r="F492" s="31">
        <v>569</v>
      </c>
      <c r="G492" s="31">
        <v>3012</v>
      </c>
      <c r="H492" s="31">
        <v>1871</v>
      </c>
      <c r="I492" s="181">
        <v>14730</v>
      </c>
      <c r="J492" s="321"/>
      <c r="K492" s="264">
        <f t="shared" si="226"/>
        <v>76.251805488685605</v>
      </c>
      <c r="L492" s="264">
        <f>IF(D492&gt;0,(D492/D480)*100,)</f>
        <v>0</v>
      </c>
      <c r="M492" s="264">
        <f t="shared" si="222"/>
        <v>73.501498501498503</v>
      </c>
      <c r="N492" s="264">
        <f t="shared" si="223"/>
        <v>85.822021116138757</v>
      </c>
      <c r="O492" s="264">
        <f t="shared" si="224"/>
        <v>73.93225331369662</v>
      </c>
      <c r="P492" s="265">
        <f t="shared" si="225"/>
        <v>63.38075880758808</v>
      </c>
      <c r="Q492" s="266">
        <f t="shared" si="227"/>
        <v>73.646317684115786</v>
      </c>
      <c r="R492" s="264"/>
      <c r="S492" s="264"/>
      <c r="T492" s="264"/>
      <c r="U492" s="264"/>
      <c r="V492" s="264"/>
      <c r="W492" s="265"/>
      <c r="X492" s="281"/>
      <c r="Y492" s="321"/>
      <c r="Z492" s="31"/>
    </row>
    <row r="493" spans="1:27">
      <c r="A493" s="274"/>
      <c r="B493" s="235" t="s">
        <v>806</v>
      </c>
      <c r="C493" s="223">
        <v>6570</v>
      </c>
      <c r="D493" s="31"/>
      <c r="E493" s="31">
        <v>3003</v>
      </c>
      <c r="F493" s="31">
        <v>585</v>
      </c>
      <c r="G493" s="31">
        <v>3298</v>
      </c>
      <c r="H493" s="31">
        <v>1835</v>
      </c>
      <c r="I493" s="181">
        <v>15291</v>
      </c>
      <c r="J493" s="321"/>
      <c r="K493" s="264">
        <f t="shared" si="226"/>
        <v>76.56450297168162</v>
      </c>
      <c r="L493" s="264">
        <f t="shared" ref="L493:L496" si="228">IF(D493&gt;0,(D493/D481)*100,)</f>
        <v>0</v>
      </c>
      <c r="M493" s="264">
        <f t="shared" si="222"/>
        <v>74.001971414489901</v>
      </c>
      <c r="N493" s="264">
        <f t="shared" si="223"/>
        <v>89.041095890410958</v>
      </c>
      <c r="O493" s="264">
        <f t="shared" si="224"/>
        <v>76.008296842590468</v>
      </c>
      <c r="P493" s="265">
        <f t="shared" si="225"/>
        <v>60.862354892205637</v>
      </c>
      <c r="Q493" s="266">
        <f t="shared" si="227"/>
        <v>74.04842615012106</v>
      </c>
      <c r="R493" s="264"/>
      <c r="S493" s="264"/>
      <c r="T493" s="264"/>
      <c r="U493" s="264"/>
      <c r="V493" s="264"/>
      <c r="W493" s="265"/>
      <c r="X493" s="281"/>
      <c r="Y493" s="321"/>
      <c r="Z493" s="31"/>
    </row>
    <row r="494" spans="1:27">
      <c r="A494" s="274"/>
      <c r="B494" s="235" t="s">
        <v>39</v>
      </c>
      <c r="C494" s="223">
        <v>6404</v>
      </c>
      <c r="D494" s="31"/>
      <c r="E494" s="31">
        <v>3148</v>
      </c>
      <c r="F494" s="31">
        <v>538</v>
      </c>
      <c r="G494" s="31">
        <v>3135</v>
      </c>
      <c r="H494" s="31">
        <v>1981</v>
      </c>
      <c r="I494" s="181">
        <v>15206</v>
      </c>
      <c r="J494" s="321"/>
      <c r="K494" s="264">
        <f t="shared" si="226"/>
        <v>74.953183520599254</v>
      </c>
      <c r="L494" s="264">
        <f t="shared" si="228"/>
        <v>0</v>
      </c>
      <c r="M494" s="264">
        <f t="shared" si="222"/>
        <v>76.893014167073773</v>
      </c>
      <c r="N494" s="264">
        <f t="shared" si="223"/>
        <v>87.622149837133549</v>
      </c>
      <c r="O494" s="264">
        <f t="shared" si="224"/>
        <v>74.62508926446084</v>
      </c>
      <c r="P494" s="265">
        <f t="shared" si="225"/>
        <v>63.82087628865979</v>
      </c>
      <c r="Q494" s="266">
        <f t="shared" si="227"/>
        <v>73.969937247652879</v>
      </c>
      <c r="R494" s="264"/>
      <c r="S494" s="264"/>
      <c r="T494" s="264"/>
      <c r="U494" s="264"/>
      <c r="V494" s="264"/>
      <c r="W494" s="265"/>
      <c r="X494" s="281"/>
      <c r="Y494" s="321"/>
      <c r="Z494" s="31"/>
    </row>
    <row r="495" spans="1:27">
      <c r="A495" s="274"/>
      <c r="B495" s="235" t="s">
        <v>662</v>
      </c>
      <c r="C495" s="223">
        <v>6397</v>
      </c>
      <c r="D495" s="31"/>
      <c r="E495" s="31">
        <v>3136</v>
      </c>
      <c r="F495" s="31">
        <v>621</v>
      </c>
      <c r="G495" s="31">
        <v>3719</v>
      </c>
      <c r="H495" s="31">
        <v>1822</v>
      </c>
      <c r="I495" s="181">
        <v>15695</v>
      </c>
      <c r="J495" s="321"/>
      <c r="K495" s="281">
        <f t="shared" si="226"/>
        <v>74.915095444431429</v>
      </c>
      <c r="L495" s="281">
        <f t="shared" si="228"/>
        <v>0</v>
      </c>
      <c r="M495" s="281">
        <f t="shared" si="222"/>
        <v>76.19047619047619</v>
      </c>
      <c r="N495" s="281">
        <f t="shared" si="223"/>
        <v>90.789473684210535</v>
      </c>
      <c r="O495" s="281">
        <f>IF(G495&gt;0,(G495/G483)*100,)</f>
        <v>77.334165107090868</v>
      </c>
      <c r="P495" s="265">
        <f t="shared" si="225"/>
        <v>61.554054054054049</v>
      </c>
      <c r="Q495" s="266">
        <f t="shared" si="227"/>
        <v>74.355694523403443</v>
      </c>
      <c r="R495" s="688"/>
      <c r="S495" s="281"/>
      <c r="T495" s="281"/>
      <c r="U495" s="281"/>
      <c r="V495" s="281"/>
      <c r="W495" s="265"/>
      <c r="X495" s="281"/>
      <c r="Y495" s="321"/>
      <c r="Z495" s="31"/>
    </row>
    <row r="496" spans="1:27">
      <c r="A496" s="274"/>
      <c r="B496" s="236" t="s">
        <v>1032</v>
      </c>
      <c r="C496" s="234">
        <v>6694</v>
      </c>
      <c r="D496" s="84"/>
      <c r="E496" s="84">
        <v>3030</v>
      </c>
      <c r="F496" s="84">
        <v>607</v>
      </c>
      <c r="G496" s="84">
        <v>3243</v>
      </c>
      <c r="H496" s="84">
        <v>1821</v>
      </c>
      <c r="I496" s="182">
        <v>15395</v>
      </c>
      <c r="J496" s="321"/>
      <c r="K496" s="267">
        <f t="shared" si="226"/>
        <v>71.870302770023613</v>
      </c>
      <c r="L496" s="267">
        <f t="shared" si="228"/>
        <v>0</v>
      </c>
      <c r="M496" s="267">
        <f t="shared" si="222"/>
        <v>74.465470631604816</v>
      </c>
      <c r="N496" s="267">
        <f t="shared" si="223"/>
        <v>89.264705882352942</v>
      </c>
      <c r="O496" s="267">
        <f>IF(G496&gt;0,(G496/G484)*100,)</f>
        <v>71.890933274218568</v>
      </c>
      <c r="P496" s="268">
        <f t="shared" si="225"/>
        <v>58.012105766167565</v>
      </c>
      <c r="Q496" s="269">
        <f t="shared" si="227"/>
        <v>70.902224473817526</v>
      </c>
      <c r="R496" s="270" t="s">
        <v>37</v>
      </c>
      <c r="Y496" s="321"/>
    </row>
    <row r="497" spans="1:32">
      <c r="A497" s="274"/>
      <c r="B497" s="235" t="s">
        <v>41</v>
      </c>
      <c r="C497" s="223">
        <v>5657</v>
      </c>
      <c r="D497" s="31"/>
      <c r="E497" s="31">
        <v>2465</v>
      </c>
      <c r="F497" s="31">
        <v>431</v>
      </c>
      <c r="G497" s="31">
        <v>2156</v>
      </c>
      <c r="H497" s="31">
        <v>1265</v>
      </c>
      <c r="I497" s="181">
        <v>11974</v>
      </c>
      <c r="J497" s="321"/>
      <c r="K497" s="264">
        <f t="shared" ref="K497:Q499" si="229">IF(C497&gt;0,(C497/C494)*100,)</f>
        <v>88.335415365396628</v>
      </c>
      <c r="L497" s="264">
        <f t="shared" si="229"/>
        <v>0</v>
      </c>
      <c r="M497" s="264">
        <f t="shared" si="229"/>
        <v>78.30368487928844</v>
      </c>
      <c r="N497" s="264">
        <f t="shared" si="229"/>
        <v>80.111524163568774</v>
      </c>
      <c r="O497" s="264">
        <f t="shared" si="229"/>
        <v>68.771929824561411</v>
      </c>
      <c r="P497" s="265">
        <f t="shared" si="229"/>
        <v>63.856638061585059</v>
      </c>
      <c r="Q497" s="266">
        <f t="shared" si="229"/>
        <v>78.745232145205833</v>
      </c>
      <c r="R497" s="264">
        <f t="shared" ref="R497:X499" si="230">+K497+K500</f>
        <v>92.145534041224238</v>
      </c>
      <c r="S497" s="264">
        <f t="shared" si="230"/>
        <v>0</v>
      </c>
      <c r="T497" s="264">
        <f t="shared" si="230"/>
        <v>86.245235069885638</v>
      </c>
      <c r="U497" s="264">
        <f t="shared" si="230"/>
        <v>83.457249070631974</v>
      </c>
      <c r="V497" s="264">
        <f t="shared" si="230"/>
        <v>77.192982456140356</v>
      </c>
      <c r="W497" s="265">
        <f t="shared" si="230"/>
        <v>82.433114588591621</v>
      </c>
      <c r="X497" s="281">
        <f t="shared" si="230"/>
        <v>86.268578192818623</v>
      </c>
      <c r="Y497" s="321"/>
      <c r="Z497" s="31">
        <f t="shared" ref="Z497:AF499" si="231">+K497+K500+K503</f>
        <v>100</v>
      </c>
      <c r="AA497" s="180">
        <f t="shared" si="231"/>
        <v>0</v>
      </c>
      <c r="AB497" s="180">
        <f t="shared" si="231"/>
        <v>100</v>
      </c>
      <c r="AC497" s="180">
        <f t="shared" si="231"/>
        <v>100</v>
      </c>
      <c r="AD497" s="180">
        <f t="shared" si="231"/>
        <v>100</v>
      </c>
      <c r="AE497" s="180">
        <f t="shared" si="231"/>
        <v>100</v>
      </c>
      <c r="AF497" s="180">
        <f t="shared" si="231"/>
        <v>100</v>
      </c>
    </row>
    <row r="498" spans="1:32">
      <c r="A498" s="274"/>
      <c r="B498" s="235" t="s">
        <v>664</v>
      </c>
      <c r="C498" s="223">
        <v>5690</v>
      </c>
      <c r="D498" s="31"/>
      <c r="E498" s="31">
        <v>2403</v>
      </c>
      <c r="F498" s="31">
        <v>517</v>
      </c>
      <c r="G498" s="31">
        <v>2527</v>
      </c>
      <c r="H498" s="31">
        <v>1223</v>
      </c>
      <c r="I498" s="181">
        <v>12360</v>
      </c>
      <c r="J498" s="321"/>
      <c r="K498" s="281">
        <f t="shared" si="229"/>
        <v>88.947944348913552</v>
      </c>
      <c r="L498" s="281">
        <f t="shared" si="229"/>
        <v>0</v>
      </c>
      <c r="M498" s="281">
        <f t="shared" si="229"/>
        <v>76.626275510204081</v>
      </c>
      <c r="N498" s="281">
        <f t="shared" si="229"/>
        <v>83.252818035426728</v>
      </c>
      <c r="O498" s="281">
        <f t="shared" si="229"/>
        <v>67.948373218607145</v>
      </c>
      <c r="P498" s="265">
        <f t="shared" si="229"/>
        <v>67.124039517014268</v>
      </c>
      <c r="Q498" s="266">
        <f t="shared" si="229"/>
        <v>78.751194647977059</v>
      </c>
      <c r="R498" s="281">
        <f t="shared" si="230"/>
        <v>92.449585743317172</v>
      </c>
      <c r="S498" s="281">
        <f t="shared" si="230"/>
        <v>0</v>
      </c>
      <c r="T498" s="281">
        <f t="shared" si="230"/>
        <v>85.873724489795919</v>
      </c>
      <c r="U498" s="281">
        <f t="shared" si="230"/>
        <v>84.863123993558773</v>
      </c>
      <c r="V498" s="281">
        <f t="shared" si="230"/>
        <v>76.929282065071249</v>
      </c>
      <c r="W498" s="265">
        <f t="shared" si="230"/>
        <v>84.357848518111965</v>
      </c>
      <c r="X498" s="281">
        <f t="shared" si="230"/>
        <v>86.218540936604015</v>
      </c>
      <c r="Y498" s="321"/>
      <c r="Z498" s="31">
        <f t="shared" si="231"/>
        <v>100</v>
      </c>
      <c r="AA498" s="179">
        <f t="shared" si="231"/>
        <v>0</v>
      </c>
      <c r="AB498" s="179">
        <f t="shared" si="231"/>
        <v>100</v>
      </c>
      <c r="AC498" s="179">
        <f t="shared" si="231"/>
        <v>100</v>
      </c>
      <c r="AD498" s="179">
        <f t="shared" si="231"/>
        <v>100</v>
      </c>
      <c r="AE498" s="179">
        <f t="shared" si="231"/>
        <v>100</v>
      </c>
      <c r="AF498" s="179">
        <f t="shared" si="231"/>
        <v>100</v>
      </c>
    </row>
    <row r="499" spans="1:32">
      <c r="A499" s="274"/>
      <c r="B499" s="236" t="s">
        <v>1034</v>
      </c>
      <c r="C499" s="234">
        <v>5914</v>
      </c>
      <c r="D499" s="84"/>
      <c r="E499" s="84">
        <v>2331</v>
      </c>
      <c r="F499" s="84">
        <v>502</v>
      </c>
      <c r="G499" s="84">
        <v>2161</v>
      </c>
      <c r="H499" s="84">
        <v>1231</v>
      </c>
      <c r="I499" s="182">
        <v>12139</v>
      </c>
      <c r="J499" s="321"/>
      <c r="K499" s="267">
        <f t="shared" si="229"/>
        <v>88.347774126083053</v>
      </c>
      <c r="L499" s="267">
        <f t="shared" si="229"/>
        <v>0</v>
      </c>
      <c r="M499" s="267">
        <f t="shared" si="229"/>
        <v>76.930693069306926</v>
      </c>
      <c r="N499" s="267">
        <f t="shared" si="229"/>
        <v>82.701812191103784</v>
      </c>
      <c r="O499" s="267">
        <f t="shared" si="229"/>
        <v>66.635831020659879</v>
      </c>
      <c r="P499" s="268">
        <f t="shared" si="229"/>
        <v>67.600219659527724</v>
      </c>
      <c r="Q499" s="269">
        <f t="shared" si="229"/>
        <v>78.850276063657034</v>
      </c>
      <c r="R499" s="281">
        <f t="shared" si="230"/>
        <v>91.649238123692854</v>
      </c>
      <c r="S499" s="281">
        <f t="shared" si="230"/>
        <v>0</v>
      </c>
      <c r="T499" s="281">
        <f t="shared" si="230"/>
        <v>86.006600660065999</v>
      </c>
      <c r="U499" s="281">
        <f t="shared" si="230"/>
        <v>85.667215815485989</v>
      </c>
      <c r="V499" s="281">
        <f t="shared" si="230"/>
        <v>75.917360468701816</v>
      </c>
      <c r="W499" s="265">
        <f t="shared" si="230"/>
        <v>83.415705656232831</v>
      </c>
      <c r="X499" s="281">
        <f t="shared" si="230"/>
        <v>86.014939915557008</v>
      </c>
      <c r="Y499" s="321"/>
      <c r="Z499" s="31">
        <f t="shared" si="231"/>
        <v>100</v>
      </c>
      <c r="AA499" s="179">
        <f t="shared" si="231"/>
        <v>0</v>
      </c>
      <c r="AB499" s="179">
        <f t="shared" si="231"/>
        <v>99.999999999999986</v>
      </c>
      <c r="AC499" s="179">
        <f t="shared" si="231"/>
        <v>99.999999999999986</v>
      </c>
      <c r="AD499" s="179">
        <f t="shared" si="231"/>
        <v>100</v>
      </c>
      <c r="AE499" s="179">
        <f t="shared" si="231"/>
        <v>100</v>
      </c>
      <c r="AF499" s="179">
        <f t="shared" si="231"/>
        <v>100.00000000000001</v>
      </c>
    </row>
    <row r="500" spans="1:32">
      <c r="A500" s="274"/>
      <c r="B500" s="235" t="s">
        <v>43</v>
      </c>
      <c r="C500" s="223">
        <v>244</v>
      </c>
      <c r="D500" s="31"/>
      <c r="E500" s="31">
        <v>250</v>
      </c>
      <c r="F500" s="31">
        <v>18</v>
      </c>
      <c r="G500" s="31">
        <v>264</v>
      </c>
      <c r="H500" s="31">
        <v>368</v>
      </c>
      <c r="I500" s="181">
        <v>1144</v>
      </c>
      <c r="J500" s="321"/>
      <c r="K500" s="264">
        <f t="shared" ref="K500:Q502" si="232">IF(C500&gt;0,(C500/C494)*100,)</f>
        <v>3.8101186758276078</v>
      </c>
      <c r="L500" s="264">
        <f t="shared" si="232"/>
        <v>0</v>
      </c>
      <c r="M500" s="264">
        <f t="shared" si="232"/>
        <v>7.941550190597205</v>
      </c>
      <c r="N500" s="264">
        <f t="shared" si="232"/>
        <v>3.3457249070631967</v>
      </c>
      <c r="O500" s="264">
        <f t="shared" si="232"/>
        <v>8.4210526315789469</v>
      </c>
      <c r="P500" s="265">
        <f t="shared" si="232"/>
        <v>18.576476527006562</v>
      </c>
      <c r="Q500" s="266">
        <f t="shared" si="232"/>
        <v>7.5233460476127849</v>
      </c>
      <c r="R500" s="256"/>
      <c r="S500" s="256"/>
      <c r="T500" s="257"/>
      <c r="U500" s="257"/>
      <c r="V500" s="257"/>
      <c r="W500" s="257"/>
      <c r="X500" s="258"/>
      <c r="Y500" s="321"/>
      <c r="Z500" s="31"/>
    </row>
    <row r="501" spans="1:32">
      <c r="A501" s="274"/>
      <c r="B501" s="235" t="s">
        <v>666</v>
      </c>
      <c r="C501" s="223">
        <v>224</v>
      </c>
      <c r="D501" s="31"/>
      <c r="E501" s="31">
        <v>290</v>
      </c>
      <c r="F501" s="31">
        <v>10</v>
      </c>
      <c r="G501" s="31">
        <v>334</v>
      </c>
      <c r="H501" s="31">
        <v>314</v>
      </c>
      <c r="I501" s="181">
        <v>1172</v>
      </c>
      <c r="J501" s="321"/>
      <c r="K501" s="281">
        <f t="shared" si="232"/>
        <v>3.5016413944036269</v>
      </c>
      <c r="L501" s="281">
        <f t="shared" si="232"/>
        <v>0</v>
      </c>
      <c r="M501" s="281">
        <f t="shared" si="232"/>
        <v>9.2474489795918373</v>
      </c>
      <c r="N501" s="281">
        <f t="shared" si="232"/>
        <v>1.6103059581320449</v>
      </c>
      <c r="O501" s="281">
        <f t="shared" si="232"/>
        <v>8.9809088464641036</v>
      </c>
      <c r="P501" s="265">
        <f t="shared" si="232"/>
        <v>17.233809001097693</v>
      </c>
      <c r="Q501" s="266">
        <f t="shared" si="232"/>
        <v>7.4673462886269508</v>
      </c>
      <c r="R501" s="264"/>
      <c r="S501" s="264"/>
      <c r="T501" s="264"/>
      <c r="U501" s="264"/>
      <c r="V501" s="264"/>
      <c r="W501" s="265"/>
      <c r="X501" s="281"/>
      <c r="Y501" s="321"/>
      <c r="Z501" s="31"/>
    </row>
    <row r="502" spans="1:32">
      <c r="A502" s="274"/>
      <c r="B502" s="236" t="s">
        <v>1036</v>
      </c>
      <c r="C502" s="234">
        <v>221</v>
      </c>
      <c r="D502" s="84"/>
      <c r="E502" s="84">
        <v>275</v>
      </c>
      <c r="F502" s="84">
        <v>18</v>
      </c>
      <c r="G502" s="84">
        <v>301</v>
      </c>
      <c r="H502" s="84">
        <v>288</v>
      </c>
      <c r="I502" s="182">
        <v>1103</v>
      </c>
      <c r="J502" s="321"/>
      <c r="K502" s="267">
        <f t="shared" si="232"/>
        <v>3.3014639976098001</v>
      </c>
      <c r="L502" s="267">
        <f t="shared" si="232"/>
        <v>0</v>
      </c>
      <c r="M502" s="267">
        <f t="shared" si="232"/>
        <v>9.0759075907590763</v>
      </c>
      <c r="N502" s="267">
        <f t="shared" si="232"/>
        <v>2.9654036243822075</v>
      </c>
      <c r="O502" s="267">
        <f t="shared" si="232"/>
        <v>9.2815294480419368</v>
      </c>
      <c r="P502" s="268">
        <f t="shared" si="232"/>
        <v>15.815485996705107</v>
      </c>
      <c r="Q502" s="269">
        <f t="shared" si="232"/>
        <v>7.1646638518999675</v>
      </c>
      <c r="R502" s="270"/>
      <c r="S502" s="267"/>
      <c r="T502" s="267"/>
      <c r="U502" s="267"/>
      <c r="V502" s="267"/>
      <c r="W502" s="268"/>
      <c r="X502" s="267"/>
      <c r="Y502" s="321"/>
      <c r="Z502" s="31"/>
    </row>
    <row r="503" spans="1:32">
      <c r="A503" s="274"/>
      <c r="B503" s="235" t="s">
        <v>45</v>
      </c>
      <c r="C503" s="223">
        <v>503</v>
      </c>
      <c r="D503" s="31"/>
      <c r="E503" s="31">
        <v>433</v>
      </c>
      <c r="F503" s="31">
        <v>89</v>
      </c>
      <c r="G503" s="31">
        <v>715</v>
      </c>
      <c r="H503" s="31">
        <v>348</v>
      </c>
      <c r="I503" s="181">
        <v>2088</v>
      </c>
      <c r="J503" s="321"/>
      <c r="K503" s="264">
        <f t="shared" ref="K503:Q505" si="233">IF(C503&gt;0,(C503/C494)*100,)</f>
        <v>7.8544659587757648</v>
      </c>
      <c r="L503" s="264">
        <f t="shared" si="233"/>
        <v>0</v>
      </c>
      <c r="M503" s="264">
        <f t="shared" si="233"/>
        <v>13.754764930114357</v>
      </c>
      <c r="N503" s="264">
        <f t="shared" si="233"/>
        <v>16.542750929368029</v>
      </c>
      <c r="O503" s="264">
        <f t="shared" si="233"/>
        <v>22.807017543859647</v>
      </c>
      <c r="P503" s="265">
        <f t="shared" si="233"/>
        <v>17.566885411408379</v>
      </c>
      <c r="Q503" s="266">
        <f t="shared" si="233"/>
        <v>13.731421807181377</v>
      </c>
      <c r="R503" s="264"/>
      <c r="S503" s="256"/>
      <c r="T503" s="257"/>
      <c r="U503" s="257"/>
      <c r="V503" s="257"/>
      <c r="W503" s="257"/>
      <c r="X503" s="258"/>
      <c r="Y503" s="321"/>
      <c r="Z503" s="31"/>
    </row>
    <row r="504" spans="1:32">
      <c r="A504" s="274"/>
      <c r="B504" s="235" t="s">
        <v>668</v>
      </c>
      <c r="C504" s="223">
        <v>483</v>
      </c>
      <c r="D504" s="31"/>
      <c r="E504" s="31">
        <v>443</v>
      </c>
      <c r="F504" s="31">
        <v>94</v>
      </c>
      <c r="G504" s="31">
        <v>858</v>
      </c>
      <c r="H504" s="31">
        <v>285</v>
      </c>
      <c r="I504" s="181">
        <v>2163</v>
      </c>
      <c r="J504" s="321"/>
      <c r="K504" s="281">
        <f t="shared" si="233"/>
        <v>7.5504142566828207</v>
      </c>
      <c r="L504" s="281">
        <f t="shared" si="233"/>
        <v>0</v>
      </c>
      <c r="M504" s="281">
        <f t="shared" si="233"/>
        <v>14.126275510204081</v>
      </c>
      <c r="N504" s="281">
        <f t="shared" si="233"/>
        <v>15.136876006441224</v>
      </c>
      <c r="O504" s="281">
        <f t="shared" si="233"/>
        <v>23.070717934928744</v>
      </c>
      <c r="P504" s="265">
        <f t="shared" si="233"/>
        <v>15.642151481888037</v>
      </c>
      <c r="Q504" s="266">
        <f t="shared" si="233"/>
        <v>13.781459063395987</v>
      </c>
      <c r="S504" s="264"/>
      <c r="T504" s="264"/>
      <c r="U504" s="264"/>
      <c r="V504" s="264"/>
      <c r="W504" s="265"/>
      <c r="X504" s="281"/>
      <c r="Y504" s="321"/>
      <c r="Z504" s="31"/>
    </row>
    <row r="505" spans="1:32">
      <c r="A505" s="274"/>
      <c r="B505" s="236" t="s">
        <v>1038</v>
      </c>
      <c r="C505" s="234">
        <v>559</v>
      </c>
      <c r="D505" s="84"/>
      <c r="E505" s="84">
        <v>424</v>
      </c>
      <c r="F505" s="84">
        <v>87</v>
      </c>
      <c r="G505" s="84">
        <v>781</v>
      </c>
      <c r="H505" s="84">
        <v>302</v>
      </c>
      <c r="I505" s="182">
        <v>2153</v>
      </c>
      <c r="J505" s="321"/>
      <c r="K505" s="267">
        <f t="shared" si="233"/>
        <v>8.350761876307141</v>
      </c>
      <c r="L505" s="267">
        <f t="shared" si="233"/>
        <v>0</v>
      </c>
      <c r="M505" s="267">
        <f t="shared" si="233"/>
        <v>13.993399339933992</v>
      </c>
      <c r="N505" s="267">
        <f t="shared" si="233"/>
        <v>14.332784184514002</v>
      </c>
      <c r="O505" s="267">
        <f t="shared" si="233"/>
        <v>24.082639531298181</v>
      </c>
      <c r="P505" s="268">
        <f t="shared" si="233"/>
        <v>16.584294343767162</v>
      </c>
      <c r="Q505" s="269">
        <f t="shared" si="233"/>
        <v>13.985060084443003</v>
      </c>
      <c r="R505" s="270" t="s">
        <v>38</v>
      </c>
      <c r="S505" s="267"/>
      <c r="T505" s="267"/>
      <c r="U505" s="267"/>
      <c r="V505" s="267"/>
      <c r="W505" s="268"/>
      <c r="X505" s="267"/>
      <c r="Y505" s="321"/>
      <c r="Z505" s="31"/>
    </row>
    <row r="506" spans="1:32">
      <c r="A506" s="274"/>
      <c r="B506" s="235" t="s">
        <v>47</v>
      </c>
      <c r="C506" s="223">
        <v>4010</v>
      </c>
      <c r="D506" s="31"/>
      <c r="E506" s="31">
        <v>1720</v>
      </c>
      <c r="F506" s="31">
        <v>368</v>
      </c>
      <c r="G506" s="31">
        <v>955</v>
      </c>
      <c r="H506" s="31">
        <v>614</v>
      </c>
      <c r="I506" s="181">
        <v>7667</v>
      </c>
      <c r="J506" s="321"/>
      <c r="K506" s="264">
        <f t="shared" ref="K506:Q508" si="234">IF(C506&gt;0,(C506/C489)*100,)</f>
        <v>69.581815026895711</v>
      </c>
      <c r="L506" s="264">
        <f t="shared" si="234"/>
        <v>0</v>
      </c>
      <c r="M506" s="264">
        <f t="shared" si="234"/>
        <v>59.106529209621996</v>
      </c>
      <c r="N506" s="264">
        <f t="shared" si="234"/>
        <v>64.561403508771932</v>
      </c>
      <c r="O506" s="264">
        <f t="shared" si="234"/>
        <v>43.747136967475953</v>
      </c>
      <c r="P506" s="265">
        <f t="shared" si="234"/>
        <v>41.655359565807323</v>
      </c>
      <c r="Q506" s="266">
        <f t="shared" si="234"/>
        <v>59.434108527131777</v>
      </c>
      <c r="R506" s="264">
        <f t="shared" ref="R506:X508" si="235">+K506+K509+K512</f>
        <v>81.294464688530269</v>
      </c>
      <c r="S506" s="264">
        <f t="shared" si="235"/>
        <v>0</v>
      </c>
      <c r="T506" s="264">
        <f t="shared" si="235"/>
        <v>75.463917525773198</v>
      </c>
      <c r="U506" s="264">
        <f t="shared" si="235"/>
        <v>71.929824561403521</v>
      </c>
      <c r="V506" s="264">
        <f t="shared" si="235"/>
        <v>65.460375629867158</v>
      </c>
      <c r="W506" s="265">
        <f t="shared" si="235"/>
        <v>71.506105834464037</v>
      </c>
      <c r="X506" s="281">
        <f t="shared" si="235"/>
        <v>75.767441860465112</v>
      </c>
      <c r="Y506" s="321"/>
      <c r="Z506" s="31">
        <f t="shared" ref="Z506:AF508" si="236">K506+K509+K512+K515</f>
        <v>99.999999999999986</v>
      </c>
      <c r="AA506" s="180">
        <f t="shared" si="236"/>
        <v>0</v>
      </c>
      <c r="AB506" s="180">
        <f t="shared" si="236"/>
        <v>100</v>
      </c>
      <c r="AC506" s="180">
        <f t="shared" si="236"/>
        <v>100.00000000000001</v>
      </c>
      <c r="AD506" s="180">
        <f t="shared" si="236"/>
        <v>100</v>
      </c>
      <c r="AE506" s="180">
        <f t="shared" si="236"/>
        <v>100</v>
      </c>
      <c r="AF506" s="180">
        <f t="shared" si="236"/>
        <v>100</v>
      </c>
    </row>
    <row r="507" spans="1:32">
      <c r="A507" s="274"/>
      <c r="B507" s="235" t="s">
        <v>670</v>
      </c>
      <c r="C507" s="223">
        <v>4263</v>
      </c>
      <c r="D507" s="31"/>
      <c r="E507" s="31">
        <v>1911</v>
      </c>
      <c r="F507" s="31">
        <v>349</v>
      </c>
      <c r="G507" s="31">
        <v>1110</v>
      </c>
      <c r="H507" s="31">
        <v>643</v>
      </c>
      <c r="I507" s="181">
        <v>8276</v>
      </c>
      <c r="J507" s="321"/>
      <c r="K507" s="281">
        <f t="shared" si="234"/>
        <v>71.442936148818504</v>
      </c>
      <c r="L507" s="281">
        <f t="shared" si="234"/>
        <v>0</v>
      </c>
      <c r="M507" s="281">
        <f t="shared" si="234"/>
        <v>62.025316455696199</v>
      </c>
      <c r="N507" s="281">
        <f t="shared" si="234"/>
        <v>67.115384615384613</v>
      </c>
      <c r="O507" s="281">
        <f t="shared" si="234"/>
        <v>44.01268834258525</v>
      </c>
      <c r="P507" s="265">
        <f t="shared" si="234"/>
        <v>39.472068753836709</v>
      </c>
      <c r="Q507" s="266">
        <f t="shared" si="234"/>
        <v>60.325096581383484</v>
      </c>
      <c r="R507" s="281">
        <f t="shared" si="235"/>
        <v>83.49254231607172</v>
      </c>
      <c r="S507" s="281">
        <f t="shared" si="235"/>
        <v>0</v>
      </c>
      <c r="T507" s="281">
        <f t="shared" si="235"/>
        <v>78.675754625121712</v>
      </c>
      <c r="U507" s="281">
        <f t="shared" si="235"/>
        <v>74.615384615384613</v>
      </c>
      <c r="V507" s="281">
        <f t="shared" si="235"/>
        <v>67.803330689928629</v>
      </c>
      <c r="W507" s="265">
        <f t="shared" si="235"/>
        <v>72.682627378759975</v>
      </c>
      <c r="X507" s="281">
        <f t="shared" si="235"/>
        <v>77.90655295575479</v>
      </c>
      <c r="Y507" s="321"/>
      <c r="Z507" s="31">
        <f t="shared" si="236"/>
        <v>100</v>
      </c>
      <c r="AA507" s="179">
        <f t="shared" si="236"/>
        <v>0</v>
      </c>
      <c r="AB507" s="179">
        <f t="shared" si="236"/>
        <v>100</v>
      </c>
      <c r="AC507" s="179">
        <f t="shared" si="236"/>
        <v>100</v>
      </c>
      <c r="AD507" s="179">
        <f t="shared" si="236"/>
        <v>100</v>
      </c>
      <c r="AE507" s="179">
        <f t="shared" si="236"/>
        <v>100</v>
      </c>
      <c r="AF507" s="179">
        <f t="shared" si="236"/>
        <v>100</v>
      </c>
    </row>
    <row r="508" spans="1:32">
      <c r="A508" s="274"/>
      <c r="B508" s="236" t="s">
        <v>1040</v>
      </c>
      <c r="C508" s="234">
        <v>4505</v>
      </c>
      <c r="D508" s="84"/>
      <c r="E508" s="84">
        <v>1834</v>
      </c>
      <c r="F508" s="84">
        <v>417</v>
      </c>
      <c r="G508" s="84">
        <v>1171</v>
      </c>
      <c r="H508" s="84">
        <v>685</v>
      </c>
      <c r="I508" s="182">
        <v>8612</v>
      </c>
      <c r="J508" s="321"/>
      <c r="K508" s="267">
        <f t="shared" si="234"/>
        <v>72.75516795865633</v>
      </c>
      <c r="L508" s="267">
        <f t="shared" si="234"/>
        <v>0</v>
      </c>
      <c r="M508" s="267">
        <f t="shared" si="234"/>
        <v>62.402177611432464</v>
      </c>
      <c r="N508" s="267">
        <f t="shared" si="234"/>
        <v>75.406871609403254</v>
      </c>
      <c r="O508" s="267">
        <f t="shared" si="234"/>
        <v>41.407355021216411</v>
      </c>
      <c r="P508" s="268">
        <f t="shared" si="234"/>
        <v>38.920454545454547</v>
      </c>
      <c r="Q508" s="269">
        <f t="shared" si="234"/>
        <v>60.341928251121082</v>
      </c>
      <c r="R508" s="281">
        <f t="shared" si="235"/>
        <v>84.93217054263566</v>
      </c>
      <c r="S508" s="281">
        <f t="shared" si="235"/>
        <v>0</v>
      </c>
      <c r="T508" s="281">
        <f t="shared" si="235"/>
        <v>79.789043892480436</v>
      </c>
      <c r="U508" s="281">
        <f t="shared" si="235"/>
        <v>82.459312839059677</v>
      </c>
      <c r="V508" s="281">
        <f t="shared" si="235"/>
        <v>66.760961810466767</v>
      </c>
      <c r="W508" s="265">
        <f t="shared" si="235"/>
        <v>73.579545454545453</v>
      </c>
      <c r="X508" s="281">
        <f t="shared" si="235"/>
        <v>78.776625560538122</v>
      </c>
      <c r="Y508" s="321"/>
      <c r="Z508" s="31">
        <f t="shared" si="236"/>
        <v>100</v>
      </c>
      <c r="AA508" s="179">
        <f t="shared" si="236"/>
        <v>0</v>
      </c>
      <c r="AB508" s="179">
        <f t="shared" si="236"/>
        <v>100</v>
      </c>
      <c r="AC508" s="179">
        <f t="shared" si="236"/>
        <v>100</v>
      </c>
      <c r="AD508" s="179">
        <f t="shared" si="236"/>
        <v>100</v>
      </c>
      <c r="AE508" s="179">
        <f t="shared" si="236"/>
        <v>100</v>
      </c>
      <c r="AF508" s="179">
        <f t="shared" si="236"/>
        <v>100</v>
      </c>
    </row>
    <row r="509" spans="1:32">
      <c r="A509" s="274"/>
      <c r="B509" s="235" t="s">
        <v>51</v>
      </c>
      <c r="C509" s="223">
        <v>88</v>
      </c>
      <c r="D509" s="31"/>
      <c r="E509" s="31">
        <v>32</v>
      </c>
      <c r="F509" s="31">
        <v>7</v>
      </c>
      <c r="G509" s="31">
        <v>54</v>
      </c>
      <c r="H509" s="31">
        <v>20</v>
      </c>
      <c r="I509" s="181">
        <v>201</v>
      </c>
      <c r="J509" s="321"/>
      <c r="K509" s="264">
        <f t="shared" ref="K509:Q511" si="237">IF(C509&gt;0,(C509/C489)*100,)</f>
        <v>1.5269824744056915</v>
      </c>
      <c r="L509" s="264">
        <f t="shared" si="237"/>
        <v>0</v>
      </c>
      <c r="M509" s="264">
        <f t="shared" si="237"/>
        <v>1.0996563573883162</v>
      </c>
      <c r="N509" s="264">
        <f t="shared" si="237"/>
        <v>1.2280701754385965</v>
      </c>
      <c r="O509" s="264">
        <f t="shared" si="237"/>
        <v>2.4736601007787447</v>
      </c>
      <c r="P509" s="265">
        <f t="shared" si="237"/>
        <v>1.3568521031207599</v>
      </c>
      <c r="Q509" s="266">
        <f t="shared" si="237"/>
        <v>1.5581395348837208</v>
      </c>
      <c r="R509" s="256"/>
      <c r="S509" s="256"/>
      <c r="T509" s="257"/>
      <c r="U509" s="257"/>
      <c r="V509" s="257"/>
      <c r="W509" s="257"/>
      <c r="X509" s="258"/>
      <c r="Y509" s="321"/>
      <c r="Z509" s="31"/>
    </row>
    <row r="510" spans="1:32">
      <c r="A510" s="274"/>
      <c r="B510" s="235" t="s">
        <v>672</v>
      </c>
      <c r="C510" s="223">
        <v>93</v>
      </c>
      <c r="D510" s="31"/>
      <c r="E510" s="31">
        <v>37</v>
      </c>
      <c r="F510" s="31">
        <v>7</v>
      </c>
      <c r="G510" s="31">
        <v>73</v>
      </c>
      <c r="H510" s="31">
        <v>36</v>
      </c>
      <c r="I510" s="181">
        <v>246</v>
      </c>
      <c r="J510" s="321"/>
      <c r="K510" s="281">
        <f t="shared" si="237"/>
        <v>1.5585721468074409</v>
      </c>
      <c r="L510" s="281">
        <f t="shared" si="237"/>
        <v>0</v>
      </c>
      <c r="M510" s="281">
        <f t="shared" si="237"/>
        <v>1.2009087958455047</v>
      </c>
      <c r="N510" s="281">
        <f t="shared" si="237"/>
        <v>1.3461538461538463</v>
      </c>
      <c r="O510" s="281">
        <f t="shared" si="237"/>
        <v>2.894528152260111</v>
      </c>
      <c r="P510" s="265">
        <f t="shared" si="237"/>
        <v>2.2099447513812152</v>
      </c>
      <c r="Q510" s="266">
        <f t="shared" si="237"/>
        <v>1.7931336103214519</v>
      </c>
      <c r="R510" s="264"/>
      <c r="S510" s="264"/>
      <c r="T510" s="264"/>
      <c r="U510" s="264"/>
      <c r="V510" s="264"/>
      <c r="W510" s="265"/>
      <c r="X510" s="281"/>
      <c r="Y510" s="321"/>
      <c r="Z510" s="31"/>
    </row>
    <row r="511" spans="1:32">
      <c r="A511" s="274"/>
      <c r="B511" s="236" t="s">
        <v>1042</v>
      </c>
      <c r="C511" s="234">
        <v>69</v>
      </c>
      <c r="D511" s="84"/>
      <c r="E511" s="84">
        <v>38</v>
      </c>
      <c r="F511" s="84">
        <v>4</v>
      </c>
      <c r="G511" s="84">
        <v>100</v>
      </c>
      <c r="H511" s="84">
        <v>34</v>
      </c>
      <c r="I511" s="182">
        <v>245</v>
      </c>
      <c r="J511" s="321"/>
      <c r="K511" s="267">
        <f t="shared" si="237"/>
        <v>1.1143410852713178</v>
      </c>
      <c r="L511" s="267">
        <f t="shared" si="237"/>
        <v>0</v>
      </c>
      <c r="M511" s="267">
        <f t="shared" si="237"/>
        <v>1.2929567880231372</v>
      </c>
      <c r="N511" s="267">
        <f t="shared" si="237"/>
        <v>0.72332730560578662</v>
      </c>
      <c r="O511" s="267">
        <f t="shared" si="237"/>
        <v>3.536067892503536</v>
      </c>
      <c r="P511" s="268">
        <f t="shared" si="237"/>
        <v>1.9318181818181817</v>
      </c>
      <c r="Q511" s="269">
        <f t="shared" si="237"/>
        <v>1.7166479820627805</v>
      </c>
      <c r="R511" s="270"/>
      <c r="S511" s="267"/>
      <c r="T511" s="267"/>
      <c r="U511" s="267"/>
      <c r="V511" s="267"/>
      <c r="W511" s="268"/>
      <c r="X511" s="267"/>
      <c r="Y511" s="321"/>
      <c r="Z511" s="31"/>
    </row>
    <row r="512" spans="1:32">
      <c r="A512" s="274"/>
      <c r="B512" s="235" t="s">
        <v>53</v>
      </c>
      <c r="C512" s="223">
        <v>587</v>
      </c>
      <c r="D512" s="31"/>
      <c r="E512" s="31">
        <v>444</v>
      </c>
      <c r="F512" s="31">
        <v>35</v>
      </c>
      <c r="G512" s="31">
        <v>420</v>
      </c>
      <c r="H512" s="31">
        <v>420</v>
      </c>
      <c r="I512" s="181">
        <v>1906</v>
      </c>
      <c r="J512" s="321"/>
      <c r="K512" s="264">
        <f t="shared" ref="K512:Q514" si="238">IF(C512&gt;0,(C512/C489)*100,)</f>
        <v>10.185667187228873</v>
      </c>
      <c r="L512" s="264">
        <f t="shared" si="238"/>
        <v>0</v>
      </c>
      <c r="M512" s="264">
        <f t="shared" si="238"/>
        <v>15.257731958762887</v>
      </c>
      <c r="N512" s="264">
        <f t="shared" si="238"/>
        <v>6.140350877192982</v>
      </c>
      <c r="O512" s="264">
        <f t="shared" si="238"/>
        <v>19.239578561612461</v>
      </c>
      <c r="P512" s="265">
        <f t="shared" si="238"/>
        <v>28.493894165535956</v>
      </c>
      <c r="Q512" s="266">
        <f t="shared" si="238"/>
        <v>14.775193798449612</v>
      </c>
      <c r="R512" s="256"/>
      <c r="S512" s="256"/>
      <c r="T512" s="257"/>
      <c r="U512" s="257"/>
      <c r="V512" s="257"/>
      <c r="W512" s="257"/>
      <c r="X512" s="258"/>
      <c r="Y512" s="321"/>
      <c r="Z512" s="31"/>
    </row>
    <row r="513" spans="1:27">
      <c r="A513" s="274"/>
      <c r="B513" s="235" t="s">
        <v>674</v>
      </c>
      <c r="C513" s="223">
        <v>626</v>
      </c>
      <c r="D513" s="31"/>
      <c r="E513" s="31">
        <v>476</v>
      </c>
      <c r="F513" s="31">
        <v>32</v>
      </c>
      <c r="G513" s="31">
        <v>527</v>
      </c>
      <c r="H513" s="31">
        <v>505</v>
      </c>
      <c r="I513" s="181">
        <v>2166</v>
      </c>
      <c r="J513" s="321"/>
      <c r="K513" s="281">
        <f t="shared" si="238"/>
        <v>10.491034020445786</v>
      </c>
      <c r="L513" s="281">
        <f t="shared" si="238"/>
        <v>0</v>
      </c>
      <c r="M513" s="281">
        <f t="shared" si="238"/>
        <v>15.449529373580006</v>
      </c>
      <c r="N513" s="281">
        <f t="shared" si="238"/>
        <v>6.1538461538461542</v>
      </c>
      <c r="O513" s="281">
        <f t="shared" si="238"/>
        <v>20.896114195083268</v>
      </c>
      <c r="P513" s="265">
        <f t="shared" si="238"/>
        <v>31.000613873542051</v>
      </c>
      <c r="Q513" s="266">
        <f t="shared" si="238"/>
        <v>15.788322764049859</v>
      </c>
      <c r="R513" s="264"/>
      <c r="S513" s="264"/>
      <c r="T513" s="264"/>
      <c r="U513" s="264"/>
      <c r="V513" s="264"/>
      <c r="W513" s="265"/>
      <c r="X513" s="281"/>
      <c r="Y513" s="321"/>
      <c r="Z513" s="31"/>
    </row>
    <row r="514" spans="1:27">
      <c r="A514" s="274"/>
      <c r="B514" s="236" t="s">
        <v>1046</v>
      </c>
      <c r="C514" s="234">
        <v>685</v>
      </c>
      <c r="D514" s="84"/>
      <c r="E514" s="84">
        <v>473</v>
      </c>
      <c r="F514" s="84">
        <v>35</v>
      </c>
      <c r="G514" s="84">
        <v>617</v>
      </c>
      <c r="H514" s="84">
        <v>576</v>
      </c>
      <c r="I514" s="182">
        <v>2386</v>
      </c>
      <c r="J514" s="321"/>
      <c r="K514" s="267">
        <f t="shared" si="238"/>
        <v>11.06266149870801</v>
      </c>
      <c r="L514" s="267">
        <f t="shared" si="238"/>
        <v>0</v>
      </c>
      <c r="M514" s="267">
        <f t="shared" si="238"/>
        <v>16.093909493024839</v>
      </c>
      <c r="N514" s="267">
        <f t="shared" si="238"/>
        <v>6.3291139240506329</v>
      </c>
      <c r="O514" s="267">
        <f t="shared" si="238"/>
        <v>21.817538896746818</v>
      </c>
      <c r="P514" s="268">
        <f t="shared" si="238"/>
        <v>32.727272727272727</v>
      </c>
      <c r="Q514" s="269">
        <f t="shared" si="238"/>
        <v>16.718049327354258</v>
      </c>
      <c r="R514" s="270"/>
      <c r="S514" s="267"/>
      <c r="T514" s="267"/>
      <c r="U514" s="267"/>
      <c r="V514" s="267"/>
      <c r="W514" s="268"/>
      <c r="X514" s="267"/>
      <c r="Y514" s="321"/>
      <c r="Z514" s="31"/>
    </row>
    <row r="515" spans="1:27">
      <c r="A515" s="274"/>
      <c r="B515" s="235" t="s">
        <v>55</v>
      </c>
      <c r="C515" s="237">
        <v>1078</v>
      </c>
      <c r="D515" s="238"/>
      <c r="E515" s="238">
        <v>714</v>
      </c>
      <c r="F515" s="238">
        <v>160</v>
      </c>
      <c r="G515" s="238">
        <v>754</v>
      </c>
      <c r="H515" s="238">
        <v>420</v>
      </c>
      <c r="I515" s="322">
        <v>3126</v>
      </c>
      <c r="J515" s="321"/>
      <c r="K515" s="264">
        <f t="shared" ref="K515:Q517" si="239">IF(C515&gt;0,(C515/C489)*100,)</f>
        <v>18.70553531146972</v>
      </c>
      <c r="L515" s="264">
        <f t="shared" si="239"/>
        <v>0</v>
      </c>
      <c r="M515" s="264">
        <f t="shared" si="239"/>
        <v>24.536082474226802</v>
      </c>
      <c r="N515" s="264">
        <f t="shared" si="239"/>
        <v>28.07017543859649</v>
      </c>
      <c r="O515" s="264">
        <f t="shared" si="239"/>
        <v>34.539624370132842</v>
      </c>
      <c r="P515" s="265">
        <f t="shared" si="239"/>
        <v>28.493894165535956</v>
      </c>
      <c r="Q515" s="266">
        <f t="shared" si="239"/>
        <v>24.232558139534884</v>
      </c>
      <c r="R515" s="256"/>
      <c r="S515" s="256"/>
      <c r="T515" s="257"/>
      <c r="U515" s="257"/>
      <c r="V515" s="257"/>
      <c r="W515" s="257"/>
      <c r="X515" s="258"/>
      <c r="Y515" s="321"/>
      <c r="Z515" s="31"/>
    </row>
    <row r="516" spans="1:27">
      <c r="A516" s="274"/>
      <c r="B516" s="235" t="s">
        <v>676</v>
      </c>
      <c r="C516" s="223">
        <v>985</v>
      </c>
      <c r="D516" s="31"/>
      <c r="E516" s="31">
        <v>657</v>
      </c>
      <c r="F516" s="31">
        <v>132</v>
      </c>
      <c r="G516" s="31">
        <v>812</v>
      </c>
      <c r="H516" s="31">
        <v>445</v>
      </c>
      <c r="I516" s="181">
        <v>3031</v>
      </c>
      <c r="J516" s="321"/>
      <c r="K516" s="281">
        <f t="shared" si="239"/>
        <v>16.507457683928273</v>
      </c>
      <c r="L516" s="281">
        <f t="shared" si="239"/>
        <v>0</v>
      </c>
      <c r="M516" s="281">
        <f t="shared" si="239"/>
        <v>21.324245374878288</v>
      </c>
      <c r="N516" s="281">
        <f t="shared" si="239"/>
        <v>25.384615384615383</v>
      </c>
      <c r="O516" s="281">
        <f t="shared" si="239"/>
        <v>32.196669310071371</v>
      </c>
      <c r="P516" s="265">
        <f t="shared" si="239"/>
        <v>27.317372621240025</v>
      </c>
      <c r="Q516" s="266">
        <f t="shared" si="239"/>
        <v>22.093447044245206</v>
      </c>
      <c r="R516" s="264"/>
      <c r="S516" s="264"/>
      <c r="T516" s="264"/>
      <c r="U516" s="264"/>
      <c r="V516" s="264"/>
      <c r="W516" s="265"/>
      <c r="X516" s="281"/>
      <c r="Y516" s="321"/>
      <c r="Z516" s="31"/>
    </row>
    <row r="517" spans="1:27">
      <c r="A517" s="274"/>
      <c r="B517" s="236" t="s">
        <v>1048</v>
      </c>
      <c r="C517" s="234">
        <v>933</v>
      </c>
      <c r="D517" s="84"/>
      <c r="E517" s="84">
        <v>594</v>
      </c>
      <c r="F517" s="84">
        <v>97</v>
      </c>
      <c r="G517" s="84">
        <v>940</v>
      </c>
      <c r="H517" s="84">
        <v>465</v>
      </c>
      <c r="I517" s="182">
        <v>3029</v>
      </c>
      <c r="J517" s="321"/>
      <c r="K517" s="267">
        <f t="shared" si="239"/>
        <v>15.06782945736434</v>
      </c>
      <c r="L517" s="267">
        <f t="shared" si="239"/>
        <v>0</v>
      </c>
      <c r="M517" s="267">
        <f t="shared" si="239"/>
        <v>20.210956107519564</v>
      </c>
      <c r="N517" s="267">
        <f t="shared" si="239"/>
        <v>17.540687160940323</v>
      </c>
      <c r="O517" s="267">
        <f t="shared" si="239"/>
        <v>33.23903818953324</v>
      </c>
      <c r="P517" s="268">
        <f t="shared" si="239"/>
        <v>26.420454545454547</v>
      </c>
      <c r="Q517" s="269">
        <f t="shared" si="239"/>
        <v>21.223374439461885</v>
      </c>
      <c r="R517" s="270"/>
      <c r="S517" s="267"/>
      <c r="T517" s="267"/>
      <c r="U517" s="267"/>
      <c r="V517" s="267"/>
      <c r="W517" s="268"/>
      <c r="X517" s="267"/>
      <c r="Y517" s="321"/>
      <c r="Z517" s="31"/>
    </row>
    <row r="518" spans="1:27">
      <c r="A518" s="274"/>
      <c r="B518" s="235" t="s">
        <v>49</v>
      </c>
      <c r="C518" s="223">
        <v>3797</v>
      </c>
      <c r="D518" s="31"/>
      <c r="E518" s="31">
        <v>1436</v>
      </c>
      <c r="F518" s="31">
        <v>323</v>
      </c>
      <c r="G518" s="31">
        <v>889</v>
      </c>
      <c r="H518" s="31">
        <v>560</v>
      </c>
      <c r="I518" s="181">
        <v>7005</v>
      </c>
      <c r="J518" s="321"/>
      <c r="K518" s="264">
        <f t="shared" ref="K518:Q520" si="240">IF(C518&gt;0,(C518/C485)*100,)</f>
        <v>69.074040385664901</v>
      </c>
      <c r="L518" s="264">
        <f t="shared" si="240"/>
        <v>0</v>
      </c>
      <c r="M518" s="264">
        <f t="shared" si="240"/>
        <v>58.043654001616815</v>
      </c>
      <c r="N518" s="264">
        <f t="shared" si="240"/>
        <v>73.74429223744292</v>
      </c>
      <c r="O518" s="264">
        <f t="shared" si="240"/>
        <v>44.250871080139369</v>
      </c>
      <c r="P518" s="265">
        <f t="shared" si="240"/>
        <v>44.164037854889585</v>
      </c>
      <c r="Q518" s="266">
        <f t="shared" si="240"/>
        <v>59.943522163272291</v>
      </c>
      <c r="R518" s="256"/>
      <c r="S518" s="256"/>
      <c r="T518" s="257"/>
      <c r="U518" s="257"/>
      <c r="V518" s="257"/>
      <c r="W518" s="257"/>
      <c r="X518" s="258"/>
      <c r="Y518" s="321"/>
      <c r="Z518" s="31"/>
    </row>
    <row r="519" spans="1:27">
      <c r="A519" s="274"/>
      <c r="B519" s="235" t="s">
        <v>678</v>
      </c>
      <c r="C519" s="223">
        <v>3857</v>
      </c>
      <c r="D519" s="31"/>
      <c r="E519" s="31">
        <v>1638</v>
      </c>
      <c r="F519" s="31">
        <v>326</v>
      </c>
      <c r="G519" s="31">
        <v>1094</v>
      </c>
      <c r="H519" s="31">
        <v>654</v>
      </c>
      <c r="I519" s="181">
        <v>7569</v>
      </c>
      <c r="J519" s="321"/>
      <c r="K519" s="281">
        <f t="shared" si="240"/>
        <v>70.628090093389488</v>
      </c>
      <c r="L519" s="281">
        <f t="shared" si="240"/>
        <v>0</v>
      </c>
      <c r="M519" s="281">
        <f t="shared" si="240"/>
        <v>59.326331039478454</v>
      </c>
      <c r="N519" s="281">
        <f t="shared" si="240"/>
        <v>67.494824016563143</v>
      </c>
      <c r="O519" s="281">
        <f t="shared" si="240"/>
        <v>48.839285714285715</v>
      </c>
      <c r="P519" s="265">
        <f t="shared" si="240"/>
        <v>45.89473684210526</v>
      </c>
      <c r="Q519" s="266">
        <f t="shared" si="240"/>
        <v>61.18835893290219</v>
      </c>
      <c r="R519" s="264"/>
      <c r="S519" s="264"/>
      <c r="T519" s="264"/>
      <c r="U519" s="264"/>
      <c r="V519" s="264"/>
      <c r="W519" s="265"/>
      <c r="X519" s="281"/>
      <c r="Y519" s="321"/>
      <c r="Z519" s="31"/>
    </row>
    <row r="520" spans="1:27">
      <c r="A520" s="275"/>
      <c r="B520" s="236" t="s">
        <v>1044</v>
      </c>
      <c r="C520" s="234">
        <v>3978</v>
      </c>
      <c r="D520" s="84"/>
      <c r="E520" s="84">
        <v>1825</v>
      </c>
      <c r="F520" s="84">
        <v>341</v>
      </c>
      <c r="G520" s="84">
        <v>944</v>
      </c>
      <c r="H520" s="84">
        <v>683</v>
      </c>
      <c r="I520" s="182">
        <v>7771</v>
      </c>
      <c r="J520" s="321"/>
      <c r="K520" s="267">
        <f t="shared" si="240"/>
        <v>72.564757387814666</v>
      </c>
      <c r="L520" s="267">
        <f t="shared" si="240"/>
        <v>0</v>
      </c>
      <c r="M520" s="267">
        <f t="shared" si="240"/>
        <v>60.171447411803491</v>
      </c>
      <c r="N520" s="267">
        <f t="shared" si="240"/>
        <v>66.213592233009706</v>
      </c>
      <c r="O520" s="267">
        <f t="shared" si="240"/>
        <v>47.035376183358245</v>
      </c>
      <c r="P520" s="268">
        <f t="shared" si="240"/>
        <v>47.997189037245256</v>
      </c>
      <c r="Q520" s="269">
        <f t="shared" si="240"/>
        <v>62.367576243980736</v>
      </c>
      <c r="R520" s="270"/>
      <c r="S520" s="267"/>
      <c r="T520" s="267"/>
      <c r="U520" s="267"/>
      <c r="V520" s="267"/>
      <c r="W520" s="268"/>
      <c r="X520" s="267"/>
      <c r="Y520" s="321"/>
      <c r="Z520" s="31"/>
    </row>
    <row r="521" spans="1:27">
      <c r="A521" s="793" t="s">
        <v>734</v>
      </c>
      <c r="B521" s="788" t="s">
        <v>1143</v>
      </c>
      <c r="C521" s="789"/>
      <c r="D521" s="790"/>
      <c r="E521" s="790"/>
      <c r="F521" s="790"/>
      <c r="G521" s="790"/>
      <c r="H521" s="790"/>
      <c r="I521" s="791"/>
      <c r="J521" s="321"/>
      <c r="K521" s="318"/>
      <c r="L521" s="253"/>
      <c r="M521" s="241"/>
      <c r="N521" s="241"/>
      <c r="O521" s="241"/>
      <c r="P521" s="241"/>
      <c r="Q521" s="254"/>
      <c r="R521" s="252"/>
      <c r="S521" s="253"/>
      <c r="T521" s="241"/>
      <c r="U521" s="241"/>
      <c r="V521" s="241"/>
      <c r="W521" s="241"/>
      <c r="X521" s="280"/>
      <c r="Y521" s="321"/>
      <c r="Z521" s="31"/>
    </row>
    <row r="522" spans="1:27">
      <c r="A522" s="274"/>
      <c r="B522" s="235" t="s">
        <v>680</v>
      </c>
      <c r="C522" s="223"/>
      <c r="D522" s="31"/>
      <c r="E522" s="31"/>
      <c r="F522" s="31"/>
      <c r="G522" s="31"/>
      <c r="H522" s="31"/>
      <c r="I522" s="181"/>
      <c r="J522" s="321"/>
      <c r="K522" s="256"/>
      <c r="L522" s="256"/>
      <c r="M522" s="257"/>
      <c r="N522" s="257"/>
      <c r="O522" s="257"/>
      <c r="P522" s="257"/>
      <c r="Q522" s="258"/>
      <c r="R522" s="255"/>
      <c r="S522" s="256"/>
      <c r="T522" s="257"/>
      <c r="U522" s="257"/>
      <c r="V522" s="257"/>
      <c r="W522" s="257"/>
      <c r="X522" s="258"/>
      <c r="Y522" s="321"/>
      <c r="Z522" s="31"/>
    </row>
    <row r="523" spans="1:27">
      <c r="A523" s="274"/>
      <c r="B523" s="235" t="s">
        <v>682</v>
      </c>
      <c r="C523" s="223">
        <v>6576</v>
      </c>
      <c r="D523" s="31"/>
      <c r="E523" s="31">
        <v>8764</v>
      </c>
      <c r="F523" s="31">
        <v>1828</v>
      </c>
      <c r="G523" s="31">
        <v>1208</v>
      </c>
      <c r="H523" s="31"/>
      <c r="I523" s="181">
        <v>18376</v>
      </c>
      <c r="J523" s="321"/>
      <c r="K523" s="256"/>
      <c r="L523" s="256"/>
      <c r="M523" s="257"/>
      <c r="N523" s="257"/>
      <c r="O523" s="257"/>
      <c r="P523" s="257"/>
      <c r="Q523" s="258"/>
      <c r="R523" s="255"/>
      <c r="S523" s="256"/>
      <c r="T523" s="257"/>
      <c r="U523" s="257"/>
      <c r="V523" s="257"/>
      <c r="W523" s="257"/>
      <c r="X523" s="258"/>
      <c r="Y523" s="321"/>
      <c r="Z523" s="31"/>
    </row>
    <row r="524" spans="1:27">
      <c r="A524" s="274"/>
      <c r="B524" s="235" t="s">
        <v>804</v>
      </c>
      <c r="C524" s="223">
        <v>6408</v>
      </c>
      <c r="D524" s="31"/>
      <c r="E524" s="31">
        <v>8747</v>
      </c>
      <c r="F524" s="31">
        <v>1450</v>
      </c>
      <c r="G524" s="31">
        <v>1262</v>
      </c>
      <c r="H524" s="31"/>
      <c r="I524" s="181">
        <v>17867</v>
      </c>
      <c r="J524" s="321"/>
      <c r="K524" s="256"/>
      <c r="L524" s="256"/>
      <c r="M524" s="257"/>
      <c r="N524" s="257"/>
      <c r="O524" s="257"/>
      <c r="P524" s="257"/>
      <c r="Q524" s="258"/>
      <c r="R524" s="255"/>
      <c r="S524" s="256"/>
      <c r="T524" s="257"/>
      <c r="U524" s="257"/>
      <c r="V524" s="257"/>
      <c r="W524" s="257"/>
      <c r="X524" s="258"/>
      <c r="Y524" s="321"/>
      <c r="Z524" s="31"/>
    </row>
    <row r="525" spans="1:27">
      <c r="A525" s="274"/>
      <c r="B525" s="235" t="s">
        <v>57</v>
      </c>
      <c r="C525" s="223">
        <v>6435</v>
      </c>
      <c r="D525" s="31"/>
      <c r="E525" s="31">
        <v>9422</v>
      </c>
      <c r="F525" s="31">
        <v>1438</v>
      </c>
      <c r="G525" s="31">
        <v>1241</v>
      </c>
      <c r="H525" s="31"/>
      <c r="I525" s="181">
        <v>18536</v>
      </c>
      <c r="J525" s="321"/>
      <c r="K525" s="256"/>
      <c r="L525" s="256"/>
      <c r="M525" s="257"/>
      <c r="N525" s="257"/>
      <c r="O525" s="257"/>
      <c r="P525" s="257"/>
      <c r="Q525" s="258"/>
      <c r="R525" s="255"/>
      <c r="S525" s="256"/>
      <c r="T525" s="257"/>
      <c r="U525" s="257"/>
      <c r="V525" s="257"/>
      <c r="W525" s="257"/>
      <c r="X525" s="258"/>
      <c r="Y525" s="321"/>
      <c r="Z525" s="31"/>
      <c r="AA525" s="599"/>
    </row>
    <row r="526" spans="1:27">
      <c r="A526" s="274"/>
      <c r="B526" s="235" t="s">
        <v>650</v>
      </c>
      <c r="C526" s="223">
        <v>6448</v>
      </c>
      <c r="D526" s="31"/>
      <c r="E526" s="31">
        <v>10448</v>
      </c>
      <c r="F526" s="31">
        <v>1419</v>
      </c>
      <c r="G526" s="31">
        <v>1312</v>
      </c>
      <c r="H526" s="31"/>
      <c r="I526" s="181">
        <v>19627</v>
      </c>
      <c r="J526" s="321"/>
      <c r="K526" s="256"/>
      <c r="L526" s="256"/>
      <c r="M526" s="257"/>
      <c r="N526" s="257"/>
      <c r="O526" s="257"/>
      <c r="P526" s="257"/>
      <c r="Q526" s="258"/>
      <c r="R526" s="255"/>
      <c r="S526" s="256"/>
      <c r="T526" s="257"/>
      <c r="U526" s="257"/>
      <c r="V526" s="257"/>
      <c r="W526" s="257"/>
      <c r="X526" s="258"/>
      <c r="Y526" s="321"/>
      <c r="Z526" s="31"/>
    </row>
    <row r="527" spans="1:27">
      <c r="A527" s="274"/>
      <c r="B527" s="236" t="s">
        <v>1030</v>
      </c>
      <c r="C527" s="234">
        <v>6203</v>
      </c>
      <c r="D527" s="84"/>
      <c r="E527" s="84">
        <v>10095</v>
      </c>
      <c r="F527" s="84">
        <v>1422</v>
      </c>
      <c r="G527" s="84">
        <v>1342</v>
      </c>
      <c r="H527" s="84"/>
      <c r="I527" s="182">
        <v>19062</v>
      </c>
      <c r="J527" s="321"/>
      <c r="K527" s="260"/>
      <c r="L527" s="260"/>
      <c r="M527" s="261"/>
      <c r="N527" s="261"/>
      <c r="O527" s="261"/>
      <c r="P527" s="261"/>
      <c r="Q527" s="262"/>
      <c r="R527" s="259"/>
      <c r="S527" s="260"/>
      <c r="T527" s="261"/>
      <c r="U527" s="261"/>
      <c r="V527" s="261"/>
      <c r="W527" s="261"/>
      <c r="X527" s="262"/>
      <c r="Y527" s="321"/>
      <c r="Z527" s="31"/>
    </row>
    <row r="528" spans="1:27">
      <c r="A528" s="274"/>
      <c r="B528" s="235" t="s">
        <v>361</v>
      </c>
      <c r="C528" s="223">
        <v>5513</v>
      </c>
      <c r="D528" s="31"/>
      <c r="E528" s="31">
        <v>7403</v>
      </c>
      <c r="F528" s="31">
        <v>798</v>
      </c>
      <c r="G528" s="31">
        <v>1157</v>
      </c>
      <c r="H528" s="31"/>
      <c r="I528" s="181">
        <v>14871</v>
      </c>
      <c r="J528" s="321"/>
      <c r="K528" s="256"/>
      <c r="L528" s="256"/>
      <c r="M528" s="257"/>
      <c r="N528" s="257"/>
      <c r="O528" s="257"/>
      <c r="P528" s="257"/>
      <c r="Q528" s="258"/>
      <c r="R528" s="255"/>
      <c r="S528" s="256"/>
      <c r="T528" s="257"/>
      <c r="U528" s="257"/>
      <c r="V528" s="257"/>
      <c r="W528" s="257"/>
      <c r="X528" s="258"/>
      <c r="Y528" s="321"/>
      <c r="Z528" s="31"/>
    </row>
    <row r="529" spans="1:32">
      <c r="A529" s="274"/>
      <c r="B529" s="235" t="s">
        <v>652</v>
      </c>
      <c r="C529" s="223">
        <v>5332</v>
      </c>
      <c r="D529" s="31"/>
      <c r="E529" s="31">
        <v>7398</v>
      </c>
      <c r="F529" s="31">
        <v>812</v>
      </c>
      <c r="G529" s="31">
        <v>1126</v>
      </c>
      <c r="H529" s="31"/>
      <c r="I529" s="181">
        <v>14668</v>
      </c>
      <c r="J529" s="321"/>
      <c r="K529" s="256"/>
      <c r="L529" s="256"/>
      <c r="M529" s="257"/>
      <c r="N529" s="257"/>
      <c r="O529" s="257"/>
      <c r="P529" s="257"/>
      <c r="Q529" s="258"/>
      <c r="R529" s="255"/>
      <c r="S529" s="256"/>
      <c r="T529" s="257"/>
      <c r="U529" s="257"/>
      <c r="V529" s="257"/>
      <c r="W529" s="257"/>
      <c r="X529" s="258"/>
      <c r="Y529" s="321"/>
      <c r="Z529" s="31"/>
    </row>
    <row r="530" spans="1:32">
      <c r="A530" s="274"/>
      <c r="B530" s="235" t="s">
        <v>654</v>
      </c>
      <c r="C530" s="237">
        <v>5811</v>
      </c>
      <c r="D530" s="238"/>
      <c r="E530" s="238">
        <v>7498</v>
      </c>
      <c r="F530" s="238">
        <v>690</v>
      </c>
      <c r="G530" s="238">
        <v>932</v>
      </c>
      <c r="H530" s="238"/>
      <c r="I530" s="322">
        <v>14931</v>
      </c>
      <c r="J530" s="321"/>
      <c r="K530" s="256"/>
      <c r="L530" s="256"/>
      <c r="M530" s="257"/>
      <c r="N530" s="257"/>
      <c r="O530" s="257"/>
      <c r="P530" s="257"/>
      <c r="Q530" s="258"/>
      <c r="R530" s="255"/>
      <c r="S530" s="256"/>
      <c r="T530" s="257"/>
      <c r="U530" s="257"/>
      <c r="V530" s="257"/>
      <c r="W530" s="257"/>
      <c r="X530" s="258"/>
      <c r="Y530" s="321"/>
      <c r="Z530" s="31"/>
    </row>
    <row r="531" spans="1:32">
      <c r="A531" s="274"/>
      <c r="B531" s="235" t="s">
        <v>380</v>
      </c>
      <c r="C531" s="223">
        <v>5445</v>
      </c>
      <c r="D531" s="31"/>
      <c r="E531" s="31">
        <v>7590</v>
      </c>
      <c r="F531" s="31">
        <v>843</v>
      </c>
      <c r="G531" s="31">
        <v>1073</v>
      </c>
      <c r="H531" s="31"/>
      <c r="I531" s="181">
        <v>14951</v>
      </c>
      <c r="J531" s="321"/>
      <c r="K531" s="256"/>
      <c r="L531" s="256"/>
      <c r="M531" s="257"/>
      <c r="N531" s="257"/>
      <c r="O531" s="257"/>
      <c r="P531" s="257"/>
      <c r="Q531" s="258"/>
      <c r="R531" s="255"/>
      <c r="S531" s="256"/>
      <c r="T531" s="257"/>
      <c r="U531" s="257"/>
      <c r="V531" s="257"/>
      <c r="W531" s="257"/>
      <c r="X531" s="258"/>
      <c r="Y531" s="321"/>
      <c r="Z531" s="31"/>
    </row>
    <row r="532" spans="1:32">
      <c r="A532" s="274"/>
      <c r="B532" s="235" t="s">
        <v>382</v>
      </c>
      <c r="C532" s="223">
        <v>5808</v>
      </c>
      <c r="D532" s="31"/>
      <c r="E532" s="31">
        <v>7760</v>
      </c>
      <c r="F532" s="31">
        <v>903</v>
      </c>
      <c r="G532" s="31">
        <v>1089</v>
      </c>
      <c r="H532" s="31"/>
      <c r="I532" s="181">
        <v>15560</v>
      </c>
      <c r="J532" s="321"/>
      <c r="K532" s="306"/>
      <c r="L532" s="256"/>
      <c r="M532" s="257"/>
      <c r="N532" s="257"/>
      <c r="O532" s="257"/>
      <c r="P532" s="257"/>
      <c r="Q532" s="258"/>
      <c r="R532" s="255"/>
      <c r="S532" s="256"/>
      <c r="T532" s="257"/>
      <c r="U532" s="257"/>
      <c r="V532" s="257"/>
      <c r="W532" s="257"/>
      <c r="X532" s="258"/>
      <c r="Y532" s="321"/>
      <c r="Z532" s="31"/>
    </row>
    <row r="533" spans="1:32">
      <c r="A533" s="274"/>
      <c r="B533" s="235" t="s">
        <v>656</v>
      </c>
      <c r="C533" s="223">
        <v>5264</v>
      </c>
      <c r="D533" s="31"/>
      <c r="E533" s="31">
        <v>8099</v>
      </c>
      <c r="F533" s="31">
        <v>944</v>
      </c>
      <c r="G533" s="31">
        <v>1072</v>
      </c>
      <c r="H533" s="31"/>
      <c r="I533" s="181">
        <v>15379</v>
      </c>
      <c r="J533" s="321"/>
      <c r="K533" s="256" t="e">
        <f>IF(C533&gt;0,(C533/C521)*100,)</f>
        <v>#DIV/0!</v>
      </c>
      <c r="L533" s="256">
        <f t="shared" ref="L533:L534" si="241">IF(D533&gt;0,(D533/D521)*100,)</f>
        <v>0</v>
      </c>
      <c r="M533" s="257" t="e">
        <f t="shared" ref="M533:M539" si="242">IF(E533&gt;0,(E533/E521)*100,)</f>
        <v>#DIV/0!</v>
      </c>
      <c r="N533" s="257" t="e">
        <f t="shared" ref="N533:N539" si="243">IF(F533&gt;0,(F533/F521)*100,)</f>
        <v>#DIV/0!</v>
      </c>
      <c r="O533" s="257" t="e">
        <f t="shared" ref="O533:O537" si="244">IF(G533&gt;0,(G533/G521)*100,)</f>
        <v>#DIV/0!</v>
      </c>
      <c r="P533" s="263">
        <f t="shared" ref="P533:P539" si="245">IF(H533&gt;0,(H533/H521)*100,)</f>
        <v>0</v>
      </c>
      <c r="Q533" s="257" t="e">
        <f>IF(I533&gt;0,(I533/I521)*100,)</f>
        <v>#DIV/0!</v>
      </c>
      <c r="R533" s="255"/>
      <c r="S533" s="256"/>
      <c r="T533" s="257"/>
      <c r="U533" s="257"/>
      <c r="V533" s="257"/>
      <c r="W533" s="257"/>
      <c r="X533" s="258"/>
      <c r="Y533" s="321"/>
      <c r="Z533" s="31"/>
    </row>
    <row r="534" spans="1:32">
      <c r="A534" s="274"/>
      <c r="B534" s="235" t="s">
        <v>658</v>
      </c>
      <c r="C534" s="223">
        <v>5323</v>
      </c>
      <c r="D534" s="31"/>
      <c r="E534" s="31">
        <v>8115</v>
      </c>
      <c r="F534" s="31">
        <v>929</v>
      </c>
      <c r="G534" s="31">
        <v>951</v>
      </c>
      <c r="H534" s="31"/>
      <c r="I534" s="181">
        <v>15318</v>
      </c>
      <c r="J534" s="321"/>
      <c r="K534" s="281" t="e">
        <f t="shared" ref="K534:K539" si="246">IF(C534&gt;0,(C534/C522)*100,)</f>
        <v>#DIV/0!</v>
      </c>
      <c r="L534" s="264">
        <f t="shared" si="241"/>
        <v>0</v>
      </c>
      <c r="M534" s="264" t="e">
        <f t="shared" si="242"/>
        <v>#DIV/0!</v>
      </c>
      <c r="N534" s="264" t="e">
        <f t="shared" si="243"/>
        <v>#DIV/0!</v>
      </c>
      <c r="O534" s="264" t="e">
        <f t="shared" si="244"/>
        <v>#DIV/0!</v>
      </c>
      <c r="P534" s="265">
        <f t="shared" si="245"/>
        <v>0</v>
      </c>
      <c r="Q534" s="266" t="e">
        <f t="shared" ref="Q534:Q539" si="247">IF(I534&gt;0,(I534/I522)*100,)</f>
        <v>#DIV/0!</v>
      </c>
      <c r="R534" s="264"/>
      <c r="S534" s="264"/>
      <c r="T534" s="264"/>
      <c r="U534" s="264"/>
      <c r="V534" s="264"/>
      <c r="W534" s="265"/>
      <c r="X534" s="281"/>
      <c r="Y534" s="321"/>
      <c r="Z534" s="31"/>
    </row>
    <row r="535" spans="1:32">
      <c r="A535" s="274"/>
      <c r="B535" s="235" t="s">
        <v>660</v>
      </c>
      <c r="C535" s="223">
        <v>6287</v>
      </c>
      <c r="D535" s="31"/>
      <c r="E535" s="31">
        <v>8433</v>
      </c>
      <c r="F535" s="31">
        <v>1122</v>
      </c>
      <c r="G535" s="31">
        <v>1132</v>
      </c>
      <c r="H535" s="31"/>
      <c r="I535" s="181">
        <v>16974</v>
      </c>
      <c r="J535" s="321"/>
      <c r="K535" s="264">
        <f t="shared" si="246"/>
        <v>95.605231143552317</v>
      </c>
      <c r="L535" s="264">
        <f>IF(D535&gt;0,(D535/D523)*100,)</f>
        <v>0</v>
      </c>
      <c r="M535" s="264">
        <f t="shared" si="242"/>
        <v>96.223185759926977</v>
      </c>
      <c r="N535" s="264">
        <f t="shared" si="243"/>
        <v>61.378555798687081</v>
      </c>
      <c r="O535" s="264">
        <f t="shared" si="244"/>
        <v>93.708609271523187</v>
      </c>
      <c r="P535" s="265">
        <f t="shared" si="245"/>
        <v>0</v>
      </c>
      <c r="Q535" s="266">
        <f t="shared" si="247"/>
        <v>92.370483239007399</v>
      </c>
      <c r="R535" s="264"/>
      <c r="S535" s="264"/>
      <c r="T535" s="264"/>
      <c r="U535" s="264"/>
      <c r="V535" s="264"/>
      <c r="W535" s="265"/>
      <c r="X535" s="281"/>
      <c r="Y535" s="321"/>
      <c r="Z535" s="31"/>
    </row>
    <row r="536" spans="1:32">
      <c r="A536" s="274"/>
      <c r="B536" s="235" t="s">
        <v>806</v>
      </c>
      <c r="C536" s="223">
        <v>6168</v>
      </c>
      <c r="D536" s="31"/>
      <c r="E536" s="31">
        <v>8423</v>
      </c>
      <c r="F536" s="31">
        <v>1180</v>
      </c>
      <c r="G536" s="31">
        <v>1203</v>
      </c>
      <c r="H536" s="31"/>
      <c r="I536" s="181">
        <v>16974</v>
      </c>
      <c r="J536" s="321"/>
      <c r="K536" s="264">
        <f t="shared" si="246"/>
        <v>96.254681647940075</v>
      </c>
      <c r="L536" s="264">
        <f t="shared" ref="L536:L539" si="248">IF(D536&gt;0,(D536/D524)*100,)</f>
        <v>0</v>
      </c>
      <c r="M536" s="264">
        <f t="shared" si="242"/>
        <v>96.295872870698531</v>
      </c>
      <c r="N536" s="264">
        <f t="shared" si="243"/>
        <v>81.379310344827587</v>
      </c>
      <c r="O536" s="264">
        <f t="shared" si="244"/>
        <v>95.324881141045964</v>
      </c>
      <c r="P536" s="265">
        <f t="shared" si="245"/>
        <v>0</v>
      </c>
      <c r="Q536" s="266">
        <f t="shared" si="247"/>
        <v>95.001958918676891</v>
      </c>
      <c r="R536" s="264"/>
      <c r="S536" s="264"/>
      <c r="T536" s="264"/>
      <c r="U536" s="264"/>
      <c r="V536" s="264"/>
      <c r="W536" s="265"/>
      <c r="X536" s="281"/>
      <c r="Y536" s="321"/>
      <c r="Z536" s="31"/>
    </row>
    <row r="537" spans="1:32">
      <c r="A537" s="274"/>
      <c r="B537" s="235" t="s">
        <v>39</v>
      </c>
      <c r="C537" s="223">
        <v>6146</v>
      </c>
      <c r="D537" s="31"/>
      <c r="E537" s="31">
        <v>9094</v>
      </c>
      <c r="F537" s="31">
        <v>1116</v>
      </c>
      <c r="G537" s="31">
        <v>1175</v>
      </c>
      <c r="H537" s="31"/>
      <c r="I537" s="181">
        <v>17531</v>
      </c>
      <c r="J537" s="321"/>
      <c r="K537" s="264">
        <f t="shared" si="246"/>
        <v>95.508935508935508</v>
      </c>
      <c r="L537" s="264">
        <f t="shared" si="248"/>
        <v>0</v>
      </c>
      <c r="M537" s="264">
        <f t="shared" si="242"/>
        <v>96.518785820420291</v>
      </c>
      <c r="N537" s="264">
        <f t="shared" si="243"/>
        <v>77.607788595271217</v>
      </c>
      <c r="O537" s="264">
        <f t="shared" si="244"/>
        <v>94.681708299758256</v>
      </c>
      <c r="P537" s="265">
        <f t="shared" si="245"/>
        <v>0</v>
      </c>
      <c r="Q537" s="266">
        <f t="shared" si="247"/>
        <v>94.578118256365997</v>
      </c>
      <c r="R537" s="264"/>
      <c r="S537" s="264"/>
      <c r="T537" s="264"/>
      <c r="U537" s="264"/>
      <c r="V537" s="264"/>
      <c r="W537" s="265"/>
      <c r="X537" s="281"/>
      <c r="Y537" s="321"/>
      <c r="Z537" s="31"/>
    </row>
    <row r="538" spans="1:32">
      <c r="A538" s="274"/>
      <c r="B538" s="235" t="s">
        <v>662</v>
      </c>
      <c r="C538" s="223">
        <v>6225</v>
      </c>
      <c r="D538" s="31"/>
      <c r="E538" s="31">
        <v>10091</v>
      </c>
      <c r="F538" s="31">
        <v>1139</v>
      </c>
      <c r="G538" s="31">
        <v>1250</v>
      </c>
      <c r="H538" s="31"/>
      <c r="I538" s="181">
        <v>18705</v>
      </c>
      <c r="J538" s="321"/>
      <c r="K538" s="281">
        <f t="shared" si="246"/>
        <v>96.541563275434243</v>
      </c>
      <c r="L538" s="281">
        <f t="shared" si="248"/>
        <v>0</v>
      </c>
      <c r="M538" s="281">
        <f t="shared" si="242"/>
        <v>96.583078101071976</v>
      </c>
      <c r="N538" s="281">
        <f t="shared" si="243"/>
        <v>80.2677942212826</v>
      </c>
      <c r="O538" s="281">
        <f>IF(G538&gt;0,(G538/G526)*100,)</f>
        <v>95.274390243902445</v>
      </c>
      <c r="P538" s="265">
        <f t="shared" si="245"/>
        <v>0</v>
      </c>
      <c r="Q538" s="266">
        <f t="shared" si="247"/>
        <v>95.302389565394606</v>
      </c>
      <c r="R538" s="688"/>
      <c r="S538" s="281"/>
      <c r="T538" s="281"/>
      <c r="U538" s="281"/>
      <c r="V538" s="281"/>
      <c r="W538" s="265"/>
      <c r="X538" s="281"/>
      <c r="Y538" s="321"/>
      <c r="Z538" s="31"/>
    </row>
    <row r="539" spans="1:32">
      <c r="A539" s="274"/>
      <c r="B539" s="236" t="s">
        <v>1032</v>
      </c>
      <c r="C539" s="234">
        <v>6145</v>
      </c>
      <c r="D539" s="84"/>
      <c r="E539" s="84">
        <v>9953</v>
      </c>
      <c r="F539" s="84">
        <v>1289</v>
      </c>
      <c r="G539" s="84">
        <v>1318</v>
      </c>
      <c r="H539" s="84"/>
      <c r="I539" s="182">
        <v>18705</v>
      </c>
      <c r="J539" s="321"/>
      <c r="K539" s="267">
        <f t="shared" si="246"/>
        <v>99.064968563598256</v>
      </c>
      <c r="L539" s="267">
        <f t="shared" si="248"/>
        <v>0</v>
      </c>
      <c r="M539" s="267">
        <f t="shared" si="242"/>
        <v>98.593363051015359</v>
      </c>
      <c r="N539" s="267">
        <f t="shared" si="243"/>
        <v>90.646976090014064</v>
      </c>
      <c r="O539" s="267">
        <f>IF(G539&gt;0,(G539/G527)*100,)</f>
        <v>98.211624441132642</v>
      </c>
      <c r="P539" s="268">
        <f t="shared" si="245"/>
        <v>0</v>
      </c>
      <c r="Q539" s="269">
        <f t="shared" si="247"/>
        <v>98.127163991186649</v>
      </c>
      <c r="R539" s="270" t="s">
        <v>37</v>
      </c>
      <c r="Y539" s="321"/>
    </row>
    <row r="540" spans="1:32">
      <c r="A540" s="274"/>
      <c r="B540" s="235" t="s">
        <v>41</v>
      </c>
      <c r="C540" s="223">
        <v>4947</v>
      </c>
      <c r="D540" s="31"/>
      <c r="E540" s="31">
        <v>6264</v>
      </c>
      <c r="F540" s="31">
        <v>729</v>
      </c>
      <c r="G540" s="31">
        <v>834</v>
      </c>
      <c r="H540" s="31"/>
      <c r="I540" s="181">
        <v>12774</v>
      </c>
      <c r="J540" s="321"/>
      <c r="K540" s="264">
        <f t="shared" ref="K540:Q542" si="249">IF(C540&gt;0,(C540/C537)*100,)</f>
        <v>80.491376505043931</v>
      </c>
      <c r="L540" s="264">
        <f t="shared" si="249"/>
        <v>0</v>
      </c>
      <c r="M540" s="264">
        <f t="shared" si="249"/>
        <v>68.880580602595117</v>
      </c>
      <c r="N540" s="264">
        <f t="shared" si="249"/>
        <v>65.322580645161281</v>
      </c>
      <c r="O540" s="264">
        <f t="shared" si="249"/>
        <v>70.978723404255319</v>
      </c>
      <c r="P540" s="265">
        <f t="shared" si="249"/>
        <v>0</v>
      </c>
      <c r="Q540" s="266">
        <f t="shared" si="249"/>
        <v>72.865210199075932</v>
      </c>
      <c r="R540" s="264">
        <f t="shared" ref="R540:X542" si="250">+K540+K543</f>
        <v>88.610478359908882</v>
      </c>
      <c r="S540" s="264">
        <f t="shared" si="250"/>
        <v>0</v>
      </c>
      <c r="T540" s="264">
        <f t="shared" si="250"/>
        <v>80.20672971189795</v>
      </c>
      <c r="U540" s="264">
        <f t="shared" si="250"/>
        <v>73.297491039426518</v>
      </c>
      <c r="V540" s="264">
        <f t="shared" si="250"/>
        <v>82.127659574468083</v>
      </c>
      <c r="W540" s="265">
        <f t="shared" si="250"/>
        <v>0</v>
      </c>
      <c r="X540" s="281">
        <f t="shared" si="250"/>
        <v>82.841823056300285</v>
      </c>
      <c r="Y540" s="321"/>
      <c r="Z540" s="31">
        <f t="shared" ref="Z540:AF542" si="251">+K540+K543+K546</f>
        <v>100</v>
      </c>
      <c r="AA540" s="180">
        <f t="shared" si="251"/>
        <v>0</v>
      </c>
      <c r="AB540" s="180">
        <f t="shared" si="251"/>
        <v>100</v>
      </c>
      <c r="AC540" s="180">
        <f t="shared" si="251"/>
        <v>100</v>
      </c>
      <c r="AD540" s="180">
        <f t="shared" si="251"/>
        <v>100</v>
      </c>
      <c r="AE540" s="180">
        <f t="shared" si="251"/>
        <v>0</v>
      </c>
      <c r="AF540" s="180">
        <f t="shared" si="251"/>
        <v>100.00000000000001</v>
      </c>
    </row>
    <row r="541" spans="1:32">
      <c r="A541" s="274"/>
      <c r="B541" s="235" t="s">
        <v>664</v>
      </c>
      <c r="C541" s="223">
        <v>5026</v>
      </c>
      <c r="D541" s="31"/>
      <c r="E541" s="31">
        <v>6780</v>
      </c>
      <c r="F541" s="31">
        <v>754</v>
      </c>
      <c r="G541" s="31">
        <v>877</v>
      </c>
      <c r="H541" s="31"/>
      <c r="I541" s="181">
        <v>13437</v>
      </c>
      <c r="J541" s="321"/>
      <c r="K541" s="281">
        <f t="shared" si="249"/>
        <v>80.738955823293168</v>
      </c>
      <c r="L541" s="281">
        <f t="shared" si="249"/>
        <v>0</v>
      </c>
      <c r="M541" s="281">
        <f t="shared" si="249"/>
        <v>67.188583886631648</v>
      </c>
      <c r="N541" s="281">
        <f t="shared" si="249"/>
        <v>66.198419666374008</v>
      </c>
      <c r="O541" s="281">
        <f t="shared" si="249"/>
        <v>70.16</v>
      </c>
      <c r="P541" s="265">
        <f t="shared" si="249"/>
        <v>0</v>
      </c>
      <c r="Q541" s="266">
        <f t="shared" si="249"/>
        <v>71.836407377706493</v>
      </c>
      <c r="R541" s="281">
        <f t="shared" si="250"/>
        <v>89.220883534136533</v>
      </c>
      <c r="S541" s="281">
        <f t="shared" si="250"/>
        <v>0</v>
      </c>
      <c r="T541" s="281">
        <f t="shared" si="250"/>
        <v>79.070458824695265</v>
      </c>
      <c r="U541" s="281">
        <f t="shared" si="250"/>
        <v>72.431957857769973</v>
      </c>
      <c r="V541" s="281">
        <f t="shared" si="250"/>
        <v>80.8</v>
      </c>
      <c r="W541" s="265">
        <f t="shared" si="250"/>
        <v>0</v>
      </c>
      <c r="X541" s="281">
        <f t="shared" si="250"/>
        <v>82.15985030740444</v>
      </c>
      <c r="Y541" s="321"/>
      <c r="Z541" s="31">
        <f t="shared" si="251"/>
        <v>99.999999999999986</v>
      </c>
      <c r="AA541" s="179">
        <f t="shared" si="251"/>
        <v>0</v>
      </c>
      <c r="AB541" s="179">
        <f t="shared" si="251"/>
        <v>100</v>
      </c>
      <c r="AC541" s="179">
        <f t="shared" si="251"/>
        <v>100</v>
      </c>
      <c r="AD541" s="179">
        <f t="shared" si="251"/>
        <v>100</v>
      </c>
      <c r="AE541" s="179">
        <f t="shared" si="251"/>
        <v>0</v>
      </c>
      <c r="AF541" s="179">
        <f t="shared" si="251"/>
        <v>100</v>
      </c>
    </row>
    <row r="542" spans="1:32">
      <c r="A542" s="274"/>
      <c r="B542" s="236" t="s">
        <v>1034</v>
      </c>
      <c r="C542" s="234">
        <v>4984</v>
      </c>
      <c r="D542" s="84"/>
      <c r="E542" s="84">
        <v>6967</v>
      </c>
      <c r="F542" s="84">
        <v>871</v>
      </c>
      <c r="G542" s="84">
        <v>942</v>
      </c>
      <c r="H542" s="84"/>
      <c r="I542" s="182">
        <v>13764</v>
      </c>
      <c r="J542" s="321"/>
      <c r="K542" s="267">
        <f t="shared" si="249"/>
        <v>81.106590724165983</v>
      </c>
      <c r="L542" s="267">
        <f t="shared" si="249"/>
        <v>0</v>
      </c>
      <c r="M542" s="267">
        <f t="shared" si="249"/>
        <v>69.99899527780569</v>
      </c>
      <c r="N542" s="267">
        <f t="shared" si="249"/>
        <v>67.571761055081453</v>
      </c>
      <c r="O542" s="267">
        <f t="shared" si="249"/>
        <v>71.471927162367223</v>
      </c>
      <c r="P542" s="268">
        <f t="shared" si="249"/>
        <v>0</v>
      </c>
      <c r="Q542" s="269">
        <f t="shared" si="249"/>
        <v>73.58460304731355</v>
      </c>
      <c r="R542" s="281">
        <f t="shared" si="250"/>
        <v>90.105777054515855</v>
      </c>
      <c r="S542" s="281">
        <f t="shared" si="250"/>
        <v>0</v>
      </c>
      <c r="T542" s="281">
        <f t="shared" si="250"/>
        <v>82.085803275394355</v>
      </c>
      <c r="U542" s="281">
        <f t="shared" si="250"/>
        <v>75.640031031807595</v>
      </c>
      <c r="V542" s="281">
        <f t="shared" si="250"/>
        <v>83.459787556904402</v>
      </c>
      <c r="W542" s="265">
        <f t="shared" si="250"/>
        <v>0</v>
      </c>
      <c r="X542" s="281">
        <f t="shared" si="250"/>
        <v>84.373162256081258</v>
      </c>
      <c r="Y542" s="321"/>
      <c r="Z542" s="31">
        <f t="shared" si="251"/>
        <v>99.999999999999986</v>
      </c>
      <c r="AA542" s="179">
        <f t="shared" si="251"/>
        <v>0</v>
      </c>
      <c r="AB542" s="179">
        <f t="shared" si="251"/>
        <v>100</v>
      </c>
      <c r="AC542" s="179">
        <f t="shared" si="251"/>
        <v>100</v>
      </c>
      <c r="AD542" s="179">
        <f t="shared" si="251"/>
        <v>100</v>
      </c>
      <c r="AE542" s="179">
        <f t="shared" si="251"/>
        <v>0</v>
      </c>
      <c r="AF542" s="179">
        <f t="shared" si="251"/>
        <v>100</v>
      </c>
    </row>
    <row r="543" spans="1:32">
      <c r="A543" s="274"/>
      <c r="B543" s="235" t="s">
        <v>43</v>
      </c>
      <c r="C543" s="223">
        <v>499</v>
      </c>
      <c r="D543" s="31"/>
      <c r="E543" s="31">
        <v>1030</v>
      </c>
      <c r="F543" s="31">
        <v>89</v>
      </c>
      <c r="G543" s="31">
        <v>131</v>
      </c>
      <c r="H543" s="31"/>
      <c r="I543" s="181">
        <v>1749</v>
      </c>
      <c r="J543" s="321"/>
      <c r="K543" s="264">
        <f t="shared" ref="K543:Q545" si="252">IF(C543&gt;0,(C543/C537)*100,)</f>
        <v>8.1191018548649527</v>
      </c>
      <c r="L543" s="264">
        <f t="shared" si="252"/>
        <v>0</v>
      </c>
      <c r="M543" s="264">
        <f t="shared" si="252"/>
        <v>11.326149109302836</v>
      </c>
      <c r="N543" s="264">
        <f t="shared" si="252"/>
        <v>7.9749103942652333</v>
      </c>
      <c r="O543" s="264">
        <f t="shared" si="252"/>
        <v>11.148936170212766</v>
      </c>
      <c r="P543" s="265">
        <f t="shared" si="252"/>
        <v>0</v>
      </c>
      <c r="Q543" s="266">
        <f t="shared" si="252"/>
        <v>9.976612857224346</v>
      </c>
      <c r="R543" s="256"/>
      <c r="S543" s="256"/>
      <c r="T543" s="257"/>
      <c r="U543" s="257"/>
      <c r="V543" s="257"/>
      <c r="W543" s="257"/>
      <c r="X543" s="258"/>
      <c r="Y543" s="321"/>
      <c r="Z543" s="31"/>
    </row>
    <row r="544" spans="1:32">
      <c r="A544" s="274"/>
      <c r="B544" s="235" t="s">
        <v>666</v>
      </c>
      <c r="C544" s="223">
        <v>528</v>
      </c>
      <c r="D544" s="31"/>
      <c r="E544" s="31">
        <v>1199</v>
      </c>
      <c r="F544" s="31">
        <v>71</v>
      </c>
      <c r="G544" s="31">
        <v>133</v>
      </c>
      <c r="H544" s="31"/>
      <c r="I544" s="181">
        <v>1931</v>
      </c>
      <c r="J544" s="321"/>
      <c r="K544" s="281">
        <f t="shared" si="252"/>
        <v>8.4819277108433724</v>
      </c>
      <c r="L544" s="281">
        <f t="shared" si="252"/>
        <v>0</v>
      </c>
      <c r="M544" s="281">
        <f t="shared" si="252"/>
        <v>11.881874938063621</v>
      </c>
      <c r="N544" s="281">
        <f t="shared" si="252"/>
        <v>6.2335381913959615</v>
      </c>
      <c r="O544" s="281">
        <f t="shared" si="252"/>
        <v>10.639999999999999</v>
      </c>
      <c r="P544" s="265">
        <f t="shared" si="252"/>
        <v>0</v>
      </c>
      <c r="Q544" s="266">
        <f t="shared" si="252"/>
        <v>10.323442929697942</v>
      </c>
      <c r="R544" s="264"/>
      <c r="S544" s="264"/>
      <c r="T544" s="264"/>
      <c r="U544" s="264"/>
      <c r="V544" s="264"/>
      <c r="W544" s="265"/>
      <c r="X544" s="281"/>
      <c r="Y544" s="321"/>
      <c r="Z544" s="31"/>
    </row>
    <row r="545" spans="1:32">
      <c r="A545" s="274"/>
      <c r="B545" s="236" t="s">
        <v>1036</v>
      </c>
      <c r="C545" s="234">
        <v>553</v>
      </c>
      <c r="D545" s="84"/>
      <c r="E545" s="84">
        <v>1203</v>
      </c>
      <c r="F545" s="84">
        <v>104</v>
      </c>
      <c r="G545" s="84">
        <v>158</v>
      </c>
      <c r="H545" s="84"/>
      <c r="I545" s="182">
        <v>2018</v>
      </c>
      <c r="J545" s="321"/>
      <c r="K545" s="267">
        <f t="shared" si="252"/>
        <v>8.9991863303498771</v>
      </c>
      <c r="L545" s="267">
        <f t="shared" si="252"/>
        <v>0</v>
      </c>
      <c r="M545" s="267">
        <f t="shared" si="252"/>
        <v>12.086807997588666</v>
      </c>
      <c r="N545" s="267">
        <f t="shared" si="252"/>
        <v>8.0682699767261443</v>
      </c>
      <c r="O545" s="267">
        <f t="shared" si="252"/>
        <v>11.987860394537178</v>
      </c>
      <c r="P545" s="268">
        <f t="shared" si="252"/>
        <v>0</v>
      </c>
      <c r="Q545" s="269">
        <f t="shared" si="252"/>
        <v>10.788559208767708</v>
      </c>
      <c r="R545" s="270"/>
      <c r="S545" s="267"/>
      <c r="T545" s="267"/>
      <c r="U545" s="267"/>
      <c r="V545" s="267"/>
      <c r="W545" s="268"/>
      <c r="X545" s="267"/>
      <c r="Y545" s="321"/>
      <c r="Z545" s="31"/>
    </row>
    <row r="546" spans="1:32">
      <c r="A546" s="274"/>
      <c r="B546" s="235" t="s">
        <v>45</v>
      </c>
      <c r="C546" s="223">
        <v>700</v>
      </c>
      <c r="D546" s="31"/>
      <c r="E546" s="31">
        <v>1800</v>
      </c>
      <c r="F546" s="31">
        <v>298</v>
      </c>
      <c r="G546" s="31">
        <v>210</v>
      </c>
      <c r="H546" s="31"/>
      <c r="I546" s="181">
        <v>3008</v>
      </c>
      <c r="J546" s="321"/>
      <c r="K546" s="264">
        <f t="shared" ref="K546:Q548" si="253">IF(C546&gt;0,(C546/C537)*100,)</f>
        <v>11.389521640091116</v>
      </c>
      <c r="L546" s="264">
        <f t="shared" si="253"/>
        <v>0</v>
      </c>
      <c r="M546" s="264">
        <f t="shared" si="253"/>
        <v>19.793270288102043</v>
      </c>
      <c r="N546" s="264">
        <f t="shared" si="253"/>
        <v>26.702508960573478</v>
      </c>
      <c r="O546" s="264">
        <f t="shared" si="253"/>
        <v>17.872340425531917</v>
      </c>
      <c r="P546" s="265">
        <f t="shared" si="253"/>
        <v>0</v>
      </c>
      <c r="Q546" s="266">
        <f t="shared" si="253"/>
        <v>17.158176943699733</v>
      </c>
      <c r="R546" s="264"/>
      <c r="S546" s="256"/>
      <c r="T546" s="257"/>
      <c r="U546" s="257"/>
      <c r="V546" s="257"/>
      <c r="W546" s="257"/>
      <c r="X546" s="258"/>
      <c r="Y546" s="321"/>
      <c r="Z546" s="31"/>
    </row>
    <row r="547" spans="1:32">
      <c r="A547" s="274"/>
      <c r="B547" s="235" t="s">
        <v>668</v>
      </c>
      <c r="C547" s="223">
        <v>671</v>
      </c>
      <c r="D547" s="31"/>
      <c r="E547" s="31">
        <v>2112</v>
      </c>
      <c r="F547" s="31">
        <v>314</v>
      </c>
      <c r="G547" s="31">
        <v>240</v>
      </c>
      <c r="H547" s="31"/>
      <c r="I547" s="181">
        <v>3337</v>
      </c>
      <c r="J547" s="321"/>
      <c r="K547" s="281">
        <f t="shared" si="253"/>
        <v>10.779116465863455</v>
      </c>
      <c r="L547" s="281">
        <f t="shared" si="253"/>
        <v>0</v>
      </c>
      <c r="M547" s="281">
        <f t="shared" si="253"/>
        <v>20.929541175304728</v>
      </c>
      <c r="N547" s="281">
        <f t="shared" si="253"/>
        <v>27.568042142230027</v>
      </c>
      <c r="O547" s="281">
        <f t="shared" si="253"/>
        <v>19.2</v>
      </c>
      <c r="P547" s="265">
        <f t="shared" si="253"/>
        <v>0</v>
      </c>
      <c r="Q547" s="266">
        <f t="shared" si="253"/>
        <v>17.840149692595563</v>
      </c>
      <c r="S547" s="264"/>
      <c r="T547" s="264"/>
      <c r="U547" s="264"/>
      <c r="V547" s="264"/>
      <c r="W547" s="265"/>
      <c r="X547" s="281"/>
      <c r="Y547" s="321"/>
      <c r="Z547" s="31"/>
    </row>
    <row r="548" spans="1:32">
      <c r="A548" s="274"/>
      <c r="B548" s="236" t="s">
        <v>1038</v>
      </c>
      <c r="C548" s="234">
        <v>608</v>
      </c>
      <c r="D548" s="84"/>
      <c r="E548" s="84">
        <v>1783</v>
      </c>
      <c r="F548" s="84">
        <v>314</v>
      </c>
      <c r="G548" s="84">
        <v>218</v>
      </c>
      <c r="H548" s="84"/>
      <c r="I548" s="182">
        <v>2923</v>
      </c>
      <c r="J548" s="321"/>
      <c r="K548" s="267">
        <f t="shared" si="253"/>
        <v>9.8942229454841346</v>
      </c>
      <c r="L548" s="267">
        <f t="shared" si="253"/>
        <v>0</v>
      </c>
      <c r="M548" s="267">
        <f t="shared" si="253"/>
        <v>17.914196724605645</v>
      </c>
      <c r="N548" s="267">
        <f t="shared" si="253"/>
        <v>24.359968968192398</v>
      </c>
      <c r="O548" s="267">
        <f t="shared" si="253"/>
        <v>16.540212443095601</v>
      </c>
      <c r="P548" s="268">
        <f t="shared" si="253"/>
        <v>0</v>
      </c>
      <c r="Q548" s="269">
        <f t="shared" si="253"/>
        <v>15.62683774391874</v>
      </c>
      <c r="R548" s="270" t="s">
        <v>38</v>
      </c>
      <c r="S548" s="267"/>
      <c r="T548" s="267"/>
      <c r="U548" s="267"/>
      <c r="V548" s="267"/>
      <c r="W548" s="268"/>
      <c r="X548" s="267"/>
      <c r="Y548" s="321"/>
      <c r="Z548" s="31"/>
    </row>
    <row r="549" spans="1:32">
      <c r="A549" s="274"/>
      <c r="B549" s="235" t="s">
        <v>47</v>
      </c>
      <c r="C549" s="223">
        <v>3011</v>
      </c>
      <c r="D549" s="31"/>
      <c r="E549" s="31">
        <v>3309</v>
      </c>
      <c r="F549" s="31">
        <v>262</v>
      </c>
      <c r="G549" s="31">
        <v>485</v>
      </c>
      <c r="H549" s="31"/>
      <c r="I549" s="181">
        <v>7067</v>
      </c>
      <c r="J549" s="321"/>
      <c r="K549" s="264">
        <f t="shared" ref="K549:Q551" si="254">IF(C549&gt;0,(C549/C532)*100,)</f>
        <v>51.842286501377409</v>
      </c>
      <c r="L549" s="264">
        <f t="shared" si="254"/>
        <v>0</v>
      </c>
      <c r="M549" s="264">
        <f t="shared" si="254"/>
        <v>42.641752577319586</v>
      </c>
      <c r="N549" s="264">
        <f t="shared" si="254"/>
        <v>29.014396456256918</v>
      </c>
      <c r="O549" s="264">
        <f t="shared" si="254"/>
        <v>44.536271808999082</v>
      </c>
      <c r="P549" s="265">
        <f t="shared" si="254"/>
        <v>0</v>
      </c>
      <c r="Q549" s="266">
        <f t="shared" si="254"/>
        <v>45.41773778920308</v>
      </c>
      <c r="R549" s="264">
        <f t="shared" ref="R549:X551" si="255">+K549+K552+K555</f>
        <v>73.019972451790636</v>
      </c>
      <c r="S549" s="264">
        <f t="shared" si="255"/>
        <v>0</v>
      </c>
      <c r="T549" s="264">
        <f t="shared" si="255"/>
        <v>65.773195876288653</v>
      </c>
      <c r="U549" s="264">
        <f t="shared" si="255"/>
        <v>57.36434108527132</v>
      </c>
      <c r="V549" s="264">
        <f t="shared" si="255"/>
        <v>67.401285583103771</v>
      </c>
      <c r="W549" s="265">
        <f t="shared" si="255"/>
        <v>0</v>
      </c>
      <c r="X549" s="281">
        <f t="shared" si="255"/>
        <v>68.104113110539842</v>
      </c>
      <c r="Y549" s="321"/>
      <c r="Z549" s="31">
        <f t="shared" ref="Z549:AF551" si="256">K549+K552+K555+K558</f>
        <v>100</v>
      </c>
      <c r="AA549" s="180">
        <f t="shared" si="256"/>
        <v>0</v>
      </c>
      <c r="AB549" s="180">
        <f t="shared" si="256"/>
        <v>100</v>
      </c>
      <c r="AC549" s="180">
        <f t="shared" si="256"/>
        <v>100</v>
      </c>
      <c r="AD549" s="180">
        <f t="shared" si="256"/>
        <v>100</v>
      </c>
      <c r="AE549" s="180">
        <f t="shared" si="256"/>
        <v>0</v>
      </c>
      <c r="AF549" s="180">
        <f t="shared" si="256"/>
        <v>100</v>
      </c>
    </row>
    <row r="550" spans="1:32">
      <c r="A550" s="274"/>
      <c r="B550" s="235" t="s">
        <v>670</v>
      </c>
      <c r="C550" s="223">
        <v>2879</v>
      </c>
      <c r="D550" s="31"/>
      <c r="E550" s="31">
        <v>3600</v>
      </c>
      <c r="F550" s="31">
        <v>327</v>
      </c>
      <c r="G550" s="31">
        <v>545</v>
      </c>
      <c r="H550" s="31"/>
      <c r="I550" s="181">
        <v>7351</v>
      </c>
      <c r="J550" s="321"/>
      <c r="K550" s="281">
        <f t="shared" si="254"/>
        <v>54.692249240121583</v>
      </c>
      <c r="L550" s="281">
        <f t="shared" si="254"/>
        <v>0</v>
      </c>
      <c r="M550" s="281">
        <f t="shared" si="254"/>
        <v>44.44993209038153</v>
      </c>
      <c r="N550" s="281">
        <f t="shared" si="254"/>
        <v>34.639830508474581</v>
      </c>
      <c r="O550" s="281">
        <f t="shared" si="254"/>
        <v>50.839552238805972</v>
      </c>
      <c r="P550" s="265">
        <f t="shared" si="254"/>
        <v>0</v>
      </c>
      <c r="Q550" s="266">
        <f t="shared" si="254"/>
        <v>47.798946615514666</v>
      </c>
      <c r="R550" s="281">
        <f t="shared" si="255"/>
        <v>74.069148936170208</v>
      </c>
      <c r="S550" s="281">
        <f t="shared" si="255"/>
        <v>0</v>
      </c>
      <c r="T550" s="281">
        <f t="shared" si="255"/>
        <v>69.712310161748363</v>
      </c>
      <c r="U550" s="281">
        <f t="shared" si="255"/>
        <v>63.13559322033899</v>
      </c>
      <c r="V550" s="281">
        <f t="shared" si="255"/>
        <v>68.47014925373135</v>
      </c>
      <c r="W550" s="265">
        <f t="shared" si="255"/>
        <v>0</v>
      </c>
      <c r="X550" s="281">
        <f t="shared" si="255"/>
        <v>70.713310358280779</v>
      </c>
      <c r="Y550" s="321"/>
      <c r="Z550" s="31">
        <f t="shared" si="256"/>
        <v>100</v>
      </c>
      <c r="AA550" s="179">
        <f t="shared" si="256"/>
        <v>0</v>
      </c>
      <c r="AB550" s="179">
        <f t="shared" si="256"/>
        <v>100</v>
      </c>
      <c r="AC550" s="179">
        <f t="shared" si="256"/>
        <v>100</v>
      </c>
      <c r="AD550" s="179">
        <f t="shared" si="256"/>
        <v>100</v>
      </c>
      <c r="AE550" s="179">
        <f t="shared" si="256"/>
        <v>0</v>
      </c>
      <c r="AF550" s="179">
        <f t="shared" si="256"/>
        <v>100</v>
      </c>
    </row>
    <row r="551" spans="1:32">
      <c r="A551" s="274"/>
      <c r="B551" s="236" t="s">
        <v>1040</v>
      </c>
      <c r="C551" s="234">
        <v>3034</v>
      </c>
      <c r="D551" s="84"/>
      <c r="E551" s="84">
        <v>3993</v>
      </c>
      <c r="F551" s="84">
        <v>348</v>
      </c>
      <c r="G551" s="84">
        <v>513</v>
      </c>
      <c r="H551" s="84"/>
      <c r="I551" s="182">
        <v>7888</v>
      </c>
      <c r="J551" s="321"/>
      <c r="K551" s="267">
        <f t="shared" si="254"/>
        <v>56.997933496148789</v>
      </c>
      <c r="L551" s="267">
        <f t="shared" si="254"/>
        <v>0</v>
      </c>
      <c r="M551" s="267">
        <f t="shared" si="254"/>
        <v>49.205175600739373</v>
      </c>
      <c r="N551" s="267">
        <f t="shared" si="254"/>
        <v>37.459634015069973</v>
      </c>
      <c r="O551" s="267">
        <f t="shared" si="254"/>
        <v>53.943217665615137</v>
      </c>
      <c r="P551" s="268">
        <f t="shared" si="254"/>
        <v>0</v>
      </c>
      <c r="Q551" s="269">
        <f t="shared" si="254"/>
        <v>51.494973234103668</v>
      </c>
      <c r="R551" s="281">
        <f t="shared" si="255"/>
        <v>77.569040015029117</v>
      </c>
      <c r="S551" s="281">
        <f t="shared" si="255"/>
        <v>0</v>
      </c>
      <c r="T551" s="281">
        <f t="shared" si="255"/>
        <v>73.173136167590883</v>
      </c>
      <c r="U551" s="281">
        <f t="shared" si="255"/>
        <v>64.908503767491936</v>
      </c>
      <c r="V551" s="281">
        <f t="shared" si="255"/>
        <v>74.23764458464774</v>
      </c>
      <c r="W551" s="265">
        <f t="shared" si="255"/>
        <v>0</v>
      </c>
      <c r="X551" s="281">
        <f t="shared" si="255"/>
        <v>74.265569917743832</v>
      </c>
      <c r="Y551" s="321"/>
      <c r="Z551" s="31">
        <f t="shared" si="256"/>
        <v>100</v>
      </c>
      <c r="AA551" s="179">
        <f t="shared" si="256"/>
        <v>0</v>
      </c>
      <c r="AB551" s="179">
        <f t="shared" si="256"/>
        <v>100</v>
      </c>
      <c r="AC551" s="179">
        <f t="shared" si="256"/>
        <v>100</v>
      </c>
      <c r="AD551" s="179">
        <f t="shared" si="256"/>
        <v>100</v>
      </c>
      <c r="AE551" s="179">
        <f t="shared" si="256"/>
        <v>0</v>
      </c>
      <c r="AF551" s="179">
        <f t="shared" si="256"/>
        <v>100</v>
      </c>
    </row>
    <row r="552" spans="1:32">
      <c r="A552" s="274"/>
      <c r="B552" s="235" t="s">
        <v>51</v>
      </c>
      <c r="C552" s="223">
        <v>568</v>
      </c>
      <c r="D552" s="31"/>
      <c r="E552" s="31">
        <v>738</v>
      </c>
      <c r="F552" s="31">
        <v>89</v>
      </c>
      <c r="G552" s="31">
        <v>77</v>
      </c>
      <c r="H552" s="31"/>
      <c r="I552" s="181">
        <v>1472</v>
      </c>
      <c r="J552" s="321"/>
      <c r="K552" s="264">
        <f t="shared" ref="K552:Q554" si="257">IF(C552&gt;0,(C552/C532)*100,)</f>
        <v>9.7796143250688701</v>
      </c>
      <c r="L552" s="264">
        <f t="shared" si="257"/>
        <v>0</v>
      </c>
      <c r="M552" s="264">
        <f t="shared" si="257"/>
        <v>9.5103092783505154</v>
      </c>
      <c r="N552" s="264">
        <f t="shared" si="257"/>
        <v>9.856035437430787</v>
      </c>
      <c r="O552" s="264">
        <f t="shared" si="257"/>
        <v>7.0707070707070701</v>
      </c>
      <c r="P552" s="265">
        <f t="shared" si="257"/>
        <v>0</v>
      </c>
      <c r="Q552" s="266">
        <f t="shared" si="257"/>
        <v>9.4601542416452435</v>
      </c>
      <c r="R552" s="256"/>
      <c r="S552" s="256"/>
      <c r="T552" s="257"/>
      <c r="U552" s="257"/>
      <c r="V552" s="257"/>
      <c r="W552" s="257"/>
      <c r="X552" s="258"/>
      <c r="Y552" s="321"/>
      <c r="Z552" s="31"/>
    </row>
    <row r="553" spans="1:32">
      <c r="A553" s="274"/>
      <c r="B553" s="235" t="s">
        <v>672</v>
      </c>
      <c r="C553" s="223">
        <v>492</v>
      </c>
      <c r="D553" s="31"/>
      <c r="E553" s="31">
        <v>747</v>
      </c>
      <c r="F553" s="31">
        <v>98</v>
      </c>
      <c r="G553" s="31">
        <v>56</v>
      </c>
      <c r="H553" s="31"/>
      <c r="I553" s="181">
        <v>1393</v>
      </c>
      <c r="J553" s="321"/>
      <c r="K553" s="281">
        <f t="shared" si="257"/>
        <v>9.3465045592705174</v>
      </c>
      <c r="L553" s="281">
        <f t="shared" si="257"/>
        <v>0</v>
      </c>
      <c r="M553" s="281">
        <f t="shared" si="257"/>
        <v>9.2233609087541684</v>
      </c>
      <c r="N553" s="281">
        <f t="shared" si="257"/>
        <v>10.381355932203389</v>
      </c>
      <c r="O553" s="281">
        <f t="shared" si="257"/>
        <v>5.2238805970149249</v>
      </c>
      <c r="P553" s="265">
        <f t="shared" si="257"/>
        <v>0</v>
      </c>
      <c r="Q553" s="266">
        <f t="shared" si="257"/>
        <v>9.0578060992262177</v>
      </c>
      <c r="R553" s="264"/>
      <c r="S553" s="264"/>
      <c r="T553" s="264"/>
      <c r="U553" s="264"/>
      <c r="V553" s="264"/>
      <c r="W553" s="265"/>
      <c r="X553" s="281"/>
      <c r="Y553" s="321"/>
      <c r="Z553" s="31"/>
    </row>
    <row r="554" spans="1:32">
      <c r="A554" s="274"/>
      <c r="B554" s="236" t="s">
        <v>1042</v>
      </c>
      <c r="C554" s="234">
        <v>545</v>
      </c>
      <c r="D554" s="84"/>
      <c r="E554" s="84">
        <v>893</v>
      </c>
      <c r="F554" s="84">
        <v>102</v>
      </c>
      <c r="G554" s="84">
        <v>64</v>
      </c>
      <c r="H554" s="84"/>
      <c r="I554" s="182">
        <v>1604</v>
      </c>
      <c r="J554" s="321"/>
      <c r="K554" s="267">
        <f t="shared" si="257"/>
        <v>10.238587262821717</v>
      </c>
      <c r="L554" s="267">
        <f t="shared" si="257"/>
        <v>0</v>
      </c>
      <c r="M554" s="267">
        <f t="shared" si="257"/>
        <v>11.004313000616143</v>
      </c>
      <c r="N554" s="267">
        <f t="shared" si="257"/>
        <v>10.979547900968784</v>
      </c>
      <c r="O554" s="267">
        <f t="shared" si="257"/>
        <v>6.7297581493165088</v>
      </c>
      <c r="P554" s="268">
        <f t="shared" si="257"/>
        <v>0</v>
      </c>
      <c r="Q554" s="269">
        <f t="shared" si="257"/>
        <v>10.471340906123515</v>
      </c>
      <c r="R554" s="270"/>
      <c r="S554" s="267"/>
      <c r="T554" s="267"/>
      <c r="U554" s="267"/>
      <c r="V554" s="267"/>
      <c r="W554" s="268"/>
      <c r="X554" s="267"/>
      <c r="Y554" s="321"/>
      <c r="Z554" s="31"/>
    </row>
    <row r="555" spans="1:32">
      <c r="A555" s="274"/>
      <c r="B555" s="235" t="s">
        <v>53</v>
      </c>
      <c r="C555" s="223">
        <v>662</v>
      </c>
      <c r="D555" s="31"/>
      <c r="E555" s="31">
        <v>1057</v>
      </c>
      <c r="F555" s="31">
        <v>167</v>
      </c>
      <c r="G555" s="31">
        <v>172</v>
      </c>
      <c r="H555" s="31"/>
      <c r="I555" s="181">
        <v>2058</v>
      </c>
      <c r="J555" s="321"/>
      <c r="K555" s="264">
        <f t="shared" ref="K555:Q557" si="258">IF(C555&gt;0,(C555/C532)*100,)</f>
        <v>11.398071625344352</v>
      </c>
      <c r="L555" s="264">
        <f t="shared" si="258"/>
        <v>0</v>
      </c>
      <c r="M555" s="264">
        <f t="shared" si="258"/>
        <v>13.621134020618555</v>
      </c>
      <c r="N555" s="264">
        <f t="shared" si="258"/>
        <v>18.493909191583612</v>
      </c>
      <c r="O555" s="264">
        <f t="shared" si="258"/>
        <v>15.794306703397613</v>
      </c>
      <c r="P555" s="265">
        <f t="shared" si="258"/>
        <v>0</v>
      </c>
      <c r="Q555" s="266">
        <f t="shared" si="258"/>
        <v>13.226221079691516</v>
      </c>
      <c r="R555" s="256"/>
      <c r="S555" s="256"/>
      <c r="T555" s="257"/>
      <c r="U555" s="257"/>
      <c r="V555" s="257"/>
      <c r="W555" s="257"/>
      <c r="X555" s="258"/>
      <c r="Y555" s="321"/>
      <c r="Z555" s="31"/>
    </row>
    <row r="556" spans="1:32">
      <c r="A556" s="274"/>
      <c r="B556" s="235" t="s">
        <v>674</v>
      </c>
      <c r="C556" s="223">
        <v>528</v>
      </c>
      <c r="D556" s="31"/>
      <c r="E556" s="31">
        <v>1299</v>
      </c>
      <c r="F556" s="31">
        <v>171</v>
      </c>
      <c r="G556" s="31">
        <v>133</v>
      </c>
      <c r="H556" s="31"/>
      <c r="I556" s="181">
        <v>2131</v>
      </c>
      <c r="J556" s="321"/>
      <c r="K556" s="281">
        <f t="shared" si="258"/>
        <v>10.030395136778116</v>
      </c>
      <c r="L556" s="281">
        <f t="shared" si="258"/>
        <v>0</v>
      </c>
      <c r="M556" s="281">
        <f t="shared" si="258"/>
        <v>16.039017162612666</v>
      </c>
      <c r="N556" s="281">
        <f t="shared" si="258"/>
        <v>18.114406779661017</v>
      </c>
      <c r="O556" s="281">
        <f t="shared" si="258"/>
        <v>12.406716417910447</v>
      </c>
      <c r="P556" s="265">
        <f t="shared" si="258"/>
        <v>0</v>
      </c>
      <c r="Q556" s="266">
        <f t="shared" si="258"/>
        <v>13.85655764353989</v>
      </c>
      <c r="R556" s="264"/>
      <c r="S556" s="264"/>
      <c r="T556" s="264"/>
      <c r="U556" s="264"/>
      <c r="V556" s="264"/>
      <c r="W556" s="265"/>
      <c r="X556" s="281"/>
      <c r="Y556" s="321"/>
      <c r="Z556" s="31"/>
    </row>
    <row r="557" spans="1:32">
      <c r="A557" s="274"/>
      <c r="B557" s="236" t="s">
        <v>1046</v>
      </c>
      <c r="C557" s="234">
        <v>550</v>
      </c>
      <c r="D557" s="84"/>
      <c r="E557" s="84">
        <v>1052</v>
      </c>
      <c r="F557" s="84">
        <v>153</v>
      </c>
      <c r="G557" s="84">
        <v>129</v>
      </c>
      <c r="H557" s="84"/>
      <c r="I557" s="182">
        <v>1884</v>
      </c>
      <c r="J557" s="321"/>
      <c r="K557" s="267">
        <f t="shared" si="258"/>
        <v>10.332519256058612</v>
      </c>
      <c r="L557" s="267">
        <f t="shared" si="258"/>
        <v>0</v>
      </c>
      <c r="M557" s="267">
        <f t="shared" si="258"/>
        <v>12.963647566235368</v>
      </c>
      <c r="N557" s="267">
        <f t="shared" si="258"/>
        <v>16.469321851453174</v>
      </c>
      <c r="O557" s="267">
        <f t="shared" si="258"/>
        <v>13.564668769716087</v>
      </c>
      <c r="P557" s="268">
        <f t="shared" si="258"/>
        <v>0</v>
      </c>
      <c r="Q557" s="269">
        <f t="shared" si="258"/>
        <v>12.299255777516647</v>
      </c>
      <c r="R557" s="270"/>
      <c r="S557" s="267"/>
      <c r="T557" s="267"/>
      <c r="U557" s="267"/>
      <c r="V557" s="267"/>
      <c r="W557" s="268"/>
      <c r="X557" s="267"/>
      <c r="Y557" s="321"/>
      <c r="Z557" s="31"/>
    </row>
    <row r="558" spans="1:32">
      <c r="A558" s="274"/>
      <c r="B558" s="235" t="s">
        <v>55</v>
      </c>
      <c r="C558" s="237">
        <v>1567</v>
      </c>
      <c r="D558" s="238"/>
      <c r="E558" s="238">
        <v>2656</v>
      </c>
      <c r="F558" s="238">
        <v>385</v>
      </c>
      <c r="G558" s="238">
        <v>355</v>
      </c>
      <c r="H558" s="238"/>
      <c r="I558" s="322">
        <v>4963</v>
      </c>
      <c r="J558" s="321"/>
      <c r="K558" s="264">
        <f t="shared" ref="K558:Q560" si="259">IF(C558&gt;0,(C558/C532)*100,)</f>
        <v>26.980027548209367</v>
      </c>
      <c r="L558" s="264">
        <f t="shared" si="259"/>
        <v>0</v>
      </c>
      <c r="M558" s="264">
        <f t="shared" si="259"/>
        <v>34.226804123711339</v>
      </c>
      <c r="N558" s="264">
        <f t="shared" si="259"/>
        <v>42.63565891472868</v>
      </c>
      <c r="O558" s="264">
        <f t="shared" si="259"/>
        <v>32.598714416896236</v>
      </c>
      <c r="P558" s="265">
        <f t="shared" si="259"/>
        <v>0</v>
      </c>
      <c r="Q558" s="266">
        <f t="shared" si="259"/>
        <v>31.895886889460158</v>
      </c>
      <c r="R558" s="256"/>
      <c r="S558" s="256"/>
      <c r="T558" s="257"/>
      <c r="U558" s="257"/>
      <c r="V558" s="257"/>
      <c r="W558" s="257"/>
      <c r="X558" s="258"/>
      <c r="Y558" s="321"/>
      <c r="Z558" s="31"/>
    </row>
    <row r="559" spans="1:32">
      <c r="A559" s="274"/>
      <c r="B559" s="235" t="s">
        <v>676</v>
      </c>
      <c r="C559" s="223">
        <v>1365</v>
      </c>
      <c r="D559" s="31"/>
      <c r="E559" s="31">
        <v>2453</v>
      </c>
      <c r="F559" s="31">
        <v>348</v>
      </c>
      <c r="G559" s="31">
        <v>338</v>
      </c>
      <c r="H559" s="31"/>
      <c r="I559" s="181">
        <v>4504</v>
      </c>
      <c r="J559" s="321"/>
      <c r="K559" s="281">
        <f t="shared" si="259"/>
        <v>25.930851063829785</v>
      </c>
      <c r="L559" s="281">
        <f t="shared" si="259"/>
        <v>0</v>
      </c>
      <c r="M559" s="281">
        <f t="shared" si="259"/>
        <v>30.287689838251637</v>
      </c>
      <c r="N559" s="281">
        <f t="shared" si="259"/>
        <v>36.864406779661017</v>
      </c>
      <c r="O559" s="281">
        <f t="shared" si="259"/>
        <v>31.529850746268657</v>
      </c>
      <c r="P559" s="265">
        <f t="shared" si="259"/>
        <v>0</v>
      </c>
      <c r="Q559" s="266">
        <f t="shared" si="259"/>
        <v>29.286689641719228</v>
      </c>
      <c r="R559" s="264"/>
      <c r="S559" s="264"/>
      <c r="T559" s="264"/>
      <c r="U559" s="264"/>
      <c r="V559" s="264"/>
      <c r="W559" s="265"/>
      <c r="X559" s="281"/>
      <c r="Y559" s="321"/>
      <c r="Z559" s="31"/>
    </row>
    <row r="560" spans="1:32">
      <c r="A560" s="274"/>
      <c r="B560" s="236" t="s">
        <v>1048</v>
      </c>
      <c r="C560" s="234">
        <v>1194</v>
      </c>
      <c r="D560" s="84"/>
      <c r="E560" s="84">
        <v>2177</v>
      </c>
      <c r="F560" s="84">
        <v>326</v>
      </c>
      <c r="G560" s="84">
        <v>245</v>
      </c>
      <c r="H560" s="84"/>
      <c r="I560" s="182">
        <v>3942</v>
      </c>
      <c r="J560" s="321"/>
      <c r="K560" s="267">
        <f t="shared" si="259"/>
        <v>22.43095998497088</v>
      </c>
      <c r="L560" s="267">
        <f t="shared" si="259"/>
        <v>0</v>
      </c>
      <c r="M560" s="267">
        <f t="shared" si="259"/>
        <v>26.826863832409121</v>
      </c>
      <c r="N560" s="267">
        <f t="shared" si="259"/>
        <v>35.091496232508071</v>
      </c>
      <c r="O560" s="267">
        <f t="shared" si="259"/>
        <v>25.76235541535226</v>
      </c>
      <c r="P560" s="268">
        <f t="shared" si="259"/>
        <v>0</v>
      </c>
      <c r="Q560" s="269">
        <f t="shared" si="259"/>
        <v>25.734430082256171</v>
      </c>
      <c r="R560" s="270"/>
      <c r="S560" s="267"/>
      <c r="T560" s="267"/>
      <c r="U560" s="267"/>
      <c r="V560" s="267"/>
      <c r="W560" s="268"/>
      <c r="X560" s="267"/>
      <c r="Y560" s="321"/>
      <c r="Z560" s="31"/>
    </row>
    <row r="561" spans="1:27">
      <c r="A561" s="274"/>
      <c r="B561" s="235" t="s">
        <v>49</v>
      </c>
      <c r="C561" s="223">
        <v>3304</v>
      </c>
      <c r="D561" s="31"/>
      <c r="E561" s="31">
        <v>3800</v>
      </c>
      <c r="F561" s="31">
        <v>333</v>
      </c>
      <c r="G561" s="31">
        <v>568</v>
      </c>
      <c r="H561" s="31"/>
      <c r="I561" s="181">
        <v>8005</v>
      </c>
      <c r="J561" s="321"/>
      <c r="K561" s="264">
        <f t="shared" ref="K561:Q563" si="260">IF(C561&gt;0,(C561/C528)*100,)</f>
        <v>59.931072011608919</v>
      </c>
      <c r="L561" s="264">
        <f t="shared" si="260"/>
        <v>0</v>
      </c>
      <c r="M561" s="264">
        <f t="shared" si="260"/>
        <v>51.330541672295013</v>
      </c>
      <c r="N561" s="264">
        <f t="shared" si="260"/>
        <v>41.729323308270679</v>
      </c>
      <c r="O561" s="264">
        <f t="shared" si="260"/>
        <v>49.092480553154708</v>
      </c>
      <c r="P561" s="265">
        <f t="shared" si="260"/>
        <v>0</v>
      </c>
      <c r="Q561" s="266">
        <f t="shared" si="260"/>
        <v>53.829601237307514</v>
      </c>
      <c r="R561" s="256"/>
      <c r="S561" s="256"/>
      <c r="T561" s="257"/>
      <c r="U561" s="257"/>
      <c r="V561" s="257"/>
      <c r="W561" s="257"/>
      <c r="X561" s="258"/>
      <c r="Y561" s="321"/>
      <c r="Z561" s="31"/>
    </row>
    <row r="562" spans="1:27">
      <c r="A562" s="274"/>
      <c r="B562" s="235" t="s">
        <v>678</v>
      </c>
      <c r="C562" s="223">
        <v>3278</v>
      </c>
      <c r="D562" s="31"/>
      <c r="E562" s="31">
        <v>3926</v>
      </c>
      <c r="F562" s="31">
        <v>333</v>
      </c>
      <c r="G562" s="31">
        <v>563</v>
      </c>
      <c r="H562" s="31"/>
      <c r="I562" s="181">
        <v>8100</v>
      </c>
      <c r="J562" s="321"/>
      <c r="K562" s="281">
        <f t="shared" si="260"/>
        <v>61.477869467366844</v>
      </c>
      <c r="L562" s="281">
        <f t="shared" si="260"/>
        <v>0</v>
      </c>
      <c r="M562" s="281">
        <f t="shared" si="260"/>
        <v>53.068396864017295</v>
      </c>
      <c r="N562" s="281">
        <f t="shared" si="260"/>
        <v>41.009852216748769</v>
      </c>
      <c r="O562" s="281">
        <f t="shared" si="260"/>
        <v>50</v>
      </c>
      <c r="P562" s="265">
        <f t="shared" si="260"/>
        <v>0</v>
      </c>
      <c r="Q562" s="266">
        <f t="shared" si="260"/>
        <v>55.222252522497953</v>
      </c>
      <c r="R562" s="264"/>
      <c r="S562" s="264"/>
      <c r="T562" s="264"/>
      <c r="U562" s="264"/>
      <c r="V562" s="264"/>
      <c r="W562" s="265"/>
      <c r="X562" s="281"/>
      <c r="Y562" s="321"/>
      <c r="Z562" s="31"/>
    </row>
    <row r="563" spans="1:27">
      <c r="A563" s="275"/>
      <c r="B563" s="236" t="s">
        <v>1044</v>
      </c>
      <c r="C563" s="234">
        <v>3666</v>
      </c>
      <c r="D563" s="84"/>
      <c r="E563" s="84">
        <v>4034</v>
      </c>
      <c r="F563" s="84">
        <v>300</v>
      </c>
      <c r="G563" s="84">
        <v>477</v>
      </c>
      <c r="H563" s="84"/>
      <c r="I563" s="182">
        <v>8477</v>
      </c>
      <c r="J563" s="321"/>
      <c r="K563" s="267">
        <f t="shared" si="260"/>
        <v>63.087248322147651</v>
      </c>
      <c r="L563" s="267">
        <f t="shared" si="260"/>
        <v>0</v>
      </c>
      <c r="M563" s="267">
        <f t="shared" si="260"/>
        <v>53.801013603627638</v>
      </c>
      <c r="N563" s="267">
        <f t="shared" si="260"/>
        <v>43.478260869565219</v>
      </c>
      <c r="O563" s="267">
        <f t="shared" si="260"/>
        <v>51.180257510729611</v>
      </c>
      <c r="P563" s="268">
        <f t="shared" si="260"/>
        <v>0</v>
      </c>
      <c r="Q563" s="269">
        <f t="shared" si="260"/>
        <v>56.774496015002342</v>
      </c>
      <c r="R563" s="270"/>
      <c r="S563" s="267"/>
      <c r="T563" s="267"/>
      <c r="U563" s="267"/>
      <c r="V563" s="267"/>
      <c r="W563" s="268"/>
      <c r="X563" s="267"/>
      <c r="Y563" s="321"/>
      <c r="Z563" s="31"/>
    </row>
    <row r="564" spans="1:27">
      <c r="A564" s="793" t="s">
        <v>430</v>
      </c>
      <c r="B564" s="788" t="s">
        <v>1143</v>
      </c>
      <c r="C564" s="789">
        <v>29039</v>
      </c>
      <c r="D564" s="790">
        <v>6272</v>
      </c>
      <c r="E564" s="790">
        <v>21351</v>
      </c>
      <c r="F564" s="790">
        <v>326</v>
      </c>
      <c r="G564" s="790">
        <v>1146</v>
      </c>
      <c r="H564" s="790">
        <v>415</v>
      </c>
      <c r="I564" s="791">
        <v>58549</v>
      </c>
      <c r="J564" s="321"/>
      <c r="K564" s="318"/>
      <c r="L564" s="253"/>
      <c r="M564" s="241"/>
      <c r="N564" s="241"/>
      <c r="O564" s="241"/>
      <c r="P564" s="241"/>
      <c r="Q564" s="254"/>
      <c r="R564" s="252"/>
      <c r="S564" s="253"/>
      <c r="T564" s="241"/>
      <c r="U564" s="241"/>
      <c r="V564" s="241"/>
      <c r="W564" s="241"/>
      <c r="X564" s="280"/>
      <c r="Y564" s="321"/>
      <c r="Z564" s="31"/>
    </row>
    <row r="565" spans="1:27">
      <c r="A565" s="274"/>
      <c r="B565" s="235" t="s">
        <v>680</v>
      </c>
      <c r="C565" s="223">
        <v>28061</v>
      </c>
      <c r="D565" s="31">
        <v>7495</v>
      </c>
      <c r="E565" s="31">
        <v>22998</v>
      </c>
      <c r="F565" s="31">
        <v>331</v>
      </c>
      <c r="G565" s="31">
        <v>1232</v>
      </c>
      <c r="H565" s="31">
        <v>412</v>
      </c>
      <c r="I565" s="181">
        <v>60529</v>
      </c>
      <c r="J565" s="321"/>
      <c r="K565" s="256"/>
      <c r="L565" s="256"/>
      <c r="M565" s="257"/>
      <c r="N565" s="257"/>
      <c r="O565" s="257"/>
      <c r="P565" s="257"/>
      <c r="Q565" s="258"/>
      <c r="R565" s="255"/>
      <c r="S565" s="256"/>
      <c r="T565" s="257"/>
      <c r="U565" s="257"/>
      <c r="V565" s="257"/>
      <c r="W565" s="257"/>
      <c r="X565" s="258"/>
      <c r="Y565" s="321"/>
      <c r="Z565" s="31"/>
    </row>
    <row r="566" spans="1:27">
      <c r="A566" s="274"/>
      <c r="B566" s="235" t="s">
        <v>682</v>
      </c>
      <c r="C566" s="223">
        <v>27785</v>
      </c>
      <c r="D566" s="31">
        <v>7659</v>
      </c>
      <c r="E566" s="31">
        <v>23283</v>
      </c>
      <c r="F566" s="31">
        <v>297</v>
      </c>
      <c r="G566" s="31">
        <v>1139</v>
      </c>
      <c r="H566" s="31">
        <v>380</v>
      </c>
      <c r="I566" s="181">
        <v>60543</v>
      </c>
      <c r="J566" s="321"/>
      <c r="K566" s="256"/>
      <c r="L566" s="256"/>
      <c r="M566" s="257"/>
      <c r="N566" s="257"/>
      <c r="O566" s="257"/>
      <c r="P566" s="257"/>
      <c r="Q566" s="258"/>
      <c r="R566" s="255"/>
      <c r="S566" s="256"/>
      <c r="T566" s="257"/>
      <c r="U566" s="257"/>
      <c r="V566" s="257"/>
      <c r="W566" s="257"/>
      <c r="X566" s="258"/>
      <c r="Y566" s="321"/>
      <c r="Z566" s="31"/>
    </row>
    <row r="567" spans="1:27">
      <c r="A567" s="274"/>
      <c r="B567" s="235" t="s">
        <v>804</v>
      </c>
      <c r="C567" s="223">
        <v>28046</v>
      </c>
      <c r="D567" s="31">
        <v>7774</v>
      </c>
      <c r="E567" s="31">
        <v>22852</v>
      </c>
      <c r="F567" s="31">
        <v>331</v>
      </c>
      <c r="G567" s="31">
        <v>1051</v>
      </c>
      <c r="H567" s="31">
        <v>466</v>
      </c>
      <c r="I567" s="181">
        <v>60520</v>
      </c>
      <c r="J567" s="321"/>
      <c r="K567" s="256"/>
      <c r="L567" s="256"/>
      <c r="M567" s="257"/>
      <c r="N567" s="257"/>
      <c r="O567" s="257"/>
      <c r="P567" s="257"/>
      <c r="Q567" s="258"/>
      <c r="R567" s="255"/>
      <c r="S567" s="256"/>
      <c r="T567" s="257"/>
      <c r="U567" s="257"/>
      <c r="V567" s="257"/>
      <c r="W567" s="257"/>
      <c r="X567" s="258"/>
      <c r="Y567" s="321"/>
      <c r="Z567" s="31"/>
    </row>
    <row r="568" spans="1:27">
      <c r="A568" s="274"/>
      <c r="B568" s="235" t="s">
        <v>57</v>
      </c>
      <c r="C568" s="223">
        <v>29509</v>
      </c>
      <c r="D568" s="31">
        <v>8240</v>
      </c>
      <c r="E568" s="31">
        <v>23872</v>
      </c>
      <c r="F568" s="31">
        <v>355</v>
      </c>
      <c r="G568" s="31">
        <v>1013</v>
      </c>
      <c r="H568" s="31">
        <v>416</v>
      </c>
      <c r="I568" s="181">
        <v>63405</v>
      </c>
      <c r="J568" s="321"/>
      <c r="K568" s="256"/>
      <c r="L568" s="256"/>
      <c r="M568" s="257"/>
      <c r="N568" s="257"/>
      <c r="O568" s="257"/>
      <c r="P568" s="257"/>
      <c r="Q568" s="258"/>
      <c r="R568" s="255"/>
      <c r="S568" s="256"/>
      <c r="T568" s="257"/>
      <c r="U568" s="257"/>
      <c r="V568" s="257"/>
      <c r="W568" s="257"/>
      <c r="X568" s="258"/>
      <c r="Y568" s="321"/>
      <c r="Z568" s="31"/>
      <c r="AA568" s="599"/>
    </row>
    <row r="569" spans="1:27">
      <c r="A569" s="274"/>
      <c r="B569" s="235" t="s">
        <v>650</v>
      </c>
      <c r="C569" s="223">
        <v>30442</v>
      </c>
      <c r="D569" s="31">
        <v>8014</v>
      </c>
      <c r="E569" s="31">
        <v>23947</v>
      </c>
      <c r="F569" s="31">
        <v>681</v>
      </c>
      <c r="G569" s="31">
        <v>1014</v>
      </c>
      <c r="H569" s="31">
        <v>444</v>
      </c>
      <c r="I569" s="181">
        <v>64542</v>
      </c>
      <c r="J569" s="321"/>
      <c r="K569" s="256"/>
      <c r="L569" s="256"/>
      <c r="M569" s="257"/>
      <c r="N569" s="257"/>
      <c r="O569" s="257"/>
      <c r="P569" s="257"/>
      <c r="Q569" s="258"/>
      <c r="R569" s="255"/>
      <c r="S569" s="256"/>
      <c r="T569" s="257"/>
      <c r="U569" s="257"/>
      <c r="V569" s="257"/>
      <c r="W569" s="257"/>
      <c r="X569" s="258"/>
      <c r="Y569" s="321"/>
      <c r="Z569" s="31"/>
    </row>
    <row r="570" spans="1:27">
      <c r="A570" s="274"/>
      <c r="B570" s="236" t="s">
        <v>1030</v>
      </c>
      <c r="C570" s="234">
        <v>30074</v>
      </c>
      <c r="D570" s="84">
        <v>8208</v>
      </c>
      <c r="E570" s="84">
        <v>24390</v>
      </c>
      <c r="F570" s="84">
        <v>775</v>
      </c>
      <c r="G570" s="84">
        <v>990</v>
      </c>
      <c r="H570" s="84">
        <v>518</v>
      </c>
      <c r="I570" s="182">
        <v>64955</v>
      </c>
      <c r="J570" s="321"/>
      <c r="K570" s="260"/>
      <c r="L570" s="260"/>
      <c r="M570" s="261"/>
      <c r="N570" s="261"/>
      <c r="O570" s="261"/>
      <c r="P570" s="261"/>
      <c r="Q570" s="262"/>
      <c r="R570" s="259"/>
      <c r="S570" s="260"/>
      <c r="T570" s="261"/>
      <c r="U570" s="261"/>
      <c r="V570" s="261"/>
      <c r="W570" s="261"/>
      <c r="X570" s="262"/>
      <c r="Y570" s="321"/>
      <c r="Z570" s="31"/>
    </row>
    <row r="571" spans="1:27">
      <c r="A571" s="274"/>
      <c r="B571" s="235" t="s">
        <v>361</v>
      </c>
      <c r="C571" s="223">
        <v>21992</v>
      </c>
      <c r="D571" s="31">
        <v>3654</v>
      </c>
      <c r="E571" s="31">
        <v>16473</v>
      </c>
      <c r="F571" s="31">
        <v>114</v>
      </c>
      <c r="G571" s="31">
        <v>679</v>
      </c>
      <c r="H571" s="31">
        <v>179</v>
      </c>
      <c r="I571" s="181">
        <v>43091</v>
      </c>
      <c r="J571" s="321"/>
      <c r="K571" s="256"/>
      <c r="L571" s="256"/>
      <c r="M571" s="257"/>
      <c r="N571" s="257"/>
      <c r="O571" s="257"/>
      <c r="P571" s="257"/>
      <c r="Q571" s="258"/>
      <c r="R571" s="255"/>
      <c r="S571" s="256"/>
      <c r="T571" s="257"/>
      <c r="U571" s="257"/>
      <c r="V571" s="257"/>
      <c r="W571" s="257"/>
      <c r="X571" s="258"/>
      <c r="Y571" s="321"/>
      <c r="Z571" s="31"/>
    </row>
    <row r="572" spans="1:27">
      <c r="A572" s="274"/>
      <c r="B572" s="235" t="s">
        <v>652</v>
      </c>
      <c r="C572" s="223">
        <v>23467</v>
      </c>
      <c r="D572" s="31">
        <v>3937</v>
      </c>
      <c r="E572" s="31">
        <v>16478</v>
      </c>
      <c r="F572" s="31">
        <v>112</v>
      </c>
      <c r="G572" s="31">
        <v>695</v>
      </c>
      <c r="H572" s="31">
        <v>296</v>
      </c>
      <c r="I572" s="181">
        <v>44985</v>
      </c>
      <c r="J572" s="321"/>
      <c r="K572" s="256"/>
      <c r="L572" s="256"/>
      <c r="M572" s="257"/>
      <c r="N572" s="257"/>
      <c r="O572" s="257"/>
      <c r="P572" s="257"/>
      <c r="Q572" s="258"/>
      <c r="R572" s="255"/>
      <c r="S572" s="256"/>
      <c r="T572" s="257"/>
      <c r="U572" s="257"/>
      <c r="V572" s="257"/>
      <c r="W572" s="257"/>
      <c r="X572" s="258"/>
      <c r="Y572" s="321"/>
      <c r="Z572" s="31"/>
    </row>
    <row r="573" spans="1:27">
      <c r="A573" s="274"/>
      <c r="B573" s="235" t="s">
        <v>654</v>
      </c>
      <c r="C573" s="237">
        <v>24613</v>
      </c>
      <c r="D573" s="238">
        <v>3668</v>
      </c>
      <c r="E573" s="238">
        <v>16401</v>
      </c>
      <c r="F573" s="238">
        <v>97</v>
      </c>
      <c r="G573" s="238">
        <v>728</v>
      </c>
      <c r="H573" s="238">
        <v>395</v>
      </c>
      <c r="I573" s="322">
        <v>45902</v>
      </c>
      <c r="J573" s="321"/>
      <c r="K573" s="256"/>
      <c r="L573" s="256"/>
      <c r="M573" s="257"/>
      <c r="N573" s="257"/>
      <c r="O573" s="257"/>
      <c r="P573" s="257"/>
      <c r="Q573" s="258"/>
      <c r="R573" s="255"/>
      <c r="S573" s="256"/>
      <c r="T573" s="257"/>
      <c r="U573" s="257"/>
      <c r="V573" s="257"/>
      <c r="W573" s="257"/>
      <c r="X573" s="258"/>
      <c r="Y573" s="321"/>
      <c r="Z573" s="31"/>
    </row>
    <row r="574" spans="1:27">
      <c r="A574" s="274"/>
      <c r="B574" s="235" t="s">
        <v>380</v>
      </c>
      <c r="C574" s="223">
        <v>26259</v>
      </c>
      <c r="D574" s="31">
        <v>4138</v>
      </c>
      <c r="E574" s="31">
        <v>17693</v>
      </c>
      <c r="F574" s="31">
        <v>166</v>
      </c>
      <c r="G574" s="31">
        <v>794</v>
      </c>
      <c r="H574" s="31">
        <v>423</v>
      </c>
      <c r="I574" s="181">
        <v>49473</v>
      </c>
      <c r="J574" s="321"/>
      <c r="K574" s="256"/>
      <c r="L574" s="256"/>
      <c r="M574" s="257"/>
      <c r="N574" s="257"/>
      <c r="O574" s="257"/>
      <c r="P574" s="257"/>
      <c r="Q574" s="258"/>
      <c r="R574" s="255"/>
      <c r="S574" s="256"/>
      <c r="T574" s="257"/>
      <c r="U574" s="257"/>
      <c r="V574" s="257"/>
      <c r="W574" s="257"/>
      <c r="X574" s="258"/>
      <c r="Y574" s="321"/>
      <c r="Z574" s="31"/>
    </row>
    <row r="575" spans="1:27">
      <c r="A575" s="274"/>
      <c r="B575" s="235" t="s">
        <v>382</v>
      </c>
      <c r="C575" s="223">
        <v>26413</v>
      </c>
      <c r="D575" s="31">
        <v>4613</v>
      </c>
      <c r="E575" s="31">
        <v>18960</v>
      </c>
      <c r="F575" s="31">
        <v>285</v>
      </c>
      <c r="G575" s="31">
        <v>869</v>
      </c>
      <c r="H575" s="31">
        <v>347</v>
      </c>
      <c r="I575" s="181">
        <v>51487</v>
      </c>
      <c r="J575" s="321"/>
      <c r="K575" s="306"/>
      <c r="L575" s="256"/>
      <c r="M575" s="257"/>
      <c r="N575" s="257"/>
      <c r="O575" s="257"/>
      <c r="P575" s="257"/>
      <c r="Q575" s="258"/>
      <c r="R575" s="255"/>
      <c r="S575" s="256"/>
      <c r="T575" s="257"/>
      <c r="U575" s="257"/>
      <c r="V575" s="257"/>
      <c r="W575" s="257"/>
      <c r="X575" s="258"/>
      <c r="Y575" s="321"/>
      <c r="Z575" s="31"/>
    </row>
    <row r="576" spans="1:27">
      <c r="A576" s="274"/>
      <c r="B576" s="235" t="s">
        <v>656</v>
      </c>
      <c r="C576" s="223">
        <v>27638</v>
      </c>
      <c r="D576" s="31">
        <v>5848</v>
      </c>
      <c r="E576" s="31">
        <v>19843</v>
      </c>
      <c r="F576" s="31">
        <v>299</v>
      </c>
      <c r="G576" s="31">
        <v>906</v>
      </c>
      <c r="H576" s="31">
        <v>406</v>
      </c>
      <c r="I576" s="181">
        <v>54940</v>
      </c>
      <c r="J576" s="321"/>
      <c r="K576" s="256">
        <f>IF(C576&gt;0,(C576/C564)*100,)</f>
        <v>95.175453700196286</v>
      </c>
      <c r="L576" s="256">
        <f t="shared" ref="L576:L577" si="261">IF(D576&gt;0,(D576/D564)*100,)</f>
        <v>93.239795918367349</v>
      </c>
      <c r="M576" s="257">
        <f t="shared" ref="M576:M582" si="262">IF(E576&gt;0,(E576/E564)*100,)</f>
        <v>92.93709896491967</v>
      </c>
      <c r="N576" s="257">
        <f t="shared" ref="N576:N582" si="263">IF(F576&gt;0,(F576/F564)*100,)</f>
        <v>91.717791411042953</v>
      </c>
      <c r="O576" s="257">
        <f t="shared" ref="O576:O580" si="264">IF(G576&gt;0,(G576/G564)*100,)</f>
        <v>79.057591623036643</v>
      </c>
      <c r="P576" s="263">
        <f t="shared" ref="P576:P582" si="265">IF(H576&gt;0,(H576/H564)*100,)</f>
        <v>97.831325301204814</v>
      </c>
      <c r="Q576" s="257">
        <f>IF(I576&gt;0,(I576/I564)*100,)</f>
        <v>93.835932296025547</v>
      </c>
      <c r="R576" s="255"/>
      <c r="S576" s="256"/>
      <c r="T576" s="257"/>
      <c r="U576" s="257"/>
      <c r="V576" s="257"/>
      <c r="W576" s="257"/>
      <c r="X576" s="258"/>
      <c r="Y576" s="321"/>
      <c r="Z576" s="31"/>
    </row>
    <row r="577" spans="1:32">
      <c r="A577" s="274"/>
      <c r="B577" s="235" t="s">
        <v>658</v>
      </c>
      <c r="C577" s="223">
        <v>26900</v>
      </c>
      <c r="D577" s="31">
        <v>7082</v>
      </c>
      <c r="E577" s="31">
        <v>21768</v>
      </c>
      <c r="F577" s="31">
        <v>292</v>
      </c>
      <c r="G577" s="31">
        <v>1002</v>
      </c>
      <c r="H577" s="31">
        <v>401</v>
      </c>
      <c r="I577" s="181">
        <v>57445</v>
      </c>
      <c r="J577" s="321"/>
      <c r="K577" s="281">
        <f t="shared" ref="K577:K582" si="266">IF(C577&gt;0,(C577/C565)*100,)</f>
        <v>95.862585082498839</v>
      </c>
      <c r="L577" s="264">
        <f t="shared" si="261"/>
        <v>94.489659773182126</v>
      </c>
      <c r="M577" s="264">
        <f t="shared" si="262"/>
        <v>94.651708844247324</v>
      </c>
      <c r="N577" s="264">
        <f t="shared" si="263"/>
        <v>88.217522658610264</v>
      </c>
      <c r="O577" s="264">
        <f t="shared" si="264"/>
        <v>81.331168831168839</v>
      </c>
      <c r="P577" s="265">
        <f t="shared" si="265"/>
        <v>97.330097087378647</v>
      </c>
      <c r="Q577" s="266">
        <f t="shared" ref="Q577:Q582" si="267">IF(I577&gt;0,(I577/I565)*100,)</f>
        <v>94.904921607824349</v>
      </c>
      <c r="R577" s="264"/>
      <c r="S577" s="264"/>
      <c r="T577" s="264"/>
      <c r="U577" s="264"/>
      <c r="V577" s="264"/>
      <c r="W577" s="265"/>
      <c r="X577" s="281"/>
      <c r="Y577" s="321"/>
      <c r="Z577" s="31"/>
    </row>
    <row r="578" spans="1:32">
      <c r="A578" s="274"/>
      <c r="B578" s="235" t="s">
        <v>660</v>
      </c>
      <c r="C578" s="223">
        <v>26355</v>
      </c>
      <c r="D578" s="31">
        <v>7216</v>
      </c>
      <c r="E578" s="31">
        <v>21056</v>
      </c>
      <c r="F578" s="31">
        <v>261</v>
      </c>
      <c r="G578" s="31">
        <v>664</v>
      </c>
      <c r="H578" s="31">
        <v>377</v>
      </c>
      <c r="I578" s="181">
        <v>55929</v>
      </c>
      <c r="J578" s="321"/>
      <c r="K578" s="264">
        <f t="shared" si="266"/>
        <v>94.853338132085668</v>
      </c>
      <c r="L578" s="264">
        <f>IF(D578&gt;0,(D578/D566)*100,)</f>
        <v>94.215955085520292</v>
      </c>
      <c r="M578" s="264">
        <f t="shared" si="262"/>
        <v>90.435081389855256</v>
      </c>
      <c r="N578" s="264">
        <f t="shared" si="263"/>
        <v>87.878787878787875</v>
      </c>
      <c r="O578" s="264">
        <f t="shared" si="264"/>
        <v>58.296751536435465</v>
      </c>
      <c r="P578" s="265">
        <f t="shared" si="265"/>
        <v>99.210526315789465</v>
      </c>
      <c r="Q578" s="266">
        <f t="shared" si="267"/>
        <v>92.37897031861651</v>
      </c>
      <c r="R578" s="264"/>
      <c r="S578" s="264"/>
      <c r="T578" s="264"/>
      <c r="U578" s="264"/>
      <c r="V578" s="264"/>
      <c r="W578" s="265"/>
      <c r="X578" s="281"/>
      <c r="Y578" s="321"/>
      <c r="Z578" s="31"/>
    </row>
    <row r="579" spans="1:32">
      <c r="A579" s="274"/>
      <c r="B579" s="235" t="s">
        <v>806</v>
      </c>
      <c r="C579" s="223">
        <v>26827</v>
      </c>
      <c r="D579" s="31">
        <v>6313</v>
      </c>
      <c r="E579" s="31">
        <v>21245</v>
      </c>
      <c r="F579" s="31">
        <v>304</v>
      </c>
      <c r="G579" s="31">
        <v>624</v>
      </c>
      <c r="H579" s="31">
        <v>461</v>
      </c>
      <c r="I579" s="181">
        <v>55774</v>
      </c>
      <c r="J579" s="321"/>
      <c r="K579" s="264">
        <f t="shared" si="266"/>
        <v>95.653569136418739</v>
      </c>
      <c r="L579" s="264">
        <f t="shared" ref="L579:L582" si="268">IF(D579&gt;0,(D579/D567)*100,)</f>
        <v>81.20658605608439</v>
      </c>
      <c r="M579" s="264">
        <f t="shared" si="262"/>
        <v>92.967792753369508</v>
      </c>
      <c r="N579" s="264">
        <f t="shared" si="263"/>
        <v>91.842900302114799</v>
      </c>
      <c r="O579" s="264">
        <f t="shared" si="264"/>
        <v>59.372026641294006</v>
      </c>
      <c r="P579" s="265">
        <f t="shared" si="265"/>
        <v>98.927038626609445</v>
      </c>
      <c r="Q579" s="266">
        <f t="shared" si="267"/>
        <v>92.157964309319226</v>
      </c>
      <c r="R579" s="264"/>
      <c r="S579" s="264"/>
      <c r="T579" s="264"/>
      <c r="U579" s="264"/>
      <c r="V579" s="264"/>
      <c r="W579" s="265"/>
      <c r="X579" s="281"/>
      <c r="Y579" s="321"/>
      <c r="Z579" s="31"/>
    </row>
    <row r="580" spans="1:32">
      <c r="A580" s="274"/>
      <c r="B580" s="235" t="s">
        <v>39</v>
      </c>
      <c r="C580" s="223">
        <v>28564</v>
      </c>
      <c r="D580" s="31">
        <v>6780</v>
      </c>
      <c r="E580" s="31">
        <v>22712</v>
      </c>
      <c r="F580" s="31">
        <v>315</v>
      </c>
      <c r="G580" s="31">
        <v>671</v>
      </c>
      <c r="H580" s="31">
        <v>412</v>
      </c>
      <c r="I580" s="181">
        <v>59454</v>
      </c>
      <c r="J580" s="321"/>
      <c r="K580" s="264">
        <f t="shared" si="266"/>
        <v>96.797587176793513</v>
      </c>
      <c r="L580" s="264">
        <f t="shared" si="268"/>
        <v>82.28155339805825</v>
      </c>
      <c r="M580" s="264">
        <f t="shared" si="262"/>
        <v>95.140750670241289</v>
      </c>
      <c r="N580" s="264">
        <f t="shared" si="263"/>
        <v>88.732394366197184</v>
      </c>
      <c r="O580" s="264">
        <f t="shared" si="264"/>
        <v>66.238894373149066</v>
      </c>
      <c r="P580" s="265">
        <f t="shared" si="265"/>
        <v>99.038461538461547</v>
      </c>
      <c r="Q580" s="266">
        <f t="shared" si="267"/>
        <v>93.768630234208658</v>
      </c>
      <c r="R580" s="264"/>
      <c r="S580" s="264"/>
      <c r="T580" s="264"/>
      <c r="U580" s="264"/>
      <c r="V580" s="264"/>
      <c r="W580" s="265"/>
      <c r="X580" s="281"/>
      <c r="Y580" s="321"/>
      <c r="Z580" s="31"/>
    </row>
    <row r="581" spans="1:32">
      <c r="A581" s="274"/>
      <c r="B581" s="235" t="s">
        <v>662</v>
      </c>
      <c r="C581" s="223">
        <v>29298</v>
      </c>
      <c r="D581" s="31">
        <v>7552</v>
      </c>
      <c r="E581" s="31">
        <v>22791</v>
      </c>
      <c r="F581" s="31">
        <v>669</v>
      </c>
      <c r="G581" s="31">
        <v>737</v>
      </c>
      <c r="H581" s="31">
        <v>438</v>
      </c>
      <c r="I581" s="181">
        <v>61485</v>
      </c>
      <c r="J581" s="321"/>
      <c r="K581" s="281">
        <f t="shared" si="266"/>
        <v>96.242034031929563</v>
      </c>
      <c r="L581" s="281">
        <f t="shared" si="268"/>
        <v>94.235088594958825</v>
      </c>
      <c r="M581" s="281">
        <f t="shared" si="262"/>
        <v>95.172672986177815</v>
      </c>
      <c r="N581" s="281">
        <f t="shared" si="263"/>
        <v>98.23788546255507</v>
      </c>
      <c r="O581" s="281">
        <f>IF(G581&gt;0,(G581/G569)*100,)</f>
        <v>72.682445759368846</v>
      </c>
      <c r="P581" s="265">
        <f t="shared" si="265"/>
        <v>98.648648648648646</v>
      </c>
      <c r="Q581" s="266">
        <f t="shared" si="267"/>
        <v>95.263549316723996</v>
      </c>
      <c r="R581" s="688"/>
      <c r="S581" s="281"/>
      <c r="T581" s="281"/>
      <c r="U581" s="281"/>
      <c r="V581" s="281"/>
      <c r="W581" s="265"/>
      <c r="X581" s="281"/>
      <c r="Y581" s="321"/>
      <c r="Z581" s="31"/>
    </row>
    <row r="582" spans="1:32">
      <c r="A582" s="274"/>
      <c r="B582" s="236" t="s">
        <v>1032</v>
      </c>
      <c r="C582" s="234">
        <v>28741</v>
      </c>
      <c r="D582" s="84">
        <v>7573</v>
      </c>
      <c r="E582" s="84">
        <v>23338</v>
      </c>
      <c r="F582" s="84">
        <v>750</v>
      </c>
      <c r="G582" s="84">
        <v>621</v>
      </c>
      <c r="H582" s="84">
        <v>491</v>
      </c>
      <c r="I582" s="182">
        <v>61514</v>
      </c>
      <c r="J582" s="321"/>
      <c r="K582" s="267">
        <f t="shared" si="266"/>
        <v>95.567599920196841</v>
      </c>
      <c r="L582" s="267">
        <f t="shared" si="268"/>
        <v>92.26364522417154</v>
      </c>
      <c r="M582" s="267">
        <f t="shared" si="262"/>
        <v>95.686756867568675</v>
      </c>
      <c r="N582" s="267">
        <f t="shared" si="263"/>
        <v>96.774193548387103</v>
      </c>
      <c r="O582" s="267">
        <f>IF(G582&gt;0,(G582/G570)*100,)</f>
        <v>62.727272727272734</v>
      </c>
      <c r="P582" s="268">
        <f t="shared" si="265"/>
        <v>94.78764478764478</v>
      </c>
      <c r="Q582" s="269">
        <f t="shared" si="267"/>
        <v>94.702486336694633</v>
      </c>
      <c r="R582" s="270" t="s">
        <v>37</v>
      </c>
      <c r="Y582" s="321"/>
    </row>
    <row r="583" spans="1:32">
      <c r="A583" s="274"/>
      <c r="B583" s="235" t="s">
        <v>41</v>
      </c>
      <c r="C583" s="223">
        <v>23955</v>
      </c>
      <c r="D583" s="31">
        <v>4539</v>
      </c>
      <c r="E583" s="31">
        <v>14793</v>
      </c>
      <c r="F583" s="31">
        <v>195</v>
      </c>
      <c r="G583" s="31">
        <v>376</v>
      </c>
      <c r="H583" s="31">
        <v>234</v>
      </c>
      <c r="I583" s="181">
        <v>44092</v>
      </c>
      <c r="J583" s="321"/>
      <c r="K583" s="264">
        <f t="shared" ref="K583:Q585" si="269">IF(C583&gt;0,(C583/C580)*100,)</f>
        <v>83.864304719227007</v>
      </c>
      <c r="L583" s="264">
        <f t="shared" si="269"/>
        <v>66.946902654867259</v>
      </c>
      <c r="M583" s="264">
        <f t="shared" si="269"/>
        <v>65.132969355406829</v>
      </c>
      <c r="N583" s="264">
        <f t="shared" si="269"/>
        <v>61.904761904761905</v>
      </c>
      <c r="O583" s="264">
        <f t="shared" si="269"/>
        <v>56.035767511177347</v>
      </c>
      <c r="P583" s="265">
        <f t="shared" si="269"/>
        <v>56.796116504854368</v>
      </c>
      <c r="Q583" s="266">
        <f t="shared" si="269"/>
        <v>74.161536650183336</v>
      </c>
      <c r="R583" s="264">
        <f t="shared" ref="R583:X585" si="270">+K583+K586</f>
        <v>93.446296036969613</v>
      </c>
      <c r="S583" s="264">
        <f t="shared" si="270"/>
        <v>83.923303834808266</v>
      </c>
      <c r="T583" s="264">
        <f t="shared" si="270"/>
        <v>80.970412116942583</v>
      </c>
      <c r="U583" s="264">
        <f t="shared" si="270"/>
        <v>80.317460317460316</v>
      </c>
      <c r="V583" s="264">
        <f t="shared" si="270"/>
        <v>71.833084947839041</v>
      </c>
      <c r="W583" s="265">
        <f t="shared" si="270"/>
        <v>88.592233009708735</v>
      </c>
      <c r="X583" s="281">
        <f t="shared" si="270"/>
        <v>87.247283614222766</v>
      </c>
      <c r="Y583" s="321"/>
      <c r="Z583" s="31">
        <f t="shared" ref="Z583:AF585" si="271">+K583+K586+K589</f>
        <v>100</v>
      </c>
      <c r="AA583" s="180">
        <f t="shared" si="271"/>
        <v>100</v>
      </c>
      <c r="AB583" s="180">
        <f t="shared" si="271"/>
        <v>100</v>
      </c>
      <c r="AC583" s="180">
        <f t="shared" si="271"/>
        <v>100</v>
      </c>
      <c r="AD583" s="180">
        <f t="shared" si="271"/>
        <v>100</v>
      </c>
      <c r="AE583" s="180">
        <f t="shared" si="271"/>
        <v>100</v>
      </c>
      <c r="AF583" s="180">
        <f t="shared" si="271"/>
        <v>100</v>
      </c>
    </row>
    <row r="584" spans="1:32">
      <c r="A584" s="274"/>
      <c r="B584" s="235" t="s">
        <v>664</v>
      </c>
      <c r="C584" s="223">
        <v>24444</v>
      </c>
      <c r="D584" s="31">
        <v>4744</v>
      </c>
      <c r="E584" s="31">
        <v>15323</v>
      </c>
      <c r="F584" s="31">
        <v>396</v>
      </c>
      <c r="G584" s="31">
        <v>421</v>
      </c>
      <c r="H584" s="31">
        <v>234</v>
      </c>
      <c r="I584" s="181">
        <v>45562</v>
      </c>
      <c r="J584" s="321"/>
      <c r="K584" s="281">
        <f t="shared" si="269"/>
        <v>83.432316199057951</v>
      </c>
      <c r="L584" s="281">
        <f t="shared" si="269"/>
        <v>62.817796610169495</v>
      </c>
      <c r="M584" s="281">
        <f t="shared" si="269"/>
        <v>67.232679566495548</v>
      </c>
      <c r="N584" s="281">
        <f t="shared" si="269"/>
        <v>59.192825112107627</v>
      </c>
      <c r="O584" s="281">
        <f t="shared" si="269"/>
        <v>57.123473541383987</v>
      </c>
      <c r="P584" s="265">
        <f t="shared" si="269"/>
        <v>53.424657534246577</v>
      </c>
      <c r="Q584" s="266">
        <f t="shared" si="269"/>
        <v>74.102626656908186</v>
      </c>
      <c r="R584" s="281">
        <f t="shared" si="270"/>
        <v>92.753771588504335</v>
      </c>
      <c r="S584" s="281">
        <f t="shared" si="270"/>
        <v>85.699152542372886</v>
      </c>
      <c r="T584" s="281">
        <f t="shared" si="270"/>
        <v>82.567680224650076</v>
      </c>
      <c r="U584" s="281">
        <f t="shared" si="270"/>
        <v>76.083707025411059</v>
      </c>
      <c r="V584" s="281">
        <f t="shared" si="270"/>
        <v>73.812754409769326</v>
      </c>
      <c r="W584" s="265">
        <f t="shared" si="270"/>
        <v>82.648401826484019</v>
      </c>
      <c r="X584" s="281">
        <f t="shared" si="270"/>
        <v>87.631129543791161</v>
      </c>
      <c r="Y584" s="321"/>
      <c r="Z584" s="31">
        <f t="shared" si="271"/>
        <v>100</v>
      </c>
      <c r="AA584" s="179">
        <f t="shared" si="271"/>
        <v>100</v>
      </c>
      <c r="AB584" s="179">
        <f t="shared" si="271"/>
        <v>100</v>
      </c>
      <c r="AC584" s="179">
        <f t="shared" si="271"/>
        <v>100</v>
      </c>
      <c r="AD584" s="179">
        <f t="shared" si="271"/>
        <v>99.999999999999986</v>
      </c>
      <c r="AE584" s="179">
        <f t="shared" si="271"/>
        <v>100</v>
      </c>
      <c r="AF584" s="179">
        <f t="shared" si="271"/>
        <v>100</v>
      </c>
    </row>
    <row r="585" spans="1:32">
      <c r="A585" s="274"/>
      <c r="B585" s="236" t="s">
        <v>1034</v>
      </c>
      <c r="C585" s="234">
        <v>24202</v>
      </c>
      <c r="D585" s="84">
        <v>4700</v>
      </c>
      <c r="E585" s="84">
        <v>16038</v>
      </c>
      <c r="F585" s="84">
        <v>437</v>
      </c>
      <c r="G585" s="84">
        <v>387</v>
      </c>
      <c r="H585" s="84">
        <v>265</v>
      </c>
      <c r="I585" s="182">
        <v>46029</v>
      </c>
      <c r="J585" s="321"/>
      <c r="K585" s="267">
        <f t="shared" si="269"/>
        <v>84.207230089419298</v>
      </c>
      <c r="L585" s="267">
        <f t="shared" si="269"/>
        <v>62.062590783045025</v>
      </c>
      <c r="M585" s="267">
        <f t="shared" si="269"/>
        <v>68.720541605964527</v>
      </c>
      <c r="N585" s="267">
        <f t="shared" si="269"/>
        <v>58.266666666666666</v>
      </c>
      <c r="O585" s="267">
        <f t="shared" si="269"/>
        <v>62.318840579710141</v>
      </c>
      <c r="P585" s="268">
        <f t="shared" si="269"/>
        <v>53.971486761710793</v>
      </c>
      <c r="Q585" s="269">
        <f t="shared" si="269"/>
        <v>74.826868680300421</v>
      </c>
      <c r="R585" s="281">
        <f t="shared" si="270"/>
        <v>93.176994537420413</v>
      </c>
      <c r="S585" s="281">
        <f t="shared" si="270"/>
        <v>86.412254060478006</v>
      </c>
      <c r="T585" s="281">
        <f t="shared" si="270"/>
        <v>83.657554203445031</v>
      </c>
      <c r="U585" s="281">
        <f t="shared" si="270"/>
        <v>78.933333333333337</v>
      </c>
      <c r="V585" s="281">
        <f t="shared" si="270"/>
        <v>74.074074074074076</v>
      </c>
      <c r="W585" s="265">
        <f t="shared" si="270"/>
        <v>91.038696537678206</v>
      </c>
      <c r="X585" s="281">
        <f t="shared" si="270"/>
        <v>88.348993725005698</v>
      </c>
      <c r="Y585" s="321"/>
      <c r="Z585" s="31">
        <f t="shared" si="271"/>
        <v>100</v>
      </c>
      <c r="AA585" s="179">
        <f t="shared" si="271"/>
        <v>99.999999999999986</v>
      </c>
      <c r="AB585" s="179">
        <f t="shared" si="271"/>
        <v>100</v>
      </c>
      <c r="AC585" s="179">
        <f t="shared" si="271"/>
        <v>100</v>
      </c>
      <c r="AD585" s="179">
        <f t="shared" si="271"/>
        <v>100</v>
      </c>
      <c r="AE585" s="179">
        <f t="shared" si="271"/>
        <v>100</v>
      </c>
      <c r="AF585" s="179">
        <f t="shared" si="271"/>
        <v>100.00000000000001</v>
      </c>
    </row>
    <row r="586" spans="1:32">
      <c r="A586" s="274"/>
      <c r="B586" s="235" t="s">
        <v>43</v>
      </c>
      <c r="C586" s="223">
        <v>2737</v>
      </c>
      <c r="D586" s="31">
        <v>1151</v>
      </c>
      <c r="E586" s="31">
        <v>3597</v>
      </c>
      <c r="F586" s="31">
        <v>58</v>
      </c>
      <c r="G586" s="31">
        <v>106</v>
      </c>
      <c r="H586" s="31">
        <v>131</v>
      </c>
      <c r="I586" s="181">
        <v>7780</v>
      </c>
      <c r="J586" s="321"/>
      <c r="K586" s="264">
        <f t="shared" ref="K586:Q588" si="272">IF(C586&gt;0,(C586/C580)*100,)</f>
        <v>9.581991317742613</v>
      </c>
      <c r="L586" s="264">
        <f t="shared" si="272"/>
        <v>16.976401179941004</v>
      </c>
      <c r="M586" s="264">
        <f t="shared" si="272"/>
        <v>15.837442761535753</v>
      </c>
      <c r="N586" s="264">
        <f t="shared" si="272"/>
        <v>18.412698412698415</v>
      </c>
      <c r="O586" s="264">
        <f t="shared" si="272"/>
        <v>15.797317436661698</v>
      </c>
      <c r="P586" s="265">
        <f t="shared" si="272"/>
        <v>31.796116504854371</v>
      </c>
      <c r="Q586" s="266">
        <f t="shared" si="272"/>
        <v>13.085746964039425</v>
      </c>
      <c r="R586" s="256"/>
      <c r="S586" s="256"/>
      <c r="T586" s="257"/>
      <c r="U586" s="257"/>
      <c r="V586" s="257"/>
      <c r="W586" s="257"/>
      <c r="X586" s="258"/>
      <c r="Y586" s="321"/>
      <c r="Z586" s="31"/>
    </row>
    <row r="587" spans="1:32">
      <c r="A587" s="274"/>
      <c r="B587" s="235" t="s">
        <v>666</v>
      </c>
      <c r="C587" s="223">
        <v>2731</v>
      </c>
      <c r="D587" s="31">
        <v>1728</v>
      </c>
      <c r="E587" s="31">
        <v>3495</v>
      </c>
      <c r="F587" s="31">
        <v>113</v>
      </c>
      <c r="G587" s="31">
        <v>123</v>
      </c>
      <c r="H587" s="31">
        <v>128</v>
      </c>
      <c r="I587" s="181">
        <v>8318</v>
      </c>
      <c r="J587" s="321"/>
      <c r="K587" s="281">
        <f t="shared" si="272"/>
        <v>9.3214553894463794</v>
      </c>
      <c r="L587" s="281">
        <f t="shared" si="272"/>
        <v>22.881355932203391</v>
      </c>
      <c r="M587" s="281">
        <f t="shared" si="272"/>
        <v>15.335000658154534</v>
      </c>
      <c r="N587" s="281">
        <f t="shared" si="272"/>
        <v>16.890881913303438</v>
      </c>
      <c r="O587" s="281">
        <f t="shared" si="272"/>
        <v>16.689280868385346</v>
      </c>
      <c r="P587" s="265">
        <f t="shared" si="272"/>
        <v>29.223744292237441</v>
      </c>
      <c r="Q587" s="266">
        <f t="shared" si="272"/>
        <v>13.528502886882979</v>
      </c>
      <c r="R587" s="264"/>
      <c r="S587" s="264"/>
      <c r="T587" s="264"/>
      <c r="U587" s="264"/>
      <c r="V587" s="264"/>
      <c r="W587" s="265"/>
      <c r="X587" s="281"/>
      <c r="Y587" s="321"/>
      <c r="Z587" s="31"/>
    </row>
    <row r="588" spans="1:32">
      <c r="A588" s="274"/>
      <c r="B588" s="236" t="s">
        <v>1036</v>
      </c>
      <c r="C588" s="234">
        <v>2578</v>
      </c>
      <c r="D588" s="84">
        <v>1844</v>
      </c>
      <c r="E588" s="84">
        <v>3486</v>
      </c>
      <c r="F588" s="84">
        <v>155</v>
      </c>
      <c r="G588" s="84">
        <v>73</v>
      </c>
      <c r="H588" s="84">
        <v>182</v>
      </c>
      <c r="I588" s="182">
        <v>8318</v>
      </c>
      <c r="J588" s="321"/>
      <c r="K588" s="267">
        <f t="shared" si="272"/>
        <v>8.9697644480011132</v>
      </c>
      <c r="L588" s="267">
        <f t="shared" si="272"/>
        <v>24.349663277432988</v>
      </c>
      <c r="M588" s="267">
        <f t="shared" si="272"/>
        <v>14.937012597480503</v>
      </c>
      <c r="N588" s="267">
        <f t="shared" si="272"/>
        <v>20.666666666666668</v>
      </c>
      <c r="O588" s="267">
        <f t="shared" si="272"/>
        <v>11.755233494363928</v>
      </c>
      <c r="P588" s="268">
        <f t="shared" si="272"/>
        <v>37.067209775967413</v>
      </c>
      <c r="Q588" s="269">
        <f t="shared" si="272"/>
        <v>13.522125044705271</v>
      </c>
      <c r="R588" s="270"/>
      <c r="S588" s="267"/>
      <c r="T588" s="267"/>
      <c r="U588" s="267"/>
      <c r="V588" s="267"/>
      <c r="W588" s="268"/>
      <c r="X588" s="267"/>
      <c r="Y588" s="321"/>
      <c r="Z588" s="31"/>
    </row>
    <row r="589" spans="1:32">
      <c r="A589" s="274"/>
      <c r="B589" s="235" t="s">
        <v>45</v>
      </c>
      <c r="C589" s="223">
        <v>1872</v>
      </c>
      <c r="D589" s="31">
        <v>1090</v>
      </c>
      <c r="E589" s="31">
        <v>4322</v>
      </c>
      <c r="F589" s="31">
        <v>62</v>
      </c>
      <c r="G589" s="31">
        <v>189</v>
      </c>
      <c r="H589" s="31">
        <v>47</v>
      </c>
      <c r="I589" s="181">
        <v>7582</v>
      </c>
      <c r="J589" s="321"/>
      <c r="K589" s="264">
        <f t="shared" ref="K589:Q591" si="273">IF(C589&gt;0,(C589/C580)*100,)</f>
        <v>6.5537039630303884</v>
      </c>
      <c r="L589" s="264">
        <f t="shared" si="273"/>
        <v>16.076696165191741</v>
      </c>
      <c r="M589" s="264">
        <f t="shared" si="273"/>
        <v>19.029587883057413</v>
      </c>
      <c r="N589" s="264">
        <f t="shared" si="273"/>
        <v>19.682539682539684</v>
      </c>
      <c r="O589" s="264">
        <f t="shared" si="273"/>
        <v>28.166915052160952</v>
      </c>
      <c r="P589" s="265">
        <f t="shared" si="273"/>
        <v>11.407766990291263</v>
      </c>
      <c r="Q589" s="266">
        <f t="shared" si="273"/>
        <v>12.752716385777241</v>
      </c>
      <c r="R589" s="264"/>
      <c r="S589" s="256"/>
      <c r="T589" s="257"/>
      <c r="U589" s="257"/>
      <c r="V589" s="257"/>
      <c r="W589" s="257"/>
      <c r="X589" s="258"/>
      <c r="Y589" s="321"/>
      <c r="Z589" s="31"/>
    </row>
    <row r="590" spans="1:32">
      <c r="A590" s="274"/>
      <c r="B590" s="235" t="s">
        <v>668</v>
      </c>
      <c r="C590" s="223">
        <v>2123</v>
      </c>
      <c r="D590" s="31">
        <v>1080</v>
      </c>
      <c r="E590" s="31">
        <v>3973</v>
      </c>
      <c r="F590" s="31">
        <v>160</v>
      </c>
      <c r="G590" s="31">
        <v>193</v>
      </c>
      <c r="H590" s="31">
        <v>76</v>
      </c>
      <c r="I590" s="181">
        <v>7605</v>
      </c>
      <c r="J590" s="321"/>
      <c r="K590" s="281">
        <f t="shared" si="273"/>
        <v>7.2462284114956654</v>
      </c>
      <c r="L590" s="281">
        <f t="shared" si="273"/>
        <v>14.300847457627119</v>
      </c>
      <c r="M590" s="281">
        <f t="shared" si="273"/>
        <v>17.432319775349921</v>
      </c>
      <c r="N590" s="281">
        <f t="shared" si="273"/>
        <v>23.916292974588938</v>
      </c>
      <c r="O590" s="281">
        <f t="shared" si="273"/>
        <v>26.187245590230663</v>
      </c>
      <c r="P590" s="265">
        <f t="shared" si="273"/>
        <v>17.351598173515981</v>
      </c>
      <c r="Q590" s="266">
        <f t="shared" si="273"/>
        <v>12.368870456208832</v>
      </c>
      <c r="S590" s="264"/>
      <c r="T590" s="264"/>
      <c r="U590" s="264"/>
      <c r="V590" s="264"/>
      <c r="W590" s="265"/>
      <c r="X590" s="281"/>
      <c r="Y590" s="321"/>
      <c r="Z590" s="31"/>
    </row>
    <row r="591" spans="1:32">
      <c r="A591" s="274"/>
      <c r="B591" s="236" t="s">
        <v>1038</v>
      </c>
      <c r="C591" s="234">
        <v>1961</v>
      </c>
      <c r="D591" s="84">
        <v>1029</v>
      </c>
      <c r="E591" s="84">
        <v>3814</v>
      </c>
      <c r="F591" s="84">
        <v>158</v>
      </c>
      <c r="G591" s="84">
        <v>161</v>
      </c>
      <c r="H591" s="84">
        <v>44</v>
      </c>
      <c r="I591" s="182">
        <v>7167</v>
      </c>
      <c r="J591" s="321"/>
      <c r="K591" s="267">
        <f t="shared" si="273"/>
        <v>6.82300546257959</v>
      </c>
      <c r="L591" s="267">
        <f t="shared" si="273"/>
        <v>13.587745939521986</v>
      </c>
      <c r="M591" s="267">
        <f t="shared" si="273"/>
        <v>16.342445796554976</v>
      </c>
      <c r="N591" s="267">
        <f t="shared" si="273"/>
        <v>21.066666666666666</v>
      </c>
      <c r="O591" s="267">
        <f t="shared" si="273"/>
        <v>25.925925925925924</v>
      </c>
      <c r="P591" s="268">
        <f t="shared" si="273"/>
        <v>8.9613034623217924</v>
      </c>
      <c r="Q591" s="269">
        <f t="shared" si="273"/>
        <v>11.651006274994311</v>
      </c>
      <c r="R591" s="270" t="s">
        <v>38</v>
      </c>
      <c r="S591" s="267"/>
      <c r="T591" s="267"/>
      <c r="U591" s="267"/>
      <c r="V591" s="267"/>
      <c r="W591" s="268"/>
      <c r="X591" s="267"/>
      <c r="Y591" s="321"/>
      <c r="Z591" s="31"/>
    </row>
    <row r="592" spans="1:32">
      <c r="A592" s="274"/>
      <c r="B592" s="235" t="s">
        <v>47</v>
      </c>
      <c r="C592" s="223">
        <v>16546</v>
      </c>
      <c r="D592" s="31">
        <v>1403</v>
      </c>
      <c r="E592" s="31">
        <v>6841</v>
      </c>
      <c r="F592" s="31">
        <v>82</v>
      </c>
      <c r="G592" s="31">
        <v>132</v>
      </c>
      <c r="H592" s="31">
        <v>125</v>
      </c>
      <c r="I592" s="181">
        <v>25129</v>
      </c>
      <c r="J592" s="321"/>
      <c r="K592" s="264">
        <f t="shared" ref="K592:Q594" si="274">IF(C592&gt;0,(C592/C575)*100,)</f>
        <v>62.643395297770034</v>
      </c>
      <c r="L592" s="264">
        <f t="shared" si="274"/>
        <v>30.414047257749839</v>
      </c>
      <c r="M592" s="264">
        <f t="shared" si="274"/>
        <v>36.08122362869198</v>
      </c>
      <c r="N592" s="264">
        <f t="shared" si="274"/>
        <v>28.771929824561404</v>
      </c>
      <c r="O592" s="264">
        <f t="shared" si="274"/>
        <v>15.18987341772152</v>
      </c>
      <c r="P592" s="265">
        <f t="shared" si="274"/>
        <v>36.023054755043226</v>
      </c>
      <c r="Q592" s="266">
        <f t="shared" si="274"/>
        <v>48.806494843358514</v>
      </c>
      <c r="R592" s="264">
        <f t="shared" ref="R592:X594" si="275">+K592+K595+K598</f>
        <v>89.020558058531776</v>
      </c>
      <c r="S592" s="264">
        <f t="shared" si="275"/>
        <v>77.628441361370051</v>
      </c>
      <c r="T592" s="264">
        <f t="shared" si="275"/>
        <v>77.447257383966246</v>
      </c>
      <c r="U592" s="264">
        <f t="shared" si="275"/>
        <v>78.94736842105263</v>
      </c>
      <c r="V592" s="264">
        <f t="shared" si="275"/>
        <v>69.505178365937866</v>
      </c>
      <c r="W592" s="265">
        <f t="shared" si="275"/>
        <v>88.184438040345825</v>
      </c>
      <c r="X592" s="281">
        <f t="shared" si="275"/>
        <v>83.347252704566202</v>
      </c>
      <c r="Y592" s="321"/>
      <c r="Z592" s="31">
        <f t="shared" ref="Z592:AF594" si="276">K592+K595+K598+K601</f>
        <v>100</v>
      </c>
      <c r="AA592" s="180">
        <f t="shared" si="276"/>
        <v>100.00000000000001</v>
      </c>
      <c r="AB592" s="180">
        <f t="shared" si="276"/>
        <v>100</v>
      </c>
      <c r="AC592" s="180">
        <f t="shared" si="276"/>
        <v>100</v>
      </c>
      <c r="AD592" s="180">
        <f t="shared" si="276"/>
        <v>100</v>
      </c>
      <c r="AE592" s="180">
        <f t="shared" si="276"/>
        <v>100</v>
      </c>
      <c r="AF592" s="180">
        <f t="shared" si="276"/>
        <v>100</v>
      </c>
    </row>
    <row r="593" spans="1:32">
      <c r="A593" s="274"/>
      <c r="B593" s="235" t="s">
        <v>670</v>
      </c>
      <c r="C593" s="223">
        <v>17572</v>
      </c>
      <c r="D593" s="31">
        <v>1836</v>
      </c>
      <c r="E593" s="31">
        <v>7280</v>
      </c>
      <c r="F593" s="31">
        <v>88</v>
      </c>
      <c r="G593" s="31">
        <v>119</v>
      </c>
      <c r="H593" s="31">
        <v>133</v>
      </c>
      <c r="I593" s="181">
        <v>27028</v>
      </c>
      <c r="J593" s="321"/>
      <c r="K593" s="281">
        <f t="shared" si="274"/>
        <v>63.579130183081269</v>
      </c>
      <c r="L593" s="281">
        <f t="shared" si="274"/>
        <v>31.395348837209301</v>
      </c>
      <c r="M593" s="281">
        <f t="shared" si="274"/>
        <v>36.68800080632969</v>
      </c>
      <c r="N593" s="281">
        <f t="shared" si="274"/>
        <v>29.431438127090303</v>
      </c>
      <c r="O593" s="281">
        <f t="shared" si="274"/>
        <v>13.134657836644593</v>
      </c>
      <c r="P593" s="265">
        <f t="shared" si="274"/>
        <v>32.758620689655174</v>
      </c>
      <c r="Q593" s="266">
        <f t="shared" si="274"/>
        <v>49.195485984710594</v>
      </c>
      <c r="R593" s="281">
        <f t="shared" si="275"/>
        <v>89.525291265648747</v>
      </c>
      <c r="S593" s="281">
        <f t="shared" si="275"/>
        <v>79.787961696306439</v>
      </c>
      <c r="T593" s="281">
        <f t="shared" si="275"/>
        <v>77.296779720808345</v>
      </c>
      <c r="U593" s="281">
        <f t="shared" si="275"/>
        <v>79.933110367892979</v>
      </c>
      <c r="V593" s="281">
        <f t="shared" si="275"/>
        <v>67.770419426048562</v>
      </c>
      <c r="W593" s="265">
        <f t="shared" si="275"/>
        <v>89.65517241379311</v>
      </c>
      <c r="X593" s="281">
        <f t="shared" si="275"/>
        <v>83.662176920276664</v>
      </c>
      <c r="Y593" s="321"/>
      <c r="Z593" s="31">
        <f t="shared" si="276"/>
        <v>100</v>
      </c>
      <c r="AA593" s="179">
        <f t="shared" si="276"/>
        <v>100</v>
      </c>
      <c r="AB593" s="179">
        <f t="shared" si="276"/>
        <v>100</v>
      </c>
      <c r="AC593" s="179">
        <f t="shared" si="276"/>
        <v>100</v>
      </c>
      <c r="AD593" s="179">
        <f t="shared" si="276"/>
        <v>100</v>
      </c>
      <c r="AE593" s="179">
        <f t="shared" si="276"/>
        <v>100</v>
      </c>
      <c r="AF593" s="179">
        <f t="shared" si="276"/>
        <v>100</v>
      </c>
    </row>
    <row r="594" spans="1:32">
      <c r="A594" s="274"/>
      <c r="B594" s="236" t="s">
        <v>1040</v>
      </c>
      <c r="C594" s="234">
        <v>17192</v>
      </c>
      <c r="D594" s="84">
        <v>2061</v>
      </c>
      <c r="E594" s="84">
        <v>7834</v>
      </c>
      <c r="F594" s="84">
        <v>92</v>
      </c>
      <c r="G594" s="84">
        <v>114</v>
      </c>
      <c r="H594" s="84">
        <v>127</v>
      </c>
      <c r="I594" s="182">
        <v>27420</v>
      </c>
      <c r="J594" s="321"/>
      <c r="K594" s="267">
        <f t="shared" si="274"/>
        <v>63.910780669144984</v>
      </c>
      <c r="L594" s="267">
        <f t="shared" si="274"/>
        <v>29.101948602089806</v>
      </c>
      <c r="M594" s="267">
        <f t="shared" si="274"/>
        <v>35.988607129731712</v>
      </c>
      <c r="N594" s="267">
        <f t="shared" si="274"/>
        <v>31.506849315068493</v>
      </c>
      <c r="O594" s="267">
        <f t="shared" si="274"/>
        <v>11.377245508982035</v>
      </c>
      <c r="P594" s="268">
        <f t="shared" si="274"/>
        <v>31.67082294264339</v>
      </c>
      <c r="Q594" s="269">
        <f t="shared" si="274"/>
        <v>47.732613804508659</v>
      </c>
      <c r="R594" s="281">
        <f t="shared" si="275"/>
        <v>89.695167286245351</v>
      </c>
      <c r="S594" s="281">
        <f t="shared" si="275"/>
        <v>82.462581191753742</v>
      </c>
      <c r="T594" s="281">
        <f t="shared" si="275"/>
        <v>76.074972436604185</v>
      </c>
      <c r="U594" s="281">
        <f t="shared" si="275"/>
        <v>78.082191780821915</v>
      </c>
      <c r="V594" s="281">
        <f t="shared" si="275"/>
        <v>69.461077844311376</v>
      </c>
      <c r="W594" s="265">
        <f t="shared" si="275"/>
        <v>90.523690773067329</v>
      </c>
      <c r="X594" s="281">
        <f t="shared" si="275"/>
        <v>83.236138915484375</v>
      </c>
      <c r="Y594" s="321"/>
      <c r="Z594" s="31">
        <f t="shared" si="276"/>
        <v>100</v>
      </c>
      <c r="AA594" s="179">
        <f t="shared" si="276"/>
        <v>100</v>
      </c>
      <c r="AB594" s="179">
        <f t="shared" si="276"/>
        <v>100</v>
      </c>
      <c r="AC594" s="179">
        <f t="shared" si="276"/>
        <v>100</v>
      </c>
      <c r="AD594" s="179">
        <f t="shared" si="276"/>
        <v>100</v>
      </c>
      <c r="AE594" s="179">
        <f t="shared" si="276"/>
        <v>100</v>
      </c>
      <c r="AF594" s="179">
        <f t="shared" si="276"/>
        <v>100</v>
      </c>
    </row>
    <row r="595" spans="1:32">
      <c r="A595" s="274"/>
      <c r="B595" s="235" t="s">
        <v>51</v>
      </c>
      <c r="C595" s="223">
        <v>1151</v>
      </c>
      <c r="D595" s="31">
        <v>527</v>
      </c>
      <c r="E595" s="31">
        <v>1163</v>
      </c>
      <c r="F595" s="31">
        <v>34</v>
      </c>
      <c r="G595" s="31">
        <v>90</v>
      </c>
      <c r="H595" s="31">
        <v>5</v>
      </c>
      <c r="I595" s="181">
        <v>2970</v>
      </c>
      <c r="J595" s="321"/>
      <c r="K595" s="264">
        <f t="shared" ref="K595:Q597" si="277">IF(C595&gt;0,(C595/C575)*100,)</f>
        <v>4.3577026464241095</v>
      </c>
      <c r="L595" s="264">
        <f t="shared" si="277"/>
        <v>11.424235855191849</v>
      </c>
      <c r="M595" s="264">
        <f t="shared" si="277"/>
        <v>6.1339662447257384</v>
      </c>
      <c r="N595" s="264">
        <f t="shared" si="277"/>
        <v>11.929824561403509</v>
      </c>
      <c r="O595" s="264">
        <f t="shared" si="277"/>
        <v>10.356731875719218</v>
      </c>
      <c r="P595" s="265">
        <f t="shared" si="277"/>
        <v>1.4409221902017291</v>
      </c>
      <c r="Q595" s="266">
        <f t="shared" si="277"/>
        <v>5.7684464039466272</v>
      </c>
      <c r="R595" s="256"/>
      <c r="S595" s="256"/>
      <c r="T595" s="257"/>
      <c r="U595" s="257"/>
      <c r="V595" s="257"/>
      <c r="W595" s="257"/>
      <c r="X595" s="258"/>
      <c r="Y595" s="321"/>
      <c r="Z595" s="31"/>
    </row>
    <row r="596" spans="1:32">
      <c r="A596" s="274"/>
      <c r="B596" s="235" t="s">
        <v>672</v>
      </c>
      <c r="C596" s="223">
        <v>1185</v>
      </c>
      <c r="D596" s="31">
        <v>619</v>
      </c>
      <c r="E596" s="31">
        <v>1209</v>
      </c>
      <c r="F596" s="31">
        <v>26</v>
      </c>
      <c r="G596" s="31">
        <v>122</v>
      </c>
      <c r="H596" s="31">
        <v>12</v>
      </c>
      <c r="I596" s="181">
        <v>3173</v>
      </c>
      <c r="J596" s="321"/>
      <c r="K596" s="281">
        <f t="shared" si="277"/>
        <v>4.2875750777914465</v>
      </c>
      <c r="L596" s="281">
        <f t="shared" si="277"/>
        <v>10.584815321477429</v>
      </c>
      <c r="M596" s="281">
        <f t="shared" si="277"/>
        <v>6.0928287053368946</v>
      </c>
      <c r="N596" s="281">
        <f t="shared" si="277"/>
        <v>8.695652173913043</v>
      </c>
      <c r="O596" s="281">
        <f t="shared" si="277"/>
        <v>13.46578366445916</v>
      </c>
      <c r="P596" s="265">
        <f t="shared" si="277"/>
        <v>2.9556650246305418</v>
      </c>
      <c r="Q596" s="266">
        <f t="shared" si="277"/>
        <v>5.7753913360029125</v>
      </c>
      <c r="R596" s="264"/>
      <c r="S596" s="264"/>
      <c r="T596" s="264"/>
      <c r="U596" s="264"/>
      <c r="V596" s="264"/>
      <c r="W596" s="265"/>
      <c r="X596" s="281"/>
      <c r="Y596" s="321"/>
      <c r="Z596" s="31"/>
    </row>
    <row r="597" spans="1:32">
      <c r="A597" s="274"/>
      <c r="B597" s="236" t="s">
        <v>1042</v>
      </c>
      <c r="C597" s="234">
        <v>1016</v>
      </c>
      <c r="D597" s="84">
        <v>717</v>
      </c>
      <c r="E597" s="84">
        <v>1351</v>
      </c>
      <c r="F597" s="84">
        <v>16</v>
      </c>
      <c r="G597" s="84">
        <v>128</v>
      </c>
      <c r="H597" s="84">
        <v>4</v>
      </c>
      <c r="I597" s="182">
        <v>3232</v>
      </c>
      <c r="J597" s="321"/>
      <c r="K597" s="267">
        <f t="shared" si="277"/>
        <v>3.7769516728624537</v>
      </c>
      <c r="L597" s="267">
        <f t="shared" si="277"/>
        <v>10.124258683987575</v>
      </c>
      <c r="M597" s="267">
        <f t="shared" si="277"/>
        <v>6.2063579566335907</v>
      </c>
      <c r="N597" s="267">
        <f t="shared" si="277"/>
        <v>5.4794520547945202</v>
      </c>
      <c r="O597" s="267">
        <f t="shared" si="277"/>
        <v>12.774451097804389</v>
      </c>
      <c r="P597" s="268">
        <f t="shared" si="277"/>
        <v>0.99750623441396502</v>
      </c>
      <c r="Q597" s="269">
        <f t="shared" si="277"/>
        <v>5.626251196796936</v>
      </c>
      <c r="R597" s="270"/>
      <c r="S597" s="267"/>
      <c r="T597" s="267"/>
      <c r="U597" s="267"/>
      <c r="V597" s="267"/>
      <c r="W597" s="268"/>
      <c r="X597" s="267"/>
      <c r="Y597" s="321"/>
      <c r="Z597" s="31"/>
    </row>
    <row r="598" spans="1:32">
      <c r="A598" s="274"/>
      <c r="B598" s="235" t="s">
        <v>53</v>
      </c>
      <c r="C598" s="223">
        <v>5816</v>
      </c>
      <c r="D598" s="31">
        <v>1651</v>
      </c>
      <c r="E598" s="31">
        <v>6680</v>
      </c>
      <c r="F598" s="31">
        <v>109</v>
      </c>
      <c r="G598" s="31">
        <v>382</v>
      </c>
      <c r="H598" s="31">
        <v>176</v>
      </c>
      <c r="I598" s="181">
        <v>14814</v>
      </c>
      <c r="J598" s="321"/>
      <c r="K598" s="264">
        <f t="shared" ref="K598:Q600" si="278">IF(C598&gt;0,(C598/C575)*100,)</f>
        <v>22.019460114337637</v>
      </c>
      <c r="L598" s="264">
        <f t="shared" si="278"/>
        <v>35.790158248428355</v>
      </c>
      <c r="M598" s="264">
        <f t="shared" si="278"/>
        <v>35.232067510548525</v>
      </c>
      <c r="N598" s="264">
        <f t="shared" si="278"/>
        <v>38.245614035087719</v>
      </c>
      <c r="O598" s="264">
        <f t="shared" si="278"/>
        <v>43.958573072497124</v>
      </c>
      <c r="P598" s="265">
        <f t="shared" si="278"/>
        <v>50.720461095100866</v>
      </c>
      <c r="Q598" s="266">
        <f t="shared" si="278"/>
        <v>28.772311457261058</v>
      </c>
      <c r="R598" s="256"/>
      <c r="S598" s="256"/>
      <c r="T598" s="257"/>
      <c r="U598" s="257"/>
      <c r="V598" s="257"/>
      <c r="W598" s="257"/>
      <c r="X598" s="258"/>
      <c r="Y598" s="321"/>
      <c r="Z598" s="31"/>
    </row>
    <row r="599" spans="1:32">
      <c r="A599" s="274"/>
      <c r="B599" s="235" t="s">
        <v>674</v>
      </c>
      <c r="C599" s="223">
        <v>5986</v>
      </c>
      <c r="D599" s="31">
        <v>2211</v>
      </c>
      <c r="E599" s="31">
        <v>6849</v>
      </c>
      <c r="F599" s="31">
        <v>125</v>
      </c>
      <c r="G599" s="31">
        <v>373</v>
      </c>
      <c r="H599" s="31">
        <v>219</v>
      </c>
      <c r="I599" s="181">
        <v>15763</v>
      </c>
      <c r="J599" s="321"/>
      <c r="K599" s="281">
        <f t="shared" si="278"/>
        <v>21.658586004776033</v>
      </c>
      <c r="L599" s="281">
        <f t="shared" si="278"/>
        <v>37.807797537619699</v>
      </c>
      <c r="M599" s="281">
        <f t="shared" si="278"/>
        <v>34.515950209141764</v>
      </c>
      <c r="N599" s="281">
        <f t="shared" si="278"/>
        <v>41.80602006688963</v>
      </c>
      <c r="O599" s="281">
        <f t="shared" si="278"/>
        <v>41.16997792494481</v>
      </c>
      <c r="P599" s="265">
        <f t="shared" si="278"/>
        <v>53.940886699507388</v>
      </c>
      <c r="Q599" s="266">
        <f t="shared" si="278"/>
        <v>28.691299599563159</v>
      </c>
      <c r="R599" s="264"/>
      <c r="S599" s="264"/>
      <c r="T599" s="264"/>
      <c r="U599" s="264"/>
      <c r="V599" s="264"/>
      <c r="W599" s="265"/>
      <c r="X599" s="281"/>
      <c r="Y599" s="321"/>
      <c r="Z599" s="31"/>
    </row>
    <row r="600" spans="1:32">
      <c r="A600" s="274"/>
      <c r="B600" s="236" t="s">
        <v>1046</v>
      </c>
      <c r="C600" s="234">
        <v>5920</v>
      </c>
      <c r="D600" s="84">
        <v>3062</v>
      </c>
      <c r="E600" s="84">
        <v>7375</v>
      </c>
      <c r="F600" s="84">
        <v>120</v>
      </c>
      <c r="G600" s="84">
        <v>454</v>
      </c>
      <c r="H600" s="84">
        <v>232</v>
      </c>
      <c r="I600" s="182">
        <v>17163</v>
      </c>
      <c r="J600" s="321"/>
      <c r="K600" s="267">
        <f t="shared" si="278"/>
        <v>22.007434944237918</v>
      </c>
      <c r="L600" s="267">
        <f t="shared" si="278"/>
        <v>43.236373905676359</v>
      </c>
      <c r="M600" s="267">
        <f t="shared" si="278"/>
        <v>33.880007350238884</v>
      </c>
      <c r="N600" s="267">
        <f t="shared" si="278"/>
        <v>41.095890410958901</v>
      </c>
      <c r="O600" s="267">
        <f t="shared" si="278"/>
        <v>45.309381237524946</v>
      </c>
      <c r="P600" s="268">
        <f t="shared" si="278"/>
        <v>57.855361596009978</v>
      </c>
      <c r="Q600" s="269">
        <f t="shared" si="278"/>
        <v>29.87727391417878</v>
      </c>
      <c r="R600" s="270"/>
      <c r="S600" s="267"/>
      <c r="T600" s="267"/>
      <c r="U600" s="267"/>
      <c r="V600" s="267"/>
      <c r="W600" s="268"/>
      <c r="X600" s="267"/>
      <c r="Y600" s="321"/>
      <c r="Z600" s="31"/>
    </row>
    <row r="601" spans="1:32">
      <c r="A601" s="274"/>
      <c r="B601" s="235" t="s">
        <v>55</v>
      </c>
      <c r="C601" s="237">
        <v>2900</v>
      </c>
      <c r="D601" s="238">
        <v>1032</v>
      </c>
      <c r="E601" s="238">
        <v>4276</v>
      </c>
      <c r="F601" s="238">
        <v>60</v>
      </c>
      <c r="G601" s="238">
        <v>265</v>
      </c>
      <c r="H601" s="238">
        <v>41</v>
      </c>
      <c r="I601" s="322">
        <v>8574</v>
      </c>
      <c r="J601" s="321"/>
      <c r="K601" s="264">
        <f t="shared" ref="K601:Q603" si="279">IF(C601&gt;0,(C601/C575)*100,)</f>
        <v>10.979441941468217</v>
      </c>
      <c r="L601" s="264">
        <f t="shared" si="279"/>
        <v>22.37155863862996</v>
      </c>
      <c r="M601" s="264">
        <f t="shared" si="279"/>
        <v>22.552742616033754</v>
      </c>
      <c r="N601" s="264">
        <f t="shared" si="279"/>
        <v>21.052631578947366</v>
      </c>
      <c r="O601" s="264">
        <f t="shared" si="279"/>
        <v>30.494821634062141</v>
      </c>
      <c r="P601" s="265">
        <f t="shared" si="279"/>
        <v>11.815561959654179</v>
      </c>
      <c r="Q601" s="266">
        <f t="shared" si="279"/>
        <v>16.652747295433798</v>
      </c>
      <c r="R601" s="256"/>
      <c r="S601" s="256"/>
      <c r="T601" s="257"/>
      <c r="U601" s="257"/>
      <c r="V601" s="257"/>
      <c r="W601" s="257"/>
      <c r="X601" s="258"/>
      <c r="Y601" s="321"/>
      <c r="Z601" s="31"/>
    </row>
    <row r="602" spans="1:32">
      <c r="A602" s="274"/>
      <c r="B602" s="235" t="s">
        <v>676</v>
      </c>
      <c r="C602" s="223">
        <v>2895</v>
      </c>
      <c r="D602" s="31">
        <v>1182</v>
      </c>
      <c r="E602" s="31">
        <v>4505</v>
      </c>
      <c r="F602" s="31">
        <v>60</v>
      </c>
      <c r="G602" s="31">
        <v>292</v>
      </c>
      <c r="H602" s="31">
        <v>42</v>
      </c>
      <c r="I602" s="181">
        <v>8976</v>
      </c>
      <c r="J602" s="321"/>
      <c r="K602" s="281">
        <f t="shared" si="279"/>
        <v>10.474708734351255</v>
      </c>
      <c r="L602" s="281">
        <f t="shared" si="279"/>
        <v>20.212038303693568</v>
      </c>
      <c r="M602" s="281">
        <f t="shared" si="279"/>
        <v>22.703220279191655</v>
      </c>
      <c r="N602" s="281">
        <f t="shared" si="279"/>
        <v>20.066889632107024</v>
      </c>
      <c r="O602" s="281">
        <f t="shared" si="279"/>
        <v>32.229580573951431</v>
      </c>
      <c r="P602" s="265">
        <f t="shared" si="279"/>
        <v>10.344827586206897</v>
      </c>
      <c r="Q602" s="266">
        <f t="shared" si="279"/>
        <v>16.337823079723336</v>
      </c>
      <c r="R602" s="264"/>
      <c r="S602" s="264"/>
      <c r="T602" s="264"/>
      <c r="U602" s="264"/>
      <c r="V602" s="264"/>
      <c r="W602" s="265"/>
      <c r="X602" s="281"/>
      <c r="Y602" s="321"/>
      <c r="Z602" s="31"/>
    </row>
    <row r="603" spans="1:32">
      <c r="A603" s="274"/>
      <c r="B603" s="236" t="s">
        <v>1048</v>
      </c>
      <c r="C603" s="234">
        <v>2772</v>
      </c>
      <c r="D603" s="84">
        <v>1242</v>
      </c>
      <c r="E603" s="84">
        <v>5208</v>
      </c>
      <c r="F603" s="84">
        <v>64</v>
      </c>
      <c r="G603" s="84">
        <v>306</v>
      </c>
      <c r="H603" s="84">
        <v>38</v>
      </c>
      <c r="I603" s="182">
        <v>9630</v>
      </c>
      <c r="J603" s="321"/>
      <c r="K603" s="267">
        <f t="shared" si="279"/>
        <v>10.304832713754648</v>
      </c>
      <c r="L603" s="267">
        <f t="shared" si="279"/>
        <v>17.537418808246258</v>
      </c>
      <c r="M603" s="267">
        <f t="shared" si="279"/>
        <v>23.925027563395808</v>
      </c>
      <c r="N603" s="267">
        <f t="shared" si="279"/>
        <v>21.917808219178081</v>
      </c>
      <c r="O603" s="267">
        <f t="shared" si="279"/>
        <v>30.538922155688624</v>
      </c>
      <c r="P603" s="268">
        <f t="shared" si="279"/>
        <v>9.4763092269326688</v>
      </c>
      <c r="Q603" s="269">
        <f t="shared" si="279"/>
        <v>16.763861084515625</v>
      </c>
      <c r="R603" s="270"/>
      <c r="S603" s="267"/>
      <c r="T603" s="267"/>
      <c r="U603" s="267"/>
      <c r="V603" s="267"/>
      <c r="W603" s="268"/>
      <c r="X603" s="267"/>
      <c r="Y603" s="321"/>
      <c r="Z603" s="31"/>
    </row>
    <row r="604" spans="1:32">
      <c r="A604" s="274"/>
      <c r="B604" s="235" t="s">
        <v>49</v>
      </c>
      <c r="C604" s="223">
        <v>14236</v>
      </c>
      <c r="D604" s="31">
        <v>1292</v>
      </c>
      <c r="E604" s="31">
        <v>6405</v>
      </c>
      <c r="F604" s="31">
        <v>45</v>
      </c>
      <c r="G604" s="31">
        <v>134</v>
      </c>
      <c r="H604" s="31">
        <v>72</v>
      </c>
      <c r="I604" s="181">
        <v>22184</v>
      </c>
      <c r="J604" s="321"/>
      <c r="K604" s="264">
        <f t="shared" ref="K604:Q606" si="280">IF(C604&gt;0,(C604/C571)*100,)</f>
        <v>64.732630047289916</v>
      </c>
      <c r="L604" s="264">
        <f t="shared" si="280"/>
        <v>35.358511220580183</v>
      </c>
      <c r="M604" s="264">
        <f t="shared" si="280"/>
        <v>38.881806592606083</v>
      </c>
      <c r="N604" s="264">
        <f t="shared" si="280"/>
        <v>39.473684210526315</v>
      </c>
      <c r="O604" s="264">
        <f t="shared" si="280"/>
        <v>19.734904270986746</v>
      </c>
      <c r="P604" s="265">
        <f t="shared" si="280"/>
        <v>40.22346368715084</v>
      </c>
      <c r="Q604" s="266">
        <f t="shared" si="280"/>
        <v>51.481747928801838</v>
      </c>
      <c r="R604" s="256"/>
      <c r="S604" s="256"/>
      <c r="T604" s="257"/>
      <c r="U604" s="257"/>
      <c r="V604" s="257"/>
      <c r="W604" s="257"/>
      <c r="X604" s="258"/>
      <c r="Y604" s="321"/>
      <c r="Z604" s="31"/>
    </row>
    <row r="605" spans="1:32">
      <c r="A605" s="274"/>
      <c r="B605" s="235" t="s">
        <v>678</v>
      </c>
      <c r="C605" s="223">
        <v>15512</v>
      </c>
      <c r="D605" s="31">
        <v>1488</v>
      </c>
      <c r="E605" s="31">
        <v>6702</v>
      </c>
      <c r="F605" s="31">
        <v>48</v>
      </c>
      <c r="G605" s="31">
        <v>132</v>
      </c>
      <c r="H605" s="31">
        <v>107</v>
      </c>
      <c r="I605" s="181">
        <v>23989</v>
      </c>
      <c r="J605" s="321"/>
      <c r="K605" s="281">
        <f t="shared" si="280"/>
        <v>66.101333787872335</v>
      </c>
      <c r="L605" s="281">
        <f t="shared" si="280"/>
        <v>37.795275590551178</v>
      </c>
      <c r="M605" s="281">
        <f t="shared" si="280"/>
        <v>40.672411700449082</v>
      </c>
      <c r="N605" s="281">
        <f t="shared" si="280"/>
        <v>42.857142857142854</v>
      </c>
      <c r="O605" s="281">
        <f t="shared" si="280"/>
        <v>18.992805755395683</v>
      </c>
      <c r="P605" s="265">
        <f t="shared" si="280"/>
        <v>36.148648648648653</v>
      </c>
      <c r="Q605" s="266">
        <f t="shared" si="280"/>
        <v>53.32666444370345</v>
      </c>
      <c r="R605" s="264"/>
      <c r="S605" s="264"/>
      <c r="T605" s="264"/>
      <c r="U605" s="264"/>
      <c r="V605" s="264"/>
      <c r="W605" s="265"/>
      <c r="X605" s="281"/>
      <c r="Y605" s="321"/>
      <c r="Z605" s="31"/>
    </row>
    <row r="606" spans="1:32">
      <c r="A606" s="275"/>
      <c r="B606" s="236" t="s">
        <v>1044</v>
      </c>
      <c r="C606" s="234">
        <v>16570</v>
      </c>
      <c r="D606" s="84">
        <v>1424</v>
      </c>
      <c r="E606" s="84">
        <v>6798</v>
      </c>
      <c r="F606" s="84">
        <v>38</v>
      </c>
      <c r="G606" s="84">
        <v>136</v>
      </c>
      <c r="H606" s="84">
        <v>110</v>
      </c>
      <c r="I606" s="182">
        <v>25076</v>
      </c>
      <c r="J606" s="321"/>
      <c r="K606" s="267">
        <f t="shared" si="280"/>
        <v>67.322146832974454</v>
      </c>
      <c r="L606" s="267">
        <f t="shared" si="280"/>
        <v>38.822246455834239</v>
      </c>
      <c r="M606" s="267">
        <f t="shared" si="280"/>
        <v>41.448692152917502</v>
      </c>
      <c r="N606" s="267">
        <f t="shared" si="280"/>
        <v>39.175257731958766</v>
      </c>
      <c r="O606" s="267">
        <f t="shared" si="280"/>
        <v>18.681318681318682</v>
      </c>
      <c r="P606" s="268">
        <f t="shared" si="280"/>
        <v>27.848101265822784</v>
      </c>
      <c r="Q606" s="269">
        <f t="shared" si="280"/>
        <v>54.629427911637841</v>
      </c>
      <c r="R606" s="270"/>
      <c r="S606" s="267"/>
      <c r="T606" s="267"/>
      <c r="U606" s="267"/>
      <c r="V606" s="267"/>
      <c r="W606" s="268"/>
      <c r="X606" s="267"/>
      <c r="Y606" s="321"/>
      <c r="Z606" s="31"/>
    </row>
    <row r="607" spans="1:32">
      <c r="A607" s="793" t="s">
        <v>371</v>
      </c>
      <c r="B607" s="788" t="s">
        <v>1143</v>
      </c>
      <c r="C607" s="789">
        <v>11713</v>
      </c>
      <c r="D607" s="790">
        <v>4368</v>
      </c>
      <c r="E607" s="790">
        <v>4461</v>
      </c>
      <c r="F607" s="790">
        <v>2950</v>
      </c>
      <c r="G607" s="790">
        <v>2945</v>
      </c>
      <c r="H607" s="790">
        <v>346</v>
      </c>
      <c r="I607" s="791">
        <v>26783</v>
      </c>
      <c r="J607" s="321"/>
      <c r="K607" s="318"/>
      <c r="L607" s="253"/>
      <c r="M607" s="241"/>
      <c r="N607" s="241"/>
      <c r="O607" s="241"/>
      <c r="P607" s="241"/>
      <c r="Q607" s="254"/>
      <c r="R607" s="252"/>
      <c r="S607" s="253"/>
      <c r="T607" s="241"/>
      <c r="U607" s="241"/>
      <c r="V607" s="241"/>
      <c r="W607" s="241"/>
      <c r="X607" s="280"/>
      <c r="Y607" s="321"/>
      <c r="Z607" s="31"/>
    </row>
    <row r="608" spans="1:32">
      <c r="A608" s="274"/>
      <c r="B608" s="235" t="s">
        <v>680</v>
      </c>
      <c r="C608" s="223">
        <v>12351</v>
      </c>
      <c r="D608" s="31">
        <v>4652</v>
      </c>
      <c r="E608" s="31">
        <v>4546</v>
      </c>
      <c r="F608" s="31">
        <v>2766</v>
      </c>
      <c r="G608" s="31">
        <v>2972</v>
      </c>
      <c r="H608" s="31">
        <v>349</v>
      </c>
      <c r="I608" s="181">
        <v>27636</v>
      </c>
      <c r="J608" s="321"/>
      <c r="K608" s="256"/>
      <c r="L608" s="256"/>
      <c r="M608" s="257"/>
      <c r="N608" s="257"/>
      <c r="O608" s="257"/>
      <c r="P608" s="257"/>
      <c r="Q608" s="258"/>
      <c r="R608" s="255"/>
      <c r="S608" s="256"/>
      <c r="T608" s="257"/>
      <c r="U608" s="257"/>
      <c r="V608" s="257"/>
      <c r="W608" s="257"/>
      <c r="X608" s="258"/>
      <c r="Y608" s="321"/>
      <c r="Z608" s="31"/>
    </row>
    <row r="609" spans="1:27">
      <c r="A609" s="274"/>
      <c r="B609" s="235" t="s">
        <v>682</v>
      </c>
      <c r="C609" s="223">
        <v>12253</v>
      </c>
      <c r="D609" s="31">
        <v>4705</v>
      </c>
      <c r="E609" s="31">
        <v>4300</v>
      </c>
      <c r="F609" s="31">
        <v>2858</v>
      </c>
      <c r="G609" s="31">
        <v>3027</v>
      </c>
      <c r="H609" s="31">
        <v>374</v>
      </c>
      <c r="I609" s="181">
        <v>27517</v>
      </c>
      <c r="J609" s="321"/>
      <c r="K609" s="256"/>
      <c r="L609" s="256"/>
      <c r="M609" s="257"/>
      <c r="N609" s="257"/>
      <c r="O609" s="257"/>
      <c r="P609" s="257"/>
      <c r="Q609" s="258"/>
      <c r="R609" s="255"/>
      <c r="S609" s="256"/>
      <c r="T609" s="257"/>
      <c r="U609" s="257"/>
      <c r="V609" s="257"/>
      <c r="W609" s="257"/>
      <c r="X609" s="258"/>
      <c r="Y609" s="321"/>
      <c r="Z609" s="31"/>
    </row>
    <row r="610" spans="1:27">
      <c r="A610" s="274"/>
      <c r="B610" s="235" t="s">
        <v>804</v>
      </c>
      <c r="C610" s="223">
        <v>12784</v>
      </c>
      <c r="D610" s="31">
        <v>4884</v>
      </c>
      <c r="E610" s="31">
        <v>4801</v>
      </c>
      <c r="F610" s="31">
        <v>3008</v>
      </c>
      <c r="G610" s="31">
        <v>3112</v>
      </c>
      <c r="H610" s="31">
        <v>366</v>
      </c>
      <c r="I610" s="181">
        <v>28955</v>
      </c>
      <c r="J610" s="321"/>
      <c r="K610" s="256"/>
      <c r="L610" s="256"/>
      <c r="M610" s="257"/>
      <c r="N610" s="257"/>
      <c r="O610" s="257"/>
      <c r="P610" s="257"/>
      <c r="Q610" s="258"/>
      <c r="R610" s="255"/>
      <c r="S610" s="256"/>
      <c r="T610" s="257"/>
      <c r="U610" s="257"/>
      <c r="V610" s="257"/>
      <c r="W610" s="257"/>
      <c r="X610" s="258"/>
      <c r="Y610" s="321"/>
      <c r="Z610" s="31"/>
    </row>
    <row r="611" spans="1:27">
      <c r="A611" s="274"/>
      <c r="B611" s="235" t="s">
        <v>57</v>
      </c>
      <c r="C611" s="223">
        <v>12728</v>
      </c>
      <c r="D611" s="31">
        <v>4889</v>
      </c>
      <c r="E611" s="31">
        <v>4805</v>
      </c>
      <c r="F611" s="31">
        <v>2556</v>
      </c>
      <c r="G611" s="31">
        <v>3091</v>
      </c>
      <c r="H611" s="31">
        <v>401</v>
      </c>
      <c r="I611" s="181">
        <v>28470</v>
      </c>
      <c r="J611" s="321"/>
      <c r="K611" s="256"/>
      <c r="L611" s="256"/>
      <c r="M611" s="257"/>
      <c r="N611" s="257"/>
      <c r="O611" s="257"/>
      <c r="P611" s="257"/>
      <c r="Q611" s="258"/>
      <c r="R611" s="255"/>
      <c r="S611" s="256"/>
      <c r="T611" s="257"/>
      <c r="U611" s="257"/>
      <c r="V611" s="257"/>
      <c r="W611" s="257"/>
      <c r="X611" s="258"/>
      <c r="Y611" s="321"/>
      <c r="Z611" s="31"/>
      <c r="AA611" s="599"/>
    </row>
    <row r="612" spans="1:27">
      <c r="A612" s="274"/>
      <c r="B612" s="235" t="s">
        <v>650</v>
      </c>
      <c r="C612" s="223">
        <v>13161</v>
      </c>
      <c r="D612" s="31">
        <v>5231</v>
      </c>
      <c r="E612" s="31">
        <v>4862</v>
      </c>
      <c r="F612" s="31">
        <v>2879</v>
      </c>
      <c r="G612" s="31">
        <v>3194</v>
      </c>
      <c r="H612" s="31">
        <v>401</v>
      </c>
      <c r="I612" s="181">
        <v>29728</v>
      </c>
      <c r="J612" s="321"/>
      <c r="K612" s="256"/>
      <c r="L612" s="256"/>
      <c r="M612" s="257"/>
      <c r="N612" s="257"/>
      <c r="O612" s="257"/>
      <c r="P612" s="257"/>
      <c r="Q612" s="258"/>
      <c r="R612" s="255"/>
      <c r="S612" s="256"/>
      <c r="T612" s="257"/>
      <c r="U612" s="257"/>
      <c r="V612" s="257"/>
      <c r="W612" s="257"/>
      <c r="X612" s="258"/>
      <c r="Y612" s="321"/>
      <c r="Z612" s="31"/>
    </row>
    <row r="613" spans="1:27">
      <c r="A613" s="274"/>
      <c r="B613" s="236" t="s">
        <v>1030</v>
      </c>
      <c r="C613" s="234">
        <v>14067</v>
      </c>
      <c r="D613" s="84">
        <v>5103</v>
      </c>
      <c r="E613" s="84">
        <v>5148</v>
      </c>
      <c r="F613" s="84">
        <v>3199</v>
      </c>
      <c r="G613" s="84">
        <v>3053</v>
      </c>
      <c r="H613" s="84">
        <v>427</v>
      </c>
      <c r="I613" s="182">
        <v>30997</v>
      </c>
      <c r="J613" s="321"/>
      <c r="K613" s="260"/>
      <c r="L613" s="260"/>
      <c r="M613" s="261"/>
      <c r="N613" s="261"/>
      <c r="O613" s="261"/>
      <c r="P613" s="261"/>
      <c r="Q613" s="262"/>
      <c r="R613" s="259"/>
      <c r="S613" s="260"/>
      <c r="T613" s="261"/>
      <c r="U613" s="261"/>
      <c r="V613" s="261"/>
      <c r="W613" s="261"/>
      <c r="X613" s="262"/>
      <c r="Y613" s="321"/>
      <c r="Z613" s="31"/>
    </row>
    <row r="614" spans="1:27">
      <c r="A614" s="274"/>
      <c r="B614" s="235" t="s">
        <v>361</v>
      </c>
      <c r="C614" s="223">
        <v>10755</v>
      </c>
      <c r="D614" s="31">
        <v>3501</v>
      </c>
      <c r="E614" s="31">
        <v>4100</v>
      </c>
      <c r="F614" s="31">
        <v>2483</v>
      </c>
      <c r="G614" s="31">
        <v>2201</v>
      </c>
      <c r="H614" s="31">
        <v>303</v>
      </c>
      <c r="I614" s="181">
        <v>23343</v>
      </c>
      <c r="J614" s="321"/>
      <c r="K614" s="256"/>
      <c r="L614" s="256"/>
      <c r="M614" s="257"/>
      <c r="N614" s="257"/>
      <c r="O614" s="257"/>
      <c r="P614" s="257"/>
      <c r="Q614" s="258"/>
      <c r="R614" s="255"/>
      <c r="S614" s="256"/>
      <c r="T614" s="257"/>
      <c r="U614" s="257"/>
      <c r="V614" s="257"/>
      <c r="W614" s="257"/>
      <c r="X614" s="258"/>
      <c r="Y614" s="321"/>
      <c r="Z614" s="31"/>
    </row>
    <row r="615" spans="1:27">
      <c r="A615" s="274"/>
      <c r="B615" s="235" t="s">
        <v>652</v>
      </c>
      <c r="C615" s="223">
        <v>11058</v>
      </c>
      <c r="D615" s="31">
        <v>3431</v>
      </c>
      <c r="E615" s="31">
        <v>3974</v>
      </c>
      <c r="F615" s="31">
        <v>2388</v>
      </c>
      <c r="G615" s="31">
        <v>2319</v>
      </c>
      <c r="H615" s="31">
        <v>297</v>
      </c>
      <c r="I615" s="181">
        <v>23467</v>
      </c>
      <c r="J615" s="321"/>
      <c r="K615" s="256"/>
      <c r="L615" s="256"/>
      <c r="M615" s="257"/>
      <c r="N615" s="257"/>
      <c r="O615" s="257"/>
      <c r="P615" s="257"/>
      <c r="Q615" s="258"/>
      <c r="R615" s="255"/>
      <c r="S615" s="256"/>
      <c r="T615" s="257"/>
      <c r="U615" s="257"/>
      <c r="V615" s="257"/>
      <c r="W615" s="257"/>
      <c r="X615" s="258"/>
      <c r="Y615" s="321"/>
      <c r="Z615" s="31"/>
    </row>
    <row r="616" spans="1:27">
      <c r="A616" s="274"/>
      <c r="B616" s="235" t="s">
        <v>654</v>
      </c>
      <c r="C616" s="237">
        <v>11059</v>
      </c>
      <c r="D616" s="238">
        <v>3707</v>
      </c>
      <c r="E616" s="238">
        <v>4061</v>
      </c>
      <c r="F616" s="238">
        <v>2592</v>
      </c>
      <c r="G616" s="238">
        <v>2457</v>
      </c>
      <c r="H616" s="238">
        <v>299</v>
      </c>
      <c r="I616" s="322">
        <v>24175</v>
      </c>
      <c r="J616" s="321"/>
      <c r="K616" s="256"/>
      <c r="L616" s="256"/>
      <c r="M616" s="257"/>
      <c r="N616" s="257"/>
      <c r="O616" s="257"/>
      <c r="P616" s="257"/>
      <c r="Q616" s="258"/>
      <c r="R616" s="255"/>
      <c r="S616" s="256"/>
      <c r="T616" s="257"/>
      <c r="U616" s="257"/>
      <c r="V616" s="257"/>
      <c r="W616" s="257"/>
      <c r="X616" s="258"/>
      <c r="Y616" s="321"/>
      <c r="Z616" s="31"/>
    </row>
    <row r="617" spans="1:27">
      <c r="A617" s="274"/>
      <c r="B617" s="235" t="s">
        <v>380</v>
      </c>
      <c r="C617" s="223">
        <v>10949</v>
      </c>
      <c r="D617" s="31">
        <v>4017</v>
      </c>
      <c r="E617" s="31">
        <v>4390</v>
      </c>
      <c r="F617" s="31">
        <v>2638</v>
      </c>
      <c r="G617" s="31">
        <v>2767</v>
      </c>
      <c r="H617" s="31">
        <v>277</v>
      </c>
      <c r="I617" s="181">
        <v>25038</v>
      </c>
      <c r="J617" s="321"/>
      <c r="K617" s="256"/>
      <c r="L617" s="256"/>
      <c r="M617" s="257"/>
      <c r="N617" s="257"/>
      <c r="O617" s="257"/>
      <c r="P617" s="257"/>
      <c r="Q617" s="258"/>
      <c r="R617" s="255"/>
      <c r="S617" s="256"/>
      <c r="T617" s="257"/>
      <c r="U617" s="257"/>
      <c r="V617" s="257"/>
      <c r="W617" s="257"/>
      <c r="X617" s="258"/>
      <c r="Y617" s="321"/>
      <c r="Z617" s="31"/>
    </row>
    <row r="618" spans="1:27">
      <c r="A618" s="274"/>
      <c r="B618" s="235" t="s">
        <v>382</v>
      </c>
      <c r="C618" s="223">
        <v>11507</v>
      </c>
      <c r="D618" s="31">
        <v>4033</v>
      </c>
      <c r="E618" s="31">
        <v>4233</v>
      </c>
      <c r="F618" s="31">
        <v>2960</v>
      </c>
      <c r="G618" s="31">
        <v>2773</v>
      </c>
      <c r="H618" s="31">
        <v>325</v>
      </c>
      <c r="I618" s="181">
        <v>25831</v>
      </c>
      <c r="J618" s="321"/>
      <c r="K618" s="306"/>
      <c r="L618" s="256"/>
      <c r="M618" s="257"/>
      <c r="N618" s="257"/>
      <c r="O618" s="257"/>
      <c r="P618" s="257"/>
      <c r="Q618" s="258"/>
      <c r="R618" s="255"/>
      <c r="S618" s="256"/>
      <c r="T618" s="257"/>
      <c r="U618" s="257"/>
      <c r="V618" s="257"/>
      <c r="W618" s="257"/>
      <c r="X618" s="258"/>
      <c r="Y618" s="321"/>
      <c r="Z618" s="31"/>
    </row>
    <row r="619" spans="1:27">
      <c r="A619" s="274"/>
      <c r="B619" s="235" t="s">
        <v>656</v>
      </c>
      <c r="C619" s="223">
        <v>11510</v>
      </c>
      <c r="D619" s="31">
        <v>4328</v>
      </c>
      <c r="E619" s="31">
        <v>4301</v>
      </c>
      <c r="F619" s="31">
        <v>2942</v>
      </c>
      <c r="G619" s="31">
        <v>2937</v>
      </c>
      <c r="H619" s="31">
        <v>345</v>
      </c>
      <c r="I619" s="181">
        <v>26363</v>
      </c>
      <c r="J619" s="321"/>
      <c r="K619" s="256">
        <f>IF(C619&gt;0,(C619/C607)*100,)</f>
        <v>98.266882950567748</v>
      </c>
      <c r="L619" s="256">
        <f t="shared" ref="L619:L620" si="281">IF(D619&gt;0,(D619/D607)*100,)</f>
        <v>99.08424908424908</v>
      </c>
      <c r="M619" s="257">
        <f t="shared" ref="M619:M625" si="282">IF(E619&gt;0,(E619/E607)*100,)</f>
        <v>96.413360233131584</v>
      </c>
      <c r="N619" s="257">
        <f t="shared" ref="N619:N625" si="283">IF(F619&gt;0,(F619/F607)*100,)</f>
        <v>99.728813559322035</v>
      </c>
      <c r="O619" s="257">
        <f t="shared" ref="O619:O623" si="284">IF(G619&gt;0,(G619/G607)*100,)</f>
        <v>99.728353140916809</v>
      </c>
      <c r="P619" s="263">
        <f t="shared" ref="P619:P625" si="285">IF(H619&gt;0,(H619/H607)*100,)</f>
        <v>99.710982658959537</v>
      </c>
      <c r="Q619" s="257">
        <f>IF(I619&gt;0,(I619/I607)*100,)</f>
        <v>98.431841093230773</v>
      </c>
      <c r="R619" s="255"/>
      <c r="S619" s="256"/>
      <c r="T619" s="257"/>
      <c r="U619" s="257"/>
      <c r="V619" s="257"/>
      <c r="W619" s="257"/>
      <c r="X619" s="258"/>
      <c r="Y619" s="321"/>
      <c r="Z619" s="31"/>
    </row>
    <row r="620" spans="1:27">
      <c r="A620" s="274"/>
      <c r="B620" s="235" t="s">
        <v>658</v>
      </c>
      <c r="C620" s="223">
        <v>12131</v>
      </c>
      <c r="D620" s="31">
        <v>4589</v>
      </c>
      <c r="E620" s="31">
        <v>4368</v>
      </c>
      <c r="F620" s="31">
        <v>2759</v>
      </c>
      <c r="G620" s="31">
        <v>2964</v>
      </c>
      <c r="H620" s="31">
        <v>348</v>
      </c>
      <c r="I620" s="181">
        <v>27159</v>
      </c>
      <c r="J620" s="321"/>
      <c r="K620" s="281">
        <f t="shared" ref="K620:K625" si="286">IF(C620&gt;0,(C620/C608)*100,)</f>
        <v>98.218767711116499</v>
      </c>
      <c r="L620" s="264">
        <f t="shared" si="281"/>
        <v>98.645743766122095</v>
      </c>
      <c r="M620" s="264">
        <f t="shared" si="282"/>
        <v>96.084469863616363</v>
      </c>
      <c r="N620" s="264">
        <f t="shared" si="283"/>
        <v>99.746926970354295</v>
      </c>
      <c r="O620" s="264">
        <f t="shared" si="284"/>
        <v>99.730820995962304</v>
      </c>
      <c r="P620" s="265">
        <f t="shared" si="285"/>
        <v>99.713467048710598</v>
      </c>
      <c r="Q620" s="266">
        <f t="shared" ref="Q620:Q625" si="287">IF(I620&gt;0,(I620/I608)*100,)</f>
        <v>98.273990447242738</v>
      </c>
      <c r="R620" s="264"/>
      <c r="S620" s="264"/>
      <c r="T620" s="264"/>
      <c r="U620" s="264"/>
      <c r="V620" s="264"/>
      <c r="W620" s="265"/>
      <c r="X620" s="281"/>
      <c r="Y620" s="321"/>
      <c r="Z620" s="31"/>
    </row>
    <row r="621" spans="1:27">
      <c r="A621" s="274"/>
      <c r="B621" s="235" t="s">
        <v>660</v>
      </c>
      <c r="C621" s="223">
        <v>12097</v>
      </c>
      <c r="D621" s="31">
        <v>4660</v>
      </c>
      <c r="E621" s="31">
        <v>4182</v>
      </c>
      <c r="F621" s="31">
        <v>2853</v>
      </c>
      <c r="G621" s="31">
        <v>3024</v>
      </c>
      <c r="H621" s="31">
        <v>373</v>
      </c>
      <c r="I621" s="181">
        <v>27189</v>
      </c>
      <c r="J621" s="321"/>
      <c r="K621" s="264">
        <f t="shared" si="286"/>
        <v>98.726842405941412</v>
      </c>
      <c r="L621" s="264">
        <f>IF(D621&gt;0,(D621/D609)*100,)</f>
        <v>99.043570669500539</v>
      </c>
      <c r="M621" s="264">
        <f t="shared" si="282"/>
        <v>97.255813953488371</v>
      </c>
      <c r="N621" s="264">
        <f t="shared" si="283"/>
        <v>99.825052484254726</v>
      </c>
      <c r="O621" s="264">
        <f t="shared" si="284"/>
        <v>99.900891972249752</v>
      </c>
      <c r="P621" s="265">
        <f t="shared" si="285"/>
        <v>99.732620320855617</v>
      </c>
      <c r="Q621" s="266">
        <f t="shared" si="287"/>
        <v>98.808009594069119</v>
      </c>
      <c r="R621" s="264"/>
      <c r="S621" s="264"/>
      <c r="T621" s="264"/>
      <c r="U621" s="264"/>
      <c r="V621" s="264"/>
      <c r="W621" s="265"/>
      <c r="X621" s="281"/>
      <c r="Y621" s="321"/>
      <c r="Z621" s="31"/>
    </row>
    <row r="622" spans="1:27">
      <c r="A622" s="274"/>
      <c r="B622" s="235" t="s">
        <v>806</v>
      </c>
      <c r="C622" s="223">
        <v>12594</v>
      </c>
      <c r="D622" s="31">
        <v>4821</v>
      </c>
      <c r="E622" s="31">
        <v>4670</v>
      </c>
      <c r="F622" s="31">
        <v>3006</v>
      </c>
      <c r="G622" s="31">
        <v>3081</v>
      </c>
      <c r="H622" s="31">
        <v>366</v>
      </c>
      <c r="I622" s="181">
        <v>28538</v>
      </c>
      <c r="J622" s="321"/>
      <c r="K622" s="264">
        <f t="shared" si="286"/>
        <v>98.513767209011263</v>
      </c>
      <c r="L622" s="264">
        <f t="shared" ref="L622:L625" si="288">IF(D622&gt;0,(D622/D610)*100,)</f>
        <v>98.710073710073715</v>
      </c>
      <c r="M622" s="264">
        <f t="shared" si="282"/>
        <v>97.271401791293471</v>
      </c>
      <c r="N622" s="264">
        <f t="shared" si="283"/>
        <v>99.933510638297875</v>
      </c>
      <c r="O622" s="264">
        <f t="shared" si="284"/>
        <v>99.003856041131115</v>
      </c>
      <c r="P622" s="265">
        <f t="shared" si="285"/>
        <v>100</v>
      </c>
      <c r="Q622" s="266">
        <f t="shared" si="287"/>
        <v>98.559834225522351</v>
      </c>
      <c r="R622" s="264"/>
      <c r="S622" s="264"/>
      <c r="T622" s="264"/>
      <c r="U622" s="264"/>
      <c r="V622" s="264"/>
      <c r="W622" s="265"/>
      <c r="X622" s="281"/>
      <c r="Y622" s="321"/>
      <c r="Z622" s="31"/>
    </row>
    <row r="623" spans="1:27">
      <c r="A623" s="274"/>
      <c r="B623" s="235" t="s">
        <v>39</v>
      </c>
      <c r="C623" s="223">
        <v>12577</v>
      </c>
      <c r="D623" s="31">
        <v>4843</v>
      </c>
      <c r="E623" s="31">
        <v>4661</v>
      </c>
      <c r="F623" s="31">
        <v>2556</v>
      </c>
      <c r="G623" s="31">
        <v>3071</v>
      </c>
      <c r="H623" s="31">
        <v>400</v>
      </c>
      <c r="I623" s="181">
        <v>28108</v>
      </c>
      <c r="J623" s="321"/>
      <c r="K623" s="264">
        <f t="shared" si="286"/>
        <v>98.813639220615968</v>
      </c>
      <c r="L623" s="264">
        <f t="shared" si="288"/>
        <v>99.059112292902427</v>
      </c>
      <c r="M623" s="264">
        <f t="shared" si="282"/>
        <v>97.003121748178984</v>
      </c>
      <c r="N623" s="264">
        <f t="shared" si="283"/>
        <v>100</v>
      </c>
      <c r="O623" s="264">
        <f t="shared" si="284"/>
        <v>99.352960207052732</v>
      </c>
      <c r="P623" s="265">
        <f t="shared" si="285"/>
        <v>99.750623441396513</v>
      </c>
      <c r="Q623" s="266">
        <f t="shared" si="287"/>
        <v>98.7284861257464</v>
      </c>
      <c r="R623" s="264"/>
      <c r="S623" s="264"/>
      <c r="T623" s="264"/>
      <c r="U623" s="264"/>
      <c r="V623" s="264"/>
      <c r="W623" s="265"/>
      <c r="X623" s="281"/>
      <c r="Y623" s="321"/>
      <c r="Z623" s="31"/>
    </row>
    <row r="624" spans="1:27">
      <c r="A624" s="274"/>
      <c r="B624" s="235" t="s">
        <v>662</v>
      </c>
      <c r="C624" s="223">
        <v>13062</v>
      </c>
      <c r="D624" s="31">
        <v>5204</v>
      </c>
      <c r="E624" s="31">
        <v>4802</v>
      </c>
      <c r="F624" s="31">
        <v>2876</v>
      </c>
      <c r="G624" s="31">
        <v>3179</v>
      </c>
      <c r="H624" s="31">
        <v>400</v>
      </c>
      <c r="I624" s="181">
        <v>29523</v>
      </c>
      <c r="J624" s="321"/>
      <c r="K624" s="281">
        <f t="shared" si="286"/>
        <v>99.247777524504215</v>
      </c>
      <c r="L624" s="281">
        <f t="shared" si="288"/>
        <v>99.483846300898492</v>
      </c>
      <c r="M624" s="281">
        <f t="shared" si="282"/>
        <v>98.765939942410526</v>
      </c>
      <c r="N624" s="281">
        <f t="shared" si="283"/>
        <v>99.895797151788813</v>
      </c>
      <c r="O624" s="281">
        <f>IF(G624&gt;0,(G624/G612)*100,)</f>
        <v>99.530369442705066</v>
      </c>
      <c r="P624" s="265">
        <f t="shared" si="285"/>
        <v>99.750623441396513</v>
      </c>
      <c r="Q624" s="266">
        <f t="shared" si="287"/>
        <v>99.310414424111954</v>
      </c>
      <c r="R624" s="688"/>
      <c r="S624" s="281"/>
      <c r="T624" s="281"/>
      <c r="U624" s="281"/>
      <c r="V624" s="281"/>
      <c r="W624" s="265"/>
      <c r="X624" s="281"/>
      <c r="Y624" s="321"/>
      <c r="Z624" s="31"/>
    </row>
    <row r="625" spans="1:32">
      <c r="A625" s="274"/>
      <c r="B625" s="236" t="s">
        <v>1032</v>
      </c>
      <c r="C625" s="234">
        <v>13964</v>
      </c>
      <c r="D625" s="84">
        <v>5077</v>
      </c>
      <c r="E625" s="84">
        <v>5101</v>
      </c>
      <c r="F625" s="84">
        <v>3159</v>
      </c>
      <c r="G625" s="84">
        <v>3035</v>
      </c>
      <c r="H625" s="84">
        <v>427</v>
      </c>
      <c r="I625" s="182">
        <v>30763</v>
      </c>
      <c r="J625" s="321"/>
      <c r="K625" s="267">
        <f t="shared" si="286"/>
        <v>99.267789862799461</v>
      </c>
      <c r="L625" s="267">
        <f t="shared" si="288"/>
        <v>99.490495786792081</v>
      </c>
      <c r="M625" s="267">
        <f t="shared" si="282"/>
        <v>99.087024087024091</v>
      </c>
      <c r="N625" s="267">
        <f t="shared" si="283"/>
        <v>98.749609252891517</v>
      </c>
      <c r="O625" s="267">
        <f>IF(G625&gt;0,(G625/G613)*100,)</f>
        <v>99.410415984277762</v>
      </c>
      <c r="P625" s="268">
        <f t="shared" si="285"/>
        <v>100</v>
      </c>
      <c r="Q625" s="269">
        <f t="shared" si="287"/>
        <v>99.245088234345261</v>
      </c>
      <c r="R625" s="270" t="s">
        <v>37</v>
      </c>
      <c r="Y625" s="321"/>
    </row>
    <row r="626" spans="1:32">
      <c r="A626" s="274"/>
      <c r="B626" s="235" t="s">
        <v>41</v>
      </c>
      <c r="C626" s="223">
        <v>11037</v>
      </c>
      <c r="D626" s="31">
        <v>4128</v>
      </c>
      <c r="E626" s="31">
        <v>4026</v>
      </c>
      <c r="F626" s="31">
        <v>1931</v>
      </c>
      <c r="G626" s="31">
        <v>2525</v>
      </c>
      <c r="H626" s="31">
        <v>280</v>
      </c>
      <c r="I626" s="181">
        <v>23927</v>
      </c>
      <c r="J626" s="321"/>
      <c r="K626" s="264">
        <f t="shared" ref="K626:Q628" si="289">IF(C626&gt;0,(C626/C623)*100,)</f>
        <v>87.755426572314548</v>
      </c>
      <c r="L626" s="264">
        <f t="shared" si="289"/>
        <v>85.236423704315513</v>
      </c>
      <c r="M626" s="264">
        <f t="shared" si="289"/>
        <v>86.376314095687619</v>
      </c>
      <c r="N626" s="264">
        <f t="shared" si="289"/>
        <v>75.547730829420971</v>
      </c>
      <c r="O626" s="264">
        <f t="shared" si="289"/>
        <v>82.220774991859329</v>
      </c>
      <c r="P626" s="265">
        <f t="shared" si="289"/>
        <v>70</v>
      </c>
      <c r="Q626" s="266">
        <f t="shared" si="289"/>
        <v>85.125231250889428</v>
      </c>
      <c r="R626" s="264">
        <f t="shared" ref="R626:X628" si="290">+K626+K629</f>
        <v>91.985370120060438</v>
      </c>
      <c r="S626" s="264">
        <f t="shared" si="290"/>
        <v>90.171381375180687</v>
      </c>
      <c r="T626" s="264">
        <f t="shared" si="290"/>
        <v>91.074876635915032</v>
      </c>
      <c r="U626" s="264">
        <f t="shared" si="290"/>
        <v>87.363067292644757</v>
      </c>
      <c r="V626" s="264">
        <f t="shared" si="290"/>
        <v>92.119830674047535</v>
      </c>
      <c r="W626" s="265">
        <f t="shared" si="290"/>
        <v>84.25</v>
      </c>
      <c r="X626" s="281">
        <f t="shared" si="290"/>
        <v>91.006119254304821</v>
      </c>
      <c r="Y626" s="321"/>
      <c r="Z626" s="31">
        <f t="shared" ref="Z626:AF628" si="291">+K626+K629+K632</f>
        <v>100.00000000000001</v>
      </c>
      <c r="AA626" s="180">
        <f t="shared" si="291"/>
        <v>100.00000000000001</v>
      </c>
      <c r="AB626" s="180">
        <f t="shared" si="291"/>
        <v>100</v>
      </c>
      <c r="AC626" s="180">
        <f t="shared" si="291"/>
        <v>100</v>
      </c>
      <c r="AD626" s="180">
        <f t="shared" si="291"/>
        <v>100</v>
      </c>
      <c r="AE626" s="180">
        <f t="shared" si="291"/>
        <v>100</v>
      </c>
      <c r="AF626" s="180">
        <f t="shared" si="291"/>
        <v>100</v>
      </c>
    </row>
    <row r="627" spans="1:32">
      <c r="A627" s="274"/>
      <c r="B627" s="235" t="s">
        <v>664</v>
      </c>
      <c r="C627" s="223">
        <v>11430</v>
      </c>
      <c r="D627" s="31">
        <v>4344</v>
      </c>
      <c r="E627" s="31">
        <v>4133</v>
      </c>
      <c r="F627" s="31">
        <v>2137</v>
      </c>
      <c r="G627" s="31">
        <v>2559</v>
      </c>
      <c r="H627" s="31">
        <v>261</v>
      </c>
      <c r="I627" s="181">
        <v>24864</v>
      </c>
      <c r="J627" s="321"/>
      <c r="K627" s="281">
        <f t="shared" si="289"/>
        <v>87.505741846577862</v>
      </c>
      <c r="L627" s="281">
        <f t="shared" si="289"/>
        <v>83.474250576479633</v>
      </c>
      <c r="M627" s="281">
        <f t="shared" si="289"/>
        <v>86.068304872969591</v>
      </c>
      <c r="N627" s="281">
        <f t="shared" si="289"/>
        <v>74.304589707927676</v>
      </c>
      <c r="O627" s="281">
        <f t="shared" si="289"/>
        <v>80.497011638880153</v>
      </c>
      <c r="P627" s="265">
        <f t="shared" si="289"/>
        <v>65.25</v>
      </c>
      <c r="Q627" s="266">
        <f t="shared" si="289"/>
        <v>84.219083426481049</v>
      </c>
      <c r="R627" s="281">
        <f t="shared" si="290"/>
        <v>91.609248200888075</v>
      </c>
      <c r="S627" s="281">
        <f t="shared" si="290"/>
        <v>89.046887009992318</v>
      </c>
      <c r="T627" s="281">
        <f t="shared" si="290"/>
        <v>89.504373177842567</v>
      </c>
      <c r="U627" s="281">
        <f t="shared" si="290"/>
        <v>85.396383866481216</v>
      </c>
      <c r="V627" s="281">
        <f t="shared" si="290"/>
        <v>91.915696759987412</v>
      </c>
      <c r="W627" s="265">
        <f t="shared" si="290"/>
        <v>85.5</v>
      </c>
      <c r="X627" s="281">
        <f t="shared" si="290"/>
        <v>90.160214070385805</v>
      </c>
      <c r="Y627" s="321"/>
      <c r="Z627" s="31">
        <f t="shared" si="291"/>
        <v>100</v>
      </c>
      <c r="AA627" s="179">
        <f t="shared" si="291"/>
        <v>100</v>
      </c>
      <c r="AB627" s="179">
        <f t="shared" si="291"/>
        <v>100</v>
      </c>
      <c r="AC627" s="179">
        <f t="shared" si="291"/>
        <v>100</v>
      </c>
      <c r="AD627" s="179">
        <f t="shared" si="291"/>
        <v>100</v>
      </c>
      <c r="AE627" s="179">
        <f t="shared" si="291"/>
        <v>100</v>
      </c>
      <c r="AF627" s="179">
        <f t="shared" si="291"/>
        <v>100</v>
      </c>
    </row>
    <row r="628" spans="1:32">
      <c r="A628" s="274"/>
      <c r="B628" s="236" t="s">
        <v>1034</v>
      </c>
      <c r="C628" s="234">
        <v>12412</v>
      </c>
      <c r="D628" s="84">
        <v>4369</v>
      </c>
      <c r="E628" s="84">
        <v>4431</v>
      </c>
      <c r="F628" s="84">
        <v>2336</v>
      </c>
      <c r="G628" s="84">
        <v>2433</v>
      </c>
      <c r="H628" s="84">
        <v>288</v>
      </c>
      <c r="I628" s="182">
        <v>26269</v>
      </c>
      <c r="J628" s="321"/>
      <c r="K628" s="267">
        <f t="shared" si="289"/>
        <v>88.885706101403599</v>
      </c>
      <c r="L628" s="267">
        <f t="shared" si="289"/>
        <v>86.054756746109902</v>
      </c>
      <c r="M628" s="267">
        <f t="shared" si="289"/>
        <v>86.865320525387176</v>
      </c>
      <c r="N628" s="267">
        <f t="shared" si="289"/>
        <v>73.947451725229513</v>
      </c>
      <c r="O628" s="267">
        <f t="shared" si="289"/>
        <v>80.164744645799018</v>
      </c>
      <c r="P628" s="268">
        <f t="shared" si="289"/>
        <v>67.44730679156909</v>
      </c>
      <c r="Q628" s="269">
        <f t="shared" si="289"/>
        <v>85.391541787211906</v>
      </c>
      <c r="R628" s="281">
        <f t="shared" si="290"/>
        <v>90.740475508450288</v>
      </c>
      <c r="S628" s="281">
        <f t="shared" si="290"/>
        <v>88.241087256253692</v>
      </c>
      <c r="T628" s="281">
        <f t="shared" si="290"/>
        <v>88.766908449323665</v>
      </c>
      <c r="U628" s="281">
        <f t="shared" si="290"/>
        <v>78.727445394112067</v>
      </c>
      <c r="V628" s="281">
        <f t="shared" si="290"/>
        <v>86.095551894563428</v>
      </c>
      <c r="W628" s="265">
        <f t="shared" si="290"/>
        <v>72.599531615925059</v>
      </c>
      <c r="X628" s="281">
        <f t="shared" si="290"/>
        <v>88.0570815590157</v>
      </c>
      <c r="Y628" s="321"/>
      <c r="Z628" s="31">
        <f t="shared" si="291"/>
        <v>99.999999999999986</v>
      </c>
      <c r="AA628" s="179">
        <f t="shared" si="291"/>
        <v>100</v>
      </c>
      <c r="AB628" s="179">
        <f t="shared" si="291"/>
        <v>100</v>
      </c>
      <c r="AC628" s="179">
        <f t="shared" si="291"/>
        <v>100</v>
      </c>
      <c r="AD628" s="179">
        <f t="shared" si="291"/>
        <v>100</v>
      </c>
      <c r="AE628" s="179">
        <f t="shared" si="291"/>
        <v>100</v>
      </c>
      <c r="AF628" s="179">
        <f t="shared" si="291"/>
        <v>100</v>
      </c>
    </row>
    <row r="629" spans="1:32">
      <c r="A629" s="274"/>
      <c r="B629" s="235" t="s">
        <v>43</v>
      </c>
      <c r="C629" s="223">
        <v>532</v>
      </c>
      <c r="D629" s="31">
        <v>239</v>
      </c>
      <c r="E629" s="31">
        <v>219</v>
      </c>
      <c r="F629" s="31">
        <v>302</v>
      </c>
      <c r="G629" s="31">
        <v>304</v>
      </c>
      <c r="H629" s="31">
        <v>57</v>
      </c>
      <c r="I629" s="181">
        <v>1653</v>
      </c>
      <c r="J629" s="321"/>
      <c r="K629" s="264">
        <f t="shared" ref="K629:Q631" si="292">IF(C629&gt;0,(C629/C623)*100,)</f>
        <v>4.2299435477458855</v>
      </c>
      <c r="L629" s="264">
        <f t="shared" si="292"/>
        <v>4.9349576708651668</v>
      </c>
      <c r="M629" s="264">
        <f t="shared" si="292"/>
        <v>4.6985625402274191</v>
      </c>
      <c r="N629" s="264">
        <f t="shared" si="292"/>
        <v>11.815336463223787</v>
      </c>
      <c r="O629" s="264">
        <f t="shared" si="292"/>
        <v>9.8990556821882123</v>
      </c>
      <c r="P629" s="265">
        <f t="shared" si="292"/>
        <v>14.249999999999998</v>
      </c>
      <c r="Q629" s="266">
        <f t="shared" si="292"/>
        <v>5.8808880034153983</v>
      </c>
      <c r="R629" s="256"/>
      <c r="S629" s="256"/>
      <c r="T629" s="257"/>
      <c r="U629" s="257"/>
      <c r="V629" s="257"/>
      <c r="W629" s="257"/>
      <c r="X629" s="258"/>
      <c r="Y629" s="321"/>
      <c r="Z629" s="31"/>
    </row>
    <row r="630" spans="1:32">
      <c r="A630" s="274"/>
      <c r="B630" s="235" t="s">
        <v>666</v>
      </c>
      <c r="C630" s="223">
        <v>536</v>
      </c>
      <c r="D630" s="31">
        <v>290</v>
      </c>
      <c r="E630" s="31">
        <v>165</v>
      </c>
      <c r="F630" s="31">
        <v>319</v>
      </c>
      <c r="G630" s="31">
        <v>363</v>
      </c>
      <c r="H630" s="31">
        <v>81</v>
      </c>
      <c r="I630" s="181">
        <v>1754</v>
      </c>
      <c r="J630" s="321"/>
      <c r="K630" s="281">
        <f t="shared" si="292"/>
        <v>4.1035063543102126</v>
      </c>
      <c r="L630" s="281">
        <f t="shared" si="292"/>
        <v>5.5726364335126819</v>
      </c>
      <c r="M630" s="281">
        <f t="shared" si="292"/>
        <v>3.4360683048729697</v>
      </c>
      <c r="N630" s="281">
        <f t="shared" si="292"/>
        <v>11.091794158553546</v>
      </c>
      <c r="O630" s="281">
        <f t="shared" si="292"/>
        <v>11.418685121107266</v>
      </c>
      <c r="P630" s="265">
        <f t="shared" si="292"/>
        <v>20.25</v>
      </c>
      <c r="Q630" s="266">
        <f t="shared" si="292"/>
        <v>5.9411306439047529</v>
      </c>
      <c r="R630" s="264"/>
      <c r="S630" s="264"/>
      <c r="T630" s="264"/>
      <c r="U630" s="264"/>
      <c r="V630" s="264"/>
      <c r="W630" s="265"/>
      <c r="X630" s="281"/>
      <c r="Y630" s="321"/>
      <c r="Z630" s="31"/>
    </row>
    <row r="631" spans="1:32">
      <c r="A631" s="274"/>
      <c r="B631" s="236" t="s">
        <v>1036</v>
      </c>
      <c r="C631" s="234">
        <v>259</v>
      </c>
      <c r="D631" s="84">
        <v>111</v>
      </c>
      <c r="E631" s="84">
        <v>97</v>
      </c>
      <c r="F631" s="84">
        <v>151</v>
      </c>
      <c r="G631" s="84">
        <v>180</v>
      </c>
      <c r="H631" s="84">
        <v>22</v>
      </c>
      <c r="I631" s="182">
        <v>820</v>
      </c>
      <c r="J631" s="321"/>
      <c r="K631" s="267">
        <f t="shared" si="292"/>
        <v>1.8547694070466914</v>
      </c>
      <c r="L631" s="267">
        <f t="shared" si="292"/>
        <v>2.1863305101437858</v>
      </c>
      <c r="M631" s="267">
        <f t="shared" si="292"/>
        <v>1.901587923936483</v>
      </c>
      <c r="N631" s="267">
        <f t="shared" si="292"/>
        <v>4.7799936688825584</v>
      </c>
      <c r="O631" s="267">
        <f t="shared" si="292"/>
        <v>5.930807248764415</v>
      </c>
      <c r="P631" s="268">
        <f t="shared" si="292"/>
        <v>5.1522248243559723</v>
      </c>
      <c r="Q631" s="269">
        <f t="shared" si="292"/>
        <v>2.6655397718037905</v>
      </c>
      <c r="R631" s="270"/>
      <c r="S631" s="267"/>
      <c r="T631" s="267"/>
      <c r="U631" s="267"/>
      <c r="V631" s="267"/>
      <c r="W631" s="268"/>
      <c r="X631" s="267"/>
      <c r="Y631" s="321"/>
      <c r="Z631" s="31"/>
    </row>
    <row r="632" spans="1:32">
      <c r="A632" s="274"/>
      <c r="B632" s="235" t="s">
        <v>45</v>
      </c>
      <c r="C632" s="223">
        <v>1008</v>
      </c>
      <c r="D632" s="31">
        <v>476</v>
      </c>
      <c r="E632" s="31">
        <v>416</v>
      </c>
      <c r="F632" s="31">
        <v>323</v>
      </c>
      <c r="G632" s="31">
        <v>242</v>
      </c>
      <c r="H632" s="31">
        <v>63</v>
      </c>
      <c r="I632" s="181">
        <v>2528</v>
      </c>
      <c r="J632" s="321"/>
      <c r="K632" s="264">
        <f t="shared" ref="K632:Q634" si="293">IF(C632&gt;0,(C632/C623)*100,)</f>
        <v>8.014629879939573</v>
      </c>
      <c r="L632" s="264">
        <f t="shared" si="293"/>
        <v>9.8286186248193275</v>
      </c>
      <c r="M632" s="264">
        <f t="shared" si="293"/>
        <v>8.9251233640849605</v>
      </c>
      <c r="N632" s="264">
        <f t="shared" si="293"/>
        <v>12.636932707355243</v>
      </c>
      <c r="O632" s="264">
        <f t="shared" si="293"/>
        <v>7.8801693259524592</v>
      </c>
      <c r="P632" s="265">
        <f t="shared" si="293"/>
        <v>15.75</v>
      </c>
      <c r="Q632" s="266">
        <f t="shared" si="293"/>
        <v>8.9938807456951757</v>
      </c>
      <c r="R632" s="264"/>
      <c r="S632" s="256"/>
      <c r="T632" s="257"/>
      <c r="U632" s="257"/>
      <c r="V632" s="257"/>
      <c r="W632" s="257"/>
      <c r="X632" s="258"/>
      <c r="Y632" s="321"/>
      <c r="Z632" s="31"/>
    </row>
    <row r="633" spans="1:32">
      <c r="A633" s="274"/>
      <c r="B633" s="235" t="s">
        <v>668</v>
      </c>
      <c r="C633" s="223">
        <v>1096</v>
      </c>
      <c r="D633" s="31">
        <v>570</v>
      </c>
      <c r="E633" s="31">
        <v>504</v>
      </c>
      <c r="F633" s="31">
        <v>420</v>
      </c>
      <c r="G633" s="31">
        <v>257</v>
      </c>
      <c r="H633" s="31">
        <v>58</v>
      </c>
      <c r="I633" s="181">
        <v>2905</v>
      </c>
      <c r="J633" s="321"/>
      <c r="K633" s="281">
        <f t="shared" si="293"/>
        <v>8.3907517991119267</v>
      </c>
      <c r="L633" s="281">
        <f t="shared" si="293"/>
        <v>10.953112990007687</v>
      </c>
      <c r="M633" s="281">
        <f t="shared" si="293"/>
        <v>10.495626822157435</v>
      </c>
      <c r="N633" s="281">
        <f t="shared" si="293"/>
        <v>14.603616133518777</v>
      </c>
      <c r="O633" s="281">
        <f t="shared" si="293"/>
        <v>8.0843032400125825</v>
      </c>
      <c r="P633" s="265">
        <f t="shared" si="293"/>
        <v>14.499999999999998</v>
      </c>
      <c r="Q633" s="266">
        <f t="shared" si="293"/>
        <v>9.8397859296141998</v>
      </c>
      <c r="S633" s="264"/>
      <c r="T633" s="264"/>
      <c r="U633" s="264"/>
      <c r="V633" s="264"/>
      <c r="W633" s="265"/>
      <c r="X633" s="281"/>
      <c r="Y633" s="321"/>
      <c r="Z633" s="31"/>
    </row>
    <row r="634" spans="1:32">
      <c r="A634" s="274"/>
      <c r="B634" s="236" t="s">
        <v>1038</v>
      </c>
      <c r="C634" s="234">
        <v>1293</v>
      </c>
      <c r="D634" s="84">
        <v>597</v>
      </c>
      <c r="E634" s="84">
        <v>573</v>
      </c>
      <c r="F634" s="84">
        <v>672</v>
      </c>
      <c r="G634" s="84">
        <v>422</v>
      </c>
      <c r="H634" s="84">
        <v>117</v>
      </c>
      <c r="I634" s="182">
        <v>3674</v>
      </c>
      <c r="J634" s="321"/>
      <c r="K634" s="267">
        <f t="shared" si="293"/>
        <v>9.2595244915496995</v>
      </c>
      <c r="L634" s="267">
        <f t="shared" si="293"/>
        <v>11.758912743746306</v>
      </c>
      <c r="M634" s="267">
        <f t="shared" si="293"/>
        <v>11.233091550676338</v>
      </c>
      <c r="N634" s="267">
        <f t="shared" si="293"/>
        <v>21.27255460588794</v>
      </c>
      <c r="O634" s="267">
        <f t="shared" si="293"/>
        <v>13.904448105436574</v>
      </c>
      <c r="P634" s="268">
        <f t="shared" si="293"/>
        <v>27.400468384074944</v>
      </c>
      <c r="Q634" s="269">
        <f t="shared" si="293"/>
        <v>11.942918440984299</v>
      </c>
      <c r="R634" s="270" t="s">
        <v>38</v>
      </c>
      <c r="S634" s="267"/>
      <c r="T634" s="267"/>
      <c r="U634" s="267"/>
      <c r="V634" s="267"/>
      <c r="W634" s="268"/>
      <c r="X634" s="267"/>
      <c r="Y634" s="321"/>
      <c r="Z634" s="31"/>
    </row>
    <row r="635" spans="1:32">
      <c r="A635" s="274"/>
      <c r="B635" s="235" t="s">
        <v>47</v>
      </c>
      <c r="C635" s="223">
        <v>8551</v>
      </c>
      <c r="D635" s="31">
        <v>2503</v>
      </c>
      <c r="E635" s="31">
        <v>2941</v>
      </c>
      <c r="F635" s="31">
        <v>1513</v>
      </c>
      <c r="G635" s="31">
        <v>1742</v>
      </c>
      <c r="H635" s="31">
        <v>134</v>
      </c>
      <c r="I635" s="181">
        <v>17384</v>
      </c>
      <c r="J635" s="321"/>
      <c r="K635" s="264">
        <f t="shared" ref="K635:Q637" si="294">IF(C635&gt;0,(C635/C618)*100,)</f>
        <v>74.31128878074216</v>
      </c>
      <c r="L635" s="264">
        <f t="shared" si="294"/>
        <v>62.062980411604265</v>
      </c>
      <c r="M635" s="264">
        <f t="shared" si="294"/>
        <v>69.47791164658635</v>
      </c>
      <c r="N635" s="264">
        <f t="shared" si="294"/>
        <v>51.114864864864863</v>
      </c>
      <c r="O635" s="264">
        <f t="shared" si="294"/>
        <v>62.820050486837367</v>
      </c>
      <c r="P635" s="265">
        <f t="shared" si="294"/>
        <v>41.230769230769234</v>
      </c>
      <c r="Q635" s="266">
        <f t="shared" si="294"/>
        <v>67.298981843521361</v>
      </c>
      <c r="R635" s="264">
        <f t="shared" ref="R635:X637" si="295">+K635+K638+K641</f>
        <v>86.469105761710267</v>
      </c>
      <c r="S635" s="264">
        <f t="shared" si="295"/>
        <v>83.585420282667982</v>
      </c>
      <c r="T635" s="264">
        <f t="shared" si="295"/>
        <v>80.746515473659343</v>
      </c>
      <c r="U635" s="264">
        <f t="shared" si="295"/>
        <v>74.695945945945951</v>
      </c>
      <c r="V635" s="264">
        <f t="shared" si="295"/>
        <v>86.043995672556804</v>
      </c>
      <c r="W635" s="265">
        <f t="shared" si="295"/>
        <v>78.769230769230774</v>
      </c>
      <c r="X635" s="281">
        <f t="shared" si="295"/>
        <v>83.589485501916315</v>
      </c>
      <c r="Y635" s="321"/>
      <c r="Z635" s="31">
        <f t="shared" ref="Z635:AF637" si="296">K635+K638+K641+K644</f>
        <v>100</v>
      </c>
      <c r="AA635" s="180">
        <f t="shared" si="296"/>
        <v>100</v>
      </c>
      <c r="AB635" s="180">
        <f t="shared" si="296"/>
        <v>100</v>
      </c>
      <c r="AC635" s="180">
        <f t="shared" si="296"/>
        <v>100</v>
      </c>
      <c r="AD635" s="180">
        <f t="shared" si="296"/>
        <v>100</v>
      </c>
      <c r="AE635" s="180">
        <f t="shared" si="296"/>
        <v>100</v>
      </c>
      <c r="AF635" s="180">
        <f t="shared" si="296"/>
        <v>100.00000000000001</v>
      </c>
    </row>
    <row r="636" spans="1:32">
      <c r="A636" s="274"/>
      <c r="B636" s="235" t="s">
        <v>670</v>
      </c>
      <c r="C636" s="223">
        <v>8582</v>
      </c>
      <c r="D636" s="31">
        <v>2693</v>
      </c>
      <c r="E636" s="31">
        <v>3031</v>
      </c>
      <c r="F636" s="31">
        <v>1527</v>
      </c>
      <c r="G636" s="31">
        <v>1808</v>
      </c>
      <c r="H636" s="31">
        <v>162</v>
      </c>
      <c r="I636" s="181">
        <v>17803</v>
      </c>
      <c r="J636" s="321"/>
      <c r="K636" s="281">
        <f t="shared" si="294"/>
        <v>74.561251086012163</v>
      </c>
      <c r="L636" s="281">
        <f t="shared" si="294"/>
        <v>62.222735674676521</v>
      </c>
      <c r="M636" s="281">
        <f t="shared" si="294"/>
        <v>70.471983259707045</v>
      </c>
      <c r="N636" s="281">
        <f t="shared" si="294"/>
        <v>51.90346702923182</v>
      </c>
      <c r="O636" s="281">
        <f t="shared" si="294"/>
        <v>61.559414368403132</v>
      </c>
      <c r="P636" s="265">
        <f t="shared" si="294"/>
        <v>46.956521739130437</v>
      </c>
      <c r="Q636" s="266">
        <f t="shared" si="294"/>
        <v>67.530250730190048</v>
      </c>
      <c r="R636" s="281">
        <f t="shared" si="295"/>
        <v>86.681146828844476</v>
      </c>
      <c r="S636" s="281">
        <f t="shared" si="295"/>
        <v>88.170055452865057</v>
      </c>
      <c r="T636" s="281">
        <f t="shared" si="295"/>
        <v>82.12043710764938</v>
      </c>
      <c r="U636" s="281">
        <f t="shared" si="295"/>
        <v>75.084976206662134</v>
      </c>
      <c r="V636" s="281">
        <f t="shared" si="295"/>
        <v>87.299965951651345</v>
      </c>
      <c r="W636" s="265">
        <f t="shared" si="295"/>
        <v>83.478260869565219</v>
      </c>
      <c r="X636" s="281">
        <f t="shared" si="295"/>
        <v>84.91446345256611</v>
      </c>
      <c r="Y636" s="321"/>
      <c r="Z636" s="31">
        <f t="shared" si="296"/>
        <v>100</v>
      </c>
      <c r="AA636" s="179">
        <f t="shared" si="296"/>
        <v>100</v>
      </c>
      <c r="AB636" s="179">
        <f t="shared" si="296"/>
        <v>100</v>
      </c>
      <c r="AC636" s="179">
        <f t="shared" si="296"/>
        <v>100</v>
      </c>
      <c r="AD636" s="179">
        <f t="shared" si="296"/>
        <v>100</v>
      </c>
      <c r="AE636" s="179">
        <f t="shared" si="296"/>
        <v>100</v>
      </c>
      <c r="AF636" s="179">
        <f t="shared" si="296"/>
        <v>100.00000000000001</v>
      </c>
    </row>
    <row r="637" spans="1:32">
      <c r="A637" s="274"/>
      <c r="B637" s="236" t="s">
        <v>1040</v>
      </c>
      <c r="C637" s="234">
        <v>9014</v>
      </c>
      <c r="D637" s="84">
        <v>2799</v>
      </c>
      <c r="E637" s="84">
        <v>3055</v>
      </c>
      <c r="F637" s="84">
        <v>1440</v>
      </c>
      <c r="G637" s="84">
        <v>1859</v>
      </c>
      <c r="H637" s="84">
        <v>160</v>
      </c>
      <c r="I637" s="182">
        <v>18327</v>
      </c>
      <c r="J637" s="321"/>
      <c r="K637" s="267">
        <f t="shared" si="294"/>
        <v>74.305498310114587</v>
      </c>
      <c r="L637" s="267">
        <f t="shared" si="294"/>
        <v>60.993680540422744</v>
      </c>
      <c r="M637" s="267">
        <f t="shared" si="294"/>
        <v>69.94047619047619</v>
      </c>
      <c r="N637" s="267">
        <f t="shared" si="294"/>
        <v>52.192823486770564</v>
      </c>
      <c r="O637" s="267">
        <f t="shared" si="294"/>
        <v>62.719298245614027</v>
      </c>
      <c r="P637" s="268">
        <f t="shared" si="294"/>
        <v>45.977011494252871</v>
      </c>
      <c r="Q637" s="269">
        <f t="shared" si="294"/>
        <v>67.480393239810013</v>
      </c>
      <c r="R637" s="281">
        <f t="shared" si="295"/>
        <v>82.120187948231802</v>
      </c>
      <c r="S637" s="281">
        <f t="shared" si="295"/>
        <v>70.581826105905421</v>
      </c>
      <c r="T637" s="281">
        <f t="shared" si="295"/>
        <v>78.182234432234438</v>
      </c>
      <c r="U637" s="281">
        <f t="shared" si="295"/>
        <v>65.313519391083716</v>
      </c>
      <c r="V637" s="281">
        <f t="shared" si="295"/>
        <v>79.824561403508767</v>
      </c>
      <c r="W637" s="265">
        <f t="shared" si="295"/>
        <v>61.781609195402297</v>
      </c>
      <c r="X637" s="281">
        <f t="shared" si="295"/>
        <v>77.318752531389237</v>
      </c>
      <c r="Y637" s="321"/>
      <c r="Z637" s="31">
        <f t="shared" si="296"/>
        <v>100</v>
      </c>
      <c r="AA637" s="179">
        <f t="shared" si="296"/>
        <v>100</v>
      </c>
      <c r="AB637" s="179">
        <f t="shared" si="296"/>
        <v>100</v>
      </c>
      <c r="AC637" s="179">
        <f t="shared" si="296"/>
        <v>100</v>
      </c>
      <c r="AD637" s="179">
        <f t="shared" si="296"/>
        <v>100</v>
      </c>
      <c r="AE637" s="179">
        <f t="shared" si="296"/>
        <v>100</v>
      </c>
      <c r="AF637" s="179">
        <f t="shared" si="296"/>
        <v>100.00000000000001</v>
      </c>
    </row>
    <row r="638" spans="1:32">
      <c r="A638" s="274"/>
      <c r="B638" s="235" t="s">
        <v>51</v>
      </c>
      <c r="C638" s="223">
        <v>327</v>
      </c>
      <c r="D638" s="31">
        <v>158</v>
      </c>
      <c r="E638" s="31">
        <v>94</v>
      </c>
      <c r="F638" s="31">
        <v>42</v>
      </c>
      <c r="G638" s="31">
        <v>28</v>
      </c>
      <c r="H638" s="31">
        <v>11</v>
      </c>
      <c r="I638" s="181">
        <v>660</v>
      </c>
      <c r="J638" s="321"/>
      <c r="K638" s="264">
        <f t="shared" ref="K638:Q640" si="297">IF(C638&gt;0,(C638/C618)*100,)</f>
        <v>2.8417485009124879</v>
      </c>
      <c r="L638" s="264">
        <f t="shared" si="297"/>
        <v>3.9176791470369454</v>
      </c>
      <c r="M638" s="264">
        <f t="shared" si="297"/>
        <v>2.2206472950626033</v>
      </c>
      <c r="N638" s="264">
        <f t="shared" si="297"/>
        <v>1.4189189189189191</v>
      </c>
      <c r="O638" s="264">
        <f t="shared" si="297"/>
        <v>1.009736747205193</v>
      </c>
      <c r="P638" s="265">
        <f t="shared" si="297"/>
        <v>3.3846153846153846</v>
      </c>
      <c r="Q638" s="266">
        <f t="shared" si="297"/>
        <v>2.5550694901474973</v>
      </c>
      <c r="R638" s="256"/>
      <c r="S638" s="256"/>
      <c r="T638" s="257"/>
      <c r="U638" s="257"/>
      <c r="V638" s="257"/>
      <c r="W638" s="257"/>
      <c r="X638" s="258"/>
      <c r="Y638" s="321"/>
      <c r="Z638" s="31"/>
    </row>
    <row r="639" spans="1:32">
      <c r="A639" s="274"/>
      <c r="B639" s="235" t="s">
        <v>672</v>
      </c>
      <c r="C639" s="223">
        <v>326</v>
      </c>
      <c r="D639" s="31">
        <v>154</v>
      </c>
      <c r="E639" s="31">
        <v>89</v>
      </c>
      <c r="F639" s="31">
        <v>33</v>
      </c>
      <c r="G639" s="31">
        <v>26</v>
      </c>
      <c r="H639" s="31">
        <v>9</v>
      </c>
      <c r="I639" s="181">
        <v>637</v>
      </c>
      <c r="J639" s="321"/>
      <c r="K639" s="281">
        <f t="shared" si="297"/>
        <v>2.8323197219808862</v>
      </c>
      <c r="L639" s="281">
        <f t="shared" si="297"/>
        <v>3.5582255083179297</v>
      </c>
      <c r="M639" s="281">
        <f t="shared" si="297"/>
        <v>2.069286212508719</v>
      </c>
      <c r="N639" s="281">
        <f t="shared" si="297"/>
        <v>1.1216859279401767</v>
      </c>
      <c r="O639" s="281">
        <f t="shared" si="297"/>
        <v>0.88525706503234591</v>
      </c>
      <c r="P639" s="265">
        <f t="shared" si="297"/>
        <v>2.6086956521739131</v>
      </c>
      <c r="Q639" s="266">
        <f t="shared" si="297"/>
        <v>2.4162652201949704</v>
      </c>
      <c r="R639" s="264"/>
      <c r="S639" s="264"/>
      <c r="T639" s="264"/>
      <c r="U639" s="264"/>
      <c r="V639" s="264"/>
      <c r="W639" s="265"/>
      <c r="X639" s="281"/>
      <c r="Y639" s="321"/>
      <c r="Z639" s="31"/>
    </row>
    <row r="640" spans="1:32">
      <c r="A640" s="274"/>
      <c r="B640" s="236" t="s">
        <v>1042</v>
      </c>
      <c r="C640" s="234">
        <v>394</v>
      </c>
      <c r="D640" s="84">
        <v>187</v>
      </c>
      <c r="E640" s="84">
        <v>99</v>
      </c>
      <c r="F640" s="84">
        <v>41</v>
      </c>
      <c r="G640" s="84">
        <v>30</v>
      </c>
      <c r="H640" s="84">
        <v>5</v>
      </c>
      <c r="I640" s="182">
        <v>756</v>
      </c>
      <c r="J640" s="321"/>
      <c r="K640" s="267">
        <f t="shared" si="297"/>
        <v>3.2478773390487179</v>
      </c>
      <c r="L640" s="267">
        <f t="shared" si="297"/>
        <v>4.0749618653301374</v>
      </c>
      <c r="M640" s="267">
        <f t="shared" si="297"/>
        <v>2.2664835164835164</v>
      </c>
      <c r="N640" s="267">
        <f t="shared" si="297"/>
        <v>1.4860456687205508</v>
      </c>
      <c r="O640" s="267">
        <f t="shared" si="297"/>
        <v>1.0121457489878543</v>
      </c>
      <c r="P640" s="268">
        <f t="shared" si="297"/>
        <v>1.4367816091954022</v>
      </c>
      <c r="Q640" s="269">
        <f t="shared" si="297"/>
        <v>2.7836076438749586</v>
      </c>
      <c r="R640" s="270"/>
      <c r="S640" s="267"/>
      <c r="T640" s="267"/>
      <c r="U640" s="267"/>
      <c r="V640" s="267"/>
      <c r="W640" s="268"/>
      <c r="X640" s="267"/>
      <c r="Y640" s="321"/>
      <c r="Z640" s="31"/>
    </row>
    <row r="641" spans="1:27">
      <c r="A641" s="274"/>
      <c r="B641" s="235" t="s">
        <v>53</v>
      </c>
      <c r="C641" s="223">
        <v>1072</v>
      </c>
      <c r="D641" s="31">
        <v>710</v>
      </c>
      <c r="E641" s="31">
        <v>383</v>
      </c>
      <c r="F641" s="31">
        <v>656</v>
      </c>
      <c r="G641" s="31">
        <v>616</v>
      </c>
      <c r="H641" s="31">
        <v>111</v>
      </c>
      <c r="I641" s="181">
        <v>3548</v>
      </c>
      <c r="J641" s="321"/>
      <c r="K641" s="264">
        <f t="shared" ref="K641:Q643" si="298">IF(C641&gt;0,(C641/C618)*100,)</f>
        <v>9.3160684800556179</v>
      </c>
      <c r="L641" s="264">
        <f t="shared" si="298"/>
        <v>17.604760724026779</v>
      </c>
      <c r="M641" s="264">
        <f t="shared" si="298"/>
        <v>9.0479565320103941</v>
      </c>
      <c r="N641" s="264">
        <f t="shared" si="298"/>
        <v>22.162162162162165</v>
      </c>
      <c r="O641" s="264">
        <f t="shared" si="298"/>
        <v>22.214208438514245</v>
      </c>
      <c r="P641" s="265">
        <f t="shared" si="298"/>
        <v>34.153846153846153</v>
      </c>
      <c r="Q641" s="266">
        <f t="shared" si="298"/>
        <v>13.735434168247455</v>
      </c>
      <c r="R641" s="256"/>
      <c r="S641" s="256"/>
      <c r="T641" s="257"/>
      <c r="U641" s="257"/>
      <c r="V641" s="257"/>
      <c r="W641" s="257"/>
      <c r="X641" s="258"/>
      <c r="Y641" s="321"/>
      <c r="Z641" s="31"/>
    </row>
    <row r="642" spans="1:27">
      <c r="A642" s="274"/>
      <c r="B642" s="235" t="s">
        <v>674</v>
      </c>
      <c r="C642" s="223">
        <v>1069</v>
      </c>
      <c r="D642" s="31">
        <v>969</v>
      </c>
      <c r="E642" s="31">
        <v>412</v>
      </c>
      <c r="F642" s="31">
        <v>649</v>
      </c>
      <c r="G642" s="31">
        <v>730</v>
      </c>
      <c r="H642" s="31">
        <v>117</v>
      </c>
      <c r="I642" s="181">
        <v>3946</v>
      </c>
      <c r="J642" s="321"/>
      <c r="K642" s="281">
        <f t="shared" si="298"/>
        <v>9.287576020851434</v>
      </c>
      <c r="L642" s="281">
        <f t="shared" si="298"/>
        <v>22.389094269870611</v>
      </c>
      <c r="M642" s="281">
        <f t="shared" si="298"/>
        <v>9.5791676354336204</v>
      </c>
      <c r="N642" s="281">
        <f t="shared" si="298"/>
        <v>22.059823249490144</v>
      </c>
      <c r="O642" s="281">
        <f t="shared" si="298"/>
        <v>24.855294518215867</v>
      </c>
      <c r="P642" s="265">
        <f t="shared" si="298"/>
        <v>33.913043478260867</v>
      </c>
      <c r="Q642" s="266">
        <f t="shared" si="298"/>
        <v>14.967947502181087</v>
      </c>
      <c r="R642" s="264"/>
      <c r="S642" s="264"/>
      <c r="T642" s="264"/>
      <c r="U642" s="264"/>
      <c r="V642" s="264"/>
      <c r="W642" s="265"/>
      <c r="X642" s="281"/>
      <c r="Y642" s="321"/>
      <c r="Z642" s="31"/>
    </row>
    <row r="643" spans="1:27">
      <c r="A643" s="274"/>
      <c r="B643" s="236" t="s">
        <v>1046</v>
      </c>
      <c r="C643" s="234">
        <v>554</v>
      </c>
      <c r="D643" s="84">
        <v>253</v>
      </c>
      <c r="E643" s="84">
        <v>261</v>
      </c>
      <c r="F643" s="84">
        <v>321</v>
      </c>
      <c r="G643" s="84">
        <v>477</v>
      </c>
      <c r="H643" s="84">
        <v>50</v>
      </c>
      <c r="I643" s="182">
        <v>1916</v>
      </c>
      <c r="J643" s="321"/>
      <c r="K643" s="267">
        <f t="shared" si="298"/>
        <v>4.5668122990685021</v>
      </c>
      <c r="L643" s="267">
        <f t="shared" si="298"/>
        <v>5.5131837001525383</v>
      </c>
      <c r="M643" s="267">
        <f t="shared" si="298"/>
        <v>5.9752747252747254</v>
      </c>
      <c r="N643" s="267">
        <f t="shared" si="298"/>
        <v>11.634650235592606</v>
      </c>
      <c r="O643" s="267">
        <f t="shared" si="298"/>
        <v>16.093117408906881</v>
      </c>
      <c r="P643" s="268">
        <f t="shared" si="298"/>
        <v>14.367816091954023</v>
      </c>
      <c r="Q643" s="269">
        <f t="shared" si="298"/>
        <v>7.0547516477042604</v>
      </c>
      <c r="R643" s="270"/>
      <c r="S643" s="267"/>
      <c r="T643" s="267"/>
      <c r="U643" s="267"/>
      <c r="V643" s="267"/>
      <c r="W643" s="268"/>
      <c r="X643" s="267"/>
      <c r="Y643" s="321"/>
      <c r="Z643" s="31"/>
    </row>
    <row r="644" spans="1:27">
      <c r="A644" s="274"/>
      <c r="B644" s="235" t="s">
        <v>55</v>
      </c>
      <c r="C644" s="237">
        <v>1557</v>
      </c>
      <c r="D644" s="238">
        <v>662</v>
      </c>
      <c r="E644" s="238">
        <v>815</v>
      </c>
      <c r="F644" s="238">
        <v>749</v>
      </c>
      <c r="G644" s="238">
        <v>387</v>
      </c>
      <c r="H644" s="238">
        <v>69</v>
      </c>
      <c r="I644" s="322">
        <v>4239</v>
      </c>
      <c r="J644" s="321"/>
      <c r="K644" s="264">
        <f t="shared" ref="K644:Q646" si="299">IF(C644&gt;0,(C644/C618)*100,)</f>
        <v>13.530894238289736</v>
      </c>
      <c r="L644" s="264">
        <f t="shared" si="299"/>
        <v>16.41457971733201</v>
      </c>
      <c r="M644" s="264">
        <f t="shared" si="299"/>
        <v>19.253484526340657</v>
      </c>
      <c r="N644" s="264">
        <f t="shared" si="299"/>
        <v>25.304054054054053</v>
      </c>
      <c r="O644" s="264">
        <f t="shared" si="299"/>
        <v>13.956004327443203</v>
      </c>
      <c r="P644" s="265">
        <f t="shared" si="299"/>
        <v>21.23076923076923</v>
      </c>
      <c r="Q644" s="266">
        <f t="shared" si="299"/>
        <v>16.410514498083696</v>
      </c>
      <c r="R644" s="256"/>
      <c r="S644" s="256"/>
      <c r="T644" s="257"/>
      <c r="U644" s="257"/>
      <c r="V644" s="257"/>
      <c r="W644" s="257"/>
      <c r="X644" s="258"/>
      <c r="Y644" s="321"/>
      <c r="Z644" s="31"/>
    </row>
    <row r="645" spans="1:27">
      <c r="A645" s="274"/>
      <c r="B645" s="235" t="s">
        <v>676</v>
      </c>
      <c r="C645" s="223">
        <v>1533</v>
      </c>
      <c r="D645" s="31">
        <v>512</v>
      </c>
      <c r="E645" s="31">
        <v>769</v>
      </c>
      <c r="F645" s="31">
        <v>733</v>
      </c>
      <c r="G645" s="31">
        <v>373</v>
      </c>
      <c r="H645" s="31">
        <v>57</v>
      </c>
      <c r="I645" s="181">
        <v>3977</v>
      </c>
      <c r="J645" s="321"/>
      <c r="K645" s="281">
        <f t="shared" si="299"/>
        <v>13.318853171155517</v>
      </c>
      <c r="L645" s="281">
        <f t="shared" si="299"/>
        <v>11.829944547134936</v>
      </c>
      <c r="M645" s="281">
        <f t="shared" si="299"/>
        <v>17.879562892350616</v>
      </c>
      <c r="N645" s="281">
        <f t="shared" si="299"/>
        <v>24.915023793337866</v>
      </c>
      <c r="O645" s="281">
        <f t="shared" si="299"/>
        <v>12.700034048348655</v>
      </c>
      <c r="P645" s="265">
        <f t="shared" si="299"/>
        <v>16.521739130434781</v>
      </c>
      <c r="Q645" s="266">
        <f t="shared" si="299"/>
        <v>15.085536547433904</v>
      </c>
      <c r="R645" s="264"/>
      <c r="S645" s="264"/>
      <c r="T645" s="264"/>
      <c r="U645" s="264"/>
      <c r="V645" s="264"/>
      <c r="W645" s="265"/>
      <c r="X645" s="281"/>
      <c r="Y645" s="321"/>
      <c r="Z645" s="31"/>
    </row>
    <row r="646" spans="1:27">
      <c r="A646" s="274"/>
      <c r="B646" s="236" t="s">
        <v>1048</v>
      </c>
      <c r="C646" s="234">
        <v>2169</v>
      </c>
      <c r="D646" s="84">
        <v>1350</v>
      </c>
      <c r="E646" s="84">
        <v>953</v>
      </c>
      <c r="F646" s="84">
        <v>957</v>
      </c>
      <c r="G646" s="84">
        <v>598</v>
      </c>
      <c r="H646" s="84">
        <v>133</v>
      </c>
      <c r="I646" s="182">
        <v>6160</v>
      </c>
      <c r="J646" s="321"/>
      <c r="K646" s="267">
        <f t="shared" si="299"/>
        <v>17.879812051768198</v>
      </c>
      <c r="L646" s="267">
        <f t="shared" si="299"/>
        <v>29.418173894094572</v>
      </c>
      <c r="M646" s="267">
        <f t="shared" si="299"/>
        <v>21.817765567765569</v>
      </c>
      <c r="N646" s="267">
        <f t="shared" si="299"/>
        <v>34.686480608916277</v>
      </c>
      <c r="O646" s="267">
        <f t="shared" si="299"/>
        <v>20.175438596491226</v>
      </c>
      <c r="P646" s="268">
        <f t="shared" si="299"/>
        <v>38.218390804597703</v>
      </c>
      <c r="Q646" s="269">
        <f t="shared" si="299"/>
        <v>22.681247468610774</v>
      </c>
      <c r="R646" s="270"/>
      <c r="S646" s="267"/>
      <c r="T646" s="267"/>
      <c r="U646" s="267"/>
      <c r="V646" s="267"/>
      <c r="W646" s="268"/>
      <c r="X646" s="267"/>
      <c r="Y646" s="321"/>
      <c r="Z646" s="31"/>
    </row>
    <row r="647" spans="1:27">
      <c r="A647" s="274"/>
      <c r="B647" s="235" t="s">
        <v>49</v>
      </c>
      <c r="C647" s="223">
        <v>7723</v>
      </c>
      <c r="D647" s="31">
        <v>2215</v>
      </c>
      <c r="E647" s="31">
        <v>2824</v>
      </c>
      <c r="F647" s="31">
        <v>1250</v>
      </c>
      <c r="G647" s="31">
        <v>1297</v>
      </c>
      <c r="H647" s="31">
        <v>133</v>
      </c>
      <c r="I647" s="181">
        <v>15442</v>
      </c>
      <c r="J647" s="321"/>
      <c r="K647" s="264">
        <f t="shared" ref="K647:Q649" si="300">IF(C647&gt;0,(C647/C614)*100,)</f>
        <v>71.808461180846123</v>
      </c>
      <c r="L647" s="264">
        <f t="shared" si="300"/>
        <v>63.267637817766357</v>
      </c>
      <c r="M647" s="264">
        <f t="shared" si="300"/>
        <v>68.878048780487802</v>
      </c>
      <c r="N647" s="264">
        <f t="shared" si="300"/>
        <v>50.342327829238819</v>
      </c>
      <c r="O647" s="264">
        <f t="shared" si="300"/>
        <v>58.927760109041351</v>
      </c>
      <c r="P647" s="265">
        <f t="shared" si="300"/>
        <v>43.89438943894389</v>
      </c>
      <c r="Q647" s="266">
        <f t="shared" si="300"/>
        <v>66.152593925373765</v>
      </c>
      <c r="R647" s="256"/>
      <c r="S647" s="256"/>
      <c r="T647" s="257"/>
      <c r="U647" s="257"/>
      <c r="V647" s="257"/>
      <c r="W647" s="257"/>
      <c r="X647" s="258"/>
      <c r="Y647" s="321"/>
      <c r="Z647" s="31"/>
    </row>
    <row r="648" spans="1:27">
      <c r="A648" s="274"/>
      <c r="B648" s="235" t="s">
        <v>678</v>
      </c>
      <c r="C648" s="223">
        <v>8113</v>
      </c>
      <c r="D648" s="31">
        <v>2134</v>
      </c>
      <c r="E648" s="31">
        <v>2761</v>
      </c>
      <c r="F648" s="31">
        <v>1258</v>
      </c>
      <c r="G648" s="31">
        <v>1440</v>
      </c>
      <c r="H648" s="31">
        <v>132</v>
      </c>
      <c r="I648" s="181">
        <v>15838</v>
      </c>
      <c r="J648" s="321"/>
      <c r="K648" s="281">
        <f t="shared" si="300"/>
        <v>73.367697594501706</v>
      </c>
      <c r="L648" s="281">
        <f t="shared" si="300"/>
        <v>62.197610026231423</v>
      </c>
      <c r="M648" s="281">
        <f t="shared" si="300"/>
        <v>69.476597886260691</v>
      </c>
      <c r="N648" s="281">
        <f t="shared" si="300"/>
        <v>52.680067001675049</v>
      </c>
      <c r="O648" s="281">
        <f t="shared" si="300"/>
        <v>62.095730918499349</v>
      </c>
      <c r="P648" s="265">
        <f t="shared" si="300"/>
        <v>44.444444444444443</v>
      </c>
      <c r="Q648" s="266">
        <f t="shared" si="300"/>
        <v>67.490518600588061</v>
      </c>
      <c r="R648" s="264"/>
      <c r="S648" s="264"/>
      <c r="T648" s="264"/>
      <c r="U648" s="264"/>
      <c r="V648" s="264"/>
      <c r="W648" s="265"/>
      <c r="X648" s="281"/>
      <c r="Y648" s="321"/>
      <c r="Z648" s="31"/>
    </row>
    <row r="649" spans="1:27">
      <c r="A649" s="275"/>
      <c r="B649" s="236" t="s">
        <v>1044</v>
      </c>
      <c r="C649" s="234">
        <v>8150</v>
      </c>
      <c r="D649" s="84">
        <v>2339</v>
      </c>
      <c r="E649" s="84">
        <v>2805</v>
      </c>
      <c r="F649" s="84">
        <v>1297</v>
      </c>
      <c r="G649" s="84">
        <v>1552</v>
      </c>
      <c r="H649" s="84">
        <v>141</v>
      </c>
      <c r="I649" s="182">
        <v>16284</v>
      </c>
      <c r="J649" s="321"/>
      <c r="K649" s="267">
        <f t="shared" si="300"/>
        <v>73.6956325165024</v>
      </c>
      <c r="L649" s="267">
        <f t="shared" si="300"/>
        <v>63.096843809009982</v>
      </c>
      <c r="M649" s="267">
        <f t="shared" si="300"/>
        <v>69.071657227283922</v>
      </c>
      <c r="N649" s="267">
        <f t="shared" si="300"/>
        <v>50.038580246913575</v>
      </c>
      <c r="O649" s="267">
        <f t="shared" si="300"/>
        <v>63.166463166463174</v>
      </c>
      <c r="P649" s="268">
        <f t="shared" si="300"/>
        <v>47.157190635451506</v>
      </c>
      <c r="Q649" s="269">
        <f t="shared" si="300"/>
        <v>67.358841778696998</v>
      </c>
      <c r="R649" s="270"/>
      <c r="S649" s="267"/>
      <c r="T649" s="267"/>
      <c r="U649" s="267"/>
      <c r="V649" s="267"/>
      <c r="W649" s="268"/>
      <c r="X649" s="267"/>
      <c r="Y649" s="321"/>
      <c r="Z649" s="31"/>
    </row>
    <row r="650" spans="1:27">
      <c r="A650" s="793" t="s">
        <v>427</v>
      </c>
      <c r="B650" s="788" t="s">
        <v>1143</v>
      </c>
      <c r="C650" s="789">
        <v>3978</v>
      </c>
      <c r="D650" s="790"/>
      <c r="E650" s="790">
        <v>1890</v>
      </c>
      <c r="F650" s="790"/>
      <c r="G650" s="790">
        <v>681</v>
      </c>
      <c r="H650" s="790">
        <v>2991</v>
      </c>
      <c r="I650" s="791">
        <v>9540</v>
      </c>
      <c r="J650" s="321"/>
      <c r="K650" s="318"/>
      <c r="L650" s="253"/>
      <c r="M650" s="241"/>
      <c r="N650" s="241"/>
      <c r="O650" s="241"/>
      <c r="P650" s="241"/>
      <c r="Q650" s="254"/>
      <c r="R650" s="252"/>
      <c r="S650" s="253"/>
      <c r="T650" s="241"/>
      <c r="U650" s="241"/>
      <c r="V650" s="241"/>
      <c r="W650" s="241"/>
      <c r="X650" s="280"/>
      <c r="Y650" s="321"/>
      <c r="Z650" s="31"/>
    </row>
    <row r="651" spans="1:27">
      <c r="A651" s="274"/>
      <c r="B651" s="235" t="s">
        <v>680</v>
      </c>
      <c r="C651" s="223">
        <v>4415</v>
      </c>
      <c r="D651" s="31"/>
      <c r="E651" s="31">
        <v>1934</v>
      </c>
      <c r="F651" s="31"/>
      <c r="G651" s="31">
        <v>637</v>
      </c>
      <c r="H651" s="31">
        <v>3034</v>
      </c>
      <c r="I651" s="181">
        <v>10020</v>
      </c>
      <c r="J651" s="321"/>
      <c r="K651" s="256"/>
      <c r="L651" s="256"/>
      <c r="M651" s="257"/>
      <c r="N651" s="257"/>
      <c r="O651" s="257"/>
      <c r="P651" s="257"/>
      <c r="Q651" s="258"/>
      <c r="R651" s="255"/>
      <c r="S651" s="256"/>
      <c r="T651" s="257"/>
      <c r="U651" s="257"/>
      <c r="V651" s="257"/>
      <c r="W651" s="257"/>
      <c r="X651" s="258"/>
      <c r="Y651" s="321"/>
      <c r="Z651" s="31"/>
    </row>
    <row r="652" spans="1:27">
      <c r="A652" s="274"/>
      <c r="B652" s="235" t="s">
        <v>682</v>
      </c>
      <c r="C652" s="223">
        <v>4359</v>
      </c>
      <c r="D652" s="31"/>
      <c r="E652" s="31">
        <v>1803</v>
      </c>
      <c r="F652" s="31"/>
      <c r="G652" s="31">
        <v>615</v>
      </c>
      <c r="H652" s="31">
        <v>2954</v>
      </c>
      <c r="I652" s="181">
        <v>9731</v>
      </c>
      <c r="J652" s="321"/>
      <c r="K652" s="256"/>
      <c r="L652" s="256"/>
      <c r="M652" s="257"/>
      <c r="N652" s="257"/>
      <c r="O652" s="257"/>
      <c r="P652" s="257"/>
      <c r="Q652" s="258"/>
      <c r="R652" s="255"/>
      <c r="S652" s="256"/>
      <c r="T652" s="257"/>
      <c r="U652" s="257"/>
      <c r="V652" s="257"/>
      <c r="W652" s="257"/>
      <c r="X652" s="258"/>
      <c r="Y652" s="321"/>
      <c r="Z652" s="31"/>
    </row>
    <row r="653" spans="1:27">
      <c r="A653" s="274"/>
      <c r="B653" s="235" t="s">
        <v>804</v>
      </c>
      <c r="C653" s="223">
        <v>4574</v>
      </c>
      <c r="D653" s="31"/>
      <c r="E653" s="31">
        <v>1724</v>
      </c>
      <c r="F653" s="31"/>
      <c r="G653" s="31">
        <v>672</v>
      </c>
      <c r="H653" s="31">
        <v>2848</v>
      </c>
      <c r="I653" s="181">
        <v>9818</v>
      </c>
      <c r="J653" s="321"/>
      <c r="K653" s="256"/>
      <c r="L653" s="256"/>
      <c r="M653" s="257"/>
      <c r="N653" s="257"/>
      <c r="O653" s="257"/>
      <c r="P653" s="257"/>
      <c r="Q653" s="258"/>
      <c r="R653" s="255"/>
      <c r="S653" s="256"/>
      <c r="T653" s="257"/>
      <c r="U653" s="257"/>
      <c r="V653" s="257"/>
      <c r="W653" s="257"/>
      <c r="X653" s="258"/>
      <c r="Y653" s="321"/>
      <c r="Z653" s="31"/>
    </row>
    <row r="654" spans="1:27">
      <c r="A654" s="274"/>
      <c r="B654" s="235" t="s">
        <v>57</v>
      </c>
      <c r="C654" s="223">
        <v>4828</v>
      </c>
      <c r="D654" s="31"/>
      <c r="E654" s="31">
        <v>1549</v>
      </c>
      <c r="F654" s="31"/>
      <c r="G654" s="31">
        <v>649</v>
      </c>
      <c r="H654" s="31">
        <v>2931</v>
      </c>
      <c r="I654" s="181">
        <v>9957</v>
      </c>
      <c r="J654" s="321"/>
      <c r="K654" s="256"/>
      <c r="L654" s="256"/>
      <c r="M654" s="257"/>
      <c r="N654" s="257"/>
      <c r="O654" s="257"/>
      <c r="P654" s="257"/>
      <c r="Q654" s="258"/>
      <c r="R654" s="255"/>
      <c r="S654" s="256"/>
      <c r="T654" s="257"/>
      <c r="U654" s="257"/>
      <c r="V654" s="257"/>
      <c r="W654" s="257"/>
      <c r="X654" s="258"/>
      <c r="Y654" s="321"/>
      <c r="Z654" s="31"/>
      <c r="AA654" s="599"/>
    </row>
    <row r="655" spans="1:27">
      <c r="A655" s="274"/>
      <c r="B655" s="235" t="s">
        <v>650</v>
      </c>
      <c r="C655" s="223">
        <v>4731</v>
      </c>
      <c r="D655" s="31"/>
      <c r="E655" s="31">
        <v>1686</v>
      </c>
      <c r="F655" s="31"/>
      <c r="G655" s="31">
        <v>618</v>
      </c>
      <c r="H655" s="31">
        <v>3050</v>
      </c>
      <c r="I655" s="181">
        <v>10085</v>
      </c>
      <c r="J655" s="321"/>
      <c r="K655" s="256"/>
      <c r="L655" s="256"/>
      <c r="M655" s="257"/>
      <c r="N655" s="257"/>
      <c r="O655" s="257"/>
      <c r="P655" s="257"/>
      <c r="Q655" s="258"/>
      <c r="R655" s="255"/>
      <c r="S655" s="256"/>
      <c r="T655" s="257"/>
      <c r="U655" s="257"/>
      <c r="V655" s="257"/>
      <c r="W655" s="257"/>
      <c r="X655" s="258"/>
      <c r="Y655" s="321"/>
      <c r="Z655" s="31"/>
    </row>
    <row r="656" spans="1:27">
      <c r="A656" s="274"/>
      <c r="B656" s="236" t="s">
        <v>1030</v>
      </c>
      <c r="C656" s="234">
        <v>5135</v>
      </c>
      <c r="D656" s="84"/>
      <c r="E656" s="84">
        <v>1690</v>
      </c>
      <c r="F656" s="84"/>
      <c r="G656" s="84">
        <v>771</v>
      </c>
      <c r="H656" s="84">
        <v>3123</v>
      </c>
      <c r="I656" s="182">
        <v>10719</v>
      </c>
      <c r="J656" s="321"/>
      <c r="K656" s="260"/>
      <c r="L656" s="260"/>
      <c r="M656" s="261"/>
      <c r="N656" s="261"/>
      <c r="O656" s="261"/>
      <c r="P656" s="261"/>
      <c r="Q656" s="262"/>
      <c r="R656" s="259"/>
      <c r="S656" s="260"/>
      <c r="T656" s="261"/>
      <c r="U656" s="261"/>
      <c r="V656" s="261"/>
      <c r="W656" s="261"/>
      <c r="X656" s="262"/>
      <c r="Y656" s="321"/>
      <c r="Z656" s="31"/>
    </row>
    <row r="657" spans="1:32">
      <c r="A657" s="274"/>
      <c r="B657" s="235" t="s">
        <v>361</v>
      </c>
      <c r="C657" s="223">
        <v>3079</v>
      </c>
      <c r="D657" s="31"/>
      <c r="E657" s="31">
        <v>1818</v>
      </c>
      <c r="F657" s="31"/>
      <c r="G657" s="31">
        <v>540</v>
      </c>
      <c r="H657" s="31">
        <v>2614</v>
      </c>
      <c r="I657" s="181">
        <v>8051</v>
      </c>
      <c r="J657" s="321"/>
      <c r="K657" s="256"/>
      <c r="L657" s="256"/>
      <c r="M657" s="257"/>
      <c r="N657" s="257"/>
      <c r="O657" s="257"/>
      <c r="P657" s="257"/>
      <c r="Q657" s="258"/>
      <c r="R657" s="255"/>
      <c r="S657" s="256"/>
      <c r="T657" s="257"/>
      <c r="U657" s="257"/>
      <c r="V657" s="257"/>
      <c r="W657" s="257"/>
      <c r="X657" s="258"/>
      <c r="Y657" s="321"/>
      <c r="Z657" s="31"/>
    </row>
    <row r="658" spans="1:32">
      <c r="A658" s="274"/>
      <c r="B658" s="235" t="s">
        <v>652</v>
      </c>
      <c r="C658" s="223">
        <v>3335</v>
      </c>
      <c r="D658" s="31"/>
      <c r="E658" s="31">
        <v>2059</v>
      </c>
      <c r="F658" s="31"/>
      <c r="G658" s="31">
        <v>555</v>
      </c>
      <c r="H658" s="31">
        <v>2487</v>
      </c>
      <c r="I658" s="181">
        <v>8436</v>
      </c>
      <c r="J658" s="321"/>
      <c r="K658" s="256"/>
      <c r="L658" s="256"/>
      <c r="M658" s="257"/>
      <c r="N658" s="257"/>
      <c r="O658" s="257"/>
      <c r="P658" s="257"/>
      <c r="Q658" s="258"/>
      <c r="R658" s="255"/>
      <c r="S658" s="256"/>
      <c r="T658" s="257"/>
      <c r="U658" s="257"/>
      <c r="V658" s="257"/>
      <c r="W658" s="257"/>
      <c r="X658" s="258"/>
      <c r="Y658" s="321"/>
      <c r="Z658" s="31"/>
    </row>
    <row r="659" spans="1:32">
      <c r="A659" s="274"/>
      <c r="B659" s="235" t="s">
        <v>654</v>
      </c>
      <c r="C659" s="237">
        <v>3482</v>
      </c>
      <c r="D659" s="238"/>
      <c r="E659" s="238">
        <v>1776</v>
      </c>
      <c r="F659" s="238"/>
      <c r="G659" s="238">
        <v>534</v>
      </c>
      <c r="H659" s="238">
        <v>2604</v>
      </c>
      <c r="I659" s="322">
        <v>8396</v>
      </c>
      <c r="J659" s="321"/>
      <c r="K659" s="256"/>
      <c r="L659" s="256"/>
      <c r="M659" s="257"/>
      <c r="N659" s="257"/>
      <c r="O659" s="257"/>
      <c r="P659" s="257"/>
      <c r="Q659" s="258"/>
      <c r="R659" s="255"/>
      <c r="S659" s="256"/>
      <c r="T659" s="257"/>
      <c r="U659" s="257"/>
      <c r="V659" s="257"/>
      <c r="W659" s="257"/>
      <c r="X659" s="258"/>
      <c r="Y659" s="321"/>
      <c r="Z659" s="31"/>
    </row>
    <row r="660" spans="1:32">
      <c r="A660" s="274"/>
      <c r="B660" s="235" t="s">
        <v>380</v>
      </c>
      <c r="C660" s="223">
        <v>3444</v>
      </c>
      <c r="D660" s="31"/>
      <c r="E660" s="31">
        <v>1779</v>
      </c>
      <c r="F660" s="31"/>
      <c r="G660" s="31">
        <v>592</v>
      </c>
      <c r="H660" s="31">
        <v>2638</v>
      </c>
      <c r="I660" s="181">
        <v>8453</v>
      </c>
      <c r="J660" s="321"/>
      <c r="K660" s="256"/>
      <c r="L660" s="256"/>
      <c r="M660" s="257"/>
      <c r="N660" s="257"/>
      <c r="O660" s="257"/>
      <c r="P660" s="257"/>
      <c r="Q660" s="258"/>
      <c r="R660" s="255"/>
      <c r="S660" s="256"/>
      <c r="T660" s="257"/>
      <c r="U660" s="257"/>
      <c r="V660" s="257"/>
      <c r="W660" s="257"/>
      <c r="X660" s="258"/>
      <c r="Y660" s="321"/>
      <c r="Z660" s="31"/>
    </row>
    <row r="661" spans="1:32">
      <c r="A661" s="274"/>
      <c r="B661" s="235" t="s">
        <v>382</v>
      </c>
      <c r="C661" s="223">
        <v>3560</v>
      </c>
      <c r="D661" s="31"/>
      <c r="E661" s="31">
        <v>1749</v>
      </c>
      <c r="F661" s="31"/>
      <c r="G661" s="31">
        <v>553</v>
      </c>
      <c r="H661" s="31">
        <v>2662</v>
      </c>
      <c r="I661" s="181">
        <v>8524</v>
      </c>
      <c r="J661" s="321"/>
      <c r="K661" s="306"/>
      <c r="L661" s="256"/>
      <c r="M661" s="257"/>
      <c r="N661" s="257"/>
      <c r="O661" s="257"/>
      <c r="P661" s="257"/>
      <c r="Q661" s="258"/>
      <c r="R661" s="255"/>
      <c r="S661" s="256"/>
      <c r="T661" s="257"/>
      <c r="U661" s="257"/>
      <c r="V661" s="257"/>
      <c r="W661" s="257"/>
      <c r="X661" s="258"/>
      <c r="Y661" s="321"/>
      <c r="Z661" s="31"/>
    </row>
    <row r="662" spans="1:32">
      <c r="A662" s="274"/>
      <c r="B662" s="235" t="s">
        <v>656</v>
      </c>
      <c r="C662" s="223">
        <v>3879</v>
      </c>
      <c r="D662" s="31"/>
      <c r="E662" s="31">
        <v>1859</v>
      </c>
      <c r="F662" s="31"/>
      <c r="G662" s="31">
        <v>659</v>
      </c>
      <c r="H662" s="31">
        <v>2455</v>
      </c>
      <c r="I662" s="181">
        <v>8852</v>
      </c>
      <c r="J662" s="321"/>
      <c r="K662" s="256">
        <f>IF(C662&gt;0,(C662/C650)*100,)</f>
        <v>97.511312217194572</v>
      </c>
      <c r="L662" s="256">
        <f t="shared" ref="L662:L663" si="301">IF(D662&gt;0,(D662/D650)*100,)</f>
        <v>0</v>
      </c>
      <c r="M662" s="257">
        <f t="shared" ref="M662:M668" si="302">IF(E662&gt;0,(E662/E650)*100,)</f>
        <v>98.359788359788354</v>
      </c>
      <c r="N662" s="257">
        <f t="shared" ref="N662:N668" si="303">IF(F662&gt;0,(F662/F650)*100,)</f>
        <v>0</v>
      </c>
      <c r="O662" s="257">
        <f t="shared" ref="O662:O666" si="304">IF(G662&gt;0,(G662/G650)*100,)</f>
        <v>96.769456681350945</v>
      </c>
      <c r="P662" s="263">
        <f t="shared" ref="P662:P668" si="305">IF(H662&gt;0,(H662/H650)*100,)</f>
        <v>82.079572049481769</v>
      </c>
      <c r="Q662" s="257">
        <f>IF(I662&gt;0,(I662/I650)*100,)</f>
        <v>92.788259958071279</v>
      </c>
      <c r="R662" s="255"/>
      <c r="S662" s="256"/>
      <c r="T662" s="257"/>
      <c r="U662" s="257"/>
      <c r="V662" s="257"/>
      <c r="W662" s="257"/>
      <c r="X662" s="258"/>
      <c r="Y662" s="321"/>
      <c r="Z662" s="31"/>
    </row>
    <row r="663" spans="1:32">
      <c r="A663" s="274"/>
      <c r="B663" s="235" t="s">
        <v>658</v>
      </c>
      <c r="C663" s="223">
        <v>4362</v>
      </c>
      <c r="D663" s="31"/>
      <c r="E663" s="31">
        <v>1908</v>
      </c>
      <c r="F663" s="31"/>
      <c r="G663" s="31">
        <v>610</v>
      </c>
      <c r="H663" s="31">
        <v>2585</v>
      </c>
      <c r="I663" s="181">
        <v>9465</v>
      </c>
      <c r="J663" s="321"/>
      <c r="K663" s="281">
        <f t="shared" ref="K663:K668" si="306">IF(C663&gt;0,(C663/C651)*100,)</f>
        <v>98.799546998867498</v>
      </c>
      <c r="L663" s="264">
        <f t="shared" si="301"/>
        <v>0</v>
      </c>
      <c r="M663" s="264">
        <f t="shared" si="302"/>
        <v>98.655635987590486</v>
      </c>
      <c r="N663" s="264">
        <f t="shared" si="303"/>
        <v>0</v>
      </c>
      <c r="O663" s="264">
        <f t="shared" si="304"/>
        <v>95.761381475667193</v>
      </c>
      <c r="P663" s="265">
        <f t="shared" si="305"/>
        <v>85.201054713249832</v>
      </c>
      <c r="Q663" s="266">
        <f t="shared" ref="Q663:Q668" si="307">IF(I663&gt;0,(I663/I651)*100,)</f>
        <v>94.461077844311376</v>
      </c>
      <c r="R663" s="264"/>
      <c r="S663" s="264"/>
      <c r="T663" s="264"/>
      <c r="U663" s="264"/>
      <c r="V663" s="264"/>
      <c r="W663" s="265"/>
      <c r="X663" s="281"/>
      <c r="Y663" s="321"/>
      <c r="Z663" s="31"/>
    </row>
    <row r="664" spans="1:32">
      <c r="A664" s="274"/>
      <c r="B664" s="235" t="s">
        <v>660</v>
      </c>
      <c r="C664" s="223">
        <v>4330</v>
      </c>
      <c r="D664" s="31"/>
      <c r="E664" s="31">
        <v>1762</v>
      </c>
      <c r="F664" s="31"/>
      <c r="G664" s="31">
        <v>581</v>
      </c>
      <c r="H664" s="31">
        <v>2781</v>
      </c>
      <c r="I664" s="181">
        <v>9454</v>
      </c>
      <c r="J664" s="321"/>
      <c r="K664" s="264">
        <f t="shared" si="306"/>
        <v>99.334709795824722</v>
      </c>
      <c r="L664" s="264">
        <f>IF(D664&gt;0,(D664/D652)*100,)</f>
        <v>0</v>
      </c>
      <c r="M664" s="264">
        <f t="shared" si="302"/>
        <v>97.726012201885752</v>
      </c>
      <c r="N664" s="264">
        <f t="shared" si="303"/>
        <v>0</v>
      </c>
      <c r="O664" s="264">
        <f t="shared" si="304"/>
        <v>94.471544715447152</v>
      </c>
      <c r="P664" s="265">
        <f t="shared" si="305"/>
        <v>94.143534190927554</v>
      </c>
      <c r="Q664" s="266">
        <f t="shared" si="307"/>
        <v>97.153427191450007</v>
      </c>
      <c r="R664" s="264"/>
      <c r="S664" s="264"/>
      <c r="T664" s="264"/>
      <c r="U664" s="264"/>
      <c r="V664" s="264"/>
      <c r="W664" s="265"/>
      <c r="X664" s="281"/>
      <c r="Y664" s="321"/>
      <c r="Z664" s="31"/>
    </row>
    <row r="665" spans="1:32">
      <c r="A665" s="274"/>
      <c r="B665" s="235" t="s">
        <v>806</v>
      </c>
      <c r="C665" s="223">
        <v>4539</v>
      </c>
      <c r="D665" s="31"/>
      <c r="E665" s="31">
        <v>1686</v>
      </c>
      <c r="F665" s="31"/>
      <c r="G665" s="31">
        <v>639</v>
      </c>
      <c r="H665" s="31">
        <v>2644</v>
      </c>
      <c r="I665" s="181">
        <v>9508</v>
      </c>
      <c r="J665" s="321"/>
      <c r="K665" s="264">
        <f t="shared" si="306"/>
        <v>99.234805421950156</v>
      </c>
      <c r="L665" s="264">
        <f t="shared" ref="L665:L668" si="308">IF(D665&gt;0,(D665/D653)*100,)</f>
        <v>0</v>
      </c>
      <c r="M665" s="264">
        <f t="shared" si="302"/>
        <v>97.795823665893266</v>
      </c>
      <c r="N665" s="264">
        <f t="shared" si="303"/>
        <v>0</v>
      </c>
      <c r="O665" s="264">
        <f t="shared" si="304"/>
        <v>95.089285714285708</v>
      </c>
      <c r="P665" s="265">
        <f t="shared" si="305"/>
        <v>92.837078651685388</v>
      </c>
      <c r="Q665" s="266">
        <f t="shared" si="307"/>
        <v>96.842534121002245</v>
      </c>
      <c r="R665" s="264"/>
      <c r="S665" s="264"/>
      <c r="T665" s="264"/>
      <c r="U665" s="264"/>
      <c r="V665" s="264"/>
      <c r="W665" s="265"/>
      <c r="X665" s="281"/>
      <c r="Y665" s="321"/>
      <c r="Z665" s="31"/>
    </row>
    <row r="666" spans="1:32">
      <c r="A666" s="274"/>
      <c r="B666" s="235" t="s">
        <v>39</v>
      </c>
      <c r="C666" s="223">
        <v>4787</v>
      </c>
      <c r="D666" s="31"/>
      <c r="E666" s="31">
        <v>1523</v>
      </c>
      <c r="F666" s="31"/>
      <c r="G666" s="31">
        <v>622</v>
      </c>
      <c r="H666" s="31">
        <v>2744</v>
      </c>
      <c r="I666" s="181">
        <v>9676</v>
      </c>
      <c r="J666" s="321"/>
      <c r="K666" s="264">
        <f t="shared" si="306"/>
        <v>99.150787075393538</v>
      </c>
      <c r="L666" s="264">
        <f t="shared" si="308"/>
        <v>0</v>
      </c>
      <c r="M666" s="264">
        <f t="shared" si="302"/>
        <v>98.321497740477724</v>
      </c>
      <c r="N666" s="264">
        <f t="shared" si="303"/>
        <v>0</v>
      </c>
      <c r="O666" s="264">
        <f t="shared" si="304"/>
        <v>95.839753466872111</v>
      </c>
      <c r="P666" s="265">
        <f t="shared" si="305"/>
        <v>93.619924940293416</v>
      </c>
      <c r="Q666" s="266">
        <f t="shared" si="307"/>
        <v>97.177864818720494</v>
      </c>
      <c r="R666" s="264"/>
      <c r="S666" s="264"/>
      <c r="T666" s="264"/>
      <c r="U666" s="264"/>
      <c r="V666" s="264"/>
      <c r="W666" s="265"/>
      <c r="X666" s="281"/>
      <c r="Y666" s="321"/>
      <c r="Z666" s="31"/>
    </row>
    <row r="667" spans="1:32">
      <c r="A667" s="274"/>
      <c r="B667" s="235" t="s">
        <v>662</v>
      </c>
      <c r="C667" s="223">
        <v>4671</v>
      </c>
      <c r="D667" s="31"/>
      <c r="E667" s="31">
        <v>1492</v>
      </c>
      <c r="F667" s="31"/>
      <c r="G667" s="31">
        <v>581</v>
      </c>
      <c r="H667" s="31">
        <v>2880</v>
      </c>
      <c r="I667" s="181">
        <v>9624</v>
      </c>
      <c r="J667" s="321"/>
      <c r="K667" s="281">
        <f t="shared" si="306"/>
        <v>98.731769181991126</v>
      </c>
      <c r="L667" s="281">
        <f t="shared" si="308"/>
        <v>0</v>
      </c>
      <c r="M667" s="281">
        <f t="shared" si="302"/>
        <v>88.493475682087791</v>
      </c>
      <c r="N667" s="281">
        <f t="shared" si="303"/>
        <v>0</v>
      </c>
      <c r="O667" s="281">
        <f>IF(G667&gt;0,(G667/G655)*100,)</f>
        <v>94.01294498381877</v>
      </c>
      <c r="P667" s="265">
        <f t="shared" si="305"/>
        <v>94.426229508196727</v>
      </c>
      <c r="Q667" s="266">
        <f t="shared" si="307"/>
        <v>95.42885473475458</v>
      </c>
      <c r="R667" s="688"/>
      <c r="S667" s="281"/>
      <c r="T667" s="281"/>
      <c r="U667" s="281"/>
      <c r="V667" s="281"/>
      <c r="W667" s="265"/>
      <c r="X667" s="281"/>
      <c r="Y667" s="321"/>
      <c r="Z667" s="31"/>
    </row>
    <row r="668" spans="1:32">
      <c r="A668" s="274"/>
      <c r="B668" s="236" t="s">
        <v>1032</v>
      </c>
      <c r="C668" s="234">
        <v>5085</v>
      </c>
      <c r="D668" s="84"/>
      <c r="E668" s="84">
        <v>1664</v>
      </c>
      <c r="F668" s="84"/>
      <c r="G668" s="84">
        <v>728</v>
      </c>
      <c r="H668" s="84">
        <v>2956</v>
      </c>
      <c r="I668" s="182">
        <v>10433</v>
      </c>
      <c r="J668" s="321"/>
      <c r="K668" s="267">
        <f t="shared" si="306"/>
        <v>99.026290165530668</v>
      </c>
      <c r="L668" s="267">
        <f t="shared" si="308"/>
        <v>0</v>
      </c>
      <c r="M668" s="267">
        <f t="shared" si="302"/>
        <v>98.461538461538467</v>
      </c>
      <c r="N668" s="267">
        <f t="shared" si="303"/>
        <v>0</v>
      </c>
      <c r="O668" s="267">
        <f>IF(G668&gt;0,(G668/G656)*100,)</f>
        <v>94.422827496757449</v>
      </c>
      <c r="P668" s="268">
        <f t="shared" si="305"/>
        <v>94.6525776496958</v>
      </c>
      <c r="Q668" s="269">
        <f t="shared" si="307"/>
        <v>97.331840656777686</v>
      </c>
      <c r="R668" s="270" t="s">
        <v>37</v>
      </c>
      <c r="Y668" s="321"/>
    </row>
    <row r="669" spans="1:32">
      <c r="A669" s="274"/>
      <c r="B669" s="235" t="s">
        <v>41</v>
      </c>
      <c r="C669" s="223">
        <v>3753</v>
      </c>
      <c r="D669" s="31"/>
      <c r="E669" s="31">
        <v>1082</v>
      </c>
      <c r="F669" s="31"/>
      <c r="G669" s="31">
        <v>397</v>
      </c>
      <c r="H669" s="31">
        <v>1640</v>
      </c>
      <c r="I669" s="181">
        <v>6872</v>
      </c>
      <c r="J669" s="321"/>
      <c r="K669" s="264">
        <f t="shared" ref="K669:Q671" si="309">IF(C669&gt;0,(C669/C666)*100,)</f>
        <v>78.399832880718606</v>
      </c>
      <c r="L669" s="264">
        <f t="shared" si="309"/>
        <v>0</v>
      </c>
      <c r="M669" s="264">
        <f t="shared" si="309"/>
        <v>71.043992120814181</v>
      </c>
      <c r="N669" s="264">
        <f t="shared" si="309"/>
        <v>0</v>
      </c>
      <c r="O669" s="264">
        <f t="shared" si="309"/>
        <v>63.826366559485528</v>
      </c>
      <c r="P669" s="265">
        <f t="shared" si="309"/>
        <v>59.766763848396501</v>
      </c>
      <c r="Q669" s="266">
        <f t="shared" si="309"/>
        <v>71.021083092186856</v>
      </c>
      <c r="R669" s="264">
        <f t="shared" ref="R669:X671" si="310">+K669+K672</f>
        <v>81.595989137246704</v>
      </c>
      <c r="S669" s="264">
        <f t="shared" si="310"/>
        <v>0</v>
      </c>
      <c r="T669" s="264">
        <f t="shared" si="310"/>
        <v>78.332239001969796</v>
      </c>
      <c r="U669" s="264">
        <f t="shared" si="310"/>
        <v>0</v>
      </c>
      <c r="V669" s="264">
        <f t="shared" si="310"/>
        <v>77.813504823151121</v>
      </c>
      <c r="W669" s="265">
        <f t="shared" si="310"/>
        <v>68.075801749271136</v>
      </c>
      <c r="X669" s="281">
        <f t="shared" si="310"/>
        <v>77.004960727573376</v>
      </c>
      <c r="Y669" s="321"/>
      <c r="Z669" s="31">
        <f t="shared" ref="Z669:AF671" si="311">+K669+K672+K675</f>
        <v>100</v>
      </c>
      <c r="AA669" s="180">
        <f t="shared" si="311"/>
        <v>0</v>
      </c>
      <c r="AB669" s="180">
        <f t="shared" si="311"/>
        <v>100</v>
      </c>
      <c r="AC669" s="180">
        <f t="shared" si="311"/>
        <v>0</v>
      </c>
      <c r="AD669" s="180">
        <f t="shared" si="311"/>
        <v>100</v>
      </c>
      <c r="AE669" s="180">
        <f t="shared" si="311"/>
        <v>100</v>
      </c>
      <c r="AF669" s="180">
        <f t="shared" si="311"/>
        <v>100</v>
      </c>
    </row>
    <row r="670" spans="1:32">
      <c r="A670" s="274"/>
      <c r="B670" s="235" t="s">
        <v>664</v>
      </c>
      <c r="C670" s="223">
        <v>3744</v>
      </c>
      <c r="D670" s="31"/>
      <c r="E670" s="31">
        <v>1053</v>
      </c>
      <c r="F670" s="31"/>
      <c r="G670" s="31">
        <v>374</v>
      </c>
      <c r="H670" s="31">
        <v>1728</v>
      </c>
      <c r="I670" s="181">
        <v>6899</v>
      </c>
      <c r="J670" s="321"/>
      <c r="K670" s="281">
        <f t="shared" si="309"/>
        <v>80.154142581888237</v>
      </c>
      <c r="L670" s="281">
        <f t="shared" si="309"/>
        <v>0</v>
      </c>
      <c r="M670" s="281">
        <f t="shared" si="309"/>
        <v>70.576407506702409</v>
      </c>
      <c r="N670" s="281">
        <f t="shared" si="309"/>
        <v>0</v>
      </c>
      <c r="O670" s="281">
        <f t="shared" si="309"/>
        <v>64.371772805507746</v>
      </c>
      <c r="P670" s="265">
        <f t="shared" si="309"/>
        <v>60</v>
      </c>
      <c r="Q670" s="266">
        <f t="shared" si="309"/>
        <v>71.685369908561924</v>
      </c>
      <c r="R670" s="281">
        <f t="shared" si="310"/>
        <v>83.386855063155636</v>
      </c>
      <c r="S670" s="281">
        <f t="shared" si="310"/>
        <v>0</v>
      </c>
      <c r="T670" s="281">
        <f t="shared" si="310"/>
        <v>78.820375335120644</v>
      </c>
      <c r="U670" s="281">
        <f t="shared" si="310"/>
        <v>0</v>
      </c>
      <c r="V670" s="281">
        <f t="shared" si="310"/>
        <v>76.075731497418246</v>
      </c>
      <c r="W670" s="265">
        <f t="shared" si="310"/>
        <v>68.055555555555557</v>
      </c>
      <c r="X670" s="281">
        <f t="shared" si="310"/>
        <v>77.649625935162092</v>
      </c>
      <c r="Y670" s="321"/>
      <c r="Z670" s="31">
        <f t="shared" si="311"/>
        <v>100</v>
      </c>
      <c r="AA670" s="179">
        <f t="shared" si="311"/>
        <v>0</v>
      </c>
      <c r="AB670" s="179">
        <f t="shared" si="311"/>
        <v>100</v>
      </c>
      <c r="AC670" s="179">
        <f t="shared" si="311"/>
        <v>0</v>
      </c>
      <c r="AD670" s="179">
        <f t="shared" si="311"/>
        <v>100</v>
      </c>
      <c r="AE670" s="179">
        <f t="shared" si="311"/>
        <v>100</v>
      </c>
      <c r="AF670" s="179">
        <f t="shared" si="311"/>
        <v>100</v>
      </c>
    </row>
    <row r="671" spans="1:32">
      <c r="A671" s="274"/>
      <c r="B671" s="236" t="s">
        <v>1034</v>
      </c>
      <c r="C671" s="234">
        <v>4054</v>
      </c>
      <c r="D671" s="84"/>
      <c r="E671" s="84">
        <v>1175</v>
      </c>
      <c r="F671" s="84"/>
      <c r="G671" s="84">
        <v>429</v>
      </c>
      <c r="H671" s="84">
        <v>1797</v>
      </c>
      <c r="I671" s="182">
        <v>7455</v>
      </c>
      <c r="J671" s="321"/>
      <c r="K671" s="267">
        <f t="shared" si="309"/>
        <v>79.72468043264503</v>
      </c>
      <c r="L671" s="267">
        <f t="shared" si="309"/>
        <v>0</v>
      </c>
      <c r="M671" s="267">
        <f t="shared" si="309"/>
        <v>70.612980769230774</v>
      </c>
      <c r="N671" s="267">
        <f t="shared" si="309"/>
        <v>0</v>
      </c>
      <c r="O671" s="267">
        <f t="shared" si="309"/>
        <v>58.928571428571431</v>
      </c>
      <c r="P671" s="268">
        <f t="shared" si="309"/>
        <v>60.791610284167795</v>
      </c>
      <c r="Q671" s="269">
        <f t="shared" si="309"/>
        <v>71.45595705933097</v>
      </c>
      <c r="R671" s="281">
        <f t="shared" si="310"/>
        <v>82.93018682399213</v>
      </c>
      <c r="S671" s="281">
        <f t="shared" si="310"/>
        <v>0</v>
      </c>
      <c r="T671" s="281">
        <f t="shared" si="310"/>
        <v>76.802884615384613</v>
      </c>
      <c r="U671" s="281">
        <f t="shared" si="310"/>
        <v>0</v>
      </c>
      <c r="V671" s="281">
        <f t="shared" si="310"/>
        <v>70.604395604395606</v>
      </c>
      <c r="W671" s="265">
        <f t="shared" si="310"/>
        <v>68.166441136671182</v>
      </c>
      <c r="X671" s="281">
        <f t="shared" si="310"/>
        <v>76.909805425093452</v>
      </c>
      <c r="Y671" s="321"/>
      <c r="Z671" s="31">
        <f t="shared" si="311"/>
        <v>100</v>
      </c>
      <c r="AA671" s="179">
        <f t="shared" si="311"/>
        <v>0</v>
      </c>
      <c r="AB671" s="179">
        <f t="shared" si="311"/>
        <v>100</v>
      </c>
      <c r="AC671" s="179">
        <f t="shared" si="311"/>
        <v>0</v>
      </c>
      <c r="AD671" s="179">
        <f t="shared" si="311"/>
        <v>100</v>
      </c>
      <c r="AE671" s="179">
        <f t="shared" si="311"/>
        <v>100</v>
      </c>
      <c r="AF671" s="179">
        <f t="shared" si="311"/>
        <v>100</v>
      </c>
    </row>
    <row r="672" spans="1:32">
      <c r="A672" s="274"/>
      <c r="B672" s="235" t="s">
        <v>43</v>
      </c>
      <c r="C672" s="223">
        <v>153</v>
      </c>
      <c r="D672" s="31"/>
      <c r="E672" s="31">
        <v>111</v>
      </c>
      <c r="F672" s="31"/>
      <c r="G672" s="31">
        <v>87</v>
      </c>
      <c r="H672" s="31">
        <v>228</v>
      </c>
      <c r="I672" s="181">
        <v>579</v>
      </c>
      <c r="J672" s="321"/>
      <c r="K672" s="264">
        <f t="shared" ref="K672:Q674" si="312">IF(C672&gt;0,(C672/C666)*100,)</f>
        <v>3.1961562565280968</v>
      </c>
      <c r="L672" s="264">
        <f t="shared" si="312"/>
        <v>0</v>
      </c>
      <c r="M672" s="264">
        <f t="shared" si="312"/>
        <v>7.2882468811556134</v>
      </c>
      <c r="N672" s="264">
        <f t="shared" si="312"/>
        <v>0</v>
      </c>
      <c r="O672" s="264">
        <f t="shared" si="312"/>
        <v>13.987138263665594</v>
      </c>
      <c r="P672" s="265">
        <f t="shared" si="312"/>
        <v>8.3090379008746353</v>
      </c>
      <c r="Q672" s="266">
        <f t="shared" si="312"/>
        <v>5.9838776353865235</v>
      </c>
      <c r="R672" s="256"/>
      <c r="S672" s="256"/>
      <c r="T672" s="257"/>
      <c r="U672" s="257"/>
      <c r="V672" s="257"/>
      <c r="W672" s="257"/>
      <c r="X672" s="258"/>
      <c r="Y672" s="321"/>
      <c r="Z672" s="31"/>
    </row>
    <row r="673" spans="1:32">
      <c r="A673" s="274"/>
      <c r="B673" s="235" t="s">
        <v>666</v>
      </c>
      <c r="C673" s="223">
        <v>151</v>
      </c>
      <c r="D673" s="31"/>
      <c r="E673" s="31">
        <v>123</v>
      </c>
      <c r="F673" s="31"/>
      <c r="G673" s="31">
        <v>68</v>
      </c>
      <c r="H673" s="31">
        <v>232</v>
      </c>
      <c r="I673" s="181">
        <v>574</v>
      </c>
      <c r="J673" s="321"/>
      <c r="K673" s="281">
        <f t="shared" si="312"/>
        <v>3.2327124812673946</v>
      </c>
      <c r="L673" s="281">
        <f t="shared" si="312"/>
        <v>0</v>
      </c>
      <c r="M673" s="281">
        <f t="shared" si="312"/>
        <v>8.2439678284182314</v>
      </c>
      <c r="N673" s="281">
        <f t="shared" si="312"/>
        <v>0</v>
      </c>
      <c r="O673" s="281">
        <f t="shared" si="312"/>
        <v>11.703958691910499</v>
      </c>
      <c r="P673" s="265">
        <f t="shared" si="312"/>
        <v>8.0555555555555554</v>
      </c>
      <c r="Q673" s="266">
        <f t="shared" si="312"/>
        <v>5.9642560266001663</v>
      </c>
      <c r="R673" s="264"/>
      <c r="S673" s="264"/>
      <c r="T673" s="264"/>
      <c r="U673" s="264"/>
      <c r="V673" s="264"/>
      <c r="W673" s="265"/>
      <c r="X673" s="281"/>
      <c r="Y673" s="321"/>
      <c r="Z673" s="31"/>
    </row>
    <row r="674" spans="1:32">
      <c r="A674" s="274"/>
      <c r="B674" s="236" t="s">
        <v>1036</v>
      </c>
      <c r="C674" s="234">
        <v>163</v>
      </c>
      <c r="D674" s="84"/>
      <c r="E674" s="84">
        <v>103</v>
      </c>
      <c r="F674" s="84"/>
      <c r="G674" s="84">
        <v>85</v>
      </c>
      <c r="H674" s="84">
        <v>218</v>
      </c>
      <c r="I674" s="182">
        <v>569</v>
      </c>
      <c r="J674" s="321"/>
      <c r="K674" s="267">
        <f t="shared" si="312"/>
        <v>3.2055063913470994</v>
      </c>
      <c r="L674" s="267">
        <f t="shared" si="312"/>
        <v>0</v>
      </c>
      <c r="M674" s="267">
        <f t="shared" si="312"/>
        <v>6.1899038461538467</v>
      </c>
      <c r="N674" s="267">
        <f t="shared" si="312"/>
        <v>0</v>
      </c>
      <c r="O674" s="267">
        <f t="shared" si="312"/>
        <v>11.675824175824175</v>
      </c>
      <c r="P674" s="268">
        <f t="shared" si="312"/>
        <v>7.3748308525033837</v>
      </c>
      <c r="Q674" s="269">
        <f t="shared" si="312"/>
        <v>5.4538483657624841</v>
      </c>
      <c r="R674" s="270"/>
      <c r="S674" s="267"/>
      <c r="T674" s="267"/>
      <c r="U674" s="267"/>
      <c r="V674" s="267"/>
      <c r="W674" s="268"/>
      <c r="X674" s="267"/>
      <c r="Y674" s="321"/>
      <c r="Z674" s="31"/>
    </row>
    <row r="675" spans="1:32">
      <c r="A675" s="274"/>
      <c r="B675" s="235" t="s">
        <v>45</v>
      </c>
      <c r="C675" s="223">
        <v>881</v>
      </c>
      <c r="D675" s="31"/>
      <c r="E675" s="31">
        <v>330</v>
      </c>
      <c r="F675" s="31"/>
      <c r="G675" s="31">
        <v>138</v>
      </c>
      <c r="H675" s="31">
        <v>876</v>
      </c>
      <c r="I675" s="181">
        <v>2225</v>
      </c>
      <c r="J675" s="321"/>
      <c r="K675" s="264">
        <f t="shared" ref="K675:Q677" si="313">IF(C675&gt;0,(C675/C666)*100,)</f>
        <v>18.404010862753289</v>
      </c>
      <c r="L675" s="264">
        <f t="shared" si="313"/>
        <v>0</v>
      </c>
      <c r="M675" s="264">
        <f t="shared" si="313"/>
        <v>21.667760998030204</v>
      </c>
      <c r="N675" s="264">
        <f t="shared" si="313"/>
        <v>0</v>
      </c>
      <c r="O675" s="264">
        <f t="shared" si="313"/>
        <v>22.186495176848876</v>
      </c>
      <c r="P675" s="265">
        <f t="shared" si="313"/>
        <v>31.924198250728864</v>
      </c>
      <c r="Q675" s="266">
        <f t="shared" si="313"/>
        <v>22.995039272426624</v>
      </c>
      <c r="R675" s="264"/>
      <c r="S675" s="256"/>
      <c r="T675" s="257"/>
      <c r="U675" s="257"/>
      <c r="V675" s="257"/>
      <c r="W675" s="257"/>
      <c r="X675" s="258"/>
      <c r="Y675" s="321"/>
      <c r="Z675" s="31"/>
    </row>
    <row r="676" spans="1:32">
      <c r="A676" s="274"/>
      <c r="B676" s="235" t="s">
        <v>668</v>
      </c>
      <c r="C676" s="223">
        <v>776</v>
      </c>
      <c r="D676" s="31"/>
      <c r="E676" s="31">
        <v>316</v>
      </c>
      <c r="F676" s="31"/>
      <c r="G676" s="31">
        <v>139</v>
      </c>
      <c r="H676" s="31">
        <v>920</v>
      </c>
      <c r="I676" s="181">
        <v>2151</v>
      </c>
      <c r="J676" s="321"/>
      <c r="K676" s="281">
        <f t="shared" si="313"/>
        <v>16.61314493684436</v>
      </c>
      <c r="L676" s="281">
        <f t="shared" si="313"/>
        <v>0</v>
      </c>
      <c r="M676" s="281">
        <f t="shared" si="313"/>
        <v>21.179624664879356</v>
      </c>
      <c r="N676" s="281">
        <f t="shared" si="313"/>
        <v>0</v>
      </c>
      <c r="O676" s="281">
        <f t="shared" si="313"/>
        <v>23.924268502581754</v>
      </c>
      <c r="P676" s="265">
        <f t="shared" si="313"/>
        <v>31.944444444444443</v>
      </c>
      <c r="Q676" s="266">
        <f t="shared" si="313"/>
        <v>22.350374064837904</v>
      </c>
      <c r="S676" s="264"/>
      <c r="T676" s="264"/>
      <c r="U676" s="264"/>
      <c r="V676" s="264"/>
      <c r="W676" s="265"/>
      <c r="X676" s="281"/>
      <c r="Y676" s="321"/>
      <c r="Z676" s="31"/>
    </row>
    <row r="677" spans="1:32">
      <c r="A677" s="274"/>
      <c r="B677" s="236" t="s">
        <v>1038</v>
      </c>
      <c r="C677" s="234">
        <v>868</v>
      </c>
      <c r="D677" s="84"/>
      <c r="E677" s="84">
        <v>386</v>
      </c>
      <c r="F677" s="84"/>
      <c r="G677" s="84">
        <v>214</v>
      </c>
      <c r="H677" s="84">
        <v>941</v>
      </c>
      <c r="I677" s="182">
        <v>2409</v>
      </c>
      <c r="J677" s="321"/>
      <c r="K677" s="267">
        <f t="shared" si="313"/>
        <v>17.069813176007866</v>
      </c>
      <c r="L677" s="267">
        <f t="shared" si="313"/>
        <v>0</v>
      </c>
      <c r="M677" s="267">
        <f t="shared" si="313"/>
        <v>23.197115384615387</v>
      </c>
      <c r="N677" s="267">
        <f t="shared" si="313"/>
        <v>0</v>
      </c>
      <c r="O677" s="267">
        <f t="shared" si="313"/>
        <v>29.395604395604398</v>
      </c>
      <c r="P677" s="268">
        <f t="shared" si="313"/>
        <v>31.833558863328822</v>
      </c>
      <c r="Q677" s="269">
        <f t="shared" si="313"/>
        <v>23.090194574906548</v>
      </c>
      <c r="R677" s="270" t="s">
        <v>38</v>
      </c>
      <c r="S677" s="267"/>
      <c r="T677" s="267"/>
      <c r="U677" s="267"/>
      <c r="V677" s="267"/>
      <c r="W677" s="268"/>
      <c r="X677" s="267"/>
      <c r="Y677" s="321"/>
      <c r="Z677" s="31"/>
    </row>
    <row r="678" spans="1:32">
      <c r="A678" s="274"/>
      <c r="B678" s="235" t="s">
        <v>47</v>
      </c>
      <c r="C678" s="223">
        <v>1947</v>
      </c>
      <c r="D678" s="31"/>
      <c r="E678" s="31">
        <v>692</v>
      </c>
      <c r="F678" s="31"/>
      <c r="G678" s="31">
        <v>235</v>
      </c>
      <c r="H678" s="31">
        <v>1059</v>
      </c>
      <c r="I678" s="181">
        <v>3933</v>
      </c>
      <c r="J678" s="321"/>
      <c r="K678" s="264">
        <f t="shared" ref="K678:Q680" si="314">IF(C678&gt;0,(C678/C661)*100,)</f>
        <v>54.69101123595506</v>
      </c>
      <c r="L678" s="264">
        <f t="shared" si="314"/>
        <v>0</v>
      </c>
      <c r="M678" s="264">
        <f t="shared" si="314"/>
        <v>39.565465980560319</v>
      </c>
      <c r="N678" s="264">
        <f t="shared" si="314"/>
        <v>0</v>
      </c>
      <c r="O678" s="264">
        <f t="shared" si="314"/>
        <v>42.495479204339965</v>
      </c>
      <c r="P678" s="265">
        <f t="shared" si="314"/>
        <v>39.782118707738547</v>
      </c>
      <c r="Q678" s="266">
        <f t="shared" si="314"/>
        <v>46.14030971374941</v>
      </c>
      <c r="R678" s="264">
        <f t="shared" ref="R678:X680" si="315">+K678+K681+K684</f>
        <v>68.061797752808985</v>
      </c>
      <c r="S678" s="264">
        <f t="shared" si="315"/>
        <v>0</v>
      </c>
      <c r="T678" s="264">
        <f t="shared" si="315"/>
        <v>69.982847341337902</v>
      </c>
      <c r="U678" s="264">
        <f t="shared" si="315"/>
        <v>0</v>
      </c>
      <c r="V678" s="264">
        <f t="shared" si="315"/>
        <v>60.397830018083184</v>
      </c>
      <c r="W678" s="265">
        <f t="shared" si="315"/>
        <v>67.205108940646141</v>
      </c>
      <c r="X678" s="281">
        <f t="shared" si="315"/>
        <v>67.691224777099947</v>
      </c>
      <c r="Y678" s="321"/>
      <c r="Z678" s="31">
        <f t="shared" ref="Z678:AF680" si="316">K678+K681+K684+K687</f>
        <v>100</v>
      </c>
      <c r="AA678" s="180">
        <f t="shared" si="316"/>
        <v>0</v>
      </c>
      <c r="AB678" s="180">
        <f t="shared" si="316"/>
        <v>100</v>
      </c>
      <c r="AC678" s="180">
        <f t="shared" si="316"/>
        <v>0</v>
      </c>
      <c r="AD678" s="180">
        <f t="shared" si="316"/>
        <v>100</v>
      </c>
      <c r="AE678" s="180">
        <f t="shared" si="316"/>
        <v>100.00000000000001</v>
      </c>
      <c r="AF678" s="180">
        <f t="shared" si="316"/>
        <v>100</v>
      </c>
    </row>
    <row r="679" spans="1:32">
      <c r="A679" s="274"/>
      <c r="B679" s="235" t="s">
        <v>670</v>
      </c>
      <c r="C679" s="223">
        <v>2169</v>
      </c>
      <c r="D679" s="31"/>
      <c r="E679" s="31">
        <v>815</v>
      </c>
      <c r="F679" s="31"/>
      <c r="G679" s="31">
        <v>310</v>
      </c>
      <c r="H679" s="31">
        <v>923</v>
      </c>
      <c r="I679" s="181">
        <v>4217</v>
      </c>
      <c r="J679" s="321"/>
      <c r="K679" s="281">
        <f t="shared" si="314"/>
        <v>55.916473317865432</v>
      </c>
      <c r="L679" s="281">
        <f t="shared" si="314"/>
        <v>0</v>
      </c>
      <c r="M679" s="281">
        <f t="shared" si="314"/>
        <v>43.840774610005376</v>
      </c>
      <c r="N679" s="281">
        <f t="shared" si="314"/>
        <v>0</v>
      </c>
      <c r="O679" s="281">
        <f t="shared" si="314"/>
        <v>47.040971168437025</v>
      </c>
      <c r="P679" s="265">
        <f t="shared" si="314"/>
        <v>37.596741344195515</v>
      </c>
      <c r="Q679" s="266">
        <f t="shared" si="314"/>
        <v>47.638951649344783</v>
      </c>
      <c r="R679" s="281">
        <f t="shared" si="315"/>
        <v>70.920340293890177</v>
      </c>
      <c r="S679" s="281">
        <f t="shared" si="315"/>
        <v>0</v>
      </c>
      <c r="T679" s="281">
        <f t="shared" si="315"/>
        <v>68.262506724045181</v>
      </c>
      <c r="U679" s="281">
        <f t="shared" si="315"/>
        <v>0</v>
      </c>
      <c r="V679" s="281">
        <f t="shared" si="315"/>
        <v>64.491654021244315</v>
      </c>
      <c r="W679" s="265">
        <f t="shared" si="315"/>
        <v>62.566191446028512</v>
      </c>
      <c r="X679" s="281">
        <f t="shared" si="315"/>
        <v>67.566651604157244</v>
      </c>
      <c r="Y679" s="321"/>
      <c r="Z679" s="31">
        <f t="shared" si="316"/>
        <v>100</v>
      </c>
      <c r="AA679" s="179">
        <f t="shared" si="316"/>
        <v>0</v>
      </c>
      <c r="AB679" s="179">
        <f t="shared" si="316"/>
        <v>100</v>
      </c>
      <c r="AC679" s="179">
        <f t="shared" si="316"/>
        <v>0</v>
      </c>
      <c r="AD679" s="179">
        <f t="shared" si="316"/>
        <v>100</v>
      </c>
      <c r="AE679" s="179">
        <f t="shared" si="316"/>
        <v>100</v>
      </c>
      <c r="AF679" s="179">
        <f t="shared" si="316"/>
        <v>100</v>
      </c>
    </row>
    <row r="680" spans="1:32">
      <c r="A680" s="274"/>
      <c r="B680" s="236" t="s">
        <v>1040</v>
      </c>
      <c r="C680" s="234">
        <v>2511</v>
      </c>
      <c r="D680" s="84"/>
      <c r="E680" s="84">
        <v>855</v>
      </c>
      <c r="F680" s="84"/>
      <c r="G680" s="84">
        <v>225</v>
      </c>
      <c r="H680" s="84">
        <v>882</v>
      </c>
      <c r="I680" s="182">
        <v>4473</v>
      </c>
      <c r="J680" s="321"/>
      <c r="K680" s="267">
        <f t="shared" si="314"/>
        <v>57.565337001375518</v>
      </c>
      <c r="L680" s="267">
        <f t="shared" si="314"/>
        <v>0</v>
      </c>
      <c r="M680" s="267">
        <f t="shared" si="314"/>
        <v>44.811320754716981</v>
      </c>
      <c r="N680" s="267">
        <f t="shared" si="314"/>
        <v>0</v>
      </c>
      <c r="O680" s="267">
        <f t="shared" si="314"/>
        <v>36.885245901639344</v>
      </c>
      <c r="P680" s="268">
        <f t="shared" si="314"/>
        <v>34.119922630560929</v>
      </c>
      <c r="Q680" s="269">
        <f t="shared" si="314"/>
        <v>47.258320126782884</v>
      </c>
      <c r="R680" s="281">
        <f t="shared" si="315"/>
        <v>71.77900045850528</v>
      </c>
      <c r="S680" s="281">
        <f t="shared" si="315"/>
        <v>0</v>
      </c>
      <c r="T680" s="281">
        <f t="shared" si="315"/>
        <v>69.758909853249477</v>
      </c>
      <c r="U680" s="281">
        <f t="shared" si="315"/>
        <v>0</v>
      </c>
      <c r="V680" s="281">
        <f t="shared" si="315"/>
        <v>65.573770491803288</v>
      </c>
      <c r="W680" s="265">
        <f t="shared" si="315"/>
        <v>60.193423597678915</v>
      </c>
      <c r="X680" s="281">
        <f t="shared" si="315"/>
        <v>67.80771262546223</v>
      </c>
      <c r="Y680" s="321"/>
      <c r="Z680" s="31">
        <f t="shared" si="316"/>
        <v>100</v>
      </c>
      <c r="AA680" s="179">
        <f t="shared" si="316"/>
        <v>0</v>
      </c>
      <c r="AB680" s="179">
        <f t="shared" si="316"/>
        <v>100</v>
      </c>
      <c r="AC680" s="179">
        <f t="shared" si="316"/>
        <v>0</v>
      </c>
      <c r="AD680" s="179">
        <f t="shared" si="316"/>
        <v>100</v>
      </c>
      <c r="AE680" s="179">
        <f t="shared" si="316"/>
        <v>100</v>
      </c>
      <c r="AF680" s="179">
        <f t="shared" si="316"/>
        <v>100</v>
      </c>
    </row>
    <row r="681" spans="1:32">
      <c r="A681" s="274"/>
      <c r="B681" s="235" t="s">
        <v>51</v>
      </c>
      <c r="C681" s="223">
        <v>151</v>
      </c>
      <c r="D681" s="31"/>
      <c r="E681" s="31">
        <v>148</v>
      </c>
      <c r="F681" s="31"/>
      <c r="G681" s="31">
        <v>44</v>
      </c>
      <c r="H681" s="31">
        <v>143</v>
      </c>
      <c r="I681" s="181">
        <v>486</v>
      </c>
      <c r="J681" s="321"/>
      <c r="K681" s="264">
        <f t="shared" ref="K681:Q683" si="317">IF(C681&gt;0,(C681/C661)*100,)</f>
        <v>4.2415730337078648</v>
      </c>
      <c r="L681" s="264">
        <f t="shared" si="317"/>
        <v>0</v>
      </c>
      <c r="M681" s="264">
        <f t="shared" si="317"/>
        <v>8.4619782732990281</v>
      </c>
      <c r="N681" s="264">
        <f t="shared" si="317"/>
        <v>0</v>
      </c>
      <c r="O681" s="264">
        <f t="shared" si="317"/>
        <v>7.9566003616636527</v>
      </c>
      <c r="P681" s="265">
        <f t="shared" si="317"/>
        <v>5.3719008264462813</v>
      </c>
      <c r="Q681" s="266">
        <f t="shared" si="317"/>
        <v>5.7015485687470671</v>
      </c>
      <c r="R681" s="256"/>
      <c r="S681" s="256"/>
      <c r="T681" s="257"/>
      <c r="U681" s="257"/>
      <c r="V681" s="257"/>
      <c r="W681" s="257"/>
      <c r="X681" s="258"/>
      <c r="Y681" s="321"/>
      <c r="Z681" s="31"/>
    </row>
    <row r="682" spans="1:32">
      <c r="A682" s="274"/>
      <c r="B682" s="235" t="s">
        <v>672</v>
      </c>
      <c r="C682" s="223">
        <v>156</v>
      </c>
      <c r="D682" s="31"/>
      <c r="E682" s="31">
        <v>125</v>
      </c>
      <c r="F682" s="31"/>
      <c r="G682" s="31">
        <v>46</v>
      </c>
      <c r="H682" s="31">
        <v>116</v>
      </c>
      <c r="I682" s="181">
        <v>443</v>
      </c>
      <c r="J682" s="321"/>
      <c r="K682" s="281">
        <f t="shared" si="317"/>
        <v>4.0216550657385923</v>
      </c>
      <c r="L682" s="281">
        <f t="shared" si="317"/>
        <v>0</v>
      </c>
      <c r="M682" s="281">
        <f t="shared" si="317"/>
        <v>6.7240451855836474</v>
      </c>
      <c r="N682" s="281">
        <f t="shared" si="317"/>
        <v>0</v>
      </c>
      <c r="O682" s="281">
        <f t="shared" si="317"/>
        <v>6.9802731411229137</v>
      </c>
      <c r="P682" s="265">
        <f t="shared" si="317"/>
        <v>4.7250509164969454</v>
      </c>
      <c r="Q682" s="266">
        <f t="shared" si="317"/>
        <v>5.0045187528242208</v>
      </c>
      <c r="R682" s="264"/>
      <c r="S682" s="264"/>
      <c r="T682" s="264"/>
      <c r="U682" s="264"/>
      <c r="V682" s="264"/>
      <c r="W682" s="265"/>
      <c r="X682" s="281"/>
      <c r="Y682" s="321"/>
      <c r="Z682" s="31"/>
    </row>
    <row r="683" spans="1:32">
      <c r="A683" s="274"/>
      <c r="B683" s="236" t="s">
        <v>1042</v>
      </c>
      <c r="C683" s="234">
        <v>173</v>
      </c>
      <c r="D683" s="84"/>
      <c r="E683" s="84">
        <v>118</v>
      </c>
      <c r="F683" s="84"/>
      <c r="G683" s="84">
        <v>44</v>
      </c>
      <c r="H683" s="84">
        <v>130</v>
      </c>
      <c r="I683" s="182">
        <v>465</v>
      </c>
      <c r="J683" s="321"/>
      <c r="K683" s="267">
        <f t="shared" si="317"/>
        <v>3.9660706098120126</v>
      </c>
      <c r="L683" s="267">
        <f t="shared" si="317"/>
        <v>0</v>
      </c>
      <c r="M683" s="267">
        <f t="shared" si="317"/>
        <v>6.184486373165619</v>
      </c>
      <c r="N683" s="267">
        <f t="shared" si="317"/>
        <v>0</v>
      </c>
      <c r="O683" s="267">
        <f t="shared" si="317"/>
        <v>7.2131147540983616</v>
      </c>
      <c r="P683" s="268">
        <f t="shared" si="317"/>
        <v>5.029013539651837</v>
      </c>
      <c r="Q683" s="269">
        <f t="shared" si="317"/>
        <v>4.9128367670364499</v>
      </c>
      <c r="R683" s="270"/>
      <c r="S683" s="267"/>
      <c r="T683" s="267"/>
      <c r="U683" s="267"/>
      <c r="V683" s="267"/>
      <c r="W683" s="268"/>
      <c r="X683" s="267"/>
      <c r="Y683" s="321"/>
      <c r="Z683" s="31"/>
    </row>
    <row r="684" spans="1:32">
      <c r="A684" s="274"/>
      <c r="B684" s="235" t="s">
        <v>53</v>
      </c>
      <c r="C684" s="223">
        <v>325</v>
      </c>
      <c r="D684" s="31"/>
      <c r="E684" s="31">
        <v>384</v>
      </c>
      <c r="F684" s="31"/>
      <c r="G684" s="31">
        <v>55</v>
      </c>
      <c r="H684" s="31">
        <v>587</v>
      </c>
      <c r="I684" s="181">
        <v>1351</v>
      </c>
      <c r="J684" s="321"/>
      <c r="K684" s="264">
        <f t="shared" ref="K684:Q686" si="318">IF(C684&gt;0,(C684/C661)*100,)</f>
        <v>9.1292134831460672</v>
      </c>
      <c r="L684" s="264">
        <f t="shared" si="318"/>
        <v>0</v>
      </c>
      <c r="M684" s="264">
        <f t="shared" si="318"/>
        <v>21.955403087478558</v>
      </c>
      <c r="N684" s="264">
        <f t="shared" si="318"/>
        <v>0</v>
      </c>
      <c r="O684" s="264">
        <f t="shared" si="318"/>
        <v>9.9457504520795652</v>
      </c>
      <c r="P684" s="265">
        <f t="shared" si="318"/>
        <v>22.051089406461308</v>
      </c>
      <c r="Q684" s="266">
        <f t="shared" si="318"/>
        <v>15.849366494603473</v>
      </c>
      <c r="R684" s="256"/>
      <c r="S684" s="256"/>
      <c r="T684" s="257"/>
      <c r="U684" s="257"/>
      <c r="V684" s="257"/>
      <c r="W684" s="257"/>
      <c r="X684" s="258"/>
      <c r="Y684" s="321"/>
      <c r="Z684" s="31"/>
    </row>
    <row r="685" spans="1:32">
      <c r="A685" s="274"/>
      <c r="B685" s="235" t="s">
        <v>674</v>
      </c>
      <c r="C685" s="223">
        <v>426</v>
      </c>
      <c r="D685" s="31"/>
      <c r="E685" s="31">
        <v>329</v>
      </c>
      <c r="F685" s="31"/>
      <c r="G685" s="31">
        <v>69</v>
      </c>
      <c r="H685" s="31">
        <v>497</v>
      </c>
      <c r="I685" s="181">
        <v>1321</v>
      </c>
      <c r="J685" s="321"/>
      <c r="K685" s="281">
        <f t="shared" si="318"/>
        <v>10.982211910286157</v>
      </c>
      <c r="L685" s="281">
        <f t="shared" si="318"/>
        <v>0</v>
      </c>
      <c r="M685" s="281">
        <f t="shared" si="318"/>
        <v>17.697686928456161</v>
      </c>
      <c r="N685" s="281">
        <f t="shared" si="318"/>
        <v>0</v>
      </c>
      <c r="O685" s="281">
        <f t="shared" si="318"/>
        <v>10.47040971168437</v>
      </c>
      <c r="P685" s="265">
        <f t="shared" si="318"/>
        <v>20.24439918533605</v>
      </c>
      <c r="Q685" s="266">
        <f t="shared" si="318"/>
        <v>14.92318120198825</v>
      </c>
      <c r="R685" s="264"/>
      <c r="S685" s="264"/>
      <c r="T685" s="264"/>
      <c r="U685" s="264"/>
      <c r="V685" s="264"/>
      <c r="W685" s="265"/>
      <c r="X685" s="281"/>
      <c r="Y685" s="321"/>
      <c r="Z685" s="31"/>
    </row>
    <row r="686" spans="1:32">
      <c r="A686" s="274"/>
      <c r="B686" s="236" t="s">
        <v>1046</v>
      </c>
      <c r="C686" s="234">
        <v>447</v>
      </c>
      <c r="D686" s="84"/>
      <c r="E686" s="84">
        <v>358</v>
      </c>
      <c r="F686" s="84"/>
      <c r="G686" s="84">
        <v>131</v>
      </c>
      <c r="H686" s="84">
        <v>544</v>
      </c>
      <c r="I686" s="182">
        <v>1480</v>
      </c>
      <c r="J686" s="321"/>
      <c r="K686" s="267">
        <f t="shared" si="318"/>
        <v>10.247592847317744</v>
      </c>
      <c r="L686" s="267">
        <f t="shared" si="318"/>
        <v>0</v>
      </c>
      <c r="M686" s="267">
        <f t="shared" si="318"/>
        <v>18.763102725366878</v>
      </c>
      <c r="N686" s="267">
        <f t="shared" si="318"/>
        <v>0</v>
      </c>
      <c r="O686" s="267">
        <f t="shared" si="318"/>
        <v>21.475409836065573</v>
      </c>
      <c r="P686" s="268">
        <f t="shared" si="318"/>
        <v>21.044487427466152</v>
      </c>
      <c r="Q686" s="269">
        <f t="shared" si="318"/>
        <v>15.636555731642895</v>
      </c>
      <c r="R686" s="270"/>
      <c r="S686" s="267"/>
      <c r="T686" s="267"/>
      <c r="U686" s="267"/>
      <c r="V686" s="267"/>
      <c r="W686" s="268"/>
      <c r="X686" s="267"/>
      <c r="Y686" s="321"/>
      <c r="Z686" s="31"/>
    </row>
    <row r="687" spans="1:32">
      <c r="A687" s="274"/>
      <c r="B687" s="235" t="s">
        <v>55</v>
      </c>
      <c r="C687" s="237">
        <v>1137</v>
      </c>
      <c r="D687" s="238"/>
      <c r="E687" s="238">
        <v>525</v>
      </c>
      <c r="F687" s="238"/>
      <c r="G687" s="238">
        <v>219</v>
      </c>
      <c r="H687" s="238">
        <v>873</v>
      </c>
      <c r="I687" s="322">
        <v>2754</v>
      </c>
      <c r="J687" s="321"/>
      <c r="K687" s="264">
        <f t="shared" ref="K687:Q689" si="319">IF(C687&gt;0,(C687/C661)*100,)</f>
        <v>31.938202247191011</v>
      </c>
      <c r="L687" s="264">
        <f t="shared" si="319"/>
        <v>0</v>
      </c>
      <c r="M687" s="264">
        <f t="shared" si="319"/>
        <v>30.017152658662095</v>
      </c>
      <c r="N687" s="264">
        <f t="shared" si="319"/>
        <v>0</v>
      </c>
      <c r="O687" s="264">
        <f t="shared" si="319"/>
        <v>39.602169981916816</v>
      </c>
      <c r="P687" s="265">
        <f t="shared" si="319"/>
        <v>32.794891059353873</v>
      </c>
      <c r="Q687" s="266">
        <f t="shared" si="319"/>
        <v>32.308775222900046</v>
      </c>
      <c r="R687" s="256"/>
      <c r="S687" s="256"/>
      <c r="T687" s="257"/>
      <c r="U687" s="257"/>
      <c r="V687" s="257"/>
      <c r="W687" s="257"/>
      <c r="X687" s="258"/>
      <c r="Y687" s="321"/>
      <c r="Z687" s="31"/>
    </row>
    <row r="688" spans="1:32">
      <c r="A688" s="274"/>
      <c r="B688" s="235" t="s">
        <v>676</v>
      </c>
      <c r="C688" s="223">
        <v>1128</v>
      </c>
      <c r="D688" s="31"/>
      <c r="E688" s="31">
        <v>590</v>
      </c>
      <c r="F688" s="31"/>
      <c r="G688" s="31">
        <v>234</v>
      </c>
      <c r="H688" s="31">
        <v>919</v>
      </c>
      <c r="I688" s="181">
        <v>2871</v>
      </c>
      <c r="J688" s="321"/>
      <c r="K688" s="281">
        <f t="shared" si="319"/>
        <v>29.079659706109823</v>
      </c>
      <c r="L688" s="281">
        <f t="shared" si="319"/>
        <v>0</v>
      </c>
      <c r="M688" s="281">
        <f t="shared" si="319"/>
        <v>31.737493275954815</v>
      </c>
      <c r="N688" s="281">
        <f t="shared" si="319"/>
        <v>0</v>
      </c>
      <c r="O688" s="281">
        <f t="shared" si="319"/>
        <v>35.508345978755692</v>
      </c>
      <c r="P688" s="265">
        <f t="shared" si="319"/>
        <v>37.433808553971488</v>
      </c>
      <c r="Q688" s="266">
        <f t="shared" si="319"/>
        <v>32.433348395842749</v>
      </c>
      <c r="R688" s="264"/>
      <c r="S688" s="264"/>
      <c r="T688" s="264"/>
      <c r="U688" s="264"/>
      <c r="V688" s="264"/>
      <c r="W688" s="265"/>
      <c r="X688" s="281"/>
      <c r="Y688" s="321"/>
      <c r="Z688" s="31"/>
    </row>
    <row r="689" spans="1:27">
      <c r="A689" s="274"/>
      <c r="B689" s="236" t="s">
        <v>1048</v>
      </c>
      <c r="C689" s="234">
        <v>1231</v>
      </c>
      <c r="D689" s="84"/>
      <c r="E689" s="84">
        <v>577</v>
      </c>
      <c r="F689" s="84"/>
      <c r="G689" s="84">
        <v>210</v>
      </c>
      <c r="H689" s="84">
        <v>1029</v>
      </c>
      <c r="I689" s="182">
        <v>3047</v>
      </c>
      <c r="J689" s="321"/>
      <c r="K689" s="267">
        <f t="shared" si="319"/>
        <v>28.220999541494727</v>
      </c>
      <c r="L689" s="267">
        <f t="shared" si="319"/>
        <v>0</v>
      </c>
      <c r="M689" s="267">
        <f t="shared" si="319"/>
        <v>30.241090146750526</v>
      </c>
      <c r="N689" s="267">
        <f t="shared" si="319"/>
        <v>0</v>
      </c>
      <c r="O689" s="267">
        <f t="shared" si="319"/>
        <v>34.42622950819672</v>
      </c>
      <c r="P689" s="268">
        <f t="shared" si="319"/>
        <v>39.806576402321085</v>
      </c>
      <c r="Q689" s="269">
        <f t="shared" si="319"/>
        <v>32.19228737453777</v>
      </c>
      <c r="R689" s="270"/>
      <c r="S689" s="267"/>
      <c r="T689" s="267"/>
      <c r="U689" s="267"/>
      <c r="V689" s="267"/>
      <c r="W689" s="268"/>
      <c r="X689" s="267"/>
      <c r="Y689" s="321"/>
      <c r="Z689" s="31"/>
    </row>
    <row r="690" spans="1:27">
      <c r="A690" s="274"/>
      <c r="B690" s="235" t="s">
        <v>49</v>
      </c>
      <c r="C690" s="223">
        <v>1850</v>
      </c>
      <c r="D690" s="31"/>
      <c r="E690" s="31">
        <v>853</v>
      </c>
      <c r="F690" s="31"/>
      <c r="G690" s="31">
        <v>250</v>
      </c>
      <c r="H690" s="31">
        <v>1111</v>
      </c>
      <c r="I690" s="181">
        <v>4064</v>
      </c>
      <c r="J690" s="321"/>
      <c r="K690" s="264">
        <f t="shared" ref="K690:Q692" si="320">IF(C690&gt;0,(C690/C657)*100,)</f>
        <v>60.084443000974339</v>
      </c>
      <c r="L690" s="264">
        <f t="shared" si="320"/>
        <v>0</v>
      </c>
      <c r="M690" s="264">
        <f t="shared" si="320"/>
        <v>46.919691969196919</v>
      </c>
      <c r="N690" s="264">
        <f t="shared" si="320"/>
        <v>0</v>
      </c>
      <c r="O690" s="264">
        <f t="shared" si="320"/>
        <v>46.296296296296298</v>
      </c>
      <c r="P690" s="265">
        <f t="shared" si="320"/>
        <v>42.501912777352722</v>
      </c>
      <c r="Q690" s="266">
        <f t="shared" si="320"/>
        <v>50.478201465656433</v>
      </c>
      <c r="R690" s="256"/>
      <c r="S690" s="256"/>
      <c r="T690" s="257"/>
      <c r="U690" s="257"/>
      <c r="V690" s="257"/>
      <c r="W690" s="257"/>
      <c r="X690" s="258"/>
      <c r="Y690" s="321"/>
      <c r="Z690" s="31"/>
    </row>
    <row r="691" spans="1:27">
      <c r="A691" s="274"/>
      <c r="B691" s="235" t="s">
        <v>678</v>
      </c>
      <c r="C691" s="223">
        <v>1951</v>
      </c>
      <c r="D691" s="31"/>
      <c r="E691" s="31">
        <v>906</v>
      </c>
      <c r="F691" s="31"/>
      <c r="G691" s="31">
        <v>270</v>
      </c>
      <c r="H691" s="31">
        <v>1089</v>
      </c>
      <c r="I691" s="181">
        <v>4216</v>
      </c>
      <c r="J691" s="321"/>
      <c r="K691" s="281">
        <f t="shared" si="320"/>
        <v>58.50074962518741</v>
      </c>
      <c r="L691" s="281">
        <f t="shared" si="320"/>
        <v>0</v>
      </c>
      <c r="M691" s="281">
        <f t="shared" si="320"/>
        <v>44.001942690626514</v>
      </c>
      <c r="N691" s="281">
        <f t="shared" si="320"/>
        <v>0</v>
      </c>
      <c r="O691" s="281">
        <f t="shared" si="320"/>
        <v>48.648648648648653</v>
      </c>
      <c r="P691" s="265">
        <f t="shared" si="320"/>
        <v>43.787696019300363</v>
      </c>
      <c r="Q691" s="266">
        <f t="shared" si="320"/>
        <v>49.976292081555243</v>
      </c>
      <c r="R691" s="264"/>
      <c r="S691" s="264"/>
      <c r="T691" s="264"/>
      <c r="U691" s="264"/>
      <c r="V691" s="264"/>
      <c r="W691" s="265"/>
      <c r="X691" s="281"/>
      <c r="Y691" s="321"/>
      <c r="Z691" s="31"/>
    </row>
    <row r="692" spans="1:27">
      <c r="A692" s="275"/>
      <c r="B692" s="236" t="s">
        <v>1044</v>
      </c>
      <c r="C692" s="234">
        <v>1993</v>
      </c>
      <c r="D692" s="84"/>
      <c r="E692" s="84">
        <v>871</v>
      </c>
      <c r="F692" s="84"/>
      <c r="G692" s="84">
        <v>257</v>
      </c>
      <c r="H692" s="84">
        <v>1041</v>
      </c>
      <c r="I692" s="182">
        <v>4162</v>
      </c>
      <c r="J692" s="321"/>
      <c r="K692" s="267">
        <f t="shared" si="320"/>
        <v>57.237219988512344</v>
      </c>
      <c r="L692" s="267">
        <f t="shared" si="320"/>
        <v>0</v>
      </c>
      <c r="M692" s="267">
        <f t="shared" si="320"/>
        <v>49.042792792792795</v>
      </c>
      <c r="N692" s="267">
        <f t="shared" si="320"/>
        <v>0</v>
      </c>
      <c r="O692" s="267">
        <f t="shared" si="320"/>
        <v>48.127340823970037</v>
      </c>
      <c r="P692" s="268">
        <f t="shared" si="320"/>
        <v>39.976958525345623</v>
      </c>
      <c r="Q692" s="269">
        <f t="shared" si="320"/>
        <v>49.571224392567892</v>
      </c>
      <c r="R692" s="270"/>
      <c r="S692" s="267"/>
      <c r="T692" s="267"/>
      <c r="U692" s="267"/>
      <c r="V692" s="267"/>
      <c r="W692" s="268"/>
      <c r="X692" s="267"/>
      <c r="Y692" s="321"/>
      <c r="Z692" s="31"/>
    </row>
    <row r="693" spans="1:27">
      <c r="A693" s="793" t="s">
        <v>1144</v>
      </c>
      <c r="B693" s="788"/>
      <c r="C693" s="789">
        <v>161774</v>
      </c>
      <c r="D693" s="790">
        <v>43510</v>
      </c>
      <c r="E693" s="790">
        <v>104707</v>
      </c>
      <c r="F693" s="790">
        <v>37848</v>
      </c>
      <c r="G693" s="790">
        <v>24983</v>
      </c>
      <c r="H693" s="790">
        <v>16127</v>
      </c>
      <c r="I693" s="791">
        <v>388949</v>
      </c>
      <c r="J693" s="321"/>
      <c r="K693" s="318"/>
      <c r="L693" s="253"/>
      <c r="M693" s="241"/>
      <c r="N693" s="241"/>
      <c r="O693" s="241"/>
      <c r="P693" s="241"/>
      <c r="Q693" s="254"/>
      <c r="R693" s="252"/>
      <c r="S693" s="253"/>
      <c r="T693" s="241"/>
      <c r="U693" s="241"/>
      <c r="V693" s="241"/>
      <c r="W693" s="241"/>
      <c r="X693" s="280"/>
      <c r="Y693" s="321"/>
      <c r="Z693" s="31"/>
    </row>
    <row r="694" spans="1:27">
      <c r="A694" s="274" t="s">
        <v>681</v>
      </c>
      <c r="B694" s="235"/>
      <c r="C694" s="223">
        <v>169528</v>
      </c>
      <c r="D694" s="31">
        <v>44452</v>
      </c>
      <c r="E694" s="31">
        <v>115538</v>
      </c>
      <c r="F694" s="31">
        <v>40389</v>
      </c>
      <c r="G694" s="31">
        <v>26960</v>
      </c>
      <c r="H694" s="31">
        <v>16333</v>
      </c>
      <c r="I694" s="181">
        <v>413200</v>
      </c>
      <c r="J694" s="321"/>
      <c r="K694" s="256"/>
      <c r="L694" s="256"/>
      <c r="M694" s="257"/>
      <c r="N694" s="257"/>
      <c r="O694" s="257"/>
      <c r="P694" s="257"/>
      <c r="Q694" s="258"/>
      <c r="R694" s="255"/>
      <c r="S694" s="256"/>
      <c r="T694" s="257"/>
      <c r="U694" s="257"/>
      <c r="V694" s="257"/>
      <c r="W694" s="257"/>
      <c r="X694" s="258"/>
      <c r="Y694" s="321"/>
      <c r="Z694" s="31"/>
    </row>
    <row r="695" spans="1:27">
      <c r="A695" s="274" t="s">
        <v>683</v>
      </c>
      <c r="B695" s="235"/>
      <c r="C695" s="223">
        <v>183145.5</v>
      </c>
      <c r="D695" s="31">
        <v>41881.5</v>
      </c>
      <c r="E695" s="31">
        <v>124797.5</v>
      </c>
      <c r="F695" s="31">
        <v>42512.5</v>
      </c>
      <c r="G695" s="31">
        <v>28879</v>
      </c>
      <c r="H695" s="31">
        <v>16803</v>
      </c>
      <c r="I695" s="181">
        <v>438019</v>
      </c>
      <c r="J695" s="321"/>
      <c r="K695" s="256"/>
      <c r="L695" s="256"/>
      <c r="M695" s="257"/>
      <c r="N695" s="257"/>
      <c r="O695" s="257"/>
      <c r="P695" s="257"/>
      <c r="Q695" s="258"/>
      <c r="R695" s="255"/>
      <c r="S695" s="256"/>
      <c r="T695" s="257"/>
      <c r="U695" s="257"/>
      <c r="V695" s="257"/>
      <c r="W695" s="257"/>
      <c r="X695" s="258"/>
      <c r="Y695" s="321"/>
      <c r="Z695" s="31"/>
    </row>
    <row r="696" spans="1:27">
      <c r="A696" s="274" t="s">
        <v>805</v>
      </c>
      <c r="B696" s="235"/>
      <c r="C696" s="223">
        <v>185065</v>
      </c>
      <c r="D696" s="31">
        <v>43104</v>
      </c>
      <c r="E696" s="31">
        <v>117788</v>
      </c>
      <c r="F696" s="31">
        <v>42170</v>
      </c>
      <c r="G696" s="31">
        <v>29424</v>
      </c>
      <c r="H696" s="31">
        <v>17004</v>
      </c>
      <c r="I696" s="181">
        <v>434555</v>
      </c>
      <c r="J696" s="321"/>
      <c r="K696" s="256"/>
      <c r="L696" s="256"/>
      <c r="M696" s="257"/>
      <c r="N696" s="257"/>
      <c r="O696" s="257"/>
      <c r="P696" s="257"/>
      <c r="Q696" s="258"/>
      <c r="R696" s="255"/>
      <c r="S696" s="256"/>
      <c r="T696" s="257"/>
      <c r="U696" s="257"/>
      <c r="V696" s="257"/>
      <c r="W696" s="257"/>
      <c r="X696" s="258"/>
      <c r="Y696" s="321"/>
      <c r="Z696" s="31"/>
    </row>
    <row r="697" spans="1:27">
      <c r="A697" s="274" t="s">
        <v>58</v>
      </c>
      <c r="B697" s="235"/>
      <c r="C697" s="223">
        <v>187859</v>
      </c>
      <c r="D697" s="31">
        <v>48574</v>
      </c>
      <c r="E697" s="31">
        <v>127329</v>
      </c>
      <c r="F697" s="31">
        <v>49954</v>
      </c>
      <c r="G697" s="31">
        <v>29179</v>
      </c>
      <c r="H697" s="31">
        <v>17443</v>
      </c>
      <c r="I697" s="181">
        <v>460338</v>
      </c>
      <c r="J697" s="321"/>
      <c r="K697" s="256"/>
      <c r="L697" s="256"/>
      <c r="M697" s="257"/>
      <c r="N697" s="257"/>
      <c r="O697" s="257"/>
      <c r="P697" s="257"/>
      <c r="Q697" s="258"/>
      <c r="R697" s="255"/>
      <c r="S697" s="256"/>
      <c r="T697" s="257"/>
      <c r="U697" s="257"/>
      <c r="V697" s="257"/>
      <c r="W697" s="257"/>
      <c r="X697" s="258"/>
      <c r="Y697" s="321"/>
      <c r="Z697" s="31"/>
      <c r="AA697" s="599"/>
    </row>
    <row r="698" spans="1:27">
      <c r="A698" s="274" t="s">
        <v>651</v>
      </c>
      <c r="B698" s="235"/>
      <c r="C698" s="223">
        <v>193377</v>
      </c>
      <c r="D698" s="31">
        <v>49332</v>
      </c>
      <c r="E698" s="31">
        <v>126784</v>
      </c>
      <c r="F698" s="31">
        <v>52349</v>
      </c>
      <c r="G698" s="31">
        <v>29903</v>
      </c>
      <c r="H698" s="31">
        <v>17537</v>
      </c>
      <c r="I698" s="181">
        <v>469282</v>
      </c>
      <c r="J698" s="321"/>
      <c r="K698" s="256"/>
      <c r="L698" s="256"/>
      <c r="M698" s="257"/>
      <c r="N698" s="257"/>
      <c r="O698" s="257"/>
      <c r="P698" s="257"/>
      <c r="Q698" s="258"/>
      <c r="R698" s="255"/>
      <c r="S698" s="256"/>
      <c r="T698" s="257"/>
      <c r="U698" s="257"/>
      <c r="V698" s="257"/>
      <c r="W698" s="257"/>
      <c r="X698" s="258"/>
      <c r="Y698" s="321"/>
      <c r="Z698" s="31"/>
    </row>
    <row r="699" spans="1:27">
      <c r="A699" s="274" t="s">
        <v>1031</v>
      </c>
      <c r="B699" s="236"/>
      <c r="C699" s="234">
        <v>191709</v>
      </c>
      <c r="D699" s="84">
        <v>48564</v>
      </c>
      <c r="E699" s="84">
        <v>128509</v>
      </c>
      <c r="F699" s="84">
        <v>51258</v>
      </c>
      <c r="G699" s="84">
        <v>31146</v>
      </c>
      <c r="H699" s="84">
        <v>18101</v>
      </c>
      <c r="I699" s="182">
        <v>469287</v>
      </c>
      <c r="J699" s="321"/>
      <c r="K699" s="260"/>
      <c r="L699" s="260"/>
      <c r="M699" s="261"/>
      <c r="N699" s="261"/>
      <c r="O699" s="261"/>
      <c r="P699" s="261"/>
      <c r="Q699" s="262"/>
      <c r="R699" s="259"/>
      <c r="S699" s="260"/>
      <c r="T699" s="261"/>
      <c r="U699" s="261"/>
      <c r="V699" s="261"/>
      <c r="W699" s="261"/>
      <c r="X699" s="262"/>
      <c r="Y699" s="321"/>
      <c r="Z699" s="31"/>
    </row>
    <row r="700" spans="1:27">
      <c r="A700" s="274" t="s">
        <v>362</v>
      </c>
      <c r="B700" s="235"/>
      <c r="C700" s="223">
        <v>111466</v>
      </c>
      <c r="D700" s="31">
        <v>23663</v>
      </c>
      <c r="E700" s="31">
        <v>74196</v>
      </c>
      <c r="F700" s="31">
        <v>24150</v>
      </c>
      <c r="G700" s="31">
        <v>15148</v>
      </c>
      <c r="H700" s="31">
        <v>6565</v>
      </c>
      <c r="I700" s="181">
        <v>255188</v>
      </c>
      <c r="J700" s="321"/>
      <c r="K700" s="256"/>
      <c r="L700" s="256"/>
      <c r="M700" s="257"/>
      <c r="N700" s="257"/>
      <c r="O700" s="257"/>
      <c r="P700" s="257"/>
      <c r="Q700" s="258"/>
      <c r="R700" s="255"/>
      <c r="S700" s="256"/>
      <c r="T700" s="257"/>
      <c r="U700" s="257"/>
      <c r="V700" s="257"/>
      <c r="W700" s="257"/>
      <c r="X700" s="258"/>
      <c r="Y700" s="321"/>
      <c r="Z700" s="31"/>
    </row>
    <row r="701" spans="1:27">
      <c r="A701" s="274" t="s">
        <v>653</v>
      </c>
      <c r="B701" s="235"/>
      <c r="C701" s="223">
        <v>117031</v>
      </c>
      <c r="D701" s="31">
        <v>25787</v>
      </c>
      <c r="E701" s="31">
        <v>76110</v>
      </c>
      <c r="F701" s="31">
        <v>24585</v>
      </c>
      <c r="G701" s="31">
        <v>14979</v>
      </c>
      <c r="H701" s="31">
        <v>6888</v>
      </c>
      <c r="I701" s="181">
        <v>265380</v>
      </c>
      <c r="J701" s="321"/>
      <c r="K701" s="256"/>
      <c r="L701" s="256"/>
      <c r="M701" s="257"/>
      <c r="N701" s="257"/>
      <c r="O701" s="257"/>
      <c r="P701" s="257"/>
      <c r="Q701" s="258"/>
      <c r="R701" s="255"/>
      <c r="S701" s="256"/>
      <c r="T701" s="257"/>
      <c r="U701" s="257"/>
      <c r="V701" s="257"/>
      <c r="W701" s="257"/>
      <c r="X701" s="258"/>
      <c r="Y701" s="321"/>
      <c r="Z701" s="31"/>
    </row>
    <row r="702" spans="1:27">
      <c r="A702" s="274" t="s">
        <v>655</v>
      </c>
      <c r="B702" s="235"/>
      <c r="C702" s="237">
        <v>119142</v>
      </c>
      <c r="D702" s="238">
        <v>25500</v>
      </c>
      <c r="E702" s="238">
        <v>76854.25</v>
      </c>
      <c r="F702" s="238">
        <v>25450</v>
      </c>
      <c r="G702" s="238">
        <v>15116</v>
      </c>
      <c r="H702" s="238">
        <v>6987</v>
      </c>
      <c r="I702" s="322">
        <v>269049.25</v>
      </c>
      <c r="J702" s="321"/>
      <c r="K702" s="256"/>
      <c r="L702" s="256"/>
      <c r="M702" s="257"/>
      <c r="N702" s="257"/>
      <c r="O702" s="257"/>
      <c r="P702" s="257"/>
      <c r="Q702" s="258"/>
      <c r="R702" s="255"/>
      <c r="S702" s="256"/>
      <c r="T702" s="257"/>
      <c r="U702" s="257"/>
      <c r="V702" s="257"/>
      <c r="W702" s="257"/>
      <c r="X702" s="258"/>
      <c r="Y702" s="321"/>
      <c r="Z702" s="31"/>
    </row>
    <row r="703" spans="1:27">
      <c r="A703" s="274" t="s">
        <v>381</v>
      </c>
      <c r="B703" s="235"/>
      <c r="C703" s="223">
        <v>124587</v>
      </c>
      <c r="D703" s="31">
        <v>27098</v>
      </c>
      <c r="E703" s="31">
        <v>78426.8125</v>
      </c>
      <c r="F703" s="31">
        <v>26665</v>
      </c>
      <c r="G703" s="31">
        <v>15866</v>
      </c>
      <c r="H703" s="31">
        <v>8092</v>
      </c>
      <c r="I703" s="181">
        <v>280734.8125</v>
      </c>
      <c r="J703" s="321"/>
      <c r="K703" s="256"/>
      <c r="L703" s="256"/>
      <c r="M703" s="257"/>
      <c r="N703" s="257"/>
      <c r="O703" s="257"/>
      <c r="P703" s="257"/>
      <c r="Q703" s="258"/>
      <c r="R703" s="255"/>
      <c r="S703" s="256"/>
      <c r="T703" s="257"/>
      <c r="U703" s="257"/>
      <c r="V703" s="257"/>
      <c r="W703" s="257"/>
      <c r="X703" s="258"/>
      <c r="Y703" s="321"/>
      <c r="Z703" s="31"/>
    </row>
    <row r="704" spans="1:27">
      <c r="A704" s="274" t="s">
        <v>383</v>
      </c>
      <c r="B704" s="235"/>
      <c r="C704" s="223">
        <v>127631</v>
      </c>
      <c r="D704" s="31">
        <v>28193</v>
      </c>
      <c r="E704" s="31">
        <v>80069.359375</v>
      </c>
      <c r="F704" s="31">
        <v>28445</v>
      </c>
      <c r="G704" s="31">
        <v>16716</v>
      </c>
      <c r="H704" s="31">
        <v>8402</v>
      </c>
      <c r="I704" s="181">
        <v>289456.359375</v>
      </c>
      <c r="J704" s="321"/>
      <c r="K704" s="306"/>
      <c r="L704" s="256"/>
      <c r="M704" s="257"/>
      <c r="N704" s="257"/>
      <c r="O704" s="257"/>
      <c r="P704" s="257"/>
      <c r="Q704" s="258"/>
      <c r="R704" s="255"/>
      <c r="S704" s="256"/>
      <c r="T704" s="257"/>
      <c r="U704" s="257"/>
      <c r="V704" s="257"/>
      <c r="W704" s="257"/>
      <c r="X704" s="258"/>
      <c r="Y704" s="321"/>
      <c r="Z704" s="31"/>
    </row>
    <row r="705" spans="1:32">
      <c r="A705" s="274" t="s">
        <v>657</v>
      </c>
      <c r="B705" s="235"/>
      <c r="C705" s="223">
        <v>131501</v>
      </c>
      <c r="D705" s="31">
        <v>30193</v>
      </c>
      <c r="E705" s="31">
        <v>83952</v>
      </c>
      <c r="F705" s="31">
        <v>29624</v>
      </c>
      <c r="G705" s="31">
        <v>17232</v>
      </c>
      <c r="H705" s="31">
        <v>8743</v>
      </c>
      <c r="I705" s="181">
        <v>301245</v>
      </c>
      <c r="J705" s="321"/>
      <c r="K705" s="256">
        <f>IF(C705&gt;0,(C705/C693)*100,)</f>
        <v>81.286856973308446</v>
      </c>
      <c r="L705" s="256">
        <f t="shared" ref="L705:L706" si="321">IF(D705&gt;0,(D705/D693)*100,)</f>
        <v>69.393242932659163</v>
      </c>
      <c r="M705" s="257">
        <f t="shared" ref="M705:M711" si="322">IF(E705&gt;0,(E705/E693)*100,)</f>
        <v>80.178020571690524</v>
      </c>
      <c r="N705" s="257">
        <f t="shared" ref="N705:N711" si="323">IF(F705&gt;0,(F705/F693)*100,)</f>
        <v>78.270978651447905</v>
      </c>
      <c r="O705" s="257">
        <f t="shared" ref="O705:O709" si="324">IF(G705&gt;0,(G705/G693)*100,)</f>
        <v>68.974902933995125</v>
      </c>
      <c r="P705" s="263">
        <f t="shared" ref="P705:P711" si="325">IF(H705&gt;0,(H705/H693)*100,)</f>
        <v>54.213430892292422</v>
      </c>
      <c r="Q705" s="257">
        <f>IF(I705&gt;0,(I705/I693)*100,)</f>
        <v>77.451028283913828</v>
      </c>
      <c r="R705" s="255"/>
      <c r="S705" s="256"/>
      <c r="T705" s="257"/>
      <c r="U705" s="257"/>
      <c r="V705" s="257"/>
      <c r="W705" s="257"/>
      <c r="X705" s="258"/>
      <c r="Y705" s="321"/>
      <c r="Z705" s="31"/>
    </row>
    <row r="706" spans="1:32">
      <c r="A706" s="274" t="s">
        <v>659</v>
      </c>
      <c r="B706" s="235"/>
      <c r="C706" s="223">
        <v>134296</v>
      </c>
      <c r="D706" s="31">
        <v>32540</v>
      </c>
      <c r="E706" s="31">
        <v>87809</v>
      </c>
      <c r="F706" s="31">
        <v>31069</v>
      </c>
      <c r="G706" s="31">
        <v>18381</v>
      </c>
      <c r="H706" s="31">
        <v>8995</v>
      </c>
      <c r="I706" s="181">
        <v>313090</v>
      </c>
      <c r="J706" s="321"/>
      <c r="K706" s="281">
        <f t="shared" ref="K706:K711" si="326">IF(C706&gt;0,(C706/C694)*100,)</f>
        <v>79.217592374121097</v>
      </c>
      <c r="L706" s="264">
        <f t="shared" si="321"/>
        <v>73.202555565553851</v>
      </c>
      <c r="M706" s="264">
        <f t="shared" si="322"/>
        <v>76.000103861932871</v>
      </c>
      <c r="N706" s="264">
        <f t="shared" si="323"/>
        <v>76.924410111664059</v>
      </c>
      <c r="O706" s="264">
        <f t="shared" si="324"/>
        <v>68.178783382789319</v>
      </c>
      <c r="P706" s="265">
        <f t="shared" si="325"/>
        <v>55.072552501071449</v>
      </c>
      <c r="Q706" s="266">
        <f t="shared" ref="Q706:Q711" si="327">IF(I706&gt;0,(I706/I694)*100,)</f>
        <v>75.77202323330107</v>
      </c>
      <c r="R706" s="264"/>
      <c r="S706" s="264"/>
      <c r="T706" s="264"/>
      <c r="U706" s="264"/>
      <c r="V706" s="264"/>
      <c r="W706" s="265"/>
      <c r="X706" s="281"/>
      <c r="Y706" s="321"/>
      <c r="Z706" s="31"/>
    </row>
    <row r="707" spans="1:32">
      <c r="A707" s="274" t="s">
        <v>661</v>
      </c>
      <c r="B707" s="235"/>
      <c r="C707" s="223">
        <v>136595</v>
      </c>
      <c r="D707" s="31">
        <v>32874</v>
      </c>
      <c r="E707" s="31">
        <v>87754</v>
      </c>
      <c r="F707" s="31">
        <v>31065</v>
      </c>
      <c r="G707" s="31">
        <v>18361</v>
      </c>
      <c r="H707" s="31">
        <v>9883</v>
      </c>
      <c r="I707" s="181">
        <v>316532</v>
      </c>
      <c r="J707" s="321"/>
      <c r="K707" s="264">
        <f t="shared" si="326"/>
        <v>74.582777081609976</v>
      </c>
      <c r="L707" s="264">
        <f>IF(D707&gt;0,(D707/D695)*100,)</f>
        <v>78.492890655778808</v>
      </c>
      <c r="M707" s="264">
        <f t="shared" si="322"/>
        <v>70.317113724233266</v>
      </c>
      <c r="N707" s="264">
        <f t="shared" si="323"/>
        <v>73.072625698324018</v>
      </c>
      <c r="O707" s="264">
        <f t="shared" si="324"/>
        <v>63.579071297482606</v>
      </c>
      <c r="P707" s="265">
        <f t="shared" si="325"/>
        <v>58.816877938463378</v>
      </c>
      <c r="Q707" s="266">
        <f t="shared" si="327"/>
        <v>72.264445149639627</v>
      </c>
      <c r="R707" s="264"/>
      <c r="S707" s="264"/>
      <c r="T707" s="264"/>
      <c r="U707" s="264"/>
      <c r="V707" s="264"/>
      <c r="W707" s="265"/>
      <c r="X707" s="281"/>
      <c r="Y707" s="321"/>
      <c r="Z707" s="31"/>
    </row>
    <row r="708" spans="1:32">
      <c r="A708" s="274" t="s">
        <v>807</v>
      </c>
      <c r="B708" s="235"/>
      <c r="C708" s="223">
        <v>139982</v>
      </c>
      <c r="D708" s="31">
        <v>30606</v>
      </c>
      <c r="E708" s="31">
        <v>89153</v>
      </c>
      <c r="F708" s="31">
        <v>31421</v>
      </c>
      <c r="G708" s="31">
        <v>19186</v>
      </c>
      <c r="H708" s="31">
        <v>9544</v>
      </c>
      <c r="I708" s="181">
        <v>319892</v>
      </c>
      <c r="J708" s="321"/>
      <c r="K708" s="264">
        <f t="shared" si="326"/>
        <v>75.639369951098274</v>
      </c>
      <c r="L708" s="264">
        <f t="shared" ref="L708:L711" si="328">IF(D708&gt;0,(D708/D696)*100,)</f>
        <v>71.005011135857472</v>
      </c>
      <c r="M708" s="264">
        <f t="shared" si="322"/>
        <v>75.689374129792512</v>
      </c>
      <c r="N708" s="264">
        <f t="shared" si="323"/>
        <v>74.51031539008774</v>
      </c>
      <c r="O708" s="264">
        <f t="shared" si="324"/>
        <v>65.205274605764004</v>
      </c>
      <c r="P708" s="265">
        <f t="shared" si="325"/>
        <v>56.127969889437779</v>
      </c>
      <c r="Q708" s="266">
        <f t="shared" si="327"/>
        <v>73.613696770259224</v>
      </c>
      <c r="R708" s="264"/>
      <c r="S708" s="264"/>
      <c r="T708" s="264"/>
      <c r="U708" s="264"/>
      <c r="V708" s="264"/>
      <c r="W708" s="265"/>
      <c r="X708" s="281"/>
      <c r="Y708" s="321"/>
      <c r="Z708" s="31"/>
    </row>
    <row r="709" spans="1:32">
      <c r="A709" s="274" t="s">
        <v>40</v>
      </c>
      <c r="B709" s="235"/>
      <c r="C709" s="223">
        <v>142362</v>
      </c>
      <c r="D709" s="31">
        <v>32818</v>
      </c>
      <c r="E709" s="31">
        <v>93319</v>
      </c>
      <c r="F709" s="31">
        <v>31989</v>
      </c>
      <c r="G709" s="31">
        <v>19184</v>
      </c>
      <c r="H709" s="31">
        <v>9746</v>
      </c>
      <c r="I709" s="181">
        <v>329418</v>
      </c>
      <c r="J709" s="321"/>
      <c r="K709" s="264">
        <f t="shared" si="326"/>
        <v>75.781304063153755</v>
      </c>
      <c r="L709" s="264">
        <f t="shared" si="328"/>
        <v>67.562893729155519</v>
      </c>
      <c r="M709" s="264">
        <f t="shared" si="322"/>
        <v>73.289666925837793</v>
      </c>
      <c r="N709" s="264">
        <f t="shared" si="323"/>
        <v>64.036913960843975</v>
      </c>
      <c r="O709" s="264">
        <f t="shared" si="324"/>
        <v>65.745913156722295</v>
      </c>
      <c r="P709" s="265">
        <f t="shared" si="325"/>
        <v>55.873416270137021</v>
      </c>
      <c r="Q709" s="266">
        <f t="shared" si="327"/>
        <v>71.560027631870497</v>
      </c>
      <c r="R709" s="264"/>
      <c r="S709" s="264"/>
      <c r="T709" s="264"/>
      <c r="U709" s="264"/>
      <c r="V709" s="264"/>
      <c r="W709" s="265"/>
      <c r="X709" s="281"/>
      <c r="Y709" s="321"/>
      <c r="Z709" s="31"/>
    </row>
    <row r="710" spans="1:32">
      <c r="A710" s="274" t="s">
        <v>663</v>
      </c>
      <c r="B710" s="235"/>
      <c r="C710" s="223">
        <v>144002</v>
      </c>
      <c r="D710" s="31">
        <v>34071</v>
      </c>
      <c r="E710" s="31">
        <v>93597</v>
      </c>
      <c r="F710" s="31">
        <v>33916</v>
      </c>
      <c r="G710" s="31">
        <v>20264</v>
      </c>
      <c r="H710" s="31">
        <v>10093</v>
      </c>
      <c r="I710" s="181">
        <v>335943</v>
      </c>
      <c r="J710" s="321"/>
      <c r="K710" s="281">
        <f t="shared" si="326"/>
        <v>74.466973838667471</v>
      </c>
      <c r="L710" s="281">
        <f t="shared" si="328"/>
        <v>69.064704451471655</v>
      </c>
      <c r="M710" s="281">
        <f t="shared" si="322"/>
        <v>73.823984098939931</v>
      </c>
      <c r="N710" s="281">
        <f t="shared" si="323"/>
        <v>64.78824810407076</v>
      </c>
      <c r="O710" s="281">
        <f>IF(G710&gt;0,(G710/G698)*100,)</f>
        <v>67.765776009096072</v>
      </c>
      <c r="P710" s="265">
        <f t="shared" si="325"/>
        <v>57.55260306779951</v>
      </c>
      <c r="Q710" s="266">
        <f t="shared" si="327"/>
        <v>71.586593988262919</v>
      </c>
      <c r="R710" s="688"/>
      <c r="S710" s="281"/>
      <c r="T710" s="281"/>
      <c r="U710" s="281"/>
      <c r="V710" s="281"/>
      <c r="W710" s="265"/>
      <c r="X710" s="281"/>
      <c r="Y710" s="321"/>
      <c r="Z710" s="31"/>
    </row>
    <row r="711" spans="1:32">
      <c r="A711" s="274" t="s">
        <v>1033</v>
      </c>
      <c r="B711" s="236"/>
      <c r="C711" s="234">
        <v>140946</v>
      </c>
      <c r="D711" s="84">
        <v>34356</v>
      </c>
      <c r="E711" s="84">
        <v>95554</v>
      </c>
      <c r="F711" s="84">
        <v>33626</v>
      </c>
      <c r="G711" s="84">
        <v>21008</v>
      </c>
      <c r="H711" s="84">
        <v>10392</v>
      </c>
      <c r="I711" s="182">
        <v>335882</v>
      </c>
      <c r="J711" s="321"/>
      <c r="K711" s="267">
        <f t="shared" si="326"/>
        <v>73.5208049700327</v>
      </c>
      <c r="L711" s="267">
        <f t="shared" si="328"/>
        <v>70.7437608104769</v>
      </c>
      <c r="M711" s="267">
        <f t="shared" si="322"/>
        <v>74.355881689220212</v>
      </c>
      <c r="N711" s="267">
        <f t="shared" si="323"/>
        <v>65.601467088064297</v>
      </c>
      <c r="O711" s="267">
        <f>IF(G711&gt;0,(G711/G699)*100,)</f>
        <v>67.450073845758681</v>
      </c>
      <c r="P711" s="268">
        <f t="shared" si="325"/>
        <v>57.41119275178167</v>
      </c>
      <c r="Q711" s="269">
        <f t="shared" si="327"/>
        <v>71.572832829377333</v>
      </c>
      <c r="R711" s="270" t="s">
        <v>37</v>
      </c>
      <c r="Y711" s="321"/>
    </row>
    <row r="712" spans="1:32">
      <c r="A712" s="274" t="s">
        <v>42</v>
      </c>
      <c r="B712" s="235"/>
      <c r="C712" s="223">
        <v>121635</v>
      </c>
      <c r="D712" s="31">
        <v>25297</v>
      </c>
      <c r="E712" s="31">
        <v>66654</v>
      </c>
      <c r="F712" s="31">
        <v>22117</v>
      </c>
      <c r="G712" s="31">
        <v>13104</v>
      </c>
      <c r="H712" s="31">
        <v>6334</v>
      </c>
      <c r="I712" s="181">
        <v>255141</v>
      </c>
      <c r="J712" s="321"/>
      <c r="K712" s="264">
        <f t="shared" ref="K712:Q714" si="329">IF(C712&gt;0,(C712/C709)*100,)</f>
        <v>85.440637248704007</v>
      </c>
      <c r="L712" s="264">
        <f t="shared" si="329"/>
        <v>77.082698519105364</v>
      </c>
      <c r="M712" s="264">
        <f t="shared" si="329"/>
        <v>71.425968988094596</v>
      </c>
      <c r="N712" s="264">
        <f t="shared" si="329"/>
        <v>69.139391665885157</v>
      </c>
      <c r="O712" s="264">
        <f t="shared" si="329"/>
        <v>68.306922435362807</v>
      </c>
      <c r="P712" s="265">
        <f t="shared" si="329"/>
        <v>64.990765442232714</v>
      </c>
      <c r="Q712" s="266">
        <f t="shared" si="329"/>
        <v>77.452051800448061</v>
      </c>
      <c r="R712" s="264">
        <f t="shared" ref="R712:X714" si="330">+K712+K715</f>
        <v>90.680799651592423</v>
      </c>
      <c r="S712" s="264">
        <f t="shared" si="330"/>
        <v>84.423182399902487</v>
      </c>
      <c r="T712" s="264">
        <f t="shared" si="330"/>
        <v>81.175323353229246</v>
      </c>
      <c r="U712" s="264">
        <f t="shared" si="330"/>
        <v>77.070242895995506</v>
      </c>
      <c r="V712" s="264">
        <f t="shared" si="330"/>
        <v>76.761884904086742</v>
      </c>
      <c r="W712" s="265">
        <f t="shared" si="330"/>
        <v>75.477118817976617</v>
      </c>
      <c r="X712" s="281">
        <f t="shared" si="330"/>
        <v>84.782555901620427</v>
      </c>
      <c r="Y712" s="321"/>
      <c r="Z712" s="31">
        <f t="shared" ref="Z712:AF714" si="331">+K712+K715+K718</f>
        <v>100</v>
      </c>
      <c r="AA712" s="180">
        <f t="shared" si="331"/>
        <v>100</v>
      </c>
      <c r="AB712" s="180">
        <f t="shared" si="331"/>
        <v>100</v>
      </c>
      <c r="AC712" s="180">
        <f t="shared" si="331"/>
        <v>100</v>
      </c>
      <c r="AD712" s="180">
        <f t="shared" si="331"/>
        <v>100</v>
      </c>
      <c r="AE712" s="180">
        <f t="shared" si="331"/>
        <v>100.00000000000001</v>
      </c>
      <c r="AF712" s="180">
        <f t="shared" si="331"/>
        <v>99.999999999999986</v>
      </c>
    </row>
    <row r="713" spans="1:32">
      <c r="A713" s="274" t="s">
        <v>665</v>
      </c>
      <c r="B713" s="235"/>
      <c r="C713" s="223">
        <v>123571</v>
      </c>
      <c r="D713" s="31">
        <v>25793</v>
      </c>
      <c r="E713" s="31">
        <v>67986</v>
      </c>
      <c r="F713" s="31">
        <v>23369</v>
      </c>
      <c r="G713" s="31">
        <v>13844</v>
      </c>
      <c r="H713" s="31">
        <v>6529</v>
      </c>
      <c r="I713" s="181">
        <v>261092</v>
      </c>
      <c r="J713" s="321"/>
      <c r="K713" s="281">
        <f t="shared" si="329"/>
        <v>85.812002611074846</v>
      </c>
      <c r="L713" s="281">
        <f t="shared" si="329"/>
        <v>75.70367761439347</v>
      </c>
      <c r="M713" s="281">
        <f t="shared" si="329"/>
        <v>72.636943491778581</v>
      </c>
      <c r="N713" s="281">
        <f t="shared" si="329"/>
        <v>68.902582851751376</v>
      </c>
      <c r="O713" s="281">
        <f t="shared" si="329"/>
        <v>68.318199763126728</v>
      </c>
      <c r="P713" s="265">
        <f t="shared" si="329"/>
        <v>64.688397899534337</v>
      </c>
      <c r="Q713" s="266">
        <f t="shared" si="329"/>
        <v>77.719136877386944</v>
      </c>
      <c r="R713" s="281">
        <f t="shared" si="330"/>
        <v>90.892487604338825</v>
      </c>
      <c r="S713" s="281">
        <f t="shared" si="330"/>
        <v>84.570455812861383</v>
      </c>
      <c r="T713" s="281">
        <f t="shared" si="330"/>
        <v>82.052843574046179</v>
      </c>
      <c r="U713" s="281">
        <f t="shared" si="330"/>
        <v>76.70715886307346</v>
      </c>
      <c r="V713" s="281">
        <f t="shared" si="330"/>
        <v>76.914725621792343</v>
      </c>
      <c r="W713" s="265">
        <f t="shared" si="330"/>
        <v>75.022292678093734</v>
      </c>
      <c r="X713" s="281">
        <f t="shared" si="330"/>
        <v>85.036449635801318</v>
      </c>
      <c r="Y713" s="321"/>
      <c r="Z713" s="31">
        <f t="shared" si="331"/>
        <v>100</v>
      </c>
      <c r="AA713" s="179">
        <f t="shared" si="331"/>
        <v>100</v>
      </c>
      <c r="AB713" s="179">
        <f t="shared" si="331"/>
        <v>100</v>
      </c>
      <c r="AC713" s="179">
        <f t="shared" si="331"/>
        <v>99.999999999999986</v>
      </c>
      <c r="AD713" s="179">
        <f t="shared" si="331"/>
        <v>100</v>
      </c>
      <c r="AE713" s="179">
        <f t="shared" si="331"/>
        <v>100</v>
      </c>
      <c r="AF713" s="179">
        <f t="shared" si="331"/>
        <v>100</v>
      </c>
    </row>
    <row r="714" spans="1:32">
      <c r="A714" s="274" t="s">
        <v>1035</v>
      </c>
      <c r="B714" s="236"/>
      <c r="C714" s="234">
        <v>121187</v>
      </c>
      <c r="D714" s="84">
        <v>26302</v>
      </c>
      <c r="E714" s="84">
        <v>70890</v>
      </c>
      <c r="F714" s="84">
        <v>23629</v>
      </c>
      <c r="G714" s="84">
        <v>14476</v>
      </c>
      <c r="H714" s="84">
        <v>6956</v>
      </c>
      <c r="I714" s="182">
        <v>263440</v>
      </c>
      <c r="J714" s="321"/>
      <c r="K714" s="267">
        <f t="shared" si="329"/>
        <v>85.981155903679422</v>
      </c>
      <c r="L714" s="267">
        <f t="shared" si="329"/>
        <v>76.557224356735361</v>
      </c>
      <c r="M714" s="267">
        <f t="shared" si="329"/>
        <v>74.188417020742207</v>
      </c>
      <c r="N714" s="267">
        <f t="shared" si="329"/>
        <v>70.270029144114673</v>
      </c>
      <c r="O714" s="267">
        <f t="shared" si="329"/>
        <v>68.907083015993905</v>
      </c>
      <c r="P714" s="268">
        <f t="shared" si="329"/>
        <v>66.936104695919937</v>
      </c>
      <c r="Q714" s="269">
        <f t="shared" si="329"/>
        <v>78.432306583859813</v>
      </c>
      <c r="R714" s="281">
        <f t="shared" si="330"/>
        <v>90.587884721808351</v>
      </c>
      <c r="S714" s="281">
        <f t="shared" si="330"/>
        <v>85.120502968913726</v>
      </c>
      <c r="T714" s="281">
        <f t="shared" si="330"/>
        <v>82.947861941938598</v>
      </c>
      <c r="U714" s="281">
        <f t="shared" si="330"/>
        <v>77.785047284839109</v>
      </c>
      <c r="V714" s="281">
        <f t="shared" si="330"/>
        <v>76.413747143945159</v>
      </c>
      <c r="W714" s="265">
        <f t="shared" si="330"/>
        <v>75.856428021555047</v>
      </c>
      <c r="X714" s="281">
        <f t="shared" si="330"/>
        <v>85.231122834805092</v>
      </c>
      <c r="Y714" s="321"/>
      <c r="Z714" s="31">
        <f t="shared" si="331"/>
        <v>100</v>
      </c>
      <c r="AA714" s="179">
        <f t="shared" si="331"/>
        <v>100</v>
      </c>
      <c r="AB714" s="179">
        <f t="shared" si="331"/>
        <v>100.00000000000001</v>
      </c>
      <c r="AC714" s="179">
        <f t="shared" si="331"/>
        <v>100</v>
      </c>
      <c r="AD714" s="179">
        <f t="shared" si="331"/>
        <v>100</v>
      </c>
      <c r="AE714" s="179">
        <f t="shared" si="331"/>
        <v>100</v>
      </c>
      <c r="AF714" s="179">
        <f t="shared" si="331"/>
        <v>100.00000000000001</v>
      </c>
    </row>
    <row r="715" spans="1:32">
      <c r="A715" s="274" t="s">
        <v>44</v>
      </c>
      <c r="B715" s="235"/>
      <c r="C715" s="223">
        <v>7460</v>
      </c>
      <c r="D715" s="31">
        <v>2409</v>
      </c>
      <c r="E715" s="31">
        <v>9098</v>
      </c>
      <c r="F715" s="31">
        <v>2537</v>
      </c>
      <c r="G715" s="31">
        <v>1622</v>
      </c>
      <c r="H715" s="31">
        <v>1022</v>
      </c>
      <c r="I715" s="181">
        <v>24148</v>
      </c>
      <c r="J715" s="321"/>
      <c r="K715" s="264">
        <f t="shared" ref="K715:Q717" si="332">IF(C715&gt;0,(C715/C709)*100,)</f>
        <v>5.2401624028884113</v>
      </c>
      <c r="L715" s="264">
        <f t="shared" si="332"/>
        <v>7.3404838807971231</v>
      </c>
      <c r="M715" s="264">
        <f t="shared" si="332"/>
        <v>9.7493543651346446</v>
      </c>
      <c r="N715" s="264">
        <f t="shared" si="332"/>
        <v>7.93085123011035</v>
      </c>
      <c r="O715" s="264">
        <f t="shared" si="332"/>
        <v>8.4549624687239362</v>
      </c>
      <c r="P715" s="265">
        <f t="shared" si="332"/>
        <v>10.486353375743896</v>
      </c>
      <c r="Q715" s="266">
        <f t="shared" si="332"/>
        <v>7.3305041011723704</v>
      </c>
      <c r="R715" s="256"/>
      <c r="S715" s="256"/>
      <c r="T715" s="257"/>
      <c r="U715" s="257"/>
      <c r="V715" s="257"/>
      <c r="W715" s="257"/>
      <c r="X715" s="258"/>
      <c r="Y715" s="321"/>
      <c r="Z715" s="31"/>
    </row>
    <row r="716" spans="1:32">
      <c r="A716" s="274" t="s">
        <v>667</v>
      </c>
      <c r="B716" s="235"/>
      <c r="C716" s="223">
        <v>7316</v>
      </c>
      <c r="D716" s="31">
        <v>3021</v>
      </c>
      <c r="E716" s="31">
        <v>8813</v>
      </c>
      <c r="F716" s="31">
        <v>2647</v>
      </c>
      <c r="G716" s="31">
        <v>1742</v>
      </c>
      <c r="H716" s="31">
        <v>1043</v>
      </c>
      <c r="I716" s="181">
        <v>24582</v>
      </c>
      <c r="J716" s="321"/>
      <c r="K716" s="281">
        <f t="shared" si="332"/>
        <v>5.0804849932639824</v>
      </c>
      <c r="L716" s="281">
        <f t="shared" si="332"/>
        <v>8.8667781984679053</v>
      </c>
      <c r="M716" s="281">
        <f t="shared" si="332"/>
        <v>9.4159000822675942</v>
      </c>
      <c r="N716" s="281">
        <f t="shared" si="332"/>
        <v>7.8045760113220899</v>
      </c>
      <c r="O716" s="281">
        <f t="shared" si="332"/>
        <v>8.5965258586656148</v>
      </c>
      <c r="P716" s="265">
        <f t="shared" si="332"/>
        <v>10.333894778559397</v>
      </c>
      <c r="Q716" s="266">
        <f t="shared" si="332"/>
        <v>7.3173127584143742</v>
      </c>
      <c r="R716" s="264"/>
      <c r="S716" s="264"/>
      <c r="T716" s="264"/>
      <c r="U716" s="264"/>
      <c r="V716" s="264"/>
      <c r="W716" s="265"/>
      <c r="X716" s="281"/>
      <c r="Y716" s="321"/>
      <c r="Z716" s="31"/>
    </row>
    <row r="717" spans="1:32">
      <c r="A717" s="274" t="s">
        <v>1037</v>
      </c>
      <c r="B717" s="236"/>
      <c r="C717" s="234">
        <v>6493</v>
      </c>
      <c r="D717" s="84">
        <v>2942</v>
      </c>
      <c r="E717" s="84">
        <v>8370</v>
      </c>
      <c r="F717" s="84">
        <v>2527</v>
      </c>
      <c r="G717" s="84">
        <v>1577</v>
      </c>
      <c r="H717" s="84">
        <v>927</v>
      </c>
      <c r="I717" s="182">
        <v>22836</v>
      </c>
      <c r="J717" s="321"/>
      <c r="K717" s="267">
        <f t="shared" si="332"/>
        <v>4.6067288181289285</v>
      </c>
      <c r="L717" s="267">
        <f t="shared" si="332"/>
        <v>8.5632786121783688</v>
      </c>
      <c r="M717" s="267">
        <f t="shared" si="332"/>
        <v>8.7594449211963905</v>
      </c>
      <c r="N717" s="267">
        <f t="shared" si="332"/>
        <v>7.5150181407244387</v>
      </c>
      <c r="O717" s="267">
        <f t="shared" si="332"/>
        <v>7.5066641279512574</v>
      </c>
      <c r="P717" s="268">
        <f t="shared" si="332"/>
        <v>8.9203233256351044</v>
      </c>
      <c r="Q717" s="269">
        <f t="shared" si="332"/>
        <v>6.7988162509452721</v>
      </c>
      <c r="R717" s="270"/>
      <c r="S717" s="267"/>
      <c r="T717" s="267"/>
      <c r="U717" s="267"/>
      <c r="V717" s="267"/>
      <c r="W717" s="268"/>
      <c r="X717" s="267"/>
      <c r="Y717" s="321"/>
      <c r="Z717" s="31"/>
    </row>
    <row r="718" spans="1:32">
      <c r="A718" s="274" t="s">
        <v>46</v>
      </c>
      <c r="B718" s="235"/>
      <c r="C718" s="223">
        <v>13267</v>
      </c>
      <c r="D718" s="31">
        <v>5112</v>
      </c>
      <c r="E718" s="31">
        <v>17567</v>
      </c>
      <c r="F718" s="31">
        <v>7335</v>
      </c>
      <c r="G718" s="31">
        <v>4458</v>
      </c>
      <c r="H718" s="31">
        <v>2390</v>
      </c>
      <c r="I718" s="181">
        <v>50129</v>
      </c>
      <c r="J718" s="321"/>
      <c r="K718" s="264">
        <f t="shared" ref="K718:Q720" si="333">IF(C718&gt;0,(C718/C709)*100,)</f>
        <v>9.3192003484075805</v>
      </c>
      <c r="L718" s="264">
        <f t="shared" si="333"/>
        <v>15.576817600097506</v>
      </c>
      <c r="M718" s="264">
        <f t="shared" si="333"/>
        <v>18.824676646770754</v>
      </c>
      <c r="N718" s="264">
        <f t="shared" si="333"/>
        <v>22.929757104004501</v>
      </c>
      <c r="O718" s="264">
        <f t="shared" si="333"/>
        <v>23.238115095913262</v>
      </c>
      <c r="P718" s="265">
        <f t="shared" si="333"/>
        <v>24.522881182023397</v>
      </c>
      <c r="Q718" s="266">
        <f t="shared" si="333"/>
        <v>15.217444098379564</v>
      </c>
      <c r="R718" s="264"/>
      <c r="S718" s="256"/>
      <c r="T718" s="257"/>
      <c r="U718" s="257"/>
      <c r="V718" s="257"/>
      <c r="W718" s="257"/>
      <c r="X718" s="258"/>
      <c r="Y718" s="321"/>
      <c r="Z718" s="31"/>
    </row>
    <row r="719" spans="1:32">
      <c r="A719" s="274" t="s">
        <v>669</v>
      </c>
      <c r="B719" s="235"/>
      <c r="C719" s="223">
        <v>13115</v>
      </c>
      <c r="D719" s="31">
        <v>5257</v>
      </c>
      <c r="E719" s="31">
        <v>16798</v>
      </c>
      <c r="F719" s="31">
        <v>7900</v>
      </c>
      <c r="G719" s="31">
        <v>4678</v>
      </c>
      <c r="H719" s="31">
        <v>2521</v>
      </c>
      <c r="I719" s="181">
        <v>50269</v>
      </c>
      <c r="J719" s="321"/>
      <c r="K719" s="281">
        <f t="shared" si="333"/>
        <v>9.1075123956611712</v>
      </c>
      <c r="L719" s="281">
        <f t="shared" si="333"/>
        <v>15.429544187138621</v>
      </c>
      <c r="M719" s="281">
        <f t="shared" si="333"/>
        <v>17.947156425953821</v>
      </c>
      <c r="N719" s="281">
        <f t="shared" si="333"/>
        <v>23.292841136926523</v>
      </c>
      <c r="O719" s="281">
        <f t="shared" si="333"/>
        <v>23.085274378207661</v>
      </c>
      <c r="P719" s="265">
        <f t="shared" si="333"/>
        <v>24.977707321906273</v>
      </c>
      <c r="Q719" s="266">
        <f t="shared" si="333"/>
        <v>14.963550364198689</v>
      </c>
      <c r="S719" s="264"/>
      <c r="T719" s="264"/>
      <c r="U719" s="264"/>
      <c r="V719" s="264"/>
      <c r="W719" s="265"/>
      <c r="X719" s="281"/>
      <c r="Y719" s="321"/>
      <c r="Z719" s="31"/>
    </row>
    <row r="720" spans="1:32">
      <c r="A720" s="274" t="s">
        <v>1039</v>
      </c>
      <c r="B720" s="236"/>
      <c r="C720" s="234">
        <v>13266</v>
      </c>
      <c r="D720" s="84">
        <v>5112</v>
      </c>
      <c r="E720" s="84">
        <v>16294</v>
      </c>
      <c r="F720" s="84">
        <v>7470</v>
      </c>
      <c r="G720" s="84">
        <v>4955</v>
      </c>
      <c r="H720" s="84">
        <v>2509</v>
      </c>
      <c r="I720" s="182">
        <v>49606</v>
      </c>
      <c r="K720" s="267">
        <f t="shared" si="333"/>
        <v>9.4121152781916475</v>
      </c>
      <c r="L720" s="267">
        <f t="shared" si="333"/>
        <v>14.879497031086272</v>
      </c>
      <c r="M720" s="267">
        <f t="shared" si="333"/>
        <v>17.052138058061413</v>
      </c>
      <c r="N720" s="267">
        <f t="shared" si="333"/>
        <v>22.214952715160887</v>
      </c>
      <c r="O720" s="267">
        <f t="shared" si="333"/>
        <v>23.586252856054838</v>
      </c>
      <c r="P720" s="268">
        <f t="shared" si="333"/>
        <v>24.143571978444957</v>
      </c>
      <c r="Q720" s="269">
        <f t="shared" si="333"/>
        <v>14.768877165194919</v>
      </c>
      <c r="R720" s="270" t="s">
        <v>38</v>
      </c>
      <c r="S720" s="267"/>
      <c r="T720" s="267"/>
      <c r="U720" s="267"/>
      <c r="V720" s="267"/>
      <c r="W720" s="268"/>
      <c r="X720" s="267"/>
      <c r="Y720" s="321"/>
      <c r="Z720" s="31"/>
    </row>
    <row r="721" spans="1:32">
      <c r="A721" s="274" t="s">
        <v>48</v>
      </c>
      <c r="B721" s="235"/>
      <c r="C721" s="223">
        <v>81911</v>
      </c>
      <c r="D721" s="31">
        <v>13189</v>
      </c>
      <c r="E721" s="31">
        <v>33945</v>
      </c>
      <c r="F721" s="31">
        <v>10815</v>
      </c>
      <c r="G721" s="31">
        <v>6600</v>
      </c>
      <c r="H721" s="31">
        <v>3260</v>
      </c>
      <c r="I721" s="181">
        <v>149720</v>
      </c>
      <c r="K721" s="264">
        <f t="shared" ref="K721:Q723" si="334">IF(C721&gt;0,(C721/C704)*100,)</f>
        <v>64.177981838268124</v>
      </c>
      <c r="L721" s="264">
        <f t="shared" si="334"/>
        <v>46.781115879828327</v>
      </c>
      <c r="M721" s="264">
        <f t="shared" si="334"/>
        <v>42.394494304644859</v>
      </c>
      <c r="N721" s="264">
        <f t="shared" si="334"/>
        <v>38.020741782387063</v>
      </c>
      <c r="O721" s="264">
        <f t="shared" si="334"/>
        <v>39.48312993539124</v>
      </c>
      <c r="P721" s="265">
        <f t="shared" si="334"/>
        <v>38.800285646274695</v>
      </c>
      <c r="Q721" s="266">
        <f t="shared" si="334"/>
        <v>51.724550230396879</v>
      </c>
      <c r="R721" s="264">
        <f t="shared" ref="R721:X723" si="335">+K721+K724+K727</f>
        <v>80.701396996027611</v>
      </c>
      <c r="S721" s="264">
        <f t="shared" si="335"/>
        <v>71.315574788067963</v>
      </c>
      <c r="T721" s="264">
        <f t="shared" si="335"/>
        <v>68.265814072525785</v>
      </c>
      <c r="U721" s="264">
        <f t="shared" si="335"/>
        <v>59.107048690455258</v>
      </c>
      <c r="V721" s="264">
        <f t="shared" si="335"/>
        <v>64.907872696817421</v>
      </c>
      <c r="W721" s="265">
        <f t="shared" si="335"/>
        <v>64.0085693882409</v>
      </c>
      <c r="X721" s="281">
        <f t="shared" si="335"/>
        <v>72.828595113674027</v>
      </c>
      <c r="Y721" s="321"/>
      <c r="Z721" s="31">
        <f t="shared" ref="Z721:AF723" si="336">K721+K724+K727+K730</f>
        <v>100</v>
      </c>
      <c r="AA721" s="180">
        <f t="shared" si="336"/>
        <v>100</v>
      </c>
      <c r="AB721" s="180">
        <f t="shared" si="336"/>
        <v>100</v>
      </c>
      <c r="AC721" s="180">
        <f t="shared" si="336"/>
        <v>100</v>
      </c>
      <c r="AD721" s="180">
        <f t="shared" si="336"/>
        <v>100</v>
      </c>
      <c r="AE721" s="180">
        <f t="shared" si="336"/>
        <v>100</v>
      </c>
      <c r="AF721" s="180">
        <f t="shared" si="336"/>
        <v>100</v>
      </c>
    </row>
    <row r="722" spans="1:32">
      <c r="A722" s="274" t="s">
        <v>671</v>
      </c>
      <c r="B722" s="235"/>
      <c r="C722" s="223">
        <v>85157</v>
      </c>
      <c r="D722" s="31">
        <v>14448</v>
      </c>
      <c r="E722" s="31">
        <v>36831</v>
      </c>
      <c r="F722" s="31">
        <v>11325</v>
      </c>
      <c r="G722" s="31">
        <v>6844</v>
      </c>
      <c r="H722" s="31">
        <v>3244</v>
      </c>
      <c r="I722" s="181">
        <v>157849</v>
      </c>
      <c r="K722" s="281">
        <f t="shared" si="334"/>
        <v>64.757682451084023</v>
      </c>
      <c r="L722" s="281">
        <f t="shared" si="334"/>
        <v>47.852151160865105</v>
      </c>
      <c r="M722" s="281">
        <f t="shared" si="334"/>
        <v>43.871497998856491</v>
      </c>
      <c r="N722" s="281">
        <f t="shared" si="334"/>
        <v>38.229138536321898</v>
      </c>
      <c r="O722" s="281">
        <f t="shared" si="334"/>
        <v>39.716805942432678</v>
      </c>
      <c r="P722" s="265">
        <f t="shared" si="334"/>
        <v>37.10396888939723</v>
      </c>
      <c r="Q722" s="266">
        <f t="shared" si="334"/>
        <v>52.398877989676173</v>
      </c>
      <c r="R722" s="281">
        <f t="shared" si="335"/>
        <v>82.310400681363632</v>
      </c>
      <c r="S722" s="281">
        <f t="shared" si="335"/>
        <v>75.086940681614948</v>
      </c>
      <c r="T722" s="281">
        <f t="shared" si="335"/>
        <v>70.76186392224129</v>
      </c>
      <c r="U722" s="281">
        <f t="shared" si="335"/>
        <v>59.866999729948688</v>
      </c>
      <c r="V722" s="281">
        <f t="shared" si="335"/>
        <v>66.208217270194979</v>
      </c>
      <c r="W722" s="265">
        <f t="shared" si="335"/>
        <v>63.364977696442864</v>
      </c>
      <c r="X722" s="281">
        <f t="shared" si="335"/>
        <v>74.690036349151015</v>
      </c>
      <c r="Y722" s="321"/>
      <c r="Z722" s="31">
        <f t="shared" si="336"/>
        <v>99.999999999999986</v>
      </c>
      <c r="AA722" s="179">
        <f t="shared" si="336"/>
        <v>100</v>
      </c>
      <c r="AB722" s="179">
        <f t="shared" si="336"/>
        <v>100.00000000000001</v>
      </c>
      <c r="AC722" s="179">
        <f t="shared" si="336"/>
        <v>100</v>
      </c>
      <c r="AD722" s="179">
        <f t="shared" si="336"/>
        <v>100</v>
      </c>
      <c r="AE722" s="179">
        <f t="shared" si="336"/>
        <v>100</v>
      </c>
      <c r="AF722" s="179">
        <f t="shared" si="336"/>
        <v>100</v>
      </c>
    </row>
    <row r="723" spans="1:32">
      <c r="A723" s="274" t="s">
        <v>1041</v>
      </c>
      <c r="B723" s="236"/>
      <c r="C723" s="234">
        <v>85457</v>
      </c>
      <c r="D723" s="84">
        <v>15363</v>
      </c>
      <c r="E723" s="84">
        <v>39070</v>
      </c>
      <c r="F723" s="84">
        <v>11789</v>
      </c>
      <c r="G723" s="84">
        <v>6954</v>
      </c>
      <c r="H723" s="84">
        <v>3365</v>
      </c>
      <c r="I723" s="182">
        <v>161998</v>
      </c>
      <c r="K723" s="267">
        <f t="shared" si="334"/>
        <v>63.633317448025259</v>
      </c>
      <c r="L723" s="267">
        <f t="shared" si="334"/>
        <v>47.212661339889365</v>
      </c>
      <c r="M723" s="267">
        <f t="shared" si="334"/>
        <v>44.494300128688401</v>
      </c>
      <c r="N723" s="267">
        <f t="shared" si="334"/>
        <v>37.944574978274161</v>
      </c>
      <c r="O723" s="267">
        <f t="shared" si="334"/>
        <v>37.83254447527338</v>
      </c>
      <c r="P723" s="268">
        <f t="shared" si="334"/>
        <v>37.409672040022237</v>
      </c>
      <c r="Q723" s="269">
        <f t="shared" si="334"/>
        <v>51.741671723785501</v>
      </c>
      <c r="R723" s="281">
        <f t="shared" si="335"/>
        <v>79.735807470066121</v>
      </c>
      <c r="S723" s="281">
        <f t="shared" si="335"/>
        <v>73.306699446834671</v>
      </c>
      <c r="T723" s="281">
        <f t="shared" si="335"/>
        <v>70.362946850550628</v>
      </c>
      <c r="U723" s="281">
        <f t="shared" si="335"/>
        <v>58.634008175351632</v>
      </c>
      <c r="V723" s="281">
        <f t="shared" si="335"/>
        <v>64.398019694249498</v>
      </c>
      <c r="W723" s="265">
        <f t="shared" si="335"/>
        <v>63.557531962201224</v>
      </c>
      <c r="X723" s="281">
        <f t="shared" si="335"/>
        <v>72.979654412469273</v>
      </c>
      <c r="Y723" s="321"/>
      <c r="Z723" s="31">
        <f t="shared" si="336"/>
        <v>100</v>
      </c>
      <c r="AA723" s="179">
        <f t="shared" si="336"/>
        <v>100</v>
      </c>
      <c r="AB723" s="179">
        <f t="shared" si="336"/>
        <v>100</v>
      </c>
      <c r="AC723" s="179">
        <f t="shared" si="336"/>
        <v>100</v>
      </c>
      <c r="AD723" s="179">
        <f t="shared" si="336"/>
        <v>100</v>
      </c>
      <c r="AE723" s="179">
        <f t="shared" si="336"/>
        <v>100</v>
      </c>
      <c r="AF723" s="179">
        <f t="shared" si="336"/>
        <v>100.00000000000001</v>
      </c>
    </row>
    <row r="724" spans="1:32">
      <c r="A724" s="274" t="s">
        <v>52</v>
      </c>
      <c r="B724" s="235"/>
      <c r="C724" s="223">
        <v>4827</v>
      </c>
      <c r="D724" s="31">
        <v>1794</v>
      </c>
      <c r="E724" s="31">
        <v>4405</v>
      </c>
      <c r="F724" s="31">
        <v>1476</v>
      </c>
      <c r="G724" s="31">
        <v>759</v>
      </c>
      <c r="H724" s="31">
        <v>279</v>
      </c>
      <c r="I724" s="181">
        <v>13540</v>
      </c>
      <c r="K724" s="264">
        <f t="shared" ref="K724:Q726" si="337">IF(C724&gt;0,(C724/C704)*100,)</f>
        <v>3.7819965368915076</v>
      </c>
      <c r="L724" s="264">
        <f t="shared" si="337"/>
        <v>6.3632816656616891</v>
      </c>
      <c r="M724" s="264">
        <f t="shared" si="337"/>
        <v>5.5014802595952457</v>
      </c>
      <c r="N724" s="264">
        <f t="shared" si="337"/>
        <v>5.1889611531024782</v>
      </c>
      <c r="O724" s="264">
        <f t="shared" si="337"/>
        <v>4.5405599425699927</v>
      </c>
      <c r="P724" s="265">
        <f t="shared" si="337"/>
        <v>3.3206379433468221</v>
      </c>
      <c r="Q724" s="266">
        <f t="shared" si="337"/>
        <v>4.6777345052068782</v>
      </c>
      <c r="R724" s="256"/>
      <c r="S724" s="256"/>
      <c r="T724" s="257"/>
      <c r="U724" s="257"/>
      <c r="V724" s="257"/>
      <c r="W724" s="257"/>
      <c r="X724" s="258"/>
      <c r="Y724" s="321"/>
      <c r="Z724" s="31"/>
    </row>
    <row r="725" spans="1:32">
      <c r="A725" s="274" t="s">
        <v>673</v>
      </c>
      <c r="B725" s="235"/>
      <c r="C725" s="223">
        <v>6160</v>
      </c>
      <c r="D725" s="31">
        <v>2178</v>
      </c>
      <c r="E725" s="31">
        <v>5069</v>
      </c>
      <c r="F725" s="31">
        <v>1588</v>
      </c>
      <c r="G725" s="31">
        <v>800</v>
      </c>
      <c r="H725" s="31">
        <v>299</v>
      </c>
      <c r="I725" s="181">
        <v>16094</v>
      </c>
      <c r="K725" s="281">
        <f t="shared" si="337"/>
        <v>4.684375023764078</v>
      </c>
      <c r="L725" s="281">
        <f t="shared" si="337"/>
        <v>7.2135925545656274</v>
      </c>
      <c r="M725" s="281">
        <f t="shared" si="337"/>
        <v>6.0379740804269106</v>
      </c>
      <c r="N725" s="281">
        <f t="shared" si="337"/>
        <v>5.3605184985147183</v>
      </c>
      <c r="O725" s="281">
        <f t="shared" si="337"/>
        <v>4.6425255338904359</v>
      </c>
      <c r="P725" s="265">
        <f t="shared" si="337"/>
        <v>3.4198787601509779</v>
      </c>
      <c r="Q725" s="266">
        <f t="shared" si="337"/>
        <v>5.3424953111254965</v>
      </c>
      <c r="R725" s="264"/>
      <c r="S725" s="264"/>
      <c r="T725" s="264"/>
      <c r="U725" s="264"/>
      <c r="V725" s="264"/>
      <c r="W725" s="265"/>
      <c r="X725" s="281"/>
      <c r="Y725" s="321"/>
      <c r="Z725" s="31"/>
    </row>
    <row r="726" spans="1:32">
      <c r="A726" s="274" t="s">
        <v>1043</v>
      </c>
      <c r="B726" s="236"/>
      <c r="C726" s="234">
        <v>5333</v>
      </c>
      <c r="D726" s="84">
        <v>2165</v>
      </c>
      <c r="E726" s="84">
        <v>5313</v>
      </c>
      <c r="F726" s="84">
        <v>1725</v>
      </c>
      <c r="G726" s="84">
        <v>987</v>
      </c>
      <c r="H726" s="84">
        <v>304</v>
      </c>
      <c r="I726" s="182">
        <v>15827</v>
      </c>
      <c r="K726" s="267">
        <f t="shared" si="337"/>
        <v>3.9710788109846904</v>
      </c>
      <c r="L726" s="267">
        <f t="shared" si="337"/>
        <v>6.6533497234173327</v>
      </c>
      <c r="M726" s="267">
        <f t="shared" si="337"/>
        <v>6.0506326230796388</v>
      </c>
      <c r="N726" s="267">
        <f t="shared" si="337"/>
        <v>5.5521580997135409</v>
      </c>
      <c r="O726" s="267">
        <f t="shared" si="337"/>
        <v>5.3696752080953161</v>
      </c>
      <c r="P726" s="268">
        <f t="shared" si="337"/>
        <v>3.3796553640911617</v>
      </c>
      <c r="Q726" s="269">
        <f t="shared" si="337"/>
        <v>5.0550959787920409</v>
      </c>
      <c r="R726" s="270"/>
      <c r="S726" s="267"/>
      <c r="T726" s="267"/>
      <c r="U726" s="267"/>
      <c r="V726" s="267"/>
      <c r="W726" s="268"/>
      <c r="X726" s="267"/>
      <c r="Y726" s="321"/>
      <c r="Z726" s="31"/>
    </row>
    <row r="727" spans="1:32">
      <c r="A727" s="274" t="s">
        <v>54</v>
      </c>
      <c r="B727" s="235"/>
      <c r="C727" s="223">
        <v>16262</v>
      </c>
      <c r="D727" s="31">
        <v>5123</v>
      </c>
      <c r="E727" s="31">
        <v>16310</v>
      </c>
      <c r="F727" s="31">
        <v>4522</v>
      </c>
      <c r="G727" s="31">
        <v>3491</v>
      </c>
      <c r="H727" s="31">
        <v>1839</v>
      </c>
      <c r="I727" s="181">
        <v>47547</v>
      </c>
      <c r="K727" s="264">
        <f t="shared" ref="K727:Q729" si="338">IF(C727&gt;0,(C727/C704)*100,)</f>
        <v>12.74141862086797</v>
      </c>
      <c r="L727" s="264">
        <f t="shared" si="338"/>
        <v>18.171177242577947</v>
      </c>
      <c r="M727" s="264">
        <f t="shared" si="338"/>
        <v>20.369839508285686</v>
      </c>
      <c r="N727" s="264">
        <f t="shared" si="338"/>
        <v>15.897345754965722</v>
      </c>
      <c r="O727" s="264">
        <f t="shared" si="338"/>
        <v>20.884182818856186</v>
      </c>
      <c r="P727" s="265">
        <f t="shared" si="338"/>
        <v>21.887645798619378</v>
      </c>
      <c r="Q727" s="266">
        <f t="shared" si="338"/>
        <v>16.426310378070269</v>
      </c>
      <c r="R727" s="256"/>
      <c r="S727" s="256"/>
      <c r="T727" s="257"/>
      <c r="U727" s="257"/>
      <c r="V727" s="257"/>
      <c r="W727" s="257"/>
      <c r="X727" s="258"/>
      <c r="Y727" s="321"/>
      <c r="Z727" s="31"/>
    </row>
    <row r="728" spans="1:32">
      <c r="A728" s="274" t="s">
        <v>675</v>
      </c>
      <c r="B728" s="235"/>
      <c r="C728" s="223">
        <v>16922</v>
      </c>
      <c r="D728" s="31">
        <v>6045</v>
      </c>
      <c r="E728" s="31">
        <v>17506</v>
      </c>
      <c r="F728" s="31">
        <v>4822</v>
      </c>
      <c r="G728" s="31">
        <v>3765</v>
      </c>
      <c r="H728" s="31">
        <v>1997</v>
      </c>
      <c r="I728" s="181">
        <v>51057</v>
      </c>
      <c r="K728" s="281">
        <f t="shared" si="338"/>
        <v>12.86834320651554</v>
      </c>
      <c r="L728" s="281">
        <f t="shared" si="338"/>
        <v>20.021196966184217</v>
      </c>
      <c r="M728" s="281">
        <f t="shared" si="338"/>
        <v>20.852391842957882</v>
      </c>
      <c r="N728" s="281">
        <f t="shared" si="338"/>
        <v>16.277342695112072</v>
      </c>
      <c r="O728" s="281">
        <f t="shared" si="338"/>
        <v>21.848885793871865</v>
      </c>
      <c r="P728" s="265">
        <f t="shared" si="338"/>
        <v>22.841130046894659</v>
      </c>
      <c r="Q728" s="266">
        <f t="shared" si="338"/>
        <v>16.948663048349349</v>
      </c>
      <c r="R728" s="264"/>
      <c r="S728" s="264"/>
      <c r="T728" s="264"/>
      <c r="U728" s="264"/>
      <c r="V728" s="264"/>
      <c r="W728" s="265"/>
      <c r="X728" s="281"/>
      <c r="Y728" s="321"/>
      <c r="Z728" s="31"/>
    </row>
    <row r="729" spans="1:32">
      <c r="A729" s="274" t="s">
        <v>1047</v>
      </c>
      <c r="B729" s="236"/>
      <c r="C729" s="234">
        <v>16292</v>
      </c>
      <c r="D729" s="84">
        <v>6326</v>
      </c>
      <c r="E729" s="84">
        <v>17402</v>
      </c>
      <c r="F729" s="84">
        <v>4703</v>
      </c>
      <c r="G729" s="84">
        <v>3896</v>
      </c>
      <c r="H729" s="84">
        <v>2048</v>
      </c>
      <c r="I729" s="182">
        <v>50667</v>
      </c>
      <c r="K729" s="267">
        <f t="shared" si="338"/>
        <v>12.131411211056173</v>
      </c>
      <c r="L729" s="267">
        <f t="shared" si="338"/>
        <v>19.440688383527966</v>
      </c>
      <c r="M729" s="267">
        <f t="shared" si="338"/>
        <v>19.818014098782584</v>
      </c>
      <c r="N729" s="267">
        <f t="shared" si="338"/>
        <v>15.137275097363931</v>
      </c>
      <c r="O729" s="267">
        <f t="shared" si="338"/>
        <v>21.195800010880799</v>
      </c>
      <c r="P729" s="268">
        <f t="shared" si="338"/>
        <v>22.768204558087827</v>
      </c>
      <c r="Q729" s="269">
        <f t="shared" si="338"/>
        <v>16.182886709891726</v>
      </c>
      <c r="R729" s="270"/>
      <c r="S729" s="267"/>
      <c r="T729" s="267"/>
      <c r="U729" s="267"/>
      <c r="V729" s="267"/>
      <c r="W729" s="268"/>
      <c r="X729" s="267"/>
      <c r="Y729" s="321"/>
      <c r="Z729" s="31"/>
    </row>
    <row r="730" spans="1:32">
      <c r="A730" s="274" t="s">
        <v>56</v>
      </c>
      <c r="B730" s="235"/>
      <c r="C730" s="237">
        <v>24631</v>
      </c>
      <c r="D730" s="238">
        <v>8087</v>
      </c>
      <c r="E730" s="238">
        <v>25409.359375</v>
      </c>
      <c r="F730" s="238">
        <v>11632</v>
      </c>
      <c r="G730" s="238">
        <v>5866</v>
      </c>
      <c r="H730" s="238">
        <v>3024</v>
      </c>
      <c r="I730" s="322">
        <v>78649.359375</v>
      </c>
      <c r="K730" s="264">
        <f t="shared" ref="K730:Q732" si="339">IF(C730&gt;0,(C730/C704)*100,)</f>
        <v>19.298603003972389</v>
      </c>
      <c r="L730" s="264">
        <f t="shared" si="339"/>
        <v>28.684425211932041</v>
      </c>
      <c r="M730" s="264">
        <f t="shared" si="339"/>
        <v>31.734185927474208</v>
      </c>
      <c r="N730" s="264">
        <f t="shared" si="339"/>
        <v>40.892951309544735</v>
      </c>
      <c r="O730" s="264">
        <f t="shared" si="339"/>
        <v>35.092127303182579</v>
      </c>
      <c r="P730" s="265">
        <f t="shared" si="339"/>
        <v>35.991430611759107</v>
      </c>
      <c r="Q730" s="266">
        <f t="shared" si="339"/>
        <v>27.171404886325966</v>
      </c>
      <c r="R730" s="256"/>
      <c r="S730" s="256"/>
      <c r="T730" s="257"/>
      <c r="U730" s="257"/>
      <c r="V730" s="257"/>
      <c r="W730" s="257"/>
      <c r="X730" s="258"/>
      <c r="Y730" s="321"/>
      <c r="Z730" s="31"/>
    </row>
    <row r="731" spans="1:32">
      <c r="A731" s="274" t="s">
        <v>677</v>
      </c>
      <c r="B731" s="235"/>
      <c r="C731" s="223">
        <v>23262</v>
      </c>
      <c r="D731" s="31">
        <v>7522</v>
      </c>
      <c r="E731" s="31">
        <v>24546</v>
      </c>
      <c r="F731" s="31">
        <v>11889</v>
      </c>
      <c r="G731" s="31">
        <v>5823</v>
      </c>
      <c r="H731" s="31">
        <v>3203</v>
      </c>
      <c r="I731" s="181">
        <v>76245</v>
      </c>
      <c r="K731" s="281">
        <f t="shared" si="339"/>
        <v>17.689599318636358</v>
      </c>
      <c r="L731" s="281">
        <f t="shared" si="339"/>
        <v>24.913059318385056</v>
      </c>
      <c r="M731" s="281">
        <f t="shared" si="339"/>
        <v>29.238136077758721</v>
      </c>
      <c r="N731" s="281">
        <f t="shared" si="339"/>
        <v>40.133000270051312</v>
      </c>
      <c r="O731" s="281">
        <f t="shared" si="339"/>
        <v>33.791782729805014</v>
      </c>
      <c r="P731" s="265">
        <f t="shared" si="339"/>
        <v>36.635022303557129</v>
      </c>
      <c r="Q731" s="266">
        <f t="shared" si="339"/>
        <v>25.309963650848978</v>
      </c>
      <c r="R731" s="264"/>
      <c r="S731" s="264"/>
      <c r="T731" s="264"/>
      <c r="U731" s="264"/>
      <c r="V731" s="264"/>
      <c r="W731" s="265"/>
      <c r="X731" s="281"/>
      <c r="Y731" s="321"/>
      <c r="Z731" s="31"/>
    </row>
    <row r="732" spans="1:32">
      <c r="A732" s="274" t="s">
        <v>1049</v>
      </c>
      <c r="B732" s="236"/>
      <c r="C732" s="234">
        <v>27214</v>
      </c>
      <c r="D732" s="84">
        <v>8686</v>
      </c>
      <c r="E732" s="84">
        <v>26024</v>
      </c>
      <c r="F732" s="84">
        <v>12852</v>
      </c>
      <c r="G732" s="84">
        <v>6544</v>
      </c>
      <c r="H732" s="84">
        <v>3278</v>
      </c>
      <c r="I732" s="182">
        <v>84598</v>
      </c>
      <c r="K732" s="267">
        <f t="shared" si="339"/>
        <v>20.264192529933879</v>
      </c>
      <c r="L732" s="267">
        <f t="shared" si="339"/>
        <v>26.693300553165333</v>
      </c>
      <c r="M732" s="267">
        <f t="shared" si="339"/>
        <v>29.637053149449372</v>
      </c>
      <c r="N732" s="267">
        <f t="shared" si="339"/>
        <v>41.365991824648361</v>
      </c>
      <c r="O732" s="267">
        <f t="shared" si="339"/>
        <v>35.601980305750502</v>
      </c>
      <c r="P732" s="268">
        <f t="shared" si="339"/>
        <v>36.442468037798776</v>
      </c>
      <c r="Q732" s="269">
        <f t="shared" si="339"/>
        <v>27.020345587530741</v>
      </c>
      <c r="R732" s="270"/>
      <c r="S732" s="267"/>
      <c r="T732" s="267"/>
      <c r="U732" s="267"/>
      <c r="V732" s="267"/>
      <c r="W732" s="268"/>
      <c r="X732" s="267"/>
      <c r="Y732" s="321"/>
      <c r="Z732" s="31"/>
    </row>
    <row r="733" spans="1:32">
      <c r="A733" s="274" t="s">
        <v>50</v>
      </c>
      <c r="B733" s="235"/>
      <c r="C733" s="223">
        <v>66150</v>
      </c>
      <c r="D733" s="31">
        <v>11012</v>
      </c>
      <c r="E733" s="31">
        <v>31270</v>
      </c>
      <c r="F733" s="31">
        <v>7525</v>
      </c>
      <c r="G733" s="31">
        <v>6027</v>
      </c>
      <c r="H733" s="31">
        <v>2708</v>
      </c>
      <c r="I733" s="181">
        <v>124692</v>
      </c>
      <c r="K733" s="264">
        <f t="shared" ref="K733:Q735" si="340">IF(C733&gt;0,(C733/C700)*100,)</f>
        <v>59.34545063068559</v>
      </c>
      <c r="L733" s="264">
        <f t="shared" si="340"/>
        <v>46.536787389595567</v>
      </c>
      <c r="M733" s="264">
        <f t="shared" si="340"/>
        <v>42.145129117472642</v>
      </c>
      <c r="N733" s="264">
        <f t="shared" si="340"/>
        <v>31.159420289855071</v>
      </c>
      <c r="O733" s="264">
        <f t="shared" si="340"/>
        <v>39.787430683918664</v>
      </c>
      <c r="P733" s="265">
        <f t="shared" si="340"/>
        <v>41.249047981721247</v>
      </c>
      <c r="Q733" s="266">
        <f t="shared" si="340"/>
        <v>48.862799191184536</v>
      </c>
      <c r="R733" s="256"/>
      <c r="S733" s="256"/>
      <c r="T733" s="257"/>
      <c r="U733" s="257"/>
      <c r="V733" s="257"/>
      <c r="W733" s="257"/>
      <c r="X733" s="258"/>
      <c r="Y733" s="321"/>
      <c r="Z733" s="31"/>
    </row>
    <row r="734" spans="1:32">
      <c r="A734" s="274" t="s">
        <v>679</v>
      </c>
      <c r="B734" s="235"/>
      <c r="C734" s="223">
        <v>70070</v>
      </c>
      <c r="D734" s="31">
        <v>12065</v>
      </c>
      <c r="E734" s="31">
        <v>32930</v>
      </c>
      <c r="F734" s="31">
        <v>7763</v>
      </c>
      <c r="G734" s="31">
        <v>6202</v>
      </c>
      <c r="H734" s="31">
        <v>2875</v>
      </c>
      <c r="I734" s="181">
        <v>131905</v>
      </c>
      <c r="K734" s="281">
        <f t="shared" si="340"/>
        <v>59.873025095914755</v>
      </c>
      <c r="L734" s="281">
        <f t="shared" si="340"/>
        <v>46.787140807383565</v>
      </c>
      <c r="M734" s="281">
        <f t="shared" si="340"/>
        <v>43.266325055840234</v>
      </c>
      <c r="N734" s="281">
        <f t="shared" si="340"/>
        <v>31.576164327842182</v>
      </c>
      <c r="O734" s="281">
        <f t="shared" si="340"/>
        <v>41.404633153080979</v>
      </c>
      <c r="P734" s="265">
        <f t="shared" si="340"/>
        <v>41.739256678281066</v>
      </c>
      <c r="Q734" s="266">
        <f t="shared" si="340"/>
        <v>49.704197754163843</v>
      </c>
      <c r="R734" s="264"/>
      <c r="S734" s="264"/>
      <c r="T734" s="264"/>
      <c r="U734" s="264"/>
      <c r="V734" s="264"/>
      <c r="W734" s="265"/>
      <c r="X734" s="281"/>
      <c r="Y734" s="321"/>
      <c r="Z734" s="31"/>
    </row>
    <row r="735" spans="1:32">
      <c r="A735" s="275" t="s">
        <v>1045</v>
      </c>
      <c r="B735" s="236"/>
      <c r="C735" s="234">
        <v>69573</v>
      </c>
      <c r="D735" s="84">
        <v>12280</v>
      </c>
      <c r="E735" s="84">
        <v>33553</v>
      </c>
      <c r="F735" s="84">
        <v>8022</v>
      </c>
      <c r="G735" s="84">
        <v>6123</v>
      </c>
      <c r="H735" s="84">
        <v>2884</v>
      </c>
      <c r="I735" s="182">
        <v>132435</v>
      </c>
      <c r="K735" s="267">
        <f t="shared" si="340"/>
        <v>58.395024424636141</v>
      </c>
      <c r="L735" s="267">
        <f t="shared" si="340"/>
        <v>48.156862745098039</v>
      </c>
      <c r="M735" s="267">
        <f t="shared" si="340"/>
        <v>43.657962962360571</v>
      </c>
      <c r="N735" s="267">
        <f t="shared" si="340"/>
        <v>31.52062868369352</v>
      </c>
      <c r="O735" s="267">
        <f t="shared" si="340"/>
        <v>40.506747816882772</v>
      </c>
      <c r="P735" s="268">
        <f t="shared" si="340"/>
        <v>41.27665664806068</v>
      </c>
      <c r="Q735" s="269">
        <f t="shared" si="340"/>
        <v>49.223329929371666</v>
      </c>
      <c r="R735" s="270"/>
      <c r="S735" s="267"/>
      <c r="T735" s="267"/>
      <c r="U735" s="267"/>
      <c r="V735" s="267"/>
      <c r="W735" s="268"/>
      <c r="X735" s="267"/>
      <c r="Y735" s="321"/>
      <c r="Z735" s="31"/>
    </row>
    <row r="736" spans="1:32">
      <c r="Z736" s="180"/>
    </row>
    <row r="737" spans="9:26">
      <c r="I737" s="898"/>
      <c r="J737" s="898"/>
      <c r="K737" s="899"/>
      <c r="L737" s="903" t="s">
        <v>1206</v>
      </c>
      <c r="M737" s="903">
        <v>1</v>
      </c>
      <c r="N737" s="903">
        <v>2</v>
      </c>
      <c r="O737" s="903">
        <v>3</v>
      </c>
      <c r="P737" s="903">
        <v>4</v>
      </c>
      <c r="Q737" s="903">
        <v>5</v>
      </c>
      <c r="R737" s="903">
        <v>6</v>
      </c>
      <c r="S737" s="903" t="s">
        <v>1118</v>
      </c>
      <c r="Z737" s="180"/>
    </row>
    <row r="738" spans="9:26">
      <c r="L738" s="271" t="s">
        <v>655</v>
      </c>
      <c r="M738" s="900">
        <f>C702</f>
        <v>119142</v>
      </c>
      <c r="N738" s="900">
        <f t="shared" ref="N738:S738" si="341">D702</f>
        <v>25500</v>
      </c>
      <c r="O738" s="900">
        <f t="shared" si="341"/>
        <v>76854.25</v>
      </c>
      <c r="P738" s="900">
        <f t="shared" si="341"/>
        <v>25450</v>
      </c>
      <c r="Q738" s="900">
        <f t="shared" si="341"/>
        <v>15116</v>
      </c>
      <c r="R738" s="900">
        <f t="shared" si="341"/>
        <v>6987</v>
      </c>
      <c r="S738" s="900">
        <f t="shared" si="341"/>
        <v>269049.25</v>
      </c>
      <c r="Z738" s="180"/>
    </row>
    <row r="739" spans="9:26">
      <c r="L739" s="271" t="s">
        <v>1045</v>
      </c>
      <c r="M739" s="900">
        <f>C735</f>
        <v>69573</v>
      </c>
      <c r="N739" s="900">
        <f t="shared" ref="N739:S739" si="342">D735</f>
        <v>12280</v>
      </c>
      <c r="O739" s="900">
        <f t="shared" si="342"/>
        <v>33553</v>
      </c>
      <c r="P739" s="900">
        <f t="shared" si="342"/>
        <v>8022</v>
      </c>
      <c r="Q739" s="900">
        <f t="shared" si="342"/>
        <v>6123</v>
      </c>
      <c r="R739" s="900">
        <f t="shared" si="342"/>
        <v>2884</v>
      </c>
      <c r="S739" s="900">
        <f t="shared" si="342"/>
        <v>132435</v>
      </c>
      <c r="Z739" s="180"/>
    </row>
    <row r="740" spans="9:26">
      <c r="I740" s="898" t="s">
        <v>453</v>
      </c>
      <c r="J740" s="898"/>
      <c r="K740" s="899"/>
      <c r="L740" s="899" t="s">
        <v>654</v>
      </c>
      <c r="M740" s="901">
        <f>C14</f>
        <v>7364</v>
      </c>
      <c r="N740" s="901">
        <f t="shared" ref="N740:S740" si="343">D14</f>
        <v>518</v>
      </c>
      <c r="O740" s="901">
        <f t="shared" si="343"/>
        <v>3521.25</v>
      </c>
      <c r="P740" s="901">
        <f t="shared" si="343"/>
        <v>2136</v>
      </c>
      <c r="Q740" s="901">
        <f t="shared" si="343"/>
        <v>873</v>
      </c>
      <c r="R740" s="901">
        <f t="shared" si="343"/>
        <v>0</v>
      </c>
      <c r="S740" s="901">
        <f t="shared" si="343"/>
        <v>14412.25</v>
      </c>
      <c r="Z740" s="180"/>
    </row>
    <row r="741" spans="9:26">
      <c r="I741" s="898" t="s">
        <v>749</v>
      </c>
      <c r="J741" s="898"/>
      <c r="K741" s="899"/>
      <c r="L741" s="899" t="s">
        <v>654</v>
      </c>
      <c r="M741" s="901">
        <f>C315</f>
        <v>3906</v>
      </c>
      <c r="N741" s="901">
        <f t="shared" ref="N741:S741" si="344">D315</f>
        <v>1400</v>
      </c>
      <c r="O741" s="901">
        <f t="shared" si="344"/>
        <v>3278</v>
      </c>
      <c r="P741" s="901">
        <f t="shared" si="344"/>
        <v>3134</v>
      </c>
      <c r="Q741" s="901">
        <f t="shared" si="344"/>
        <v>0</v>
      </c>
      <c r="R741" s="901">
        <f t="shared" si="344"/>
        <v>282</v>
      </c>
      <c r="S741" s="901">
        <f t="shared" si="344"/>
        <v>12000</v>
      </c>
      <c r="Z741" s="180"/>
    </row>
    <row r="742" spans="9:26">
      <c r="L742" s="271" t="s">
        <v>1203</v>
      </c>
      <c r="M742" s="900">
        <f>M738-M740-M741</f>
        <v>107872</v>
      </c>
      <c r="N742" s="900">
        <f t="shared" ref="N742:S742" si="345">N738-N740-N741</f>
        <v>23582</v>
      </c>
      <c r="O742" s="900">
        <f t="shared" si="345"/>
        <v>70055</v>
      </c>
      <c r="P742" s="900">
        <f t="shared" si="345"/>
        <v>20180</v>
      </c>
      <c r="Q742" s="900">
        <f t="shared" si="345"/>
        <v>14243</v>
      </c>
      <c r="R742" s="900">
        <f t="shared" si="345"/>
        <v>6705</v>
      </c>
      <c r="S742" s="900">
        <f t="shared" si="345"/>
        <v>242637</v>
      </c>
      <c r="Z742" s="180"/>
    </row>
    <row r="743" spans="9:26">
      <c r="L743" s="271" t="s">
        <v>940</v>
      </c>
      <c r="M743" s="902">
        <f>(M739/M742)*100</f>
        <v>64.495884010679333</v>
      </c>
      <c r="N743" s="902">
        <f t="shared" ref="N743:S743" si="346">(N739/N742)*100</f>
        <v>52.073615469425839</v>
      </c>
      <c r="O743" s="902">
        <f t="shared" si="346"/>
        <v>47.895225180215547</v>
      </c>
      <c r="P743" s="902">
        <f t="shared" si="346"/>
        <v>39.752229930624381</v>
      </c>
      <c r="Q743" s="902">
        <f t="shared" si="346"/>
        <v>42.989538720775116</v>
      </c>
      <c r="R743" s="902">
        <f t="shared" si="346"/>
        <v>43.012677106636836</v>
      </c>
      <c r="S743" s="902">
        <f t="shared" si="346"/>
        <v>54.581535380012113</v>
      </c>
      <c r="Z743" s="180"/>
    </row>
    <row r="744" spans="9:26">
      <c r="Z744" s="180"/>
    </row>
    <row r="745" spans="9:26">
      <c r="I745" s="898"/>
      <c r="J745" s="898"/>
      <c r="K745" s="899"/>
      <c r="L745" s="903" t="s">
        <v>1206</v>
      </c>
      <c r="M745" s="903">
        <v>1</v>
      </c>
      <c r="N745" s="903">
        <v>2</v>
      </c>
      <c r="O745" s="903">
        <v>3</v>
      </c>
      <c r="P745" s="903">
        <v>4</v>
      </c>
      <c r="Q745" s="903">
        <v>5</v>
      </c>
      <c r="R745" s="903">
        <v>6</v>
      </c>
      <c r="S745" s="903" t="s">
        <v>1118</v>
      </c>
      <c r="Z745" s="180"/>
    </row>
    <row r="746" spans="9:26">
      <c r="L746" s="271" t="s">
        <v>653</v>
      </c>
      <c r="M746" s="900">
        <f>C701</f>
        <v>117031</v>
      </c>
      <c r="N746" s="900">
        <f t="shared" ref="N746:S746" si="347">D701</f>
        <v>25787</v>
      </c>
      <c r="O746" s="900">
        <f t="shared" si="347"/>
        <v>76110</v>
      </c>
      <c r="P746" s="900">
        <f t="shared" si="347"/>
        <v>24585</v>
      </c>
      <c r="Q746" s="900">
        <f t="shared" si="347"/>
        <v>14979</v>
      </c>
      <c r="R746" s="900">
        <f t="shared" si="347"/>
        <v>6888</v>
      </c>
      <c r="S746" s="900">
        <f t="shared" si="347"/>
        <v>265380</v>
      </c>
      <c r="Z746" s="180"/>
    </row>
    <row r="747" spans="9:26">
      <c r="L747" s="271" t="s">
        <v>679</v>
      </c>
      <c r="M747" s="900">
        <f>C734</f>
        <v>70070</v>
      </c>
      <c r="N747" s="900">
        <f t="shared" ref="N747:S747" si="348">D734</f>
        <v>12065</v>
      </c>
      <c r="O747" s="900">
        <f t="shared" si="348"/>
        <v>32930</v>
      </c>
      <c r="P747" s="900">
        <f t="shared" si="348"/>
        <v>7763</v>
      </c>
      <c r="Q747" s="900">
        <f t="shared" si="348"/>
        <v>6202</v>
      </c>
      <c r="R747" s="900">
        <f t="shared" si="348"/>
        <v>2875</v>
      </c>
      <c r="S747" s="900">
        <f t="shared" si="348"/>
        <v>131905</v>
      </c>
      <c r="Z747" s="180"/>
    </row>
    <row r="748" spans="9:26">
      <c r="I748" s="898" t="s">
        <v>453</v>
      </c>
      <c r="J748" s="898"/>
      <c r="K748" s="899"/>
      <c r="L748" s="899" t="s">
        <v>652</v>
      </c>
      <c r="M748" s="901">
        <f>C13</f>
        <v>7106</v>
      </c>
      <c r="N748" s="901">
        <f t="shared" ref="N748:S748" si="349">D13</f>
        <v>468</v>
      </c>
      <c r="O748" s="901">
        <f t="shared" si="349"/>
        <v>3395</v>
      </c>
      <c r="P748" s="901">
        <f t="shared" si="349"/>
        <v>2152</v>
      </c>
      <c r="Q748" s="901">
        <f t="shared" si="349"/>
        <v>843</v>
      </c>
      <c r="R748" s="901">
        <f t="shared" si="349"/>
        <v>0</v>
      </c>
      <c r="S748" s="901">
        <f t="shared" si="349"/>
        <v>13964</v>
      </c>
      <c r="Z748" s="180"/>
    </row>
    <row r="749" spans="9:26">
      <c r="I749" s="898" t="s">
        <v>749</v>
      </c>
      <c r="J749" s="898"/>
      <c r="K749" s="899"/>
      <c r="L749" s="899" t="s">
        <v>652</v>
      </c>
      <c r="M749" s="901">
        <f>C314</f>
        <v>4056</v>
      </c>
      <c r="N749" s="901">
        <f t="shared" ref="N749:S749" si="350">D314</f>
        <v>1246</v>
      </c>
      <c r="O749" s="901">
        <f t="shared" si="350"/>
        <v>3058</v>
      </c>
      <c r="P749" s="901">
        <f t="shared" si="350"/>
        <v>3364</v>
      </c>
      <c r="Q749" s="901">
        <f t="shared" si="350"/>
        <v>0</v>
      </c>
      <c r="R749" s="901">
        <f t="shared" si="350"/>
        <v>332</v>
      </c>
      <c r="S749" s="901">
        <f t="shared" si="350"/>
        <v>12056</v>
      </c>
      <c r="Z749" s="180"/>
    </row>
    <row r="750" spans="9:26">
      <c r="L750" s="271" t="s">
        <v>1203</v>
      </c>
      <c r="M750" s="900">
        <f>M746-M748-M749</f>
        <v>105869</v>
      </c>
      <c r="N750" s="900">
        <f t="shared" ref="N750:S750" si="351">N746-N748-N749</f>
        <v>24073</v>
      </c>
      <c r="O750" s="900">
        <f t="shared" si="351"/>
        <v>69657</v>
      </c>
      <c r="P750" s="900">
        <f t="shared" si="351"/>
        <v>19069</v>
      </c>
      <c r="Q750" s="900">
        <f t="shared" si="351"/>
        <v>14136</v>
      </c>
      <c r="R750" s="900">
        <f t="shared" si="351"/>
        <v>6556</v>
      </c>
      <c r="S750" s="900">
        <f t="shared" si="351"/>
        <v>239360</v>
      </c>
      <c r="Z750" s="180"/>
    </row>
    <row r="751" spans="9:26">
      <c r="L751" s="271" t="s">
        <v>940</v>
      </c>
      <c r="M751" s="902">
        <f>(M747/M750)*100</f>
        <v>66.185568957863012</v>
      </c>
      <c r="N751" s="902">
        <f t="shared" ref="N751:S751" si="352">(N747/N750)*100</f>
        <v>50.118389897395424</v>
      </c>
      <c r="O751" s="902">
        <f t="shared" si="352"/>
        <v>47.274502203655047</v>
      </c>
      <c r="P751" s="902">
        <f t="shared" si="352"/>
        <v>40.710052965546176</v>
      </c>
      <c r="Q751" s="902">
        <f t="shared" si="352"/>
        <v>43.873797396717599</v>
      </c>
      <c r="R751" s="902">
        <f t="shared" si="352"/>
        <v>43.852959121415495</v>
      </c>
      <c r="S751" s="902">
        <f t="shared" si="352"/>
        <v>55.107369652406412</v>
      </c>
      <c r="Z751" s="180"/>
    </row>
    <row r="752" spans="9:26">
      <c r="Z752" s="180"/>
    </row>
    <row r="753" spans="26:26">
      <c r="Z753" s="180"/>
    </row>
    <row r="754" spans="26:26">
      <c r="Z754" s="180"/>
    </row>
    <row r="755" spans="26:26">
      <c r="Z755" s="180"/>
    </row>
    <row r="756" spans="26:26">
      <c r="Z756" s="180"/>
    </row>
    <row r="757" spans="26:26">
      <c r="Z757" s="180"/>
    </row>
    <row r="758" spans="26:26">
      <c r="Z758" s="180"/>
    </row>
    <row r="759" spans="26:26">
      <c r="Z759" s="180"/>
    </row>
    <row r="760" spans="26:26">
      <c r="Z760" s="180"/>
    </row>
    <row r="761" spans="26:26">
      <c r="Z761" s="180"/>
    </row>
    <row r="762" spans="26:26">
      <c r="Z762" s="180"/>
    </row>
    <row r="763" spans="26:26">
      <c r="Z763" s="180"/>
    </row>
    <row r="764" spans="26:26">
      <c r="Z764" s="180"/>
    </row>
    <row r="765" spans="26:26">
      <c r="Z765" s="180"/>
    </row>
    <row r="766" spans="26:26">
      <c r="Z766" s="180"/>
    </row>
    <row r="767" spans="26:26">
      <c r="Z767" s="180"/>
    </row>
    <row r="768" spans="26:26">
      <c r="Z768" s="180"/>
    </row>
    <row r="769" spans="26:26">
      <c r="Z769" s="180"/>
    </row>
    <row r="770" spans="26:26">
      <c r="Z770" s="180"/>
    </row>
    <row r="771" spans="26:26">
      <c r="Z771" s="180"/>
    </row>
    <row r="772" spans="26:26">
      <c r="Z772" s="180"/>
    </row>
    <row r="773" spans="26:26">
      <c r="Z773" s="180"/>
    </row>
    <row r="774" spans="26:26">
      <c r="Z774" s="180"/>
    </row>
    <row r="775" spans="26:26">
      <c r="Z775" s="180"/>
    </row>
    <row r="776" spans="26:26">
      <c r="Z776" s="180"/>
    </row>
    <row r="777" spans="26:26">
      <c r="Z777" s="180"/>
    </row>
    <row r="778" spans="26:26">
      <c r="Z778" s="180"/>
    </row>
    <row r="779" spans="26:26">
      <c r="Z779" s="180"/>
    </row>
    <row r="780" spans="26:26">
      <c r="Z780" s="180"/>
    </row>
    <row r="781" spans="26:26">
      <c r="Z781" s="180"/>
    </row>
    <row r="782" spans="26:26">
      <c r="Z782" s="180"/>
    </row>
    <row r="783" spans="26:26">
      <c r="Z783" s="180"/>
    </row>
    <row r="784" spans="26:26">
      <c r="Z784" s="180"/>
    </row>
    <row r="785" spans="26:26">
      <c r="Z785" s="180"/>
    </row>
    <row r="786" spans="26:26">
      <c r="Z786" s="180"/>
    </row>
    <row r="787" spans="26:26">
      <c r="Z787" s="180"/>
    </row>
    <row r="788" spans="26:26">
      <c r="Z788" s="180"/>
    </row>
    <row r="789" spans="26:26">
      <c r="Z789" s="180"/>
    </row>
    <row r="790" spans="26:26">
      <c r="Z790" s="180"/>
    </row>
    <row r="791" spans="26:26">
      <c r="Z791" s="180"/>
    </row>
    <row r="792" spans="26:26">
      <c r="Z792" s="180"/>
    </row>
    <row r="793" spans="26:26">
      <c r="Z793" s="180"/>
    </row>
    <row r="794" spans="26:26">
      <c r="Z794" s="180"/>
    </row>
    <row r="795" spans="26:26">
      <c r="Z795" s="180"/>
    </row>
    <row r="796" spans="26:26">
      <c r="Z796" s="180"/>
    </row>
    <row r="797" spans="26:26">
      <c r="Z797" s="180"/>
    </row>
    <row r="798" spans="26:26">
      <c r="Z798" s="180"/>
    </row>
    <row r="799" spans="26:26">
      <c r="Z799" s="180"/>
    </row>
    <row r="800" spans="26:26">
      <c r="Z800" s="180"/>
    </row>
    <row r="801" spans="26:26">
      <c r="Z801" s="180"/>
    </row>
    <row r="802" spans="26:26">
      <c r="Z802" s="180"/>
    </row>
    <row r="803" spans="26:26">
      <c r="Z803" s="180"/>
    </row>
    <row r="804" spans="26:26">
      <c r="Z804" s="180"/>
    </row>
    <row r="805" spans="26:26">
      <c r="Z805" s="180"/>
    </row>
    <row r="806" spans="26:26">
      <c r="Z806" s="180"/>
    </row>
    <row r="807" spans="26:26">
      <c r="Z807" s="180"/>
    </row>
    <row r="808" spans="26:26">
      <c r="Z808" s="180"/>
    </row>
    <row r="809" spans="26:26">
      <c r="Z809" s="180"/>
    </row>
    <row r="810" spans="26:26">
      <c r="Z810" s="180"/>
    </row>
    <row r="811" spans="26:26">
      <c r="Z811" s="180"/>
    </row>
    <row r="812" spans="26:26">
      <c r="Z812" s="180"/>
    </row>
    <row r="813" spans="26:26">
      <c r="Z813" s="180"/>
    </row>
    <row r="814" spans="26:26">
      <c r="Z814" s="180"/>
    </row>
    <row r="815" spans="26:26">
      <c r="Z815" s="180"/>
    </row>
    <row r="816" spans="26:26">
      <c r="Z816" s="180"/>
    </row>
    <row r="817" spans="26:26">
      <c r="Z817" s="180"/>
    </row>
    <row r="818" spans="26:26">
      <c r="Z818" s="180"/>
    </row>
    <row r="819" spans="26:26">
      <c r="Z819" s="180"/>
    </row>
    <row r="820" spans="26:26">
      <c r="Z820" s="180"/>
    </row>
    <row r="821" spans="26:26">
      <c r="Z821" s="180"/>
    </row>
    <row r="822" spans="26:26">
      <c r="Z822" s="180"/>
    </row>
    <row r="823" spans="26:26">
      <c r="Z823" s="180"/>
    </row>
    <row r="824" spans="26:26">
      <c r="Z824" s="180"/>
    </row>
    <row r="825" spans="26:26">
      <c r="Z825" s="180"/>
    </row>
    <row r="826" spans="26:26">
      <c r="Z826" s="180"/>
    </row>
    <row r="827" spans="26:26">
      <c r="Z827" s="180"/>
    </row>
    <row r="828" spans="26:26">
      <c r="Z828" s="180"/>
    </row>
    <row r="829" spans="26:26">
      <c r="Z829" s="180"/>
    </row>
    <row r="830" spans="26:26">
      <c r="Z830" s="180"/>
    </row>
    <row r="831" spans="26:26">
      <c r="Z831" s="180"/>
    </row>
    <row r="832" spans="26:26">
      <c r="Z832" s="180"/>
    </row>
    <row r="833" spans="26:26">
      <c r="Z833" s="180"/>
    </row>
    <row r="834" spans="26:26">
      <c r="Z834" s="180"/>
    </row>
    <row r="835" spans="26:26">
      <c r="Z835" s="180"/>
    </row>
    <row r="836" spans="26:26">
      <c r="Z836" s="180"/>
    </row>
    <row r="837" spans="26:26">
      <c r="Z837" s="180"/>
    </row>
    <row r="838" spans="26:26">
      <c r="Z838" s="180"/>
    </row>
    <row r="839" spans="26:26">
      <c r="Z839" s="180"/>
    </row>
    <row r="840" spans="26:26">
      <c r="Z840" s="180"/>
    </row>
    <row r="841" spans="26:26">
      <c r="Z841" s="180"/>
    </row>
    <row r="842" spans="26:26">
      <c r="Z842" s="180"/>
    </row>
    <row r="843" spans="26:26">
      <c r="Z843" s="180"/>
    </row>
    <row r="844" spans="26:26">
      <c r="Z844" s="180"/>
    </row>
    <row r="845" spans="26:26">
      <c r="Z845" s="180"/>
    </row>
    <row r="846" spans="26:26">
      <c r="Z846" s="180"/>
    </row>
    <row r="847" spans="26:26">
      <c r="Z847" s="180"/>
    </row>
    <row r="848" spans="26:26">
      <c r="Z848" s="180"/>
    </row>
    <row r="849" spans="26:26">
      <c r="Z849" s="180"/>
    </row>
    <row r="850" spans="26:26">
      <c r="Z850" s="180"/>
    </row>
    <row r="851" spans="26:26">
      <c r="Z851" s="180"/>
    </row>
    <row r="852" spans="26:26">
      <c r="Z852" s="180"/>
    </row>
    <row r="853" spans="26:26">
      <c r="Z853" s="180"/>
    </row>
    <row r="854" spans="26:26">
      <c r="Z854" s="180"/>
    </row>
    <row r="855" spans="26:26">
      <c r="Z855" s="180"/>
    </row>
    <row r="856" spans="26:26">
      <c r="Z856" s="180"/>
    </row>
    <row r="857" spans="26:26">
      <c r="Z857" s="180"/>
    </row>
    <row r="858" spans="26:26">
      <c r="Z858" s="180"/>
    </row>
    <row r="859" spans="26:26">
      <c r="Z859" s="180"/>
    </row>
    <row r="860" spans="26:26">
      <c r="Z860" s="180"/>
    </row>
    <row r="861" spans="26:26">
      <c r="Z861" s="180"/>
    </row>
    <row r="862" spans="26:26">
      <c r="Z862" s="180"/>
    </row>
    <row r="863" spans="26:26">
      <c r="Z863" s="180"/>
    </row>
    <row r="864" spans="26:26">
      <c r="Z864" s="180"/>
    </row>
    <row r="865" spans="26:26">
      <c r="Z865" s="180"/>
    </row>
    <row r="866" spans="26:26">
      <c r="Z866" s="180"/>
    </row>
    <row r="867" spans="26:26">
      <c r="Z867" s="180"/>
    </row>
    <row r="868" spans="26:26">
      <c r="Z868" s="180"/>
    </row>
    <row r="869" spans="26:26">
      <c r="Z869" s="180"/>
    </row>
    <row r="870" spans="26:26">
      <c r="Z870" s="180"/>
    </row>
    <row r="871" spans="26:26">
      <c r="Z871" s="180"/>
    </row>
    <row r="872" spans="26:26">
      <c r="Z872" s="180"/>
    </row>
    <row r="873" spans="26:26">
      <c r="Z873" s="180"/>
    </row>
    <row r="874" spans="26:26">
      <c r="Z874" s="180"/>
    </row>
    <row r="875" spans="26:26">
      <c r="Z875" s="180"/>
    </row>
    <row r="876" spans="26:26">
      <c r="Z876" s="180"/>
    </row>
    <row r="877" spans="26:26">
      <c r="Z877" s="180"/>
    </row>
    <row r="878" spans="26:26">
      <c r="Z878" s="180"/>
    </row>
    <row r="879" spans="26:26">
      <c r="Z879" s="180"/>
    </row>
    <row r="880" spans="26:26">
      <c r="Z880" s="180"/>
    </row>
    <row r="881" spans="26:26">
      <c r="Z881" s="180"/>
    </row>
    <row r="882" spans="26:26">
      <c r="Z882" s="180"/>
    </row>
    <row r="883" spans="26:26">
      <c r="Z883" s="180"/>
    </row>
    <row r="884" spans="26:26">
      <c r="Z884" s="180"/>
    </row>
    <row r="885" spans="26:26">
      <c r="Z885" s="180"/>
    </row>
    <row r="886" spans="26:26">
      <c r="Z886" s="180"/>
    </row>
    <row r="887" spans="26:26">
      <c r="Z887" s="180"/>
    </row>
    <row r="888" spans="26:26">
      <c r="Z888" s="180"/>
    </row>
    <row r="889" spans="26:26">
      <c r="Z889" s="180"/>
    </row>
    <row r="890" spans="26:26">
      <c r="Z890" s="180"/>
    </row>
    <row r="891" spans="26:26">
      <c r="Z891" s="180"/>
    </row>
    <row r="892" spans="26:26">
      <c r="Z892" s="180"/>
    </row>
    <row r="893" spans="26:26">
      <c r="Z893" s="180"/>
    </row>
    <row r="894" spans="26:26">
      <c r="Z894" s="180"/>
    </row>
    <row r="895" spans="26:26">
      <c r="Z895" s="180"/>
    </row>
    <row r="896" spans="26:26">
      <c r="Z896" s="180"/>
    </row>
    <row r="897" spans="26:26">
      <c r="Z897" s="180"/>
    </row>
    <row r="898" spans="26:26">
      <c r="Z898" s="180"/>
    </row>
    <row r="899" spans="26:26">
      <c r="Z899" s="180"/>
    </row>
    <row r="900" spans="26:26">
      <c r="Z900" s="180"/>
    </row>
    <row r="901" spans="26:26">
      <c r="Z901" s="180"/>
    </row>
    <row r="902" spans="26:26">
      <c r="Z902" s="180"/>
    </row>
    <row r="903" spans="26:26">
      <c r="Z903" s="180"/>
    </row>
    <row r="904" spans="26:26">
      <c r="Z904" s="180"/>
    </row>
    <row r="905" spans="26:26">
      <c r="Z905" s="180"/>
    </row>
    <row r="906" spans="26:26">
      <c r="Z906" s="180"/>
    </row>
    <row r="907" spans="26:26">
      <c r="Z907" s="180"/>
    </row>
    <row r="908" spans="26:26">
      <c r="Z908" s="180"/>
    </row>
    <row r="909" spans="26:26">
      <c r="Z909" s="180"/>
    </row>
    <row r="910" spans="26:26">
      <c r="Z910" s="180"/>
    </row>
    <row r="911" spans="26:26">
      <c r="Z911" s="180"/>
    </row>
    <row r="912" spans="26:26">
      <c r="Z912" s="180"/>
    </row>
    <row r="913" spans="26:26">
      <c r="Z913" s="180"/>
    </row>
    <row r="914" spans="26:26">
      <c r="Z914" s="180"/>
    </row>
    <row r="915" spans="26:26">
      <c r="Z915" s="180"/>
    </row>
    <row r="916" spans="26:26">
      <c r="Z916" s="180"/>
    </row>
    <row r="917" spans="26:26">
      <c r="Z917" s="180"/>
    </row>
    <row r="918" spans="26:26">
      <c r="Z918" s="180"/>
    </row>
    <row r="919" spans="26:26">
      <c r="Z919" s="180"/>
    </row>
    <row r="920" spans="26:26">
      <c r="Z920" s="180"/>
    </row>
    <row r="921" spans="26:26">
      <c r="Z921" s="180"/>
    </row>
    <row r="922" spans="26:26">
      <c r="Z922" s="180"/>
    </row>
    <row r="923" spans="26:26">
      <c r="Z923" s="180"/>
    </row>
    <row r="924" spans="26:26">
      <c r="Z924" s="180"/>
    </row>
    <row r="925" spans="26:26">
      <c r="Z925" s="180"/>
    </row>
    <row r="926" spans="26:26">
      <c r="Z926" s="180"/>
    </row>
    <row r="927" spans="26:26">
      <c r="Z927" s="180"/>
    </row>
    <row r="928" spans="26:26">
      <c r="Z928" s="180"/>
    </row>
    <row r="929" spans="26:26">
      <c r="Z929" s="180"/>
    </row>
    <row r="930" spans="26:26">
      <c r="Z930" s="180"/>
    </row>
    <row r="931" spans="26:26">
      <c r="Z931" s="180"/>
    </row>
    <row r="932" spans="26:26">
      <c r="Z932" s="180"/>
    </row>
    <row r="933" spans="26:26">
      <c r="Z933" s="180"/>
    </row>
    <row r="934" spans="26:26">
      <c r="Z934" s="180"/>
    </row>
    <row r="935" spans="26:26">
      <c r="Z935" s="180"/>
    </row>
    <row r="936" spans="26:26">
      <c r="Z936" s="180"/>
    </row>
    <row r="937" spans="26:26">
      <c r="Z937" s="180"/>
    </row>
    <row r="938" spans="26:26">
      <c r="Z938" s="180"/>
    </row>
    <row r="939" spans="26:26">
      <c r="Z939" s="180"/>
    </row>
    <row r="940" spans="26:26">
      <c r="Z940" s="180"/>
    </row>
    <row r="941" spans="26:26">
      <c r="Z941" s="180"/>
    </row>
    <row r="942" spans="26:26">
      <c r="Z942" s="180"/>
    </row>
    <row r="943" spans="26:26">
      <c r="Z943" s="180"/>
    </row>
    <row r="944" spans="26:26">
      <c r="Z944" s="180"/>
    </row>
    <row r="945" spans="26:26">
      <c r="Z945" s="180"/>
    </row>
    <row r="946" spans="26:26">
      <c r="Z946" s="180"/>
    </row>
    <row r="947" spans="26:26">
      <c r="Z947" s="180"/>
    </row>
    <row r="948" spans="26:26">
      <c r="Z948" s="180"/>
    </row>
    <row r="949" spans="26:26">
      <c r="Z949" s="180"/>
    </row>
    <row r="950" spans="26:26">
      <c r="Z950" s="180"/>
    </row>
    <row r="951" spans="26:26">
      <c r="Z951" s="180"/>
    </row>
    <row r="952" spans="26:26">
      <c r="Z952" s="180"/>
    </row>
    <row r="953" spans="26:26">
      <c r="Z953" s="180"/>
    </row>
    <row r="954" spans="26:26">
      <c r="Z954" s="180"/>
    </row>
    <row r="955" spans="26:26">
      <c r="Z955" s="180"/>
    </row>
    <row r="956" spans="26:26">
      <c r="Z956" s="180"/>
    </row>
    <row r="957" spans="26:26">
      <c r="Z957" s="180"/>
    </row>
    <row r="958" spans="26:26">
      <c r="Z958" s="180"/>
    </row>
    <row r="959" spans="26:26">
      <c r="Z959" s="180"/>
    </row>
    <row r="960" spans="26:26">
      <c r="Z960" s="180"/>
    </row>
    <row r="961" spans="26:26">
      <c r="Z961" s="180"/>
    </row>
    <row r="962" spans="26:26">
      <c r="Z962" s="180"/>
    </row>
    <row r="963" spans="26:26">
      <c r="Z963" s="180"/>
    </row>
    <row r="964" spans="26:26">
      <c r="Z964" s="180"/>
    </row>
    <row r="965" spans="26:26">
      <c r="Z965" s="180"/>
    </row>
    <row r="966" spans="26:26">
      <c r="Z966" s="180"/>
    </row>
    <row r="967" spans="26:26">
      <c r="Z967" s="180"/>
    </row>
    <row r="968" spans="26:26">
      <c r="Z968" s="180"/>
    </row>
    <row r="969" spans="26:26">
      <c r="Z969" s="180"/>
    </row>
    <row r="970" spans="26:26">
      <c r="Z970" s="180"/>
    </row>
    <row r="971" spans="26:26">
      <c r="Z971" s="180"/>
    </row>
    <row r="972" spans="26:26">
      <c r="Z972" s="180"/>
    </row>
    <row r="973" spans="26:26">
      <c r="Z973" s="180"/>
    </row>
    <row r="974" spans="26:26">
      <c r="Z974" s="180"/>
    </row>
    <row r="975" spans="26:26">
      <c r="Z975" s="180"/>
    </row>
    <row r="976" spans="26:26">
      <c r="Z976" s="180"/>
    </row>
    <row r="977" spans="26:26">
      <c r="Z977" s="180"/>
    </row>
    <row r="978" spans="26:26">
      <c r="Z978" s="180"/>
    </row>
    <row r="979" spans="26:26">
      <c r="Z979" s="180"/>
    </row>
    <row r="980" spans="26:26">
      <c r="Z980" s="180"/>
    </row>
    <row r="981" spans="26:26">
      <c r="Z981" s="180"/>
    </row>
    <row r="982" spans="26:26">
      <c r="Z982" s="180"/>
    </row>
    <row r="983" spans="26:26">
      <c r="Z983" s="180"/>
    </row>
    <row r="984" spans="26:26">
      <c r="Z984" s="180"/>
    </row>
    <row r="985" spans="26:26">
      <c r="Z985" s="180"/>
    </row>
    <row r="986" spans="26:26">
      <c r="Z986" s="180"/>
    </row>
    <row r="987" spans="26:26">
      <c r="Z987" s="180"/>
    </row>
    <row r="988" spans="26:26">
      <c r="Z988" s="180"/>
    </row>
    <row r="989" spans="26:26">
      <c r="Z989" s="180"/>
    </row>
    <row r="990" spans="26:26">
      <c r="Z990" s="180"/>
    </row>
    <row r="991" spans="26:26">
      <c r="Z991" s="180"/>
    </row>
    <row r="992" spans="26:26">
      <c r="Z992" s="180"/>
    </row>
    <row r="993" spans="26:26">
      <c r="Z993" s="180"/>
    </row>
    <row r="994" spans="26:26">
      <c r="Z994" s="180"/>
    </row>
    <row r="995" spans="26:26">
      <c r="Z995" s="180"/>
    </row>
    <row r="996" spans="26:26">
      <c r="Z996" s="180"/>
    </row>
    <row r="997" spans="26:26">
      <c r="Z997" s="180"/>
    </row>
    <row r="998" spans="26:26">
      <c r="Z998" s="180"/>
    </row>
    <row r="999" spans="26:26">
      <c r="Z999" s="180"/>
    </row>
    <row r="1000" spans="26:26">
      <c r="Z1000" s="180"/>
    </row>
    <row r="1001" spans="26:26">
      <c r="Z1001" s="180"/>
    </row>
    <row r="1002" spans="26:26">
      <c r="Z1002" s="180"/>
    </row>
    <row r="1003" spans="26:26">
      <c r="Z1003" s="180"/>
    </row>
    <row r="1004" spans="26:26">
      <c r="Z1004" s="180"/>
    </row>
    <row r="1005" spans="26:26">
      <c r="Z1005" s="180"/>
    </row>
    <row r="1006" spans="26:26">
      <c r="Z1006" s="180"/>
    </row>
    <row r="1007" spans="26:26">
      <c r="Z1007" s="180"/>
    </row>
    <row r="1008" spans="26:26">
      <c r="Z1008" s="180"/>
    </row>
    <row r="1009" spans="26:26">
      <c r="Z1009" s="180"/>
    </row>
    <row r="1010" spans="26:26">
      <c r="Z1010" s="180"/>
    </row>
    <row r="1011" spans="26:26">
      <c r="Z1011" s="180"/>
    </row>
    <row r="1012" spans="26:26">
      <c r="Z1012" s="180"/>
    </row>
    <row r="1013" spans="26:26">
      <c r="Z1013" s="180"/>
    </row>
    <row r="1014" spans="26:26">
      <c r="Z1014" s="180"/>
    </row>
    <row r="1015" spans="26:26">
      <c r="Z1015" s="180"/>
    </row>
    <row r="1016" spans="26:26">
      <c r="Z1016" s="180"/>
    </row>
    <row r="1017" spans="26:26">
      <c r="Z1017" s="180"/>
    </row>
    <row r="1018" spans="26:26">
      <c r="Z1018" s="180"/>
    </row>
    <row r="1019" spans="26:26">
      <c r="Z1019" s="180"/>
    </row>
    <row r="1020" spans="26:26">
      <c r="Z1020" s="180"/>
    </row>
    <row r="1021" spans="26:26">
      <c r="Z1021" s="180"/>
    </row>
    <row r="1022" spans="26:26">
      <c r="Z1022" s="180"/>
    </row>
    <row r="1023" spans="26:26">
      <c r="Z1023" s="180"/>
    </row>
    <row r="1024" spans="26:26">
      <c r="Z1024" s="180"/>
    </row>
    <row r="1025" spans="26:26">
      <c r="Z1025" s="180"/>
    </row>
    <row r="1026" spans="26:26">
      <c r="Z1026" s="180"/>
    </row>
    <row r="1027" spans="26:26">
      <c r="Z1027" s="180"/>
    </row>
    <row r="1028" spans="26:26">
      <c r="Z1028" s="180"/>
    </row>
    <row r="1029" spans="26:26">
      <c r="Z1029" s="180"/>
    </row>
    <row r="1030" spans="26:26">
      <c r="Z1030" s="180"/>
    </row>
    <row r="1031" spans="26:26">
      <c r="Z1031" s="180"/>
    </row>
    <row r="1032" spans="26:26">
      <c r="Z1032" s="180"/>
    </row>
    <row r="1033" spans="26:26">
      <c r="Z1033" s="180"/>
    </row>
    <row r="1034" spans="26:26">
      <c r="Z1034" s="180"/>
    </row>
    <row r="1035" spans="26:26">
      <c r="Z1035" s="180"/>
    </row>
    <row r="1036" spans="26:26">
      <c r="Z1036" s="180"/>
    </row>
    <row r="1037" spans="26:26">
      <c r="Z1037" s="180"/>
    </row>
    <row r="1038" spans="26:26">
      <c r="Z1038" s="180"/>
    </row>
    <row r="1039" spans="26:26">
      <c r="Z1039" s="180"/>
    </row>
    <row r="1040" spans="26:26">
      <c r="Z1040" s="180"/>
    </row>
    <row r="1041" spans="26:26">
      <c r="Z1041" s="180"/>
    </row>
    <row r="1042" spans="26:26">
      <c r="Z1042" s="180"/>
    </row>
    <row r="1043" spans="26:26">
      <c r="Z1043" s="180"/>
    </row>
    <row r="1044" spans="26:26">
      <c r="Z1044" s="180"/>
    </row>
    <row r="1045" spans="26:26">
      <c r="Z1045" s="180"/>
    </row>
    <row r="1046" spans="26:26">
      <c r="Z1046" s="180"/>
    </row>
    <row r="1047" spans="26:26">
      <c r="Z1047" s="180"/>
    </row>
    <row r="1048" spans="26:26">
      <c r="Z1048" s="180"/>
    </row>
    <row r="1049" spans="26:26">
      <c r="Z1049" s="180"/>
    </row>
    <row r="1050" spans="26:26">
      <c r="Z1050" s="180"/>
    </row>
    <row r="1051" spans="26:26">
      <c r="Z1051" s="180"/>
    </row>
    <row r="1052" spans="26:26">
      <c r="Z1052" s="180"/>
    </row>
    <row r="1053" spans="26:26">
      <c r="Z1053" s="180"/>
    </row>
    <row r="1054" spans="26:26">
      <c r="Z1054" s="180"/>
    </row>
    <row r="1055" spans="26:26">
      <c r="Z1055" s="180"/>
    </row>
    <row r="1056" spans="26:26">
      <c r="Z1056" s="180"/>
    </row>
    <row r="1057" spans="26:26">
      <c r="Z1057" s="180"/>
    </row>
    <row r="1058" spans="26:26">
      <c r="Z1058" s="180"/>
    </row>
    <row r="1059" spans="26:26">
      <c r="Z1059" s="180"/>
    </row>
    <row r="1060" spans="26:26">
      <c r="Z1060" s="180"/>
    </row>
    <row r="1061" spans="26:26">
      <c r="Z1061" s="180"/>
    </row>
    <row r="1062" spans="26:26">
      <c r="Z1062" s="180"/>
    </row>
    <row r="1063" spans="26:26">
      <c r="Z1063" s="180"/>
    </row>
    <row r="1064" spans="26:26">
      <c r="Z1064" s="180"/>
    </row>
    <row r="1065" spans="26:26">
      <c r="Z1065" s="180"/>
    </row>
    <row r="1066" spans="26:26">
      <c r="Z1066" s="180"/>
    </row>
    <row r="1067" spans="26:26">
      <c r="Z1067" s="180"/>
    </row>
    <row r="1068" spans="26:26">
      <c r="Z1068" s="180"/>
    </row>
    <row r="1069" spans="26:26">
      <c r="Z1069" s="180"/>
    </row>
    <row r="1070" spans="26:26">
      <c r="Z1070" s="180"/>
    </row>
    <row r="1071" spans="26:26">
      <c r="Z1071" s="180"/>
    </row>
    <row r="1072" spans="26:26">
      <c r="Z1072" s="180"/>
    </row>
    <row r="1073" spans="26:26">
      <c r="Z1073" s="180"/>
    </row>
    <row r="1074" spans="26:26">
      <c r="Z1074" s="180"/>
    </row>
    <row r="1075" spans="26:26">
      <c r="Z1075" s="180"/>
    </row>
    <row r="1076" spans="26:26">
      <c r="Z1076" s="180"/>
    </row>
    <row r="1077" spans="26:26">
      <c r="Z1077" s="180"/>
    </row>
    <row r="1078" spans="26:26">
      <c r="Z1078" s="180"/>
    </row>
    <row r="1079" spans="26:26">
      <c r="Z1079" s="180"/>
    </row>
    <row r="1080" spans="26:26">
      <c r="Z1080" s="180"/>
    </row>
    <row r="1081" spans="26:26">
      <c r="Z1081" s="180"/>
    </row>
    <row r="1082" spans="26:26">
      <c r="Z1082" s="180"/>
    </row>
    <row r="1083" spans="26:26">
      <c r="Z1083" s="180"/>
    </row>
    <row r="1084" spans="26:26">
      <c r="Z1084" s="180"/>
    </row>
    <row r="1085" spans="26:26">
      <c r="Z1085" s="180"/>
    </row>
    <row r="1086" spans="26:26">
      <c r="Z1086" s="180"/>
    </row>
    <row r="1087" spans="26:26">
      <c r="Z1087" s="180"/>
    </row>
    <row r="1088" spans="26:26">
      <c r="Z1088" s="180"/>
    </row>
    <row r="1089" spans="26:26">
      <c r="Z1089" s="180"/>
    </row>
    <row r="1090" spans="26:26">
      <c r="Z1090" s="180"/>
    </row>
    <row r="1091" spans="26:26">
      <c r="Z1091" s="180"/>
    </row>
    <row r="1092" spans="26:26">
      <c r="Z1092" s="180"/>
    </row>
    <row r="1093" spans="26:26">
      <c r="Z1093" s="180"/>
    </row>
    <row r="1094" spans="26:26">
      <c r="Z1094" s="180"/>
    </row>
    <row r="1095" spans="26:26">
      <c r="Z1095" s="180"/>
    </row>
    <row r="1096" spans="26:26">
      <c r="Z1096" s="180"/>
    </row>
    <row r="1097" spans="26:26">
      <c r="Z1097" s="180"/>
    </row>
    <row r="1098" spans="26:26">
      <c r="Z1098" s="180"/>
    </row>
    <row r="1099" spans="26:26">
      <c r="Z1099" s="180"/>
    </row>
    <row r="1100" spans="26:26">
      <c r="Z1100" s="180"/>
    </row>
    <row r="1101" spans="26:26">
      <c r="Z1101" s="180"/>
    </row>
    <row r="1102" spans="26:26">
      <c r="Z1102" s="180"/>
    </row>
    <row r="1103" spans="26:26">
      <c r="Z1103" s="180"/>
    </row>
    <row r="1104" spans="26:26">
      <c r="Z1104" s="180"/>
    </row>
    <row r="1105" spans="26:26">
      <c r="Z1105" s="180"/>
    </row>
    <row r="1106" spans="26:26">
      <c r="Z1106" s="180"/>
    </row>
    <row r="1107" spans="26:26">
      <c r="Z1107" s="180"/>
    </row>
    <row r="1108" spans="26:26">
      <c r="Z1108" s="180"/>
    </row>
    <row r="1109" spans="26:26">
      <c r="Z1109" s="180"/>
    </row>
    <row r="1110" spans="26:26">
      <c r="Z1110" s="180"/>
    </row>
    <row r="1111" spans="26:26">
      <c r="Z1111" s="180"/>
    </row>
    <row r="1112" spans="26:26">
      <c r="Z1112" s="180"/>
    </row>
    <row r="1113" spans="26:26">
      <c r="Z1113" s="180"/>
    </row>
    <row r="1114" spans="26:26">
      <c r="Z1114" s="180"/>
    </row>
    <row r="1115" spans="26:26">
      <c r="Z1115" s="180"/>
    </row>
    <row r="1116" spans="26:26">
      <c r="Z1116" s="180"/>
    </row>
    <row r="1117" spans="26:26">
      <c r="Z1117" s="180"/>
    </row>
    <row r="1118" spans="26:26">
      <c r="Z1118" s="180"/>
    </row>
    <row r="1119" spans="26:26">
      <c r="Z1119" s="180"/>
    </row>
    <row r="1120" spans="26:26">
      <c r="Z1120" s="180"/>
    </row>
    <row r="1121" spans="26:26">
      <c r="Z1121" s="180"/>
    </row>
    <row r="1122" spans="26:26">
      <c r="Z1122" s="180"/>
    </row>
    <row r="1123" spans="26:26">
      <c r="Z1123" s="180"/>
    </row>
    <row r="1124" spans="26:26">
      <c r="Z1124" s="180"/>
    </row>
    <row r="1125" spans="26:26">
      <c r="Z1125" s="180"/>
    </row>
    <row r="1126" spans="26:26">
      <c r="Z1126" s="180"/>
    </row>
    <row r="1127" spans="26:26">
      <c r="Z1127" s="180"/>
    </row>
    <row r="1128" spans="26:26">
      <c r="Z1128" s="180"/>
    </row>
    <row r="1129" spans="26:26">
      <c r="Z1129" s="180"/>
    </row>
    <row r="1130" spans="26:26">
      <c r="Z1130" s="180"/>
    </row>
    <row r="1131" spans="26:26">
      <c r="Z1131" s="180"/>
    </row>
    <row r="1132" spans="26:26">
      <c r="Z1132" s="180"/>
    </row>
    <row r="1133" spans="26:26">
      <c r="Z1133" s="180"/>
    </row>
    <row r="1134" spans="26:26">
      <c r="Z1134" s="180"/>
    </row>
    <row r="1135" spans="26:26">
      <c r="Z1135" s="180"/>
    </row>
    <row r="1136" spans="26:26">
      <c r="Z1136" s="180"/>
    </row>
    <row r="1137" spans="26:26">
      <c r="Z1137" s="180"/>
    </row>
    <row r="1138" spans="26:26">
      <c r="Z1138" s="180"/>
    </row>
    <row r="1139" spans="26:26">
      <c r="Z1139" s="180"/>
    </row>
    <row r="1140" spans="26:26">
      <c r="Z1140" s="180"/>
    </row>
    <row r="1141" spans="26:26">
      <c r="Z1141" s="180"/>
    </row>
    <row r="1142" spans="26:26">
      <c r="Z1142" s="180"/>
    </row>
    <row r="1143" spans="26:26">
      <c r="Z1143" s="180"/>
    </row>
    <row r="1144" spans="26:26">
      <c r="Z1144" s="180"/>
    </row>
    <row r="1145" spans="26:26">
      <c r="Z1145" s="180"/>
    </row>
    <row r="1146" spans="26:26">
      <c r="Z1146" s="180"/>
    </row>
    <row r="1147" spans="26:26">
      <c r="Z1147" s="180"/>
    </row>
    <row r="1148" spans="26:26">
      <c r="Z1148" s="180"/>
    </row>
    <row r="1149" spans="26:26">
      <c r="Z1149" s="180"/>
    </row>
    <row r="1150" spans="26:26">
      <c r="Z1150" s="180"/>
    </row>
    <row r="1151" spans="26:26">
      <c r="Z1151" s="180"/>
    </row>
    <row r="1152" spans="26:26">
      <c r="Z1152" s="180"/>
    </row>
    <row r="1153" spans="26:26">
      <c r="Z1153" s="180"/>
    </row>
    <row r="1154" spans="26:26">
      <c r="Z1154" s="180"/>
    </row>
    <row r="1155" spans="26:26">
      <c r="Z1155" s="180"/>
    </row>
    <row r="1156" spans="26:26">
      <c r="Z1156" s="180"/>
    </row>
    <row r="1157" spans="26:26">
      <c r="Z1157" s="180"/>
    </row>
    <row r="1158" spans="26:26">
      <c r="Z1158" s="180"/>
    </row>
    <row r="1159" spans="26:26">
      <c r="Z1159" s="180"/>
    </row>
    <row r="1160" spans="26:26">
      <c r="Z1160" s="180"/>
    </row>
    <row r="1161" spans="26:26">
      <c r="Z1161" s="180"/>
    </row>
    <row r="1162" spans="26:26">
      <c r="Z1162" s="180"/>
    </row>
    <row r="1163" spans="26:26">
      <c r="Z1163" s="180"/>
    </row>
    <row r="1164" spans="26:26">
      <c r="Z1164" s="180"/>
    </row>
    <row r="1165" spans="26:26">
      <c r="Z1165" s="180"/>
    </row>
    <row r="1166" spans="26:26">
      <c r="Z1166" s="180"/>
    </row>
    <row r="1167" spans="26:26">
      <c r="Z1167" s="180"/>
    </row>
    <row r="1168" spans="26:26">
      <c r="Z1168" s="180"/>
    </row>
    <row r="1169" spans="26:26">
      <c r="Z1169" s="180"/>
    </row>
    <row r="1170" spans="26:26">
      <c r="Z1170" s="180"/>
    </row>
    <row r="1171" spans="26:26">
      <c r="Z1171" s="180"/>
    </row>
    <row r="1172" spans="26:26">
      <c r="Z1172" s="180"/>
    </row>
    <row r="1173" spans="26:26">
      <c r="Z1173" s="180"/>
    </row>
    <row r="1174" spans="26:26">
      <c r="Z1174" s="180"/>
    </row>
    <row r="1175" spans="26:26">
      <c r="Z1175" s="180"/>
    </row>
    <row r="1176" spans="26:26">
      <c r="Z1176" s="180"/>
    </row>
    <row r="1177" spans="26:26">
      <c r="Z1177" s="180"/>
    </row>
    <row r="1178" spans="26:26">
      <c r="Z1178" s="180"/>
    </row>
    <row r="1179" spans="26:26">
      <c r="Z1179" s="180"/>
    </row>
    <row r="1180" spans="26:26">
      <c r="Z1180" s="180"/>
    </row>
    <row r="1181" spans="26:26">
      <c r="Z1181" s="180"/>
    </row>
    <row r="1182" spans="26:26">
      <c r="Z1182" s="180"/>
    </row>
    <row r="1183" spans="26:26">
      <c r="Z1183" s="180"/>
    </row>
    <row r="1184" spans="26:26">
      <c r="Z1184" s="180"/>
    </row>
    <row r="1185" spans="26:26">
      <c r="Z1185" s="180"/>
    </row>
    <row r="1186" spans="26:26">
      <c r="Z1186" s="180"/>
    </row>
    <row r="1187" spans="26:26">
      <c r="Z1187" s="180"/>
    </row>
    <row r="1188" spans="26:26">
      <c r="Z1188" s="180"/>
    </row>
    <row r="1189" spans="26:26">
      <c r="Z1189" s="180"/>
    </row>
    <row r="1190" spans="26:26">
      <c r="Z1190" s="180"/>
    </row>
    <row r="1191" spans="26:26">
      <c r="Z1191" s="180"/>
    </row>
    <row r="1192" spans="26:26">
      <c r="Z1192" s="180"/>
    </row>
    <row r="1193" spans="26:26">
      <c r="Z1193" s="180"/>
    </row>
    <row r="1194" spans="26:26">
      <c r="Z1194" s="180"/>
    </row>
    <row r="1195" spans="26:26">
      <c r="Z1195" s="180"/>
    </row>
    <row r="1196" spans="26:26">
      <c r="Z1196" s="180"/>
    </row>
    <row r="1197" spans="26:26">
      <c r="Z1197" s="180"/>
    </row>
    <row r="1198" spans="26:26">
      <c r="Z1198" s="180"/>
    </row>
    <row r="1199" spans="26:26">
      <c r="Z1199" s="180"/>
    </row>
    <row r="1200" spans="26:26">
      <c r="Z1200" s="180"/>
    </row>
    <row r="1201" spans="26:26">
      <c r="Z1201" s="180"/>
    </row>
    <row r="1202" spans="26:26">
      <c r="Z1202" s="180"/>
    </row>
    <row r="1203" spans="26:26">
      <c r="Z1203" s="180"/>
    </row>
    <row r="1204" spans="26:26">
      <c r="Z1204" s="180"/>
    </row>
    <row r="1205" spans="26:26">
      <c r="Z1205" s="180"/>
    </row>
    <row r="1206" spans="26:26">
      <c r="Z1206" s="180"/>
    </row>
    <row r="1207" spans="26:26">
      <c r="Z1207" s="180"/>
    </row>
    <row r="1208" spans="26:26">
      <c r="Z1208" s="180"/>
    </row>
    <row r="1209" spans="26:26">
      <c r="Z1209" s="180"/>
    </row>
    <row r="1210" spans="26:26">
      <c r="Z1210" s="180"/>
    </row>
    <row r="1211" spans="26:26">
      <c r="Z1211" s="180"/>
    </row>
    <row r="1212" spans="26:26">
      <c r="Z1212" s="180"/>
    </row>
    <row r="1213" spans="26:26">
      <c r="Z1213" s="180"/>
    </row>
    <row r="1214" spans="26:26">
      <c r="Z1214" s="180"/>
    </row>
    <row r="1215" spans="26:26">
      <c r="Z1215" s="180"/>
    </row>
    <row r="1216" spans="26:26">
      <c r="Z1216" s="180"/>
    </row>
    <row r="1217" spans="26:26">
      <c r="Z1217" s="180"/>
    </row>
    <row r="1218" spans="26:26">
      <c r="Z1218" s="180"/>
    </row>
    <row r="1219" spans="26:26">
      <c r="Z1219" s="180"/>
    </row>
    <row r="1220" spans="26:26">
      <c r="Z1220" s="180"/>
    </row>
    <row r="1221" spans="26:26">
      <c r="Z1221" s="180"/>
    </row>
    <row r="1222" spans="26:26">
      <c r="Z1222" s="180"/>
    </row>
    <row r="1223" spans="26:26">
      <c r="Z1223" s="180"/>
    </row>
    <row r="1224" spans="26:26">
      <c r="Z1224" s="180"/>
    </row>
    <row r="1225" spans="26:26">
      <c r="Z1225" s="180"/>
    </row>
    <row r="1226" spans="26:26">
      <c r="Z1226" s="180"/>
    </row>
    <row r="1227" spans="26:26">
      <c r="Z1227" s="180"/>
    </row>
    <row r="1228" spans="26:26">
      <c r="Z1228" s="180"/>
    </row>
    <row r="1229" spans="26:26">
      <c r="Z1229" s="180"/>
    </row>
    <row r="1230" spans="26:26">
      <c r="Z1230" s="180"/>
    </row>
    <row r="1231" spans="26:26">
      <c r="Z1231" s="180"/>
    </row>
    <row r="1232" spans="26:26">
      <c r="Z1232" s="180"/>
    </row>
    <row r="1233" spans="26:26">
      <c r="Z1233" s="180"/>
    </row>
    <row r="1234" spans="26:26">
      <c r="Z1234" s="180"/>
    </row>
    <row r="1235" spans="26:26">
      <c r="Z1235" s="180"/>
    </row>
    <row r="1236" spans="26:26">
      <c r="Z1236" s="180"/>
    </row>
    <row r="1237" spans="26:26">
      <c r="Z1237" s="180"/>
    </row>
    <row r="1238" spans="26:26">
      <c r="Z1238" s="180"/>
    </row>
    <row r="1239" spans="26:26">
      <c r="Z1239" s="180"/>
    </row>
    <row r="1240" spans="26:26">
      <c r="Z1240" s="180"/>
    </row>
    <row r="1241" spans="26:26">
      <c r="Z1241" s="180"/>
    </row>
    <row r="1242" spans="26:26">
      <c r="Z1242" s="180"/>
    </row>
    <row r="1243" spans="26:26">
      <c r="Z1243" s="180"/>
    </row>
    <row r="1244" spans="26:26">
      <c r="Z1244" s="180"/>
    </row>
    <row r="1245" spans="26:26">
      <c r="Z1245" s="180"/>
    </row>
    <row r="1246" spans="26:26">
      <c r="Z1246" s="180"/>
    </row>
    <row r="1247" spans="26:26">
      <c r="Z1247" s="180"/>
    </row>
    <row r="1248" spans="26:26">
      <c r="Z1248" s="180"/>
    </row>
    <row r="1249" spans="26:26">
      <c r="Z1249" s="180"/>
    </row>
    <row r="1250" spans="26:26">
      <c r="Z1250" s="180"/>
    </row>
    <row r="1251" spans="26:26">
      <c r="Z1251" s="180"/>
    </row>
    <row r="1252" spans="26:26">
      <c r="Z1252" s="180"/>
    </row>
    <row r="1253" spans="26:26">
      <c r="Z1253" s="180"/>
    </row>
    <row r="1254" spans="26:26">
      <c r="Z1254" s="180"/>
    </row>
    <row r="1255" spans="26:26">
      <c r="Z1255" s="180"/>
    </row>
    <row r="1256" spans="26:26">
      <c r="Z1256" s="180"/>
    </row>
    <row r="1257" spans="26:26">
      <c r="Z1257" s="180"/>
    </row>
    <row r="1258" spans="26:26">
      <c r="Z1258" s="180"/>
    </row>
    <row r="1259" spans="26:26">
      <c r="Z1259" s="180"/>
    </row>
    <row r="1260" spans="26:26">
      <c r="Z1260" s="180"/>
    </row>
    <row r="1261" spans="26:26">
      <c r="Z1261" s="180"/>
    </row>
    <row r="1262" spans="26:26">
      <c r="Z1262" s="180"/>
    </row>
    <row r="1263" spans="26:26">
      <c r="Z1263" s="180"/>
    </row>
    <row r="1264" spans="26:26">
      <c r="Z1264" s="180"/>
    </row>
    <row r="1265" spans="26:26">
      <c r="Z1265" s="180"/>
    </row>
    <row r="1266" spans="26:26">
      <c r="Z1266" s="180"/>
    </row>
    <row r="1267" spans="26:26">
      <c r="Z1267" s="180"/>
    </row>
    <row r="1268" spans="26:26">
      <c r="Z1268" s="180"/>
    </row>
    <row r="1269" spans="26:26">
      <c r="Z1269" s="180"/>
    </row>
    <row r="1270" spans="26:26">
      <c r="Z1270" s="180"/>
    </row>
    <row r="1271" spans="26:26">
      <c r="Z1271" s="180"/>
    </row>
    <row r="1272" spans="26:26">
      <c r="Z1272" s="180"/>
    </row>
    <row r="1273" spans="26:26">
      <c r="Z1273" s="180"/>
    </row>
    <row r="1274" spans="26:26">
      <c r="Z1274" s="180"/>
    </row>
    <row r="1275" spans="26:26">
      <c r="Z1275" s="180"/>
    </row>
    <row r="1276" spans="26:26">
      <c r="Z1276" s="180"/>
    </row>
    <row r="1277" spans="26:26">
      <c r="Z1277" s="180"/>
    </row>
    <row r="1278" spans="26:26">
      <c r="Z1278" s="180"/>
    </row>
    <row r="1279" spans="26:26">
      <c r="Z1279" s="180"/>
    </row>
    <row r="1280" spans="26:26">
      <c r="Z1280" s="180"/>
    </row>
    <row r="1281" spans="26:26">
      <c r="Z1281" s="180"/>
    </row>
    <row r="1282" spans="26:26">
      <c r="Z1282" s="180"/>
    </row>
    <row r="1283" spans="26:26">
      <c r="Z1283" s="180"/>
    </row>
    <row r="1284" spans="26:26">
      <c r="Z1284" s="180"/>
    </row>
    <row r="1285" spans="26:26">
      <c r="Z1285" s="180"/>
    </row>
    <row r="1286" spans="26:26">
      <c r="Z1286" s="180"/>
    </row>
    <row r="1287" spans="26:26">
      <c r="Z1287" s="180"/>
    </row>
    <row r="1288" spans="26:26">
      <c r="Z1288" s="180"/>
    </row>
    <row r="1289" spans="26:26">
      <c r="Z1289" s="180"/>
    </row>
    <row r="1290" spans="26:26">
      <c r="Z1290" s="180"/>
    </row>
    <row r="1291" spans="26:26">
      <c r="Z1291" s="180"/>
    </row>
    <row r="1292" spans="26:26">
      <c r="Z1292" s="180"/>
    </row>
    <row r="1293" spans="26:26">
      <c r="Z1293" s="180"/>
    </row>
    <row r="1294" spans="26:26">
      <c r="Z1294" s="180"/>
    </row>
    <row r="1295" spans="26:26">
      <c r="Z1295" s="180"/>
    </row>
    <row r="1296" spans="26:26">
      <c r="Z1296" s="180"/>
    </row>
    <row r="1297" spans="26:26">
      <c r="Z1297" s="180"/>
    </row>
    <row r="1298" spans="26:26">
      <c r="Z1298" s="180"/>
    </row>
    <row r="1299" spans="26:26">
      <c r="Z1299" s="180"/>
    </row>
    <row r="1300" spans="26:26">
      <c r="Z1300" s="180"/>
    </row>
    <row r="1301" spans="26:26">
      <c r="Z1301" s="180"/>
    </row>
    <row r="1302" spans="26:26">
      <c r="Z1302" s="180"/>
    </row>
    <row r="1303" spans="26:26">
      <c r="Z1303" s="180"/>
    </row>
    <row r="1304" spans="26:26">
      <c r="Z1304" s="180"/>
    </row>
    <row r="1305" spans="26:26">
      <c r="Z1305" s="180"/>
    </row>
    <row r="1306" spans="26:26">
      <c r="Z1306" s="180"/>
    </row>
    <row r="1307" spans="26:26">
      <c r="Z1307" s="180"/>
    </row>
    <row r="1308" spans="26:26">
      <c r="Z1308" s="180"/>
    </row>
    <row r="1309" spans="26:26">
      <c r="Z1309" s="180"/>
    </row>
    <row r="1310" spans="26:26">
      <c r="Z1310" s="180"/>
    </row>
    <row r="1311" spans="26:26">
      <c r="Z1311" s="180"/>
    </row>
    <row r="1312" spans="26:26">
      <c r="Z1312" s="180"/>
    </row>
    <row r="1313" spans="26:26">
      <c r="Z1313" s="180"/>
    </row>
    <row r="1314" spans="26:26">
      <c r="Z1314" s="180"/>
    </row>
    <row r="1315" spans="26:26">
      <c r="Z1315" s="180"/>
    </row>
    <row r="1316" spans="26:26">
      <c r="Z1316" s="180"/>
    </row>
    <row r="1317" spans="26:26">
      <c r="Z1317" s="180"/>
    </row>
    <row r="1318" spans="26:26">
      <c r="Z1318" s="180"/>
    </row>
    <row r="1319" spans="26:26">
      <c r="Z1319" s="180"/>
    </row>
    <row r="1320" spans="26:26">
      <c r="Z1320" s="180"/>
    </row>
    <row r="1321" spans="26:26">
      <c r="Z1321" s="180"/>
    </row>
    <row r="1322" spans="26:26">
      <c r="Z1322" s="180"/>
    </row>
    <row r="1323" spans="26:26">
      <c r="Z1323" s="180"/>
    </row>
    <row r="1324" spans="26:26">
      <c r="Z1324" s="180"/>
    </row>
    <row r="1325" spans="26:26">
      <c r="Z1325" s="180"/>
    </row>
    <row r="1326" spans="26:26">
      <c r="Z1326" s="180"/>
    </row>
    <row r="1327" spans="26:26">
      <c r="Z1327" s="180"/>
    </row>
    <row r="1328" spans="26:26">
      <c r="Z1328" s="180"/>
    </row>
    <row r="1329" spans="26:26">
      <c r="Z1329" s="180"/>
    </row>
    <row r="1330" spans="26:26">
      <c r="Z1330" s="180"/>
    </row>
    <row r="1331" spans="26:26">
      <c r="Z1331" s="180"/>
    </row>
    <row r="1332" spans="26:26">
      <c r="Z1332" s="180"/>
    </row>
    <row r="1333" spans="26:26">
      <c r="Z1333" s="180"/>
    </row>
    <row r="1334" spans="26:26">
      <c r="Z1334" s="180"/>
    </row>
    <row r="1335" spans="26:26">
      <c r="Z1335" s="180"/>
    </row>
    <row r="1336" spans="26:26">
      <c r="Z1336" s="180"/>
    </row>
    <row r="1337" spans="26:26">
      <c r="Z1337" s="180"/>
    </row>
    <row r="1338" spans="26:26">
      <c r="Z1338" s="180"/>
    </row>
    <row r="1339" spans="26:26">
      <c r="Z1339" s="180"/>
    </row>
    <row r="1340" spans="26:26">
      <c r="Z1340" s="180"/>
    </row>
    <row r="1341" spans="26:26">
      <c r="Z1341" s="180"/>
    </row>
    <row r="1342" spans="26:26">
      <c r="Z1342" s="180"/>
    </row>
    <row r="1343" spans="26:26">
      <c r="Z1343" s="180"/>
    </row>
    <row r="1344" spans="26:26">
      <c r="Z1344" s="180"/>
    </row>
    <row r="1345" spans="26:26">
      <c r="Z1345" s="180"/>
    </row>
    <row r="1346" spans="26:26">
      <c r="Z1346" s="180"/>
    </row>
    <row r="1347" spans="26:26">
      <c r="Z1347" s="180"/>
    </row>
    <row r="1348" spans="26:26">
      <c r="Z1348" s="180"/>
    </row>
    <row r="1349" spans="26:26">
      <c r="Z1349" s="180"/>
    </row>
    <row r="1350" spans="26:26">
      <c r="Z1350" s="180"/>
    </row>
    <row r="1351" spans="26:26">
      <c r="Z1351" s="180"/>
    </row>
    <row r="1352" spans="26:26">
      <c r="Z1352" s="180"/>
    </row>
    <row r="1353" spans="26:26">
      <c r="Z1353" s="180"/>
    </row>
    <row r="1354" spans="26:26">
      <c r="Z1354" s="180"/>
    </row>
    <row r="1355" spans="26:26">
      <c r="Z1355" s="180"/>
    </row>
    <row r="1356" spans="26:26">
      <c r="Z1356" s="180"/>
    </row>
    <row r="1357" spans="26:26">
      <c r="Z1357" s="180"/>
    </row>
    <row r="1358" spans="26:26">
      <c r="Z1358" s="180"/>
    </row>
    <row r="1359" spans="26:26">
      <c r="Z1359" s="180"/>
    </row>
    <row r="1360" spans="26:26">
      <c r="Z1360" s="180"/>
    </row>
    <row r="1361" spans="26:26">
      <c r="Z1361" s="180"/>
    </row>
    <row r="1362" spans="26:26">
      <c r="Z1362" s="180"/>
    </row>
    <row r="1363" spans="26:26">
      <c r="Z1363" s="180"/>
    </row>
    <row r="1364" spans="26:26">
      <c r="Z1364" s="180"/>
    </row>
    <row r="1365" spans="26:26">
      <c r="Z1365" s="180"/>
    </row>
    <row r="1366" spans="26:26">
      <c r="Z1366" s="180"/>
    </row>
    <row r="1367" spans="26:26">
      <c r="Z1367" s="180"/>
    </row>
    <row r="1368" spans="26:26">
      <c r="Z1368" s="180"/>
    </row>
    <row r="1369" spans="26:26">
      <c r="Z1369" s="180"/>
    </row>
    <row r="1370" spans="26:26">
      <c r="Z1370" s="180"/>
    </row>
    <row r="1371" spans="26:26">
      <c r="Z1371" s="180"/>
    </row>
    <row r="1372" spans="26:26">
      <c r="Z1372" s="180"/>
    </row>
    <row r="1373" spans="26:26">
      <c r="Z1373" s="180"/>
    </row>
    <row r="1374" spans="26:26">
      <c r="Z1374" s="180"/>
    </row>
    <row r="1375" spans="26:26">
      <c r="Z1375" s="180"/>
    </row>
    <row r="1376" spans="26:26">
      <c r="Z1376" s="180"/>
    </row>
    <row r="1377" spans="26:26">
      <c r="Z1377" s="180"/>
    </row>
    <row r="1378" spans="26:26">
      <c r="Z1378" s="180"/>
    </row>
    <row r="1379" spans="26:26">
      <c r="Z1379" s="180"/>
    </row>
    <row r="1380" spans="26:26">
      <c r="Z1380" s="180"/>
    </row>
    <row r="1381" spans="26:26">
      <c r="Z1381" s="180"/>
    </row>
    <row r="1382" spans="26:26">
      <c r="Z1382" s="180"/>
    </row>
    <row r="1383" spans="26:26">
      <c r="Z1383" s="180"/>
    </row>
    <row r="1384" spans="26:26">
      <c r="Z1384" s="180"/>
    </row>
    <row r="1385" spans="26:26">
      <c r="Z1385" s="180"/>
    </row>
    <row r="1386" spans="26:26">
      <c r="Z1386" s="180"/>
    </row>
    <row r="1387" spans="26:26">
      <c r="Z1387" s="180"/>
    </row>
    <row r="1388" spans="26:26">
      <c r="Z1388" s="180"/>
    </row>
    <row r="1389" spans="26:26">
      <c r="Z1389" s="180"/>
    </row>
    <row r="1390" spans="26:26">
      <c r="Z1390" s="180"/>
    </row>
    <row r="1391" spans="26:26">
      <c r="Z1391" s="180"/>
    </row>
    <row r="1392" spans="26:26">
      <c r="Z1392" s="180"/>
    </row>
    <row r="1393" spans="26:26">
      <c r="Z1393" s="180"/>
    </row>
    <row r="1394" spans="26:26">
      <c r="Z1394" s="180"/>
    </row>
    <row r="1395" spans="26:26">
      <c r="Z1395" s="180"/>
    </row>
    <row r="1396" spans="26:26">
      <c r="Z1396" s="180"/>
    </row>
    <row r="1397" spans="26:26">
      <c r="Z1397" s="180"/>
    </row>
    <row r="1398" spans="26:26">
      <c r="Z1398" s="180"/>
    </row>
    <row r="1399" spans="26:26">
      <c r="Z1399" s="180"/>
    </row>
    <row r="1400" spans="26:26">
      <c r="Z1400" s="180"/>
    </row>
    <row r="1401" spans="26:26">
      <c r="Z1401" s="180"/>
    </row>
    <row r="1402" spans="26:26">
      <c r="Z1402" s="180"/>
    </row>
    <row r="1403" spans="26:26">
      <c r="Z1403" s="180"/>
    </row>
    <row r="1404" spans="26:26">
      <c r="Z1404" s="180"/>
    </row>
    <row r="1405" spans="26:26">
      <c r="Z1405" s="180"/>
    </row>
    <row r="1406" spans="26:26">
      <c r="Z1406" s="180"/>
    </row>
    <row r="1407" spans="26:26">
      <c r="Z1407" s="180"/>
    </row>
    <row r="1408" spans="26:26">
      <c r="Z1408" s="180"/>
    </row>
    <row r="1409" spans="26:26">
      <c r="Z1409" s="180"/>
    </row>
    <row r="1410" spans="26:26">
      <c r="Z1410" s="180"/>
    </row>
    <row r="1411" spans="26:26">
      <c r="Z1411" s="180"/>
    </row>
    <row r="1412" spans="26:26">
      <c r="Z1412" s="180"/>
    </row>
    <row r="1413" spans="26:26">
      <c r="Z1413" s="180"/>
    </row>
    <row r="1414" spans="26:26">
      <c r="Z1414" s="180"/>
    </row>
    <row r="1415" spans="26:26">
      <c r="Z1415" s="180"/>
    </row>
    <row r="1416" spans="26:26">
      <c r="Z1416" s="180"/>
    </row>
    <row r="1417" spans="26:26">
      <c r="Z1417" s="180"/>
    </row>
    <row r="1418" spans="26:26">
      <c r="Z1418" s="180"/>
    </row>
    <row r="1419" spans="26:26">
      <c r="Z1419" s="180"/>
    </row>
    <row r="1420" spans="26:26">
      <c r="Z1420" s="180"/>
    </row>
    <row r="1421" spans="26:26">
      <c r="Z1421" s="180"/>
    </row>
    <row r="1422" spans="26:26">
      <c r="Z1422" s="180"/>
    </row>
    <row r="1423" spans="26:26">
      <c r="Z1423" s="180"/>
    </row>
    <row r="1424" spans="26:26">
      <c r="Z1424" s="180"/>
    </row>
    <row r="1425" spans="26:26">
      <c r="Z1425" s="180"/>
    </row>
    <row r="1426" spans="26:26">
      <c r="Z1426" s="180"/>
    </row>
    <row r="1427" spans="26:26">
      <c r="Z1427" s="180"/>
    </row>
    <row r="1428" spans="26:26">
      <c r="Z1428" s="180"/>
    </row>
    <row r="1429" spans="26:26">
      <c r="Z1429" s="180"/>
    </row>
    <row r="1430" spans="26:26">
      <c r="Z1430" s="180"/>
    </row>
    <row r="1431" spans="26:26">
      <c r="Z1431" s="180"/>
    </row>
    <row r="1432" spans="26:26">
      <c r="Z1432" s="180"/>
    </row>
    <row r="1433" spans="26:26">
      <c r="Z1433" s="180"/>
    </row>
    <row r="1434" spans="26:26">
      <c r="Z1434" s="180"/>
    </row>
    <row r="1435" spans="26:26">
      <c r="Z1435" s="180"/>
    </row>
    <row r="1436" spans="26:26">
      <c r="Z1436" s="180"/>
    </row>
    <row r="1437" spans="26:26">
      <c r="Z1437" s="180"/>
    </row>
    <row r="1438" spans="26:26">
      <c r="Z1438" s="180"/>
    </row>
    <row r="1439" spans="26:26">
      <c r="Z1439" s="180"/>
    </row>
    <row r="1440" spans="26:26">
      <c r="Z1440" s="180"/>
    </row>
    <row r="1441" spans="26:26">
      <c r="Z1441" s="180"/>
    </row>
    <row r="1442" spans="26:26">
      <c r="Z1442" s="180"/>
    </row>
    <row r="1443" spans="26:26">
      <c r="Z1443" s="180"/>
    </row>
    <row r="1444" spans="26:26">
      <c r="Z1444" s="180"/>
    </row>
    <row r="1445" spans="26:26">
      <c r="Z1445" s="180"/>
    </row>
    <row r="1446" spans="26:26">
      <c r="Z1446" s="180"/>
    </row>
    <row r="1447" spans="26:26">
      <c r="Z1447" s="180"/>
    </row>
    <row r="1448" spans="26:26">
      <c r="Z1448" s="180"/>
    </row>
    <row r="1449" spans="26:26">
      <c r="Z1449" s="180"/>
    </row>
    <row r="1450" spans="26:26">
      <c r="Z1450" s="180"/>
    </row>
    <row r="1451" spans="26:26">
      <c r="Z1451" s="180"/>
    </row>
    <row r="1452" spans="26:26">
      <c r="Z1452" s="180"/>
    </row>
    <row r="1453" spans="26:26">
      <c r="Z1453" s="180"/>
    </row>
    <row r="1454" spans="26:26">
      <c r="Z1454" s="180"/>
    </row>
    <row r="1455" spans="26:26">
      <c r="Z1455" s="180"/>
    </row>
    <row r="1456" spans="26:26">
      <c r="Z1456" s="180"/>
    </row>
    <row r="1457" spans="26:26">
      <c r="Z1457" s="180"/>
    </row>
    <row r="1458" spans="26:26">
      <c r="Z1458" s="180"/>
    </row>
    <row r="1459" spans="26:26">
      <c r="Z1459" s="180"/>
    </row>
    <row r="1460" spans="26:26">
      <c r="Z1460" s="180"/>
    </row>
    <row r="1461" spans="26:26">
      <c r="Z1461" s="180"/>
    </row>
    <row r="1462" spans="26:26">
      <c r="Z1462" s="180"/>
    </row>
    <row r="1463" spans="26:26">
      <c r="Z1463" s="180"/>
    </row>
    <row r="1464" spans="26:26">
      <c r="Z1464" s="180"/>
    </row>
    <row r="1465" spans="26:26">
      <c r="Z1465" s="180"/>
    </row>
    <row r="1466" spans="26:26">
      <c r="Z1466" s="180"/>
    </row>
    <row r="1467" spans="26:26">
      <c r="Z1467" s="180"/>
    </row>
    <row r="1468" spans="26:26">
      <c r="Z1468" s="180"/>
    </row>
    <row r="1469" spans="26:26">
      <c r="Z1469" s="180"/>
    </row>
    <row r="1470" spans="26:26">
      <c r="Z1470" s="180"/>
    </row>
    <row r="1471" spans="26:26">
      <c r="Z1471" s="180"/>
    </row>
    <row r="1472" spans="26:26">
      <c r="Z1472" s="180"/>
    </row>
    <row r="1473" spans="26:26">
      <c r="Z1473" s="180"/>
    </row>
    <row r="1474" spans="26:26">
      <c r="Z1474" s="180"/>
    </row>
    <row r="1475" spans="26:26">
      <c r="Z1475" s="180"/>
    </row>
    <row r="1476" spans="26:26">
      <c r="Z1476" s="180"/>
    </row>
    <row r="1477" spans="26:26">
      <c r="Z1477" s="180"/>
    </row>
    <row r="1478" spans="26:26">
      <c r="Z1478" s="180"/>
    </row>
    <row r="1479" spans="26:26">
      <c r="Z1479" s="180"/>
    </row>
    <row r="1480" spans="26:26">
      <c r="Z1480" s="180"/>
    </row>
    <row r="1481" spans="26:26">
      <c r="Z1481" s="180"/>
    </row>
    <row r="1482" spans="26:26">
      <c r="Z1482" s="180"/>
    </row>
    <row r="1483" spans="26:26">
      <c r="Z1483" s="180"/>
    </row>
    <row r="1484" spans="26:26">
      <c r="Z1484" s="180"/>
    </row>
    <row r="1485" spans="26:26">
      <c r="Z1485" s="180"/>
    </row>
    <row r="1486" spans="26:26">
      <c r="Z1486" s="180"/>
    </row>
    <row r="1487" spans="26:26">
      <c r="Z1487" s="180"/>
    </row>
    <row r="1488" spans="26:26">
      <c r="Z1488" s="180"/>
    </row>
    <row r="1489" spans="26:26">
      <c r="Z1489" s="180"/>
    </row>
    <row r="1490" spans="26:26">
      <c r="Z1490" s="180"/>
    </row>
    <row r="1491" spans="26:26">
      <c r="Z1491" s="180"/>
    </row>
  </sheetData>
  <phoneticPr fontId="4" type="noConversion"/>
  <pageMargins left="0.5" right="0.5" top="1" bottom="1" header="0.5" footer="0.5"/>
  <pageSetup scale="65" fitToHeight="16" pageOrder="overThenDown" orientation="landscape" r:id="rId2"/>
  <headerFooter alignWithMargins="0">
    <oddHeader>&amp;L&amp;"Arial,Bold"&amp;10SREB-State Data Exchange&amp;C&amp;"Arial,Bold"&amp;10Preliminary Tables&amp;R&amp;"Arial,Bold"&amp;10Part 2: Persistence / Progression -- 4-Year Insts.</oddHeader>
    <oddFooter>&amp;L&amp;"Arial,Bold"&amp;10For Agency Review Only&amp;R&amp;"Arial,Bold"&amp;10October 2009</oddFooter>
  </headerFooter>
  <rowBreaks count="15" manualBreakCount="15">
    <brk id="46" max="22" man="1"/>
    <brk id="88" max="22" man="1"/>
    <brk id="130" max="22" man="1"/>
    <brk id="172" max="22" man="1"/>
    <brk id="214" max="22" man="1"/>
    <brk id="256" max="22" man="1"/>
    <brk id="298" max="22" man="1"/>
    <brk id="340" max="22" man="1"/>
    <brk id="382" max="22" man="1"/>
    <brk id="424" max="22" man="1"/>
    <brk id="466" max="22" man="1"/>
    <brk id="508" max="22" man="1"/>
    <brk id="550" max="22" man="1"/>
    <brk id="592" max="22" man="1"/>
    <brk id="634" max="22" man="1"/>
  </rowBreaks>
  <legacyDrawing r:id="rId3"/>
</worksheet>
</file>

<file path=xl/worksheets/sheet8.xml><?xml version="1.0" encoding="utf-8"?>
<worksheet xmlns="http://schemas.openxmlformats.org/spreadsheetml/2006/main" xmlns:r="http://schemas.openxmlformats.org/officeDocument/2006/relationships">
  <sheetPr codeName="Sheet2" enableFormatConditionsCalculation="0">
    <tabColor indexed="17"/>
  </sheetPr>
  <dimension ref="A1:AO676"/>
  <sheetViews>
    <sheetView showGridLines="0" showZeros="0" tabSelected="1" zoomScale="90" zoomScaleNormal="90" zoomScaleSheetLayoutView="75" workbookViewId="0">
      <pane xSplit="2" ySplit="4" topLeftCell="Q561" activePane="bottomRight" state="frozen"/>
      <selection activeCell="A677" sqref="A677:X718"/>
      <selection pane="topRight" activeCell="A677" sqref="A677:X718"/>
      <selection pane="bottomLeft" activeCell="A677" sqref="A677:X718"/>
      <selection pane="bottomRight" activeCell="Q583" sqref="Q583:Q588"/>
    </sheetView>
  </sheetViews>
  <sheetFormatPr defaultColWidth="7.625" defaultRowHeight="12.75"/>
  <cols>
    <col min="1" max="1" width="7.625" style="221"/>
    <col min="2" max="2" width="16.125" style="180" customWidth="1"/>
    <col min="3" max="9" width="7.625" style="180"/>
    <col min="10" max="10" width="7.625" style="179"/>
    <col min="11" max="11" width="7.625" style="180"/>
    <col min="12" max="12" width="7.625" style="179"/>
    <col min="13" max="14" width="7.625" style="303"/>
    <col min="15" max="15" width="7.25" style="303" customWidth="1"/>
    <col min="16" max="18" width="7.625" style="303"/>
    <col min="19" max="19" width="7.625" style="687"/>
    <col min="20" max="20" width="7.625" style="17"/>
    <col min="21" max="21" width="7.625" style="303"/>
    <col min="22" max="29" width="7.625" style="659"/>
    <col min="30" max="30" width="7.625" style="658"/>
    <col min="31" max="31" width="7.625" style="179"/>
    <col min="32" max="16384" width="7.625" style="4"/>
  </cols>
  <sheetData>
    <row r="1" spans="1:41">
      <c r="A1" s="304"/>
      <c r="B1" s="85"/>
      <c r="C1" s="70" t="s">
        <v>349</v>
      </c>
      <c r="D1" s="71"/>
      <c r="E1" s="71"/>
      <c r="F1" s="71"/>
      <c r="G1" s="71"/>
      <c r="H1" s="71"/>
      <c r="I1" s="615"/>
      <c r="J1" s="619"/>
      <c r="K1" s="619"/>
      <c r="L1" s="731"/>
      <c r="M1" s="729"/>
      <c r="N1" s="282"/>
      <c r="O1" s="282"/>
      <c r="P1" s="282"/>
      <c r="Q1" s="282"/>
      <c r="R1" s="282"/>
      <c r="S1" s="679"/>
      <c r="T1" s="623"/>
      <c r="U1" s="283"/>
      <c r="V1" s="646"/>
      <c r="W1" s="647"/>
      <c r="X1" s="647"/>
      <c r="Y1" s="647"/>
      <c r="Z1" s="647"/>
      <c r="AA1" s="647"/>
      <c r="AB1" s="647"/>
      <c r="AC1" s="648"/>
      <c r="AD1" s="649"/>
      <c r="AE1" s="583"/>
    </row>
    <row r="2" spans="1:41">
      <c r="A2" s="635"/>
      <c r="B2" s="637"/>
      <c r="C2" s="638" t="s">
        <v>431</v>
      </c>
      <c r="D2" s="638" t="s">
        <v>393</v>
      </c>
      <c r="E2" s="638"/>
      <c r="F2" s="616"/>
      <c r="G2" s="616"/>
      <c r="H2" s="616"/>
      <c r="I2" s="616"/>
      <c r="J2" s="620"/>
      <c r="K2" s="616"/>
      <c r="L2" s="311"/>
      <c r="M2" s="729"/>
      <c r="N2" s="282"/>
      <c r="O2" s="282"/>
      <c r="P2" s="282"/>
      <c r="Q2" s="282"/>
      <c r="R2" s="282"/>
      <c r="S2" s="679"/>
      <c r="T2" s="623"/>
      <c r="U2" s="283"/>
      <c r="V2" s="646"/>
      <c r="W2" s="647"/>
      <c r="X2" s="647"/>
      <c r="Y2" s="647"/>
      <c r="Z2" s="647"/>
      <c r="AA2" s="647"/>
      <c r="AB2" s="647"/>
      <c r="AC2" s="648"/>
      <c r="AD2" s="649"/>
      <c r="AE2" s="311"/>
      <c r="AG2" s="4" t="s">
        <v>59</v>
      </c>
    </row>
    <row r="3" spans="1:41" s="69" customFormat="1" ht="25.5">
      <c r="A3" s="276"/>
      <c r="B3" s="32"/>
      <c r="C3" s="638" t="s">
        <v>730</v>
      </c>
      <c r="D3" s="616"/>
      <c r="E3" s="616"/>
      <c r="F3" s="639"/>
      <c r="G3" s="644" t="s">
        <v>935</v>
      </c>
      <c r="H3" s="638" t="s">
        <v>374</v>
      </c>
      <c r="I3" s="616"/>
      <c r="J3" s="620"/>
      <c r="K3" s="727" t="s">
        <v>935</v>
      </c>
      <c r="L3" s="312"/>
      <c r="M3" s="624"/>
      <c r="N3" s="284"/>
      <c r="O3" s="284"/>
      <c r="P3" s="285"/>
      <c r="Q3" s="286" t="s">
        <v>373</v>
      </c>
      <c r="R3" s="287" t="s">
        <v>374</v>
      </c>
      <c r="S3" s="680"/>
      <c r="T3" s="624"/>
      <c r="U3" s="308" t="s">
        <v>934</v>
      </c>
      <c r="V3" s="650" t="s">
        <v>730</v>
      </c>
      <c r="W3" s="651"/>
      <c r="X3" s="651"/>
      <c r="Y3" s="652"/>
      <c r="Z3" s="653" t="s">
        <v>373</v>
      </c>
      <c r="AA3" s="654" t="s">
        <v>374</v>
      </c>
      <c r="AB3" s="651"/>
      <c r="AC3" s="651"/>
      <c r="AD3" s="653" t="s">
        <v>934</v>
      </c>
      <c r="AE3" s="312"/>
    </row>
    <row r="4" spans="1:41">
      <c r="A4" s="635" t="s">
        <v>394</v>
      </c>
      <c r="B4" s="732" t="s">
        <v>717</v>
      </c>
      <c r="C4" s="640">
        <v>7</v>
      </c>
      <c r="D4" s="617">
        <v>8</v>
      </c>
      <c r="E4" s="617">
        <v>9</v>
      </c>
      <c r="F4" s="617">
        <v>10</v>
      </c>
      <c r="G4" s="323"/>
      <c r="H4" s="640">
        <v>12</v>
      </c>
      <c r="I4" s="617">
        <v>13</v>
      </c>
      <c r="J4" s="621">
        <v>14</v>
      </c>
      <c r="K4" s="728"/>
      <c r="L4" s="312"/>
      <c r="M4" s="622">
        <v>7</v>
      </c>
      <c r="N4" s="289">
        <v>8</v>
      </c>
      <c r="O4" s="289">
        <v>9</v>
      </c>
      <c r="P4" s="289">
        <v>10</v>
      </c>
      <c r="Q4" s="290"/>
      <c r="R4" s="288">
        <v>12</v>
      </c>
      <c r="S4" s="681">
        <v>13</v>
      </c>
      <c r="T4" s="622">
        <v>14</v>
      </c>
      <c r="U4" s="291"/>
      <c r="V4" s="655">
        <v>7</v>
      </c>
      <c r="W4" s="656">
        <v>8</v>
      </c>
      <c r="X4" s="656">
        <v>9</v>
      </c>
      <c r="Y4" s="656">
        <v>10</v>
      </c>
      <c r="Z4" s="657"/>
      <c r="AA4" s="655">
        <v>12</v>
      </c>
      <c r="AB4" s="656">
        <v>13</v>
      </c>
      <c r="AC4" s="656">
        <v>14</v>
      </c>
      <c r="AD4" s="657"/>
      <c r="AE4" s="312"/>
      <c r="AG4" s="4">
        <v>7</v>
      </c>
      <c r="AH4" s="4">
        <v>8</v>
      </c>
      <c r="AI4" s="4">
        <v>9</v>
      </c>
      <c r="AJ4" s="4">
        <v>10</v>
      </c>
      <c r="AK4" s="4" t="s">
        <v>78</v>
      </c>
      <c r="AL4" s="4">
        <v>12</v>
      </c>
      <c r="AM4" s="4">
        <v>13</v>
      </c>
      <c r="AN4" s="4">
        <v>14</v>
      </c>
      <c r="AO4" s="4" t="s">
        <v>78</v>
      </c>
    </row>
    <row r="5" spans="1:41">
      <c r="A5" s="643" t="s">
        <v>453</v>
      </c>
      <c r="B5" s="641" t="s">
        <v>375</v>
      </c>
      <c r="C5" s="642"/>
      <c r="D5" s="618"/>
      <c r="E5" s="618"/>
      <c r="F5" s="602"/>
      <c r="G5" s="98"/>
      <c r="H5" s="601"/>
      <c r="I5" s="618"/>
      <c r="J5" s="723"/>
      <c r="K5" s="601"/>
      <c r="L5" s="313"/>
      <c r="M5" s="730"/>
      <c r="N5" s="292"/>
      <c r="O5" s="292"/>
      <c r="P5" s="292"/>
      <c r="Q5" s="293"/>
      <c r="R5" s="293"/>
      <c r="S5" s="682"/>
      <c r="T5" s="625"/>
      <c r="U5" s="294"/>
      <c r="V5" s="736"/>
      <c r="W5" s="737"/>
      <c r="X5" s="738"/>
      <c r="Y5" s="738"/>
      <c r="Z5" s="739"/>
      <c r="AA5" s="739"/>
      <c r="AB5" s="738"/>
      <c r="AC5" s="740"/>
      <c r="AD5" s="741"/>
      <c r="AE5" s="313"/>
    </row>
    <row r="6" spans="1:41">
      <c r="A6" s="276"/>
      <c r="B6" s="82" t="s">
        <v>722</v>
      </c>
      <c r="C6" s="87"/>
      <c r="D6" s="88"/>
      <c r="E6" s="88"/>
      <c r="F6" s="89"/>
      <c r="G6" s="98"/>
      <c r="H6" s="90"/>
      <c r="I6" s="88"/>
      <c r="J6" s="724"/>
      <c r="K6" s="90"/>
      <c r="L6" s="313"/>
      <c r="M6" s="296"/>
      <c r="N6" s="296"/>
      <c r="O6" s="296"/>
      <c r="P6" s="296"/>
      <c r="Q6" s="297"/>
      <c r="R6" s="297"/>
      <c r="S6" s="683"/>
      <c r="T6" s="298"/>
      <c r="U6" s="298"/>
      <c r="V6" s="742"/>
      <c r="W6" s="734"/>
      <c r="X6" s="743"/>
      <c r="Y6" s="743"/>
      <c r="Z6" s="744"/>
      <c r="AA6" s="744"/>
      <c r="AB6" s="743"/>
      <c r="AC6" s="745"/>
      <c r="AD6" s="743"/>
      <c r="AE6" s="313"/>
    </row>
    <row r="7" spans="1:41">
      <c r="A7" s="276"/>
      <c r="B7" s="82" t="s">
        <v>808</v>
      </c>
      <c r="C7" s="87"/>
      <c r="D7" s="88"/>
      <c r="E7" s="88"/>
      <c r="F7" s="89"/>
      <c r="G7" s="98"/>
      <c r="H7" s="90"/>
      <c r="I7" s="88"/>
      <c r="J7" s="724"/>
      <c r="K7" s="90"/>
      <c r="L7" s="313"/>
      <c r="M7" s="296"/>
      <c r="N7" s="296"/>
      <c r="O7" s="296"/>
      <c r="P7" s="296"/>
      <c r="Q7" s="297"/>
      <c r="R7" s="297"/>
      <c r="S7" s="683"/>
      <c r="T7" s="298"/>
      <c r="U7" s="298"/>
      <c r="V7" s="742"/>
      <c r="W7" s="734"/>
      <c r="X7" s="743"/>
      <c r="Y7" s="743"/>
      <c r="Z7" s="744"/>
      <c r="AA7" s="744"/>
      <c r="AB7" s="743"/>
      <c r="AC7" s="745"/>
      <c r="AD7" s="743"/>
      <c r="AE7" s="313"/>
    </row>
    <row r="8" spans="1:41">
      <c r="A8" s="276"/>
      <c r="B8" s="82" t="s">
        <v>60</v>
      </c>
      <c r="C8" s="87"/>
      <c r="D8" s="88">
        <v>5771</v>
      </c>
      <c r="E8" s="88">
        <v>15406</v>
      </c>
      <c r="F8" s="89">
        <v>6620</v>
      </c>
      <c r="G8" s="98">
        <v>27797</v>
      </c>
      <c r="H8" s="90">
        <v>552</v>
      </c>
      <c r="I8" s="88">
        <v>906</v>
      </c>
      <c r="J8" s="724"/>
      <c r="K8" s="90">
        <v>1458</v>
      </c>
      <c r="L8" s="313"/>
      <c r="M8" s="296"/>
      <c r="N8" s="296"/>
      <c r="O8" s="296"/>
      <c r="P8" s="296"/>
      <c r="Q8" s="297"/>
      <c r="R8" s="297"/>
      <c r="S8" s="683"/>
      <c r="T8" s="298"/>
      <c r="U8" s="298"/>
      <c r="V8" s="742"/>
      <c r="W8" s="734"/>
      <c r="X8" s="743"/>
      <c r="Y8" s="743"/>
      <c r="Z8" s="744"/>
      <c r="AA8" s="744"/>
      <c r="AB8" s="743"/>
      <c r="AC8" s="745"/>
      <c r="AD8" s="743"/>
      <c r="AE8" s="313"/>
      <c r="AI8" s="599"/>
    </row>
    <row r="9" spans="1:41">
      <c r="A9" s="276"/>
      <c r="B9" s="82" t="s">
        <v>860</v>
      </c>
      <c r="C9" s="87"/>
      <c r="D9" s="88">
        <v>6323</v>
      </c>
      <c r="E9" s="88">
        <v>15570</v>
      </c>
      <c r="F9" s="89">
        <v>6584</v>
      </c>
      <c r="G9" s="98">
        <v>28477</v>
      </c>
      <c r="H9" s="90">
        <v>586</v>
      </c>
      <c r="I9" s="88">
        <v>1007</v>
      </c>
      <c r="J9" s="724"/>
      <c r="K9" s="90">
        <v>1593</v>
      </c>
      <c r="L9" s="313"/>
      <c r="M9" s="296"/>
      <c r="N9" s="296"/>
      <c r="O9" s="296"/>
      <c r="P9" s="296"/>
      <c r="Q9" s="297"/>
      <c r="R9" s="297"/>
      <c r="S9" s="683"/>
      <c r="T9" s="298"/>
      <c r="U9" s="298"/>
      <c r="V9" s="742"/>
      <c r="W9" s="734"/>
      <c r="X9" s="743"/>
      <c r="Y9" s="743"/>
      <c r="Z9" s="744"/>
      <c r="AA9" s="744"/>
      <c r="AB9" s="743"/>
      <c r="AC9" s="745"/>
      <c r="AD9" s="743"/>
      <c r="AE9" s="313"/>
    </row>
    <row r="10" spans="1:41">
      <c r="A10" s="276"/>
      <c r="B10" s="86" t="s">
        <v>1050</v>
      </c>
      <c r="C10" s="91"/>
      <c r="D10" s="92">
        <v>6523</v>
      </c>
      <c r="E10" s="92">
        <v>17545</v>
      </c>
      <c r="F10" s="93">
        <v>7353</v>
      </c>
      <c r="G10" s="99">
        <v>31421</v>
      </c>
      <c r="H10" s="94">
        <v>526</v>
      </c>
      <c r="I10" s="92">
        <v>1063</v>
      </c>
      <c r="J10" s="725"/>
      <c r="K10" s="94">
        <v>1589</v>
      </c>
      <c r="L10" s="313"/>
      <c r="M10" s="299"/>
      <c r="N10" s="299"/>
      <c r="O10" s="299"/>
      <c r="P10" s="299"/>
      <c r="Q10" s="300"/>
      <c r="R10" s="300"/>
      <c r="S10" s="684"/>
      <c r="T10" s="301"/>
      <c r="U10" s="301"/>
      <c r="V10" s="746"/>
      <c r="W10" s="747"/>
      <c r="X10" s="748"/>
      <c r="Y10" s="748"/>
      <c r="Z10" s="749"/>
      <c r="AA10" s="749"/>
      <c r="AB10" s="748"/>
      <c r="AC10" s="750"/>
      <c r="AD10" s="748"/>
      <c r="AE10" s="313"/>
    </row>
    <row r="11" spans="1:41">
      <c r="A11" s="276"/>
      <c r="B11" s="82" t="s">
        <v>1119</v>
      </c>
      <c r="C11" s="87"/>
      <c r="D11" s="88">
        <v>1635</v>
      </c>
      <c r="E11" s="88">
        <v>8854</v>
      </c>
      <c r="F11" s="89">
        <v>3250</v>
      </c>
      <c r="G11" s="98">
        <v>13739</v>
      </c>
      <c r="H11" s="90">
        <v>241</v>
      </c>
      <c r="I11" s="88">
        <v>305</v>
      </c>
      <c r="J11" s="724"/>
      <c r="K11" s="90">
        <v>546</v>
      </c>
      <c r="L11" s="313"/>
      <c r="M11" s="904"/>
      <c r="N11" s="603"/>
      <c r="O11" s="603"/>
      <c r="P11" s="603"/>
      <c r="Q11" s="604"/>
      <c r="R11" s="603"/>
      <c r="S11" s="685"/>
      <c r="T11" s="603"/>
      <c r="U11" s="604"/>
      <c r="V11" s="751"/>
      <c r="W11" s="751"/>
      <c r="X11" s="751"/>
      <c r="Y11" s="751"/>
      <c r="Z11" s="752"/>
      <c r="AA11" s="751"/>
      <c r="AB11" s="751"/>
      <c r="AC11" s="751"/>
      <c r="AD11" s="753"/>
      <c r="AE11" s="313"/>
    </row>
    <row r="12" spans="1:41">
      <c r="A12" s="276"/>
      <c r="B12" s="82" t="s">
        <v>1121</v>
      </c>
      <c r="C12" s="87"/>
      <c r="D12" s="88">
        <v>1589</v>
      </c>
      <c r="E12" s="88">
        <v>8860</v>
      </c>
      <c r="F12" s="89">
        <v>3157</v>
      </c>
      <c r="G12" s="98">
        <v>13606</v>
      </c>
      <c r="H12" s="90">
        <v>289</v>
      </c>
      <c r="I12" s="88">
        <v>348</v>
      </c>
      <c r="J12" s="724"/>
      <c r="K12" s="90">
        <v>637</v>
      </c>
      <c r="L12" s="313"/>
      <c r="M12" s="295"/>
      <c r="N12" s="295"/>
      <c r="O12" s="295"/>
      <c r="P12" s="295"/>
      <c r="Q12" s="302"/>
      <c r="R12" s="295"/>
      <c r="S12" s="686"/>
      <c r="T12" s="295"/>
      <c r="U12" s="302"/>
      <c r="V12" s="734"/>
      <c r="W12" s="734"/>
      <c r="X12" s="734"/>
      <c r="Y12" s="734"/>
      <c r="Z12" s="735"/>
      <c r="AA12" s="734"/>
      <c r="AB12" s="734"/>
      <c r="AC12" s="734"/>
      <c r="AD12" s="742"/>
      <c r="AE12" s="313"/>
    </row>
    <row r="13" spans="1:41">
      <c r="A13" s="276"/>
      <c r="B13" s="82" t="s">
        <v>377</v>
      </c>
      <c r="C13" s="87"/>
      <c r="D13" s="88">
        <v>1815</v>
      </c>
      <c r="E13" s="88">
        <v>8520</v>
      </c>
      <c r="F13" s="89">
        <v>3367</v>
      </c>
      <c r="G13" s="726">
        <v>13702</v>
      </c>
      <c r="H13" s="90">
        <v>265</v>
      </c>
      <c r="I13" s="88">
        <v>305</v>
      </c>
      <c r="J13" s="724"/>
      <c r="K13" s="90">
        <v>570</v>
      </c>
      <c r="L13" s="313"/>
      <c r="M13" s="295">
        <f t="shared" ref="M13:M17" si="0">IF(C13&gt;0,(C13/C5)*100,)</f>
        <v>0</v>
      </c>
      <c r="N13" s="686" t="e">
        <f t="shared" ref="N13:N17" si="1">IF(D13&gt;0,(D13/D5)*100,)</f>
        <v>#DIV/0!</v>
      </c>
      <c r="O13" s="686" t="e">
        <f t="shared" ref="O13:O17" si="2">IF(E13&gt;0,(E13/E5)*100,)</f>
        <v>#DIV/0!</v>
      </c>
      <c r="P13" s="686" t="e">
        <f t="shared" ref="P13:P17" si="3">IF(F13&gt;0,(F13/F5)*100,)</f>
        <v>#DIV/0!</v>
      </c>
      <c r="Q13" s="733" t="e">
        <f t="shared" ref="Q13:Q17" si="4">IF(G13&gt;0,(G13/G5)*100,)</f>
        <v>#DIV/0!</v>
      </c>
      <c r="R13" s="686" t="e">
        <f t="shared" ref="R13:R17" si="5">IF(H13&gt;0,(H13/H5)*100,)</f>
        <v>#DIV/0!</v>
      </c>
      <c r="S13" s="686" t="e">
        <f t="shared" ref="S13:S17" si="6">IF(I13&gt;0,(I13/I5)*100,)</f>
        <v>#DIV/0!</v>
      </c>
      <c r="T13" s="686">
        <f t="shared" ref="T13:T17" si="7">IF(J13&gt;0,(J13/J5)*100,)</f>
        <v>0</v>
      </c>
      <c r="U13" s="733" t="e">
        <f t="shared" ref="U13:U17" si="8">IF(K13&gt;0,(K13/K5)*100,)</f>
        <v>#DIV/0!</v>
      </c>
      <c r="V13" s="686"/>
      <c r="W13" s="686"/>
      <c r="X13" s="686"/>
      <c r="Y13" s="686"/>
      <c r="Z13" s="733"/>
      <c r="AA13" s="686"/>
      <c r="AB13" s="686"/>
      <c r="AC13" s="686"/>
      <c r="AD13" s="754"/>
      <c r="AE13" s="313"/>
    </row>
    <row r="14" spans="1:41">
      <c r="A14" s="276"/>
      <c r="B14" s="82" t="s">
        <v>724</v>
      </c>
      <c r="C14" s="87"/>
      <c r="D14" s="88">
        <v>1741</v>
      </c>
      <c r="E14" s="88">
        <v>8242</v>
      </c>
      <c r="F14" s="89">
        <v>3107</v>
      </c>
      <c r="G14" s="98">
        <v>13090</v>
      </c>
      <c r="H14" s="90">
        <v>240</v>
      </c>
      <c r="I14" s="88">
        <v>232</v>
      </c>
      <c r="J14" s="724"/>
      <c r="K14" s="90">
        <v>472</v>
      </c>
      <c r="L14" s="313"/>
      <c r="M14" s="295">
        <f t="shared" si="0"/>
        <v>0</v>
      </c>
      <c r="N14" s="686" t="e">
        <f t="shared" si="1"/>
        <v>#DIV/0!</v>
      </c>
      <c r="O14" s="686" t="e">
        <f t="shared" si="2"/>
        <v>#DIV/0!</v>
      </c>
      <c r="P14" s="686" t="e">
        <f t="shared" si="3"/>
        <v>#DIV/0!</v>
      </c>
      <c r="Q14" s="733" t="e">
        <f t="shared" si="4"/>
        <v>#DIV/0!</v>
      </c>
      <c r="R14" s="686" t="e">
        <f t="shared" si="5"/>
        <v>#DIV/0!</v>
      </c>
      <c r="S14" s="686" t="e">
        <f t="shared" si="6"/>
        <v>#DIV/0!</v>
      </c>
      <c r="T14" s="686">
        <f t="shared" si="7"/>
        <v>0</v>
      </c>
      <c r="U14" s="733" t="e">
        <f t="shared" si="8"/>
        <v>#DIV/0!</v>
      </c>
      <c r="V14" s="686"/>
      <c r="W14" s="686"/>
      <c r="X14" s="686"/>
      <c r="Y14" s="686"/>
      <c r="Z14" s="733"/>
      <c r="AA14" s="686"/>
      <c r="AB14" s="686"/>
      <c r="AC14" s="686"/>
      <c r="AD14" s="754"/>
      <c r="AE14" s="313"/>
    </row>
    <row r="15" spans="1:41">
      <c r="A15" s="276"/>
      <c r="B15" s="82" t="s">
        <v>810</v>
      </c>
      <c r="C15" s="87"/>
      <c r="D15" s="88">
        <v>1697</v>
      </c>
      <c r="E15" s="88">
        <v>7480</v>
      </c>
      <c r="F15" s="89">
        <v>3020</v>
      </c>
      <c r="G15" s="98">
        <v>12197</v>
      </c>
      <c r="H15" s="90">
        <v>275</v>
      </c>
      <c r="I15" s="88">
        <v>244</v>
      </c>
      <c r="J15" s="724"/>
      <c r="K15" s="90">
        <v>519</v>
      </c>
      <c r="L15" s="313"/>
      <c r="M15" s="295">
        <f t="shared" si="0"/>
        <v>0</v>
      </c>
      <c r="N15" s="686" t="e">
        <f t="shared" si="1"/>
        <v>#DIV/0!</v>
      </c>
      <c r="O15" s="686" t="e">
        <f t="shared" si="2"/>
        <v>#DIV/0!</v>
      </c>
      <c r="P15" s="686" t="e">
        <f t="shared" si="3"/>
        <v>#DIV/0!</v>
      </c>
      <c r="Q15" s="733" t="e">
        <f t="shared" si="4"/>
        <v>#DIV/0!</v>
      </c>
      <c r="R15" s="686" t="e">
        <f t="shared" si="5"/>
        <v>#DIV/0!</v>
      </c>
      <c r="S15" s="686" t="e">
        <f t="shared" si="6"/>
        <v>#DIV/0!</v>
      </c>
      <c r="T15" s="686">
        <f t="shared" si="7"/>
        <v>0</v>
      </c>
      <c r="U15" s="733" t="e">
        <f t="shared" si="8"/>
        <v>#DIV/0!</v>
      </c>
      <c r="V15" s="686"/>
      <c r="W15" s="686"/>
      <c r="X15" s="686"/>
      <c r="Y15" s="686"/>
      <c r="Z15" s="733"/>
      <c r="AA15" s="686"/>
      <c r="AB15" s="686"/>
      <c r="AC15" s="686"/>
      <c r="AD15" s="754"/>
      <c r="AE15" s="313"/>
    </row>
    <row r="16" spans="1:41">
      <c r="A16" s="276"/>
      <c r="B16" s="82" t="s">
        <v>62</v>
      </c>
      <c r="C16" s="87"/>
      <c r="D16" s="88">
        <v>1892</v>
      </c>
      <c r="E16" s="88">
        <v>8161</v>
      </c>
      <c r="F16" s="89">
        <v>2978</v>
      </c>
      <c r="G16" s="98">
        <v>13031</v>
      </c>
      <c r="H16" s="90">
        <v>219</v>
      </c>
      <c r="I16" s="88">
        <v>222</v>
      </c>
      <c r="J16" s="724"/>
      <c r="K16" s="90">
        <v>441</v>
      </c>
      <c r="L16" s="313"/>
      <c r="M16" s="295">
        <f t="shared" si="0"/>
        <v>0</v>
      </c>
      <c r="N16" s="686">
        <f t="shared" si="1"/>
        <v>32.78461271876624</v>
      </c>
      <c r="O16" s="686">
        <f t="shared" si="2"/>
        <v>52.972867713877712</v>
      </c>
      <c r="P16" s="686">
        <f t="shared" si="3"/>
        <v>44.984894259818731</v>
      </c>
      <c r="Q16" s="733">
        <f t="shared" si="4"/>
        <v>46.879159621541895</v>
      </c>
      <c r="R16" s="686">
        <f t="shared" si="5"/>
        <v>39.673913043478258</v>
      </c>
      <c r="S16" s="686">
        <f t="shared" si="6"/>
        <v>24.503311258278146</v>
      </c>
      <c r="T16" s="686">
        <f t="shared" si="7"/>
        <v>0</v>
      </c>
      <c r="U16" s="733">
        <f t="shared" si="8"/>
        <v>30.246913580246915</v>
      </c>
      <c r="V16" s="778"/>
      <c r="W16" s="756"/>
      <c r="X16" s="756"/>
      <c r="Y16" s="757"/>
      <c r="Z16" s="758"/>
      <c r="AA16" s="758"/>
      <c r="AB16" s="756"/>
      <c r="AC16" s="757"/>
      <c r="AD16" s="758"/>
      <c r="AE16" s="313"/>
    </row>
    <row r="17" spans="1:40">
      <c r="B17" s="82" t="s">
        <v>862</v>
      </c>
      <c r="C17" s="87"/>
      <c r="D17" s="88">
        <v>2159</v>
      </c>
      <c r="E17" s="88">
        <v>8240</v>
      </c>
      <c r="F17" s="89">
        <v>3505</v>
      </c>
      <c r="G17" s="98">
        <v>13904</v>
      </c>
      <c r="H17" s="90">
        <v>269</v>
      </c>
      <c r="I17" s="88">
        <v>249</v>
      </c>
      <c r="J17" s="724"/>
      <c r="K17" s="90">
        <v>518</v>
      </c>
      <c r="L17" s="313"/>
      <c r="M17" s="295">
        <f t="shared" si="0"/>
        <v>0</v>
      </c>
      <c r="N17" s="686">
        <f t="shared" si="1"/>
        <v>34.145184247983551</v>
      </c>
      <c r="O17" s="686">
        <f t="shared" si="2"/>
        <v>52.922286448298003</v>
      </c>
      <c r="P17" s="686">
        <f t="shared" si="3"/>
        <v>53.235115431348724</v>
      </c>
      <c r="Q17" s="733">
        <f t="shared" si="4"/>
        <v>48.825367840713554</v>
      </c>
      <c r="R17" s="686">
        <f t="shared" si="5"/>
        <v>45.904436860068259</v>
      </c>
      <c r="S17" s="686">
        <f t="shared" si="6"/>
        <v>24.726911618669316</v>
      </c>
      <c r="T17" s="686">
        <f t="shared" si="7"/>
        <v>0</v>
      </c>
      <c r="U17" s="733">
        <f t="shared" si="8"/>
        <v>32.517263025737606</v>
      </c>
      <c r="V17" s="755"/>
      <c r="W17" s="756"/>
      <c r="X17" s="756"/>
      <c r="Y17" s="757"/>
      <c r="Z17" s="758"/>
      <c r="AA17" s="758"/>
      <c r="AB17" s="756"/>
      <c r="AC17" s="757"/>
      <c r="AD17" s="758"/>
      <c r="AE17" s="313"/>
      <c r="AF17" s="4">
        <f t="shared" ref="AF17" si="9">+M17+M20+M23</f>
        <v>0</v>
      </c>
    </row>
    <row r="18" spans="1:40">
      <c r="A18" s="276"/>
      <c r="B18" s="86" t="s">
        <v>1052</v>
      </c>
      <c r="C18" s="91"/>
      <c r="D18" s="92">
        <v>2298</v>
      </c>
      <c r="E18" s="92">
        <v>8620</v>
      </c>
      <c r="F18" s="93">
        <v>3658</v>
      </c>
      <c r="G18" s="99">
        <v>14576</v>
      </c>
      <c r="H18" s="94">
        <v>239</v>
      </c>
      <c r="I18" s="92">
        <v>278</v>
      </c>
      <c r="J18" s="725"/>
      <c r="K18" s="94">
        <v>517</v>
      </c>
      <c r="L18" s="715"/>
      <c r="M18" s="759">
        <f>IF(C18&gt;0,(C18/C10)*100,)</f>
        <v>0</v>
      </c>
      <c r="N18" s="760">
        <f t="shared" ref="N18" si="10">IF(D18&gt;0,(D18/D10)*100,)</f>
        <v>35.229189023455461</v>
      </c>
      <c r="O18" s="760">
        <f t="shared" ref="O18" si="11">IF(E18&gt;0,(E18/E10)*100,)</f>
        <v>49.130806497577659</v>
      </c>
      <c r="P18" s="760">
        <f t="shared" ref="P18" si="12">IF(F18&gt;0,(F18/F10)*100,)</f>
        <v>49.748402012783899</v>
      </c>
      <c r="Q18" s="761">
        <f t="shared" ref="Q18" si="13">IF(G18&gt;0,(G18/G10)*100,)</f>
        <v>46.389357436109606</v>
      </c>
      <c r="R18" s="760">
        <f t="shared" ref="R18" si="14">IF(H18&gt;0,(H18/H10)*100,)</f>
        <v>45.437262357414447</v>
      </c>
      <c r="S18" s="760">
        <f t="shared" ref="S18" si="15">IF(I18&gt;0,(I18/I10)*100,)</f>
        <v>26.152398871119477</v>
      </c>
      <c r="T18" s="760">
        <f t="shared" ref="T18" si="16">IF(J18&gt;0,(J18/J10)*100,)</f>
        <v>0</v>
      </c>
      <c r="U18" s="761">
        <f t="shared" ref="U18" si="17">IF(K18&gt;0,(K18/K10)*100,)</f>
        <v>32.536186280679672</v>
      </c>
      <c r="V18" s="779" t="s">
        <v>37</v>
      </c>
      <c r="W18" s="760"/>
      <c r="X18" s="760"/>
      <c r="Y18" s="763"/>
      <c r="Z18" s="762"/>
      <c r="AA18" s="762"/>
      <c r="AB18" s="760"/>
      <c r="AC18" s="763"/>
      <c r="AD18" s="762"/>
      <c r="AE18" s="313"/>
      <c r="AF18" s="4">
        <f t="shared" ref="AF18:AF19" si="18">+M18+M21+M24</f>
        <v>0</v>
      </c>
    </row>
    <row r="19" spans="1:40">
      <c r="A19" s="276"/>
      <c r="B19" s="82" t="s">
        <v>64</v>
      </c>
      <c r="C19" s="87"/>
      <c r="D19" s="88">
        <v>1362</v>
      </c>
      <c r="E19" s="88">
        <v>5233</v>
      </c>
      <c r="F19" s="89">
        <v>1917</v>
      </c>
      <c r="G19" s="98">
        <v>8512</v>
      </c>
      <c r="H19" s="90">
        <v>148</v>
      </c>
      <c r="I19" s="88">
        <v>106</v>
      </c>
      <c r="J19" s="724"/>
      <c r="K19" s="90">
        <v>254</v>
      </c>
      <c r="L19" s="313"/>
      <c r="M19" s="764">
        <f t="shared" ref="M19:M21" si="19">IF(C19&gt;0,(C19/C16)*100,)</f>
        <v>0</v>
      </c>
      <c r="N19" s="764">
        <f t="shared" ref="N19" si="20">IF(D19&gt;0,(D19/D16)*100,)</f>
        <v>71.987315010570825</v>
      </c>
      <c r="O19" s="764">
        <f t="shared" ref="O19" si="21">IF(E19&gt;0,(E19/E16)*100,)</f>
        <v>64.122043867173133</v>
      </c>
      <c r="P19" s="764">
        <f t="shared" ref="P19" si="22">IF(F19&gt;0,(F19/F16)*100,)</f>
        <v>64.372061786433846</v>
      </c>
      <c r="Q19" s="765">
        <f t="shared" ref="Q19" si="23">IF(G19&gt;0,(G19/G16)*100,)</f>
        <v>65.321157240426672</v>
      </c>
      <c r="R19" s="764">
        <f t="shared" ref="R19" si="24">IF(H19&gt;0,(H19/H16)*100,)</f>
        <v>67.579908675799089</v>
      </c>
      <c r="S19" s="756">
        <f t="shared" ref="S19" si="25">IF(I19&gt;0,(I19/I16)*100,)</f>
        <v>47.747747747747752</v>
      </c>
      <c r="T19" s="764">
        <f t="shared" ref="T19" si="26">IF(J19&gt;0,(J19/J16)*100,)</f>
        <v>0</v>
      </c>
      <c r="U19" s="765">
        <f t="shared" ref="U19" si="27">IF(K19&gt;0,(K19/K16)*100,)</f>
        <v>57.596371882086174</v>
      </c>
      <c r="V19" s="766">
        <f>+M19+M22</f>
        <v>0</v>
      </c>
      <c r="W19" s="767">
        <f t="shared" ref="W19:AD19" si="28">+N19+N22</f>
        <v>81.923890063424949</v>
      </c>
      <c r="X19" s="767">
        <f t="shared" si="28"/>
        <v>72.148021075848533</v>
      </c>
      <c r="Y19" s="768">
        <f t="shared" si="28"/>
        <v>72.632639355271991</v>
      </c>
      <c r="Z19" s="769">
        <f t="shared" si="28"/>
        <v>73.678152098841224</v>
      </c>
      <c r="AA19" s="769">
        <f t="shared" si="28"/>
        <v>73.05936073059361</v>
      </c>
      <c r="AB19" s="767">
        <f t="shared" si="28"/>
        <v>53.153153153153156</v>
      </c>
      <c r="AC19" s="768">
        <f t="shared" si="28"/>
        <v>0</v>
      </c>
      <c r="AD19" s="769">
        <f t="shared" si="28"/>
        <v>63.038548752834473</v>
      </c>
      <c r="AE19" s="313"/>
      <c r="AF19" s="4">
        <f t="shared" si="18"/>
        <v>0</v>
      </c>
      <c r="AG19" s="4">
        <f>+M19+M22+M25</f>
        <v>0</v>
      </c>
      <c r="AH19" s="4">
        <f t="shared" ref="AH19:AN21" si="29">+N19+N22+N25</f>
        <v>100</v>
      </c>
      <c r="AI19" s="4">
        <f t="shared" si="29"/>
        <v>99.999999999999986</v>
      </c>
      <c r="AJ19" s="4">
        <f t="shared" si="29"/>
        <v>100</v>
      </c>
      <c r="AK19" s="4">
        <f t="shared" si="29"/>
        <v>100</v>
      </c>
      <c r="AL19" s="4">
        <f t="shared" si="29"/>
        <v>100</v>
      </c>
      <c r="AM19" s="4">
        <f t="shared" si="29"/>
        <v>100</v>
      </c>
      <c r="AN19" s="4">
        <f t="shared" si="29"/>
        <v>0</v>
      </c>
    </row>
    <row r="20" spans="1:40">
      <c r="B20" s="82" t="s">
        <v>864</v>
      </c>
      <c r="C20" s="87"/>
      <c r="D20" s="88">
        <v>1604</v>
      </c>
      <c r="E20" s="88">
        <v>5186</v>
      </c>
      <c r="F20" s="89">
        <v>2172</v>
      </c>
      <c r="G20" s="98">
        <v>8962</v>
      </c>
      <c r="H20" s="90">
        <v>203</v>
      </c>
      <c r="I20" s="88">
        <v>139</v>
      </c>
      <c r="J20" s="724"/>
      <c r="K20" s="90">
        <v>342</v>
      </c>
      <c r="L20" s="313"/>
      <c r="M20" s="605">
        <f t="shared" si="19"/>
        <v>0</v>
      </c>
      <c r="N20" s="605">
        <f t="shared" ref="N20:N21" si="30">IF(D20&gt;0,(D20/D17)*100,)</f>
        <v>74.293654469661888</v>
      </c>
      <c r="O20" s="605">
        <f t="shared" ref="O20:O21" si="31">IF(E20&gt;0,(E20/E17)*100,)</f>
        <v>62.936893203883493</v>
      </c>
      <c r="P20" s="606">
        <f t="shared" ref="P20:P21" si="32">IF(F20&gt;0,(F20/F17)*100,)</f>
        <v>61.968616262482165</v>
      </c>
      <c r="Q20" s="607">
        <f t="shared" ref="Q20:Q21" si="33">IF(G20&gt;0,(G20/G17)*100,)</f>
        <v>64.456271576524742</v>
      </c>
      <c r="R20" s="608">
        <f t="shared" ref="R20:R21" si="34">IF(H20&gt;0,(H20/H17)*100,)</f>
        <v>75.464684014869889</v>
      </c>
      <c r="S20" s="605">
        <f t="shared" ref="S20:S21" si="35">IF(I20&gt;0,(I20/I17)*100,)</f>
        <v>55.823293172690761</v>
      </c>
      <c r="T20" s="606">
        <f t="shared" ref="T20:T21" si="36">IF(J20&gt;0,(J20/J17)*100,)</f>
        <v>0</v>
      </c>
      <c r="U20" s="609">
        <f t="shared" ref="U20:U21" si="37">IF(K20&gt;0,(K20/K17)*100,)</f>
        <v>66.023166023166027</v>
      </c>
      <c r="V20" s="734">
        <f t="shared" ref="V20:V21" si="38">+M20+M23</f>
        <v>0</v>
      </c>
      <c r="W20" s="734">
        <f t="shared" ref="W20:W21" si="39">+N20+N23</f>
        <v>87.772116720704034</v>
      </c>
      <c r="X20" s="743">
        <f t="shared" ref="X20:X21" si="40">+O20+O23</f>
        <v>70.825242718446603</v>
      </c>
      <c r="Y20" s="743">
        <f t="shared" ref="Y20:Y21" si="41">+P20+P23</f>
        <v>71.212553495007128</v>
      </c>
      <c r="Z20" s="744">
        <f t="shared" ref="Z20:Z21" si="42">+Q20+Q23</f>
        <v>73.554372842347533</v>
      </c>
      <c r="AA20" s="744">
        <f t="shared" ref="AA20:AA21" si="43">+R20+R23</f>
        <v>81.040892193308551</v>
      </c>
      <c r="AB20" s="743">
        <f t="shared" ref="AB20:AB21" si="44">+S20+S23</f>
        <v>63.052208835341361</v>
      </c>
      <c r="AC20" s="745">
        <f t="shared" ref="AC20:AC21" si="45">+T20+T23</f>
        <v>0</v>
      </c>
      <c r="AD20" s="743">
        <f t="shared" ref="AD20:AD21" si="46">+U20+U23</f>
        <v>72.393822393822404</v>
      </c>
      <c r="AE20" s="313"/>
      <c r="AG20" s="4">
        <f t="shared" ref="AG20:AG21" si="47">+M20+M23+M26</f>
        <v>0</v>
      </c>
      <c r="AH20" s="4">
        <f t="shared" si="29"/>
        <v>100</v>
      </c>
      <c r="AI20" s="4">
        <f t="shared" si="29"/>
        <v>100</v>
      </c>
      <c r="AJ20" s="4">
        <f t="shared" si="29"/>
        <v>100</v>
      </c>
      <c r="AK20" s="4">
        <f t="shared" si="29"/>
        <v>100</v>
      </c>
      <c r="AL20" s="4">
        <f t="shared" si="29"/>
        <v>100</v>
      </c>
      <c r="AM20" s="4">
        <f t="shared" si="29"/>
        <v>100</v>
      </c>
      <c r="AN20" s="4">
        <f t="shared" si="29"/>
        <v>0</v>
      </c>
    </row>
    <row r="21" spans="1:40">
      <c r="A21" s="276"/>
      <c r="B21" s="86" t="s">
        <v>1054</v>
      </c>
      <c r="C21" s="91"/>
      <c r="D21" s="92">
        <v>1762</v>
      </c>
      <c r="E21" s="92">
        <v>5575</v>
      </c>
      <c r="F21" s="93">
        <v>2410</v>
      </c>
      <c r="G21" s="99">
        <v>9747</v>
      </c>
      <c r="H21" s="94">
        <v>189</v>
      </c>
      <c r="I21" s="92">
        <v>149</v>
      </c>
      <c r="J21" s="725"/>
      <c r="K21" s="94">
        <v>338</v>
      </c>
      <c r="L21" s="313"/>
      <c r="M21" s="610">
        <f t="shared" si="19"/>
        <v>0</v>
      </c>
      <c r="N21" s="610">
        <f t="shared" si="30"/>
        <v>76.675369886858135</v>
      </c>
      <c r="O21" s="610">
        <f t="shared" si="31"/>
        <v>64.675174013921108</v>
      </c>
      <c r="P21" s="611">
        <f t="shared" si="32"/>
        <v>65.882996172771996</v>
      </c>
      <c r="Q21" s="612">
        <f t="shared" si="33"/>
        <v>66.870197585071338</v>
      </c>
      <c r="R21" s="613">
        <f t="shared" si="34"/>
        <v>79.079497907949786</v>
      </c>
      <c r="S21" s="610">
        <f t="shared" si="35"/>
        <v>53.597122302158276</v>
      </c>
      <c r="T21" s="611">
        <f t="shared" si="36"/>
        <v>0</v>
      </c>
      <c r="U21" s="614">
        <f t="shared" si="37"/>
        <v>65.377176015473893</v>
      </c>
      <c r="V21" s="770">
        <f t="shared" si="38"/>
        <v>0</v>
      </c>
      <c r="W21" s="771">
        <f t="shared" si="39"/>
        <v>86.248912097476065</v>
      </c>
      <c r="X21" s="771">
        <f t="shared" si="40"/>
        <v>72.389791183294662</v>
      </c>
      <c r="Y21" s="772">
        <f t="shared" si="41"/>
        <v>74.658283214871503</v>
      </c>
      <c r="Z21" s="770">
        <f t="shared" si="42"/>
        <v>75.144072447859486</v>
      </c>
      <c r="AA21" s="770">
        <f t="shared" si="43"/>
        <v>86.192468619246853</v>
      </c>
      <c r="AB21" s="771">
        <f t="shared" si="44"/>
        <v>57.913669064748206</v>
      </c>
      <c r="AC21" s="772">
        <f t="shared" si="45"/>
        <v>0</v>
      </c>
      <c r="AD21" s="770">
        <f t="shared" si="46"/>
        <v>70.986460348162481</v>
      </c>
      <c r="AE21" s="313"/>
      <c r="AG21" s="4">
        <f t="shared" si="47"/>
        <v>0</v>
      </c>
      <c r="AH21" s="4">
        <f t="shared" si="29"/>
        <v>100</v>
      </c>
      <c r="AI21" s="4">
        <f t="shared" si="29"/>
        <v>100</v>
      </c>
      <c r="AJ21" s="4">
        <f t="shared" si="29"/>
        <v>99.999999999999986</v>
      </c>
      <c r="AK21" s="4">
        <f t="shared" si="29"/>
        <v>100</v>
      </c>
      <c r="AL21" s="4">
        <f t="shared" si="29"/>
        <v>99.999999999999986</v>
      </c>
      <c r="AM21" s="4">
        <f t="shared" si="29"/>
        <v>100</v>
      </c>
      <c r="AN21" s="4">
        <f t="shared" si="29"/>
        <v>0</v>
      </c>
    </row>
    <row r="22" spans="1:40">
      <c r="A22" s="276"/>
      <c r="B22" s="82" t="s">
        <v>66</v>
      </c>
      <c r="C22" s="87"/>
      <c r="D22" s="88">
        <v>188</v>
      </c>
      <c r="E22" s="88">
        <v>655</v>
      </c>
      <c r="F22" s="89">
        <v>246</v>
      </c>
      <c r="G22" s="98">
        <v>1089</v>
      </c>
      <c r="H22" s="90">
        <v>12</v>
      </c>
      <c r="I22" s="88">
        <v>12</v>
      </c>
      <c r="J22" s="724"/>
      <c r="K22" s="90">
        <v>24</v>
      </c>
      <c r="L22" s="313"/>
      <c r="M22" s="905">
        <f t="shared" ref="M22:M24" si="48">IF(C22&gt;0,(C22/C16)*100,)</f>
        <v>0</v>
      </c>
      <c r="N22" s="716">
        <f>IF(D22&gt;0,(D22/D16)*100,)</f>
        <v>9.9365750528541223</v>
      </c>
      <c r="O22" s="716">
        <f t="shared" ref="O22" si="49">IF(E22&gt;0,(E22/E16)*100,)</f>
        <v>8.0259772086754069</v>
      </c>
      <c r="P22" s="717">
        <f t="shared" ref="P22" si="50">IF(F22&gt;0,(F22/F16)*100,)</f>
        <v>8.2605775688381478</v>
      </c>
      <c r="Q22" s="718">
        <f t="shared" ref="Q22" si="51">IF(G22&gt;0,(G22/G16)*100,)</f>
        <v>8.3569948584145504</v>
      </c>
      <c r="R22" s="719">
        <f t="shared" ref="R22" si="52">IF(H22&gt;0,(H22/H16)*100,)</f>
        <v>5.4794520547945202</v>
      </c>
      <c r="S22" s="716">
        <f t="shared" ref="S22" si="53">IF(I22&gt;0,(I22/I16)*100,)</f>
        <v>5.4054054054054053</v>
      </c>
      <c r="T22" s="717">
        <f t="shared" ref="T22" si="54">IF(J22&gt;0,(J22/J16)*100,)</f>
        <v>0</v>
      </c>
      <c r="U22" s="720">
        <f t="shared" ref="U22" si="55">IF(K22&gt;0,(K22/K16)*100,)</f>
        <v>5.4421768707482991</v>
      </c>
      <c r="V22" s="773"/>
      <c r="W22" s="774"/>
      <c r="X22" s="774"/>
      <c r="Y22" s="775"/>
      <c r="Z22" s="776"/>
      <c r="AA22" s="776"/>
      <c r="AB22" s="774"/>
      <c r="AC22" s="775"/>
      <c r="AD22" s="776"/>
      <c r="AE22" s="313"/>
    </row>
    <row r="23" spans="1:40">
      <c r="A23" s="276"/>
      <c r="B23" s="82" t="s">
        <v>866</v>
      </c>
      <c r="C23" s="87"/>
      <c r="D23" s="88">
        <v>291</v>
      </c>
      <c r="E23" s="88">
        <v>650</v>
      </c>
      <c r="F23" s="89">
        <v>324</v>
      </c>
      <c r="G23" s="98">
        <v>1265</v>
      </c>
      <c r="H23" s="90">
        <v>15</v>
      </c>
      <c r="I23" s="88">
        <v>18</v>
      </c>
      <c r="J23" s="724"/>
      <c r="K23" s="90">
        <v>33</v>
      </c>
      <c r="L23" s="313"/>
      <c r="M23" s="605">
        <f t="shared" si="48"/>
        <v>0</v>
      </c>
      <c r="N23" s="605">
        <f t="shared" ref="N23:N24" si="56">IF(D23&gt;0,(D23/D17)*100,)</f>
        <v>13.478462251042151</v>
      </c>
      <c r="O23" s="605">
        <f t="shared" ref="O23:O24" si="57">IF(E23&gt;0,(E23/E17)*100,)</f>
        <v>7.8883495145631075</v>
      </c>
      <c r="P23" s="606">
        <f t="shared" ref="P23:P24" si="58">IF(F23&gt;0,(F23/F17)*100,)</f>
        <v>9.2439372325249636</v>
      </c>
      <c r="Q23" s="607">
        <f t="shared" ref="Q23:Q24" si="59">IF(G23&gt;0,(G23/G17)*100,)</f>
        <v>9.098101265822784</v>
      </c>
      <c r="R23" s="608">
        <f t="shared" ref="R23:R24" si="60">IF(H23&gt;0,(H23/H17)*100,)</f>
        <v>5.5762081784386615</v>
      </c>
      <c r="S23" s="605">
        <f t="shared" ref="S23:S24" si="61">IF(I23&gt;0,(I23/I17)*100,)</f>
        <v>7.2289156626506017</v>
      </c>
      <c r="T23" s="606">
        <f t="shared" ref="T23:T24" si="62">IF(J23&gt;0,(J23/J17)*100,)</f>
        <v>0</v>
      </c>
      <c r="U23" s="609">
        <f t="shared" ref="U23:U24" si="63">IF(K23&gt;0,(K23/K17)*100,)</f>
        <v>6.3706563706563708</v>
      </c>
      <c r="V23" s="734"/>
      <c r="W23" s="734"/>
      <c r="X23" s="743"/>
      <c r="Y23" s="743"/>
      <c r="Z23" s="744"/>
      <c r="AA23" s="744"/>
      <c r="AB23" s="743"/>
      <c r="AC23" s="745"/>
      <c r="AD23" s="743"/>
      <c r="AE23" s="313"/>
    </row>
    <row r="24" spans="1:40">
      <c r="A24" s="276"/>
      <c r="B24" s="86" t="s">
        <v>1058</v>
      </c>
      <c r="C24" s="91"/>
      <c r="D24" s="92">
        <v>220</v>
      </c>
      <c r="E24" s="92">
        <v>665</v>
      </c>
      <c r="F24" s="93">
        <v>321</v>
      </c>
      <c r="G24" s="99">
        <v>1206</v>
      </c>
      <c r="H24" s="94">
        <v>17</v>
      </c>
      <c r="I24" s="92">
        <v>12</v>
      </c>
      <c r="J24" s="725"/>
      <c r="K24" s="94">
        <v>29</v>
      </c>
      <c r="L24" s="313"/>
      <c r="M24" s="610">
        <f t="shared" si="48"/>
        <v>0</v>
      </c>
      <c r="N24" s="610">
        <f t="shared" si="56"/>
        <v>9.5735422106179282</v>
      </c>
      <c r="O24" s="610">
        <f t="shared" si="57"/>
        <v>7.7146171693735504</v>
      </c>
      <c r="P24" s="611">
        <f t="shared" si="58"/>
        <v>8.7752870420995084</v>
      </c>
      <c r="Q24" s="612">
        <f t="shared" si="59"/>
        <v>8.2738748627881442</v>
      </c>
      <c r="R24" s="613">
        <f t="shared" si="60"/>
        <v>7.1129707112970717</v>
      </c>
      <c r="S24" s="610">
        <f t="shared" si="61"/>
        <v>4.3165467625899279</v>
      </c>
      <c r="T24" s="611">
        <f t="shared" si="62"/>
        <v>0</v>
      </c>
      <c r="U24" s="614">
        <f t="shared" si="63"/>
        <v>5.6092843326885884</v>
      </c>
      <c r="V24" s="770"/>
      <c r="W24" s="771"/>
      <c r="X24" s="771"/>
      <c r="Y24" s="772"/>
      <c r="Z24" s="770"/>
      <c r="AA24" s="770"/>
      <c r="AB24" s="771"/>
      <c r="AC24" s="772"/>
      <c r="AD24" s="770"/>
      <c r="AE24" s="313"/>
    </row>
    <row r="25" spans="1:40">
      <c r="A25" s="276"/>
      <c r="B25" s="82" t="s">
        <v>68</v>
      </c>
      <c r="C25" s="87"/>
      <c r="D25" s="88">
        <v>342</v>
      </c>
      <c r="E25" s="88">
        <v>2273</v>
      </c>
      <c r="F25" s="89">
        <v>815</v>
      </c>
      <c r="G25" s="98">
        <v>3430</v>
      </c>
      <c r="H25" s="90">
        <v>59</v>
      </c>
      <c r="I25" s="88">
        <v>104</v>
      </c>
      <c r="J25" s="724"/>
      <c r="K25" s="90">
        <v>163</v>
      </c>
      <c r="L25" s="313"/>
      <c r="M25" s="905">
        <f t="shared" ref="M25:M27" si="64">IF(C25&gt;0,(C25/C16)*100,)</f>
        <v>0</v>
      </c>
      <c r="N25" s="716">
        <f>IF(D25&gt;0,(D25/D16)*100,)</f>
        <v>18.076109936575051</v>
      </c>
      <c r="O25" s="716">
        <f t="shared" ref="O25" si="65">IF(E25&gt;0,(E25/E16)*100,)</f>
        <v>27.851978924151449</v>
      </c>
      <c r="P25" s="717">
        <f t="shared" ref="P25" si="66">IF(F25&gt;0,(F25/F16)*100,)</f>
        <v>27.367360644728006</v>
      </c>
      <c r="Q25" s="718">
        <f t="shared" ref="Q25" si="67">IF(G25&gt;0,(G25/G16)*100,)</f>
        <v>26.321847901158772</v>
      </c>
      <c r="R25" s="719">
        <f t="shared" ref="R25" si="68">IF(H25&gt;0,(H25/H16)*100,)</f>
        <v>26.94063926940639</v>
      </c>
      <c r="S25" s="716">
        <f t="shared" ref="S25" si="69">IF(I25&gt;0,(I25/I16)*100,)</f>
        <v>46.846846846846844</v>
      </c>
      <c r="T25" s="717">
        <f t="shared" ref="T25" si="70">IF(J25&gt;0,(J25/J16)*100,)</f>
        <v>0</v>
      </c>
      <c r="U25" s="720">
        <f t="shared" ref="U25" si="71">IF(K25&gt;0,(K25/K16)*100,)</f>
        <v>36.961451247165535</v>
      </c>
      <c r="V25" s="734"/>
      <c r="W25" s="734"/>
      <c r="X25" s="743"/>
      <c r="Y25" s="743"/>
      <c r="Z25" s="744"/>
      <c r="AA25" s="744"/>
      <c r="AB25" s="743"/>
      <c r="AC25" s="745"/>
      <c r="AD25" s="743"/>
      <c r="AE25" s="313"/>
    </row>
    <row r="26" spans="1:40">
      <c r="A26" s="276"/>
      <c r="B26" s="82" t="s">
        <v>868</v>
      </c>
      <c r="C26" s="87"/>
      <c r="D26" s="88">
        <v>264</v>
      </c>
      <c r="E26" s="88">
        <v>2404</v>
      </c>
      <c r="F26" s="89">
        <v>1009</v>
      </c>
      <c r="G26" s="98">
        <v>3677</v>
      </c>
      <c r="H26" s="90">
        <v>51</v>
      </c>
      <c r="I26" s="88">
        <v>92</v>
      </c>
      <c r="J26" s="724"/>
      <c r="K26" s="90">
        <v>143</v>
      </c>
      <c r="L26" s="313"/>
      <c r="M26" s="605">
        <f t="shared" si="64"/>
        <v>0</v>
      </c>
      <c r="N26" s="605">
        <f t="shared" ref="N26:N27" si="72">IF(D26&gt;0,(D26/D17)*100,)</f>
        <v>12.22788327929597</v>
      </c>
      <c r="O26" s="605">
        <f t="shared" ref="O26:O27" si="73">IF(E26&gt;0,(E26/E17)*100,)</f>
        <v>29.174757281553397</v>
      </c>
      <c r="P26" s="606">
        <f t="shared" ref="P26:P27" si="74">IF(F26&gt;0,(F26/F17)*100,)</f>
        <v>28.787446504992868</v>
      </c>
      <c r="Q26" s="607">
        <f t="shared" ref="Q26:Q27" si="75">IF(G26&gt;0,(G26/G17)*100,)</f>
        <v>26.445627157652474</v>
      </c>
      <c r="R26" s="608">
        <f t="shared" ref="R26:R27" si="76">IF(H26&gt;0,(H26/H17)*100,)</f>
        <v>18.959107806691449</v>
      </c>
      <c r="S26" s="605">
        <f t="shared" ref="S26:S27" si="77">IF(I26&gt;0,(I26/I17)*100,)</f>
        <v>36.947791164658632</v>
      </c>
      <c r="T26" s="606">
        <f t="shared" ref="T26:T27" si="78">IF(J26&gt;0,(J26/J17)*100,)</f>
        <v>0</v>
      </c>
      <c r="U26" s="609">
        <f t="shared" ref="U26:U27" si="79">IF(K26&gt;0,(K26/K17)*100,)</f>
        <v>27.606177606177607</v>
      </c>
      <c r="V26" s="734"/>
      <c r="W26" s="734"/>
      <c r="X26" s="743"/>
      <c r="Y26" s="743"/>
      <c r="Z26" s="744"/>
      <c r="AA26" s="744"/>
      <c r="AB26" s="743"/>
      <c r="AC26" s="745"/>
      <c r="AD26" s="743"/>
      <c r="AE26" s="313"/>
      <c r="AF26" s="4">
        <f>+M35+M26+M29+M32</f>
        <v>0</v>
      </c>
    </row>
    <row r="27" spans="1:40">
      <c r="A27" s="276"/>
      <c r="B27" s="86" t="s">
        <v>1056</v>
      </c>
      <c r="C27" s="91"/>
      <c r="D27" s="92">
        <v>316</v>
      </c>
      <c r="E27" s="92">
        <v>2380</v>
      </c>
      <c r="F27" s="93">
        <v>927</v>
      </c>
      <c r="G27" s="99">
        <v>3623</v>
      </c>
      <c r="H27" s="94">
        <v>33</v>
      </c>
      <c r="I27" s="92">
        <v>117</v>
      </c>
      <c r="J27" s="725"/>
      <c r="K27" s="94">
        <v>150</v>
      </c>
      <c r="L27" s="313"/>
      <c r="M27" s="610">
        <f t="shared" si="64"/>
        <v>0</v>
      </c>
      <c r="N27" s="610">
        <f t="shared" si="72"/>
        <v>13.751087902523935</v>
      </c>
      <c r="O27" s="610">
        <f t="shared" si="73"/>
        <v>27.610208816705335</v>
      </c>
      <c r="P27" s="611">
        <f t="shared" si="74"/>
        <v>25.341716785128487</v>
      </c>
      <c r="Q27" s="612">
        <f t="shared" si="75"/>
        <v>24.855927552140507</v>
      </c>
      <c r="R27" s="613">
        <f t="shared" si="76"/>
        <v>13.807531380753138</v>
      </c>
      <c r="S27" s="610">
        <f t="shared" si="77"/>
        <v>42.086330935251794</v>
      </c>
      <c r="T27" s="611">
        <f t="shared" si="78"/>
        <v>0</v>
      </c>
      <c r="U27" s="614">
        <f t="shared" si="79"/>
        <v>29.013539651837522</v>
      </c>
      <c r="V27" s="777" t="s">
        <v>649</v>
      </c>
      <c r="W27" s="771"/>
      <c r="X27" s="771"/>
      <c r="Y27" s="772"/>
      <c r="Z27" s="770"/>
      <c r="AA27" s="770"/>
      <c r="AB27" s="771"/>
      <c r="AC27" s="772"/>
      <c r="AD27" s="770"/>
      <c r="AE27" s="715"/>
      <c r="AF27" s="4">
        <f t="shared" ref="AF27:AF28" si="80">+M36+M27+M30+M33</f>
        <v>0</v>
      </c>
    </row>
    <row r="28" spans="1:40">
      <c r="A28" s="276"/>
      <c r="B28" s="82" t="s">
        <v>70</v>
      </c>
      <c r="C28" s="87"/>
      <c r="D28" s="88">
        <v>152</v>
      </c>
      <c r="E28" s="88">
        <v>1352</v>
      </c>
      <c r="F28" s="89">
        <v>719</v>
      </c>
      <c r="G28" s="98">
        <v>2223</v>
      </c>
      <c r="H28" s="90">
        <v>76</v>
      </c>
      <c r="I28" s="88">
        <v>69</v>
      </c>
      <c r="J28" s="724"/>
      <c r="K28" s="90">
        <v>145</v>
      </c>
      <c r="L28" s="313"/>
      <c r="M28" s="905">
        <f t="shared" ref="M28:M30" si="81">IF(C28&gt;0,(C28/C14)*100,)</f>
        <v>0</v>
      </c>
      <c r="N28" s="716">
        <f t="shared" ref="N28" si="82">IF(D28&gt;0,(D28/D14)*100,)</f>
        <v>8.7306145893164846</v>
      </c>
      <c r="O28" s="716">
        <f t="shared" ref="O28" si="83">IF(E28&gt;0,(E28/E14)*100,)</f>
        <v>16.403785488958992</v>
      </c>
      <c r="P28" s="717">
        <f t="shared" ref="P28" si="84">IF(F28&gt;0,(F28/F14)*100,)</f>
        <v>23.141293852590923</v>
      </c>
      <c r="Q28" s="718">
        <f t="shared" ref="Q28" si="85">IF(G28&gt;0,(G28/G14)*100,)</f>
        <v>16.982429335370512</v>
      </c>
      <c r="R28" s="719">
        <f t="shared" ref="R28" si="86">IF(H28&gt;0,(H28/H14)*100,)</f>
        <v>31.666666666666664</v>
      </c>
      <c r="S28" s="716">
        <f t="shared" ref="S28" si="87">IF(I28&gt;0,(I28/I14)*100,)</f>
        <v>29.741379310344829</v>
      </c>
      <c r="T28" s="717">
        <f t="shared" ref="T28" si="88">IF(J28&gt;0,(J28/J14)*100,)</f>
        <v>0</v>
      </c>
      <c r="U28" s="720">
        <f t="shared" ref="U28" si="89">IF(K28&gt;0,(K28/K14)*100,)</f>
        <v>30.720338983050848</v>
      </c>
      <c r="V28" s="773">
        <f>+M28+M31+M34</f>
        <v>0</v>
      </c>
      <c r="W28" s="774">
        <f t="shared" ref="W28:AD28" si="90">+N28+N31+N34</f>
        <v>41.815048822515791</v>
      </c>
      <c r="X28" s="774">
        <f t="shared" si="90"/>
        <v>41.798107255520506</v>
      </c>
      <c r="Y28" s="775">
        <f t="shared" si="90"/>
        <v>48.342452526552947</v>
      </c>
      <c r="Z28" s="776">
        <f t="shared" si="90"/>
        <v>43.353705118411</v>
      </c>
      <c r="AA28" s="776">
        <f t="shared" si="90"/>
        <v>44.583333333333329</v>
      </c>
      <c r="AB28" s="774">
        <f t="shared" si="90"/>
        <v>44.827586206896555</v>
      </c>
      <c r="AC28" s="775">
        <f t="shared" si="90"/>
        <v>0</v>
      </c>
      <c r="AD28" s="776">
        <f t="shared" si="90"/>
        <v>44.70338983050847</v>
      </c>
      <c r="AE28" s="313"/>
      <c r="AF28" s="4">
        <f t="shared" si="80"/>
        <v>0</v>
      </c>
      <c r="AG28" s="4">
        <f>+M28+M31+M34+M37</f>
        <v>0</v>
      </c>
      <c r="AH28" s="4">
        <f t="shared" ref="AH28:AN30" si="91">+N28+N31+N34+N37</f>
        <v>100</v>
      </c>
      <c r="AI28" s="4">
        <f t="shared" si="91"/>
        <v>100</v>
      </c>
      <c r="AJ28" s="4">
        <f t="shared" si="91"/>
        <v>100</v>
      </c>
      <c r="AK28" s="4">
        <f t="shared" si="91"/>
        <v>100</v>
      </c>
      <c r="AL28" s="4">
        <f t="shared" si="91"/>
        <v>100</v>
      </c>
      <c r="AM28" s="4">
        <f t="shared" si="91"/>
        <v>100</v>
      </c>
      <c r="AN28" s="4">
        <f t="shared" si="91"/>
        <v>0</v>
      </c>
    </row>
    <row r="29" spans="1:40">
      <c r="A29" s="276"/>
      <c r="B29" s="82" t="s">
        <v>870</v>
      </c>
      <c r="C29" s="87"/>
      <c r="D29" s="88">
        <v>175</v>
      </c>
      <c r="E29" s="88">
        <v>1291</v>
      </c>
      <c r="F29" s="89">
        <v>843</v>
      </c>
      <c r="G29" s="98">
        <v>2309</v>
      </c>
      <c r="H29" s="90">
        <v>71</v>
      </c>
      <c r="I29" s="88">
        <v>53</v>
      </c>
      <c r="J29" s="724"/>
      <c r="K29" s="90">
        <v>124</v>
      </c>
      <c r="L29" s="313"/>
      <c r="M29" s="605">
        <f t="shared" si="81"/>
        <v>0</v>
      </c>
      <c r="N29" s="605">
        <f t="shared" ref="N29:N30" si="92">IF(D29&gt;0,(D29/D15)*100,)</f>
        <v>10.312315851502651</v>
      </c>
      <c r="O29" s="605">
        <f t="shared" ref="O29:O30" si="93">IF(E29&gt;0,(E29/E15)*100,)</f>
        <v>17.259358288770056</v>
      </c>
      <c r="P29" s="606">
        <f t="shared" ref="P29:P30" si="94">IF(F29&gt;0,(F29/F15)*100,)</f>
        <v>27.913907284768214</v>
      </c>
      <c r="Q29" s="607">
        <f t="shared" ref="Q29:Q30" si="95">IF(G29&gt;0,(G29/G15)*100,)</f>
        <v>18.930884643764863</v>
      </c>
      <c r="R29" s="608">
        <f t="shared" ref="R29:R30" si="96">IF(H29&gt;0,(H29/H15)*100,)</f>
        <v>25.818181818181817</v>
      </c>
      <c r="S29" s="605">
        <f t="shared" ref="S29:S30" si="97">IF(I29&gt;0,(I29/I15)*100,)</f>
        <v>21.721311475409834</v>
      </c>
      <c r="T29" s="606">
        <f t="shared" ref="T29:T30" si="98">IF(J29&gt;0,(J29/J15)*100,)</f>
        <v>0</v>
      </c>
      <c r="U29" s="609">
        <f t="shared" ref="U29:U30" si="99">IF(K29&gt;0,(K29/K15)*100,)</f>
        <v>23.892100192678228</v>
      </c>
      <c r="V29" s="734">
        <f t="shared" ref="V29:V30" si="100">+M29+M32+M35</f>
        <v>0</v>
      </c>
      <c r="W29" s="734">
        <f t="shared" ref="W29:W30" si="101">+N29+N32+N35</f>
        <v>47.024160282852094</v>
      </c>
      <c r="X29" s="743">
        <f t="shared" ref="X29:X30" si="102">+O29+O32+O35</f>
        <v>46.109625668449198</v>
      </c>
      <c r="Y29" s="743">
        <f t="shared" ref="Y29:Y30" si="103">+P29+P32+P35</f>
        <v>48.543046357615893</v>
      </c>
      <c r="Z29" s="744">
        <f t="shared" ref="Z29:Z30" si="104">+Q29+Q32+Q35</f>
        <v>46.839386734442897</v>
      </c>
      <c r="AA29" s="744">
        <f t="shared" ref="AA29:AA30" si="105">+R29+R32+R35</f>
        <v>37.818181818181813</v>
      </c>
      <c r="AB29" s="743">
        <f t="shared" ref="AB29:AB30" si="106">+S29+S32+S35</f>
        <v>38.52459016393442</v>
      </c>
      <c r="AC29" s="745">
        <f t="shared" ref="AC29:AC30" si="107">+T29+T32+T35</f>
        <v>0</v>
      </c>
      <c r="AD29" s="743">
        <f t="shared" ref="AD29:AD30" si="108">+U29+U32+U35</f>
        <v>38.150289017341038</v>
      </c>
      <c r="AE29" s="313"/>
      <c r="AG29" s="4">
        <f t="shared" ref="AG29:AG30" si="109">+M29+M32+M35+M38</f>
        <v>0</v>
      </c>
      <c r="AH29" s="4">
        <f t="shared" si="91"/>
        <v>100</v>
      </c>
      <c r="AI29" s="4">
        <f t="shared" si="91"/>
        <v>100</v>
      </c>
      <c r="AJ29" s="4">
        <f t="shared" si="91"/>
        <v>100</v>
      </c>
      <c r="AK29" s="4">
        <f t="shared" si="91"/>
        <v>100</v>
      </c>
      <c r="AL29" s="4">
        <f t="shared" si="91"/>
        <v>100</v>
      </c>
      <c r="AM29" s="4">
        <f t="shared" si="91"/>
        <v>100</v>
      </c>
      <c r="AN29" s="4">
        <f t="shared" si="91"/>
        <v>0</v>
      </c>
    </row>
    <row r="30" spans="1:40">
      <c r="A30" s="276"/>
      <c r="B30" s="86" t="s">
        <v>1060</v>
      </c>
      <c r="C30" s="91"/>
      <c r="D30" s="92">
        <v>154</v>
      </c>
      <c r="E30" s="92">
        <v>1504</v>
      </c>
      <c r="F30" s="93">
        <v>921</v>
      </c>
      <c r="G30" s="99">
        <v>2579</v>
      </c>
      <c r="H30" s="94">
        <v>72</v>
      </c>
      <c r="I30" s="714">
        <v>49</v>
      </c>
      <c r="J30" s="725"/>
      <c r="K30" s="94">
        <v>121</v>
      </c>
      <c r="L30" s="313"/>
      <c r="M30" s="610">
        <f t="shared" si="81"/>
        <v>0</v>
      </c>
      <c r="N30" s="610">
        <f t="shared" si="92"/>
        <v>8.1395348837209305</v>
      </c>
      <c r="O30" s="610">
        <f t="shared" si="93"/>
        <v>18.429114079156967</v>
      </c>
      <c r="P30" s="611">
        <f t="shared" si="94"/>
        <v>30.926796507723303</v>
      </c>
      <c r="Q30" s="612">
        <f t="shared" si="95"/>
        <v>19.791266978742996</v>
      </c>
      <c r="R30" s="613">
        <f t="shared" si="96"/>
        <v>32.87671232876712</v>
      </c>
      <c r="S30" s="610">
        <f t="shared" si="97"/>
        <v>22.072072072072071</v>
      </c>
      <c r="T30" s="611">
        <f t="shared" si="98"/>
        <v>0</v>
      </c>
      <c r="U30" s="614">
        <f t="shared" si="99"/>
        <v>27.437641723356009</v>
      </c>
      <c r="V30" s="770">
        <f t="shared" si="100"/>
        <v>0</v>
      </c>
      <c r="W30" s="771">
        <f t="shared" si="101"/>
        <v>54.122621564482031</v>
      </c>
      <c r="X30" s="771">
        <f t="shared" si="102"/>
        <v>43.462810930033086</v>
      </c>
      <c r="Y30" s="772">
        <f t="shared" si="103"/>
        <v>50.94022834116857</v>
      </c>
      <c r="Z30" s="770">
        <f t="shared" si="104"/>
        <v>46.719361522523215</v>
      </c>
      <c r="AA30" s="770">
        <f t="shared" si="105"/>
        <v>45.662100456621005</v>
      </c>
      <c r="AB30" s="771">
        <f t="shared" si="106"/>
        <v>39.189189189189193</v>
      </c>
      <c r="AC30" s="772">
        <f t="shared" si="107"/>
        <v>0</v>
      </c>
      <c r="AD30" s="770">
        <f t="shared" si="108"/>
        <v>42.403628117913833</v>
      </c>
      <c r="AE30" s="313"/>
      <c r="AG30" s="4">
        <f t="shared" si="109"/>
        <v>0</v>
      </c>
      <c r="AH30" s="4">
        <f t="shared" si="91"/>
        <v>100</v>
      </c>
      <c r="AI30" s="4">
        <f t="shared" si="91"/>
        <v>100</v>
      </c>
      <c r="AJ30" s="4">
        <f t="shared" si="91"/>
        <v>100</v>
      </c>
      <c r="AK30" s="4">
        <f t="shared" si="91"/>
        <v>100</v>
      </c>
      <c r="AL30" s="4">
        <f t="shared" si="91"/>
        <v>100</v>
      </c>
      <c r="AM30" s="4">
        <f t="shared" si="91"/>
        <v>100</v>
      </c>
      <c r="AN30" s="4">
        <f t="shared" si="91"/>
        <v>0</v>
      </c>
    </row>
    <row r="31" spans="1:40">
      <c r="A31" s="276"/>
      <c r="B31" s="82" t="s">
        <v>72</v>
      </c>
      <c r="C31" s="87"/>
      <c r="D31" s="88"/>
      <c r="E31" s="88"/>
      <c r="F31" s="89"/>
      <c r="G31" s="98"/>
      <c r="H31" s="90"/>
      <c r="I31" s="88"/>
      <c r="J31" s="724"/>
      <c r="K31" s="90"/>
      <c r="L31" s="313"/>
      <c r="M31" s="905">
        <f t="shared" ref="M31:M33" si="110">IF(C31&gt;0,(C31/C14)*100,)</f>
        <v>0</v>
      </c>
      <c r="N31" s="716">
        <f t="shared" ref="N31" si="111">IF(D31&gt;0,(D31/D14)*100,)</f>
        <v>0</v>
      </c>
      <c r="O31" s="716">
        <f t="shared" ref="O31" si="112">IF(E31&gt;0,(E31/E14)*100,)</f>
        <v>0</v>
      </c>
      <c r="P31" s="717">
        <f t="shared" ref="P31" si="113">IF(F31&gt;0,(F31/F14)*100,)</f>
        <v>0</v>
      </c>
      <c r="Q31" s="718">
        <f t="shared" ref="Q31" si="114">IF(G31&gt;0,(G31/G14)*100,)</f>
        <v>0</v>
      </c>
      <c r="R31" s="719">
        <f t="shared" ref="R31" si="115">IF(H31&gt;0,(H31/H14)*100,)</f>
        <v>0</v>
      </c>
      <c r="S31" s="716">
        <f t="shared" ref="S31" si="116">IF(I31&gt;0,(I31/I14)*100,)</f>
        <v>0</v>
      </c>
      <c r="T31" s="717">
        <f t="shared" ref="T31" si="117">IF(J31&gt;0,(J31/J14)*100,)</f>
        <v>0</v>
      </c>
      <c r="U31" s="720">
        <f t="shared" ref="U31" si="118">IF(K31&gt;0,(K31/K14)*100,)</f>
        <v>0</v>
      </c>
      <c r="V31" s="773"/>
      <c r="W31" s="774"/>
      <c r="X31" s="774"/>
      <c r="Y31" s="775"/>
      <c r="Z31" s="776"/>
      <c r="AA31" s="776"/>
      <c r="AB31" s="774"/>
      <c r="AC31" s="775"/>
      <c r="AD31" s="776"/>
      <c r="AE31" s="313"/>
    </row>
    <row r="32" spans="1:40">
      <c r="A32" s="276"/>
      <c r="B32" s="82" t="s">
        <v>872</v>
      </c>
      <c r="C32" s="87"/>
      <c r="D32" s="88"/>
      <c r="E32" s="88"/>
      <c r="F32" s="89"/>
      <c r="G32" s="98"/>
      <c r="H32" s="90"/>
      <c r="I32" s="88"/>
      <c r="J32" s="724"/>
      <c r="K32" s="90"/>
      <c r="L32" s="313"/>
      <c r="M32" s="605">
        <f t="shared" si="110"/>
        <v>0</v>
      </c>
      <c r="N32" s="605">
        <f t="shared" ref="N32:N33" si="119">IF(D32&gt;0,(D32/D15)*100,)</f>
        <v>0</v>
      </c>
      <c r="O32" s="605">
        <f t="shared" ref="O32:O33" si="120">IF(E32&gt;0,(E32/E15)*100,)</f>
        <v>0</v>
      </c>
      <c r="P32" s="606">
        <f t="shared" ref="P32:P33" si="121">IF(F32&gt;0,(F32/F15)*100,)</f>
        <v>0</v>
      </c>
      <c r="Q32" s="607">
        <f t="shared" ref="Q32:Q33" si="122">IF(G32&gt;0,(G32/G15)*100,)</f>
        <v>0</v>
      </c>
      <c r="R32" s="608">
        <f t="shared" ref="R32:R33" si="123">IF(H32&gt;0,(H32/H15)*100,)</f>
        <v>0</v>
      </c>
      <c r="S32" s="605">
        <f t="shared" ref="S32:S33" si="124">IF(I32&gt;0,(I32/I15)*100,)</f>
        <v>0</v>
      </c>
      <c r="T32" s="606">
        <f t="shared" ref="T32:T33" si="125">IF(J32&gt;0,(J32/J15)*100,)</f>
        <v>0</v>
      </c>
      <c r="U32" s="609">
        <f t="shared" ref="U32:U33" si="126">IF(K32&gt;0,(K32/K15)*100,)</f>
        <v>0</v>
      </c>
      <c r="V32" s="734"/>
      <c r="W32" s="734"/>
      <c r="X32" s="743"/>
      <c r="Y32" s="743"/>
      <c r="Z32" s="744"/>
      <c r="AA32" s="744"/>
      <c r="AB32" s="743"/>
      <c r="AC32" s="745"/>
      <c r="AD32" s="743"/>
      <c r="AE32" s="313"/>
    </row>
    <row r="33" spans="1:35">
      <c r="A33" s="276"/>
      <c r="B33" s="86" t="s">
        <v>1062</v>
      </c>
      <c r="C33" s="91"/>
      <c r="D33" s="92"/>
      <c r="E33" s="92"/>
      <c r="F33" s="93"/>
      <c r="G33" s="99"/>
      <c r="H33" s="94"/>
      <c r="I33" s="92"/>
      <c r="J33" s="725"/>
      <c r="K33" s="94"/>
      <c r="L33" s="313"/>
      <c r="M33" s="610">
        <f t="shared" si="110"/>
        <v>0</v>
      </c>
      <c r="N33" s="610">
        <f t="shared" si="119"/>
        <v>0</v>
      </c>
      <c r="O33" s="610">
        <f t="shared" si="120"/>
        <v>0</v>
      </c>
      <c r="P33" s="611">
        <f t="shared" si="121"/>
        <v>0</v>
      </c>
      <c r="Q33" s="612">
        <f t="shared" si="122"/>
        <v>0</v>
      </c>
      <c r="R33" s="613">
        <f t="shared" si="123"/>
        <v>0</v>
      </c>
      <c r="S33" s="610">
        <f t="shared" si="124"/>
        <v>0</v>
      </c>
      <c r="T33" s="611">
        <f t="shared" si="125"/>
        <v>0</v>
      </c>
      <c r="U33" s="614">
        <f t="shared" si="126"/>
        <v>0</v>
      </c>
      <c r="V33" s="770"/>
      <c r="W33" s="771"/>
      <c r="X33" s="771"/>
      <c r="Y33" s="772"/>
      <c r="Z33" s="770"/>
      <c r="AA33" s="770"/>
      <c r="AB33" s="771"/>
      <c r="AC33" s="772"/>
      <c r="AD33" s="770"/>
      <c r="AE33" s="313"/>
    </row>
    <row r="34" spans="1:35">
      <c r="A34" s="276"/>
      <c r="B34" s="82" t="s">
        <v>74</v>
      </c>
      <c r="C34" s="87"/>
      <c r="D34" s="88">
        <v>576</v>
      </c>
      <c r="E34" s="88">
        <v>2093</v>
      </c>
      <c r="F34" s="89">
        <v>783</v>
      </c>
      <c r="G34" s="98">
        <v>3452</v>
      </c>
      <c r="H34" s="90">
        <v>31</v>
      </c>
      <c r="I34" s="88">
        <v>35</v>
      </c>
      <c r="J34" s="724"/>
      <c r="K34" s="90">
        <v>66</v>
      </c>
      <c r="L34" s="313"/>
      <c r="M34" s="905">
        <f t="shared" ref="M34:M36" si="127">IF(C34&gt;0,(C34/C14)*100,)</f>
        <v>0</v>
      </c>
      <c r="N34" s="716">
        <f t="shared" ref="N34" si="128">IF(D34&gt;0,(D34/D14)*100,)</f>
        <v>33.08443423319931</v>
      </c>
      <c r="O34" s="716">
        <f t="shared" ref="O34" si="129">IF(E34&gt;0,(E34/E14)*100,)</f>
        <v>25.394321766561511</v>
      </c>
      <c r="P34" s="717">
        <f t="shared" ref="P34" si="130">IF(F34&gt;0,(F34/F14)*100,)</f>
        <v>25.20115867396202</v>
      </c>
      <c r="Q34" s="718">
        <f t="shared" ref="Q34" si="131">IF(G34&gt;0,(G34/G14)*100,)</f>
        <v>26.371275783040488</v>
      </c>
      <c r="R34" s="719">
        <f t="shared" ref="R34" si="132">IF(H34&gt;0,(H34/H14)*100,)</f>
        <v>12.916666666666668</v>
      </c>
      <c r="S34" s="716">
        <f t="shared" ref="S34" si="133">IF(I34&gt;0,(I34/I14)*100,)</f>
        <v>15.086206896551724</v>
      </c>
      <c r="T34" s="717">
        <f t="shared" ref="T34" si="134">IF(J34&gt;0,(J34/J14)*100,)</f>
        <v>0</v>
      </c>
      <c r="U34" s="720">
        <f t="shared" ref="U34" si="135">IF(K34&gt;0,(K34/K14)*100,)</f>
        <v>13.983050847457626</v>
      </c>
      <c r="V34" s="773"/>
      <c r="W34" s="774"/>
      <c r="X34" s="774"/>
      <c r="Y34" s="775"/>
      <c r="Z34" s="776"/>
      <c r="AA34" s="776"/>
      <c r="AB34" s="774"/>
      <c r="AC34" s="775"/>
      <c r="AD34" s="776"/>
      <c r="AE34" s="313"/>
    </row>
    <row r="35" spans="1:35">
      <c r="A35" s="276"/>
      <c r="B35" s="82" t="s">
        <v>874</v>
      </c>
      <c r="C35" s="87"/>
      <c r="D35" s="88">
        <v>623</v>
      </c>
      <c r="E35" s="88">
        <v>2158</v>
      </c>
      <c r="F35" s="89">
        <v>623</v>
      </c>
      <c r="G35" s="98">
        <v>3404</v>
      </c>
      <c r="H35" s="90">
        <v>33</v>
      </c>
      <c r="I35" s="88">
        <v>41</v>
      </c>
      <c r="J35" s="724"/>
      <c r="K35" s="90">
        <v>74</v>
      </c>
      <c r="L35" s="313"/>
      <c r="M35" s="605">
        <f t="shared" si="127"/>
        <v>0</v>
      </c>
      <c r="N35" s="605">
        <f t="shared" ref="N35:N36" si="136">IF(D35&gt;0,(D35/D15)*100,)</f>
        <v>36.711844431349441</v>
      </c>
      <c r="O35" s="605">
        <f t="shared" ref="O35:O36" si="137">IF(E35&gt;0,(E35/E15)*100,)</f>
        <v>28.850267379679146</v>
      </c>
      <c r="P35" s="606">
        <f t="shared" ref="P35:P36" si="138">IF(F35&gt;0,(F35/F15)*100,)</f>
        <v>20.629139072847682</v>
      </c>
      <c r="Q35" s="607">
        <f t="shared" ref="Q35:Q36" si="139">IF(G35&gt;0,(G35/G15)*100,)</f>
        <v>27.908502090678034</v>
      </c>
      <c r="R35" s="608">
        <f t="shared" ref="R35:R36" si="140">IF(H35&gt;0,(H35/H15)*100,)</f>
        <v>12</v>
      </c>
      <c r="S35" s="605">
        <f t="shared" ref="S35:S36" si="141">IF(I35&gt;0,(I35/I15)*100,)</f>
        <v>16.803278688524589</v>
      </c>
      <c r="T35" s="606">
        <f t="shared" ref="T35:T36" si="142">IF(J35&gt;0,(J35/J15)*100,)</f>
        <v>0</v>
      </c>
      <c r="U35" s="609">
        <f t="shared" ref="U35:U36" si="143">IF(K35&gt;0,(K35/K15)*100,)</f>
        <v>14.258188824662813</v>
      </c>
      <c r="V35" s="734"/>
      <c r="W35" s="734"/>
      <c r="X35" s="743"/>
      <c r="Y35" s="743"/>
      <c r="Z35" s="744"/>
      <c r="AA35" s="744"/>
      <c r="AB35" s="743"/>
      <c r="AC35" s="745"/>
      <c r="AD35" s="743"/>
      <c r="AE35" s="313"/>
    </row>
    <row r="36" spans="1:35">
      <c r="A36" s="276"/>
      <c r="B36" s="86" t="s">
        <v>1064</v>
      </c>
      <c r="C36" s="91"/>
      <c r="D36" s="92">
        <v>870</v>
      </c>
      <c r="E36" s="92">
        <v>2043</v>
      </c>
      <c r="F36" s="93">
        <v>596</v>
      </c>
      <c r="G36" s="99">
        <v>3509</v>
      </c>
      <c r="H36" s="94">
        <v>28</v>
      </c>
      <c r="I36" s="92">
        <v>38</v>
      </c>
      <c r="J36" s="725"/>
      <c r="K36" s="94">
        <v>66</v>
      </c>
      <c r="L36" s="313"/>
      <c r="M36" s="610">
        <f t="shared" si="127"/>
        <v>0</v>
      </c>
      <c r="N36" s="610">
        <f t="shared" si="136"/>
        <v>45.983086680761097</v>
      </c>
      <c r="O36" s="610">
        <f t="shared" si="137"/>
        <v>25.033696850876119</v>
      </c>
      <c r="P36" s="611">
        <f t="shared" si="138"/>
        <v>20.013431833445267</v>
      </c>
      <c r="Q36" s="612">
        <f t="shared" si="139"/>
        <v>26.928094543780219</v>
      </c>
      <c r="R36" s="613">
        <f t="shared" si="140"/>
        <v>12.785388127853881</v>
      </c>
      <c r="S36" s="610">
        <f t="shared" si="141"/>
        <v>17.117117117117118</v>
      </c>
      <c r="T36" s="611">
        <f t="shared" si="142"/>
        <v>0</v>
      </c>
      <c r="U36" s="614">
        <f t="shared" si="143"/>
        <v>14.965986394557824</v>
      </c>
      <c r="V36" s="770"/>
      <c r="W36" s="771"/>
      <c r="X36" s="771"/>
      <c r="Y36" s="772"/>
      <c r="Z36" s="770"/>
      <c r="AA36" s="770"/>
      <c r="AB36" s="771"/>
      <c r="AC36" s="772"/>
      <c r="AD36" s="770"/>
      <c r="AE36" s="313"/>
    </row>
    <row r="37" spans="1:35">
      <c r="A37" s="276"/>
      <c r="B37" s="641" t="s">
        <v>76</v>
      </c>
      <c r="C37" s="642"/>
      <c r="D37" s="618">
        <v>1013</v>
      </c>
      <c r="E37" s="618">
        <v>4797</v>
      </c>
      <c r="F37" s="602">
        <v>1605</v>
      </c>
      <c r="G37" s="721">
        <v>7415</v>
      </c>
      <c r="H37" s="601">
        <v>133</v>
      </c>
      <c r="I37" s="618">
        <v>128</v>
      </c>
      <c r="J37" s="723"/>
      <c r="K37" s="601">
        <v>261</v>
      </c>
      <c r="L37" s="313"/>
      <c r="M37" s="905">
        <f>IF(C37&gt;0,(C37/C14)*100,)</f>
        <v>0</v>
      </c>
      <c r="N37" s="716">
        <f t="shared" ref="N37:U37" si="144">IF(D37&gt;0,(D37/D14)*100,)</f>
        <v>58.184951177484201</v>
      </c>
      <c r="O37" s="716">
        <f t="shared" si="144"/>
        <v>58.201892744479501</v>
      </c>
      <c r="P37" s="717">
        <f t="shared" si="144"/>
        <v>51.657547473447053</v>
      </c>
      <c r="Q37" s="718">
        <f t="shared" si="144"/>
        <v>56.646294881589</v>
      </c>
      <c r="R37" s="719">
        <f t="shared" si="144"/>
        <v>55.416666666666671</v>
      </c>
      <c r="S37" s="716">
        <f t="shared" si="144"/>
        <v>55.172413793103445</v>
      </c>
      <c r="T37" s="717">
        <f t="shared" si="144"/>
        <v>0</v>
      </c>
      <c r="U37" s="720">
        <f t="shared" si="144"/>
        <v>55.296610169491522</v>
      </c>
      <c r="V37" s="773"/>
      <c r="W37" s="774"/>
      <c r="X37" s="774"/>
      <c r="Y37" s="775"/>
      <c r="Z37" s="776"/>
      <c r="AA37" s="776"/>
      <c r="AB37" s="774"/>
      <c r="AC37" s="775"/>
      <c r="AD37" s="776"/>
      <c r="AE37" s="313"/>
    </row>
    <row r="38" spans="1:35">
      <c r="A38" s="276"/>
      <c r="B38" s="82" t="s">
        <v>876</v>
      </c>
      <c r="C38" s="87"/>
      <c r="D38" s="88">
        <v>899</v>
      </c>
      <c r="E38" s="88">
        <v>4031</v>
      </c>
      <c r="F38" s="89">
        <v>1554</v>
      </c>
      <c r="G38" s="98">
        <v>6484</v>
      </c>
      <c r="H38" s="90">
        <v>171</v>
      </c>
      <c r="I38" s="88">
        <v>150</v>
      </c>
      <c r="J38" s="724"/>
      <c r="K38" s="90">
        <v>321</v>
      </c>
      <c r="L38" s="313"/>
      <c r="M38" s="605">
        <f t="shared" ref="M38:M39" si="145">IF(C38&gt;0,(C38/C15)*100,)</f>
        <v>0</v>
      </c>
      <c r="N38" s="605">
        <f t="shared" ref="N38:N39" si="146">IF(D38&gt;0,(D38/D15)*100,)</f>
        <v>52.975839717147913</v>
      </c>
      <c r="O38" s="605">
        <f t="shared" ref="O38:O39" si="147">IF(E38&gt;0,(E38/E15)*100,)</f>
        <v>53.890374331550802</v>
      </c>
      <c r="P38" s="606">
        <f t="shared" ref="P38:P39" si="148">IF(F38&gt;0,(F38/F15)*100,)</f>
        <v>51.456953642384107</v>
      </c>
      <c r="Q38" s="607">
        <f t="shared" ref="Q38:Q39" si="149">IF(G38&gt;0,(G38/G15)*100,)</f>
        <v>53.160613265557103</v>
      </c>
      <c r="R38" s="608">
        <f t="shared" ref="R38:R39" si="150">IF(H38&gt;0,(H38/H15)*100,)</f>
        <v>62.18181818181818</v>
      </c>
      <c r="S38" s="605">
        <f t="shared" ref="S38:S39" si="151">IF(I38&gt;0,(I38/I15)*100,)</f>
        <v>61.475409836065573</v>
      </c>
      <c r="T38" s="606">
        <f t="shared" ref="T38:T39" si="152">IF(J38&gt;0,(J38/J15)*100,)</f>
        <v>0</v>
      </c>
      <c r="U38" s="609">
        <f t="shared" ref="U38:U39" si="153">IF(K38&gt;0,(K38/K15)*100,)</f>
        <v>61.849710982658955</v>
      </c>
      <c r="V38" s="734"/>
      <c r="W38" s="734"/>
      <c r="X38" s="743"/>
      <c r="Y38" s="743"/>
      <c r="Z38" s="744"/>
      <c r="AA38" s="744"/>
      <c r="AB38" s="743"/>
      <c r="AC38" s="745"/>
      <c r="AD38" s="743"/>
      <c r="AE38" s="313"/>
    </row>
    <row r="39" spans="1:35">
      <c r="A39" s="276"/>
      <c r="B39" s="86" t="s">
        <v>1066</v>
      </c>
      <c r="C39" s="91"/>
      <c r="D39" s="92">
        <v>868</v>
      </c>
      <c r="E39" s="92">
        <v>4614</v>
      </c>
      <c r="F39" s="93">
        <v>1461</v>
      </c>
      <c r="G39" s="99">
        <v>6943</v>
      </c>
      <c r="H39" s="94">
        <v>119</v>
      </c>
      <c r="I39" s="92">
        <v>135</v>
      </c>
      <c r="J39" s="725"/>
      <c r="K39" s="94">
        <v>254</v>
      </c>
      <c r="L39" s="313"/>
      <c r="M39" s="610">
        <f t="shared" si="145"/>
        <v>0</v>
      </c>
      <c r="N39" s="610">
        <f t="shared" si="146"/>
        <v>45.877378435517969</v>
      </c>
      <c r="O39" s="610">
        <f t="shared" si="147"/>
        <v>56.537189069966921</v>
      </c>
      <c r="P39" s="611">
        <f t="shared" si="148"/>
        <v>49.05977165883143</v>
      </c>
      <c r="Q39" s="612">
        <f t="shared" si="149"/>
        <v>53.280638477476785</v>
      </c>
      <c r="R39" s="613">
        <f t="shared" si="150"/>
        <v>54.337899543378995</v>
      </c>
      <c r="S39" s="610">
        <f t="shared" si="151"/>
        <v>60.810810810810814</v>
      </c>
      <c r="T39" s="611">
        <f t="shared" si="152"/>
        <v>0</v>
      </c>
      <c r="U39" s="614">
        <f t="shared" si="153"/>
        <v>57.596371882086174</v>
      </c>
      <c r="V39" s="770"/>
      <c r="W39" s="771"/>
      <c r="X39" s="771"/>
      <c r="Y39" s="772"/>
      <c r="Z39" s="770"/>
      <c r="AA39" s="770"/>
      <c r="AB39" s="771"/>
      <c r="AC39" s="772"/>
      <c r="AD39" s="770"/>
      <c r="AE39" s="313"/>
    </row>
    <row r="40" spans="1:35">
      <c r="A40" s="276"/>
      <c r="B40" s="82" t="s">
        <v>439</v>
      </c>
      <c r="C40" s="87"/>
      <c r="D40" s="88"/>
      <c r="E40" s="88"/>
      <c r="F40" s="89"/>
      <c r="G40" s="98"/>
      <c r="H40" s="90"/>
      <c r="I40" s="88"/>
      <c r="J40" s="724"/>
      <c r="K40" s="90"/>
      <c r="L40" s="313"/>
      <c r="M40" s="605">
        <f>IF(C40&gt;0,(C40/C11)*100,)</f>
        <v>0</v>
      </c>
      <c r="N40" s="605">
        <f t="shared" ref="N40:U40" si="154">IF(D40&gt;0,(D40/D11)*100,)</f>
        <v>0</v>
      </c>
      <c r="O40" s="605">
        <f t="shared" si="154"/>
        <v>0</v>
      </c>
      <c r="P40" s="606">
        <f t="shared" si="154"/>
        <v>0</v>
      </c>
      <c r="Q40" s="722">
        <f t="shared" si="154"/>
        <v>0</v>
      </c>
      <c r="R40" s="608">
        <f t="shared" si="154"/>
        <v>0</v>
      </c>
      <c r="S40" s="605">
        <f t="shared" si="154"/>
        <v>0</v>
      </c>
      <c r="T40" s="606">
        <f t="shared" si="154"/>
        <v>0</v>
      </c>
      <c r="U40" s="609">
        <f t="shared" si="154"/>
        <v>0</v>
      </c>
      <c r="V40" s="766"/>
      <c r="W40" s="767"/>
      <c r="X40" s="767"/>
      <c r="Y40" s="768"/>
      <c r="Z40" s="769"/>
      <c r="AA40" s="769"/>
      <c r="AB40" s="767"/>
      <c r="AC40" s="768"/>
      <c r="AD40" s="769"/>
      <c r="AE40" s="313"/>
    </row>
    <row r="41" spans="1:35">
      <c r="A41" s="276"/>
      <c r="B41" s="82" t="s">
        <v>878</v>
      </c>
      <c r="C41" s="87"/>
      <c r="D41" s="88"/>
      <c r="E41" s="88"/>
      <c r="F41" s="89"/>
      <c r="G41" s="98"/>
      <c r="H41" s="90"/>
      <c r="I41" s="88"/>
      <c r="J41" s="724"/>
      <c r="K41" s="90"/>
      <c r="L41" s="313"/>
      <c r="M41" s="605">
        <f t="shared" ref="M41:M42" si="155">IF(C41&gt;0,(C41/C12)*100,)</f>
        <v>0</v>
      </c>
      <c r="N41" s="296">
        <f t="shared" ref="N41:N42" si="156">IF(D41&gt;0,(D41/D12)*100,)</f>
        <v>0</v>
      </c>
      <c r="O41" s="296">
        <f t="shared" ref="O41:O42" si="157">IF(E41&gt;0,(E41/E12)*100,)</f>
        <v>0</v>
      </c>
      <c r="P41" s="296">
        <f t="shared" ref="P41:P42" si="158">IF(F41&gt;0,(F41/F12)*100,)</f>
        <v>0</v>
      </c>
      <c r="Q41" s="297">
        <f t="shared" ref="Q41:Q42" si="159">IF(G41&gt;0,(G41/G12)*100,)</f>
        <v>0</v>
      </c>
      <c r="R41" s="297">
        <f t="shared" ref="R41:R42" si="160">IF(H41&gt;0,(H41/H12)*100,)</f>
        <v>0</v>
      </c>
      <c r="S41" s="683">
        <f t="shared" ref="S41:S42" si="161">IF(I41&gt;0,(I41/I12)*100,)</f>
        <v>0</v>
      </c>
      <c r="T41" s="298">
        <f t="shared" ref="T41:T42" si="162">IF(J41&gt;0,(J41/J12)*100,)</f>
        <v>0</v>
      </c>
      <c r="U41" s="298">
        <f t="shared" ref="U41:U42" si="163">IF(K41&gt;0,(K41/K12)*100,)</f>
        <v>0</v>
      </c>
      <c r="V41" s="742"/>
      <c r="W41" s="734"/>
      <c r="X41" s="743"/>
      <c r="Y41" s="743"/>
      <c r="Z41" s="744"/>
      <c r="AA41" s="744"/>
      <c r="AB41" s="743"/>
      <c r="AC41" s="745"/>
      <c r="AD41" s="743"/>
      <c r="AE41" s="313"/>
    </row>
    <row r="42" spans="1:35">
      <c r="A42" s="305"/>
      <c r="B42" s="86" t="s">
        <v>1068</v>
      </c>
      <c r="C42" s="91"/>
      <c r="D42" s="92"/>
      <c r="E42" s="92"/>
      <c r="F42" s="93"/>
      <c r="G42" s="99"/>
      <c r="H42" s="94"/>
      <c r="I42" s="92"/>
      <c r="J42" s="725"/>
      <c r="K42" s="94"/>
      <c r="L42" s="715"/>
      <c r="M42" s="610">
        <f t="shared" si="155"/>
        <v>0</v>
      </c>
      <c r="N42" s="299">
        <f t="shared" si="156"/>
        <v>0</v>
      </c>
      <c r="O42" s="299">
        <f t="shared" si="157"/>
        <v>0</v>
      </c>
      <c r="P42" s="299">
        <f t="shared" si="158"/>
        <v>0</v>
      </c>
      <c r="Q42" s="300">
        <f t="shared" si="159"/>
        <v>0</v>
      </c>
      <c r="R42" s="300">
        <f t="shared" si="160"/>
        <v>0</v>
      </c>
      <c r="S42" s="684">
        <f t="shared" si="161"/>
        <v>0</v>
      </c>
      <c r="T42" s="301">
        <f t="shared" si="162"/>
        <v>0</v>
      </c>
      <c r="U42" s="301">
        <f t="shared" si="163"/>
        <v>0</v>
      </c>
      <c r="V42" s="746"/>
      <c r="W42" s="747"/>
      <c r="X42" s="748"/>
      <c r="Y42" s="748"/>
      <c r="Z42" s="749"/>
      <c r="AA42" s="749"/>
      <c r="AB42" s="748"/>
      <c r="AC42" s="750"/>
      <c r="AD42" s="748"/>
      <c r="AE42" s="715"/>
    </row>
    <row r="43" spans="1:35">
      <c r="A43" s="643" t="s">
        <v>755</v>
      </c>
      <c r="B43" s="641" t="s">
        <v>375</v>
      </c>
      <c r="C43" s="642"/>
      <c r="D43" s="618">
        <v>1699</v>
      </c>
      <c r="E43" s="618">
        <v>2901</v>
      </c>
      <c r="F43" s="602">
        <v>8665</v>
      </c>
      <c r="G43" s="98">
        <v>13265</v>
      </c>
      <c r="H43" s="601"/>
      <c r="I43" s="618"/>
      <c r="J43" s="723"/>
      <c r="K43" s="601"/>
      <c r="L43" s="313"/>
      <c r="M43" s="906"/>
      <c r="N43" s="292"/>
      <c r="O43" s="292"/>
      <c r="P43" s="292"/>
      <c r="Q43" s="293"/>
      <c r="R43" s="293"/>
      <c r="S43" s="682"/>
      <c r="T43" s="625"/>
      <c r="U43" s="294"/>
      <c r="V43" s="736"/>
      <c r="W43" s="737"/>
      <c r="X43" s="738"/>
      <c r="Y43" s="738"/>
      <c r="Z43" s="739"/>
      <c r="AA43" s="739"/>
      <c r="AB43" s="738"/>
      <c r="AC43" s="740"/>
      <c r="AD43" s="741"/>
      <c r="AE43" s="313"/>
    </row>
    <row r="44" spans="1:35">
      <c r="A44" s="276"/>
      <c r="B44" s="82" t="s">
        <v>722</v>
      </c>
      <c r="C44" s="87"/>
      <c r="D44" s="88">
        <v>1713</v>
      </c>
      <c r="E44" s="88">
        <v>2970</v>
      </c>
      <c r="F44" s="89">
        <v>8529</v>
      </c>
      <c r="G44" s="98">
        <v>13212</v>
      </c>
      <c r="H44" s="90"/>
      <c r="I44" s="88"/>
      <c r="J44" s="724"/>
      <c r="K44" s="90"/>
      <c r="L44" s="313"/>
      <c r="M44" s="907"/>
      <c r="N44" s="296"/>
      <c r="O44" s="296"/>
      <c r="P44" s="296"/>
      <c r="Q44" s="297"/>
      <c r="R44" s="297"/>
      <c r="S44" s="683"/>
      <c r="T44" s="298"/>
      <c r="U44" s="298"/>
      <c r="V44" s="742"/>
      <c r="W44" s="734"/>
      <c r="X44" s="743"/>
      <c r="Y44" s="743"/>
      <c r="Z44" s="744"/>
      <c r="AA44" s="744"/>
      <c r="AB44" s="743"/>
      <c r="AC44" s="745"/>
      <c r="AD44" s="743"/>
      <c r="AE44" s="313"/>
      <c r="AI44" s="599"/>
    </row>
    <row r="45" spans="1:35">
      <c r="A45" s="276"/>
      <c r="B45" s="82" t="s">
        <v>808</v>
      </c>
      <c r="C45" s="87"/>
      <c r="D45" s="88">
        <v>2410</v>
      </c>
      <c r="E45" s="88">
        <v>3205</v>
      </c>
      <c r="F45" s="89">
        <v>8136</v>
      </c>
      <c r="G45" s="98">
        <v>13751</v>
      </c>
      <c r="H45" s="90"/>
      <c r="I45" s="88"/>
      <c r="J45" s="724"/>
      <c r="K45" s="90"/>
      <c r="L45" s="313"/>
      <c r="M45" s="907"/>
      <c r="N45" s="296"/>
      <c r="O45" s="296"/>
      <c r="P45" s="296"/>
      <c r="Q45" s="297"/>
      <c r="R45" s="297"/>
      <c r="S45" s="683"/>
      <c r="T45" s="298"/>
      <c r="U45" s="298"/>
      <c r="V45" s="742"/>
      <c r="W45" s="734"/>
      <c r="X45" s="743"/>
      <c r="Y45" s="743"/>
      <c r="Z45" s="744"/>
      <c r="AA45" s="744"/>
      <c r="AB45" s="743"/>
      <c r="AC45" s="745"/>
      <c r="AD45" s="743"/>
      <c r="AE45" s="313"/>
    </row>
    <row r="46" spans="1:35">
      <c r="A46" s="276"/>
      <c r="B46" s="82" t="s">
        <v>60</v>
      </c>
      <c r="C46" s="87"/>
      <c r="D46" s="88">
        <v>2126</v>
      </c>
      <c r="E46" s="88">
        <v>3079</v>
      </c>
      <c r="F46" s="89">
        <v>7836</v>
      </c>
      <c r="G46" s="98">
        <v>13041</v>
      </c>
      <c r="H46" s="90"/>
      <c r="I46" s="88"/>
      <c r="J46" s="724"/>
      <c r="K46" s="90"/>
      <c r="L46" s="313"/>
      <c r="M46" s="907"/>
      <c r="N46" s="296"/>
      <c r="O46" s="296"/>
      <c r="P46" s="296"/>
      <c r="Q46" s="297"/>
      <c r="R46" s="297"/>
      <c r="S46" s="683"/>
      <c r="T46" s="298"/>
      <c r="U46" s="298"/>
      <c r="V46" s="742"/>
      <c r="W46" s="734"/>
      <c r="X46" s="743"/>
      <c r="Y46" s="743"/>
      <c r="Z46" s="744"/>
      <c r="AA46" s="744"/>
      <c r="AB46" s="743"/>
      <c r="AC46" s="745"/>
      <c r="AD46" s="743"/>
      <c r="AE46" s="313"/>
    </row>
    <row r="47" spans="1:35">
      <c r="A47" s="276"/>
      <c r="B47" s="82" t="s">
        <v>860</v>
      </c>
      <c r="C47" s="87"/>
      <c r="D47" s="88">
        <v>1623</v>
      </c>
      <c r="E47" s="88">
        <v>3202</v>
      </c>
      <c r="F47" s="89">
        <v>8705</v>
      </c>
      <c r="G47" s="98">
        <v>13530</v>
      </c>
      <c r="H47" s="90"/>
      <c r="I47" s="88"/>
      <c r="J47" s="724"/>
      <c r="K47" s="90"/>
      <c r="L47" s="313"/>
      <c r="M47" s="907"/>
      <c r="N47" s="296"/>
      <c r="O47" s="296"/>
      <c r="P47" s="296"/>
      <c r="Q47" s="297"/>
      <c r="R47" s="297"/>
      <c r="S47" s="683"/>
      <c r="T47" s="298"/>
      <c r="U47" s="298"/>
      <c r="V47" s="742"/>
      <c r="W47" s="734"/>
      <c r="X47" s="743"/>
      <c r="Y47" s="743"/>
      <c r="Z47" s="744"/>
      <c r="AA47" s="744"/>
      <c r="AB47" s="743"/>
      <c r="AC47" s="745"/>
      <c r="AD47" s="743"/>
      <c r="AE47" s="313"/>
    </row>
    <row r="48" spans="1:35">
      <c r="A48" s="276"/>
      <c r="B48" s="86" t="s">
        <v>1050</v>
      </c>
      <c r="C48" s="91"/>
      <c r="D48" s="92">
        <v>1842</v>
      </c>
      <c r="E48" s="92">
        <v>3524</v>
      </c>
      <c r="F48" s="93">
        <v>9302</v>
      </c>
      <c r="G48" s="99">
        <v>14668</v>
      </c>
      <c r="H48" s="94"/>
      <c r="I48" s="92"/>
      <c r="J48" s="725"/>
      <c r="K48" s="94"/>
      <c r="L48" s="313"/>
      <c r="M48" s="908"/>
      <c r="N48" s="299"/>
      <c r="O48" s="299"/>
      <c r="P48" s="299"/>
      <c r="Q48" s="300"/>
      <c r="R48" s="300"/>
      <c r="S48" s="684"/>
      <c r="T48" s="301"/>
      <c r="U48" s="301"/>
      <c r="V48" s="746"/>
      <c r="W48" s="747"/>
      <c r="X48" s="748"/>
      <c r="Y48" s="748"/>
      <c r="Z48" s="749"/>
      <c r="AA48" s="749"/>
      <c r="AB48" s="748"/>
      <c r="AC48" s="750"/>
      <c r="AD48" s="748"/>
      <c r="AE48" s="313"/>
    </row>
    <row r="49" spans="1:40">
      <c r="A49" s="276"/>
      <c r="B49" s="82" t="s">
        <v>1119</v>
      </c>
      <c r="C49" s="87"/>
      <c r="D49" s="88">
        <v>648</v>
      </c>
      <c r="E49" s="88">
        <v>866</v>
      </c>
      <c r="F49" s="89">
        <v>3822</v>
      </c>
      <c r="G49" s="98">
        <v>5336</v>
      </c>
      <c r="H49" s="90"/>
      <c r="I49" s="88"/>
      <c r="J49" s="724"/>
      <c r="K49" s="90"/>
      <c r="L49" s="313"/>
      <c r="M49" s="904"/>
      <c r="N49" s="603"/>
      <c r="O49" s="603"/>
      <c r="P49" s="603"/>
      <c r="Q49" s="604"/>
      <c r="R49" s="603"/>
      <c r="S49" s="685"/>
      <c r="T49" s="603"/>
      <c r="U49" s="604"/>
      <c r="V49" s="751"/>
      <c r="W49" s="751"/>
      <c r="X49" s="751"/>
      <c r="Y49" s="751"/>
      <c r="Z49" s="752"/>
      <c r="AA49" s="751"/>
      <c r="AB49" s="751"/>
      <c r="AC49" s="751"/>
      <c r="AD49" s="753"/>
      <c r="AE49" s="313"/>
    </row>
    <row r="50" spans="1:40">
      <c r="A50" s="276"/>
      <c r="B50" s="82" t="s">
        <v>1121</v>
      </c>
      <c r="C50" s="87"/>
      <c r="D50" s="88">
        <v>646</v>
      </c>
      <c r="E50" s="88">
        <v>953</v>
      </c>
      <c r="F50" s="89">
        <v>4127</v>
      </c>
      <c r="G50" s="98">
        <v>5726</v>
      </c>
      <c r="H50" s="90"/>
      <c r="I50" s="88"/>
      <c r="J50" s="724"/>
      <c r="K50" s="90"/>
      <c r="L50" s="313"/>
      <c r="M50" s="295"/>
      <c r="N50" s="295"/>
      <c r="O50" s="295"/>
      <c r="P50" s="295"/>
      <c r="Q50" s="302"/>
      <c r="R50" s="295"/>
      <c r="S50" s="686"/>
      <c r="T50" s="295"/>
      <c r="U50" s="302"/>
      <c r="V50" s="734"/>
      <c r="W50" s="734"/>
      <c r="X50" s="734"/>
      <c r="Y50" s="734"/>
      <c r="Z50" s="735"/>
      <c r="AA50" s="734"/>
      <c r="AB50" s="734"/>
      <c r="AC50" s="734"/>
      <c r="AD50" s="742"/>
      <c r="AE50" s="313"/>
    </row>
    <row r="51" spans="1:40">
      <c r="A51" s="276"/>
      <c r="B51" s="82" t="s">
        <v>377</v>
      </c>
      <c r="C51" s="87"/>
      <c r="D51" s="88">
        <v>707</v>
      </c>
      <c r="E51" s="88">
        <v>1118</v>
      </c>
      <c r="F51" s="89">
        <v>4282</v>
      </c>
      <c r="G51" s="726">
        <v>6107</v>
      </c>
      <c r="H51" s="90"/>
      <c r="I51" s="88"/>
      <c r="J51" s="724"/>
      <c r="K51" s="90"/>
      <c r="L51" s="313"/>
      <c r="M51" s="295">
        <f t="shared" ref="M51:M55" si="164">IF(C51&gt;0,(C51/C43)*100,)</f>
        <v>0</v>
      </c>
      <c r="N51" s="686">
        <f t="shared" ref="N51:N56" si="165">IF(D51&gt;0,(D51/D43)*100,)</f>
        <v>41.61271336080047</v>
      </c>
      <c r="O51" s="686">
        <f t="shared" ref="O51:O56" si="166">IF(E51&gt;0,(E51/E43)*100,)</f>
        <v>38.538435022406063</v>
      </c>
      <c r="P51" s="686">
        <f t="shared" ref="P51:P56" si="167">IF(F51&gt;0,(F51/F43)*100,)</f>
        <v>49.417195614541257</v>
      </c>
      <c r="Q51" s="733">
        <f t="shared" ref="Q51:Q56" si="168">IF(G51&gt;0,(G51/G43)*100,)</f>
        <v>46.038447041085561</v>
      </c>
      <c r="R51" s="686">
        <f t="shared" ref="R51:R56" si="169">IF(H51&gt;0,(H51/H43)*100,)</f>
        <v>0</v>
      </c>
      <c r="S51" s="686">
        <f t="shared" ref="S51:S56" si="170">IF(I51&gt;0,(I51/I43)*100,)</f>
        <v>0</v>
      </c>
      <c r="T51" s="686">
        <f t="shared" ref="T51:T56" si="171">IF(J51&gt;0,(J51/J43)*100,)</f>
        <v>0</v>
      </c>
      <c r="U51" s="733">
        <f t="shared" ref="U51:U56" si="172">IF(K51&gt;0,(K51/K43)*100,)</f>
        <v>0</v>
      </c>
      <c r="V51" s="686"/>
      <c r="W51" s="686"/>
      <c r="X51" s="686"/>
      <c r="Y51" s="686"/>
      <c r="Z51" s="733"/>
      <c r="AA51" s="686"/>
      <c r="AB51" s="686"/>
      <c r="AC51" s="686"/>
      <c r="AD51" s="754"/>
      <c r="AE51" s="313"/>
    </row>
    <row r="52" spans="1:40">
      <c r="A52" s="276"/>
      <c r="B52" s="82" t="s">
        <v>724</v>
      </c>
      <c r="C52" s="87"/>
      <c r="D52" s="88">
        <v>779</v>
      </c>
      <c r="E52" s="88">
        <v>1203</v>
      </c>
      <c r="F52" s="89">
        <v>4077</v>
      </c>
      <c r="G52" s="98">
        <v>6059</v>
      </c>
      <c r="H52" s="90"/>
      <c r="I52" s="88"/>
      <c r="J52" s="724"/>
      <c r="K52" s="90"/>
      <c r="L52" s="313"/>
      <c r="M52" s="295">
        <f t="shared" si="164"/>
        <v>0</v>
      </c>
      <c r="N52" s="686">
        <f t="shared" si="165"/>
        <v>45.475773496789259</v>
      </c>
      <c r="O52" s="686">
        <f t="shared" si="166"/>
        <v>40.505050505050505</v>
      </c>
      <c r="P52" s="686">
        <f t="shared" si="167"/>
        <v>47.801618009145272</v>
      </c>
      <c r="Q52" s="733">
        <f t="shared" si="168"/>
        <v>45.859824402058734</v>
      </c>
      <c r="R52" s="686">
        <f t="shared" si="169"/>
        <v>0</v>
      </c>
      <c r="S52" s="686">
        <f t="shared" si="170"/>
        <v>0</v>
      </c>
      <c r="T52" s="686">
        <f t="shared" si="171"/>
        <v>0</v>
      </c>
      <c r="U52" s="733">
        <f t="shared" si="172"/>
        <v>0</v>
      </c>
      <c r="V52" s="686"/>
      <c r="W52" s="686"/>
      <c r="X52" s="686"/>
      <c r="Y52" s="686"/>
      <c r="Z52" s="733"/>
      <c r="AA52" s="686"/>
      <c r="AB52" s="686"/>
      <c r="AC52" s="686"/>
      <c r="AD52" s="754"/>
      <c r="AE52" s="313"/>
    </row>
    <row r="53" spans="1:40">
      <c r="A53" s="276"/>
      <c r="B53" s="82" t="s">
        <v>810</v>
      </c>
      <c r="C53" s="87"/>
      <c r="D53" s="88">
        <v>994</v>
      </c>
      <c r="E53" s="88">
        <v>1271</v>
      </c>
      <c r="F53" s="89">
        <v>3914</v>
      </c>
      <c r="G53" s="98">
        <v>6179</v>
      </c>
      <c r="H53" s="90"/>
      <c r="I53" s="88"/>
      <c r="J53" s="724"/>
      <c r="K53" s="90"/>
      <c r="L53" s="313"/>
      <c r="M53" s="295">
        <f t="shared" si="164"/>
        <v>0</v>
      </c>
      <c r="N53" s="686">
        <f t="shared" si="165"/>
        <v>41.244813278008294</v>
      </c>
      <c r="O53" s="686">
        <f t="shared" si="166"/>
        <v>39.656786271450855</v>
      </c>
      <c r="P53" s="686">
        <f t="shared" si="167"/>
        <v>48.107177974434613</v>
      </c>
      <c r="Q53" s="733">
        <f t="shared" si="168"/>
        <v>44.934913824449133</v>
      </c>
      <c r="R53" s="686">
        <f t="shared" si="169"/>
        <v>0</v>
      </c>
      <c r="S53" s="686">
        <f t="shared" si="170"/>
        <v>0</v>
      </c>
      <c r="T53" s="686">
        <f t="shared" si="171"/>
        <v>0</v>
      </c>
      <c r="U53" s="733">
        <f t="shared" si="172"/>
        <v>0</v>
      </c>
      <c r="V53" s="686"/>
      <c r="W53" s="686"/>
      <c r="X53" s="686"/>
      <c r="Y53" s="686"/>
      <c r="Z53" s="733"/>
      <c r="AA53" s="686"/>
      <c r="AB53" s="686"/>
      <c r="AC53" s="686"/>
      <c r="AD53" s="754"/>
      <c r="AE53" s="313"/>
    </row>
    <row r="54" spans="1:40">
      <c r="A54" s="276"/>
      <c r="B54" s="82" t="s">
        <v>62</v>
      </c>
      <c r="C54" s="87"/>
      <c r="D54" s="88">
        <v>832</v>
      </c>
      <c r="E54" s="88">
        <v>1294</v>
      </c>
      <c r="F54" s="89">
        <v>3702</v>
      </c>
      <c r="G54" s="98">
        <v>5828</v>
      </c>
      <c r="H54" s="90"/>
      <c r="I54" s="88"/>
      <c r="J54" s="724"/>
      <c r="K54" s="90"/>
      <c r="L54" s="313"/>
      <c r="M54" s="295">
        <f t="shared" si="164"/>
        <v>0</v>
      </c>
      <c r="N54" s="686">
        <f t="shared" si="165"/>
        <v>39.134524929444972</v>
      </c>
      <c r="O54" s="686">
        <f t="shared" si="166"/>
        <v>42.026632023384217</v>
      </c>
      <c r="P54" s="686">
        <f t="shared" si="167"/>
        <v>47.243491577335369</v>
      </c>
      <c r="Q54" s="733">
        <f t="shared" si="168"/>
        <v>44.689824399969332</v>
      </c>
      <c r="R54" s="686">
        <f t="shared" si="169"/>
        <v>0</v>
      </c>
      <c r="S54" s="686">
        <f t="shared" si="170"/>
        <v>0</v>
      </c>
      <c r="T54" s="686">
        <f t="shared" si="171"/>
        <v>0</v>
      </c>
      <c r="U54" s="733">
        <f t="shared" si="172"/>
        <v>0</v>
      </c>
      <c r="V54" s="778"/>
      <c r="W54" s="756"/>
      <c r="X54" s="756"/>
      <c r="Y54" s="757"/>
      <c r="Z54" s="758"/>
      <c r="AA54" s="758"/>
      <c r="AB54" s="756"/>
      <c r="AC54" s="757"/>
      <c r="AD54" s="758"/>
      <c r="AE54" s="313"/>
    </row>
    <row r="55" spans="1:40">
      <c r="B55" s="82" t="s">
        <v>862</v>
      </c>
      <c r="C55" s="87"/>
      <c r="D55" s="88">
        <v>892</v>
      </c>
      <c r="E55" s="88">
        <v>1422</v>
      </c>
      <c r="F55" s="89">
        <v>4364</v>
      </c>
      <c r="G55" s="98">
        <v>6678</v>
      </c>
      <c r="H55" s="90"/>
      <c r="I55" s="88"/>
      <c r="J55" s="724"/>
      <c r="K55" s="90"/>
      <c r="L55" s="313"/>
      <c r="M55" s="295">
        <f t="shared" si="164"/>
        <v>0</v>
      </c>
      <c r="N55" s="686">
        <f t="shared" si="165"/>
        <v>54.959950708564385</v>
      </c>
      <c r="O55" s="686">
        <f t="shared" si="166"/>
        <v>44.409743910056214</v>
      </c>
      <c r="P55" s="686">
        <f t="shared" si="167"/>
        <v>50.132107983917287</v>
      </c>
      <c r="Q55" s="733">
        <f t="shared" si="168"/>
        <v>49.356984478935701</v>
      </c>
      <c r="R55" s="686">
        <f t="shared" si="169"/>
        <v>0</v>
      </c>
      <c r="S55" s="686">
        <f t="shared" si="170"/>
        <v>0</v>
      </c>
      <c r="T55" s="686">
        <f t="shared" si="171"/>
        <v>0</v>
      </c>
      <c r="U55" s="733">
        <f t="shared" si="172"/>
        <v>0</v>
      </c>
      <c r="V55" s="755"/>
      <c r="W55" s="756"/>
      <c r="X55" s="756"/>
      <c r="Y55" s="757"/>
      <c r="Z55" s="758"/>
      <c r="AA55" s="758"/>
      <c r="AB55" s="756"/>
      <c r="AC55" s="757"/>
      <c r="AD55" s="758"/>
      <c r="AE55" s="313"/>
    </row>
    <row r="56" spans="1:40">
      <c r="A56" s="276"/>
      <c r="B56" s="86" t="s">
        <v>1052</v>
      </c>
      <c r="C56" s="91"/>
      <c r="D56" s="92">
        <v>812</v>
      </c>
      <c r="E56" s="92">
        <v>1451</v>
      </c>
      <c r="F56" s="93">
        <v>4330</v>
      </c>
      <c r="G56" s="99">
        <v>6593</v>
      </c>
      <c r="H56" s="94"/>
      <c r="I56" s="92"/>
      <c r="J56" s="725"/>
      <c r="K56" s="94"/>
      <c r="L56" s="313"/>
      <c r="M56" s="759">
        <f>IF(C56&gt;0,(C56/C48)*100,)</f>
        <v>0</v>
      </c>
      <c r="N56" s="760">
        <f t="shared" si="165"/>
        <v>44.082519001085771</v>
      </c>
      <c r="O56" s="760">
        <f t="shared" si="166"/>
        <v>41.174801362088537</v>
      </c>
      <c r="P56" s="760">
        <f t="shared" si="167"/>
        <v>46.549129219522683</v>
      </c>
      <c r="Q56" s="761">
        <f t="shared" si="168"/>
        <v>44.948186528497409</v>
      </c>
      <c r="R56" s="760">
        <f t="shared" si="169"/>
        <v>0</v>
      </c>
      <c r="S56" s="760">
        <f t="shared" si="170"/>
        <v>0</v>
      </c>
      <c r="T56" s="760">
        <f t="shared" si="171"/>
        <v>0</v>
      </c>
      <c r="U56" s="761">
        <f t="shared" si="172"/>
        <v>0</v>
      </c>
      <c r="V56" s="779" t="s">
        <v>37</v>
      </c>
      <c r="W56" s="760"/>
      <c r="X56" s="760"/>
      <c r="Y56" s="763"/>
      <c r="Z56" s="762"/>
      <c r="AA56" s="762"/>
      <c r="AB56" s="760"/>
      <c r="AC56" s="763"/>
      <c r="AD56" s="762"/>
      <c r="AE56" s="313"/>
    </row>
    <row r="57" spans="1:40">
      <c r="A57" s="276"/>
      <c r="B57" s="82" t="s">
        <v>64</v>
      </c>
      <c r="C57" s="87"/>
      <c r="D57" s="88">
        <v>407</v>
      </c>
      <c r="E57" s="88">
        <v>695</v>
      </c>
      <c r="F57" s="89">
        <v>1695</v>
      </c>
      <c r="G57" s="98">
        <v>2797</v>
      </c>
      <c r="H57" s="90"/>
      <c r="I57" s="88"/>
      <c r="J57" s="724"/>
      <c r="K57" s="90"/>
      <c r="L57" s="313"/>
      <c r="M57" s="764">
        <f t="shared" ref="M57:M59" si="173">IF(C57&gt;0,(C57/C54)*100,)</f>
        <v>0</v>
      </c>
      <c r="N57" s="764">
        <f t="shared" ref="N57:N59" si="174">IF(D57&gt;0,(D57/D54)*100,)</f>
        <v>48.918269230769226</v>
      </c>
      <c r="O57" s="764">
        <f t="shared" ref="O57:O59" si="175">IF(E57&gt;0,(E57/E54)*100,)</f>
        <v>53.70942812982998</v>
      </c>
      <c r="P57" s="764">
        <f t="shared" ref="P57:P59" si="176">IF(F57&gt;0,(F57/F54)*100,)</f>
        <v>45.786061588330632</v>
      </c>
      <c r="Q57" s="765">
        <f t="shared" ref="Q57:Q59" si="177">IF(G57&gt;0,(G57/G54)*100,)</f>
        <v>47.992450240219632</v>
      </c>
      <c r="R57" s="764">
        <f t="shared" ref="R57:R59" si="178">IF(H57&gt;0,(H57/H54)*100,)</f>
        <v>0</v>
      </c>
      <c r="S57" s="756">
        <f t="shared" ref="S57:S59" si="179">IF(I57&gt;0,(I57/I54)*100,)</f>
        <v>0</v>
      </c>
      <c r="T57" s="764">
        <f t="shared" ref="T57:T59" si="180">IF(J57&gt;0,(J57/J54)*100,)</f>
        <v>0</v>
      </c>
      <c r="U57" s="765">
        <f t="shared" ref="U57:U59" si="181">IF(K57&gt;0,(K57/K54)*100,)</f>
        <v>0</v>
      </c>
      <c r="V57" s="766">
        <f>+M57+M60</f>
        <v>0</v>
      </c>
      <c r="W57" s="767">
        <f t="shared" ref="W57:W59" si="182">+N57+N60</f>
        <v>53.48557692307692</v>
      </c>
      <c r="X57" s="767">
        <f t="shared" ref="X57:X59" si="183">+O57+O60</f>
        <v>58.037094281298295</v>
      </c>
      <c r="Y57" s="768">
        <f t="shared" ref="Y57:Y59" si="184">+P57+P60</f>
        <v>51.377633711507293</v>
      </c>
      <c r="Z57" s="769">
        <f t="shared" ref="Z57:Z59" si="185">+Q57+Q60</f>
        <v>53.157172271791353</v>
      </c>
      <c r="AA57" s="769">
        <f t="shared" ref="AA57:AA59" si="186">+R57+R60</f>
        <v>0</v>
      </c>
      <c r="AB57" s="767">
        <f t="shared" ref="AB57:AB59" si="187">+S57+S60</f>
        <v>0</v>
      </c>
      <c r="AC57" s="768">
        <f t="shared" ref="AC57:AC59" si="188">+T57+T60</f>
        <v>0</v>
      </c>
      <c r="AD57" s="769">
        <f t="shared" ref="AD57:AD59" si="189">+U57+U60</f>
        <v>0</v>
      </c>
      <c r="AE57" s="313"/>
      <c r="AG57" s="4">
        <f>+M57+M60+M63</f>
        <v>0</v>
      </c>
      <c r="AH57" s="4">
        <f t="shared" ref="AH57:AH59" si="190">+N57+N60+N63</f>
        <v>100</v>
      </c>
      <c r="AI57" s="4">
        <f t="shared" ref="AI57:AI59" si="191">+O57+O60+O63</f>
        <v>100</v>
      </c>
      <c r="AJ57" s="4">
        <f t="shared" ref="AJ57:AJ59" si="192">+P57+P60+P63</f>
        <v>100</v>
      </c>
      <c r="AK57" s="4">
        <f t="shared" ref="AK57:AK59" si="193">+Q57+Q60+Q63</f>
        <v>100</v>
      </c>
      <c r="AL57" s="4">
        <f t="shared" ref="AL57:AL59" si="194">+R57+R60+R63</f>
        <v>0</v>
      </c>
      <c r="AM57" s="4">
        <f t="shared" ref="AM57:AM59" si="195">+S57+S60+S63</f>
        <v>0</v>
      </c>
      <c r="AN57" s="4">
        <f t="shared" ref="AN57:AN59" si="196">+T57+T60+T63</f>
        <v>0</v>
      </c>
    </row>
    <row r="58" spans="1:40">
      <c r="B58" s="82" t="s">
        <v>864</v>
      </c>
      <c r="C58" s="87"/>
      <c r="D58" s="88">
        <v>472</v>
      </c>
      <c r="E58" s="88">
        <v>762</v>
      </c>
      <c r="F58" s="89">
        <v>2063</v>
      </c>
      <c r="G58" s="98">
        <v>3297</v>
      </c>
      <c r="H58" s="90"/>
      <c r="I58" s="88"/>
      <c r="J58" s="724"/>
      <c r="K58" s="90"/>
      <c r="L58" s="313"/>
      <c r="M58" s="605">
        <f t="shared" si="173"/>
        <v>0</v>
      </c>
      <c r="N58" s="605">
        <f t="shared" si="174"/>
        <v>52.914798206278022</v>
      </c>
      <c r="O58" s="605">
        <f t="shared" si="175"/>
        <v>53.586497890295362</v>
      </c>
      <c r="P58" s="606">
        <f t="shared" si="176"/>
        <v>47.273143904674612</v>
      </c>
      <c r="Q58" s="607">
        <f t="shared" si="177"/>
        <v>49.371069182389938</v>
      </c>
      <c r="R58" s="608">
        <f t="shared" si="178"/>
        <v>0</v>
      </c>
      <c r="S58" s="605">
        <f t="shared" si="179"/>
        <v>0</v>
      </c>
      <c r="T58" s="606">
        <f t="shared" si="180"/>
        <v>0</v>
      </c>
      <c r="U58" s="609">
        <f t="shared" si="181"/>
        <v>0</v>
      </c>
      <c r="V58" s="734">
        <f t="shared" ref="V58:V59" si="197">+M58+M61</f>
        <v>0</v>
      </c>
      <c r="W58" s="734">
        <f t="shared" si="182"/>
        <v>57.062780269058294</v>
      </c>
      <c r="X58" s="743">
        <f t="shared" si="183"/>
        <v>58.016877637130804</v>
      </c>
      <c r="Y58" s="743">
        <f t="shared" si="184"/>
        <v>51.993583868011001</v>
      </c>
      <c r="Z58" s="744">
        <f t="shared" si="185"/>
        <v>53.953279424977538</v>
      </c>
      <c r="AA58" s="744">
        <f t="shared" si="186"/>
        <v>0</v>
      </c>
      <c r="AB58" s="743">
        <f t="shared" si="187"/>
        <v>0</v>
      </c>
      <c r="AC58" s="745">
        <f t="shared" si="188"/>
        <v>0</v>
      </c>
      <c r="AD58" s="743">
        <f t="shared" si="189"/>
        <v>0</v>
      </c>
      <c r="AE58" s="313"/>
      <c r="AG58" s="4">
        <f t="shared" ref="AG58:AG59" si="198">+M58+M61+M64</f>
        <v>0</v>
      </c>
      <c r="AH58" s="4">
        <f t="shared" si="190"/>
        <v>100</v>
      </c>
      <c r="AI58" s="4">
        <f t="shared" si="191"/>
        <v>100</v>
      </c>
      <c r="AJ58" s="4">
        <f t="shared" si="192"/>
        <v>100</v>
      </c>
      <c r="AK58" s="4">
        <f t="shared" si="193"/>
        <v>100</v>
      </c>
      <c r="AL58" s="4">
        <f t="shared" si="194"/>
        <v>0</v>
      </c>
      <c r="AM58" s="4">
        <f t="shared" si="195"/>
        <v>0</v>
      </c>
      <c r="AN58" s="4">
        <f t="shared" si="196"/>
        <v>0</v>
      </c>
    </row>
    <row r="59" spans="1:40">
      <c r="A59" s="276"/>
      <c r="B59" s="86" t="s">
        <v>1054</v>
      </c>
      <c r="C59" s="91"/>
      <c r="D59" s="92">
        <v>480</v>
      </c>
      <c r="E59" s="92">
        <v>842</v>
      </c>
      <c r="F59" s="93">
        <v>2232</v>
      </c>
      <c r="G59" s="99">
        <v>3554</v>
      </c>
      <c r="H59" s="94"/>
      <c r="I59" s="92"/>
      <c r="J59" s="725"/>
      <c r="K59" s="94"/>
      <c r="L59" s="313"/>
      <c r="M59" s="610">
        <f t="shared" si="173"/>
        <v>0</v>
      </c>
      <c r="N59" s="610">
        <f t="shared" si="174"/>
        <v>59.11330049261084</v>
      </c>
      <c r="O59" s="610">
        <f t="shared" si="175"/>
        <v>58.0289455547898</v>
      </c>
      <c r="P59" s="611">
        <f t="shared" si="176"/>
        <v>51.547344110854496</v>
      </c>
      <c r="Q59" s="612">
        <f t="shared" si="177"/>
        <v>53.905657515546793</v>
      </c>
      <c r="R59" s="613">
        <f t="shared" si="178"/>
        <v>0</v>
      </c>
      <c r="S59" s="610">
        <f t="shared" si="179"/>
        <v>0</v>
      </c>
      <c r="T59" s="611">
        <f t="shared" si="180"/>
        <v>0</v>
      </c>
      <c r="U59" s="614">
        <f t="shared" si="181"/>
        <v>0</v>
      </c>
      <c r="V59" s="770">
        <f t="shared" si="197"/>
        <v>0</v>
      </c>
      <c r="W59" s="771">
        <f t="shared" si="182"/>
        <v>60.960591133004925</v>
      </c>
      <c r="X59" s="771">
        <f t="shared" si="183"/>
        <v>60.992419021364576</v>
      </c>
      <c r="Y59" s="772">
        <f t="shared" si="184"/>
        <v>54.872979214780592</v>
      </c>
      <c r="Z59" s="770">
        <f t="shared" si="185"/>
        <v>56.96951311997573</v>
      </c>
      <c r="AA59" s="770">
        <f t="shared" si="186"/>
        <v>0</v>
      </c>
      <c r="AB59" s="771">
        <f t="shared" si="187"/>
        <v>0</v>
      </c>
      <c r="AC59" s="772">
        <f t="shared" si="188"/>
        <v>0</v>
      </c>
      <c r="AD59" s="770">
        <f t="shared" si="189"/>
        <v>0</v>
      </c>
      <c r="AE59" s="313"/>
      <c r="AG59" s="4">
        <f t="shared" si="198"/>
        <v>0</v>
      </c>
      <c r="AH59" s="4">
        <f t="shared" si="190"/>
        <v>100</v>
      </c>
      <c r="AI59" s="4">
        <f t="shared" si="191"/>
        <v>100</v>
      </c>
      <c r="AJ59" s="4">
        <f t="shared" si="192"/>
        <v>100</v>
      </c>
      <c r="AK59" s="4">
        <f t="shared" si="193"/>
        <v>100</v>
      </c>
      <c r="AL59" s="4">
        <f t="shared" si="194"/>
        <v>0</v>
      </c>
      <c r="AM59" s="4">
        <f t="shared" si="195"/>
        <v>0</v>
      </c>
      <c r="AN59" s="4">
        <f t="shared" si="196"/>
        <v>0</v>
      </c>
    </row>
    <row r="60" spans="1:40">
      <c r="A60" s="276"/>
      <c r="B60" s="82" t="s">
        <v>66</v>
      </c>
      <c r="C60" s="87"/>
      <c r="D60" s="88">
        <v>38</v>
      </c>
      <c r="E60" s="88">
        <v>56</v>
      </c>
      <c r="F60" s="89">
        <v>207</v>
      </c>
      <c r="G60" s="98">
        <v>301</v>
      </c>
      <c r="H60" s="90"/>
      <c r="I60" s="88"/>
      <c r="J60" s="724"/>
      <c r="K60" s="90"/>
      <c r="L60" s="313"/>
      <c r="M60" s="905">
        <f t="shared" ref="M60:M62" si="199">IF(C60&gt;0,(C60/C54)*100,)</f>
        <v>0</v>
      </c>
      <c r="N60" s="716">
        <f>IF(D60&gt;0,(D60/D54)*100,)</f>
        <v>4.5673076923076916</v>
      </c>
      <c r="O60" s="716">
        <f t="shared" ref="O60:O62" si="200">IF(E60&gt;0,(E60/E54)*100,)</f>
        <v>4.327666151468315</v>
      </c>
      <c r="P60" s="717">
        <f t="shared" ref="P60:P62" si="201">IF(F60&gt;0,(F60/F54)*100,)</f>
        <v>5.5915721231766611</v>
      </c>
      <c r="Q60" s="718">
        <f t="shared" ref="Q60:Q62" si="202">IF(G60&gt;0,(G60/G54)*100,)</f>
        <v>5.1647220315717224</v>
      </c>
      <c r="R60" s="719">
        <f t="shared" ref="R60:R62" si="203">IF(H60&gt;0,(H60/H54)*100,)</f>
        <v>0</v>
      </c>
      <c r="S60" s="716">
        <f t="shared" ref="S60:S62" si="204">IF(I60&gt;0,(I60/I54)*100,)</f>
        <v>0</v>
      </c>
      <c r="T60" s="717">
        <f t="shared" ref="T60:T62" si="205">IF(J60&gt;0,(J60/J54)*100,)</f>
        <v>0</v>
      </c>
      <c r="U60" s="720">
        <f t="shared" ref="U60:U62" si="206">IF(K60&gt;0,(K60/K54)*100,)</f>
        <v>0</v>
      </c>
      <c r="V60" s="773"/>
      <c r="W60" s="774"/>
      <c r="X60" s="774"/>
      <c r="Y60" s="775"/>
      <c r="Z60" s="776"/>
      <c r="AA60" s="776"/>
      <c r="AB60" s="774"/>
      <c r="AC60" s="775"/>
      <c r="AD60" s="776"/>
      <c r="AE60" s="313"/>
    </row>
    <row r="61" spans="1:40">
      <c r="A61" s="276"/>
      <c r="B61" s="82" t="s">
        <v>866</v>
      </c>
      <c r="C61" s="87"/>
      <c r="D61" s="88">
        <v>37</v>
      </c>
      <c r="E61" s="88">
        <v>63</v>
      </c>
      <c r="F61" s="89">
        <v>206</v>
      </c>
      <c r="G61" s="98">
        <v>306</v>
      </c>
      <c r="H61" s="90"/>
      <c r="I61" s="88"/>
      <c r="J61" s="724"/>
      <c r="K61" s="90"/>
      <c r="L61" s="313"/>
      <c r="M61" s="605">
        <f t="shared" si="199"/>
        <v>0</v>
      </c>
      <c r="N61" s="605">
        <f t="shared" ref="N61:N62" si="207">IF(D61&gt;0,(D61/D55)*100,)</f>
        <v>4.1479820627802688</v>
      </c>
      <c r="O61" s="605">
        <f t="shared" si="200"/>
        <v>4.4303797468354427</v>
      </c>
      <c r="P61" s="606">
        <f t="shared" si="201"/>
        <v>4.7204399633363883</v>
      </c>
      <c r="Q61" s="607">
        <f t="shared" si="202"/>
        <v>4.5822102425876015</v>
      </c>
      <c r="R61" s="608">
        <f t="shared" si="203"/>
        <v>0</v>
      </c>
      <c r="S61" s="605">
        <f t="shared" si="204"/>
        <v>0</v>
      </c>
      <c r="T61" s="606">
        <f t="shared" si="205"/>
        <v>0</v>
      </c>
      <c r="U61" s="609">
        <f t="shared" si="206"/>
        <v>0</v>
      </c>
      <c r="V61" s="734"/>
      <c r="W61" s="734"/>
      <c r="X61" s="743"/>
      <c r="Y61" s="743"/>
      <c r="Z61" s="744"/>
      <c r="AA61" s="744"/>
      <c r="AB61" s="743"/>
      <c r="AC61" s="745"/>
      <c r="AD61" s="743"/>
      <c r="AE61" s="313"/>
    </row>
    <row r="62" spans="1:40">
      <c r="A62" s="276"/>
      <c r="B62" s="86" t="s">
        <v>1058</v>
      </c>
      <c r="C62" s="91"/>
      <c r="D62" s="92">
        <v>15</v>
      </c>
      <c r="E62" s="92">
        <v>43</v>
      </c>
      <c r="F62" s="93">
        <v>144</v>
      </c>
      <c r="G62" s="99">
        <v>202</v>
      </c>
      <c r="H62" s="94"/>
      <c r="I62" s="92"/>
      <c r="J62" s="725"/>
      <c r="K62" s="94"/>
      <c r="L62" s="313"/>
      <c r="M62" s="610">
        <f t="shared" si="199"/>
        <v>0</v>
      </c>
      <c r="N62" s="610">
        <f t="shared" si="207"/>
        <v>1.8472906403940887</v>
      </c>
      <c r="O62" s="610">
        <f t="shared" si="200"/>
        <v>2.9634734665747762</v>
      </c>
      <c r="P62" s="611">
        <f t="shared" si="201"/>
        <v>3.3256351039260972</v>
      </c>
      <c r="Q62" s="612">
        <f t="shared" si="202"/>
        <v>3.06385560442894</v>
      </c>
      <c r="R62" s="613">
        <f t="shared" si="203"/>
        <v>0</v>
      </c>
      <c r="S62" s="610">
        <f t="shared" si="204"/>
        <v>0</v>
      </c>
      <c r="T62" s="611">
        <f t="shared" si="205"/>
        <v>0</v>
      </c>
      <c r="U62" s="614">
        <f t="shared" si="206"/>
        <v>0</v>
      </c>
      <c r="V62" s="770"/>
      <c r="W62" s="771"/>
      <c r="X62" s="771"/>
      <c r="Y62" s="772"/>
      <c r="Z62" s="770"/>
      <c r="AA62" s="770"/>
      <c r="AB62" s="771"/>
      <c r="AC62" s="772"/>
      <c r="AD62" s="770"/>
      <c r="AE62" s="313"/>
    </row>
    <row r="63" spans="1:40">
      <c r="A63" s="276"/>
      <c r="B63" s="82" t="s">
        <v>68</v>
      </c>
      <c r="C63" s="87"/>
      <c r="D63" s="88">
        <v>387</v>
      </c>
      <c r="E63" s="88">
        <v>543</v>
      </c>
      <c r="F63" s="89">
        <v>1800</v>
      </c>
      <c r="G63" s="98">
        <v>2730</v>
      </c>
      <c r="H63" s="90"/>
      <c r="I63" s="88"/>
      <c r="J63" s="724"/>
      <c r="K63" s="90"/>
      <c r="L63" s="313"/>
      <c r="M63" s="905">
        <f t="shared" ref="M63:M65" si="208">IF(C63&gt;0,(C63/C54)*100,)</f>
        <v>0</v>
      </c>
      <c r="N63" s="716">
        <f>IF(D63&gt;0,(D63/D54)*100,)</f>
        <v>46.51442307692308</v>
      </c>
      <c r="O63" s="716">
        <f t="shared" ref="O63:O65" si="209">IF(E63&gt;0,(E63/E54)*100,)</f>
        <v>41.962905718701698</v>
      </c>
      <c r="P63" s="717">
        <f t="shared" ref="P63:P65" si="210">IF(F63&gt;0,(F63/F54)*100,)</f>
        <v>48.622366288492707</v>
      </c>
      <c r="Q63" s="718">
        <f t="shared" ref="Q63:Q65" si="211">IF(G63&gt;0,(G63/G54)*100,)</f>
        <v>46.842827728208647</v>
      </c>
      <c r="R63" s="719">
        <f t="shared" ref="R63:R65" si="212">IF(H63&gt;0,(H63/H54)*100,)</f>
        <v>0</v>
      </c>
      <c r="S63" s="716">
        <f t="shared" ref="S63:S65" si="213">IF(I63&gt;0,(I63/I54)*100,)</f>
        <v>0</v>
      </c>
      <c r="T63" s="717">
        <f t="shared" ref="T63:T65" si="214">IF(J63&gt;0,(J63/J54)*100,)</f>
        <v>0</v>
      </c>
      <c r="U63" s="720">
        <f t="shared" ref="U63:U65" si="215">IF(K63&gt;0,(K63/K54)*100,)</f>
        <v>0</v>
      </c>
      <c r="V63" s="734"/>
      <c r="W63" s="734"/>
      <c r="X63" s="743"/>
      <c r="Y63" s="743"/>
      <c r="Z63" s="744"/>
      <c r="AA63" s="744"/>
      <c r="AB63" s="743"/>
      <c r="AC63" s="745"/>
      <c r="AD63" s="743"/>
      <c r="AE63" s="313"/>
    </row>
    <row r="64" spans="1:40">
      <c r="A64" s="276"/>
      <c r="B64" s="82" t="s">
        <v>868</v>
      </c>
      <c r="C64" s="87"/>
      <c r="D64" s="88">
        <v>383</v>
      </c>
      <c r="E64" s="88">
        <v>597</v>
      </c>
      <c r="F64" s="89">
        <v>2095</v>
      </c>
      <c r="G64" s="98">
        <v>3075</v>
      </c>
      <c r="H64" s="90"/>
      <c r="I64" s="88"/>
      <c r="J64" s="724"/>
      <c r="K64" s="90"/>
      <c r="L64" s="313"/>
      <c r="M64" s="605">
        <f t="shared" si="208"/>
        <v>0</v>
      </c>
      <c r="N64" s="605">
        <f t="shared" ref="N64:N65" si="216">IF(D64&gt;0,(D64/D55)*100,)</f>
        <v>42.937219730941706</v>
      </c>
      <c r="O64" s="605">
        <f t="shared" si="209"/>
        <v>41.983122362869196</v>
      </c>
      <c r="P64" s="606">
        <f t="shared" si="210"/>
        <v>48.006416131988999</v>
      </c>
      <c r="Q64" s="607">
        <f t="shared" si="211"/>
        <v>46.046720575022462</v>
      </c>
      <c r="R64" s="608">
        <f t="shared" si="212"/>
        <v>0</v>
      </c>
      <c r="S64" s="605">
        <f t="shared" si="213"/>
        <v>0</v>
      </c>
      <c r="T64" s="606">
        <f t="shared" si="214"/>
        <v>0</v>
      </c>
      <c r="U64" s="609">
        <f t="shared" si="215"/>
        <v>0</v>
      </c>
      <c r="V64" s="734"/>
      <c r="W64" s="734"/>
      <c r="X64" s="743"/>
      <c r="Y64" s="743"/>
      <c r="Z64" s="744"/>
      <c r="AA64" s="744"/>
      <c r="AB64" s="743"/>
      <c r="AC64" s="745"/>
      <c r="AD64" s="743"/>
      <c r="AE64" s="313"/>
    </row>
    <row r="65" spans="1:40">
      <c r="A65" s="276"/>
      <c r="B65" s="86" t="s">
        <v>1056</v>
      </c>
      <c r="C65" s="91"/>
      <c r="D65" s="92">
        <v>317</v>
      </c>
      <c r="E65" s="92">
        <v>566</v>
      </c>
      <c r="F65" s="93">
        <v>1954</v>
      </c>
      <c r="G65" s="99">
        <v>2837</v>
      </c>
      <c r="H65" s="94"/>
      <c r="I65" s="92"/>
      <c r="J65" s="725"/>
      <c r="K65" s="94"/>
      <c r="L65" s="313"/>
      <c r="M65" s="610">
        <f t="shared" si="208"/>
        <v>0</v>
      </c>
      <c r="N65" s="610">
        <f t="shared" si="216"/>
        <v>39.039408866995075</v>
      </c>
      <c r="O65" s="610">
        <f t="shared" si="209"/>
        <v>39.007580978635424</v>
      </c>
      <c r="P65" s="611">
        <f t="shared" si="210"/>
        <v>45.127020785219401</v>
      </c>
      <c r="Q65" s="612">
        <f t="shared" si="211"/>
        <v>43.030486880024263</v>
      </c>
      <c r="R65" s="613">
        <f t="shared" si="212"/>
        <v>0</v>
      </c>
      <c r="S65" s="610">
        <f t="shared" si="213"/>
        <v>0</v>
      </c>
      <c r="T65" s="611">
        <f t="shared" si="214"/>
        <v>0</v>
      </c>
      <c r="U65" s="614">
        <f t="shared" si="215"/>
        <v>0</v>
      </c>
      <c r="V65" s="777" t="s">
        <v>649</v>
      </c>
      <c r="W65" s="771"/>
      <c r="X65" s="771"/>
      <c r="Y65" s="772"/>
      <c r="Z65" s="770"/>
      <c r="AA65" s="770"/>
      <c r="AB65" s="771"/>
      <c r="AC65" s="772"/>
      <c r="AD65" s="770"/>
      <c r="AE65" s="313"/>
    </row>
    <row r="66" spans="1:40">
      <c r="A66" s="276"/>
      <c r="B66" s="82" t="s">
        <v>70</v>
      </c>
      <c r="C66" s="87"/>
      <c r="D66" s="88">
        <v>134</v>
      </c>
      <c r="E66" s="88">
        <v>285</v>
      </c>
      <c r="F66" s="89">
        <v>854</v>
      </c>
      <c r="G66" s="98">
        <v>1273</v>
      </c>
      <c r="H66" s="90"/>
      <c r="I66" s="88"/>
      <c r="J66" s="724"/>
      <c r="K66" s="90"/>
      <c r="L66" s="313"/>
      <c r="M66" s="905">
        <f t="shared" ref="M66:M68" si="217">IF(C66&gt;0,(C66/C52)*100,)</f>
        <v>0</v>
      </c>
      <c r="N66" s="716">
        <f t="shared" ref="N66:N68" si="218">IF(D66&gt;0,(D66/D52)*100,)</f>
        <v>17.201540436456998</v>
      </c>
      <c r="O66" s="716">
        <f t="shared" ref="O66:O68" si="219">IF(E66&gt;0,(E66/E52)*100,)</f>
        <v>23.690773067331673</v>
      </c>
      <c r="P66" s="717">
        <f t="shared" ref="P66:P68" si="220">IF(F66&gt;0,(F66/F52)*100,)</f>
        <v>20.946774589158697</v>
      </c>
      <c r="Q66" s="718">
        <f t="shared" ref="Q66:Q68" si="221">IF(G66&gt;0,(G66/G52)*100,)</f>
        <v>21.010067667932002</v>
      </c>
      <c r="R66" s="719">
        <f t="shared" ref="R66:R68" si="222">IF(H66&gt;0,(H66/H52)*100,)</f>
        <v>0</v>
      </c>
      <c r="S66" s="716">
        <f t="shared" ref="S66:S68" si="223">IF(I66&gt;0,(I66/I52)*100,)</f>
        <v>0</v>
      </c>
      <c r="T66" s="717">
        <f t="shared" ref="T66:T68" si="224">IF(J66&gt;0,(J66/J52)*100,)</f>
        <v>0</v>
      </c>
      <c r="U66" s="720">
        <f t="shared" ref="U66:U68" si="225">IF(K66&gt;0,(K66/K52)*100,)</f>
        <v>0</v>
      </c>
      <c r="V66" s="773">
        <f>+M66+M69+M72</f>
        <v>0</v>
      </c>
      <c r="W66" s="774">
        <f t="shared" ref="W66:W68" si="226">+N66+N69+N72</f>
        <v>51.604621309370984</v>
      </c>
      <c r="X66" s="774">
        <f t="shared" ref="X66:X68" si="227">+O66+O69+O72</f>
        <v>53.283458021612638</v>
      </c>
      <c r="Y66" s="775">
        <f t="shared" ref="Y66:Y68" si="228">+P66+P69+P72</f>
        <v>45.867059112092228</v>
      </c>
      <c r="Z66" s="776">
        <f t="shared" ref="Z66:Z68" si="229">+Q66+Q69+Q72</f>
        <v>48.077240468724213</v>
      </c>
      <c r="AA66" s="776">
        <f t="shared" ref="AA66:AA68" si="230">+R66+R69+R72</f>
        <v>0</v>
      </c>
      <c r="AB66" s="774">
        <f t="shared" ref="AB66:AB68" si="231">+S66+S69+S72</f>
        <v>0</v>
      </c>
      <c r="AC66" s="775">
        <f t="shared" ref="AC66:AC68" si="232">+T66+T69+T72</f>
        <v>0</v>
      </c>
      <c r="AD66" s="776">
        <f t="shared" ref="AD66:AD68" si="233">+U66+U69+U72</f>
        <v>0</v>
      </c>
      <c r="AE66" s="313"/>
      <c r="AG66" s="4">
        <f>+M66+M69+M72+M75</f>
        <v>0</v>
      </c>
      <c r="AH66" s="4">
        <f t="shared" ref="AH66:AH68" si="234">+N66+N69+N72+N75</f>
        <v>100</v>
      </c>
      <c r="AI66" s="4">
        <f t="shared" ref="AI66:AI68" si="235">+O66+O69+O72+O75</f>
        <v>100</v>
      </c>
      <c r="AJ66" s="4">
        <f t="shared" ref="AJ66:AJ68" si="236">+P66+P69+P72+P75</f>
        <v>100</v>
      </c>
      <c r="AK66" s="4">
        <f t="shared" ref="AK66:AK68" si="237">+Q66+Q69+Q72+Q75</f>
        <v>100</v>
      </c>
      <c r="AL66" s="4">
        <f t="shared" ref="AL66:AL68" si="238">+R66+R69+R72+R75</f>
        <v>0</v>
      </c>
      <c r="AM66" s="4">
        <f t="shared" ref="AM66:AM68" si="239">+S66+S69+S72+S75</f>
        <v>0</v>
      </c>
      <c r="AN66" s="4">
        <f t="shared" ref="AN66:AN68" si="240">+T66+T69+T72+T75</f>
        <v>0</v>
      </c>
    </row>
    <row r="67" spans="1:40">
      <c r="A67" s="276"/>
      <c r="B67" s="82" t="s">
        <v>870</v>
      </c>
      <c r="C67" s="87"/>
      <c r="D67" s="88">
        <v>159</v>
      </c>
      <c r="E67" s="88">
        <v>307</v>
      </c>
      <c r="F67" s="89">
        <v>861</v>
      </c>
      <c r="G67" s="98">
        <v>1327</v>
      </c>
      <c r="H67" s="90"/>
      <c r="I67" s="88"/>
      <c r="J67" s="724"/>
      <c r="K67" s="90"/>
      <c r="L67" s="313"/>
      <c r="M67" s="605">
        <f t="shared" si="217"/>
        <v>0</v>
      </c>
      <c r="N67" s="605">
        <f t="shared" si="218"/>
        <v>15.995975855130784</v>
      </c>
      <c r="O67" s="605">
        <f t="shared" si="219"/>
        <v>24.154209284028326</v>
      </c>
      <c r="P67" s="606">
        <f t="shared" si="220"/>
        <v>21.99795605518651</v>
      </c>
      <c r="Q67" s="607">
        <f t="shared" si="221"/>
        <v>21.475966984949022</v>
      </c>
      <c r="R67" s="608">
        <f t="shared" si="222"/>
        <v>0</v>
      </c>
      <c r="S67" s="605">
        <f t="shared" si="223"/>
        <v>0</v>
      </c>
      <c r="T67" s="606">
        <f t="shared" si="224"/>
        <v>0</v>
      </c>
      <c r="U67" s="609">
        <f t="shared" si="225"/>
        <v>0</v>
      </c>
      <c r="V67" s="734">
        <f t="shared" ref="V67:V68" si="241">+M67+M70+M73</f>
        <v>0</v>
      </c>
      <c r="W67" s="734">
        <f t="shared" si="226"/>
        <v>45.573440643863172</v>
      </c>
      <c r="X67" s="743">
        <f t="shared" si="227"/>
        <v>54.68135326514556</v>
      </c>
      <c r="Y67" s="743">
        <f t="shared" si="228"/>
        <v>44.915687276443542</v>
      </c>
      <c r="Z67" s="744">
        <f t="shared" si="229"/>
        <v>47.030263796730864</v>
      </c>
      <c r="AA67" s="744">
        <f t="shared" si="230"/>
        <v>0</v>
      </c>
      <c r="AB67" s="743">
        <f t="shared" si="231"/>
        <v>0</v>
      </c>
      <c r="AC67" s="745">
        <f t="shared" si="232"/>
        <v>0</v>
      </c>
      <c r="AD67" s="743">
        <f t="shared" si="233"/>
        <v>0</v>
      </c>
      <c r="AE67" s="313"/>
      <c r="AG67" s="4">
        <f t="shared" ref="AG67:AG68" si="242">+M67+M70+M73+M76</f>
        <v>0</v>
      </c>
      <c r="AH67" s="4">
        <f t="shared" si="234"/>
        <v>99.999999999999986</v>
      </c>
      <c r="AI67" s="4">
        <f t="shared" si="235"/>
        <v>100</v>
      </c>
      <c r="AJ67" s="4">
        <f t="shared" si="236"/>
        <v>100</v>
      </c>
      <c r="AK67" s="4">
        <f t="shared" si="237"/>
        <v>100</v>
      </c>
      <c r="AL67" s="4">
        <f t="shared" si="238"/>
        <v>0</v>
      </c>
      <c r="AM67" s="4">
        <f t="shared" si="239"/>
        <v>0</v>
      </c>
      <c r="AN67" s="4">
        <f t="shared" si="240"/>
        <v>0</v>
      </c>
    </row>
    <row r="68" spans="1:40">
      <c r="A68" s="276"/>
      <c r="B68" s="86" t="s">
        <v>1060</v>
      </c>
      <c r="C68" s="91"/>
      <c r="D68" s="92">
        <v>99</v>
      </c>
      <c r="E68" s="92">
        <v>250</v>
      </c>
      <c r="F68" s="93">
        <v>655</v>
      </c>
      <c r="G68" s="99">
        <v>1004</v>
      </c>
      <c r="H68" s="94"/>
      <c r="I68" s="714"/>
      <c r="J68" s="725"/>
      <c r="K68" s="94"/>
      <c r="L68" s="313"/>
      <c r="M68" s="610">
        <f t="shared" si="217"/>
        <v>0</v>
      </c>
      <c r="N68" s="610">
        <f t="shared" si="218"/>
        <v>11.899038461538462</v>
      </c>
      <c r="O68" s="610">
        <f t="shared" si="219"/>
        <v>19.319938176197837</v>
      </c>
      <c r="P68" s="611">
        <f t="shared" si="220"/>
        <v>17.693138843868176</v>
      </c>
      <c r="Q68" s="612">
        <f t="shared" si="221"/>
        <v>17.227179135209333</v>
      </c>
      <c r="R68" s="613">
        <f t="shared" si="222"/>
        <v>0</v>
      </c>
      <c r="S68" s="610">
        <f t="shared" si="223"/>
        <v>0</v>
      </c>
      <c r="T68" s="611">
        <f t="shared" si="224"/>
        <v>0</v>
      </c>
      <c r="U68" s="614">
        <f t="shared" si="225"/>
        <v>0</v>
      </c>
      <c r="V68" s="770">
        <f t="shared" si="241"/>
        <v>0</v>
      </c>
      <c r="W68" s="771">
        <f t="shared" si="226"/>
        <v>43.38942307692308</v>
      </c>
      <c r="X68" s="771">
        <f t="shared" si="227"/>
        <v>49.459041731066463</v>
      </c>
      <c r="Y68" s="772">
        <f t="shared" si="228"/>
        <v>45.461912479740676</v>
      </c>
      <c r="Z68" s="770">
        <f t="shared" si="229"/>
        <v>46.053534660260809</v>
      </c>
      <c r="AA68" s="770">
        <f t="shared" si="230"/>
        <v>0</v>
      </c>
      <c r="AB68" s="771">
        <f t="shared" si="231"/>
        <v>0</v>
      </c>
      <c r="AC68" s="772">
        <f t="shared" si="232"/>
        <v>0</v>
      </c>
      <c r="AD68" s="770">
        <f t="shared" si="233"/>
        <v>0</v>
      </c>
      <c r="AE68" s="313"/>
      <c r="AG68" s="4">
        <f t="shared" si="242"/>
        <v>0</v>
      </c>
      <c r="AH68" s="4">
        <f t="shared" si="234"/>
        <v>100</v>
      </c>
      <c r="AI68" s="4">
        <f t="shared" si="235"/>
        <v>100</v>
      </c>
      <c r="AJ68" s="4">
        <f t="shared" si="236"/>
        <v>100</v>
      </c>
      <c r="AK68" s="4">
        <f t="shared" si="237"/>
        <v>100</v>
      </c>
      <c r="AL68" s="4">
        <f t="shared" si="238"/>
        <v>0</v>
      </c>
      <c r="AM68" s="4">
        <f t="shared" si="239"/>
        <v>0</v>
      </c>
      <c r="AN68" s="4">
        <f t="shared" si="240"/>
        <v>0</v>
      </c>
    </row>
    <row r="69" spans="1:40">
      <c r="A69" s="276"/>
      <c r="B69" s="82" t="s">
        <v>72</v>
      </c>
      <c r="C69" s="87"/>
      <c r="D69" s="88">
        <v>148</v>
      </c>
      <c r="E69" s="88">
        <v>166</v>
      </c>
      <c r="F69" s="89">
        <v>451</v>
      </c>
      <c r="G69" s="98">
        <v>765</v>
      </c>
      <c r="H69" s="90"/>
      <c r="I69" s="88"/>
      <c r="J69" s="724"/>
      <c r="K69" s="90"/>
      <c r="L69" s="313"/>
      <c r="M69" s="905">
        <f t="shared" ref="M69:M71" si="243">IF(C69&gt;0,(C69/C52)*100,)</f>
        <v>0</v>
      </c>
      <c r="N69" s="716">
        <f t="shared" ref="N69:N71" si="244">IF(D69&gt;0,(D69/D52)*100,)</f>
        <v>18.998716302952502</v>
      </c>
      <c r="O69" s="716">
        <f t="shared" ref="O69:O71" si="245">IF(E69&gt;0,(E69/E52)*100,)</f>
        <v>13.798836242726518</v>
      </c>
      <c r="P69" s="717">
        <f t="shared" ref="P69:P71" si="246">IF(F69&gt;0,(F69/F52)*100,)</f>
        <v>11.06205543291636</v>
      </c>
      <c r="Q69" s="718">
        <f t="shared" ref="Q69:Q71" si="247">IF(G69&gt;0,(G69/G52)*100,)</f>
        <v>12.625845849150025</v>
      </c>
      <c r="R69" s="719">
        <f t="shared" ref="R69:R71" si="248">IF(H69&gt;0,(H69/H52)*100,)</f>
        <v>0</v>
      </c>
      <c r="S69" s="716">
        <f t="shared" ref="S69:S71" si="249">IF(I69&gt;0,(I69/I52)*100,)</f>
        <v>0</v>
      </c>
      <c r="T69" s="717">
        <f t="shared" ref="T69:T71" si="250">IF(J69&gt;0,(J69/J52)*100,)</f>
        <v>0</v>
      </c>
      <c r="U69" s="720">
        <f t="shared" ref="U69:U71" si="251">IF(K69&gt;0,(K69/K52)*100,)</f>
        <v>0</v>
      </c>
      <c r="V69" s="773"/>
      <c r="W69" s="774"/>
      <c r="X69" s="774"/>
      <c r="Y69" s="775"/>
      <c r="Z69" s="776"/>
      <c r="AA69" s="776"/>
      <c r="AB69" s="774"/>
      <c r="AC69" s="775"/>
      <c r="AD69" s="776"/>
      <c r="AE69" s="313"/>
    </row>
    <row r="70" spans="1:40">
      <c r="A70" s="276"/>
      <c r="B70" s="82" t="s">
        <v>872</v>
      </c>
      <c r="C70" s="87"/>
      <c r="D70" s="88">
        <v>160</v>
      </c>
      <c r="E70" s="88">
        <v>181</v>
      </c>
      <c r="F70" s="89">
        <v>395</v>
      </c>
      <c r="G70" s="98">
        <v>736</v>
      </c>
      <c r="H70" s="90"/>
      <c r="I70" s="88"/>
      <c r="J70" s="724"/>
      <c r="K70" s="90"/>
      <c r="L70" s="313"/>
      <c r="M70" s="605">
        <f t="shared" si="243"/>
        <v>0</v>
      </c>
      <c r="N70" s="605">
        <f t="shared" si="244"/>
        <v>16.096579476861166</v>
      </c>
      <c r="O70" s="605">
        <f t="shared" si="245"/>
        <v>14.240755310778914</v>
      </c>
      <c r="P70" s="606">
        <f t="shared" si="246"/>
        <v>10.091977516607052</v>
      </c>
      <c r="Q70" s="607">
        <f t="shared" si="247"/>
        <v>11.911312510114906</v>
      </c>
      <c r="R70" s="608">
        <f t="shared" si="248"/>
        <v>0</v>
      </c>
      <c r="S70" s="605">
        <f t="shared" si="249"/>
        <v>0</v>
      </c>
      <c r="T70" s="606">
        <f t="shared" si="250"/>
        <v>0</v>
      </c>
      <c r="U70" s="609">
        <f t="shared" si="251"/>
        <v>0</v>
      </c>
      <c r="V70" s="734"/>
      <c r="W70" s="734"/>
      <c r="X70" s="743"/>
      <c r="Y70" s="743"/>
      <c r="Z70" s="744"/>
      <c r="AA70" s="744"/>
      <c r="AB70" s="743"/>
      <c r="AC70" s="745"/>
      <c r="AD70" s="743"/>
      <c r="AE70" s="313"/>
    </row>
    <row r="71" spans="1:40">
      <c r="A71" s="276"/>
      <c r="B71" s="86" t="s">
        <v>1062</v>
      </c>
      <c r="C71" s="91"/>
      <c r="D71" s="92">
        <v>172</v>
      </c>
      <c r="E71" s="92">
        <v>233</v>
      </c>
      <c r="F71" s="93">
        <v>584</v>
      </c>
      <c r="G71" s="99">
        <v>989</v>
      </c>
      <c r="H71" s="94"/>
      <c r="I71" s="92"/>
      <c r="J71" s="725"/>
      <c r="K71" s="94"/>
      <c r="L71" s="313"/>
      <c r="M71" s="610">
        <f t="shared" si="243"/>
        <v>0</v>
      </c>
      <c r="N71" s="610">
        <f t="shared" si="244"/>
        <v>20.673076923076923</v>
      </c>
      <c r="O71" s="610">
        <f t="shared" si="245"/>
        <v>18.006182380216384</v>
      </c>
      <c r="P71" s="611">
        <f t="shared" si="246"/>
        <v>15.775256618044301</v>
      </c>
      <c r="Q71" s="612">
        <f t="shared" si="247"/>
        <v>16.969800960878516</v>
      </c>
      <c r="R71" s="613">
        <f t="shared" si="248"/>
        <v>0</v>
      </c>
      <c r="S71" s="610">
        <f t="shared" si="249"/>
        <v>0</v>
      </c>
      <c r="T71" s="611">
        <f t="shared" si="250"/>
        <v>0</v>
      </c>
      <c r="U71" s="614">
        <f t="shared" si="251"/>
        <v>0</v>
      </c>
      <c r="V71" s="770"/>
      <c r="W71" s="771"/>
      <c r="X71" s="771"/>
      <c r="Y71" s="772"/>
      <c r="Z71" s="770"/>
      <c r="AA71" s="770"/>
      <c r="AB71" s="771"/>
      <c r="AC71" s="772"/>
      <c r="AD71" s="770"/>
      <c r="AE71" s="313"/>
    </row>
    <row r="72" spans="1:40">
      <c r="A72" s="276"/>
      <c r="B72" s="82" t="s">
        <v>74</v>
      </c>
      <c r="C72" s="87"/>
      <c r="D72" s="88">
        <v>120</v>
      </c>
      <c r="E72" s="88">
        <v>190</v>
      </c>
      <c r="F72" s="89">
        <v>565</v>
      </c>
      <c r="G72" s="98">
        <v>875</v>
      </c>
      <c r="H72" s="90"/>
      <c r="I72" s="88"/>
      <c r="J72" s="724"/>
      <c r="K72" s="90"/>
      <c r="L72" s="313"/>
      <c r="M72" s="905">
        <f t="shared" ref="M72:M74" si="252">IF(C72&gt;0,(C72/C52)*100,)</f>
        <v>0</v>
      </c>
      <c r="N72" s="716">
        <f t="shared" ref="N72:N74" si="253">IF(D72&gt;0,(D72/D52)*100,)</f>
        <v>15.404364569961491</v>
      </c>
      <c r="O72" s="716">
        <f t="shared" ref="O72:O74" si="254">IF(E72&gt;0,(E72/E52)*100,)</f>
        <v>15.793848711554448</v>
      </c>
      <c r="P72" s="717">
        <f t="shared" ref="P72:P74" si="255">IF(F72&gt;0,(F72/F52)*100,)</f>
        <v>13.858229090017169</v>
      </c>
      <c r="Q72" s="718">
        <f t="shared" ref="Q72:Q74" si="256">IF(G72&gt;0,(G72/G52)*100,)</f>
        <v>14.441326951642186</v>
      </c>
      <c r="R72" s="719">
        <f t="shared" ref="R72:R74" si="257">IF(H72&gt;0,(H72/H52)*100,)</f>
        <v>0</v>
      </c>
      <c r="S72" s="716">
        <f t="shared" ref="S72:S74" si="258">IF(I72&gt;0,(I72/I52)*100,)</f>
        <v>0</v>
      </c>
      <c r="T72" s="717">
        <f t="shared" ref="T72:T74" si="259">IF(J72&gt;0,(J72/J52)*100,)</f>
        <v>0</v>
      </c>
      <c r="U72" s="720">
        <f t="shared" ref="U72:U74" si="260">IF(K72&gt;0,(K72/K52)*100,)</f>
        <v>0</v>
      </c>
      <c r="V72" s="773"/>
      <c r="W72" s="774"/>
      <c r="X72" s="774"/>
      <c r="Y72" s="775"/>
      <c r="Z72" s="776"/>
      <c r="AA72" s="776"/>
      <c r="AB72" s="774"/>
      <c r="AC72" s="775"/>
      <c r="AD72" s="776"/>
      <c r="AE72" s="313"/>
    </row>
    <row r="73" spans="1:40">
      <c r="A73" s="276"/>
      <c r="B73" s="82" t="s">
        <v>874</v>
      </c>
      <c r="C73" s="87"/>
      <c r="D73" s="88">
        <v>134</v>
      </c>
      <c r="E73" s="88">
        <v>207</v>
      </c>
      <c r="F73" s="89">
        <v>502</v>
      </c>
      <c r="G73" s="98">
        <v>843</v>
      </c>
      <c r="H73" s="90"/>
      <c r="I73" s="88"/>
      <c r="J73" s="724"/>
      <c r="K73" s="90"/>
      <c r="L73" s="313"/>
      <c r="M73" s="605">
        <f t="shared" si="252"/>
        <v>0</v>
      </c>
      <c r="N73" s="605">
        <f t="shared" si="253"/>
        <v>13.480885311871226</v>
      </c>
      <c r="O73" s="605">
        <f t="shared" si="254"/>
        <v>16.286388670338319</v>
      </c>
      <c r="P73" s="606">
        <f t="shared" si="255"/>
        <v>12.825753704649975</v>
      </c>
      <c r="Q73" s="607">
        <f t="shared" si="256"/>
        <v>13.642984301666935</v>
      </c>
      <c r="R73" s="608">
        <f t="shared" si="257"/>
        <v>0</v>
      </c>
      <c r="S73" s="605">
        <f t="shared" si="258"/>
        <v>0</v>
      </c>
      <c r="T73" s="606">
        <f t="shared" si="259"/>
        <v>0</v>
      </c>
      <c r="U73" s="609">
        <f t="shared" si="260"/>
        <v>0</v>
      </c>
      <c r="V73" s="734"/>
      <c r="W73" s="734"/>
      <c r="X73" s="743"/>
      <c r="Y73" s="743"/>
      <c r="Z73" s="744"/>
      <c r="AA73" s="744"/>
      <c r="AB73" s="743"/>
      <c r="AC73" s="745"/>
      <c r="AD73" s="743"/>
      <c r="AE73" s="313"/>
    </row>
    <row r="74" spans="1:40">
      <c r="A74" s="276"/>
      <c r="B74" s="86" t="s">
        <v>1064</v>
      </c>
      <c r="C74" s="91"/>
      <c r="D74" s="92">
        <v>90</v>
      </c>
      <c r="E74" s="92">
        <v>157</v>
      </c>
      <c r="F74" s="93">
        <v>444</v>
      </c>
      <c r="G74" s="99">
        <v>691</v>
      </c>
      <c r="H74" s="94"/>
      <c r="I74" s="92"/>
      <c r="J74" s="725"/>
      <c r="K74" s="94"/>
      <c r="L74" s="313"/>
      <c r="M74" s="610">
        <f t="shared" si="252"/>
        <v>0</v>
      </c>
      <c r="N74" s="610">
        <f t="shared" si="253"/>
        <v>10.817307692307693</v>
      </c>
      <c r="O74" s="610">
        <f t="shared" si="254"/>
        <v>12.132921174652241</v>
      </c>
      <c r="P74" s="611">
        <f t="shared" si="255"/>
        <v>11.9935170178282</v>
      </c>
      <c r="Q74" s="612">
        <f t="shared" si="256"/>
        <v>11.856554564172958</v>
      </c>
      <c r="R74" s="613">
        <f t="shared" si="257"/>
        <v>0</v>
      </c>
      <c r="S74" s="610">
        <f t="shared" si="258"/>
        <v>0</v>
      </c>
      <c r="T74" s="611">
        <f t="shared" si="259"/>
        <v>0</v>
      </c>
      <c r="U74" s="614">
        <f t="shared" si="260"/>
        <v>0</v>
      </c>
      <c r="V74" s="770"/>
      <c r="W74" s="771"/>
      <c r="X74" s="771"/>
      <c r="Y74" s="772"/>
      <c r="Z74" s="770"/>
      <c r="AA74" s="770"/>
      <c r="AB74" s="771"/>
      <c r="AC74" s="772"/>
      <c r="AD74" s="770"/>
      <c r="AE74" s="313"/>
    </row>
    <row r="75" spans="1:40">
      <c r="A75" s="276"/>
      <c r="B75" s="641" t="s">
        <v>76</v>
      </c>
      <c r="C75" s="642"/>
      <c r="D75" s="618">
        <v>377</v>
      </c>
      <c r="E75" s="618">
        <v>562</v>
      </c>
      <c r="F75" s="602">
        <v>2207</v>
      </c>
      <c r="G75" s="721">
        <v>3146</v>
      </c>
      <c r="H75" s="601"/>
      <c r="I75" s="618"/>
      <c r="J75" s="723"/>
      <c r="K75" s="601"/>
      <c r="L75" s="313"/>
      <c r="M75" s="905">
        <f>IF(C75&gt;0,(C75/C52)*100,)</f>
        <v>0</v>
      </c>
      <c r="N75" s="716">
        <f t="shared" ref="N75:N77" si="261">IF(D75&gt;0,(D75/D52)*100,)</f>
        <v>48.395378690629009</v>
      </c>
      <c r="O75" s="716">
        <f t="shared" ref="O75:O77" si="262">IF(E75&gt;0,(E75/E52)*100,)</f>
        <v>46.716541978387369</v>
      </c>
      <c r="P75" s="717">
        <f t="shared" ref="P75:P77" si="263">IF(F75&gt;0,(F75/F52)*100,)</f>
        <v>54.132940887907779</v>
      </c>
      <c r="Q75" s="718">
        <f t="shared" ref="Q75:Q77" si="264">IF(G75&gt;0,(G75/G52)*100,)</f>
        <v>51.922759531275787</v>
      </c>
      <c r="R75" s="719">
        <f t="shared" ref="R75:R77" si="265">IF(H75&gt;0,(H75/H52)*100,)</f>
        <v>0</v>
      </c>
      <c r="S75" s="716">
        <f t="shared" ref="S75:S77" si="266">IF(I75&gt;0,(I75/I52)*100,)</f>
        <v>0</v>
      </c>
      <c r="T75" s="717">
        <f t="shared" ref="T75:T77" si="267">IF(J75&gt;0,(J75/J52)*100,)</f>
        <v>0</v>
      </c>
      <c r="U75" s="720">
        <f t="shared" ref="U75:U77" si="268">IF(K75&gt;0,(K75/K52)*100,)</f>
        <v>0</v>
      </c>
      <c r="V75" s="773"/>
      <c r="W75" s="774"/>
      <c r="X75" s="774"/>
      <c r="Y75" s="775"/>
      <c r="Z75" s="776"/>
      <c r="AA75" s="776"/>
      <c r="AB75" s="774"/>
      <c r="AC75" s="775"/>
      <c r="AD75" s="776"/>
      <c r="AE75" s="313"/>
    </row>
    <row r="76" spans="1:40">
      <c r="A76" s="276"/>
      <c r="B76" s="82" t="s">
        <v>876</v>
      </c>
      <c r="C76" s="87"/>
      <c r="D76" s="88">
        <v>541</v>
      </c>
      <c r="E76" s="88">
        <v>576</v>
      </c>
      <c r="F76" s="89">
        <v>2156</v>
      </c>
      <c r="G76" s="98">
        <v>3273</v>
      </c>
      <c r="H76" s="90"/>
      <c r="I76" s="88"/>
      <c r="J76" s="724"/>
      <c r="K76" s="90"/>
      <c r="L76" s="313"/>
      <c r="M76" s="605">
        <f t="shared" ref="M76:M77" si="269">IF(C76&gt;0,(C76/C53)*100,)</f>
        <v>0</v>
      </c>
      <c r="N76" s="605">
        <f t="shared" si="261"/>
        <v>54.426559356136814</v>
      </c>
      <c r="O76" s="605">
        <f t="shared" si="262"/>
        <v>45.318646734854447</v>
      </c>
      <c r="P76" s="606">
        <f t="shared" si="263"/>
        <v>55.084312723556458</v>
      </c>
      <c r="Q76" s="607">
        <f t="shared" si="264"/>
        <v>52.969736203269136</v>
      </c>
      <c r="R76" s="608">
        <f t="shared" si="265"/>
        <v>0</v>
      </c>
      <c r="S76" s="605">
        <f t="shared" si="266"/>
        <v>0</v>
      </c>
      <c r="T76" s="606">
        <f t="shared" si="267"/>
        <v>0</v>
      </c>
      <c r="U76" s="609">
        <f t="shared" si="268"/>
        <v>0</v>
      </c>
      <c r="V76" s="734"/>
      <c r="W76" s="734"/>
      <c r="X76" s="743"/>
      <c r="Y76" s="743"/>
      <c r="Z76" s="744"/>
      <c r="AA76" s="744"/>
      <c r="AB76" s="743"/>
      <c r="AC76" s="745"/>
      <c r="AD76" s="743"/>
      <c r="AE76" s="313"/>
      <c r="AF76" s="660"/>
      <c r="AG76" s="660"/>
      <c r="AH76" s="660"/>
      <c r="AI76" s="660"/>
      <c r="AJ76" s="660"/>
      <c r="AK76" s="660"/>
      <c r="AL76" s="660"/>
      <c r="AM76" s="660"/>
      <c r="AN76" s="660"/>
    </row>
    <row r="77" spans="1:40">
      <c r="A77" s="276"/>
      <c r="B77" s="86" t="s">
        <v>1066</v>
      </c>
      <c r="C77" s="91"/>
      <c r="D77" s="92">
        <v>471</v>
      </c>
      <c r="E77" s="92">
        <v>654</v>
      </c>
      <c r="F77" s="93">
        <v>2019</v>
      </c>
      <c r="G77" s="99">
        <v>3144</v>
      </c>
      <c r="H77" s="94"/>
      <c r="I77" s="92"/>
      <c r="J77" s="725"/>
      <c r="K77" s="94"/>
      <c r="L77" s="313"/>
      <c r="M77" s="610">
        <f t="shared" si="269"/>
        <v>0</v>
      </c>
      <c r="N77" s="610">
        <f t="shared" si="261"/>
        <v>56.610576923076927</v>
      </c>
      <c r="O77" s="610">
        <f t="shared" si="262"/>
        <v>50.540958268933544</v>
      </c>
      <c r="P77" s="611">
        <f t="shared" si="263"/>
        <v>54.538087520259317</v>
      </c>
      <c r="Q77" s="612">
        <f t="shared" si="264"/>
        <v>53.946465339739191</v>
      </c>
      <c r="R77" s="613">
        <f t="shared" si="265"/>
        <v>0</v>
      </c>
      <c r="S77" s="610">
        <f t="shared" si="266"/>
        <v>0</v>
      </c>
      <c r="T77" s="611">
        <f t="shared" si="267"/>
        <v>0</v>
      </c>
      <c r="U77" s="614">
        <f t="shared" si="268"/>
        <v>0</v>
      </c>
      <c r="V77" s="770"/>
      <c r="W77" s="771"/>
      <c r="X77" s="771"/>
      <c r="Y77" s="772"/>
      <c r="Z77" s="770"/>
      <c r="AA77" s="770"/>
      <c r="AB77" s="771"/>
      <c r="AC77" s="772"/>
      <c r="AD77" s="770"/>
      <c r="AE77" s="313"/>
    </row>
    <row r="78" spans="1:40">
      <c r="A78" s="276"/>
      <c r="B78" s="82" t="s">
        <v>439</v>
      </c>
      <c r="C78" s="87"/>
      <c r="D78" s="88">
        <v>191</v>
      </c>
      <c r="E78" s="88">
        <v>222</v>
      </c>
      <c r="F78" s="89">
        <v>1109</v>
      </c>
      <c r="G78" s="98">
        <v>1522</v>
      </c>
      <c r="H78" s="90"/>
      <c r="I78" s="88"/>
      <c r="J78" s="724"/>
      <c r="K78" s="90"/>
      <c r="L78" s="313"/>
      <c r="M78" s="605">
        <f>IF(C78&gt;0,(C78/C49)*100,)</f>
        <v>0</v>
      </c>
      <c r="N78" s="605">
        <f t="shared" ref="N78:N80" si="270">IF(D78&gt;0,(D78/D49)*100,)</f>
        <v>29.475308641975307</v>
      </c>
      <c r="O78" s="605">
        <f t="shared" ref="O78:O80" si="271">IF(E78&gt;0,(E78/E49)*100,)</f>
        <v>25.635103926096996</v>
      </c>
      <c r="P78" s="606">
        <f t="shared" ref="P78:P80" si="272">IF(F78&gt;0,(F78/F49)*100,)</f>
        <v>29.016221873364728</v>
      </c>
      <c r="Q78" s="722">
        <f t="shared" ref="Q78:Q80" si="273">IF(G78&gt;0,(G78/G49)*100,)</f>
        <v>28.523238380809595</v>
      </c>
      <c r="R78" s="608">
        <f t="shared" ref="R78:R80" si="274">IF(H78&gt;0,(H78/H49)*100,)</f>
        <v>0</v>
      </c>
      <c r="S78" s="605">
        <f t="shared" ref="S78:S80" si="275">IF(I78&gt;0,(I78/I49)*100,)</f>
        <v>0</v>
      </c>
      <c r="T78" s="606">
        <f t="shared" ref="T78:T80" si="276">IF(J78&gt;0,(J78/J49)*100,)</f>
        <v>0</v>
      </c>
      <c r="U78" s="609">
        <f t="shared" ref="U78:U80" si="277">IF(K78&gt;0,(K78/K49)*100,)</f>
        <v>0</v>
      </c>
      <c r="V78" s="766"/>
      <c r="W78" s="767"/>
      <c r="X78" s="767"/>
      <c r="Y78" s="768"/>
      <c r="Z78" s="769"/>
      <c r="AA78" s="769"/>
      <c r="AB78" s="767"/>
      <c r="AC78" s="768"/>
      <c r="AD78" s="769"/>
      <c r="AE78" s="313"/>
    </row>
    <row r="79" spans="1:40">
      <c r="A79" s="276"/>
      <c r="B79" s="82" t="s">
        <v>878</v>
      </c>
      <c r="C79" s="87"/>
      <c r="D79" s="88">
        <v>166</v>
      </c>
      <c r="E79" s="88">
        <v>214</v>
      </c>
      <c r="F79" s="89">
        <v>1116</v>
      </c>
      <c r="G79" s="98">
        <v>1496</v>
      </c>
      <c r="H79" s="90"/>
      <c r="I79" s="88"/>
      <c r="J79" s="724"/>
      <c r="K79" s="90"/>
      <c r="L79" s="313"/>
      <c r="M79" s="605">
        <f t="shared" ref="M79:M80" si="278">IF(C79&gt;0,(C79/C50)*100,)</f>
        <v>0</v>
      </c>
      <c r="N79" s="296">
        <f t="shared" si="270"/>
        <v>25.696594427244584</v>
      </c>
      <c r="O79" s="296">
        <f t="shared" si="271"/>
        <v>22.455403987408186</v>
      </c>
      <c r="P79" s="296">
        <f t="shared" si="272"/>
        <v>27.041434456021324</v>
      </c>
      <c r="Q79" s="297">
        <f t="shared" si="273"/>
        <v>26.126440796367444</v>
      </c>
      <c r="R79" s="297">
        <f t="shared" si="274"/>
        <v>0</v>
      </c>
      <c r="S79" s="683">
        <f t="shared" si="275"/>
        <v>0</v>
      </c>
      <c r="T79" s="298">
        <f t="shared" si="276"/>
        <v>0</v>
      </c>
      <c r="U79" s="298">
        <f t="shared" si="277"/>
        <v>0</v>
      </c>
      <c r="V79" s="742"/>
      <c r="W79" s="734"/>
      <c r="X79" s="743"/>
      <c r="Y79" s="743"/>
      <c r="Z79" s="744"/>
      <c r="AA79" s="744"/>
      <c r="AB79" s="743"/>
      <c r="AC79" s="745"/>
      <c r="AD79" s="743"/>
      <c r="AE79" s="313"/>
    </row>
    <row r="80" spans="1:40">
      <c r="A80" s="305"/>
      <c r="B80" s="86" t="s">
        <v>1068</v>
      </c>
      <c r="C80" s="91"/>
      <c r="D80" s="92">
        <v>200</v>
      </c>
      <c r="E80" s="92">
        <v>312</v>
      </c>
      <c r="F80" s="93">
        <v>1194</v>
      </c>
      <c r="G80" s="99">
        <v>1706</v>
      </c>
      <c r="H80" s="94"/>
      <c r="I80" s="92"/>
      <c r="J80" s="725"/>
      <c r="K80" s="94"/>
      <c r="L80" s="313"/>
      <c r="M80" s="610">
        <f t="shared" si="278"/>
        <v>0</v>
      </c>
      <c r="N80" s="299">
        <f t="shared" si="270"/>
        <v>28.288543140028288</v>
      </c>
      <c r="O80" s="299">
        <f t="shared" si="271"/>
        <v>27.906976744186046</v>
      </c>
      <c r="P80" s="299">
        <f t="shared" si="272"/>
        <v>27.884166277440446</v>
      </c>
      <c r="Q80" s="300">
        <f t="shared" si="273"/>
        <v>27.935156377926969</v>
      </c>
      <c r="R80" s="300">
        <f t="shared" si="274"/>
        <v>0</v>
      </c>
      <c r="S80" s="684">
        <f t="shared" si="275"/>
        <v>0</v>
      </c>
      <c r="T80" s="301">
        <f t="shared" si="276"/>
        <v>0</v>
      </c>
      <c r="U80" s="301">
        <f t="shared" si="277"/>
        <v>0</v>
      </c>
      <c r="V80" s="746"/>
      <c r="W80" s="747"/>
      <c r="X80" s="748"/>
      <c r="Y80" s="748"/>
      <c r="Z80" s="749"/>
      <c r="AA80" s="749"/>
      <c r="AB80" s="748"/>
      <c r="AC80" s="750"/>
      <c r="AD80" s="748"/>
      <c r="AE80" s="313"/>
      <c r="AI80" s="599"/>
    </row>
    <row r="81" spans="1:40">
      <c r="A81" s="643" t="s">
        <v>491</v>
      </c>
      <c r="B81" s="641" t="s">
        <v>375</v>
      </c>
      <c r="C81" s="642"/>
      <c r="D81" s="618"/>
      <c r="E81" s="618">
        <v>3010</v>
      </c>
      <c r="F81" s="602">
        <v>595</v>
      </c>
      <c r="G81" s="98">
        <v>3605</v>
      </c>
      <c r="H81" s="601"/>
      <c r="I81" s="618"/>
      <c r="J81" s="723"/>
      <c r="K81" s="601"/>
      <c r="L81" s="313"/>
      <c r="M81" s="906"/>
      <c r="N81" s="292"/>
      <c r="O81" s="292"/>
      <c r="P81" s="292"/>
      <c r="Q81" s="293"/>
      <c r="R81" s="293"/>
      <c r="S81" s="682"/>
      <c r="T81" s="625"/>
      <c r="U81" s="294"/>
      <c r="V81" s="736"/>
      <c r="W81" s="737"/>
      <c r="X81" s="738"/>
      <c r="Y81" s="738"/>
      <c r="Z81" s="739"/>
      <c r="AA81" s="739"/>
      <c r="AB81" s="738"/>
      <c r="AC81" s="740"/>
      <c r="AD81" s="741"/>
      <c r="AE81" s="313"/>
    </row>
    <row r="82" spans="1:40">
      <c r="A82" s="276"/>
      <c r="B82" s="82" t="s">
        <v>722</v>
      </c>
      <c r="C82" s="87"/>
      <c r="D82" s="88"/>
      <c r="E82" s="88">
        <v>3954</v>
      </c>
      <c r="F82" s="89">
        <v>1043</v>
      </c>
      <c r="G82" s="98">
        <v>4997</v>
      </c>
      <c r="H82" s="90"/>
      <c r="I82" s="88"/>
      <c r="J82" s="724"/>
      <c r="K82" s="90"/>
      <c r="L82" s="313"/>
      <c r="M82" s="907"/>
      <c r="N82" s="296"/>
      <c r="O82" s="296"/>
      <c r="P82" s="296"/>
      <c r="Q82" s="297"/>
      <c r="R82" s="297"/>
      <c r="S82" s="683"/>
      <c r="T82" s="298"/>
      <c r="U82" s="298"/>
      <c r="V82" s="742"/>
      <c r="W82" s="734"/>
      <c r="X82" s="743"/>
      <c r="Y82" s="743"/>
      <c r="Z82" s="744"/>
      <c r="AA82" s="744"/>
      <c r="AB82" s="743"/>
      <c r="AC82" s="745"/>
      <c r="AD82" s="743"/>
      <c r="AE82" s="313"/>
    </row>
    <row r="83" spans="1:40">
      <c r="A83" s="276"/>
      <c r="B83" s="82" t="s">
        <v>808</v>
      </c>
      <c r="C83" s="87"/>
      <c r="D83" s="88"/>
      <c r="E83" s="88">
        <v>3816</v>
      </c>
      <c r="F83" s="89">
        <v>957</v>
      </c>
      <c r="G83" s="98">
        <v>4773</v>
      </c>
      <c r="H83" s="90"/>
      <c r="I83" s="88"/>
      <c r="J83" s="724"/>
      <c r="K83" s="90"/>
      <c r="L83" s="313"/>
      <c r="M83" s="907"/>
      <c r="N83" s="296"/>
      <c r="O83" s="296"/>
      <c r="P83" s="296"/>
      <c r="Q83" s="297"/>
      <c r="R83" s="297"/>
      <c r="S83" s="683"/>
      <c r="T83" s="298"/>
      <c r="U83" s="298"/>
      <c r="V83" s="742"/>
      <c r="W83" s="734"/>
      <c r="X83" s="743"/>
      <c r="Y83" s="743"/>
      <c r="Z83" s="744"/>
      <c r="AA83" s="744"/>
      <c r="AB83" s="743"/>
      <c r="AC83" s="745"/>
      <c r="AD83" s="743"/>
      <c r="AE83" s="313"/>
    </row>
    <row r="84" spans="1:40">
      <c r="A84" s="276"/>
      <c r="B84" s="82" t="s">
        <v>60</v>
      </c>
      <c r="C84" s="87"/>
      <c r="D84" s="88"/>
      <c r="E84" s="88">
        <v>4044</v>
      </c>
      <c r="F84" s="89">
        <v>1135</v>
      </c>
      <c r="G84" s="98">
        <v>5179</v>
      </c>
      <c r="H84" s="90"/>
      <c r="I84" s="88"/>
      <c r="J84" s="724"/>
      <c r="K84" s="90"/>
      <c r="L84" s="313"/>
      <c r="M84" s="907"/>
      <c r="N84" s="296"/>
      <c r="O84" s="296"/>
      <c r="P84" s="296"/>
      <c r="Q84" s="297"/>
      <c r="R84" s="297"/>
      <c r="S84" s="683"/>
      <c r="T84" s="298"/>
      <c r="U84" s="298"/>
      <c r="V84" s="742"/>
      <c r="W84" s="734"/>
      <c r="X84" s="743"/>
      <c r="Y84" s="743"/>
      <c r="Z84" s="744"/>
      <c r="AA84" s="744"/>
      <c r="AB84" s="743"/>
      <c r="AC84" s="745"/>
      <c r="AD84" s="743"/>
      <c r="AE84" s="313"/>
    </row>
    <row r="85" spans="1:40">
      <c r="A85" s="276"/>
      <c r="B85" s="82" t="s">
        <v>860</v>
      </c>
      <c r="C85" s="87"/>
      <c r="D85" s="88"/>
      <c r="E85" s="88">
        <v>4282</v>
      </c>
      <c r="F85" s="89">
        <v>1241</v>
      </c>
      <c r="G85" s="98">
        <v>5523</v>
      </c>
      <c r="H85" s="90"/>
      <c r="I85" s="88"/>
      <c r="J85" s="724"/>
      <c r="K85" s="90"/>
      <c r="L85" s="313"/>
      <c r="M85" s="907"/>
      <c r="N85" s="296"/>
      <c r="O85" s="296"/>
      <c r="P85" s="296"/>
      <c r="Q85" s="297"/>
      <c r="R85" s="297"/>
      <c r="S85" s="683"/>
      <c r="T85" s="298"/>
      <c r="U85" s="298"/>
      <c r="V85" s="742"/>
      <c r="W85" s="734"/>
      <c r="X85" s="743"/>
      <c r="Y85" s="743"/>
      <c r="Z85" s="744"/>
      <c r="AA85" s="744"/>
      <c r="AB85" s="743"/>
      <c r="AC85" s="745"/>
      <c r="AD85" s="743"/>
      <c r="AE85" s="313"/>
    </row>
    <row r="86" spans="1:40">
      <c r="A86" s="276"/>
      <c r="B86" s="86" t="s">
        <v>1050</v>
      </c>
      <c r="C86" s="91"/>
      <c r="D86" s="92"/>
      <c r="E86" s="92"/>
      <c r="F86" s="93"/>
      <c r="G86" s="99"/>
      <c r="H86" s="94"/>
      <c r="I86" s="92"/>
      <c r="J86" s="725"/>
      <c r="K86" s="94"/>
      <c r="L86" s="313"/>
      <c r="M86" s="908"/>
      <c r="N86" s="299"/>
      <c r="O86" s="299"/>
      <c r="P86" s="299"/>
      <c r="Q86" s="300"/>
      <c r="R86" s="300"/>
      <c r="S86" s="684"/>
      <c r="T86" s="301"/>
      <c r="U86" s="301"/>
      <c r="V86" s="746"/>
      <c r="W86" s="747"/>
      <c r="X86" s="748"/>
      <c r="Y86" s="748"/>
      <c r="Z86" s="749"/>
      <c r="AA86" s="749"/>
      <c r="AB86" s="748"/>
      <c r="AC86" s="750"/>
      <c r="AD86" s="748"/>
      <c r="AE86" s="313"/>
    </row>
    <row r="87" spans="1:40">
      <c r="A87" s="276"/>
      <c r="B87" s="82" t="s">
        <v>1119</v>
      </c>
      <c r="C87" s="87"/>
      <c r="D87" s="88"/>
      <c r="E87" s="88">
        <v>0</v>
      </c>
      <c r="F87" s="89">
        <v>0</v>
      </c>
      <c r="G87" s="98">
        <v>0</v>
      </c>
      <c r="H87" s="90"/>
      <c r="I87" s="88"/>
      <c r="J87" s="724"/>
      <c r="K87" s="90"/>
      <c r="L87" s="313"/>
      <c r="M87" s="904"/>
      <c r="N87" s="603"/>
      <c r="O87" s="603"/>
      <c r="P87" s="603"/>
      <c r="Q87" s="604"/>
      <c r="R87" s="603"/>
      <c r="S87" s="685"/>
      <c r="T87" s="603"/>
      <c r="U87" s="604"/>
      <c r="V87" s="751"/>
      <c r="W87" s="751"/>
      <c r="X87" s="751"/>
      <c r="Y87" s="751"/>
      <c r="Z87" s="752"/>
      <c r="AA87" s="751"/>
      <c r="AB87" s="751"/>
      <c r="AC87" s="751"/>
      <c r="AD87" s="753"/>
      <c r="AE87" s="313"/>
    </row>
    <row r="88" spans="1:40">
      <c r="A88" s="276"/>
      <c r="B88" s="82" t="s">
        <v>1121</v>
      </c>
      <c r="C88" s="87"/>
      <c r="D88" s="88"/>
      <c r="E88" s="88">
        <v>0</v>
      </c>
      <c r="F88" s="89">
        <v>0</v>
      </c>
      <c r="G88" s="98">
        <v>0</v>
      </c>
      <c r="H88" s="90"/>
      <c r="I88" s="88"/>
      <c r="J88" s="724"/>
      <c r="K88" s="90"/>
      <c r="L88" s="313"/>
      <c r="M88" s="295"/>
      <c r="N88" s="295"/>
      <c r="O88" s="295"/>
      <c r="P88" s="295"/>
      <c r="Q88" s="302"/>
      <c r="R88" s="295"/>
      <c r="S88" s="686"/>
      <c r="T88" s="295"/>
      <c r="U88" s="302"/>
      <c r="V88" s="734"/>
      <c r="W88" s="734"/>
      <c r="X88" s="734"/>
      <c r="Y88" s="734"/>
      <c r="Z88" s="735"/>
      <c r="AA88" s="734"/>
      <c r="AB88" s="734"/>
      <c r="AC88" s="734"/>
      <c r="AD88" s="742"/>
      <c r="AE88" s="313"/>
    </row>
    <row r="89" spans="1:40">
      <c r="A89" s="276"/>
      <c r="B89" s="82" t="s">
        <v>377</v>
      </c>
      <c r="C89" s="87"/>
      <c r="D89" s="88"/>
      <c r="E89" s="88">
        <v>1550</v>
      </c>
      <c r="F89" s="89">
        <v>245</v>
      </c>
      <c r="G89" s="726">
        <v>1795</v>
      </c>
      <c r="H89" s="90"/>
      <c r="I89" s="88"/>
      <c r="J89" s="724"/>
      <c r="K89" s="90"/>
      <c r="L89" s="313"/>
      <c r="M89" s="295">
        <f t="shared" ref="M89:M93" si="279">IF(C89&gt;0,(C89/C81)*100,)</f>
        <v>0</v>
      </c>
      <c r="N89" s="686">
        <f t="shared" ref="N89:N94" si="280">IF(D89&gt;0,(D89/D81)*100,)</f>
        <v>0</v>
      </c>
      <c r="O89" s="686">
        <f t="shared" ref="O89:O94" si="281">IF(E89&gt;0,(E89/E81)*100,)</f>
        <v>51.495016611295682</v>
      </c>
      <c r="P89" s="686">
        <f t="shared" ref="P89:P94" si="282">IF(F89&gt;0,(F89/F81)*100,)</f>
        <v>41.17647058823529</v>
      </c>
      <c r="Q89" s="733">
        <f t="shared" ref="Q89:Q94" si="283">IF(G89&gt;0,(G89/G81)*100,)</f>
        <v>49.791955617198333</v>
      </c>
      <c r="R89" s="686">
        <f t="shared" ref="R89:R94" si="284">IF(H89&gt;0,(H89/H81)*100,)</f>
        <v>0</v>
      </c>
      <c r="S89" s="686">
        <f t="shared" ref="S89:S94" si="285">IF(I89&gt;0,(I89/I81)*100,)</f>
        <v>0</v>
      </c>
      <c r="T89" s="686">
        <f t="shared" ref="T89:T94" si="286">IF(J89&gt;0,(J89/J81)*100,)</f>
        <v>0</v>
      </c>
      <c r="U89" s="733">
        <f t="shared" ref="U89:U94" si="287">IF(K89&gt;0,(K89/K81)*100,)</f>
        <v>0</v>
      </c>
      <c r="V89" s="686"/>
      <c r="W89" s="686"/>
      <c r="X89" s="686"/>
      <c r="Y89" s="686"/>
      <c r="Z89" s="733"/>
      <c r="AA89" s="686"/>
      <c r="AB89" s="686"/>
      <c r="AC89" s="686"/>
      <c r="AD89" s="754"/>
      <c r="AE89" s="313"/>
      <c r="AG89" s="4">
        <f>+N89+N92+N95</f>
        <v>0</v>
      </c>
      <c r="AH89" s="4">
        <f t="shared" ref="AH89:AH91" si="288">+O89+O92+O95</f>
        <v>89.897588322472728</v>
      </c>
      <c r="AI89" s="4">
        <f t="shared" ref="AI89:AI91" si="289">+P89+P92+P95</f>
        <v>86.022285566208865</v>
      </c>
      <c r="AJ89" s="4">
        <f t="shared" ref="AJ89:AJ91" si="290">+Q89+Q92+Q95</f>
        <v>89.606591647319988</v>
      </c>
      <c r="AK89" s="4">
        <f t="shared" ref="AK89:AK91" si="291">+R89+R92+R95</f>
        <v>0</v>
      </c>
      <c r="AL89" s="4">
        <f t="shared" ref="AL89:AL91" si="292">+S89+S92+S95</f>
        <v>0</v>
      </c>
      <c r="AM89" s="4">
        <f t="shared" ref="AM89:AM91" si="293">+T89+T92+T95</f>
        <v>0</v>
      </c>
      <c r="AN89" s="4">
        <f t="shared" ref="AN89:AN91" si="294">+U89+U92+U95</f>
        <v>0</v>
      </c>
    </row>
    <row r="90" spans="1:40">
      <c r="A90" s="276"/>
      <c r="B90" s="82" t="s">
        <v>724</v>
      </c>
      <c r="C90" s="87"/>
      <c r="D90" s="88"/>
      <c r="E90" s="88">
        <v>1269</v>
      </c>
      <c r="F90" s="89">
        <v>308</v>
      </c>
      <c r="G90" s="98">
        <v>1577</v>
      </c>
      <c r="H90" s="90"/>
      <c r="I90" s="88"/>
      <c r="J90" s="724"/>
      <c r="K90" s="90"/>
      <c r="L90" s="313"/>
      <c r="M90" s="295">
        <f t="shared" si="279"/>
        <v>0</v>
      </c>
      <c r="N90" s="686">
        <f t="shared" si="280"/>
        <v>0</v>
      </c>
      <c r="O90" s="686">
        <f t="shared" si="281"/>
        <v>32.094081942336871</v>
      </c>
      <c r="P90" s="686">
        <f t="shared" si="282"/>
        <v>29.530201342281881</v>
      </c>
      <c r="Q90" s="733">
        <f t="shared" si="283"/>
        <v>31.558935361216729</v>
      </c>
      <c r="R90" s="686">
        <f t="shared" si="284"/>
        <v>0</v>
      </c>
      <c r="S90" s="686">
        <f t="shared" si="285"/>
        <v>0</v>
      </c>
      <c r="T90" s="686">
        <f t="shared" si="286"/>
        <v>0</v>
      </c>
      <c r="U90" s="733">
        <f t="shared" si="287"/>
        <v>0</v>
      </c>
      <c r="V90" s="686"/>
      <c r="W90" s="686"/>
      <c r="X90" s="686"/>
      <c r="Y90" s="686"/>
      <c r="Z90" s="733"/>
      <c r="AA90" s="686"/>
      <c r="AB90" s="686"/>
      <c r="AC90" s="686"/>
      <c r="AD90" s="754"/>
      <c r="AE90" s="313"/>
      <c r="AG90" s="4">
        <f t="shared" ref="AG90:AG91" si="295">+N90+N93+N96</f>
        <v>0</v>
      </c>
      <c r="AH90" s="4">
        <f t="shared" si="288"/>
        <v>128.47625165373933</v>
      </c>
      <c r="AI90" s="4">
        <f t="shared" si="289"/>
        <v>129.94496428521722</v>
      </c>
      <c r="AJ90" s="4">
        <f t="shared" si="290"/>
        <v>128.79357651220769</v>
      </c>
      <c r="AK90" s="4">
        <f t="shared" si="291"/>
        <v>0</v>
      </c>
      <c r="AL90" s="4">
        <f t="shared" si="292"/>
        <v>0</v>
      </c>
      <c r="AM90" s="4">
        <f t="shared" si="293"/>
        <v>0</v>
      </c>
      <c r="AN90" s="4">
        <f t="shared" si="294"/>
        <v>0</v>
      </c>
    </row>
    <row r="91" spans="1:40">
      <c r="A91" s="276"/>
      <c r="B91" s="82" t="s">
        <v>810</v>
      </c>
      <c r="C91" s="87"/>
      <c r="D91" s="88"/>
      <c r="E91" s="88">
        <v>1372</v>
      </c>
      <c r="F91" s="89">
        <v>288</v>
      </c>
      <c r="G91" s="98">
        <v>1660</v>
      </c>
      <c r="H91" s="90"/>
      <c r="I91" s="88"/>
      <c r="J91" s="724"/>
      <c r="K91" s="90"/>
      <c r="L91" s="313"/>
      <c r="M91" s="295">
        <f t="shared" si="279"/>
        <v>0</v>
      </c>
      <c r="N91" s="686">
        <f t="shared" si="280"/>
        <v>0</v>
      </c>
      <c r="O91" s="686">
        <f t="shared" si="281"/>
        <v>35.953878406708597</v>
      </c>
      <c r="P91" s="686">
        <f t="shared" si="282"/>
        <v>30.094043887147336</v>
      </c>
      <c r="Q91" s="733">
        <f t="shared" si="283"/>
        <v>34.778965011523148</v>
      </c>
      <c r="R91" s="686">
        <f t="shared" si="284"/>
        <v>0</v>
      </c>
      <c r="S91" s="686">
        <f t="shared" si="285"/>
        <v>0</v>
      </c>
      <c r="T91" s="686">
        <f t="shared" si="286"/>
        <v>0</v>
      </c>
      <c r="U91" s="733">
        <f t="shared" si="287"/>
        <v>0</v>
      </c>
      <c r="V91" s="686"/>
      <c r="W91" s="686"/>
      <c r="X91" s="686"/>
      <c r="Y91" s="686"/>
      <c r="Z91" s="733"/>
      <c r="AA91" s="686"/>
      <c r="AB91" s="686"/>
      <c r="AC91" s="686"/>
      <c r="AD91" s="754"/>
      <c r="AE91" s="313"/>
      <c r="AG91" s="4">
        <f t="shared" si="295"/>
        <v>0</v>
      </c>
      <c r="AH91" s="4">
        <f t="shared" si="288"/>
        <v>35.953878406708597</v>
      </c>
      <c r="AI91" s="4">
        <f t="shared" si="289"/>
        <v>30.094043887147336</v>
      </c>
      <c r="AJ91" s="4">
        <f t="shared" si="290"/>
        <v>34.778965011523148</v>
      </c>
      <c r="AK91" s="4">
        <f t="shared" si="291"/>
        <v>0</v>
      </c>
      <c r="AL91" s="4">
        <f t="shared" si="292"/>
        <v>0</v>
      </c>
      <c r="AM91" s="4">
        <f t="shared" si="293"/>
        <v>0</v>
      </c>
      <c r="AN91" s="4">
        <f t="shared" si="294"/>
        <v>0</v>
      </c>
    </row>
    <row r="92" spans="1:40">
      <c r="A92" s="276"/>
      <c r="B92" s="82" t="s">
        <v>62</v>
      </c>
      <c r="C92" s="87"/>
      <c r="D92" s="88"/>
      <c r="E92" s="88">
        <v>1553</v>
      </c>
      <c r="F92" s="89">
        <v>509</v>
      </c>
      <c r="G92" s="98">
        <v>2062</v>
      </c>
      <c r="H92" s="90"/>
      <c r="I92" s="88"/>
      <c r="J92" s="724"/>
      <c r="K92" s="90"/>
      <c r="L92" s="313"/>
      <c r="M92" s="295">
        <f t="shared" si="279"/>
        <v>0</v>
      </c>
      <c r="N92" s="686">
        <f t="shared" si="280"/>
        <v>0</v>
      </c>
      <c r="O92" s="686">
        <f t="shared" si="281"/>
        <v>38.402571711177053</v>
      </c>
      <c r="P92" s="686">
        <f t="shared" si="282"/>
        <v>44.845814977973568</v>
      </c>
      <c r="Q92" s="733">
        <f t="shared" si="283"/>
        <v>39.814636030121648</v>
      </c>
      <c r="R92" s="686">
        <f t="shared" si="284"/>
        <v>0</v>
      </c>
      <c r="S92" s="686">
        <f t="shared" si="285"/>
        <v>0</v>
      </c>
      <c r="T92" s="686">
        <f t="shared" si="286"/>
        <v>0</v>
      </c>
      <c r="U92" s="733">
        <f t="shared" si="287"/>
        <v>0</v>
      </c>
      <c r="V92" s="778"/>
      <c r="W92" s="756"/>
      <c r="X92" s="756"/>
      <c r="Y92" s="757"/>
      <c r="Z92" s="758"/>
      <c r="AA92" s="758"/>
      <c r="AB92" s="756"/>
      <c r="AC92" s="757"/>
      <c r="AD92" s="758"/>
      <c r="AE92" s="313"/>
    </row>
    <row r="93" spans="1:40">
      <c r="B93" s="82" t="s">
        <v>862</v>
      </c>
      <c r="C93" s="87"/>
      <c r="D93" s="88"/>
      <c r="E93" s="88">
        <v>1775</v>
      </c>
      <c r="F93" s="89">
        <v>591</v>
      </c>
      <c r="G93" s="98">
        <v>2366</v>
      </c>
      <c r="H93" s="90"/>
      <c r="I93" s="88"/>
      <c r="J93" s="724"/>
      <c r="K93" s="90"/>
      <c r="L93" s="313"/>
      <c r="M93" s="295">
        <f t="shared" si="279"/>
        <v>0</v>
      </c>
      <c r="N93" s="686">
        <f t="shared" si="280"/>
        <v>0</v>
      </c>
      <c r="O93" s="686">
        <f t="shared" si="281"/>
        <v>41.452592246613733</v>
      </c>
      <c r="P93" s="686">
        <f t="shared" si="282"/>
        <v>47.622884770346495</v>
      </c>
      <c r="Q93" s="733">
        <f t="shared" si="283"/>
        <v>42.839036755386566</v>
      </c>
      <c r="R93" s="686">
        <f t="shared" si="284"/>
        <v>0</v>
      </c>
      <c r="S93" s="686">
        <f t="shared" si="285"/>
        <v>0</v>
      </c>
      <c r="T93" s="686">
        <f t="shared" si="286"/>
        <v>0</v>
      </c>
      <c r="U93" s="733">
        <f t="shared" si="287"/>
        <v>0</v>
      </c>
      <c r="V93" s="755"/>
      <c r="W93" s="756"/>
      <c r="X93" s="756"/>
      <c r="Y93" s="757"/>
      <c r="Z93" s="758"/>
      <c r="AA93" s="758"/>
      <c r="AB93" s="756"/>
      <c r="AC93" s="757"/>
      <c r="AD93" s="758"/>
      <c r="AE93" s="313"/>
    </row>
    <row r="94" spans="1:40">
      <c r="A94" s="276"/>
      <c r="B94" s="86" t="s">
        <v>1052</v>
      </c>
      <c r="C94" s="91"/>
      <c r="D94" s="92"/>
      <c r="E94" s="92">
        <v>0</v>
      </c>
      <c r="F94" s="93">
        <v>0</v>
      </c>
      <c r="G94" s="99">
        <v>0</v>
      </c>
      <c r="H94" s="94"/>
      <c r="I94" s="92"/>
      <c r="J94" s="725"/>
      <c r="K94" s="94"/>
      <c r="L94" s="313"/>
      <c r="M94" s="759">
        <f>IF(C94&gt;0,(C94/C86)*100,)</f>
        <v>0</v>
      </c>
      <c r="N94" s="760">
        <f t="shared" si="280"/>
        <v>0</v>
      </c>
      <c r="O94" s="760">
        <f t="shared" si="281"/>
        <v>0</v>
      </c>
      <c r="P94" s="760">
        <f t="shared" si="282"/>
        <v>0</v>
      </c>
      <c r="Q94" s="761">
        <f t="shared" si="283"/>
        <v>0</v>
      </c>
      <c r="R94" s="760">
        <f t="shared" si="284"/>
        <v>0</v>
      </c>
      <c r="S94" s="760">
        <f t="shared" si="285"/>
        <v>0</v>
      </c>
      <c r="T94" s="760">
        <f t="shared" si="286"/>
        <v>0</v>
      </c>
      <c r="U94" s="761">
        <f t="shared" si="287"/>
        <v>0</v>
      </c>
      <c r="V94" s="779" t="s">
        <v>37</v>
      </c>
      <c r="W94" s="760"/>
      <c r="X94" s="760"/>
      <c r="Y94" s="763"/>
      <c r="Z94" s="762"/>
      <c r="AA94" s="762"/>
      <c r="AB94" s="760"/>
      <c r="AC94" s="763"/>
      <c r="AD94" s="762"/>
      <c r="AE94" s="313"/>
    </row>
    <row r="95" spans="1:40">
      <c r="A95" s="276"/>
      <c r="B95" s="82" t="s">
        <v>64</v>
      </c>
      <c r="C95" s="87"/>
      <c r="D95" s="88"/>
      <c r="E95" s="88">
        <v>0</v>
      </c>
      <c r="F95" s="89"/>
      <c r="G95" s="98">
        <v>0</v>
      </c>
      <c r="H95" s="90"/>
      <c r="I95" s="88"/>
      <c r="J95" s="724"/>
      <c r="K95" s="90"/>
      <c r="L95" s="313"/>
      <c r="M95" s="764">
        <f t="shared" ref="M95:M97" si="296">IF(C95&gt;0,(C95/C92)*100,)</f>
        <v>0</v>
      </c>
      <c r="N95" s="764">
        <f t="shared" ref="N95:N97" si="297">IF(D95&gt;0,(D95/D92)*100,)</f>
        <v>0</v>
      </c>
      <c r="O95" s="764">
        <f t="shared" ref="O95:O97" si="298">IF(E95&gt;0,(E95/E92)*100,)</f>
        <v>0</v>
      </c>
      <c r="P95" s="764">
        <f t="shared" ref="P95:P97" si="299">IF(F95&gt;0,(F95/F92)*100,)</f>
        <v>0</v>
      </c>
      <c r="Q95" s="765">
        <f t="shared" ref="Q95:Q97" si="300">IF(G95&gt;0,(G95/G92)*100,)</f>
        <v>0</v>
      </c>
      <c r="R95" s="764">
        <f t="shared" ref="R95:R97" si="301">IF(H95&gt;0,(H95/H92)*100,)</f>
        <v>0</v>
      </c>
      <c r="S95" s="756">
        <f t="shared" ref="S95:S97" si="302">IF(I95&gt;0,(I95/I92)*100,)</f>
        <v>0</v>
      </c>
      <c r="T95" s="764">
        <f t="shared" ref="T95:T97" si="303">IF(J95&gt;0,(J95/J92)*100,)</f>
        <v>0</v>
      </c>
      <c r="U95" s="765">
        <f t="shared" ref="U95:U97" si="304">IF(K95&gt;0,(K95/K92)*100,)</f>
        <v>0</v>
      </c>
      <c r="V95" s="766">
        <f>+M95+M98</f>
        <v>0</v>
      </c>
      <c r="W95" s="767">
        <f t="shared" ref="W95:W97" si="305">+N95+N98</f>
        <v>0</v>
      </c>
      <c r="X95" s="767">
        <f t="shared" ref="X95:X97" si="306">+O95+O98</f>
        <v>0</v>
      </c>
      <c r="Y95" s="768">
        <f t="shared" ref="Y95:Y97" si="307">+P95+P98</f>
        <v>0</v>
      </c>
      <c r="Z95" s="769">
        <f t="shared" ref="Z95:Z97" si="308">+Q95+Q98</f>
        <v>0</v>
      </c>
      <c r="AA95" s="769">
        <f t="shared" ref="AA95:AA97" si="309">+R95+R98</f>
        <v>0</v>
      </c>
      <c r="AB95" s="767">
        <f t="shared" ref="AB95:AB97" si="310">+S95+S98</f>
        <v>0</v>
      </c>
      <c r="AC95" s="768">
        <f t="shared" ref="AC95:AC97" si="311">+T95+T98</f>
        <v>0</v>
      </c>
      <c r="AD95" s="769">
        <f t="shared" ref="AD95:AD97" si="312">+U95+U98</f>
        <v>0</v>
      </c>
      <c r="AE95" s="313"/>
      <c r="AG95" s="4">
        <f>+M95+M98+M101</f>
        <v>0</v>
      </c>
      <c r="AH95" s="4">
        <f t="shared" ref="AH95:AH97" si="313">+N95+N98+N101</f>
        <v>0</v>
      </c>
      <c r="AI95" s="4">
        <f t="shared" ref="AI95:AI97" si="314">+O95+O98+O101</f>
        <v>100</v>
      </c>
      <c r="AJ95" s="4">
        <f t="shared" ref="AJ95:AJ97" si="315">+P95+P98+P101</f>
        <v>100</v>
      </c>
      <c r="AK95" s="4">
        <f t="shared" ref="AK95:AK97" si="316">+Q95+Q98+Q101</f>
        <v>100</v>
      </c>
      <c r="AL95" s="4">
        <f t="shared" ref="AL95:AL97" si="317">+R95+R98+R101</f>
        <v>0</v>
      </c>
      <c r="AM95" s="4">
        <f t="shared" ref="AM95:AM97" si="318">+S95+S98+S101</f>
        <v>0</v>
      </c>
      <c r="AN95" s="4">
        <f t="shared" ref="AN95:AN97" si="319">+T95+T98+T101</f>
        <v>0</v>
      </c>
    </row>
    <row r="96" spans="1:40">
      <c r="B96" s="82" t="s">
        <v>864</v>
      </c>
      <c r="C96" s="87"/>
      <c r="D96" s="88"/>
      <c r="E96" s="88">
        <v>975</v>
      </c>
      <c r="F96" s="89">
        <v>312</v>
      </c>
      <c r="G96" s="98">
        <v>1287</v>
      </c>
      <c r="H96" s="90"/>
      <c r="I96" s="88"/>
      <c r="J96" s="724"/>
      <c r="K96" s="90"/>
      <c r="L96" s="313"/>
      <c r="M96" s="605">
        <f t="shared" si="296"/>
        <v>0</v>
      </c>
      <c r="N96" s="605">
        <f t="shared" si="297"/>
        <v>0</v>
      </c>
      <c r="O96" s="605">
        <f t="shared" si="298"/>
        <v>54.929577464788736</v>
      </c>
      <c r="P96" s="606">
        <f t="shared" si="299"/>
        <v>52.791878172588838</v>
      </c>
      <c r="Q96" s="607">
        <f t="shared" si="300"/>
        <v>54.395604395604394</v>
      </c>
      <c r="R96" s="608">
        <f t="shared" si="301"/>
        <v>0</v>
      </c>
      <c r="S96" s="605">
        <f t="shared" si="302"/>
        <v>0</v>
      </c>
      <c r="T96" s="606">
        <f t="shared" si="303"/>
        <v>0</v>
      </c>
      <c r="U96" s="609">
        <f t="shared" si="304"/>
        <v>0</v>
      </c>
      <c r="V96" s="734">
        <f t="shared" ref="V96:V97" si="320">+M96+M99</f>
        <v>0</v>
      </c>
      <c r="W96" s="734">
        <f t="shared" si="305"/>
        <v>0</v>
      </c>
      <c r="X96" s="743">
        <f t="shared" si="306"/>
        <v>60.7887323943662</v>
      </c>
      <c r="Y96" s="743">
        <f t="shared" si="307"/>
        <v>58.206429780033844</v>
      </c>
      <c r="Z96" s="744">
        <f t="shared" si="308"/>
        <v>60.143702451394759</v>
      </c>
      <c r="AA96" s="744">
        <f t="shared" si="309"/>
        <v>0</v>
      </c>
      <c r="AB96" s="743">
        <f t="shared" si="310"/>
        <v>0</v>
      </c>
      <c r="AC96" s="745">
        <f t="shared" si="311"/>
        <v>0</v>
      </c>
      <c r="AD96" s="743">
        <f t="shared" si="312"/>
        <v>0</v>
      </c>
      <c r="AE96" s="313"/>
      <c r="AG96" s="4">
        <f t="shared" ref="AG96:AG97" si="321">+M96+M99+M102</f>
        <v>0</v>
      </c>
      <c r="AH96" s="4">
        <f t="shared" si="313"/>
        <v>0</v>
      </c>
      <c r="AI96" s="4">
        <f t="shared" si="314"/>
        <v>100</v>
      </c>
      <c r="AJ96" s="4">
        <f t="shared" si="315"/>
        <v>100</v>
      </c>
      <c r="AK96" s="4">
        <f t="shared" si="316"/>
        <v>100</v>
      </c>
      <c r="AL96" s="4">
        <f t="shared" si="317"/>
        <v>0</v>
      </c>
      <c r="AM96" s="4">
        <f t="shared" si="318"/>
        <v>0</v>
      </c>
      <c r="AN96" s="4">
        <f t="shared" si="319"/>
        <v>0</v>
      </c>
    </row>
    <row r="97" spans="1:40">
      <c r="A97" s="276"/>
      <c r="B97" s="86" t="s">
        <v>1054</v>
      </c>
      <c r="C97" s="91"/>
      <c r="D97" s="92"/>
      <c r="E97" s="92"/>
      <c r="F97" s="93"/>
      <c r="G97" s="99"/>
      <c r="H97" s="94"/>
      <c r="I97" s="92"/>
      <c r="J97" s="725"/>
      <c r="K97" s="94"/>
      <c r="L97" s="313"/>
      <c r="M97" s="610">
        <f t="shared" si="296"/>
        <v>0</v>
      </c>
      <c r="N97" s="610">
        <f t="shared" si="297"/>
        <v>0</v>
      </c>
      <c r="O97" s="610">
        <f t="shared" si="298"/>
        <v>0</v>
      </c>
      <c r="P97" s="611">
        <f t="shared" si="299"/>
        <v>0</v>
      </c>
      <c r="Q97" s="612">
        <f t="shared" si="300"/>
        <v>0</v>
      </c>
      <c r="R97" s="613">
        <f t="shared" si="301"/>
        <v>0</v>
      </c>
      <c r="S97" s="610">
        <f t="shared" si="302"/>
        <v>0</v>
      </c>
      <c r="T97" s="611">
        <f t="shared" si="303"/>
        <v>0</v>
      </c>
      <c r="U97" s="614">
        <f t="shared" si="304"/>
        <v>0</v>
      </c>
      <c r="V97" s="770">
        <f t="shared" si="320"/>
        <v>0</v>
      </c>
      <c r="W97" s="771">
        <f t="shared" si="305"/>
        <v>0</v>
      </c>
      <c r="X97" s="771">
        <f t="shared" si="306"/>
        <v>0</v>
      </c>
      <c r="Y97" s="772">
        <f t="shared" si="307"/>
        <v>0</v>
      </c>
      <c r="Z97" s="770">
        <f t="shared" si="308"/>
        <v>0</v>
      </c>
      <c r="AA97" s="770">
        <f t="shared" si="309"/>
        <v>0</v>
      </c>
      <c r="AB97" s="771">
        <f t="shared" si="310"/>
        <v>0</v>
      </c>
      <c r="AC97" s="772">
        <f t="shared" si="311"/>
        <v>0</v>
      </c>
      <c r="AD97" s="770">
        <f t="shared" si="312"/>
        <v>0</v>
      </c>
      <c r="AE97" s="313"/>
      <c r="AG97" s="4">
        <f t="shared" si="321"/>
        <v>0</v>
      </c>
      <c r="AH97" s="4">
        <f t="shared" si="313"/>
        <v>0</v>
      </c>
      <c r="AI97" s="4">
        <f t="shared" si="314"/>
        <v>0</v>
      </c>
      <c r="AJ97" s="4">
        <f t="shared" si="315"/>
        <v>0</v>
      </c>
      <c r="AK97" s="4">
        <f t="shared" si="316"/>
        <v>0</v>
      </c>
      <c r="AL97" s="4">
        <f t="shared" si="317"/>
        <v>0</v>
      </c>
      <c r="AM97" s="4">
        <f t="shared" si="318"/>
        <v>0</v>
      </c>
      <c r="AN97" s="4">
        <f t="shared" si="319"/>
        <v>0</v>
      </c>
    </row>
    <row r="98" spans="1:40">
      <c r="A98" s="276"/>
      <c r="B98" s="82" t="s">
        <v>66</v>
      </c>
      <c r="C98" s="87"/>
      <c r="D98" s="88"/>
      <c r="E98" s="88">
        <v>0</v>
      </c>
      <c r="F98" s="89"/>
      <c r="G98" s="98">
        <v>0</v>
      </c>
      <c r="H98" s="90"/>
      <c r="I98" s="88"/>
      <c r="J98" s="724"/>
      <c r="K98" s="90"/>
      <c r="L98" s="313"/>
      <c r="M98" s="905">
        <f t="shared" ref="M98:M100" si="322">IF(C98&gt;0,(C98/C92)*100,)</f>
        <v>0</v>
      </c>
      <c r="N98" s="716">
        <f>IF(D98&gt;0,(D98/D92)*100,)</f>
        <v>0</v>
      </c>
      <c r="O98" s="716">
        <f t="shared" ref="O98:O100" si="323">IF(E98&gt;0,(E98/E92)*100,)</f>
        <v>0</v>
      </c>
      <c r="P98" s="717">
        <f t="shared" ref="P98:P100" si="324">IF(F98&gt;0,(F98/F92)*100,)</f>
        <v>0</v>
      </c>
      <c r="Q98" s="718">
        <f t="shared" ref="Q98:Q100" si="325">IF(G98&gt;0,(G98/G92)*100,)</f>
        <v>0</v>
      </c>
      <c r="R98" s="719">
        <f t="shared" ref="R98:R100" si="326">IF(H98&gt;0,(H98/H92)*100,)</f>
        <v>0</v>
      </c>
      <c r="S98" s="716">
        <f t="shared" ref="S98:S100" si="327">IF(I98&gt;0,(I98/I92)*100,)</f>
        <v>0</v>
      </c>
      <c r="T98" s="717">
        <f t="shared" ref="T98:T100" si="328">IF(J98&gt;0,(J98/J92)*100,)</f>
        <v>0</v>
      </c>
      <c r="U98" s="720">
        <f t="shared" ref="U98:U100" si="329">IF(K98&gt;0,(K98/K92)*100,)</f>
        <v>0</v>
      </c>
      <c r="V98" s="773"/>
      <c r="W98" s="774"/>
      <c r="X98" s="774"/>
      <c r="Y98" s="775"/>
      <c r="Z98" s="776"/>
      <c r="AA98" s="776"/>
      <c r="AB98" s="774"/>
      <c r="AC98" s="775"/>
      <c r="AD98" s="776"/>
      <c r="AE98" s="313"/>
      <c r="AF98" s="4">
        <f>+M107+M98+M101+M104</f>
        <v>0</v>
      </c>
    </row>
    <row r="99" spans="1:40">
      <c r="A99" s="276"/>
      <c r="B99" s="82" t="s">
        <v>866</v>
      </c>
      <c r="C99" s="87"/>
      <c r="D99" s="88"/>
      <c r="E99" s="88">
        <v>104</v>
      </c>
      <c r="F99" s="89">
        <v>32</v>
      </c>
      <c r="G99" s="98">
        <v>136</v>
      </c>
      <c r="H99" s="90"/>
      <c r="I99" s="88"/>
      <c r="J99" s="724"/>
      <c r="K99" s="90"/>
      <c r="L99" s="313"/>
      <c r="M99" s="605">
        <f t="shared" si="322"/>
        <v>0</v>
      </c>
      <c r="N99" s="605">
        <f t="shared" ref="N99:N100" si="330">IF(D99&gt;0,(D99/D93)*100,)</f>
        <v>0</v>
      </c>
      <c r="O99" s="605">
        <f t="shared" si="323"/>
        <v>5.859154929577465</v>
      </c>
      <c r="P99" s="606">
        <f t="shared" si="324"/>
        <v>5.4145516074450084</v>
      </c>
      <c r="Q99" s="607">
        <f t="shared" si="325"/>
        <v>5.7480980557903631</v>
      </c>
      <c r="R99" s="608">
        <f t="shared" si="326"/>
        <v>0</v>
      </c>
      <c r="S99" s="605">
        <f t="shared" si="327"/>
        <v>0</v>
      </c>
      <c r="T99" s="606">
        <f t="shared" si="328"/>
        <v>0</v>
      </c>
      <c r="U99" s="609">
        <f t="shared" si="329"/>
        <v>0</v>
      </c>
      <c r="V99" s="734"/>
      <c r="W99" s="734"/>
      <c r="X99" s="743"/>
      <c r="Y99" s="743"/>
      <c r="Z99" s="744"/>
      <c r="AA99" s="744"/>
      <c r="AB99" s="743"/>
      <c r="AC99" s="745"/>
      <c r="AD99" s="743"/>
      <c r="AE99" s="313"/>
      <c r="AF99" s="4">
        <f t="shared" ref="AF99:AF100" si="331">+M108+M99+M102+M105</f>
        <v>0</v>
      </c>
    </row>
    <row r="100" spans="1:40">
      <c r="A100" s="276"/>
      <c r="B100" s="86" t="s">
        <v>1058</v>
      </c>
      <c r="C100" s="91"/>
      <c r="D100" s="92"/>
      <c r="E100" s="92"/>
      <c r="F100" s="93"/>
      <c r="G100" s="99"/>
      <c r="H100" s="94"/>
      <c r="I100" s="92"/>
      <c r="J100" s="725"/>
      <c r="K100" s="94"/>
      <c r="L100" s="313"/>
      <c r="M100" s="610">
        <f t="shared" si="322"/>
        <v>0</v>
      </c>
      <c r="N100" s="610">
        <f t="shared" si="330"/>
        <v>0</v>
      </c>
      <c r="O100" s="610">
        <f t="shared" si="323"/>
        <v>0</v>
      </c>
      <c r="P100" s="611">
        <f t="shared" si="324"/>
        <v>0</v>
      </c>
      <c r="Q100" s="612">
        <f t="shared" si="325"/>
        <v>0</v>
      </c>
      <c r="R100" s="613">
        <f t="shared" si="326"/>
        <v>0</v>
      </c>
      <c r="S100" s="610">
        <f t="shared" si="327"/>
        <v>0</v>
      </c>
      <c r="T100" s="611">
        <f t="shared" si="328"/>
        <v>0</v>
      </c>
      <c r="U100" s="614">
        <f t="shared" si="329"/>
        <v>0</v>
      </c>
      <c r="V100" s="770"/>
      <c r="W100" s="771"/>
      <c r="X100" s="771"/>
      <c r="Y100" s="772"/>
      <c r="Z100" s="770"/>
      <c r="AA100" s="770"/>
      <c r="AB100" s="771"/>
      <c r="AC100" s="772"/>
      <c r="AD100" s="770"/>
      <c r="AE100" s="313"/>
      <c r="AF100" s="4">
        <f t="shared" si="331"/>
        <v>0</v>
      </c>
    </row>
    <row r="101" spans="1:40">
      <c r="A101" s="276"/>
      <c r="B101" s="82" t="s">
        <v>68</v>
      </c>
      <c r="C101" s="87"/>
      <c r="D101" s="88"/>
      <c r="E101" s="88">
        <v>1553</v>
      </c>
      <c r="F101" s="89">
        <v>509</v>
      </c>
      <c r="G101" s="98">
        <v>2062</v>
      </c>
      <c r="H101" s="90"/>
      <c r="I101" s="88"/>
      <c r="J101" s="724"/>
      <c r="K101" s="90"/>
      <c r="L101" s="313"/>
      <c r="M101" s="905">
        <f t="shared" ref="M101:M103" si="332">IF(C101&gt;0,(C101/C92)*100,)</f>
        <v>0</v>
      </c>
      <c r="N101" s="716">
        <f>IF(D101&gt;0,(D101/D92)*100,)</f>
        <v>0</v>
      </c>
      <c r="O101" s="716">
        <f t="shared" ref="O101:O103" si="333">IF(E101&gt;0,(E101/E92)*100,)</f>
        <v>100</v>
      </c>
      <c r="P101" s="717">
        <f t="shared" ref="P101:P103" si="334">IF(F101&gt;0,(F101/F92)*100,)</f>
        <v>100</v>
      </c>
      <c r="Q101" s="718">
        <f t="shared" ref="Q101:Q103" si="335">IF(G101&gt;0,(G101/G92)*100,)</f>
        <v>100</v>
      </c>
      <c r="R101" s="719">
        <f t="shared" ref="R101:R103" si="336">IF(H101&gt;0,(H101/H92)*100,)</f>
        <v>0</v>
      </c>
      <c r="S101" s="716">
        <f t="shared" ref="S101:S103" si="337">IF(I101&gt;0,(I101/I92)*100,)</f>
        <v>0</v>
      </c>
      <c r="T101" s="717">
        <f t="shared" ref="T101:T103" si="338">IF(J101&gt;0,(J101/J92)*100,)</f>
        <v>0</v>
      </c>
      <c r="U101" s="720">
        <f t="shared" ref="U101:U103" si="339">IF(K101&gt;0,(K101/K92)*100,)</f>
        <v>0</v>
      </c>
      <c r="V101" s="734"/>
      <c r="W101" s="734"/>
      <c r="X101" s="743"/>
      <c r="Y101" s="743"/>
      <c r="Z101" s="744"/>
      <c r="AA101" s="744"/>
      <c r="AB101" s="743"/>
      <c r="AC101" s="745"/>
      <c r="AD101" s="743"/>
      <c r="AE101" s="313"/>
    </row>
    <row r="102" spans="1:40">
      <c r="A102" s="276"/>
      <c r="B102" s="82" t="s">
        <v>868</v>
      </c>
      <c r="C102" s="87"/>
      <c r="D102" s="88"/>
      <c r="E102" s="88">
        <v>696</v>
      </c>
      <c r="F102" s="89">
        <v>247</v>
      </c>
      <c r="G102" s="98">
        <v>943</v>
      </c>
      <c r="H102" s="90"/>
      <c r="I102" s="88"/>
      <c r="J102" s="724"/>
      <c r="K102" s="90"/>
      <c r="L102" s="313"/>
      <c r="M102" s="605">
        <f t="shared" si="332"/>
        <v>0</v>
      </c>
      <c r="N102" s="605">
        <f t="shared" ref="N102:N103" si="340">IF(D102&gt;0,(D102/D93)*100,)</f>
        <v>0</v>
      </c>
      <c r="O102" s="605">
        <f t="shared" si="333"/>
        <v>39.211267605633807</v>
      </c>
      <c r="P102" s="606">
        <f t="shared" si="334"/>
        <v>41.793570219966156</v>
      </c>
      <c r="Q102" s="607">
        <f t="shared" si="335"/>
        <v>39.856297548605241</v>
      </c>
      <c r="R102" s="608">
        <f t="shared" si="336"/>
        <v>0</v>
      </c>
      <c r="S102" s="605">
        <f t="shared" si="337"/>
        <v>0</v>
      </c>
      <c r="T102" s="606">
        <f t="shared" si="338"/>
        <v>0</v>
      </c>
      <c r="U102" s="609">
        <f t="shared" si="339"/>
        <v>0</v>
      </c>
      <c r="V102" s="734"/>
      <c r="W102" s="734"/>
      <c r="X102" s="743"/>
      <c r="Y102" s="743"/>
      <c r="Z102" s="744"/>
      <c r="AA102" s="744"/>
      <c r="AB102" s="743"/>
      <c r="AC102" s="745"/>
      <c r="AD102" s="743"/>
      <c r="AE102" s="313"/>
    </row>
    <row r="103" spans="1:40">
      <c r="A103" s="276"/>
      <c r="B103" s="86" t="s">
        <v>1056</v>
      </c>
      <c r="C103" s="91"/>
      <c r="D103" s="92"/>
      <c r="E103" s="92">
        <v>0</v>
      </c>
      <c r="F103" s="93">
        <v>0</v>
      </c>
      <c r="G103" s="99">
        <v>0</v>
      </c>
      <c r="H103" s="94"/>
      <c r="I103" s="92"/>
      <c r="J103" s="725"/>
      <c r="K103" s="94"/>
      <c r="L103" s="313"/>
      <c r="M103" s="610">
        <f t="shared" si="332"/>
        <v>0</v>
      </c>
      <c r="N103" s="610">
        <f t="shared" si="340"/>
        <v>0</v>
      </c>
      <c r="O103" s="610">
        <f t="shared" si="333"/>
        <v>0</v>
      </c>
      <c r="P103" s="611">
        <f t="shared" si="334"/>
        <v>0</v>
      </c>
      <c r="Q103" s="612">
        <f t="shared" si="335"/>
        <v>0</v>
      </c>
      <c r="R103" s="613">
        <f t="shared" si="336"/>
        <v>0</v>
      </c>
      <c r="S103" s="610">
        <f t="shared" si="337"/>
        <v>0</v>
      </c>
      <c r="T103" s="611">
        <f t="shared" si="338"/>
        <v>0</v>
      </c>
      <c r="U103" s="614">
        <f t="shared" si="339"/>
        <v>0</v>
      </c>
      <c r="V103" s="777" t="s">
        <v>649</v>
      </c>
      <c r="W103" s="771"/>
      <c r="X103" s="771"/>
      <c r="Y103" s="772"/>
      <c r="Z103" s="770"/>
      <c r="AA103" s="770"/>
      <c r="AB103" s="771"/>
      <c r="AC103" s="772"/>
      <c r="AD103" s="770"/>
      <c r="AE103" s="313"/>
    </row>
    <row r="104" spans="1:40">
      <c r="A104" s="276"/>
      <c r="B104" s="82" t="s">
        <v>70</v>
      </c>
      <c r="C104" s="87"/>
      <c r="D104" s="88"/>
      <c r="E104" s="88">
        <v>118</v>
      </c>
      <c r="F104" s="89">
        <v>25</v>
      </c>
      <c r="G104" s="98">
        <v>143</v>
      </c>
      <c r="H104" s="90"/>
      <c r="I104" s="88"/>
      <c r="J104" s="724"/>
      <c r="K104" s="90"/>
      <c r="L104" s="313"/>
      <c r="M104" s="905">
        <f t="shared" ref="M104:M106" si="341">IF(C104&gt;0,(C104/C90)*100,)</f>
        <v>0</v>
      </c>
      <c r="N104" s="716">
        <f t="shared" ref="N104:N106" si="342">IF(D104&gt;0,(D104/D90)*100,)</f>
        <v>0</v>
      </c>
      <c r="O104" s="716">
        <f t="shared" ref="O104:O106" si="343">IF(E104&gt;0,(E104/E90)*100,)</f>
        <v>9.2986603624901498</v>
      </c>
      <c r="P104" s="717">
        <f t="shared" ref="P104:P106" si="344">IF(F104&gt;0,(F104/F90)*100,)</f>
        <v>8.1168831168831161</v>
      </c>
      <c r="Q104" s="718">
        <f t="shared" ref="Q104:Q106" si="345">IF(G104&gt;0,(G104/G90)*100,)</f>
        <v>9.067850348763475</v>
      </c>
      <c r="R104" s="719">
        <f t="shared" ref="R104:R106" si="346">IF(H104&gt;0,(H104/H90)*100,)</f>
        <v>0</v>
      </c>
      <c r="S104" s="716">
        <f t="shared" ref="S104:S106" si="347">IF(I104&gt;0,(I104/I90)*100,)</f>
        <v>0</v>
      </c>
      <c r="T104" s="717">
        <f t="shared" ref="T104:T106" si="348">IF(J104&gt;0,(J104/J90)*100,)</f>
        <v>0</v>
      </c>
      <c r="U104" s="720">
        <f t="shared" ref="U104:U106" si="349">IF(K104&gt;0,(K104/K90)*100,)</f>
        <v>0</v>
      </c>
      <c r="V104" s="773">
        <f>+M104+M107+M110</f>
        <v>0</v>
      </c>
      <c r="W104" s="774">
        <f t="shared" ref="W104:W106" si="350">+N104+N107+N110</f>
        <v>0</v>
      </c>
      <c r="X104" s="774">
        <f t="shared" ref="X104:X106" si="351">+O104+O107+O110</f>
        <v>9.2986603624901498</v>
      </c>
      <c r="Y104" s="775">
        <f t="shared" ref="Y104:Y106" si="352">+P104+P107+P110</f>
        <v>8.1168831168831161</v>
      </c>
      <c r="Z104" s="776">
        <f t="shared" ref="Z104:Z106" si="353">+Q104+Q107+Q110</f>
        <v>9.067850348763475</v>
      </c>
      <c r="AA104" s="776">
        <f t="shared" ref="AA104:AA106" si="354">+R104+R107+R110</f>
        <v>0</v>
      </c>
      <c r="AB104" s="774">
        <f t="shared" ref="AB104:AB106" si="355">+S104+S107+S110</f>
        <v>0</v>
      </c>
      <c r="AC104" s="775">
        <f t="shared" ref="AC104:AC106" si="356">+T104+T107+T110</f>
        <v>0</v>
      </c>
      <c r="AD104" s="776">
        <f t="shared" ref="AD104:AD106" si="357">+U104+U107+U110</f>
        <v>0</v>
      </c>
      <c r="AE104" s="313"/>
      <c r="AG104" s="4">
        <f>+M104+M107+M110+M113</f>
        <v>0</v>
      </c>
      <c r="AH104" s="4">
        <f t="shared" ref="AH104:AH106" si="358">+N104+N107+N110+N113</f>
        <v>0</v>
      </c>
      <c r="AI104" s="4">
        <f t="shared" ref="AI104:AI106" si="359">+O104+O107+O110+O113</f>
        <v>100</v>
      </c>
      <c r="AJ104" s="4">
        <f t="shared" ref="AJ104:AJ106" si="360">+P104+P107+P110+P113</f>
        <v>100</v>
      </c>
      <c r="AK104" s="4">
        <f t="shared" ref="AK104:AK106" si="361">+Q104+Q107+Q110+Q113</f>
        <v>100</v>
      </c>
      <c r="AL104" s="4">
        <f t="shared" ref="AL104:AL106" si="362">+R104+R107+R110+R113</f>
        <v>0</v>
      </c>
      <c r="AM104" s="4">
        <f t="shared" ref="AM104:AM106" si="363">+S104+S107+S110+S113</f>
        <v>0</v>
      </c>
      <c r="AN104" s="4">
        <f t="shared" ref="AN104:AN106" si="364">+T104+T107+T110+T113</f>
        <v>0</v>
      </c>
    </row>
    <row r="105" spans="1:40">
      <c r="A105" s="276"/>
      <c r="B105" s="82" t="s">
        <v>870</v>
      </c>
      <c r="C105" s="87"/>
      <c r="D105" s="88"/>
      <c r="E105" s="88">
        <v>88</v>
      </c>
      <c r="F105" s="89">
        <v>8</v>
      </c>
      <c r="G105" s="98">
        <v>96</v>
      </c>
      <c r="H105" s="90"/>
      <c r="I105" s="88"/>
      <c r="J105" s="724"/>
      <c r="K105" s="90"/>
      <c r="L105" s="313"/>
      <c r="M105" s="605">
        <f t="shared" si="341"/>
        <v>0</v>
      </c>
      <c r="N105" s="605">
        <f t="shared" si="342"/>
        <v>0</v>
      </c>
      <c r="O105" s="605">
        <f t="shared" si="343"/>
        <v>6.4139941690962097</v>
      </c>
      <c r="P105" s="606">
        <f t="shared" si="344"/>
        <v>2.7777777777777777</v>
      </c>
      <c r="Q105" s="607">
        <f t="shared" si="345"/>
        <v>5.7831325301204819</v>
      </c>
      <c r="R105" s="608">
        <f t="shared" si="346"/>
        <v>0</v>
      </c>
      <c r="S105" s="605">
        <f t="shared" si="347"/>
        <v>0</v>
      </c>
      <c r="T105" s="606">
        <f t="shared" si="348"/>
        <v>0</v>
      </c>
      <c r="U105" s="609">
        <f t="shared" si="349"/>
        <v>0</v>
      </c>
      <c r="V105" s="734">
        <f t="shared" ref="V105:V106" si="365">+M105+M108+M111</f>
        <v>0</v>
      </c>
      <c r="W105" s="734">
        <f t="shared" si="350"/>
        <v>0</v>
      </c>
      <c r="X105" s="743">
        <f t="shared" si="351"/>
        <v>19.460641399416907</v>
      </c>
      <c r="Y105" s="743">
        <f t="shared" si="352"/>
        <v>16.666666666666668</v>
      </c>
      <c r="Z105" s="744">
        <f t="shared" si="353"/>
        <v>18.975903614457831</v>
      </c>
      <c r="AA105" s="744">
        <f t="shared" si="354"/>
        <v>0</v>
      </c>
      <c r="AB105" s="743">
        <f t="shared" si="355"/>
        <v>0</v>
      </c>
      <c r="AC105" s="745">
        <f t="shared" si="356"/>
        <v>0</v>
      </c>
      <c r="AD105" s="743">
        <f t="shared" si="357"/>
        <v>0</v>
      </c>
      <c r="AE105" s="313"/>
      <c r="AG105" s="4">
        <f t="shared" ref="AG105:AG106" si="366">+M105+M108+M111+M114</f>
        <v>0</v>
      </c>
      <c r="AH105" s="4">
        <f t="shared" si="358"/>
        <v>0</v>
      </c>
      <c r="AI105" s="4">
        <f t="shared" si="359"/>
        <v>100</v>
      </c>
      <c r="AJ105" s="4">
        <f t="shared" si="360"/>
        <v>100.00000000000001</v>
      </c>
      <c r="AK105" s="4">
        <f t="shared" si="361"/>
        <v>100</v>
      </c>
      <c r="AL105" s="4">
        <f t="shared" si="362"/>
        <v>0</v>
      </c>
      <c r="AM105" s="4">
        <f t="shared" si="363"/>
        <v>0</v>
      </c>
      <c r="AN105" s="4">
        <f t="shared" si="364"/>
        <v>0</v>
      </c>
    </row>
    <row r="106" spans="1:40">
      <c r="A106" s="276"/>
      <c r="B106" s="86" t="s">
        <v>1060</v>
      </c>
      <c r="C106" s="91"/>
      <c r="D106" s="92"/>
      <c r="E106" s="92"/>
      <c r="F106" s="93"/>
      <c r="G106" s="99"/>
      <c r="H106" s="94"/>
      <c r="I106" s="714"/>
      <c r="J106" s="725"/>
      <c r="K106" s="94"/>
      <c r="L106" s="313"/>
      <c r="M106" s="610">
        <f t="shared" si="341"/>
        <v>0</v>
      </c>
      <c r="N106" s="610">
        <f t="shared" si="342"/>
        <v>0</v>
      </c>
      <c r="O106" s="610">
        <f t="shared" si="343"/>
        <v>0</v>
      </c>
      <c r="P106" s="611">
        <f t="shared" si="344"/>
        <v>0</v>
      </c>
      <c r="Q106" s="612">
        <f t="shared" si="345"/>
        <v>0</v>
      </c>
      <c r="R106" s="613">
        <f t="shared" si="346"/>
        <v>0</v>
      </c>
      <c r="S106" s="610">
        <f t="shared" si="347"/>
        <v>0</v>
      </c>
      <c r="T106" s="611">
        <f t="shared" si="348"/>
        <v>0</v>
      </c>
      <c r="U106" s="614">
        <f t="shared" si="349"/>
        <v>0</v>
      </c>
      <c r="V106" s="770">
        <f t="shared" si="365"/>
        <v>0</v>
      </c>
      <c r="W106" s="771">
        <f t="shared" si="350"/>
        <v>0</v>
      </c>
      <c r="X106" s="771">
        <f t="shared" si="351"/>
        <v>0</v>
      </c>
      <c r="Y106" s="772">
        <f t="shared" si="352"/>
        <v>0</v>
      </c>
      <c r="Z106" s="770">
        <f t="shared" si="353"/>
        <v>0</v>
      </c>
      <c r="AA106" s="770">
        <f t="shared" si="354"/>
        <v>0</v>
      </c>
      <c r="AB106" s="771">
        <f t="shared" si="355"/>
        <v>0</v>
      </c>
      <c r="AC106" s="772">
        <f t="shared" si="356"/>
        <v>0</v>
      </c>
      <c r="AD106" s="770">
        <f t="shared" si="357"/>
        <v>0</v>
      </c>
      <c r="AE106" s="313"/>
      <c r="AG106" s="4">
        <f t="shared" si="366"/>
        <v>0</v>
      </c>
      <c r="AH106" s="4">
        <f t="shared" si="358"/>
        <v>0</v>
      </c>
      <c r="AI106" s="4">
        <f t="shared" si="359"/>
        <v>100</v>
      </c>
      <c r="AJ106" s="4">
        <f t="shared" si="360"/>
        <v>100</v>
      </c>
      <c r="AK106" s="4">
        <f t="shared" si="361"/>
        <v>100</v>
      </c>
      <c r="AL106" s="4">
        <f t="shared" si="362"/>
        <v>0</v>
      </c>
      <c r="AM106" s="4">
        <f t="shared" si="363"/>
        <v>0</v>
      </c>
      <c r="AN106" s="4">
        <f t="shared" si="364"/>
        <v>0</v>
      </c>
    </row>
    <row r="107" spans="1:40">
      <c r="A107" s="276"/>
      <c r="B107" s="82" t="s">
        <v>72</v>
      </c>
      <c r="C107" s="87"/>
      <c r="D107" s="88"/>
      <c r="E107" s="88"/>
      <c r="F107" s="89"/>
      <c r="G107" s="98"/>
      <c r="H107" s="90"/>
      <c r="I107" s="88"/>
      <c r="J107" s="724"/>
      <c r="K107" s="90"/>
      <c r="L107" s="313"/>
      <c r="M107" s="905">
        <f t="shared" ref="M107:M109" si="367">IF(C107&gt;0,(C107/C90)*100,)</f>
        <v>0</v>
      </c>
      <c r="N107" s="716">
        <f t="shared" ref="N107:N109" si="368">IF(D107&gt;0,(D107/D90)*100,)</f>
        <v>0</v>
      </c>
      <c r="O107" s="716">
        <f t="shared" ref="O107:O109" si="369">IF(E107&gt;0,(E107/E90)*100,)</f>
        <v>0</v>
      </c>
      <c r="P107" s="717">
        <f t="shared" ref="P107:P109" si="370">IF(F107&gt;0,(F107/F90)*100,)</f>
        <v>0</v>
      </c>
      <c r="Q107" s="718">
        <f t="shared" ref="Q107:Q109" si="371">IF(G107&gt;0,(G107/G90)*100,)</f>
        <v>0</v>
      </c>
      <c r="R107" s="719">
        <f t="shared" ref="R107:R109" si="372">IF(H107&gt;0,(H107/H90)*100,)</f>
        <v>0</v>
      </c>
      <c r="S107" s="716">
        <f t="shared" ref="S107:S109" si="373">IF(I107&gt;0,(I107/I90)*100,)</f>
        <v>0</v>
      </c>
      <c r="T107" s="717">
        <f t="shared" ref="T107:T109" si="374">IF(J107&gt;0,(J107/J90)*100,)</f>
        <v>0</v>
      </c>
      <c r="U107" s="720">
        <f t="shared" ref="U107:U109" si="375">IF(K107&gt;0,(K107/K90)*100,)</f>
        <v>0</v>
      </c>
      <c r="V107" s="773"/>
      <c r="W107" s="774"/>
      <c r="X107" s="774"/>
      <c r="Y107" s="775"/>
      <c r="Z107" s="776"/>
      <c r="AA107" s="776"/>
      <c r="AB107" s="774"/>
      <c r="AC107" s="775"/>
      <c r="AD107" s="776"/>
      <c r="AE107" s="313"/>
    </row>
    <row r="108" spans="1:40">
      <c r="A108" s="276"/>
      <c r="B108" s="82" t="s">
        <v>872</v>
      </c>
      <c r="C108" s="87"/>
      <c r="D108" s="88"/>
      <c r="E108" s="88"/>
      <c r="F108" s="89"/>
      <c r="G108" s="98"/>
      <c r="H108" s="90"/>
      <c r="I108" s="88"/>
      <c r="J108" s="724"/>
      <c r="K108" s="90"/>
      <c r="L108" s="313"/>
      <c r="M108" s="605">
        <f t="shared" si="367"/>
        <v>0</v>
      </c>
      <c r="N108" s="605">
        <f t="shared" si="368"/>
        <v>0</v>
      </c>
      <c r="O108" s="605">
        <f t="shared" si="369"/>
        <v>0</v>
      </c>
      <c r="P108" s="606">
        <f t="shared" si="370"/>
        <v>0</v>
      </c>
      <c r="Q108" s="607">
        <f t="shared" si="371"/>
        <v>0</v>
      </c>
      <c r="R108" s="608">
        <f t="shared" si="372"/>
        <v>0</v>
      </c>
      <c r="S108" s="605">
        <f t="shared" si="373"/>
        <v>0</v>
      </c>
      <c r="T108" s="606">
        <f t="shared" si="374"/>
        <v>0</v>
      </c>
      <c r="U108" s="609">
        <f t="shared" si="375"/>
        <v>0</v>
      </c>
      <c r="V108" s="734"/>
      <c r="W108" s="734"/>
      <c r="X108" s="743"/>
      <c r="Y108" s="743"/>
      <c r="Z108" s="744"/>
      <c r="AA108" s="744"/>
      <c r="AB108" s="743"/>
      <c r="AC108" s="745"/>
      <c r="AD108" s="743"/>
      <c r="AE108" s="313"/>
    </row>
    <row r="109" spans="1:40">
      <c r="A109" s="276"/>
      <c r="B109" s="86" t="s">
        <v>1062</v>
      </c>
      <c r="C109" s="91"/>
      <c r="D109" s="92"/>
      <c r="E109" s="92"/>
      <c r="F109" s="93"/>
      <c r="G109" s="99"/>
      <c r="H109" s="94"/>
      <c r="I109" s="92"/>
      <c r="J109" s="725"/>
      <c r="K109" s="94"/>
      <c r="L109" s="313"/>
      <c r="M109" s="610">
        <f t="shared" si="367"/>
        <v>0</v>
      </c>
      <c r="N109" s="610">
        <f t="shared" si="368"/>
        <v>0</v>
      </c>
      <c r="O109" s="610">
        <f t="shared" si="369"/>
        <v>0</v>
      </c>
      <c r="P109" s="611">
        <f t="shared" si="370"/>
        <v>0</v>
      </c>
      <c r="Q109" s="612">
        <f t="shared" si="371"/>
        <v>0</v>
      </c>
      <c r="R109" s="613">
        <f t="shared" si="372"/>
        <v>0</v>
      </c>
      <c r="S109" s="610">
        <f t="shared" si="373"/>
        <v>0</v>
      </c>
      <c r="T109" s="611">
        <f t="shared" si="374"/>
        <v>0</v>
      </c>
      <c r="U109" s="614">
        <f t="shared" si="375"/>
        <v>0</v>
      </c>
      <c r="V109" s="770"/>
      <c r="W109" s="771"/>
      <c r="X109" s="771"/>
      <c r="Y109" s="772"/>
      <c r="Z109" s="770"/>
      <c r="AA109" s="770"/>
      <c r="AB109" s="771"/>
      <c r="AC109" s="772"/>
      <c r="AD109" s="770"/>
      <c r="AE109" s="313"/>
    </row>
    <row r="110" spans="1:40">
      <c r="A110" s="276"/>
      <c r="B110" s="82" t="s">
        <v>74</v>
      </c>
      <c r="C110" s="87"/>
      <c r="D110" s="88"/>
      <c r="E110" s="88"/>
      <c r="F110" s="89"/>
      <c r="G110" s="98"/>
      <c r="H110" s="90"/>
      <c r="I110" s="88"/>
      <c r="J110" s="724"/>
      <c r="K110" s="90"/>
      <c r="L110" s="313"/>
      <c r="M110" s="905">
        <f t="shared" ref="M110:M112" si="376">IF(C110&gt;0,(C110/C90)*100,)</f>
        <v>0</v>
      </c>
      <c r="N110" s="716">
        <f t="shared" ref="N110:N112" si="377">IF(D110&gt;0,(D110/D90)*100,)</f>
        <v>0</v>
      </c>
      <c r="O110" s="716">
        <f t="shared" ref="O110:O112" si="378">IF(E110&gt;0,(E110/E90)*100,)</f>
        <v>0</v>
      </c>
      <c r="P110" s="717">
        <f t="shared" ref="P110:P112" si="379">IF(F110&gt;0,(F110/F90)*100,)</f>
        <v>0</v>
      </c>
      <c r="Q110" s="718">
        <f t="shared" ref="Q110:Q112" si="380">IF(G110&gt;0,(G110/G90)*100,)</f>
        <v>0</v>
      </c>
      <c r="R110" s="719">
        <f t="shared" ref="R110:R112" si="381">IF(H110&gt;0,(H110/H90)*100,)</f>
        <v>0</v>
      </c>
      <c r="S110" s="716">
        <f t="shared" ref="S110:S112" si="382">IF(I110&gt;0,(I110/I90)*100,)</f>
        <v>0</v>
      </c>
      <c r="T110" s="717">
        <f t="shared" ref="T110:T112" si="383">IF(J110&gt;0,(J110/J90)*100,)</f>
        <v>0</v>
      </c>
      <c r="U110" s="720">
        <f t="shared" ref="U110:U112" si="384">IF(K110&gt;0,(K110/K90)*100,)</f>
        <v>0</v>
      </c>
      <c r="V110" s="773"/>
      <c r="W110" s="774"/>
      <c r="X110" s="774"/>
      <c r="Y110" s="775"/>
      <c r="Z110" s="776"/>
      <c r="AA110" s="776"/>
      <c r="AB110" s="774"/>
      <c r="AC110" s="775"/>
      <c r="AD110" s="776"/>
      <c r="AE110" s="313"/>
    </row>
    <row r="111" spans="1:40">
      <c r="A111" s="276"/>
      <c r="B111" s="82" t="s">
        <v>874</v>
      </c>
      <c r="C111" s="87"/>
      <c r="D111" s="88"/>
      <c r="E111" s="88">
        <v>179</v>
      </c>
      <c r="F111" s="89">
        <v>40</v>
      </c>
      <c r="G111" s="98">
        <v>219</v>
      </c>
      <c r="H111" s="90"/>
      <c r="I111" s="88"/>
      <c r="J111" s="724"/>
      <c r="K111" s="90"/>
      <c r="L111" s="313"/>
      <c r="M111" s="605">
        <f t="shared" si="376"/>
        <v>0</v>
      </c>
      <c r="N111" s="605">
        <f t="shared" si="377"/>
        <v>0</v>
      </c>
      <c r="O111" s="605">
        <f t="shared" si="378"/>
        <v>13.0466472303207</v>
      </c>
      <c r="P111" s="606">
        <f t="shared" si="379"/>
        <v>13.888888888888889</v>
      </c>
      <c r="Q111" s="607">
        <f t="shared" si="380"/>
        <v>13.192771084337348</v>
      </c>
      <c r="R111" s="608">
        <f t="shared" si="381"/>
        <v>0</v>
      </c>
      <c r="S111" s="605">
        <f t="shared" si="382"/>
        <v>0</v>
      </c>
      <c r="T111" s="606">
        <f t="shared" si="383"/>
        <v>0</v>
      </c>
      <c r="U111" s="609">
        <f t="shared" si="384"/>
        <v>0</v>
      </c>
      <c r="V111" s="734"/>
      <c r="W111" s="734"/>
      <c r="X111" s="743"/>
      <c r="Y111" s="743"/>
      <c r="Z111" s="744"/>
      <c r="AA111" s="744"/>
      <c r="AB111" s="743"/>
      <c r="AC111" s="745"/>
      <c r="AD111" s="743"/>
      <c r="AE111" s="313"/>
    </row>
    <row r="112" spans="1:40">
      <c r="A112" s="276"/>
      <c r="B112" s="86" t="s">
        <v>1064</v>
      </c>
      <c r="C112" s="91"/>
      <c r="D112" s="92"/>
      <c r="E112" s="92"/>
      <c r="F112" s="93"/>
      <c r="G112" s="99"/>
      <c r="H112" s="94"/>
      <c r="I112" s="92"/>
      <c r="J112" s="725"/>
      <c r="K112" s="94"/>
      <c r="L112" s="313"/>
      <c r="M112" s="610">
        <f t="shared" si="376"/>
        <v>0</v>
      </c>
      <c r="N112" s="610">
        <f t="shared" si="377"/>
        <v>0</v>
      </c>
      <c r="O112" s="610">
        <f t="shared" si="378"/>
        <v>0</v>
      </c>
      <c r="P112" s="611">
        <f t="shared" si="379"/>
        <v>0</v>
      </c>
      <c r="Q112" s="612">
        <f t="shared" si="380"/>
        <v>0</v>
      </c>
      <c r="R112" s="613">
        <f t="shared" si="381"/>
        <v>0</v>
      </c>
      <c r="S112" s="610">
        <f t="shared" si="382"/>
        <v>0</v>
      </c>
      <c r="T112" s="611">
        <f t="shared" si="383"/>
        <v>0</v>
      </c>
      <c r="U112" s="614">
        <f t="shared" si="384"/>
        <v>0</v>
      </c>
      <c r="V112" s="770"/>
      <c r="W112" s="771"/>
      <c r="X112" s="771"/>
      <c r="Y112" s="772"/>
      <c r="Z112" s="770"/>
      <c r="AA112" s="770"/>
      <c r="AB112" s="771"/>
      <c r="AC112" s="772"/>
      <c r="AD112" s="770"/>
      <c r="AE112" s="313"/>
      <c r="AF112" s="660"/>
      <c r="AG112" s="660"/>
      <c r="AH112" s="660"/>
      <c r="AI112" s="660"/>
      <c r="AJ112" s="660"/>
      <c r="AK112" s="660"/>
      <c r="AL112" s="660"/>
      <c r="AM112" s="660"/>
      <c r="AN112" s="660"/>
    </row>
    <row r="113" spans="1:35">
      <c r="A113" s="276"/>
      <c r="B113" s="641" t="s">
        <v>76</v>
      </c>
      <c r="C113" s="642"/>
      <c r="D113" s="618"/>
      <c r="E113" s="618">
        <v>1151</v>
      </c>
      <c r="F113" s="602">
        <v>283</v>
      </c>
      <c r="G113" s="721">
        <v>1434</v>
      </c>
      <c r="H113" s="601"/>
      <c r="I113" s="618"/>
      <c r="J113" s="723"/>
      <c r="K113" s="601"/>
      <c r="L113" s="313"/>
      <c r="M113" s="905">
        <f>IF(C113&gt;0,(C113/C90)*100,)</f>
        <v>0</v>
      </c>
      <c r="N113" s="716">
        <f t="shared" ref="N113:N115" si="385">IF(D113&gt;0,(D113/D90)*100,)</f>
        <v>0</v>
      </c>
      <c r="O113" s="716">
        <f t="shared" ref="O113:O115" si="386">IF(E113&gt;0,(E113/E90)*100,)</f>
        <v>90.701339637509847</v>
      </c>
      <c r="P113" s="717">
        <f t="shared" ref="P113:P115" si="387">IF(F113&gt;0,(F113/F90)*100,)</f>
        <v>91.883116883116884</v>
      </c>
      <c r="Q113" s="718">
        <f t="shared" ref="Q113:Q115" si="388">IF(G113&gt;0,(G113/G90)*100,)</f>
        <v>90.932149651236529</v>
      </c>
      <c r="R113" s="719">
        <f t="shared" ref="R113:R115" si="389">IF(H113&gt;0,(H113/H90)*100,)</f>
        <v>0</v>
      </c>
      <c r="S113" s="716">
        <f t="shared" ref="S113:S115" si="390">IF(I113&gt;0,(I113/I90)*100,)</f>
        <v>0</v>
      </c>
      <c r="T113" s="717">
        <f t="shared" ref="T113:T115" si="391">IF(J113&gt;0,(J113/J90)*100,)</f>
        <v>0</v>
      </c>
      <c r="U113" s="720">
        <f t="shared" ref="U113:U115" si="392">IF(K113&gt;0,(K113/K90)*100,)</f>
        <v>0</v>
      </c>
      <c r="V113" s="773"/>
      <c r="W113" s="774"/>
      <c r="X113" s="774"/>
      <c r="Y113" s="775"/>
      <c r="Z113" s="776"/>
      <c r="AA113" s="776"/>
      <c r="AB113" s="774"/>
      <c r="AC113" s="775"/>
      <c r="AD113" s="776"/>
      <c r="AE113" s="313"/>
    </row>
    <row r="114" spans="1:35">
      <c r="A114" s="276"/>
      <c r="B114" s="82" t="s">
        <v>876</v>
      </c>
      <c r="C114" s="87"/>
      <c r="D114" s="88"/>
      <c r="E114" s="88">
        <v>1105</v>
      </c>
      <c r="F114" s="89">
        <v>240</v>
      </c>
      <c r="G114" s="98">
        <v>1345</v>
      </c>
      <c r="H114" s="90"/>
      <c r="I114" s="88"/>
      <c r="J114" s="724"/>
      <c r="K114" s="90"/>
      <c r="L114" s="313"/>
      <c r="M114" s="605">
        <f t="shared" ref="M114:M115" si="393">IF(C114&gt;0,(C114/C91)*100,)</f>
        <v>0</v>
      </c>
      <c r="N114" s="605">
        <f t="shared" si="385"/>
        <v>0</v>
      </c>
      <c r="O114" s="605">
        <f t="shared" si="386"/>
        <v>80.539358600583085</v>
      </c>
      <c r="P114" s="606">
        <f t="shared" si="387"/>
        <v>83.333333333333343</v>
      </c>
      <c r="Q114" s="607">
        <f t="shared" si="388"/>
        <v>81.024096385542165</v>
      </c>
      <c r="R114" s="608">
        <f t="shared" si="389"/>
        <v>0</v>
      </c>
      <c r="S114" s="605">
        <f t="shared" si="390"/>
        <v>0</v>
      </c>
      <c r="T114" s="606">
        <f t="shared" si="391"/>
        <v>0</v>
      </c>
      <c r="U114" s="609">
        <f t="shared" si="392"/>
        <v>0</v>
      </c>
      <c r="V114" s="734"/>
      <c r="W114" s="734"/>
      <c r="X114" s="743"/>
      <c r="Y114" s="743"/>
      <c r="Z114" s="744"/>
      <c r="AA114" s="744"/>
      <c r="AB114" s="743"/>
      <c r="AC114" s="745"/>
      <c r="AD114" s="743"/>
      <c r="AE114" s="313"/>
    </row>
    <row r="115" spans="1:35">
      <c r="A115" s="276"/>
      <c r="B115" s="86" t="s">
        <v>1066</v>
      </c>
      <c r="C115" s="91"/>
      <c r="D115" s="92"/>
      <c r="E115" s="92">
        <v>1553</v>
      </c>
      <c r="F115" s="93">
        <v>509</v>
      </c>
      <c r="G115" s="99">
        <v>2062</v>
      </c>
      <c r="H115" s="94"/>
      <c r="I115" s="92"/>
      <c r="J115" s="725"/>
      <c r="K115" s="94"/>
      <c r="L115" s="313"/>
      <c r="M115" s="610">
        <f t="shared" si="393"/>
        <v>0</v>
      </c>
      <c r="N115" s="610">
        <f t="shared" si="385"/>
        <v>0</v>
      </c>
      <c r="O115" s="610">
        <f t="shared" si="386"/>
        <v>100</v>
      </c>
      <c r="P115" s="611">
        <f t="shared" si="387"/>
        <v>100</v>
      </c>
      <c r="Q115" s="612">
        <f t="shared" si="388"/>
        <v>100</v>
      </c>
      <c r="R115" s="613">
        <f t="shared" si="389"/>
        <v>0</v>
      </c>
      <c r="S115" s="610">
        <f t="shared" si="390"/>
        <v>0</v>
      </c>
      <c r="T115" s="611">
        <f t="shared" si="391"/>
        <v>0</v>
      </c>
      <c r="U115" s="614">
        <f t="shared" si="392"/>
        <v>0</v>
      </c>
      <c r="V115" s="770"/>
      <c r="W115" s="771"/>
      <c r="X115" s="771"/>
      <c r="Y115" s="772"/>
      <c r="Z115" s="770"/>
      <c r="AA115" s="770"/>
      <c r="AB115" s="771"/>
      <c r="AC115" s="772"/>
      <c r="AD115" s="770"/>
      <c r="AE115" s="313"/>
    </row>
    <row r="116" spans="1:35">
      <c r="A116" s="276"/>
      <c r="B116" s="82" t="s">
        <v>439</v>
      </c>
      <c r="C116" s="87"/>
      <c r="D116" s="88"/>
      <c r="E116" s="88">
        <v>269</v>
      </c>
      <c r="F116" s="89">
        <v>36</v>
      </c>
      <c r="G116" s="98">
        <v>305</v>
      </c>
      <c r="H116" s="90"/>
      <c r="I116" s="88"/>
      <c r="J116" s="724"/>
      <c r="K116" s="90"/>
      <c r="L116" s="313"/>
      <c r="M116" s="605">
        <f>IF(C116&gt;0,(C116/C87)*100,)</f>
        <v>0</v>
      </c>
      <c r="N116" s="605">
        <f t="shared" ref="N116:N118" si="394">IF(D116&gt;0,(D116/D87)*100,)</f>
        <v>0</v>
      </c>
      <c r="O116" s="605" t="e">
        <f t="shared" ref="O116:O118" si="395">IF(E116&gt;0,(E116/E87)*100,)</f>
        <v>#DIV/0!</v>
      </c>
      <c r="P116" s="606" t="e">
        <f t="shared" ref="P116:P118" si="396">IF(F116&gt;0,(F116/F87)*100,)</f>
        <v>#DIV/0!</v>
      </c>
      <c r="Q116" s="722" t="e">
        <f t="shared" ref="Q116:Q118" si="397">IF(G116&gt;0,(G116/G87)*100,)</f>
        <v>#DIV/0!</v>
      </c>
      <c r="R116" s="608">
        <f t="shared" ref="R116:R118" si="398">IF(H116&gt;0,(H116/H87)*100,)</f>
        <v>0</v>
      </c>
      <c r="S116" s="605">
        <f t="shared" ref="S116:S118" si="399">IF(I116&gt;0,(I116/I87)*100,)</f>
        <v>0</v>
      </c>
      <c r="T116" s="606">
        <f t="shared" ref="T116:T118" si="400">IF(J116&gt;0,(J116/J87)*100,)</f>
        <v>0</v>
      </c>
      <c r="U116" s="609">
        <f t="shared" ref="U116:U118" si="401">IF(K116&gt;0,(K116/K87)*100,)</f>
        <v>0</v>
      </c>
      <c r="V116" s="766"/>
      <c r="W116" s="767"/>
      <c r="X116" s="767"/>
      <c r="Y116" s="768"/>
      <c r="Z116" s="769"/>
      <c r="AA116" s="769"/>
      <c r="AB116" s="767"/>
      <c r="AC116" s="768"/>
      <c r="AD116" s="769"/>
      <c r="AE116" s="313"/>
      <c r="AI116" s="599"/>
    </row>
    <row r="117" spans="1:35">
      <c r="A117" s="276"/>
      <c r="B117" s="82" t="s">
        <v>878</v>
      </c>
      <c r="C117" s="87"/>
      <c r="D117" s="88"/>
      <c r="E117" s="88">
        <v>304</v>
      </c>
      <c r="F117" s="89">
        <v>47</v>
      </c>
      <c r="G117" s="98">
        <v>351</v>
      </c>
      <c r="H117" s="90"/>
      <c r="I117" s="88"/>
      <c r="J117" s="724"/>
      <c r="K117" s="90"/>
      <c r="L117" s="313"/>
      <c r="M117" s="605">
        <f t="shared" ref="M117:M118" si="402">IF(C117&gt;0,(C117/C88)*100,)</f>
        <v>0</v>
      </c>
      <c r="N117" s="296">
        <f t="shared" si="394"/>
        <v>0</v>
      </c>
      <c r="O117" s="296" t="e">
        <f t="shared" si="395"/>
        <v>#DIV/0!</v>
      </c>
      <c r="P117" s="296" t="e">
        <f t="shared" si="396"/>
        <v>#DIV/0!</v>
      </c>
      <c r="Q117" s="297" t="e">
        <f t="shared" si="397"/>
        <v>#DIV/0!</v>
      </c>
      <c r="R117" s="297">
        <f t="shared" si="398"/>
        <v>0</v>
      </c>
      <c r="S117" s="683">
        <f t="shared" si="399"/>
        <v>0</v>
      </c>
      <c r="T117" s="298">
        <f t="shared" si="400"/>
        <v>0</v>
      </c>
      <c r="U117" s="298">
        <f t="shared" si="401"/>
        <v>0</v>
      </c>
      <c r="V117" s="742"/>
      <c r="W117" s="734"/>
      <c r="X117" s="743"/>
      <c r="Y117" s="743"/>
      <c r="Z117" s="744"/>
      <c r="AA117" s="744"/>
      <c r="AB117" s="743"/>
      <c r="AC117" s="745"/>
      <c r="AD117" s="743"/>
      <c r="AE117" s="313"/>
    </row>
    <row r="118" spans="1:35">
      <c r="A118" s="305"/>
      <c r="B118" s="86" t="s">
        <v>1068</v>
      </c>
      <c r="C118" s="91"/>
      <c r="D118" s="92"/>
      <c r="E118" s="92"/>
      <c r="F118" s="93"/>
      <c r="G118" s="99"/>
      <c r="H118" s="94"/>
      <c r="I118" s="92"/>
      <c r="J118" s="725"/>
      <c r="K118" s="94"/>
      <c r="L118" s="313"/>
      <c r="M118" s="610">
        <f t="shared" si="402"/>
        <v>0</v>
      </c>
      <c r="N118" s="299">
        <f t="shared" si="394"/>
        <v>0</v>
      </c>
      <c r="O118" s="299">
        <f t="shared" si="395"/>
        <v>0</v>
      </c>
      <c r="P118" s="299">
        <f t="shared" si="396"/>
        <v>0</v>
      </c>
      <c r="Q118" s="300">
        <f t="shared" si="397"/>
        <v>0</v>
      </c>
      <c r="R118" s="300">
        <f t="shared" si="398"/>
        <v>0</v>
      </c>
      <c r="S118" s="684">
        <f t="shared" si="399"/>
        <v>0</v>
      </c>
      <c r="T118" s="301">
        <f t="shared" si="400"/>
        <v>0</v>
      </c>
      <c r="U118" s="301">
        <f t="shared" si="401"/>
        <v>0</v>
      </c>
      <c r="V118" s="746"/>
      <c r="W118" s="747"/>
      <c r="X118" s="748"/>
      <c r="Y118" s="748"/>
      <c r="Z118" s="749"/>
      <c r="AA118" s="749"/>
      <c r="AB118" s="748"/>
      <c r="AC118" s="750"/>
      <c r="AD118" s="748"/>
      <c r="AE118" s="313"/>
    </row>
    <row r="119" spans="1:35">
      <c r="A119" s="643" t="s">
        <v>372</v>
      </c>
      <c r="B119" s="641" t="s">
        <v>375</v>
      </c>
      <c r="C119" s="642">
        <v>28165</v>
      </c>
      <c r="D119" s="618">
        <v>79841</v>
      </c>
      <c r="E119" s="618">
        <v>8206</v>
      </c>
      <c r="F119" s="602">
        <v>901</v>
      </c>
      <c r="G119" s="98">
        <v>117113</v>
      </c>
      <c r="H119" s="601"/>
      <c r="I119" s="618"/>
      <c r="J119" s="723"/>
      <c r="K119" s="601"/>
      <c r="L119" s="313"/>
      <c r="M119" s="906"/>
      <c r="N119" s="292"/>
      <c r="O119" s="292"/>
      <c r="P119" s="292"/>
      <c r="Q119" s="293"/>
      <c r="R119" s="293"/>
      <c r="S119" s="682"/>
      <c r="T119" s="625"/>
      <c r="U119" s="294"/>
      <c r="V119" s="736"/>
      <c r="W119" s="737"/>
      <c r="X119" s="738"/>
      <c r="Y119" s="738"/>
      <c r="Z119" s="739"/>
      <c r="AA119" s="739"/>
      <c r="AB119" s="738"/>
      <c r="AC119" s="740"/>
      <c r="AD119" s="741"/>
      <c r="AE119" s="313"/>
    </row>
    <row r="120" spans="1:35">
      <c r="A120" s="276"/>
      <c r="B120" s="82" t="s">
        <v>722</v>
      </c>
      <c r="C120" s="87">
        <v>35231</v>
      </c>
      <c r="D120" s="88">
        <v>79571</v>
      </c>
      <c r="E120" s="88">
        <v>9205</v>
      </c>
      <c r="F120" s="89">
        <v>939</v>
      </c>
      <c r="G120" s="98">
        <v>124946</v>
      </c>
      <c r="H120" s="90"/>
      <c r="I120" s="88"/>
      <c r="J120" s="724"/>
      <c r="K120" s="90"/>
      <c r="L120" s="313"/>
      <c r="M120" s="907"/>
      <c r="N120" s="296"/>
      <c r="O120" s="296"/>
      <c r="P120" s="296"/>
      <c r="Q120" s="297"/>
      <c r="R120" s="297"/>
      <c r="S120" s="683"/>
      <c r="T120" s="298"/>
      <c r="U120" s="298"/>
      <c r="V120" s="742"/>
      <c r="W120" s="734"/>
      <c r="X120" s="743"/>
      <c r="Y120" s="743"/>
      <c r="Z120" s="744"/>
      <c r="AA120" s="744"/>
      <c r="AB120" s="743"/>
      <c r="AC120" s="745"/>
      <c r="AD120" s="743"/>
      <c r="AE120" s="313"/>
    </row>
    <row r="121" spans="1:35">
      <c r="A121" s="276"/>
      <c r="B121" s="82" t="s">
        <v>808</v>
      </c>
      <c r="C121" s="87">
        <v>34821</v>
      </c>
      <c r="D121" s="88">
        <v>78621</v>
      </c>
      <c r="E121" s="88">
        <v>8997</v>
      </c>
      <c r="F121" s="89">
        <v>943</v>
      </c>
      <c r="G121" s="98">
        <v>123382</v>
      </c>
      <c r="H121" s="90"/>
      <c r="I121" s="88"/>
      <c r="J121" s="724"/>
      <c r="K121" s="90"/>
      <c r="L121" s="313"/>
      <c r="M121" s="907"/>
      <c r="N121" s="296"/>
      <c r="O121" s="296"/>
      <c r="P121" s="296"/>
      <c r="Q121" s="297"/>
      <c r="R121" s="297"/>
      <c r="S121" s="683"/>
      <c r="T121" s="298"/>
      <c r="U121" s="298"/>
      <c r="V121" s="742"/>
      <c r="W121" s="734"/>
      <c r="X121" s="743"/>
      <c r="Y121" s="743"/>
      <c r="Z121" s="744"/>
      <c r="AA121" s="744"/>
      <c r="AB121" s="743"/>
      <c r="AC121" s="745"/>
      <c r="AD121" s="743"/>
      <c r="AE121" s="313"/>
    </row>
    <row r="122" spans="1:35">
      <c r="A122" s="276"/>
      <c r="B122" s="82" t="s">
        <v>60</v>
      </c>
      <c r="C122" s="87">
        <v>35059</v>
      </c>
      <c r="D122" s="88">
        <v>76882</v>
      </c>
      <c r="E122" s="88">
        <v>9170</v>
      </c>
      <c r="F122" s="89">
        <v>901</v>
      </c>
      <c r="G122" s="98">
        <v>122012</v>
      </c>
      <c r="H122" s="90"/>
      <c r="I122" s="88"/>
      <c r="J122" s="724"/>
      <c r="K122" s="90"/>
      <c r="L122" s="313"/>
      <c r="M122" s="907"/>
      <c r="N122" s="296"/>
      <c r="O122" s="296"/>
      <c r="P122" s="296"/>
      <c r="Q122" s="297"/>
      <c r="R122" s="297"/>
      <c r="S122" s="683"/>
      <c r="T122" s="298"/>
      <c r="U122" s="298"/>
      <c r="V122" s="742"/>
      <c r="W122" s="734"/>
      <c r="X122" s="743"/>
      <c r="Y122" s="743"/>
      <c r="Z122" s="744"/>
      <c r="AA122" s="744"/>
      <c r="AB122" s="743"/>
      <c r="AC122" s="745"/>
      <c r="AD122" s="743"/>
      <c r="AE122" s="313"/>
    </row>
    <row r="123" spans="1:35">
      <c r="A123" s="276"/>
      <c r="B123" s="82" t="s">
        <v>860</v>
      </c>
      <c r="C123" s="87">
        <v>24295</v>
      </c>
      <c r="D123" s="88">
        <v>68557</v>
      </c>
      <c r="E123" s="88">
        <v>7703</v>
      </c>
      <c r="F123" s="89">
        <v>634</v>
      </c>
      <c r="G123" s="98">
        <v>101189</v>
      </c>
      <c r="H123" s="90"/>
      <c r="I123" s="88"/>
      <c r="J123" s="724"/>
      <c r="K123" s="90"/>
      <c r="L123" s="313"/>
      <c r="M123" s="907"/>
      <c r="N123" s="296"/>
      <c r="O123" s="296"/>
      <c r="P123" s="296"/>
      <c r="Q123" s="297"/>
      <c r="R123" s="297"/>
      <c r="S123" s="683"/>
      <c r="T123" s="298"/>
      <c r="U123" s="298"/>
      <c r="V123" s="742"/>
      <c r="W123" s="734"/>
      <c r="X123" s="743"/>
      <c r="Y123" s="743"/>
      <c r="Z123" s="744"/>
      <c r="AA123" s="744"/>
      <c r="AB123" s="743"/>
      <c r="AC123" s="745"/>
      <c r="AD123" s="743"/>
      <c r="AE123" s="313"/>
    </row>
    <row r="124" spans="1:35">
      <c r="A124" s="276"/>
      <c r="B124" s="86" t="s">
        <v>1050</v>
      </c>
      <c r="C124" s="91">
        <v>25505</v>
      </c>
      <c r="D124" s="92">
        <v>68959</v>
      </c>
      <c r="E124" s="92">
        <v>7832</v>
      </c>
      <c r="F124" s="93">
        <v>571</v>
      </c>
      <c r="G124" s="99">
        <v>102867</v>
      </c>
      <c r="H124" s="94"/>
      <c r="I124" s="92"/>
      <c r="J124" s="725"/>
      <c r="K124" s="94"/>
      <c r="L124" s="313"/>
      <c r="M124" s="908"/>
      <c r="N124" s="299"/>
      <c r="O124" s="299"/>
      <c r="P124" s="299"/>
      <c r="Q124" s="300"/>
      <c r="R124" s="300"/>
      <c r="S124" s="684"/>
      <c r="T124" s="301"/>
      <c r="U124" s="301"/>
      <c r="V124" s="746"/>
      <c r="W124" s="747"/>
      <c r="X124" s="748"/>
      <c r="Y124" s="748"/>
      <c r="Z124" s="749"/>
      <c r="AA124" s="749"/>
      <c r="AB124" s="748"/>
      <c r="AC124" s="750"/>
      <c r="AD124" s="748"/>
      <c r="AE124" s="313"/>
    </row>
    <row r="125" spans="1:35">
      <c r="A125" s="276"/>
      <c r="B125" s="82" t="s">
        <v>1119</v>
      </c>
      <c r="C125" s="87">
        <v>6720</v>
      </c>
      <c r="D125" s="88">
        <v>20301</v>
      </c>
      <c r="E125" s="88">
        <v>2606</v>
      </c>
      <c r="F125" s="89">
        <v>291</v>
      </c>
      <c r="G125" s="98">
        <v>29918</v>
      </c>
      <c r="H125" s="90"/>
      <c r="I125" s="88"/>
      <c r="J125" s="724"/>
      <c r="K125" s="90"/>
      <c r="L125" s="313"/>
      <c r="M125" s="904"/>
      <c r="N125" s="603"/>
      <c r="O125" s="603"/>
      <c r="P125" s="603"/>
      <c r="Q125" s="604"/>
      <c r="R125" s="603"/>
      <c r="S125" s="685"/>
      <c r="T125" s="603"/>
      <c r="U125" s="604"/>
      <c r="V125" s="751"/>
      <c r="W125" s="751"/>
      <c r="X125" s="751"/>
      <c r="Y125" s="751"/>
      <c r="Z125" s="752"/>
      <c r="AA125" s="751"/>
      <c r="AB125" s="751"/>
      <c r="AC125" s="751"/>
      <c r="AD125" s="753"/>
      <c r="AE125" s="313"/>
    </row>
    <row r="126" spans="1:35">
      <c r="A126" s="276"/>
      <c r="B126" s="82" t="s">
        <v>1121</v>
      </c>
      <c r="C126" s="87">
        <v>9584</v>
      </c>
      <c r="D126" s="88">
        <v>22296</v>
      </c>
      <c r="E126" s="88">
        <v>2509</v>
      </c>
      <c r="F126" s="89">
        <v>271</v>
      </c>
      <c r="G126" s="98">
        <v>34660</v>
      </c>
      <c r="H126" s="90"/>
      <c r="I126" s="88"/>
      <c r="J126" s="724"/>
      <c r="K126" s="90"/>
      <c r="L126" s="313"/>
      <c r="M126" s="295"/>
      <c r="N126" s="295"/>
      <c r="O126" s="295"/>
      <c r="P126" s="295"/>
      <c r="Q126" s="302"/>
      <c r="R126" s="295"/>
      <c r="S126" s="686"/>
      <c r="T126" s="295"/>
      <c r="U126" s="302"/>
      <c r="V126" s="734"/>
      <c r="W126" s="734"/>
      <c r="X126" s="734"/>
      <c r="Y126" s="734"/>
      <c r="Z126" s="735"/>
      <c r="AA126" s="734"/>
      <c r="AB126" s="734"/>
      <c r="AC126" s="734"/>
      <c r="AD126" s="742"/>
      <c r="AE126" s="313"/>
    </row>
    <row r="127" spans="1:35">
      <c r="A127" s="276"/>
      <c r="B127" s="82" t="s">
        <v>377</v>
      </c>
      <c r="C127" s="87">
        <v>10932</v>
      </c>
      <c r="D127" s="88">
        <v>22351</v>
      </c>
      <c r="E127" s="88">
        <v>2821</v>
      </c>
      <c r="F127" s="89">
        <v>252</v>
      </c>
      <c r="G127" s="726">
        <v>36356</v>
      </c>
      <c r="H127" s="90"/>
      <c r="I127" s="88"/>
      <c r="J127" s="724"/>
      <c r="K127" s="90"/>
      <c r="L127" s="313"/>
      <c r="M127" s="295">
        <f t="shared" ref="M127:M131" si="403">IF(C127&gt;0,(C127/C119)*100,)</f>
        <v>38.814131013669453</v>
      </c>
      <c r="N127" s="686">
        <f t="shared" ref="N127:N132" si="404">IF(D127&gt;0,(D127/D119)*100,)</f>
        <v>27.994388847835072</v>
      </c>
      <c r="O127" s="686">
        <f t="shared" ref="O127:O132" si="405">IF(E127&gt;0,(E127/E119)*100,)</f>
        <v>34.377284913477943</v>
      </c>
      <c r="P127" s="686">
        <f t="shared" ref="P127:P132" si="406">IF(F127&gt;0,(F127/F119)*100,)</f>
        <v>27.968923418423973</v>
      </c>
      <c r="Q127" s="733">
        <f t="shared" ref="Q127:Q132" si="407">IF(G127&gt;0,(G127/G119)*100,)</f>
        <v>31.043522068429635</v>
      </c>
      <c r="R127" s="686">
        <f t="shared" ref="R127:R132" si="408">IF(H127&gt;0,(H127/H119)*100,)</f>
        <v>0</v>
      </c>
      <c r="S127" s="686">
        <f t="shared" ref="S127:S132" si="409">IF(I127&gt;0,(I127/I119)*100,)</f>
        <v>0</v>
      </c>
      <c r="T127" s="686">
        <f t="shared" ref="T127:T132" si="410">IF(J127&gt;0,(J127/J119)*100,)</f>
        <v>0</v>
      </c>
      <c r="U127" s="733">
        <f t="shared" ref="U127:U132" si="411">IF(K127&gt;0,(K127/K119)*100,)</f>
        <v>0</v>
      </c>
      <c r="V127" s="686"/>
      <c r="W127" s="686"/>
      <c r="X127" s="686"/>
      <c r="Y127" s="686"/>
      <c r="Z127" s="733"/>
      <c r="AA127" s="686"/>
      <c r="AB127" s="686"/>
      <c r="AC127" s="686"/>
      <c r="AD127" s="754"/>
      <c r="AE127" s="313"/>
    </row>
    <row r="128" spans="1:35">
      <c r="A128" s="276"/>
      <c r="B128" s="82" t="s">
        <v>724</v>
      </c>
      <c r="C128" s="87">
        <v>10323</v>
      </c>
      <c r="D128" s="88">
        <v>24062</v>
      </c>
      <c r="E128" s="88">
        <v>2726</v>
      </c>
      <c r="F128" s="89">
        <v>240</v>
      </c>
      <c r="G128" s="98">
        <v>37351</v>
      </c>
      <c r="H128" s="90"/>
      <c r="I128" s="88"/>
      <c r="J128" s="724"/>
      <c r="K128" s="90"/>
      <c r="L128" s="313"/>
      <c r="M128" s="295">
        <f t="shared" si="403"/>
        <v>29.300899775765661</v>
      </c>
      <c r="N128" s="686">
        <f t="shared" si="404"/>
        <v>30.23966017770293</v>
      </c>
      <c r="O128" s="686">
        <f t="shared" si="405"/>
        <v>29.614340032590984</v>
      </c>
      <c r="P128" s="686">
        <f t="shared" si="406"/>
        <v>25.559105431309902</v>
      </c>
      <c r="Q128" s="733">
        <f t="shared" si="407"/>
        <v>29.893714084484497</v>
      </c>
      <c r="R128" s="686">
        <f t="shared" si="408"/>
        <v>0</v>
      </c>
      <c r="S128" s="686">
        <f t="shared" si="409"/>
        <v>0</v>
      </c>
      <c r="T128" s="686">
        <f t="shared" si="410"/>
        <v>0</v>
      </c>
      <c r="U128" s="733">
        <f t="shared" si="411"/>
        <v>0</v>
      </c>
      <c r="V128" s="686"/>
      <c r="W128" s="686"/>
      <c r="X128" s="686"/>
      <c r="Y128" s="686"/>
      <c r="Z128" s="733"/>
      <c r="AA128" s="686"/>
      <c r="AB128" s="686"/>
      <c r="AC128" s="686"/>
      <c r="AD128" s="754"/>
      <c r="AE128" s="313"/>
    </row>
    <row r="129" spans="1:40">
      <c r="A129" s="276"/>
      <c r="B129" s="82" t="s">
        <v>810</v>
      </c>
      <c r="C129" s="87">
        <v>10319</v>
      </c>
      <c r="D129" s="88">
        <v>23993</v>
      </c>
      <c r="E129" s="88">
        <v>2883</v>
      </c>
      <c r="F129" s="89">
        <v>247</v>
      </c>
      <c r="G129" s="98">
        <v>37442</v>
      </c>
      <c r="H129" s="90"/>
      <c r="I129" s="88"/>
      <c r="J129" s="724"/>
      <c r="K129" s="90"/>
      <c r="L129" s="313"/>
      <c r="M129" s="295">
        <f t="shared" si="403"/>
        <v>29.634416013325293</v>
      </c>
      <c r="N129" s="686">
        <f t="shared" si="404"/>
        <v>30.517291817707736</v>
      </c>
      <c r="O129" s="686">
        <f t="shared" si="405"/>
        <v>32.044014671557186</v>
      </c>
      <c r="P129" s="686">
        <f t="shared" si="406"/>
        <v>26.193001060445386</v>
      </c>
      <c r="Q129" s="733">
        <f t="shared" si="407"/>
        <v>30.346403851453214</v>
      </c>
      <c r="R129" s="686">
        <f t="shared" si="408"/>
        <v>0</v>
      </c>
      <c r="S129" s="686">
        <f t="shared" si="409"/>
        <v>0</v>
      </c>
      <c r="T129" s="686">
        <f t="shared" si="410"/>
        <v>0</v>
      </c>
      <c r="U129" s="733">
        <f t="shared" si="411"/>
        <v>0</v>
      </c>
      <c r="V129" s="686"/>
      <c r="W129" s="686"/>
      <c r="X129" s="686"/>
      <c r="Y129" s="686"/>
      <c r="Z129" s="733"/>
      <c r="AA129" s="686"/>
      <c r="AB129" s="686"/>
      <c r="AC129" s="686"/>
      <c r="AD129" s="754"/>
      <c r="AE129" s="313"/>
    </row>
    <row r="130" spans="1:40">
      <c r="A130" s="276"/>
      <c r="B130" s="82" t="s">
        <v>62</v>
      </c>
      <c r="C130" s="87">
        <v>10495</v>
      </c>
      <c r="D130" s="88">
        <v>25688</v>
      </c>
      <c r="E130" s="88">
        <v>2867</v>
      </c>
      <c r="F130" s="89">
        <v>285</v>
      </c>
      <c r="G130" s="98">
        <v>39335</v>
      </c>
      <c r="H130" s="90"/>
      <c r="I130" s="88"/>
      <c r="J130" s="724"/>
      <c r="K130" s="90"/>
      <c r="L130" s="313"/>
      <c r="M130" s="295">
        <f t="shared" si="403"/>
        <v>29.935252003765083</v>
      </c>
      <c r="N130" s="686">
        <f t="shared" si="404"/>
        <v>33.41224213730132</v>
      </c>
      <c r="O130" s="686">
        <f t="shared" si="405"/>
        <v>31.264994547437297</v>
      </c>
      <c r="P130" s="686">
        <f t="shared" si="406"/>
        <v>31.631520532741398</v>
      </c>
      <c r="Q130" s="733">
        <f t="shared" si="407"/>
        <v>32.238632265678788</v>
      </c>
      <c r="R130" s="686">
        <f t="shared" si="408"/>
        <v>0</v>
      </c>
      <c r="S130" s="686">
        <f t="shared" si="409"/>
        <v>0</v>
      </c>
      <c r="T130" s="686">
        <f t="shared" si="410"/>
        <v>0</v>
      </c>
      <c r="U130" s="733">
        <f t="shared" si="411"/>
        <v>0</v>
      </c>
      <c r="V130" s="778"/>
      <c r="W130" s="756"/>
      <c r="X130" s="756"/>
      <c r="Y130" s="757"/>
      <c r="Z130" s="758"/>
      <c r="AA130" s="758"/>
      <c r="AB130" s="756"/>
      <c r="AC130" s="757"/>
      <c r="AD130" s="758"/>
      <c r="AE130" s="313"/>
    </row>
    <row r="131" spans="1:40">
      <c r="B131" s="82" t="s">
        <v>862</v>
      </c>
      <c r="C131" s="87">
        <v>11771</v>
      </c>
      <c r="D131" s="88">
        <v>29174</v>
      </c>
      <c r="E131" s="88">
        <v>3446</v>
      </c>
      <c r="F131" s="89">
        <v>296</v>
      </c>
      <c r="G131" s="98">
        <v>44687</v>
      </c>
      <c r="H131" s="90"/>
      <c r="I131" s="88"/>
      <c r="J131" s="724"/>
      <c r="K131" s="90"/>
      <c r="L131" s="313"/>
      <c r="M131" s="295">
        <f t="shared" si="403"/>
        <v>48.450298415311792</v>
      </c>
      <c r="N131" s="686">
        <f t="shared" si="404"/>
        <v>42.554370815525765</v>
      </c>
      <c r="O131" s="686">
        <f t="shared" si="405"/>
        <v>44.735817214072441</v>
      </c>
      <c r="P131" s="686">
        <f t="shared" si="406"/>
        <v>46.687697160883282</v>
      </c>
      <c r="Q131" s="733">
        <f t="shared" si="407"/>
        <v>44.161914832639908</v>
      </c>
      <c r="R131" s="686">
        <f t="shared" si="408"/>
        <v>0</v>
      </c>
      <c r="S131" s="686">
        <f t="shared" si="409"/>
        <v>0</v>
      </c>
      <c r="T131" s="686">
        <f t="shared" si="410"/>
        <v>0</v>
      </c>
      <c r="U131" s="733">
        <f t="shared" si="411"/>
        <v>0</v>
      </c>
      <c r="V131" s="755"/>
      <c r="W131" s="756"/>
      <c r="X131" s="756"/>
      <c r="Y131" s="757"/>
      <c r="Z131" s="758"/>
      <c r="AA131" s="758"/>
      <c r="AB131" s="756"/>
      <c r="AC131" s="757"/>
      <c r="AD131" s="758"/>
      <c r="AE131" s="313"/>
    </row>
    <row r="132" spans="1:40">
      <c r="A132" s="276"/>
      <c r="B132" s="86" t="s">
        <v>1052</v>
      </c>
      <c r="C132" s="91">
        <v>11751</v>
      </c>
      <c r="D132" s="92">
        <v>30907</v>
      </c>
      <c r="E132" s="92">
        <v>3456</v>
      </c>
      <c r="F132" s="93">
        <v>230</v>
      </c>
      <c r="G132" s="99">
        <v>46344</v>
      </c>
      <c r="H132" s="94"/>
      <c r="I132" s="92"/>
      <c r="J132" s="725"/>
      <c r="K132" s="94"/>
      <c r="L132" s="313"/>
      <c r="M132" s="759">
        <f>IF(C132&gt;0,(C132/C124)*100,)</f>
        <v>46.073318957067244</v>
      </c>
      <c r="N132" s="760">
        <f t="shared" si="404"/>
        <v>44.819385431923315</v>
      </c>
      <c r="O132" s="760">
        <f t="shared" si="405"/>
        <v>44.126659856996937</v>
      </c>
      <c r="P132" s="760">
        <f t="shared" si="406"/>
        <v>40.280210157618214</v>
      </c>
      <c r="Q132" s="761">
        <f t="shared" si="407"/>
        <v>45.052349149873137</v>
      </c>
      <c r="R132" s="760">
        <f t="shared" si="408"/>
        <v>0</v>
      </c>
      <c r="S132" s="760">
        <f t="shared" si="409"/>
        <v>0</v>
      </c>
      <c r="T132" s="760">
        <f t="shared" si="410"/>
        <v>0</v>
      </c>
      <c r="U132" s="761">
        <f t="shared" si="411"/>
        <v>0</v>
      </c>
      <c r="V132" s="779" t="s">
        <v>37</v>
      </c>
      <c r="W132" s="760"/>
      <c r="X132" s="760"/>
      <c r="Y132" s="763"/>
      <c r="Z132" s="762"/>
      <c r="AA132" s="762"/>
      <c r="AB132" s="760"/>
      <c r="AC132" s="763"/>
      <c r="AD132" s="762"/>
      <c r="AE132" s="313"/>
    </row>
    <row r="133" spans="1:40">
      <c r="A133" s="276"/>
      <c r="B133" s="82" t="s">
        <v>64</v>
      </c>
      <c r="C133" s="87">
        <v>6926</v>
      </c>
      <c r="D133" s="88">
        <v>17466</v>
      </c>
      <c r="E133" s="88">
        <v>1881</v>
      </c>
      <c r="F133" s="89">
        <v>181</v>
      </c>
      <c r="G133" s="98">
        <v>26454</v>
      </c>
      <c r="H133" s="90"/>
      <c r="I133" s="88"/>
      <c r="J133" s="724"/>
      <c r="K133" s="90"/>
      <c r="L133" s="313"/>
      <c r="M133" s="764">
        <f t="shared" ref="M133:M135" si="412">IF(C133&gt;0,(C133/C130)*100,)</f>
        <v>65.993330157217727</v>
      </c>
      <c r="N133" s="764">
        <f t="shared" ref="N133:N135" si="413">IF(D133&gt;0,(D133/D130)*100,)</f>
        <v>67.992837122391776</v>
      </c>
      <c r="O133" s="764">
        <f t="shared" ref="O133:O135" si="414">IF(E133&gt;0,(E133/E130)*100,)</f>
        <v>65.60865015695849</v>
      </c>
      <c r="P133" s="764">
        <f t="shared" ref="P133:P135" si="415">IF(F133&gt;0,(F133/F130)*100,)</f>
        <v>63.508771929824562</v>
      </c>
      <c r="Q133" s="765">
        <f t="shared" ref="Q133:Q135" si="416">IF(G133&gt;0,(G133/G130)*100,)</f>
        <v>67.253082496504391</v>
      </c>
      <c r="R133" s="764">
        <f t="shared" ref="R133:R135" si="417">IF(H133&gt;0,(H133/H130)*100,)</f>
        <v>0</v>
      </c>
      <c r="S133" s="756">
        <f t="shared" ref="S133:S135" si="418">IF(I133&gt;0,(I133/I130)*100,)</f>
        <v>0</v>
      </c>
      <c r="T133" s="764">
        <f t="shared" ref="T133:T135" si="419">IF(J133&gt;0,(J133/J130)*100,)</f>
        <v>0</v>
      </c>
      <c r="U133" s="765">
        <f t="shared" ref="U133:U135" si="420">IF(K133&gt;0,(K133/K130)*100,)</f>
        <v>0</v>
      </c>
      <c r="V133" s="766">
        <f>+M133+M136</f>
        <v>70.738446879466423</v>
      </c>
      <c r="W133" s="767">
        <f t="shared" ref="W133:W135" si="421">+N133+N136</f>
        <v>75.942074120211771</v>
      </c>
      <c r="X133" s="767">
        <f t="shared" ref="X133:X135" si="422">+O133+O136</f>
        <v>73.840251133589121</v>
      </c>
      <c r="Y133" s="768">
        <f t="shared" ref="Y133:Y135" si="423">+P133+P136</f>
        <v>74.385964912280699</v>
      </c>
      <c r="Z133" s="769">
        <f t="shared" ref="Z133:Z135" si="424">+Q133+Q136</f>
        <v>74.389220795729003</v>
      </c>
      <c r="AA133" s="769">
        <f t="shared" ref="AA133:AA135" si="425">+R133+R136</f>
        <v>0</v>
      </c>
      <c r="AB133" s="767">
        <f t="shared" ref="AB133:AB135" si="426">+S133+S136</f>
        <v>0</v>
      </c>
      <c r="AC133" s="768">
        <f t="shared" ref="AC133:AC135" si="427">+T133+T136</f>
        <v>0</v>
      </c>
      <c r="AD133" s="769">
        <f t="shared" ref="AD133:AD135" si="428">+U133+U136</f>
        <v>0</v>
      </c>
      <c r="AE133" s="313"/>
      <c r="AG133" s="4">
        <f>+M133+M136+M139</f>
        <v>100.00000000000001</v>
      </c>
      <c r="AH133" s="4">
        <f t="shared" ref="AH133:AH135" si="429">+N133+N136+N139</f>
        <v>100</v>
      </c>
      <c r="AI133" s="4">
        <f t="shared" ref="AI133:AI135" si="430">+O133+O136+O139</f>
        <v>100</v>
      </c>
      <c r="AJ133" s="4">
        <f t="shared" ref="AJ133:AJ135" si="431">+P133+P136+P139</f>
        <v>100</v>
      </c>
      <c r="AK133" s="4">
        <f t="shared" ref="AK133:AK135" si="432">+Q133+Q136+Q139</f>
        <v>100</v>
      </c>
      <c r="AL133" s="4">
        <f t="shared" ref="AL133:AL135" si="433">+R133+R136+R139</f>
        <v>0</v>
      </c>
      <c r="AM133" s="4">
        <f t="shared" ref="AM133:AM135" si="434">+S133+S136+S139</f>
        <v>0</v>
      </c>
      <c r="AN133" s="4">
        <f t="shared" ref="AN133:AN135" si="435">+T133+T136+T139</f>
        <v>0</v>
      </c>
    </row>
    <row r="134" spans="1:40">
      <c r="B134" s="82" t="s">
        <v>864</v>
      </c>
      <c r="C134" s="87">
        <v>7864</v>
      </c>
      <c r="D134" s="88">
        <v>19449</v>
      </c>
      <c r="E134" s="88">
        <v>2207</v>
      </c>
      <c r="F134" s="89">
        <v>160</v>
      </c>
      <c r="G134" s="98">
        <v>29680</v>
      </c>
      <c r="H134" s="90"/>
      <c r="I134" s="88"/>
      <c r="J134" s="724"/>
      <c r="K134" s="90"/>
      <c r="L134" s="313"/>
      <c r="M134" s="605">
        <f t="shared" si="412"/>
        <v>66.808257582193534</v>
      </c>
      <c r="N134" s="605">
        <f t="shared" si="413"/>
        <v>66.665524096798521</v>
      </c>
      <c r="O134" s="605">
        <f t="shared" si="414"/>
        <v>64.045269878119555</v>
      </c>
      <c r="P134" s="606">
        <f t="shared" si="415"/>
        <v>54.054054054054056</v>
      </c>
      <c r="Q134" s="607">
        <f t="shared" si="416"/>
        <v>66.417526349945177</v>
      </c>
      <c r="R134" s="608">
        <f t="shared" si="417"/>
        <v>0</v>
      </c>
      <c r="S134" s="605">
        <f t="shared" si="418"/>
        <v>0</v>
      </c>
      <c r="T134" s="606">
        <f t="shared" si="419"/>
        <v>0</v>
      </c>
      <c r="U134" s="609">
        <f t="shared" si="420"/>
        <v>0</v>
      </c>
      <c r="V134" s="734">
        <f t="shared" ref="V134:V135" si="436">+M134+M137</f>
        <v>71.276866876221234</v>
      </c>
      <c r="W134" s="734">
        <f t="shared" si="421"/>
        <v>73.897991362171794</v>
      </c>
      <c r="X134" s="743">
        <f t="shared" si="422"/>
        <v>71.793383633197905</v>
      </c>
      <c r="Y134" s="743">
        <f t="shared" si="423"/>
        <v>68.243243243243242</v>
      </c>
      <c r="Z134" s="744">
        <f t="shared" si="424"/>
        <v>73.007809877593047</v>
      </c>
      <c r="AA134" s="744">
        <f t="shared" si="425"/>
        <v>0</v>
      </c>
      <c r="AB134" s="743">
        <f t="shared" si="426"/>
        <v>0</v>
      </c>
      <c r="AC134" s="745">
        <f t="shared" si="427"/>
        <v>0</v>
      </c>
      <c r="AD134" s="743">
        <f t="shared" si="428"/>
        <v>0</v>
      </c>
      <c r="AE134" s="313"/>
      <c r="AG134" s="4">
        <f t="shared" ref="AG134:AG135" si="437">+M134+M137+M140</f>
        <v>100.00000000000001</v>
      </c>
      <c r="AH134" s="4">
        <f t="shared" si="429"/>
        <v>100</v>
      </c>
      <c r="AI134" s="4">
        <f t="shared" si="430"/>
        <v>100</v>
      </c>
      <c r="AJ134" s="4">
        <f t="shared" si="431"/>
        <v>100</v>
      </c>
      <c r="AK134" s="4">
        <f t="shared" si="432"/>
        <v>100</v>
      </c>
      <c r="AL134" s="4">
        <f t="shared" si="433"/>
        <v>0</v>
      </c>
      <c r="AM134" s="4">
        <f t="shared" si="434"/>
        <v>0</v>
      </c>
      <c r="AN134" s="4">
        <f t="shared" si="435"/>
        <v>0</v>
      </c>
    </row>
    <row r="135" spans="1:40">
      <c r="A135" s="276"/>
      <c r="B135" s="86" t="s">
        <v>1054</v>
      </c>
      <c r="C135" s="91">
        <v>7912</v>
      </c>
      <c r="D135" s="92">
        <v>21216</v>
      </c>
      <c r="E135" s="92">
        <v>2294</v>
      </c>
      <c r="F135" s="93">
        <v>139</v>
      </c>
      <c r="G135" s="99">
        <v>31561</v>
      </c>
      <c r="H135" s="94"/>
      <c r="I135" s="92"/>
      <c r="J135" s="725"/>
      <c r="K135" s="94"/>
      <c r="L135" s="313"/>
      <c r="M135" s="610">
        <f t="shared" si="412"/>
        <v>67.330439962556383</v>
      </c>
      <c r="N135" s="610">
        <f t="shared" si="413"/>
        <v>68.644643608244081</v>
      </c>
      <c r="O135" s="610">
        <f t="shared" si="414"/>
        <v>66.37731481481481</v>
      </c>
      <c r="P135" s="611">
        <f t="shared" si="415"/>
        <v>60.434782608695649</v>
      </c>
      <c r="Q135" s="612">
        <f t="shared" si="416"/>
        <v>68.101588123597452</v>
      </c>
      <c r="R135" s="613">
        <f t="shared" si="417"/>
        <v>0</v>
      </c>
      <c r="S135" s="610">
        <f t="shared" si="418"/>
        <v>0</v>
      </c>
      <c r="T135" s="611">
        <f t="shared" si="419"/>
        <v>0</v>
      </c>
      <c r="U135" s="614">
        <f t="shared" si="420"/>
        <v>0</v>
      </c>
      <c r="V135" s="770">
        <f t="shared" si="436"/>
        <v>71.696025870138712</v>
      </c>
      <c r="W135" s="771">
        <f t="shared" si="421"/>
        <v>75.594525512019928</v>
      </c>
      <c r="X135" s="771">
        <f t="shared" si="422"/>
        <v>73.726851851851848</v>
      </c>
      <c r="Y135" s="772">
        <f t="shared" si="423"/>
        <v>67.826086956521735</v>
      </c>
      <c r="Z135" s="770">
        <f t="shared" si="424"/>
        <v>74.428189193854664</v>
      </c>
      <c r="AA135" s="770">
        <f t="shared" si="425"/>
        <v>0</v>
      </c>
      <c r="AB135" s="771">
        <f t="shared" si="426"/>
        <v>0</v>
      </c>
      <c r="AC135" s="772">
        <f t="shared" si="427"/>
        <v>0</v>
      </c>
      <c r="AD135" s="770">
        <f t="shared" si="428"/>
        <v>0</v>
      </c>
      <c r="AE135" s="313"/>
      <c r="AG135" s="4">
        <f t="shared" si="437"/>
        <v>100</v>
      </c>
      <c r="AH135" s="4">
        <f t="shared" si="429"/>
        <v>100</v>
      </c>
      <c r="AI135" s="4">
        <f t="shared" si="430"/>
        <v>100</v>
      </c>
      <c r="AJ135" s="4">
        <f t="shared" si="431"/>
        <v>100</v>
      </c>
      <c r="AK135" s="4">
        <f t="shared" si="432"/>
        <v>100</v>
      </c>
      <c r="AL135" s="4">
        <f t="shared" si="433"/>
        <v>0</v>
      </c>
      <c r="AM135" s="4">
        <f t="shared" si="434"/>
        <v>0</v>
      </c>
      <c r="AN135" s="4">
        <f t="shared" si="435"/>
        <v>0</v>
      </c>
    </row>
    <row r="136" spans="1:40">
      <c r="A136" s="276"/>
      <c r="B136" s="82" t="s">
        <v>66</v>
      </c>
      <c r="C136" s="87">
        <v>498</v>
      </c>
      <c r="D136" s="88">
        <v>2042</v>
      </c>
      <c r="E136" s="88">
        <v>236</v>
      </c>
      <c r="F136" s="89">
        <v>31</v>
      </c>
      <c r="G136" s="98">
        <v>2807</v>
      </c>
      <c r="H136" s="90"/>
      <c r="I136" s="88"/>
      <c r="J136" s="724"/>
      <c r="K136" s="90"/>
      <c r="L136" s="313"/>
      <c r="M136" s="905">
        <f t="shared" ref="M136:M138" si="438">IF(C136&gt;0,(C136/C130)*100,)</f>
        <v>4.7451167222486896</v>
      </c>
      <c r="N136" s="716">
        <f>IF(D136&gt;0,(D136/D130)*100,)</f>
        <v>7.9492369978199928</v>
      </c>
      <c r="O136" s="716">
        <f t="shared" ref="O136:O138" si="439">IF(E136&gt;0,(E136/E130)*100,)</f>
        <v>8.2316009766306255</v>
      </c>
      <c r="P136" s="717">
        <f t="shared" ref="P136:P138" si="440">IF(F136&gt;0,(F136/F130)*100,)</f>
        <v>10.87719298245614</v>
      </c>
      <c r="Q136" s="718">
        <f t="shared" ref="Q136:Q138" si="441">IF(G136&gt;0,(G136/G130)*100,)</f>
        <v>7.1361382992246094</v>
      </c>
      <c r="R136" s="719">
        <f t="shared" ref="R136:R138" si="442">IF(H136&gt;0,(H136/H130)*100,)</f>
        <v>0</v>
      </c>
      <c r="S136" s="716">
        <f t="shared" ref="S136:S138" si="443">IF(I136&gt;0,(I136/I130)*100,)</f>
        <v>0</v>
      </c>
      <c r="T136" s="717">
        <f t="shared" ref="T136:T138" si="444">IF(J136&gt;0,(J136/J130)*100,)</f>
        <v>0</v>
      </c>
      <c r="U136" s="720">
        <f t="shared" ref="U136:U138" si="445">IF(K136&gt;0,(K136/K130)*100,)</f>
        <v>0</v>
      </c>
      <c r="V136" s="773"/>
      <c r="W136" s="774"/>
      <c r="X136" s="774"/>
      <c r="Y136" s="775"/>
      <c r="Z136" s="776"/>
      <c r="AA136" s="776"/>
      <c r="AB136" s="774"/>
      <c r="AC136" s="775"/>
      <c r="AD136" s="776"/>
      <c r="AE136" s="313"/>
    </row>
    <row r="137" spans="1:40">
      <c r="A137" s="276"/>
      <c r="B137" s="82" t="s">
        <v>866</v>
      </c>
      <c r="C137" s="87">
        <v>526</v>
      </c>
      <c r="D137" s="88">
        <v>2110</v>
      </c>
      <c r="E137" s="88">
        <v>267</v>
      </c>
      <c r="F137" s="89">
        <v>42</v>
      </c>
      <c r="G137" s="98">
        <v>2945</v>
      </c>
      <c r="H137" s="90"/>
      <c r="I137" s="88"/>
      <c r="J137" s="724"/>
      <c r="K137" s="90"/>
      <c r="L137" s="313"/>
      <c r="M137" s="605">
        <f t="shared" si="438"/>
        <v>4.4686092940276954</v>
      </c>
      <c r="N137" s="605">
        <f t="shared" ref="N137:N138" si="446">IF(D137&gt;0,(D137/D131)*100,)</f>
        <v>7.2324672653732769</v>
      </c>
      <c r="O137" s="605">
        <f t="shared" si="439"/>
        <v>7.7481137550783519</v>
      </c>
      <c r="P137" s="606">
        <f t="shared" si="440"/>
        <v>14.189189189189189</v>
      </c>
      <c r="Q137" s="607">
        <f t="shared" si="441"/>
        <v>6.5902835276478626</v>
      </c>
      <c r="R137" s="608">
        <f t="shared" si="442"/>
        <v>0</v>
      </c>
      <c r="S137" s="605">
        <f t="shared" si="443"/>
        <v>0</v>
      </c>
      <c r="T137" s="606">
        <f t="shared" si="444"/>
        <v>0</v>
      </c>
      <c r="U137" s="609">
        <f t="shared" si="445"/>
        <v>0</v>
      </c>
      <c r="V137" s="734"/>
      <c r="W137" s="734"/>
      <c r="X137" s="743"/>
      <c r="Y137" s="743"/>
      <c r="Z137" s="744"/>
      <c r="AA137" s="744"/>
      <c r="AB137" s="743"/>
      <c r="AC137" s="745"/>
      <c r="AD137" s="743"/>
      <c r="AE137" s="313"/>
    </row>
    <row r="138" spans="1:40">
      <c r="A138" s="276"/>
      <c r="B138" s="86" t="s">
        <v>1058</v>
      </c>
      <c r="C138" s="91">
        <v>513</v>
      </c>
      <c r="D138" s="92">
        <v>2148</v>
      </c>
      <c r="E138" s="92">
        <v>254</v>
      </c>
      <c r="F138" s="93">
        <v>17</v>
      </c>
      <c r="G138" s="99">
        <v>2932</v>
      </c>
      <c r="H138" s="94"/>
      <c r="I138" s="92"/>
      <c r="J138" s="725"/>
      <c r="K138" s="94"/>
      <c r="L138" s="313"/>
      <c r="M138" s="610">
        <f t="shared" si="438"/>
        <v>4.3655859075823331</v>
      </c>
      <c r="N138" s="610">
        <f t="shared" si="446"/>
        <v>6.9498819037758439</v>
      </c>
      <c r="O138" s="610">
        <f t="shared" si="439"/>
        <v>7.3495370370370363</v>
      </c>
      <c r="P138" s="611">
        <f t="shared" si="440"/>
        <v>7.3913043478260869</v>
      </c>
      <c r="Q138" s="612">
        <f t="shared" si="441"/>
        <v>6.3266010702572064</v>
      </c>
      <c r="R138" s="613">
        <f t="shared" si="442"/>
        <v>0</v>
      </c>
      <c r="S138" s="610">
        <f t="shared" si="443"/>
        <v>0</v>
      </c>
      <c r="T138" s="611">
        <f t="shared" si="444"/>
        <v>0</v>
      </c>
      <c r="U138" s="614">
        <f t="shared" si="445"/>
        <v>0</v>
      </c>
      <c r="V138" s="770"/>
      <c r="W138" s="771"/>
      <c r="X138" s="771"/>
      <c r="Y138" s="772"/>
      <c r="Z138" s="770"/>
      <c r="AA138" s="770"/>
      <c r="AB138" s="771"/>
      <c r="AC138" s="772"/>
      <c r="AD138" s="770"/>
      <c r="AE138" s="313"/>
    </row>
    <row r="139" spans="1:40">
      <c r="A139" s="276"/>
      <c r="B139" s="82" t="s">
        <v>68</v>
      </c>
      <c r="C139" s="87">
        <v>3071</v>
      </c>
      <c r="D139" s="88">
        <v>6180</v>
      </c>
      <c r="E139" s="88">
        <v>750</v>
      </c>
      <c r="F139" s="89">
        <v>73</v>
      </c>
      <c r="G139" s="98">
        <v>10074</v>
      </c>
      <c r="H139" s="90"/>
      <c r="I139" s="88"/>
      <c r="J139" s="724"/>
      <c r="K139" s="90"/>
      <c r="L139" s="313"/>
      <c r="M139" s="905">
        <f t="shared" ref="M139:M141" si="447">IF(C139&gt;0,(C139/C130)*100,)</f>
        <v>29.261553120533591</v>
      </c>
      <c r="N139" s="716">
        <f>IF(D139&gt;0,(D139/D130)*100,)</f>
        <v>24.057925879788229</v>
      </c>
      <c r="O139" s="716">
        <f t="shared" ref="O139:O141" si="448">IF(E139&gt;0,(E139/E130)*100,)</f>
        <v>26.159748866410879</v>
      </c>
      <c r="P139" s="717">
        <f t="shared" ref="P139:P141" si="449">IF(F139&gt;0,(F139/F130)*100,)</f>
        <v>25.614035087719301</v>
      </c>
      <c r="Q139" s="718">
        <f t="shared" ref="Q139:Q141" si="450">IF(G139&gt;0,(G139/G130)*100,)</f>
        <v>25.610779204271005</v>
      </c>
      <c r="R139" s="719">
        <f t="shared" ref="R139:R141" si="451">IF(H139&gt;0,(H139/H130)*100,)</f>
        <v>0</v>
      </c>
      <c r="S139" s="716">
        <f t="shared" ref="S139:S141" si="452">IF(I139&gt;0,(I139/I130)*100,)</f>
        <v>0</v>
      </c>
      <c r="T139" s="717">
        <f t="shared" ref="T139:T141" si="453">IF(J139&gt;0,(J139/J130)*100,)</f>
        <v>0</v>
      </c>
      <c r="U139" s="720">
        <f t="shared" ref="U139:U141" si="454">IF(K139&gt;0,(K139/K130)*100,)</f>
        <v>0</v>
      </c>
      <c r="V139" s="734"/>
      <c r="W139" s="734"/>
      <c r="X139" s="743"/>
      <c r="Y139" s="743"/>
      <c r="Z139" s="744"/>
      <c r="AA139" s="744"/>
      <c r="AB139" s="743"/>
      <c r="AC139" s="745"/>
      <c r="AD139" s="743"/>
      <c r="AE139" s="313"/>
    </row>
    <row r="140" spans="1:40">
      <c r="A140" s="276"/>
      <c r="B140" s="82" t="s">
        <v>868</v>
      </c>
      <c r="C140" s="87">
        <v>3381</v>
      </c>
      <c r="D140" s="88">
        <v>7615</v>
      </c>
      <c r="E140" s="88">
        <v>972</v>
      </c>
      <c r="F140" s="89">
        <v>94</v>
      </c>
      <c r="G140" s="98">
        <v>12062</v>
      </c>
      <c r="H140" s="90"/>
      <c r="I140" s="88"/>
      <c r="J140" s="724"/>
      <c r="K140" s="90"/>
      <c r="L140" s="313"/>
      <c r="M140" s="605">
        <f t="shared" si="447"/>
        <v>28.723133123778776</v>
      </c>
      <c r="N140" s="605">
        <f t="shared" ref="N140:N141" si="455">IF(D140&gt;0,(D140/D131)*100,)</f>
        <v>26.102008637828206</v>
      </c>
      <c r="O140" s="605">
        <f t="shared" si="448"/>
        <v>28.206616366802091</v>
      </c>
      <c r="P140" s="606">
        <f t="shared" si="449"/>
        <v>31.756756756756754</v>
      </c>
      <c r="Q140" s="607">
        <f t="shared" si="450"/>
        <v>26.99219012240696</v>
      </c>
      <c r="R140" s="608">
        <f t="shared" si="451"/>
        <v>0</v>
      </c>
      <c r="S140" s="605">
        <f t="shared" si="452"/>
        <v>0</v>
      </c>
      <c r="T140" s="606">
        <f t="shared" si="453"/>
        <v>0</v>
      </c>
      <c r="U140" s="609">
        <f t="shared" si="454"/>
        <v>0</v>
      </c>
      <c r="V140" s="734"/>
      <c r="W140" s="734"/>
      <c r="X140" s="743"/>
      <c r="Y140" s="743"/>
      <c r="Z140" s="744"/>
      <c r="AA140" s="744"/>
      <c r="AB140" s="743"/>
      <c r="AC140" s="745"/>
      <c r="AD140" s="743"/>
      <c r="AE140" s="313"/>
    </row>
    <row r="141" spans="1:40">
      <c r="A141" s="276"/>
      <c r="B141" s="86" t="s">
        <v>1056</v>
      </c>
      <c r="C141" s="91">
        <v>3326</v>
      </c>
      <c r="D141" s="92">
        <v>7543</v>
      </c>
      <c r="E141" s="92">
        <v>908</v>
      </c>
      <c r="F141" s="93">
        <v>74</v>
      </c>
      <c r="G141" s="99">
        <v>11851</v>
      </c>
      <c r="H141" s="94"/>
      <c r="I141" s="92"/>
      <c r="J141" s="725"/>
      <c r="K141" s="94"/>
      <c r="L141" s="313"/>
      <c r="M141" s="610">
        <f t="shared" si="447"/>
        <v>28.303974129861288</v>
      </c>
      <c r="N141" s="610">
        <f t="shared" si="455"/>
        <v>24.405474487980069</v>
      </c>
      <c r="O141" s="610">
        <f t="shared" si="448"/>
        <v>26.273148148148145</v>
      </c>
      <c r="P141" s="611">
        <f t="shared" si="449"/>
        <v>32.173913043478258</v>
      </c>
      <c r="Q141" s="612">
        <f t="shared" si="450"/>
        <v>25.571810806145344</v>
      </c>
      <c r="R141" s="613">
        <f t="shared" si="451"/>
        <v>0</v>
      </c>
      <c r="S141" s="610">
        <f t="shared" si="452"/>
        <v>0</v>
      </c>
      <c r="T141" s="611">
        <f t="shared" si="453"/>
        <v>0</v>
      </c>
      <c r="U141" s="614">
        <f t="shared" si="454"/>
        <v>0</v>
      </c>
      <c r="V141" s="777" t="s">
        <v>649</v>
      </c>
      <c r="W141" s="771"/>
      <c r="X141" s="771"/>
      <c r="Y141" s="772"/>
      <c r="Z141" s="770"/>
      <c r="AA141" s="770"/>
      <c r="AB141" s="771"/>
      <c r="AC141" s="772"/>
      <c r="AD141" s="770"/>
      <c r="AE141" s="313"/>
    </row>
    <row r="142" spans="1:40">
      <c r="A142" s="276"/>
      <c r="B142" s="82" t="s">
        <v>70</v>
      </c>
      <c r="C142" s="87">
        <v>2874</v>
      </c>
      <c r="D142" s="88">
        <v>7470</v>
      </c>
      <c r="E142" s="88">
        <v>938</v>
      </c>
      <c r="F142" s="89">
        <v>87</v>
      </c>
      <c r="G142" s="98">
        <v>11369</v>
      </c>
      <c r="H142" s="90"/>
      <c r="I142" s="88"/>
      <c r="J142" s="724"/>
      <c r="K142" s="90"/>
      <c r="L142" s="313"/>
      <c r="M142" s="905">
        <f t="shared" ref="M142:M144" si="456">IF(C142&gt;0,(C142/C128)*100,)</f>
        <v>27.840743969776227</v>
      </c>
      <c r="N142" s="716">
        <f t="shared" ref="N142:N144" si="457">IF(D142&gt;0,(D142/D128)*100,)</f>
        <v>31.044800930928435</v>
      </c>
      <c r="O142" s="716">
        <f t="shared" ref="O142:O144" si="458">IF(E142&gt;0,(E142/E128)*100,)</f>
        <v>34.409391049156277</v>
      </c>
      <c r="P142" s="717">
        <f t="shared" ref="P142:P144" si="459">IF(F142&gt;0,(F142/F128)*100,)</f>
        <v>36.25</v>
      </c>
      <c r="Q142" s="718">
        <f t="shared" ref="Q142:Q144" si="460">IF(G142&gt;0,(G142/G128)*100,)</f>
        <v>30.438274744986749</v>
      </c>
      <c r="R142" s="719">
        <f t="shared" ref="R142:R144" si="461">IF(H142&gt;0,(H142/H128)*100,)</f>
        <v>0</v>
      </c>
      <c r="S142" s="716">
        <f t="shared" ref="S142:S144" si="462">IF(I142&gt;0,(I142/I128)*100,)</f>
        <v>0</v>
      </c>
      <c r="T142" s="717">
        <f t="shared" ref="T142:T144" si="463">IF(J142&gt;0,(J142/J128)*100,)</f>
        <v>0</v>
      </c>
      <c r="U142" s="720">
        <f t="shared" ref="U142:U144" si="464">IF(K142&gt;0,(K142/K128)*100,)</f>
        <v>0</v>
      </c>
      <c r="V142" s="773">
        <f>+M142+M145+M148</f>
        <v>57.522038167199455</v>
      </c>
      <c r="W142" s="774">
        <f t="shared" ref="W142:W144" si="465">+N142+N145+N148</f>
        <v>60.140470451334053</v>
      </c>
      <c r="X142" s="774">
        <f t="shared" ref="X142:X144" si="466">+O142+O145+O148</f>
        <v>60.895084372707267</v>
      </c>
      <c r="Y142" s="775">
        <f t="shared" ref="Y142:Y144" si="467">+P142+P145+P148</f>
        <v>61.666666666666671</v>
      </c>
      <c r="Z142" s="776">
        <f t="shared" ref="Z142:Z144" si="468">+Q142+Q145+Q148</f>
        <v>59.481673850767052</v>
      </c>
      <c r="AA142" s="776">
        <f t="shared" ref="AA142:AA144" si="469">+R142+R145+R148</f>
        <v>0</v>
      </c>
      <c r="AB142" s="774">
        <f t="shared" ref="AB142:AB144" si="470">+S142+S145+S148</f>
        <v>0</v>
      </c>
      <c r="AC142" s="775">
        <f t="shared" ref="AC142:AC144" si="471">+T142+T145+T148</f>
        <v>0</v>
      </c>
      <c r="AD142" s="776">
        <f t="shared" ref="AD142:AD144" si="472">+U142+U145+U148</f>
        <v>0</v>
      </c>
      <c r="AE142" s="313"/>
      <c r="AG142" s="4">
        <f>+M142+M145+M148+M151</f>
        <v>100</v>
      </c>
      <c r="AH142" s="4">
        <f t="shared" ref="AH142:AH144" si="473">+N142+N145+N148+N151</f>
        <v>100</v>
      </c>
      <c r="AI142" s="4">
        <f t="shared" ref="AI142:AI144" si="474">+O142+O145+O148+O151</f>
        <v>100</v>
      </c>
      <c r="AJ142" s="4">
        <f t="shared" ref="AJ142:AJ144" si="475">+P142+P145+P148+P151</f>
        <v>100</v>
      </c>
      <c r="AK142" s="4">
        <f t="shared" ref="AK142:AK144" si="476">+Q142+Q145+Q148+Q151</f>
        <v>100</v>
      </c>
      <c r="AL142" s="4">
        <f t="shared" ref="AL142:AL144" si="477">+R142+R145+R148+R151</f>
        <v>0</v>
      </c>
      <c r="AM142" s="4">
        <f t="shared" ref="AM142:AM144" si="478">+S142+S145+S148+S151</f>
        <v>0</v>
      </c>
      <c r="AN142" s="4">
        <f t="shared" ref="AN142:AN144" si="479">+T142+T145+T148+T151</f>
        <v>0</v>
      </c>
    </row>
    <row r="143" spans="1:40">
      <c r="A143" s="276"/>
      <c r="B143" s="82" t="s">
        <v>870</v>
      </c>
      <c r="C143" s="87">
        <v>2773</v>
      </c>
      <c r="D143" s="88">
        <v>7751</v>
      </c>
      <c r="E143" s="88">
        <v>998</v>
      </c>
      <c r="F143" s="89">
        <v>99</v>
      </c>
      <c r="G143" s="98">
        <v>11621</v>
      </c>
      <c r="H143" s="90"/>
      <c r="I143" s="88"/>
      <c r="J143" s="724"/>
      <c r="K143" s="90"/>
      <c r="L143" s="313"/>
      <c r="M143" s="605">
        <f t="shared" si="456"/>
        <v>26.872758988274057</v>
      </c>
      <c r="N143" s="605">
        <f t="shared" si="457"/>
        <v>32.305255699579043</v>
      </c>
      <c r="O143" s="605">
        <f t="shared" si="458"/>
        <v>34.616718695802987</v>
      </c>
      <c r="P143" s="606">
        <f t="shared" si="459"/>
        <v>40.08097165991903</v>
      </c>
      <c r="Q143" s="607">
        <f t="shared" si="460"/>
        <v>31.037337749051868</v>
      </c>
      <c r="R143" s="608">
        <f t="shared" si="461"/>
        <v>0</v>
      </c>
      <c r="S143" s="605">
        <f t="shared" si="462"/>
        <v>0</v>
      </c>
      <c r="T143" s="606">
        <f t="shared" si="463"/>
        <v>0</v>
      </c>
      <c r="U143" s="609">
        <f t="shared" si="464"/>
        <v>0</v>
      </c>
      <c r="V143" s="734">
        <f t="shared" ref="V143:V144" si="480">+M143+M146+M149</f>
        <v>57.088865200116288</v>
      </c>
      <c r="W143" s="734">
        <f t="shared" si="465"/>
        <v>61.718001083649398</v>
      </c>
      <c r="X143" s="743">
        <f t="shared" si="466"/>
        <v>62.539021852237262</v>
      </c>
      <c r="Y143" s="743">
        <f t="shared" si="467"/>
        <v>65.991902834008101</v>
      </c>
      <c r="Z143" s="744">
        <f t="shared" si="468"/>
        <v>60.533625340526683</v>
      </c>
      <c r="AA143" s="744">
        <f t="shared" si="469"/>
        <v>0</v>
      </c>
      <c r="AB143" s="743">
        <f t="shared" si="470"/>
        <v>0</v>
      </c>
      <c r="AC143" s="745">
        <f t="shared" si="471"/>
        <v>0</v>
      </c>
      <c r="AD143" s="743">
        <f t="shared" si="472"/>
        <v>0</v>
      </c>
      <c r="AE143" s="313"/>
      <c r="AG143" s="4">
        <f t="shared" ref="AG143:AG144" si="481">+M143+M146+M149+M152</f>
        <v>100</v>
      </c>
      <c r="AH143" s="4">
        <f t="shared" si="473"/>
        <v>100</v>
      </c>
      <c r="AI143" s="4">
        <f t="shared" si="474"/>
        <v>100</v>
      </c>
      <c r="AJ143" s="4">
        <f t="shared" si="475"/>
        <v>100</v>
      </c>
      <c r="AK143" s="4">
        <f t="shared" si="476"/>
        <v>100</v>
      </c>
      <c r="AL143" s="4">
        <f t="shared" si="477"/>
        <v>0</v>
      </c>
      <c r="AM143" s="4">
        <f t="shared" si="478"/>
        <v>0</v>
      </c>
      <c r="AN143" s="4">
        <f t="shared" si="479"/>
        <v>0</v>
      </c>
    </row>
    <row r="144" spans="1:40">
      <c r="A144" s="276"/>
      <c r="B144" s="86" t="s">
        <v>1060</v>
      </c>
      <c r="C144" s="91">
        <v>3277</v>
      </c>
      <c r="D144" s="92">
        <v>9069</v>
      </c>
      <c r="E144" s="92">
        <v>1080</v>
      </c>
      <c r="F144" s="93">
        <v>114</v>
      </c>
      <c r="G144" s="99">
        <v>13540</v>
      </c>
      <c r="H144" s="94"/>
      <c r="I144" s="714"/>
      <c r="J144" s="725"/>
      <c r="K144" s="94"/>
      <c r="L144" s="313"/>
      <c r="M144" s="610">
        <f t="shared" si="456"/>
        <v>31.22439256788947</v>
      </c>
      <c r="N144" s="610">
        <f t="shared" si="457"/>
        <v>35.304422298349422</v>
      </c>
      <c r="O144" s="610">
        <f t="shared" si="458"/>
        <v>37.670038367631669</v>
      </c>
      <c r="P144" s="611">
        <f t="shared" si="459"/>
        <v>40</v>
      </c>
      <c r="Q144" s="612">
        <f t="shared" si="460"/>
        <v>34.422270242786325</v>
      </c>
      <c r="R144" s="613">
        <f t="shared" si="461"/>
        <v>0</v>
      </c>
      <c r="S144" s="610">
        <f t="shared" si="462"/>
        <v>0</v>
      </c>
      <c r="T144" s="611">
        <f t="shared" si="463"/>
        <v>0</v>
      </c>
      <c r="U144" s="614">
        <f t="shared" si="464"/>
        <v>0</v>
      </c>
      <c r="V144" s="770">
        <f t="shared" si="480"/>
        <v>57.798951881848495</v>
      </c>
      <c r="W144" s="771">
        <f t="shared" si="465"/>
        <v>64.411398318280902</v>
      </c>
      <c r="X144" s="771">
        <f t="shared" si="466"/>
        <v>64.213463550749907</v>
      </c>
      <c r="Y144" s="772">
        <f t="shared" si="467"/>
        <v>66.666666666666657</v>
      </c>
      <c r="Z144" s="770">
        <f t="shared" si="468"/>
        <v>62.649040294902761</v>
      </c>
      <c r="AA144" s="770">
        <f t="shared" si="469"/>
        <v>0</v>
      </c>
      <c r="AB144" s="771">
        <f t="shared" si="470"/>
        <v>0</v>
      </c>
      <c r="AC144" s="772">
        <f t="shared" si="471"/>
        <v>0</v>
      </c>
      <c r="AD144" s="770">
        <f t="shared" si="472"/>
        <v>0</v>
      </c>
      <c r="AE144" s="313"/>
      <c r="AG144" s="4">
        <f t="shared" si="481"/>
        <v>100</v>
      </c>
      <c r="AH144" s="4">
        <f t="shared" si="473"/>
        <v>100</v>
      </c>
      <c r="AI144" s="4">
        <f t="shared" si="474"/>
        <v>100</v>
      </c>
      <c r="AJ144" s="4">
        <f t="shared" si="475"/>
        <v>99.999999999999986</v>
      </c>
      <c r="AK144" s="4">
        <f t="shared" si="476"/>
        <v>100</v>
      </c>
      <c r="AL144" s="4">
        <f t="shared" si="477"/>
        <v>0</v>
      </c>
      <c r="AM144" s="4">
        <f t="shared" si="478"/>
        <v>0</v>
      </c>
      <c r="AN144" s="4">
        <f t="shared" si="479"/>
        <v>0</v>
      </c>
    </row>
    <row r="145" spans="1:40">
      <c r="A145" s="276"/>
      <c r="B145" s="82" t="s">
        <v>72</v>
      </c>
      <c r="C145" s="87">
        <v>1728</v>
      </c>
      <c r="D145" s="88">
        <v>3566</v>
      </c>
      <c r="E145" s="88">
        <v>312</v>
      </c>
      <c r="F145" s="89">
        <v>12</v>
      </c>
      <c r="G145" s="98">
        <v>5618</v>
      </c>
      <c r="H145" s="90"/>
      <c r="I145" s="88"/>
      <c r="J145" s="724"/>
      <c r="K145" s="90"/>
      <c r="L145" s="313"/>
      <c r="M145" s="905">
        <f t="shared" ref="M145:M147" si="482">IF(C145&gt;0,(C145/C128)*100,)</f>
        <v>16.739319965126416</v>
      </c>
      <c r="N145" s="716">
        <f t="shared" ref="N145:N147" si="483">IF(D145&gt;0,(D145/D128)*100,)</f>
        <v>14.820048208793949</v>
      </c>
      <c r="O145" s="716">
        <f t="shared" ref="O145:O147" si="484">IF(E145&gt;0,(E145/E128)*100,)</f>
        <v>11.445341159207629</v>
      </c>
      <c r="P145" s="717">
        <f t="shared" ref="P145:P147" si="485">IF(F145&gt;0,(F145/F128)*100,)</f>
        <v>5</v>
      </c>
      <c r="Q145" s="718">
        <f t="shared" ref="Q145:Q147" si="486">IF(G145&gt;0,(G145/G128)*100,)</f>
        <v>15.04109662391904</v>
      </c>
      <c r="R145" s="719">
        <f t="shared" ref="R145:R147" si="487">IF(H145&gt;0,(H145/H128)*100,)</f>
        <v>0</v>
      </c>
      <c r="S145" s="716">
        <f t="shared" ref="S145:S147" si="488">IF(I145&gt;0,(I145/I128)*100,)</f>
        <v>0</v>
      </c>
      <c r="T145" s="717">
        <f t="shared" ref="T145:T147" si="489">IF(J145&gt;0,(J145/J128)*100,)</f>
        <v>0</v>
      </c>
      <c r="U145" s="720">
        <f t="shared" ref="U145:U147" si="490">IF(K145&gt;0,(K145/K128)*100,)</f>
        <v>0</v>
      </c>
      <c r="V145" s="773"/>
      <c r="W145" s="774"/>
      <c r="X145" s="774"/>
      <c r="Y145" s="775"/>
      <c r="Z145" s="776"/>
      <c r="AA145" s="776"/>
      <c r="AB145" s="774"/>
      <c r="AC145" s="775"/>
      <c r="AD145" s="776"/>
      <c r="AE145" s="313"/>
    </row>
    <row r="146" spans="1:40">
      <c r="A146" s="276"/>
      <c r="B146" s="82" t="s">
        <v>872</v>
      </c>
      <c r="C146" s="87">
        <v>1742</v>
      </c>
      <c r="D146" s="88">
        <v>3601</v>
      </c>
      <c r="E146" s="88">
        <v>361</v>
      </c>
      <c r="F146" s="89">
        <v>22</v>
      </c>
      <c r="G146" s="98">
        <v>5726</v>
      </c>
      <c r="H146" s="90"/>
      <c r="I146" s="88"/>
      <c r="J146" s="724"/>
      <c r="K146" s="90"/>
      <c r="L146" s="313"/>
      <c r="M146" s="605">
        <f t="shared" si="482"/>
        <v>16.881480763639889</v>
      </c>
      <c r="N146" s="605">
        <f t="shared" si="483"/>
        <v>15.008544158712958</v>
      </c>
      <c r="O146" s="605">
        <f t="shared" si="484"/>
        <v>12.521678806798473</v>
      </c>
      <c r="P146" s="606">
        <f t="shared" si="485"/>
        <v>8.9068825910931171</v>
      </c>
      <c r="Q146" s="607">
        <f t="shared" si="486"/>
        <v>15.292986485764647</v>
      </c>
      <c r="R146" s="608">
        <f t="shared" si="487"/>
        <v>0</v>
      </c>
      <c r="S146" s="605">
        <f t="shared" si="488"/>
        <v>0</v>
      </c>
      <c r="T146" s="606">
        <f t="shared" si="489"/>
        <v>0</v>
      </c>
      <c r="U146" s="609">
        <f t="shared" si="490"/>
        <v>0</v>
      </c>
      <c r="V146" s="734"/>
      <c r="W146" s="734"/>
      <c r="X146" s="743"/>
      <c r="Y146" s="743"/>
      <c r="Z146" s="744"/>
      <c r="AA146" s="744"/>
      <c r="AB146" s="743"/>
      <c r="AC146" s="745"/>
      <c r="AD146" s="743"/>
      <c r="AE146" s="313"/>
    </row>
    <row r="147" spans="1:40">
      <c r="A147" s="276"/>
      <c r="B147" s="86" t="s">
        <v>1062</v>
      </c>
      <c r="C147" s="91">
        <v>1623</v>
      </c>
      <c r="D147" s="92">
        <v>3886</v>
      </c>
      <c r="E147" s="92">
        <v>344</v>
      </c>
      <c r="F147" s="93">
        <v>34</v>
      </c>
      <c r="G147" s="99">
        <v>5887</v>
      </c>
      <c r="H147" s="94"/>
      <c r="I147" s="92"/>
      <c r="J147" s="725"/>
      <c r="K147" s="94"/>
      <c r="L147" s="313"/>
      <c r="M147" s="610">
        <f t="shared" si="482"/>
        <v>15.464506908051453</v>
      </c>
      <c r="N147" s="610">
        <f t="shared" si="483"/>
        <v>15.127686079103084</v>
      </c>
      <c r="O147" s="610">
        <f t="shared" si="484"/>
        <v>11.998604813393792</v>
      </c>
      <c r="P147" s="611">
        <f t="shared" si="485"/>
        <v>11.929824561403509</v>
      </c>
      <c r="Q147" s="612">
        <f t="shared" si="486"/>
        <v>14.96631498665311</v>
      </c>
      <c r="R147" s="613">
        <f t="shared" si="487"/>
        <v>0</v>
      </c>
      <c r="S147" s="610">
        <f t="shared" si="488"/>
        <v>0</v>
      </c>
      <c r="T147" s="611">
        <f t="shared" si="489"/>
        <v>0</v>
      </c>
      <c r="U147" s="614">
        <f t="shared" si="490"/>
        <v>0</v>
      </c>
      <c r="V147" s="770"/>
      <c r="W147" s="771"/>
      <c r="X147" s="771"/>
      <c r="Y147" s="772"/>
      <c r="Z147" s="770"/>
      <c r="AA147" s="770"/>
      <c r="AB147" s="771"/>
      <c r="AC147" s="772"/>
      <c r="AD147" s="770"/>
      <c r="AE147" s="313"/>
    </row>
    <row r="148" spans="1:40">
      <c r="A148" s="276"/>
      <c r="B148" s="82" t="s">
        <v>74</v>
      </c>
      <c r="C148" s="87">
        <v>1336</v>
      </c>
      <c r="D148" s="88">
        <v>3435</v>
      </c>
      <c r="E148" s="88">
        <v>410</v>
      </c>
      <c r="F148" s="89">
        <v>49</v>
      </c>
      <c r="G148" s="98">
        <v>5230</v>
      </c>
      <c r="H148" s="90"/>
      <c r="I148" s="88"/>
      <c r="J148" s="724"/>
      <c r="K148" s="90"/>
      <c r="L148" s="313"/>
      <c r="M148" s="905">
        <f t="shared" ref="M148:M150" si="491">IF(C148&gt;0,(C148/C128)*100,)</f>
        <v>12.941974232296813</v>
      </c>
      <c r="N148" s="716">
        <f t="shared" ref="N148:N150" si="492">IF(D148&gt;0,(D148/D128)*100,)</f>
        <v>14.275621311611669</v>
      </c>
      <c r="O148" s="716">
        <f t="shared" ref="O148:O150" si="493">IF(E148&gt;0,(E148/E128)*100,)</f>
        <v>15.040352164343359</v>
      </c>
      <c r="P148" s="717">
        <f t="shared" ref="P148:P150" si="494">IF(F148&gt;0,(F148/F128)*100,)</f>
        <v>20.416666666666668</v>
      </c>
      <c r="Q148" s="718">
        <f t="shared" ref="Q148:Q150" si="495">IF(G148&gt;0,(G148/G128)*100,)</f>
        <v>14.002302481861262</v>
      </c>
      <c r="R148" s="719">
        <f t="shared" ref="R148:R150" si="496">IF(H148&gt;0,(H148/H128)*100,)</f>
        <v>0</v>
      </c>
      <c r="S148" s="716">
        <f t="shared" ref="S148:S150" si="497">IF(I148&gt;0,(I148/I128)*100,)</f>
        <v>0</v>
      </c>
      <c r="T148" s="717">
        <f t="shared" ref="T148:T150" si="498">IF(J148&gt;0,(J148/J128)*100,)</f>
        <v>0</v>
      </c>
      <c r="U148" s="720">
        <f t="shared" ref="U148:U150" si="499">IF(K148&gt;0,(K148/K128)*100,)</f>
        <v>0</v>
      </c>
      <c r="V148" s="773"/>
      <c r="W148" s="774"/>
      <c r="X148" s="774"/>
      <c r="Y148" s="775"/>
      <c r="Z148" s="776"/>
      <c r="AA148" s="776"/>
      <c r="AB148" s="774"/>
      <c r="AC148" s="775"/>
      <c r="AD148" s="776"/>
      <c r="AE148" s="313"/>
      <c r="AF148" s="660"/>
      <c r="AG148" s="660"/>
      <c r="AH148" s="660"/>
      <c r="AI148" s="660"/>
      <c r="AJ148" s="660"/>
      <c r="AK148" s="660"/>
      <c r="AL148" s="660"/>
      <c r="AM148" s="660"/>
      <c r="AN148" s="660"/>
    </row>
    <row r="149" spans="1:40">
      <c r="A149" s="276"/>
      <c r="B149" s="82" t="s">
        <v>874</v>
      </c>
      <c r="C149" s="87">
        <v>1376</v>
      </c>
      <c r="D149" s="88">
        <v>3456</v>
      </c>
      <c r="E149" s="88">
        <v>444</v>
      </c>
      <c r="F149" s="89">
        <v>42</v>
      </c>
      <c r="G149" s="98">
        <v>5318</v>
      </c>
      <c r="H149" s="90"/>
      <c r="I149" s="88"/>
      <c r="J149" s="724"/>
      <c r="K149" s="90"/>
      <c r="L149" s="313"/>
      <c r="M149" s="605">
        <f t="shared" si="491"/>
        <v>13.334625448202345</v>
      </c>
      <c r="N149" s="605">
        <f t="shared" si="492"/>
        <v>14.404201225357397</v>
      </c>
      <c r="O149" s="605">
        <f t="shared" si="493"/>
        <v>15.400624349635796</v>
      </c>
      <c r="P149" s="606">
        <f t="shared" si="494"/>
        <v>17.004048582995949</v>
      </c>
      <c r="Q149" s="607">
        <f t="shared" si="495"/>
        <v>14.203301105710164</v>
      </c>
      <c r="R149" s="608">
        <f t="shared" si="496"/>
        <v>0</v>
      </c>
      <c r="S149" s="605">
        <f t="shared" si="497"/>
        <v>0</v>
      </c>
      <c r="T149" s="606">
        <f t="shared" si="498"/>
        <v>0</v>
      </c>
      <c r="U149" s="609">
        <f t="shared" si="499"/>
        <v>0</v>
      </c>
      <c r="V149" s="734"/>
      <c r="W149" s="734"/>
      <c r="X149" s="743"/>
      <c r="Y149" s="743"/>
      <c r="Z149" s="744"/>
      <c r="AA149" s="744"/>
      <c r="AB149" s="743"/>
      <c r="AC149" s="745"/>
      <c r="AD149" s="743"/>
      <c r="AE149" s="313"/>
    </row>
    <row r="150" spans="1:40">
      <c r="A150" s="276"/>
      <c r="B150" s="86" t="s">
        <v>1064</v>
      </c>
      <c r="C150" s="91">
        <v>1166</v>
      </c>
      <c r="D150" s="92">
        <v>3591</v>
      </c>
      <c r="E150" s="92">
        <v>417</v>
      </c>
      <c r="F150" s="93">
        <v>42</v>
      </c>
      <c r="G150" s="99">
        <v>5216</v>
      </c>
      <c r="H150" s="94"/>
      <c r="I150" s="92"/>
      <c r="J150" s="725"/>
      <c r="K150" s="94"/>
      <c r="L150" s="313"/>
      <c r="M150" s="610">
        <f t="shared" si="491"/>
        <v>11.110052405907576</v>
      </c>
      <c r="N150" s="610">
        <f t="shared" si="492"/>
        <v>13.979289940828401</v>
      </c>
      <c r="O150" s="610">
        <f t="shared" si="493"/>
        <v>14.544820369724452</v>
      </c>
      <c r="P150" s="611">
        <f t="shared" si="494"/>
        <v>14.736842105263156</v>
      </c>
      <c r="Q150" s="612">
        <f t="shared" si="495"/>
        <v>13.260455065463328</v>
      </c>
      <c r="R150" s="613">
        <f t="shared" si="496"/>
        <v>0</v>
      </c>
      <c r="S150" s="610">
        <f t="shared" si="497"/>
        <v>0</v>
      </c>
      <c r="T150" s="611">
        <f t="shared" si="498"/>
        <v>0</v>
      </c>
      <c r="U150" s="614">
        <f t="shared" si="499"/>
        <v>0</v>
      </c>
      <c r="V150" s="770"/>
      <c r="W150" s="771"/>
      <c r="X150" s="771"/>
      <c r="Y150" s="772"/>
      <c r="Z150" s="770"/>
      <c r="AA150" s="770"/>
      <c r="AB150" s="771"/>
      <c r="AC150" s="772"/>
      <c r="AD150" s="770"/>
      <c r="AE150" s="313"/>
    </row>
    <row r="151" spans="1:40">
      <c r="A151" s="276"/>
      <c r="B151" s="641" t="s">
        <v>76</v>
      </c>
      <c r="C151" s="642">
        <v>4385</v>
      </c>
      <c r="D151" s="618">
        <v>9591</v>
      </c>
      <c r="E151" s="618">
        <v>1066</v>
      </c>
      <c r="F151" s="602">
        <v>92</v>
      </c>
      <c r="G151" s="721">
        <v>15134</v>
      </c>
      <c r="H151" s="601"/>
      <c r="I151" s="618"/>
      <c r="J151" s="723"/>
      <c r="K151" s="601"/>
      <c r="L151" s="313"/>
      <c r="M151" s="905">
        <f>IF(C151&gt;0,(C151/C128)*100,)</f>
        <v>42.477961832800545</v>
      </c>
      <c r="N151" s="716">
        <f t="shared" ref="N151:N153" si="500">IF(D151&gt;0,(D151/D128)*100,)</f>
        <v>39.859529548665947</v>
      </c>
      <c r="O151" s="716">
        <f t="shared" ref="O151:O153" si="501">IF(E151&gt;0,(E151/E128)*100,)</f>
        <v>39.104915627292733</v>
      </c>
      <c r="P151" s="717">
        <f t="shared" ref="P151:P153" si="502">IF(F151&gt;0,(F151/F128)*100,)</f>
        <v>38.333333333333336</v>
      </c>
      <c r="Q151" s="718">
        <f t="shared" ref="Q151:Q153" si="503">IF(G151&gt;0,(G151/G128)*100,)</f>
        <v>40.518326149232955</v>
      </c>
      <c r="R151" s="719">
        <f t="shared" ref="R151:R153" si="504">IF(H151&gt;0,(H151/H128)*100,)</f>
        <v>0</v>
      </c>
      <c r="S151" s="716">
        <f t="shared" ref="S151:S153" si="505">IF(I151&gt;0,(I151/I128)*100,)</f>
        <v>0</v>
      </c>
      <c r="T151" s="717">
        <f t="shared" ref="T151:T153" si="506">IF(J151&gt;0,(J151/J128)*100,)</f>
        <v>0</v>
      </c>
      <c r="U151" s="720">
        <f t="shared" ref="U151:U153" si="507">IF(K151&gt;0,(K151/K128)*100,)</f>
        <v>0</v>
      </c>
      <c r="V151" s="773"/>
      <c r="W151" s="774"/>
      <c r="X151" s="774"/>
      <c r="Y151" s="775"/>
      <c r="Z151" s="776"/>
      <c r="AA151" s="776"/>
      <c r="AB151" s="774"/>
      <c r="AC151" s="775"/>
      <c r="AD151" s="776"/>
      <c r="AE151" s="313"/>
    </row>
    <row r="152" spans="1:40">
      <c r="A152" s="276"/>
      <c r="B152" s="82" t="s">
        <v>876</v>
      </c>
      <c r="C152" s="87">
        <v>4428</v>
      </c>
      <c r="D152" s="88">
        <v>9185</v>
      </c>
      <c r="E152" s="88">
        <v>1080</v>
      </c>
      <c r="F152" s="89">
        <v>84</v>
      </c>
      <c r="G152" s="98">
        <v>14777</v>
      </c>
      <c r="H152" s="90"/>
      <c r="I152" s="88"/>
      <c r="J152" s="724"/>
      <c r="K152" s="90"/>
      <c r="L152" s="313"/>
      <c r="M152" s="605">
        <f t="shared" ref="M152:M153" si="508">IF(C152&gt;0,(C152/C129)*100,)</f>
        <v>42.911134799883712</v>
      </c>
      <c r="N152" s="605">
        <f t="shared" si="500"/>
        <v>38.281998916350602</v>
      </c>
      <c r="O152" s="605">
        <f t="shared" si="501"/>
        <v>37.460978147762745</v>
      </c>
      <c r="P152" s="606">
        <f t="shared" si="502"/>
        <v>34.008097165991899</v>
      </c>
      <c r="Q152" s="607">
        <f t="shared" si="503"/>
        <v>39.466374659473317</v>
      </c>
      <c r="R152" s="608">
        <f t="shared" si="504"/>
        <v>0</v>
      </c>
      <c r="S152" s="605">
        <f t="shared" si="505"/>
        <v>0</v>
      </c>
      <c r="T152" s="606">
        <f t="shared" si="506"/>
        <v>0</v>
      </c>
      <c r="U152" s="609">
        <f t="shared" si="507"/>
        <v>0</v>
      </c>
      <c r="V152" s="734"/>
      <c r="W152" s="734"/>
      <c r="X152" s="743"/>
      <c r="Y152" s="743"/>
      <c r="Z152" s="744"/>
      <c r="AA152" s="744"/>
      <c r="AB152" s="743"/>
      <c r="AC152" s="745"/>
      <c r="AD152" s="743"/>
      <c r="AE152" s="313"/>
      <c r="AI152" s="599"/>
    </row>
    <row r="153" spans="1:40">
      <c r="A153" s="276"/>
      <c r="B153" s="86" t="s">
        <v>1066</v>
      </c>
      <c r="C153" s="91">
        <v>4429</v>
      </c>
      <c r="D153" s="92">
        <v>9142</v>
      </c>
      <c r="E153" s="92">
        <v>1026</v>
      </c>
      <c r="F153" s="93">
        <v>95</v>
      </c>
      <c r="G153" s="99">
        <v>14692</v>
      </c>
      <c r="H153" s="94"/>
      <c r="I153" s="92"/>
      <c r="J153" s="725"/>
      <c r="K153" s="94"/>
      <c r="L153" s="313"/>
      <c r="M153" s="610">
        <f t="shared" si="508"/>
        <v>42.201048118151505</v>
      </c>
      <c r="N153" s="610">
        <f t="shared" si="500"/>
        <v>35.588601681719091</v>
      </c>
      <c r="O153" s="610">
        <f t="shared" si="501"/>
        <v>35.786536449250086</v>
      </c>
      <c r="P153" s="611">
        <f t="shared" si="502"/>
        <v>33.333333333333329</v>
      </c>
      <c r="Q153" s="612">
        <f t="shared" si="503"/>
        <v>37.350959705097239</v>
      </c>
      <c r="R153" s="613">
        <f t="shared" si="504"/>
        <v>0</v>
      </c>
      <c r="S153" s="610">
        <f t="shared" si="505"/>
        <v>0</v>
      </c>
      <c r="T153" s="611">
        <f t="shared" si="506"/>
        <v>0</v>
      </c>
      <c r="U153" s="614">
        <f t="shared" si="507"/>
        <v>0</v>
      </c>
      <c r="V153" s="770"/>
      <c r="W153" s="771"/>
      <c r="X153" s="771"/>
      <c r="Y153" s="772"/>
      <c r="Z153" s="770"/>
      <c r="AA153" s="770"/>
      <c r="AB153" s="771"/>
      <c r="AC153" s="772"/>
      <c r="AD153" s="770"/>
      <c r="AE153" s="313"/>
    </row>
    <row r="154" spans="1:40">
      <c r="A154" s="276"/>
      <c r="B154" s="82" t="s">
        <v>439</v>
      </c>
      <c r="C154" s="87">
        <v>2526</v>
      </c>
      <c r="D154" s="88">
        <v>8928</v>
      </c>
      <c r="E154" s="88">
        <v>1278</v>
      </c>
      <c r="F154" s="89">
        <v>143</v>
      </c>
      <c r="G154" s="98">
        <v>12875</v>
      </c>
      <c r="H154" s="90"/>
      <c r="I154" s="88"/>
      <c r="J154" s="724"/>
      <c r="K154" s="90"/>
      <c r="L154" s="313"/>
      <c r="M154" s="605">
        <f>IF(C154&gt;0,(C154/C125)*100,)</f>
        <v>37.589285714285715</v>
      </c>
      <c r="N154" s="605">
        <f t="shared" ref="N154:N156" si="509">IF(D154&gt;0,(D154/D125)*100,)</f>
        <v>43.978129156199202</v>
      </c>
      <c r="O154" s="605">
        <f t="shared" ref="O154:O156" si="510">IF(E154&gt;0,(E154/E125)*100,)</f>
        <v>49.040675364543361</v>
      </c>
      <c r="P154" s="606">
        <f t="shared" ref="P154:P156" si="511">IF(F154&gt;0,(F154/F125)*100,)</f>
        <v>49.140893470790374</v>
      </c>
      <c r="Q154" s="722">
        <f t="shared" ref="Q154:Q156" si="512">IF(G154&gt;0,(G154/G125)*100,)</f>
        <v>43.034293736212312</v>
      </c>
      <c r="R154" s="608">
        <f t="shared" ref="R154:R156" si="513">IF(H154&gt;0,(H154/H125)*100,)</f>
        <v>0</v>
      </c>
      <c r="S154" s="605">
        <f t="shared" ref="S154:S156" si="514">IF(I154&gt;0,(I154/I125)*100,)</f>
        <v>0</v>
      </c>
      <c r="T154" s="606">
        <f t="shared" ref="T154:T156" si="515">IF(J154&gt;0,(J154/J125)*100,)</f>
        <v>0</v>
      </c>
      <c r="U154" s="609">
        <f t="shared" ref="U154:U156" si="516">IF(K154&gt;0,(K154/K125)*100,)</f>
        <v>0</v>
      </c>
      <c r="V154" s="766"/>
      <c r="W154" s="767"/>
      <c r="X154" s="767"/>
      <c r="Y154" s="768"/>
      <c r="Z154" s="769"/>
      <c r="AA154" s="769"/>
      <c r="AB154" s="767"/>
      <c r="AC154" s="768"/>
      <c r="AD154" s="769"/>
      <c r="AE154" s="313"/>
    </row>
    <row r="155" spans="1:40">
      <c r="A155" s="276"/>
      <c r="B155" s="82" t="s">
        <v>878</v>
      </c>
      <c r="C155" s="87">
        <v>3791</v>
      </c>
      <c r="D155" s="88">
        <v>9748</v>
      </c>
      <c r="E155" s="88">
        <v>1205</v>
      </c>
      <c r="F155" s="89">
        <v>129</v>
      </c>
      <c r="G155" s="98">
        <v>14873</v>
      </c>
      <c r="H155" s="90"/>
      <c r="I155" s="88"/>
      <c r="J155" s="724"/>
      <c r="K155" s="90"/>
      <c r="L155" s="313"/>
      <c r="M155" s="605">
        <f t="shared" ref="M155:M156" si="517">IF(C155&gt;0,(C155/C126)*100,)</f>
        <v>39.555509181969953</v>
      </c>
      <c r="N155" s="296">
        <f t="shared" si="509"/>
        <v>43.720846788661646</v>
      </c>
      <c r="O155" s="296">
        <f t="shared" si="510"/>
        <v>48.027102431247506</v>
      </c>
      <c r="P155" s="296">
        <f t="shared" si="511"/>
        <v>47.601476014760145</v>
      </c>
      <c r="Q155" s="297">
        <f t="shared" si="512"/>
        <v>42.911136757068668</v>
      </c>
      <c r="R155" s="297">
        <f t="shared" si="513"/>
        <v>0</v>
      </c>
      <c r="S155" s="683">
        <f t="shared" si="514"/>
        <v>0</v>
      </c>
      <c r="T155" s="298">
        <f t="shared" si="515"/>
        <v>0</v>
      </c>
      <c r="U155" s="298">
        <f t="shared" si="516"/>
        <v>0</v>
      </c>
      <c r="V155" s="742"/>
      <c r="W155" s="734"/>
      <c r="X155" s="743"/>
      <c r="Y155" s="743"/>
      <c r="Z155" s="744"/>
      <c r="AA155" s="744"/>
      <c r="AB155" s="743"/>
      <c r="AC155" s="745"/>
      <c r="AD155" s="743"/>
      <c r="AE155" s="313"/>
    </row>
    <row r="156" spans="1:40">
      <c r="A156" s="305"/>
      <c r="B156" s="86" t="s">
        <v>1068</v>
      </c>
      <c r="C156" s="91">
        <v>4161</v>
      </c>
      <c r="D156" s="92">
        <v>9578</v>
      </c>
      <c r="E156" s="92">
        <v>1349</v>
      </c>
      <c r="F156" s="93">
        <v>111</v>
      </c>
      <c r="G156" s="99">
        <v>15199</v>
      </c>
      <c r="H156" s="94"/>
      <c r="I156" s="92"/>
      <c r="J156" s="725"/>
      <c r="K156" s="94"/>
      <c r="L156" s="313"/>
      <c r="M156" s="610">
        <f t="shared" si="517"/>
        <v>38.062568605927552</v>
      </c>
      <c r="N156" s="299">
        <f t="shared" si="509"/>
        <v>42.852668784394432</v>
      </c>
      <c r="O156" s="299">
        <f t="shared" si="510"/>
        <v>47.819922013470403</v>
      </c>
      <c r="P156" s="299">
        <f t="shared" si="511"/>
        <v>44.047619047619044</v>
      </c>
      <c r="Q156" s="300">
        <f t="shared" si="512"/>
        <v>41.806029266145892</v>
      </c>
      <c r="R156" s="300">
        <f t="shared" si="513"/>
        <v>0</v>
      </c>
      <c r="S156" s="684">
        <f t="shared" si="514"/>
        <v>0</v>
      </c>
      <c r="T156" s="301">
        <f t="shared" si="515"/>
        <v>0</v>
      </c>
      <c r="U156" s="301">
        <f t="shared" si="516"/>
        <v>0</v>
      </c>
      <c r="V156" s="746"/>
      <c r="W156" s="747"/>
      <c r="X156" s="748"/>
      <c r="Y156" s="748"/>
      <c r="Z156" s="749"/>
      <c r="AA156" s="749"/>
      <c r="AB156" s="748"/>
      <c r="AC156" s="750"/>
      <c r="AD156" s="748"/>
      <c r="AE156" s="313"/>
    </row>
    <row r="157" spans="1:40">
      <c r="A157" s="643" t="s">
        <v>732</v>
      </c>
      <c r="B157" s="641" t="s">
        <v>375</v>
      </c>
      <c r="C157" s="642"/>
      <c r="D157" s="618">
        <v>6257</v>
      </c>
      <c r="E157" s="618">
        <v>10965</v>
      </c>
      <c r="F157" s="602">
        <v>2331</v>
      </c>
      <c r="G157" s="98">
        <v>19553</v>
      </c>
      <c r="H157" s="601">
        <v>23384</v>
      </c>
      <c r="I157" s="618">
        <v>984</v>
      </c>
      <c r="J157" s="723"/>
      <c r="K157" s="601">
        <v>24368</v>
      </c>
      <c r="L157" s="313"/>
      <c r="M157" s="906"/>
      <c r="N157" s="292"/>
      <c r="O157" s="292"/>
      <c r="P157" s="292"/>
      <c r="Q157" s="293"/>
      <c r="R157" s="293"/>
      <c r="S157" s="682"/>
      <c r="T157" s="625"/>
      <c r="U157" s="294"/>
      <c r="V157" s="736"/>
      <c r="W157" s="737"/>
      <c r="X157" s="738"/>
      <c r="Y157" s="738"/>
      <c r="Z157" s="739"/>
      <c r="AA157" s="739"/>
      <c r="AB157" s="738"/>
      <c r="AC157" s="740"/>
      <c r="AD157" s="741"/>
      <c r="AE157" s="313"/>
    </row>
    <row r="158" spans="1:40">
      <c r="A158" s="276"/>
      <c r="B158" s="82" t="s">
        <v>722</v>
      </c>
      <c r="C158" s="87"/>
      <c r="D158" s="88">
        <v>7137</v>
      </c>
      <c r="E158" s="88">
        <v>10950</v>
      </c>
      <c r="F158" s="89">
        <v>2157</v>
      </c>
      <c r="G158" s="98">
        <v>20244</v>
      </c>
      <c r="H158" s="90">
        <v>23334</v>
      </c>
      <c r="I158" s="88">
        <v>840</v>
      </c>
      <c r="J158" s="724"/>
      <c r="K158" s="90">
        <v>24174</v>
      </c>
      <c r="L158" s="313"/>
      <c r="M158" s="907"/>
      <c r="N158" s="296"/>
      <c r="O158" s="296"/>
      <c r="P158" s="296"/>
      <c r="Q158" s="297"/>
      <c r="R158" s="297"/>
      <c r="S158" s="683"/>
      <c r="T158" s="298"/>
      <c r="U158" s="298"/>
      <c r="V158" s="742"/>
      <c r="W158" s="734"/>
      <c r="X158" s="743"/>
      <c r="Y158" s="743"/>
      <c r="Z158" s="744"/>
      <c r="AA158" s="744"/>
      <c r="AB158" s="743"/>
      <c r="AC158" s="745"/>
      <c r="AD158" s="743"/>
      <c r="AE158" s="313"/>
    </row>
    <row r="159" spans="1:40">
      <c r="A159" s="276"/>
      <c r="B159" s="82" t="s">
        <v>808</v>
      </c>
      <c r="C159" s="87"/>
      <c r="D159" s="88">
        <v>7346</v>
      </c>
      <c r="E159" s="88">
        <v>11772</v>
      </c>
      <c r="F159" s="89">
        <v>2371</v>
      </c>
      <c r="G159" s="98">
        <v>21489</v>
      </c>
      <c r="H159" s="90">
        <v>23513</v>
      </c>
      <c r="I159" s="88">
        <v>884</v>
      </c>
      <c r="J159" s="724"/>
      <c r="K159" s="90">
        <v>24397</v>
      </c>
      <c r="L159" s="313"/>
      <c r="M159" s="907"/>
      <c r="N159" s="296"/>
      <c r="O159" s="296"/>
      <c r="P159" s="296"/>
      <c r="Q159" s="297"/>
      <c r="R159" s="297"/>
      <c r="S159" s="683"/>
      <c r="T159" s="298"/>
      <c r="U159" s="298"/>
      <c r="V159" s="742"/>
      <c r="W159" s="734"/>
      <c r="X159" s="743"/>
      <c r="Y159" s="743"/>
      <c r="Z159" s="744"/>
      <c r="AA159" s="744"/>
      <c r="AB159" s="743"/>
      <c r="AC159" s="745"/>
      <c r="AD159" s="743"/>
      <c r="AE159" s="313"/>
    </row>
    <row r="160" spans="1:40">
      <c r="A160" s="276"/>
      <c r="B160" s="82" t="s">
        <v>60</v>
      </c>
      <c r="C160" s="87"/>
      <c r="D160" s="88">
        <v>6706</v>
      </c>
      <c r="E160" s="88">
        <v>12794</v>
      </c>
      <c r="F160" s="89">
        <v>2521</v>
      </c>
      <c r="G160" s="98">
        <v>22021</v>
      </c>
      <c r="H160" s="90">
        <v>22849</v>
      </c>
      <c r="I160" s="88">
        <v>1020</v>
      </c>
      <c r="J160" s="724"/>
      <c r="K160" s="90">
        <v>23869</v>
      </c>
      <c r="L160" s="313"/>
      <c r="M160" s="907"/>
      <c r="N160" s="296"/>
      <c r="O160" s="296"/>
      <c r="P160" s="296"/>
      <c r="Q160" s="297"/>
      <c r="R160" s="297"/>
      <c r="S160" s="683"/>
      <c r="T160" s="298"/>
      <c r="U160" s="298"/>
      <c r="V160" s="742"/>
      <c r="W160" s="734"/>
      <c r="X160" s="743"/>
      <c r="Y160" s="743"/>
      <c r="Z160" s="744"/>
      <c r="AA160" s="744"/>
      <c r="AB160" s="743"/>
      <c r="AC160" s="745"/>
      <c r="AD160" s="743"/>
      <c r="AE160" s="313"/>
    </row>
    <row r="161" spans="1:40">
      <c r="A161" s="276"/>
      <c r="B161" s="82" t="s">
        <v>860</v>
      </c>
      <c r="C161" s="87"/>
      <c r="D161" s="88">
        <v>7606</v>
      </c>
      <c r="E161" s="88">
        <v>13283</v>
      </c>
      <c r="F161" s="89">
        <v>2995</v>
      </c>
      <c r="G161" s="98">
        <v>23884</v>
      </c>
      <c r="H161" s="90">
        <v>24874</v>
      </c>
      <c r="I161" s="88">
        <v>944</v>
      </c>
      <c r="J161" s="724"/>
      <c r="K161" s="90">
        <v>25818</v>
      </c>
      <c r="L161" s="313"/>
      <c r="M161" s="907"/>
      <c r="N161" s="296"/>
      <c r="O161" s="296"/>
      <c r="P161" s="296"/>
      <c r="Q161" s="297"/>
      <c r="R161" s="297"/>
      <c r="S161" s="683"/>
      <c r="T161" s="298"/>
      <c r="U161" s="298"/>
      <c r="V161" s="742"/>
      <c r="W161" s="734"/>
      <c r="X161" s="743"/>
      <c r="Y161" s="743"/>
      <c r="Z161" s="744"/>
      <c r="AA161" s="744"/>
      <c r="AB161" s="743"/>
      <c r="AC161" s="745"/>
      <c r="AD161" s="743"/>
      <c r="AE161" s="313"/>
    </row>
    <row r="162" spans="1:40">
      <c r="A162" s="276"/>
      <c r="B162" s="86" t="s">
        <v>1050</v>
      </c>
      <c r="C162" s="91"/>
      <c r="D162" s="92">
        <v>8729</v>
      </c>
      <c r="E162" s="92">
        <v>14122</v>
      </c>
      <c r="F162" s="93">
        <v>3400</v>
      </c>
      <c r="G162" s="99">
        <v>26251</v>
      </c>
      <c r="H162" s="94">
        <v>26399</v>
      </c>
      <c r="I162" s="92">
        <v>1093</v>
      </c>
      <c r="J162" s="725"/>
      <c r="K162" s="94">
        <v>27492</v>
      </c>
      <c r="L162" s="313"/>
      <c r="M162" s="908"/>
      <c r="N162" s="299"/>
      <c r="O162" s="299"/>
      <c r="P162" s="299"/>
      <c r="Q162" s="300"/>
      <c r="R162" s="300"/>
      <c r="S162" s="684"/>
      <c r="T162" s="301"/>
      <c r="U162" s="301"/>
      <c r="V162" s="746"/>
      <c r="W162" s="747"/>
      <c r="X162" s="748"/>
      <c r="Y162" s="748"/>
      <c r="Z162" s="749"/>
      <c r="AA162" s="749"/>
      <c r="AB162" s="748"/>
      <c r="AC162" s="750"/>
      <c r="AD162" s="748"/>
      <c r="AE162" s="313"/>
    </row>
    <row r="163" spans="1:40">
      <c r="A163" s="276"/>
      <c r="B163" s="82" t="s">
        <v>1119</v>
      </c>
      <c r="C163" s="87"/>
      <c r="D163" s="88">
        <v>1820</v>
      </c>
      <c r="E163" s="88">
        <v>4744</v>
      </c>
      <c r="F163" s="89">
        <v>1117</v>
      </c>
      <c r="G163" s="98">
        <v>7681</v>
      </c>
      <c r="H163" s="90">
        <v>10674</v>
      </c>
      <c r="I163" s="88">
        <v>643</v>
      </c>
      <c r="J163" s="724"/>
      <c r="K163" s="90">
        <v>11317</v>
      </c>
      <c r="L163" s="313"/>
      <c r="M163" s="904"/>
      <c r="N163" s="603"/>
      <c r="O163" s="603"/>
      <c r="P163" s="603"/>
      <c r="Q163" s="604"/>
      <c r="R163" s="603"/>
      <c r="S163" s="685"/>
      <c r="T163" s="603"/>
      <c r="U163" s="604"/>
      <c r="V163" s="751"/>
      <c r="W163" s="751"/>
      <c r="X163" s="751"/>
      <c r="Y163" s="751"/>
      <c r="Z163" s="752"/>
      <c r="AA163" s="751"/>
      <c r="AB163" s="751"/>
      <c r="AC163" s="751"/>
      <c r="AD163" s="753"/>
      <c r="AE163" s="313"/>
    </row>
    <row r="164" spans="1:40">
      <c r="A164" s="276"/>
      <c r="B164" s="82" t="s">
        <v>1121</v>
      </c>
      <c r="C164" s="87"/>
      <c r="D164" s="88">
        <v>2269</v>
      </c>
      <c r="E164" s="88">
        <v>4803</v>
      </c>
      <c r="F164" s="89">
        <v>1158</v>
      </c>
      <c r="G164" s="98">
        <v>8230</v>
      </c>
      <c r="H164" s="90">
        <v>8476</v>
      </c>
      <c r="I164" s="88">
        <v>467</v>
      </c>
      <c r="J164" s="724"/>
      <c r="K164" s="90">
        <v>8943</v>
      </c>
      <c r="L164" s="313"/>
      <c r="M164" s="295"/>
      <c r="N164" s="295"/>
      <c r="O164" s="295"/>
      <c r="P164" s="295"/>
      <c r="Q164" s="302"/>
      <c r="R164" s="295"/>
      <c r="S164" s="686"/>
      <c r="T164" s="295"/>
      <c r="U164" s="302"/>
      <c r="V164" s="734"/>
      <c r="W164" s="734"/>
      <c r="X164" s="734"/>
      <c r="Y164" s="734"/>
      <c r="Z164" s="735"/>
      <c r="AA164" s="734"/>
      <c r="AB164" s="734"/>
      <c r="AC164" s="734"/>
      <c r="AD164" s="742"/>
      <c r="AE164" s="313"/>
    </row>
    <row r="165" spans="1:40">
      <c r="A165" s="276"/>
      <c r="B165" s="82" t="s">
        <v>377</v>
      </c>
      <c r="C165" s="87">
        <v>0</v>
      </c>
      <c r="D165" s="88">
        <v>2158</v>
      </c>
      <c r="E165" s="88">
        <v>5589</v>
      </c>
      <c r="F165" s="89">
        <v>1153</v>
      </c>
      <c r="G165" s="726">
        <v>8900</v>
      </c>
      <c r="H165" s="90">
        <v>8692</v>
      </c>
      <c r="I165" s="88">
        <v>414</v>
      </c>
      <c r="J165" s="724"/>
      <c r="K165" s="90">
        <v>9106</v>
      </c>
      <c r="L165" s="313"/>
      <c r="M165" s="295">
        <f t="shared" ref="M165:M169" si="518">IF(C165&gt;0,(C165/C157)*100,)</f>
        <v>0</v>
      </c>
      <c r="N165" s="686">
        <f t="shared" ref="N165:N170" si="519">IF(D165&gt;0,(D165/D157)*100,)</f>
        <v>34.489371903468111</v>
      </c>
      <c r="O165" s="686">
        <f t="shared" ref="O165:O170" si="520">IF(E165&gt;0,(E165/E157)*100,)</f>
        <v>50.971272229822162</v>
      </c>
      <c r="P165" s="686">
        <f t="shared" ref="P165:P170" si="521">IF(F165&gt;0,(F165/F157)*100,)</f>
        <v>49.463749463749465</v>
      </c>
      <c r="Q165" s="733">
        <f t="shared" ref="Q165:Q170" si="522">IF(G165&gt;0,(G165/G157)*100,)</f>
        <v>45.517311921444282</v>
      </c>
      <c r="R165" s="686">
        <f t="shared" ref="R165:R170" si="523">IF(H165&gt;0,(H165/H157)*100,)</f>
        <v>37.170715018816288</v>
      </c>
      <c r="S165" s="686">
        <f t="shared" ref="S165:S170" si="524">IF(I165&gt;0,(I165/I157)*100,)</f>
        <v>42.073170731707314</v>
      </c>
      <c r="T165" s="686">
        <f t="shared" ref="T165:T170" si="525">IF(J165&gt;0,(J165/J157)*100,)</f>
        <v>0</v>
      </c>
      <c r="U165" s="733">
        <f t="shared" ref="U165:U170" si="526">IF(K165&gt;0,(K165/K157)*100,)</f>
        <v>37.368680236375575</v>
      </c>
      <c r="V165" s="686"/>
      <c r="W165" s="686"/>
      <c r="X165" s="686"/>
      <c r="Y165" s="686"/>
      <c r="Z165" s="733"/>
      <c r="AA165" s="686"/>
      <c r="AB165" s="686"/>
      <c r="AC165" s="686"/>
      <c r="AD165" s="754"/>
      <c r="AE165" s="313"/>
    </row>
    <row r="166" spans="1:40">
      <c r="A166" s="276"/>
      <c r="B166" s="82" t="s">
        <v>724</v>
      </c>
      <c r="C166" s="87">
        <v>0</v>
      </c>
      <c r="D166" s="88">
        <v>2649</v>
      </c>
      <c r="E166" s="88">
        <v>6056</v>
      </c>
      <c r="F166" s="89">
        <v>1103</v>
      </c>
      <c r="G166" s="98">
        <v>9808</v>
      </c>
      <c r="H166" s="90">
        <v>8870</v>
      </c>
      <c r="I166" s="88">
        <v>401</v>
      </c>
      <c r="J166" s="724"/>
      <c r="K166" s="90">
        <v>9271</v>
      </c>
      <c r="L166" s="313"/>
      <c r="M166" s="295">
        <f t="shared" si="518"/>
        <v>0</v>
      </c>
      <c r="N166" s="686">
        <f t="shared" si="519"/>
        <v>37.116435477091215</v>
      </c>
      <c r="O166" s="686">
        <f t="shared" si="520"/>
        <v>55.305936073059357</v>
      </c>
      <c r="P166" s="686">
        <f t="shared" si="521"/>
        <v>51.135836810384795</v>
      </c>
      <c r="Q166" s="733">
        <f t="shared" si="522"/>
        <v>48.448923137719817</v>
      </c>
      <c r="R166" s="686">
        <f t="shared" si="523"/>
        <v>38.013199622867916</v>
      </c>
      <c r="S166" s="686">
        <f t="shared" si="524"/>
        <v>47.738095238095241</v>
      </c>
      <c r="T166" s="686">
        <f t="shared" si="525"/>
        <v>0</v>
      </c>
      <c r="U166" s="733">
        <f t="shared" si="526"/>
        <v>38.351121039132948</v>
      </c>
      <c r="V166" s="686"/>
      <c r="W166" s="686"/>
      <c r="X166" s="686"/>
      <c r="Y166" s="686"/>
      <c r="Z166" s="733"/>
      <c r="AA166" s="686"/>
      <c r="AB166" s="686"/>
      <c r="AC166" s="686"/>
      <c r="AD166" s="754"/>
      <c r="AE166" s="313"/>
    </row>
    <row r="167" spans="1:40">
      <c r="A167" s="276"/>
      <c r="B167" s="82" t="s">
        <v>810</v>
      </c>
      <c r="C167" s="87">
        <v>0</v>
      </c>
      <c r="D167" s="88">
        <v>2612</v>
      </c>
      <c r="E167" s="88">
        <v>6631</v>
      </c>
      <c r="F167" s="89">
        <v>1424</v>
      </c>
      <c r="G167" s="98">
        <v>10667</v>
      </c>
      <c r="H167" s="90">
        <v>8574</v>
      </c>
      <c r="I167" s="88">
        <v>313</v>
      </c>
      <c r="J167" s="724"/>
      <c r="K167" s="90">
        <v>8887</v>
      </c>
      <c r="L167" s="313"/>
      <c r="M167" s="295">
        <f t="shared" si="518"/>
        <v>0</v>
      </c>
      <c r="N167" s="686">
        <f t="shared" si="519"/>
        <v>35.556765586713858</v>
      </c>
      <c r="O167" s="686">
        <f t="shared" si="520"/>
        <v>56.328576282704724</v>
      </c>
      <c r="P167" s="686">
        <f t="shared" si="521"/>
        <v>60.059046815689584</v>
      </c>
      <c r="Q167" s="733">
        <f t="shared" si="522"/>
        <v>49.63935036530318</v>
      </c>
      <c r="R167" s="686">
        <f t="shared" si="523"/>
        <v>36.464934291668442</v>
      </c>
      <c r="S167" s="686">
        <f t="shared" si="524"/>
        <v>35.407239819004523</v>
      </c>
      <c r="T167" s="686">
        <f t="shared" si="525"/>
        <v>0</v>
      </c>
      <c r="U167" s="733">
        <f t="shared" si="526"/>
        <v>36.426609829077343</v>
      </c>
      <c r="V167" s="686"/>
      <c r="W167" s="686"/>
      <c r="X167" s="686"/>
      <c r="Y167" s="686"/>
      <c r="Z167" s="733"/>
      <c r="AA167" s="686"/>
      <c r="AB167" s="686"/>
      <c r="AC167" s="686"/>
      <c r="AD167" s="754"/>
      <c r="AE167" s="313"/>
    </row>
    <row r="168" spans="1:40">
      <c r="A168" s="276"/>
      <c r="B168" s="82" t="s">
        <v>62</v>
      </c>
      <c r="C168" s="87">
        <v>0</v>
      </c>
      <c r="D168" s="88">
        <v>2574</v>
      </c>
      <c r="E168" s="88">
        <v>7126</v>
      </c>
      <c r="F168" s="89">
        <v>1514</v>
      </c>
      <c r="G168" s="98">
        <v>11214</v>
      </c>
      <c r="H168" s="90">
        <v>8516</v>
      </c>
      <c r="I168" s="88">
        <v>374</v>
      </c>
      <c r="J168" s="724"/>
      <c r="K168" s="90">
        <v>8890</v>
      </c>
      <c r="L168" s="313"/>
      <c r="M168" s="295">
        <f t="shared" si="518"/>
        <v>0</v>
      </c>
      <c r="N168" s="686">
        <f t="shared" si="519"/>
        <v>38.383537130927522</v>
      </c>
      <c r="O168" s="686">
        <f t="shared" si="520"/>
        <v>55.697983429732687</v>
      </c>
      <c r="P168" s="686">
        <f t="shared" si="521"/>
        <v>60.05553351844506</v>
      </c>
      <c r="Q168" s="733">
        <f t="shared" si="522"/>
        <v>50.924117887471056</v>
      </c>
      <c r="R168" s="686">
        <f t="shared" si="523"/>
        <v>37.270777714560808</v>
      </c>
      <c r="S168" s="686">
        <f t="shared" si="524"/>
        <v>36.666666666666664</v>
      </c>
      <c r="T168" s="686">
        <f t="shared" si="525"/>
        <v>0</v>
      </c>
      <c r="U168" s="733">
        <f t="shared" si="526"/>
        <v>37.244962084712391</v>
      </c>
      <c r="V168" s="778"/>
      <c r="W168" s="756"/>
      <c r="X168" s="756"/>
      <c r="Y168" s="757"/>
      <c r="Z168" s="758"/>
      <c r="AA168" s="758"/>
      <c r="AB168" s="756"/>
      <c r="AC168" s="757"/>
      <c r="AD168" s="758"/>
      <c r="AE168" s="313"/>
    </row>
    <row r="169" spans="1:40">
      <c r="B169" s="82" t="s">
        <v>862</v>
      </c>
      <c r="C169" s="87">
        <v>0</v>
      </c>
      <c r="D169" s="88">
        <v>2559</v>
      </c>
      <c r="E169" s="88">
        <v>7797</v>
      </c>
      <c r="F169" s="89">
        <v>1775</v>
      </c>
      <c r="G169" s="98">
        <v>12131</v>
      </c>
      <c r="H169" s="90">
        <v>9590</v>
      </c>
      <c r="I169" s="88">
        <v>333</v>
      </c>
      <c r="J169" s="724"/>
      <c r="K169" s="90">
        <v>9923</v>
      </c>
      <c r="L169" s="313"/>
      <c r="M169" s="295">
        <f t="shared" si="518"/>
        <v>0</v>
      </c>
      <c r="N169" s="686">
        <f t="shared" si="519"/>
        <v>33.644491191164875</v>
      </c>
      <c r="O169" s="686">
        <f t="shared" si="520"/>
        <v>58.699089061206053</v>
      </c>
      <c r="P169" s="686">
        <f t="shared" si="521"/>
        <v>59.265442404006677</v>
      </c>
      <c r="Q169" s="733">
        <f t="shared" si="522"/>
        <v>50.791324736225086</v>
      </c>
      <c r="R169" s="686">
        <f t="shared" si="523"/>
        <v>38.554313741255932</v>
      </c>
      <c r="S169" s="686">
        <f t="shared" si="524"/>
        <v>35.275423728813557</v>
      </c>
      <c r="T169" s="686">
        <f t="shared" si="525"/>
        <v>0</v>
      </c>
      <c r="U169" s="733">
        <f t="shared" si="526"/>
        <v>38.43442559454644</v>
      </c>
      <c r="V169" s="755"/>
      <c r="W169" s="756"/>
      <c r="X169" s="756"/>
      <c r="Y169" s="757"/>
      <c r="Z169" s="758"/>
      <c r="AA169" s="758"/>
      <c r="AB169" s="756"/>
      <c r="AC169" s="757"/>
      <c r="AD169" s="758"/>
      <c r="AE169" s="313"/>
    </row>
    <row r="170" spans="1:40">
      <c r="A170" s="276"/>
      <c r="B170" s="86" t="s">
        <v>1052</v>
      </c>
      <c r="C170" s="91">
        <v>0</v>
      </c>
      <c r="D170" s="92">
        <v>3025</v>
      </c>
      <c r="E170" s="92">
        <v>8319</v>
      </c>
      <c r="F170" s="93">
        <v>2116</v>
      </c>
      <c r="G170" s="99">
        <v>13460</v>
      </c>
      <c r="H170" s="94">
        <v>10234</v>
      </c>
      <c r="I170" s="92">
        <v>324</v>
      </c>
      <c r="J170" s="725"/>
      <c r="K170" s="94">
        <v>10558</v>
      </c>
      <c r="L170" s="313"/>
      <c r="M170" s="759">
        <f>IF(C170&gt;0,(C170/C162)*100,)</f>
        <v>0</v>
      </c>
      <c r="N170" s="760">
        <f t="shared" si="519"/>
        <v>34.654599610493761</v>
      </c>
      <c r="O170" s="760">
        <f t="shared" si="520"/>
        <v>58.90808667327574</v>
      </c>
      <c r="P170" s="760">
        <f t="shared" si="521"/>
        <v>62.235294117647058</v>
      </c>
      <c r="Q170" s="761">
        <f t="shared" si="522"/>
        <v>51.274237171917257</v>
      </c>
      <c r="R170" s="760">
        <f t="shared" si="523"/>
        <v>38.766619947725296</v>
      </c>
      <c r="S170" s="760">
        <f t="shared" si="524"/>
        <v>29.643183897529735</v>
      </c>
      <c r="T170" s="760">
        <f t="shared" si="525"/>
        <v>0</v>
      </c>
      <c r="U170" s="761">
        <f t="shared" si="526"/>
        <v>38.403899316164704</v>
      </c>
      <c r="V170" s="779" t="s">
        <v>37</v>
      </c>
      <c r="W170" s="760"/>
      <c r="X170" s="760"/>
      <c r="Y170" s="763"/>
      <c r="Z170" s="762"/>
      <c r="AA170" s="762"/>
      <c r="AB170" s="760"/>
      <c r="AC170" s="763"/>
      <c r="AD170" s="762"/>
      <c r="AE170" s="313"/>
    </row>
    <row r="171" spans="1:40">
      <c r="A171" s="276"/>
      <c r="B171" s="82" t="s">
        <v>64</v>
      </c>
      <c r="C171" s="87"/>
      <c r="D171" s="88">
        <v>1659</v>
      </c>
      <c r="E171" s="88">
        <v>4157</v>
      </c>
      <c r="F171" s="89">
        <v>819</v>
      </c>
      <c r="G171" s="98">
        <v>6635</v>
      </c>
      <c r="H171" s="90">
        <v>4527</v>
      </c>
      <c r="I171" s="88">
        <v>248</v>
      </c>
      <c r="J171" s="724"/>
      <c r="K171" s="90">
        <v>4775</v>
      </c>
      <c r="L171" s="313"/>
      <c r="M171" s="764">
        <f t="shared" ref="M171:M173" si="527">IF(C171&gt;0,(C171/C168)*100,)</f>
        <v>0</v>
      </c>
      <c r="N171" s="764">
        <f t="shared" ref="N171:N173" si="528">IF(D171&gt;0,(D171/D168)*100,)</f>
        <v>64.452214452214449</v>
      </c>
      <c r="O171" s="764">
        <f t="shared" ref="O171:O173" si="529">IF(E171&gt;0,(E171/E168)*100,)</f>
        <v>58.335672186359808</v>
      </c>
      <c r="P171" s="764">
        <f t="shared" ref="P171:P173" si="530">IF(F171&gt;0,(F171/F168)*100,)</f>
        <v>54.095112285336853</v>
      </c>
      <c r="Q171" s="765">
        <f t="shared" ref="Q171:Q173" si="531">IF(G171&gt;0,(G171/G168)*100,)</f>
        <v>59.167112537899058</v>
      </c>
      <c r="R171" s="764">
        <f t="shared" ref="R171:R173" si="532">IF(H171&gt;0,(H171/H168)*100,)</f>
        <v>53.158759981211837</v>
      </c>
      <c r="S171" s="756">
        <f t="shared" ref="S171:S173" si="533">IF(I171&gt;0,(I171/I168)*100,)</f>
        <v>66.310160427807489</v>
      </c>
      <c r="T171" s="764">
        <f t="shared" ref="T171:T173" si="534">IF(J171&gt;0,(J171/J168)*100,)</f>
        <v>0</v>
      </c>
      <c r="U171" s="765">
        <f t="shared" ref="U171:U173" si="535">IF(K171&gt;0,(K171/K168)*100,)</f>
        <v>53.712035995500564</v>
      </c>
      <c r="V171" s="766">
        <f>+M171+M174</f>
        <v>0</v>
      </c>
      <c r="W171" s="767">
        <f t="shared" ref="W171:W173" si="536">+N171+N174</f>
        <v>69.153069153069154</v>
      </c>
      <c r="X171" s="767">
        <f t="shared" ref="X171:X173" si="537">+O171+O174</f>
        <v>65.548694920011229</v>
      </c>
      <c r="Y171" s="768">
        <f t="shared" ref="Y171:Y173" si="538">+P171+P174</f>
        <v>63.606340819022449</v>
      </c>
      <c r="Z171" s="769">
        <f t="shared" ref="Z171:Z173" si="539">+Q171+Q174</f>
        <v>66.113786338505449</v>
      </c>
      <c r="AA171" s="769">
        <f t="shared" ref="AA171:AA173" si="540">+R171+R174</f>
        <v>54.849694692343824</v>
      </c>
      <c r="AB171" s="767">
        <f t="shared" ref="AB171:AB173" si="541">+S171+S174</f>
        <v>67.379679144385022</v>
      </c>
      <c r="AC171" s="768">
        <f t="shared" ref="AC171:AC173" si="542">+T171+T174</f>
        <v>0</v>
      </c>
      <c r="AD171" s="769">
        <f t="shared" ref="AD171:AD173" si="543">+U171+U174</f>
        <v>55.376827896512935</v>
      </c>
      <c r="AE171" s="313"/>
      <c r="AG171" s="4">
        <f>+M171+M174+M177</f>
        <v>0</v>
      </c>
      <c r="AH171" s="4">
        <f t="shared" ref="AH171:AH173" si="544">+N171+N174+N177</f>
        <v>100</v>
      </c>
      <c r="AI171" s="4">
        <f t="shared" ref="AI171:AI173" si="545">+O171+O174+O177</f>
        <v>100</v>
      </c>
      <c r="AJ171" s="4">
        <f t="shared" ref="AJ171:AJ173" si="546">+P171+P174+P177</f>
        <v>100</v>
      </c>
      <c r="AK171" s="4">
        <f t="shared" ref="AK171:AK173" si="547">+Q171+Q174+Q177</f>
        <v>100.00000000000001</v>
      </c>
      <c r="AL171" s="4">
        <f t="shared" ref="AL171:AL173" si="548">+R171+R174+R177</f>
        <v>100</v>
      </c>
      <c r="AM171" s="4">
        <f t="shared" ref="AM171:AM173" si="549">+S171+S174+S177</f>
        <v>100</v>
      </c>
      <c r="AN171" s="4">
        <f t="shared" ref="AN171:AN173" si="550">+T171+T174+T177</f>
        <v>0</v>
      </c>
    </row>
    <row r="172" spans="1:40">
      <c r="B172" s="82" t="s">
        <v>864</v>
      </c>
      <c r="C172" s="87"/>
      <c r="D172" s="88">
        <v>1639</v>
      </c>
      <c r="E172" s="88">
        <v>4416</v>
      </c>
      <c r="F172" s="89">
        <v>980</v>
      </c>
      <c r="G172" s="98">
        <v>7035</v>
      </c>
      <c r="H172" s="90">
        <v>5012</v>
      </c>
      <c r="I172" s="88">
        <v>204</v>
      </c>
      <c r="J172" s="724"/>
      <c r="K172" s="90">
        <v>5216</v>
      </c>
      <c r="L172" s="313"/>
      <c r="M172" s="605">
        <f t="shared" si="527"/>
        <v>0</v>
      </c>
      <c r="N172" s="605">
        <f t="shared" si="528"/>
        <v>64.048456428292297</v>
      </c>
      <c r="O172" s="605">
        <f t="shared" si="529"/>
        <v>56.637168141592923</v>
      </c>
      <c r="P172" s="606">
        <f t="shared" si="530"/>
        <v>55.211267605633807</v>
      </c>
      <c r="Q172" s="607">
        <f t="shared" si="531"/>
        <v>57.991921523369882</v>
      </c>
      <c r="R172" s="608">
        <f t="shared" si="532"/>
        <v>52.262773722627742</v>
      </c>
      <c r="S172" s="605">
        <f t="shared" si="533"/>
        <v>61.261261261261254</v>
      </c>
      <c r="T172" s="606">
        <f t="shared" si="534"/>
        <v>0</v>
      </c>
      <c r="U172" s="609">
        <f t="shared" si="535"/>
        <v>52.564748563942352</v>
      </c>
      <c r="V172" s="734">
        <f t="shared" ref="V172:V173" si="551">+M172+M175</f>
        <v>0</v>
      </c>
      <c r="W172" s="734">
        <f t="shared" si="536"/>
        <v>68.386088315748339</v>
      </c>
      <c r="X172" s="743">
        <f t="shared" si="537"/>
        <v>63.870719507502891</v>
      </c>
      <c r="Y172" s="743">
        <f t="shared" si="538"/>
        <v>64.225352112676063</v>
      </c>
      <c r="Z172" s="744">
        <f t="shared" si="539"/>
        <v>64.875113345973134</v>
      </c>
      <c r="AA172" s="744">
        <f t="shared" si="540"/>
        <v>53.618352450469246</v>
      </c>
      <c r="AB172" s="743">
        <f t="shared" si="541"/>
        <v>63.363363363363355</v>
      </c>
      <c r="AC172" s="745">
        <f t="shared" si="542"/>
        <v>0</v>
      </c>
      <c r="AD172" s="743">
        <f t="shared" si="543"/>
        <v>53.945379421545901</v>
      </c>
      <c r="AE172" s="313"/>
      <c r="AG172" s="4">
        <f t="shared" ref="AG172:AG173" si="552">+M172+M175+M178</f>
        <v>0</v>
      </c>
      <c r="AH172" s="4">
        <f t="shared" si="544"/>
        <v>100</v>
      </c>
      <c r="AI172" s="4">
        <f t="shared" si="545"/>
        <v>100</v>
      </c>
      <c r="AJ172" s="4">
        <f t="shared" si="546"/>
        <v>100</v>
      </c>
      <c r="AK172" s="4">
        <f t="shared" si="547"/>
        <v>100</v>
      </c>
      <c r="AL172" s="4">
        <f t="shared" si="548"/>
        <v>100</v>
      </c>
      <c r="AM172" s="4">
        <f t="shared" si="549"/>
        <v>100</v>
      </c>
      <c r="AN172" s="4">
        <f t="shared" si="550"/>
        <v>0</v>
      </c>
    </row>
    <row r="173" spans="1:40">
      <c r="A173" s="276"/>
      <c r="B173" s="86" t="s">
        <v>1054</v>
      </c>
      <c r="C173" s="91"/>
      <c r="D173" s="92">
        <v>1896</v>
      </c>
      <c r="E173" s="92">
        <v>4823</v>
      </c>
      <c r="F173" s="93">
        <v>1125</v>
      </c>
      <c r="G173" s="99">
        <v>7844</v>
      </c>
      <c r="H173" s="94">
        <v>5304</v>
      </c>
      <c r="I173" s="92">
        <v>205</v>
      </c>
      <c r="J173" s="725"/>
      <c r="K173" s="94">
        <v>5509</v>
      </c>
      <c r="L173" s="313"/>
      <c r="M173" s="610">
        <f t="shared" si="527"/>
        <v>0</v>
      </c>
      <c r="N173" s="610">
        <f t="shared" si="528"/>
        <v>62.67768595041322</v>
      </c>
      <c r="O173" s="610">
        <f t="shared" si="529"/>
        <v>57.975718235364823</v>
      </c>
      <c r="P173" s="611">
        <f t="shared" si="530"/>
        <v>53.166351606805293</v>
      </c>
      <c r="Q173" s="612">
        <f t="shared" si="531"/>
        <v>58.276374442793468</v>
      </c>
      <c r="R173" s="613">
        <f t="shared" si="532"/>
        <v>51.82724252491694</v>
      </c>
      <c r="S173" s="610">
        <f t="shared" si="533"/>
        <v>63.271604938271608</v>
      </c>
      <c r="T173" s="611">
        <f t="shared" si="534"/>
        <v>0</v>
      </c>
      <c r="U173" s="614">
        <f t="shared" si="535"/>
        <v>52.178442886910403</v>
      </c>
      <c r="V173" s="770">
        <f t="shared" si="551"/>
        <v>0</v>
      </c>
      <c r="W173" s="771">
        <f t="shared" si="536"/>
        <v>66.876033057851231</v>
      </c>
      <c r="X173" s="771">
        <f t="shared" si="537"/>
        <v>65.777136675081138</v>
      </c>
      <c r="Y173" s="772">
        <f t="shared" si="538"/>
        <v>61.578449905482039</v>
      </c>
      <c r="Z173" s="770">
        <f t="shared" si="539"/>
        <v>65.364041604754831</v>
      </c>
      <c r="AA173" s="770">
        <f t="shared" si="540"/>
        <v>53.224545632206365</v>
      </c>
      <c r="AB173" s="771">
        <f t="shared" si="541"/>
        <v>65.432098765432102</v>
      </c>
      <c r="AC173" s="772">
        <f t="shared" si="542"/>
        <v>0</v>
      </c>
      <c r="AD173" s="770">
        <f t="shared" si="543"/>
        <v>53.599166508808487</v>
      </c>
      <c r="AE173" s="313"/>
      <c r="AG173" s="4">
        <f t="shared" si="552"/>
        <v>0</v>
      </c>
      <c r="AH173" s="4">
        <f t="shared" si="544"/>
        <v>99.999999999999986</v>
      </c>
      <c r="AI173" s="4">
        <f t="shared" si="545"/>
        <v>100</v>
      </c>
      <c r="AJ173" s="4">
        <f t="shared" si="546"/>
        <v>100</v>
      </c>
      <c r="AK173" s="4">
        <f t="shared" si="547"/>
        <v>100</v>
      </c>
      <c r="AL173" s="4">
        <f t="shared" si="548"/>
        <v>100</v>
      </c>
      <c r="AM173" s="4">
        <f t="shared" si="549"/>
        <v>100</v>
      </c>
      <c r="AN173" s="4">
        <f t="shared" si="550"/>
        <v>0</v>
      </c>
    </row>
    <row r="174" spans="1:40">
      <c r="A174" s="276"/>
      <c r="B174" s="82" t="s">
        <v>66</v>
      </c>
      <c r="C174" s="87"/>
      <c r="D174" s="88">
        <v>121</v>
      </c>
      <c r="E174" s="88">
        <v>514</v>
      </c>
      <c r="F174" s="89">
        <v>144</v>
      </c>
      <c r="G174" s="98">
        <v>779</v>
      </c>
      <c r="H174" s="90">
        <v>144</v>
      </c>
      <c r="I174" s="88">
        <v>4</v>
      </c>
      <c r="J174" s="724"/>
      <c r="K174" s="90">
        <v>148</v>
      </c>
      <c r="L174" s="313"/>
      <c r="M174" s="905">
        <f t="shared" ref="M174:M176" si="553">IF(C174&gt;0,(C174/C168)*100,)</f>
        <v>0</v>
      </c>
      <c r="N174" s="716">
        <f>IF(D174&gt;0,(D174/D168)*100,)</f>
        <v>4.700854700854701</v>
      </c>
      <c r="O174" s="716">
        <f t="shared" ref="O174:O176" si="554">IF(E174&gt;0,(E174/E168)*100,)</f>
        <v>7.2130227336514166</v>
      </c>
      <c r="P174" s="717">
        <f t="shared" ref="P174:P176" si="555">IF(F174&gt;0,(F174/F168)*100,)</f>
        <v>9.5112285336855997</v>
      </c>
      <c r="Q174" s="718">
        <f t="shared" ref="Q174:Q176" si="556">IF(G174&gt;0,(G174/G168)*100,)</f>
        <v>6.9466738006063844</v>
      </c>
      <c r="R174" s="719">
        <f t="shared" ref="R174:R176" si="557">IF(H174&gt;0,(H174/H168)*100,)</f>
        <v>1.6909347111319868</v>
      </c>
      <c r="S174" s="716">
        <f t="shared" ref="S174:S176" si="558">IF(I174&gt;0,(I174/I168)*100,)</f>
        <v>1.0695187165775399</v>
      </c>
      <c r="T174" s="717">
        <f t="shared" ref="T174:T176" si="559">IF(J174&gt;0,(J174/J168)*100,)</f>
        <v>0</v>
      </c>
      <c r="U174" s="720">
        <f t="shared" ref="U174:U176" si="560">IF(K174&gt;0,(K174/K168)*100,)</f>
        <v>1.6647919010123735</v>
      </c>
      <c r="V174" s="773"/>
      <c r="W174" s="774"/>
      <c r="X174" s="774"/>
      <c r="Y174" s="775"/>
      <c r="Z174" s="776"/>
      <c r="AA174" s="776"/>
      <c r="AB174" s="774"/>
      <c r="AC174" s="775"/>
      <c r="AD174" s="776"/>
      <c r="AE174" s="313"/>
    </row>
    <row r="175" spans="1:40">
      <c r="A175" s="276"/>
      <c r="B175" s="82" t="s">
        <v>866</v>
      </c>
      <c r="C175" s="87"/>
      <c r="D175" s="88">
        <v>111</v>
      </c>
      <c r="E175" s="88">
        <v>564</v>
      </c>
      <c r="F175" s="89">
        <v>160</v>
      </c>
      <c r="G175" s="98">
        <v>835</v>
      </c>
      <c r="H175" s="90">
        <v>130</v>
      </c>
      <c r="I175" s="88">
        <v>7</v>
      </c>
      <c r="J175" s="724"/>
      <c r="K175" s="90">
        <v>137</v>
      </c>
      <c r="L175" s="313"/>
      <c r="M175" s="605">
        <f t="shared" si="553"/>
        <v>0</v>
      </c>
      <c r="N175" s="605">
        <f t="shared" ref="N175:N176" si="561">IF(D175&gt;0,(D175/D169)*100,)</f>
        <v>4.3376318874560376</v>
      </c>
      <c r="O175" s="605">
        <f t="shared" si="554"/>
        <v>7.2335513659099657</v>
      </c>
      <c r="P175" s="606">
        <f t="shared" si="555"/>
        <v>9.0140845070422539</v>
      </c>
      <c r="Q175" s="607">
        <f t="shared" si="556"/>
        <v>6.8831918226032478</v>
      </c>
      <c r="R175" s="608">
        <f t="shared" si="557"/>
        <v>1.3555787278415017</v>
      </c>
      <c r="S175" s="605">
        <f t="shared" si="558"/>
        <v>2.1021021021021022</v>
      </c>
      <c r="T175" s="606">
        <f t="shared" si="559"/>
        <v>0</v>
      </c>
      <c r="U175" s="609">
        <f t="shared" si="560"/>
        <v>1.3806308576035473</v>
      </c>
      <c r="V175" s="734"/>
      <c r="W175" s="734"/>
      <c r="X175" s="743"/>
      <c r="Y175" s="743"/>
      <c r="Z175" s="744"/>
      <c r="AA175" s="744"/>
      <c r="AB175" s="743"/>
      <c r="AC175" s="745"/>
      <c r="AD175" s="743"/>
      <c r="AE175" s="313"/>
    </row>
    <row r="176" spans="1:40">
      <c r="A176" s="276"/>
      <c r="B176" s="86" t="s">
        <v>1058</v>
      </c>
      <c r="C176" s="91"/>
      <c r="D176" s="92">
        <v>127</v>
      </c>
      <c r="E176" s="92">
        <v>649</v>
      </c>
      <c r="F176" s="93">
        <v>178</v>
      </c>
      <c r="G176" s="99">
        <v>954</v>
      </c>
      <c r="H176" s="94">
        <v>143</v>
      </c>
      <c r="I176" s="92">
        <v>7</v>
      </c>
      <c r="J176" s="725"/>
      <c r="K176" s="94">
        <v>150</v>
      </c>
      <c r="L176" s="313"/>
      <c r="M176" s="610">
        <f t="shared" si="553"/>
        <v>0</v>
      </c>
      <c r="N176" s="610">
        <f t="shared" si="561"/>
        <v>4.1983471074380159</v>
      </c>
      <c r="O176" s="610">
        <f t="shared" si="554"/>
        <v>7.8014184397163122</v>
      </c>
      <c r="P176" s="611">
        <f t="shared" si="555"/>
        <v>8.4120982986767476</v>
      </c>
      <c r="Q176" s="612">
        <f t="shared" si="556"/>
        <v>7.0876671619613667</v>
      </c>
      <c r="R176" s="613">
        <f t="shared" si="557"/>
        <v>1.3973031072894275</v>
      </c>
      <c r="S176" s="610">
        <f t="shared" si="558"/>
        <v>2.1604938271604937</v>
      </c>
      <c r="T176" s="611">
        <f t="shared" si="559"/>
        <v>0</v>
      </c>
      <c r="U176" s="614">
        <f t="shared" si="560"/>
        <v>1.4207236218980868</v>
      </c>
      <c r="V176" s="770"/>
      <c r="W176" s="771"/>
      <c r="X176" s="771"/>
      <c r="Y176" s="772"/>
      <c r="Z176" s="770"/>
      <c r="AA176" s="770"/>
      <c r="AB176" s="771"/>
      <c r="AC176" s="772"/>
      <c r="AD176" s="770"/>
      <c r="AE176" s="313"/>
    </row>
    <row r="177" spans="1:40">
      <c r="A177" s="276"/>
      <c r="B177" s="82" t="s">
        <v>68</v>
      </c>
      <c r="C177" s="87">
        <v>0</v>
      </c>
      <c r="D177" s="88">
        <v>794</v>
      </c>
      <c r="E177" s="88">
        <v>2455</v>
      </c>
      <c r="F177" s="89">
        <v>551</v>
      </c>
      <c r="G177" s="98">
        <v>3800</v>
      </c>
      <c r="H177" s="90">
        <v>3845</v>
      </c>
      <c r="I177" s="88">
        <v>122</v>
      </c>
      <c r="J177" s="724"/>
      <c r="K177" s="90">
        <v>3967</v>
      </c>
      <c r="L177" s="313"/>
      <c r="M177" s="905">
        <f t="shared" ref="M177:M179" si="562">IF(C177&gt;0,(C177/C168)*100,)</f>
        <v>0</v>
      </c>
      <c r="N177" s="716">
        <f>IF(D177&gt;0,(D177/D168)*100,)</f>
        <v>30.846930846930849</v>
      </c>
      <c r="O177" s="716">
        <f t="shared" ref="O177:O179" si="563">IF(E177&gt;0,(E177/E168)*100,)</f>
        <v>34.451305079988778</v>
      </c>
      <c r="P177" s="717">
        <f t="shared" ref="P177:P179" si="564">IF(F177&gt;0,(F177/F168)*100,)</f>
        <v>36.393659180977544</v>
      </c>
      <c r="Q177" s="718">
        <f t="shared" ref="Q177:Q179" si="565">IF(G177&gt;0,(G177/G168)*100,)</f>
        <v>33.886213661494565</v>
      </c>
      <c r="R177" s="719">
        <f t="shared" ref="R177:R179" si="566">IF(H177&gt;0,(H177/H168)*100,)</f>
        <v>45.150305307656176</v>
      </c>
      <c r="S177" s="716">
        <f t="shared" ref="S177:S179" si="567">IF(I177&gt;0,(I177/I168)*100,)</f>
        <v>32.620320855614978</v>
      </c>
      <c r="T177" s="717">
        <f t="shared" ref="T177:T179" si="568">IF(J177&gt;0,(J177/J168)*100,)</f>
        <v>0</v>
      </c>
      <c r="U177" s="720">
        <f t="shared" ref="U177:U179" si="569">IF(K177&gt;0,(K177/K168)*100,)</f>
        <v>44.623172103487065</v>
      </c>
      <c r="V177" s="734"/>
      <c r="W177" s="734"/>
      <c r="X177" s="743"/>
      <c r="Y177" s="743"/>
      <c r="Z177" s="744"/>
      <c r="AA177" s="744"/>
      <c r="AB177" s="743"/>
      <c r="AC177" s="745"/>
      <c r="AD177" s="743"/>
      <c r="AE177" s="313"/>
    </row>
    <row r="178" spans="1:40">
      <c r="A178" s="276"/>
      <c r="B178" s="82" t="s">
        <v>868</v>
      </c>
      <c r="C178" s="87">
        <v>0</v>
      </c>
      <c r="D178" s="88">
        <v>809</v>
      </c>
      <c r="E178" s="88">
        <v>2817</v>
      </c>
      <c r="F178" s="89">
        <v>635</v>
      </c>
      <c r="G178" s="98">
        <v>4261</v>
      </c>
      <c r="H178" s="90">
        <v>4448</v>
      </c>
      <c r="I178" s="88">
        <v>122</v>
      </c>
      <c r="J178" s="724"/>
      <c r="K178" s="90">
        <v>4570</v>
      </c>
      <c r="L178" s="313"/>
      <c r="M178" s="605">
        <f t="shared" si="562"/>
        <v>0</v>
      </c>
      <c r="N178" s="605">
        <f t="shared" ref="N178:N179" si="570">IF(D178&gt;0,(D178/D169)*100,)</f>
        <v>31.613911684251661</v>
      </c>
      <c r="O178" s="605">
        <f t="shared" si="563"/>
        <v>36.129280492497109</v>
      </c>
      <c r="P178" s="606">
        <f t="shared" si="564"/>
        <v>35.774647887323944</v>
      </c>
      <c r="Q178" s="607">
        <f t="shared" si="565"/>
        <v>35.124886654026874</v>
      </c>
      <c r="R178" s="608">
        <f t="shared" si="566"/>
        <v>46.381647549530761</v>
      </c>
      <c r="S178" s="605">
        <f t="shared" si="567"/>
        <v>36.636636636636638</v>
      </c>
      <c r="T178" s="606">
        <f t="shared" si="568"/>
        <v>0</v>
      </c>
      <c r="U178" s="609">
        <f t="shared" si="569"/>
        <v>46.054620578454099</v>
      </c>
      <c r="V178" s="734"/>
      <c r="W178" s="734"/>
      <c r="X178" s="743"/>
      <c r="Y178" s="743"/>
      <c r="Z178" s="744"/>
      <c r="AA178" s="744"/>
      <c r="AB178" s="743"/>
      <c r="AC178" s="745"/>
      <c r="AD178" s="743"/>
      <c r="AE178" s="313"/>
    </row>
    <row r="179" spans="1:40">
      <c r="A179" s="276"/>
      <c r="B179" s="86" t="s">
        <v>1056</v>
      </c>
      <c r="C179" s="91">
        <v>0</v>
      </c>
      <c r="D179" s="92">
        <v>1002</v>
      </c>
      <c r="E179" s="92">
        <v>2847</v>
      </c>
      <c r="F179" s="93">
        <v>813</v>
      </c>
      <c r="G179" s="99">
        <v>4662</v>
      </c>
      <c r="H179" s="94">
        <v>4787</v>
      </c>
      <c r="I179" s="92">
        <v>112</v>
      </c>
      <c r="J179" s="725"/>
      <c r="K179" s="94">
        <v>4899</v>
      </c>
      <c r="L179" s="313"/>
      <c r="M179" s="610">
        <f t="shared" si="562"/>
        <v>0</v>
      </c>
      <c r="N179" s="610">
        <f t="shared" si="570"/>
        <v>33.123966942148755</v>
      </c>
      <c r="O179" s="610">
        <f t="shared" si="563"/>
        <v>34.222863324918862</v>
      </c>
      <c r="P179" s="611">
        <f t="shared" si="564"/>
        <v>38.421550094517961</v>
      </c>
      <c r="Q179" s="612">
        <f t="shared" si="565"/>
        <v>34.635958395245169</v>
      </c>
      <c r="R179" s="613">
        <f t="shared" si="566"/>
        <v>46.775454367793628</v>
      </c>
      <c r="S179" s="610">
        <f t="shared" si="567"/>
        <v>34.567901234567898</v>
      </c>
      <c r="T179" s="611">
        <f t="shared" si="568"/>
        <v>0</v>
      </c>
      <c r="U179" s="614">
        <f t="shared" si="569"/>
        <v>46.400833491191513</v>
      </c>
      <c r="V179" s="777" t="s">
        <v>649</v>
      </c>
      <c r="W179" s="771"/>
      <c r="X179" s="771"/>
      <c r="Y179" s="772"/>
      <c r="Z179" s="770"/>
      <c r="AA179" s="770"/>
      <c r="AB179" s="771"/>
      <c r="AC179" s="772"/>
      <c r="AD179" s="770"/>
      <c r="AE179" s="313"/>
    </row>
    <row r="180" spans="1:40">
      <c r="A180" s="276"/>
      <c r="B180" s="82" t="s">
        <v>70</v>
      </c>
      <c r="C180" s="87"/>
      <c r="D180" s="88">
        <v>252</v>
      </c>
      <c r="E180" s="88">
        <v>832</v>
      </c>
      <c r="F180" s="89">
        <v>149</v>
      </c>
      <c r="G180" s="98">
        <v>1233</v>
      </c>
      <c r="H180" s="90">
        <v>2887</v>
      </c>
      <c r="I180" s="88">
        <v>184</v>
      </c>
      <c r="J180" s="724"/>
      <c r="K180" s="90">
        <v>3071</v>
      </c>
      <c r="L180" s="313"/>
      <c r="M180" s="905">
        <f t="shared" ref="M180:M182" si="571">IF(C180&gt;0,(C180/C166)*100,)</f>
        <v>0</v>
      </c>
      <c r="N180" s="716">
        <f t="shared" ref="N180:N182" si="572">IF(D180&gt;0,(D180/D166)*100,)</f>
        <v>9.5130237825594559</v>
      </c>
      <c r="O180" s="716">
        <f t="shared" ref="O180:O182" si="573">IF(E180&gt;0,(E180/E166)*100,)</f>
        <v>13.738441215323647</v>
      </c>
      <c r="P180" s="717">
        <f t="shared" ref="P180:P182" si="574">IF(F180&gt;0,(F180/F166)*100,)</f>
        <v>13.508612873980056</v>
      </c>
      <c r="Q180" s="718">
        <f t="shared" ref="Q180:Q182" si="575">IF(G180&gt;0,(G180/G166)*100,)</f>
        <v>12.57137030995106</v>
      </c>
      <c r="R180" s="719">
        <f t="shared" ref="R180:R182" si="576">IF(H180&gt;0,(H180/H166)*100,)</f>
        <v>32.547914317925589</v>
      </c>
      <c r="S180" s="716">
        <f t="shared" ref="S180:S182" si="577">IF(I180&gt;0,(I180/I166)*100,)</f>
        <v>45.885286783042396</v>
      </c>
      <c r="T180" s="717">
        <f t="shared" ref="T180:T182" si="578">IF(J180&gt;0,(J180/J166)*100,)</f>
        <v>0</v>
      </c>
      <c r="U180" s="720">
        <f t="shared" ref="U180:U182" si="579">IF(K180&gt;0,(K180/K166)*100,)</f>
        <v>33.124797756444828</v>
      </c>
      <c r="V180" s="773">
        <f>+M180+M183+M186</f>
        <v>0</v>
      </c>
      <c r="W180" s="774">
        <f t="shared" ref="W180:W182" si="580">+N180+N183+N186</f>
        <v>47.263118157795397</v>
      </c>
      <c r="X180" s="774">
        <f t="shared" ref="X180:X182" si="581">+O180+O183+O186</f>
        <v>47.143328929986794</v>
      </c>
      <c r="Y180" s="775">
        <f t="shared" ref="Y180:Y182" si="582">+P180+P183+P186</f>
        <v>49.048050770625565</v>
      </c>
      <c r="Z180" s="776">
        <f t="shared" ref="Z180:Z182" si="583">+Q180+Q183+Q186</f>
        <v>47.389885807504079</v>
      </c>
      <c r="AA180" s="776">
        <f t="shared" ref="AA180:AA182" si="584">+R180+R183+R186</f>
        <v>46.832018038331455</v>
      </c>
      <c r="AB180" s="774">
        <f t="shared" ref="AB180:AB182" si="585">+S180+S183+S186</f>
        <v>58.852867830423946</v>
      </c>
      <c r="AC180" s="775">
        <f t="shared" ref="AC180:AC182" si="586">+T180+T183+T186</f>
        <v>0</v>
      </c>
      <c r="AD180" s="776">
        <f t="shared" ref="AD180:AD182" si="587">+U180+U183+U186</f>
        <v>47.35195771761407</v>
      </c>
      <c r="AE180" s="313"/>
      <c r="AG180" s="4">
        <f>+M180+M183+M186+M189</f>
        <v>0</v>
      </c>
      <c r="AH180" s="4">
        <f t="shared" ref="AH180:AH182" si="588">+N180+N183+N186+N189</f>
        <v>100</v>
      </c>
      <c r="AI180" s="4">
        <f t="shared" ref="AI180:AI182" si="589">+O180+O183+O186+O189</f>
        <v>100</v>
      </c>
      <c r="AJ180" s="4">
        <f t="shared" ref="AJ180:AJ182" si="590">+P180+P183+P186+P189</f>
        <v>100</v>
      </c>
      <c r="AK180" s="4">
        <f t="shared" ref="AK180:AK182" si="591">+Q180+Q183+Q186+Q189</f>
        <v>100</v>
      </c>
      <c r="AL180" s="4">
        <f t="shared" ref="AL180:AL182" si="592">+R180+R183+R186+R189</f>
        <v>100</v>
      </c>
      <c r="AM180" s="4">
        <f t="shared" ref="AM180:AM182" si="593">+S180+S183+S186+S189</f>
        <v>100</v>
      </c>
      <c r="AN180" s="4">
        <f t="shared" ref="AN180:AN182" si="594">+T180+T183+T186+T189</f>
        <v>0</v>
      </c>
    </row>
    <row r="181" spans="1:40">
      <c r="A181" s="276"/>
      <c r="B181" s="82" t="s">
        <v>870</v>
      </c>
      <c r="C181" s="87"/>
      <c r="D181" s="88">
        <v>241</v>
      </c>
      <c r="E181" s="88">
        <v>834</v>
      </c>
      <c r="F181" s="89">
        <v>156</v>
      </c>
      <c r="G181" s="98">
        <v>1231</v>
      </c>
      <c r="H181" s="90">
        <v>2695</v>
      </c>
      <c r="I181" s="88">
        <v>190</v>
      </c>
      <c r="J181" s="724"/>
      <c r="K181" s="90">
        <v>2885</v>
      </c>
      <c r="L181" s="313"/>
      <c r="M181" s="605">
        <f t="shared" si="571"/>
        <v>0</v>
      </c>
      <c r="N181" s="605">
        <f t="shared" si="572"/>
        <v>9.2266462480857587</v>
      </c>
      <c r="O181" s="605">
        <f t="shared" si="573"/>
        <v>12.577288493439903</v>
      </c>
      <c r="P181" s="606">
        <f t="shared" si="574"/>
        <v>10.955056179775282</v>
      </c>
      <c r="Q181" s="607">
        <f t="shared" si="575"/>
        <v>11.540264366738541</v>
      </c>
      <c r="R181" s="608">
        <f t="shared" si="576"/>
        <v>31.432236995567997</v>
      </c>
      <c r="S181" s="605">
        <f t="shared" si="577"/>
        <v>60.70287539936102</v>
      </c>
      <c r="T181" s="606">
        <f t="shared" si="578"/>
        <v>0</v>
      </c>
      <c r="U181" s="609">
        <f t="shared" si="579"/>
        <v>32.463148419039044</v>
      </c>
      <c r="V181" s="734">
        <f t="shared" ref="V181:V182" si="595">+M181+M184+M187</f>
        <v>0</v>
      </c>
      <c r="W181" s="734">
        <f t="shared" si="580"/>
        <v>43.453292496171514</v>
      </c>
      <c r="X181" s="743">
        <f t="shared" si="581"/>
        <v>42.84421655858845</v>
      </c>
      <c r="Y181" s="743">
        <f t="shared" si="582"/>
        <v>43.258426966292134</v>
      </c>
      <c r="Z181" s="744">
        <f t="shared" si="583"/>
        <v>43.048654729539706</v>
      </c>
      <c r="AA181" s="744">
        <f t="shared" si="584"/>
        <v>45.941217634709588</v>
      </c>
      <c r="AB181" s="743">
        <f t="shared" si="585"/>
        <v>70.287539936102235</v>
      </c>
      <c r="AC181" s="745">
        <f t="shared" si="586"/>
        <v>0</v>
      </c>
      <c r="AD181" s="743">
        <f t="shared" si="587"/>
        <v>46.798694722628554</v>
      </c>
      <c r="AE181" s="313"/>
      <c r="AG181" s="4">
        <f t="shared" ref="AG181:AG182" si="596">+M181+M184+M187+M190</f>
        <v>0</v>
      </c>
      <c r="AH181" s="4">
        <f t="shared" si="588"/>
        <v>100</v>
      </c>
      <c r="AI181" s="4">
        <f t="shared" si="589"/>
        <v>100</v>
      </c>
      <c r="AJ181" s="4">
        <f t="shared" si="590"/>
        <v>100</v>
      </c>
      <c r="AK181" s="4">
        <f t="shared" si="591"/>
        <v>100</v>
      </c>
      <c r="AL181" s="4">
        <f t="shared" si="592"/>
        <v>100</v>
      </c>
      <c r="AM181" s="4">
        <f t="shared" si="593"/>
        <v>100</v>
      </c>
      <c r="AN181" s="4">
        <f t="shared" si="594"/>
        <v>0</v>
      </c>
    </row>
    <row r="182" spans="1:40">
      <c r="A182" s="276"/>
      <c r="B182" s="86" t="s">
        <v>1060</v>
      </c>
      <c r="C182" s="91"/>
      <c r="D182" s="92">
        <v>223</v>
      </c>
      <c r="E182" s="92">
        <v>845</v>
      </c>
      <c r="F182" s="93">
        <v>154</v>
      </c>
      <c r="G182" s="99">
        <v>1222</v>
      </c>
      <c r="H182" s="94">
        <v>2846</v>
      </c>
      <c r="I182" s="714">
        <v>224</v>
      </c>
      <c r="J182" s="725"/>
      <c r="K182" s="94">
        <v>3070</v>
      </c>
      <c r="L182" s="313"/>
      <c r="M182" s="610">
        <f t="shared" si="571"/>
        <v>0</v>
      </c>
      <c r="N182" s="610">
        <f t="shared" si="572"/>
        <v>8.6635586635586641</v>
      </c>
      <c r="O182" s="610">
        <f t="shared" si="573"/>
        <v>11.857984844232389</v>
      </c>
      <c r="P182" s="611">
        <f t="shared" si="574"/>
        <v>10.171730515191546</v>
      </c>
      <c r="Q182" s="612">
        <f t="shared" si="575"/>
        <v>10.89709291956483</v>
      </c>
      <c r="R182" s="613">
        <f t="shared" si="576"/>
        <v>33.419445749178017</v>
      </c>
      <c r="S182" s="610">
        <f t="shared" si="577"/>
        <v>59.893048128342244</v>
      </c>
      <c r="T182" s="611">
        <f t="shared" si="578"/>
        <v>0</v>
      </c>
      <c r="U182" s="614">
        <f t="shared" si="579"/>
        <v>34.533183352080989</v>
      </c>
      <c r="V182" s="770">
        <f t="shared" si="595"/>
        <v>0</v>
      </c>
      <c r="W182" s="771">
        <f t="shared" si="580"/>
        <v>43.434343434343432</v>
      </c>
      <c r="X182" s="771">
        <f t="shared" si="581"/>
        <v>46.646084760033681</v>
      </c>
      <c r="Y182" s="772">
        <f t="shared" si="582"/>
        <v>45.244385733157202</v>
      </c>
      <c r="Z182" s="770">
        <f t="shared" si="583"/>
        <v>45.719636169074377</v>
      </c>
      <c r="AA182" s="770">
        <f t="shared" si="584"/>
        <v>48.532174729920143</v>
      </c>
      <c r="AB182" s="771">
        <f t="shared" si="585"/>
        <v>70.053475935828871</v>
      </c>
      <c r="AC182" s="772">
        <f t="shared" si="586"/>
        <v>0</v>
      </c>
      <c r="AD182" s="770">
        <f t="shared" si="587"/>
        <v>49.437570303712036</v>
      </c>
      <c r="AE182" s="313"/>
      <c r="AG182" s="4">
        <f t="shared" si="596"/>
        <v>0</v>
      </c>
      <c r="AH182" s="4">
        <f t="shared" si="588"/>
        <v>100</v>
      </c>
      <c r="AI182" s="4">
        <f t="shared" si="589"/>
        <v>100</v>
      </c>
      <c r="AJ182" s="4">
        <f t="shared" si="590"/>
        <v>100</v>
      </c>
      <c r="AK182" s="4">
        <f t="shared" si="591"/>
        <v>100</v>
      </c>
      <c r="AL182" s="4">
        <f t="shared" si="592"/>
        <v>100</v>
      </c>
      <c r="AM182" s="4">
        <f t="shared" si="593"/>
        <v>100</v>
      </c>
      <c r="AN182" s="4">
        <f t="shared" si="594"/>
        <v>0</v>
      </c>
    </row>
    <row r="183" spans="1:40">
      <c r="A183" s="276"/>
      <c r="B183" s="82" t="s">
        <v>72</v>
      </c>
      <c r="C183" s="87"/>
      <c r="D183" s="88">
        <v>485</v>
      </c>
      <c r="E183" s="88">
        <v>848</v>
      </c>
      <c r="F183" s="89">
        <v>117</v>
      </c>
      <c r="G183" s="98">
        <v>1450</v>
      </c>
      <c r="H183" s="90">
        <v>924</v>
      </c>
      <c r="I183" s="88">
        <v>32</v>
      </c>
      <c r="J183" s="724"/>
      <c r="K183" s="90">
        <v>956</v>
      </c>
      <c r="L183" s="313"/>
      <c r="M183" s="905">
        <f t="shared" ref="M183:M185" si="597">IF(C183&gt;0,(C183/C166)*100,)</f>
        <v>0</v>
      </c>
      <c r="N183" s="716">
        <f t="shared" ref="N183:N185" si="598">IF(D183&gt;0,(D183/D166)*100,)</f>
        <v>18.308795771989431</v>
      </c>
      <c r="O183" s="716">
        <f t="shared" ref="O183:O185" si="599">IF(E183&gt;0,(E183/E166)*100,)</f>
        <v>14.002642007926024</v>
      </c>
      <c r="P183" s="717">
        <f t="shared" ref="P183:P185" si="600">IF(F183&gt;0,(F183/F166)*100,)</f>
        <v>10.607434270172257</v>
      </c>
      <c r="Q183" s="718">
        <f t="shared" ref="Q183:Q185" si="601">IF(G183&gt;0,(G183/G166)*100,)</f>
        <v>14.78384991843393</v>
      </c>
      <c r="R183" s="719">
        <f t="shared" ref="R183:R185" si="602">IF(H183&gt;0,(H183/H166)*100,)</f>
        <v>10.417136414881623</v>
      </c>
      <c r="S183" s="716">
        <f t="shared" ref="S183:S185" si="603">IF(I183&gt;0,(I183/I166)*100,)</f>
        <v>7.9800498753117202</v>
      </c>
      <c r="T183" s="717">
        <f t="shared" ref="T183:T185" si="604">IF(J183&gt;0,(J183/J166)*100,)</f>
        <v>0</v>
      </c>
      <c r="U183" s="720">
        <f t="shared" ref="U183:U185" si="605">IF(K183&gt;0,(K183/K166)*100,)</f>
        <v>10.311724733038508</v>
      </c>
      <c r="V183" s="773"/>
      <c r="W183" s="774"/>
      <c r="X183" s="774"/>
      <c r="Y183" s="775"/>
      <c r="Z183" s="776"/>
      <c r="AA183" s="776"/>
      <c r="AB183" s="774"/>
      <c r="AC183" s="775"/>
      <c r="AD183" s="776"/>
      <c r="AE183" s="313"/>
    </row>
    <row r="184" spans="1:40">
      <c r="A184" s="276"/>
      <c r="B184" s="82" t="s">
        <v>872</v>
      </c>
      <c r="C184" s="87"/>
      <c r="D184" s="88">
        <v>398</v>
      </c>
      <c r="E184" s="88">
        <v>832</v>
      </c>
      <c r="F184" s="89">
        <v>109</v>
      </c>
      <c r="G184" s="98">
        <v>1339</v>
      </c>
      <c r="H184" s="90">
        <v>933</v>
      </c>
      <c r="I184" s="88">
        <v>17</v>
      </c>
      <c r="J184" s="724"/>
      <c r="K184" s="90">
        <v>950</v>
      </c>
      <c r="L184" s="313"/>
      <c r="M184" s="605">
        <f t="shared" si="597"/>
        <v>0</v>
      </c>
      <c r="N184" s="605">
        <f t="shared" si="598"/>
        <v>15.237366003062789</v>
      </c>
      <c r="O184" s="605">
        <f t="shared" si="599"/>
        <v>12.547127130146283</v>
      </c>
      <c r="P184" s="606">
        <f t="shared" si="600"/>
        <v>7.6544943820224729</v>
      </c>
      <c r="Q184" s="607">
        <f t="shared" si="601"/>
        <v>12.552732727102278</v>
      </c>
      <c r="R184" s="608">
        <f t="shared" si="602"/>
        <v>10.881735479356193</v>
      </c>
      <c r="S184" s="605">
        <f t="shared" si="603"/>
        <v>5.4313099041533546</v>
      </c>
      <c r="T184" s="606">
        <f t="shared" si="604"/>
        <v>0</v>
      </c>
      <c r="U184" s="609">
        <f t="shared" si="605"/>
        <v>10.689771576459997</v>
      </c>
      <c r="V184" s="734"/>
      <c r="W184" s="734"/>
      <c r="X184" s="743"/>
      <c r="Y184" s="743"/>
      <c r="Z184" s="744"/>
      <c r="AA184" s="744"/>
      <c r="AB184" s="743"/>
      <c r="AC184" s="745"/>
      <c r="AD184" s="743"/>
      <c r="AE184" s="313"/>
      <c r="AF184" s="660"/>
      <c r="AG184" s="660"/>
      <c r="AH184" s="660"/>
      <c r="AI184" s="660"/>
      <c r="AJ184" s="660"/>
      <c r="AK184" s="660"/>
      <c r="AL184" s="660"/>
      <c r="AM184" s="660"/>
      <c r="AN184" s="660"/>
    </row>
    <row r="185" spans="1:40">
      <c r="A185" s="276"/>
      <c r="B185" s="86" t="s">
        <v>1062</v>
      </c>
      <c r="C185" s="91"/>
      <c r="D185" s="92">
        <v>385</v>
      </c>
      <c r="E185" s="92">
        <v>923</v>
      </c>
      <c r="F185" s="93">
        <v>110</v>
      </c>
      <c r="G185" s="99">
        <v>1418</v>
      </c>
      <c r="H185" s="94">
        <v>903</v>
      </c>
      <c r="I185" s="92">
        <v>25</v>
      </c>
      <c r="J185" s="725"/>
      <c r="K185" s="94">
        <v>928</v>
      </c>
      <c r="L185" s="313"/>
      <c r="M185" s="610">
        <f t="shared" si="597"/>
        <v>0</v>
      </c>
      <c r="N185" s="610">
        <f t="shared" si="598"/>
        <v>14.957264957264957</v>
      </c>
      <c r="O185" s="610">
        <f t="shared" si="599"/>
        <v>12.95256806062307</v>
      </c>
      <c r="P185" s="611">
        <f t="shared" si="600"/>
        <v>7.2655217965653902</v>
      </c>
      <c r="Q185" s="612">
        <f t="shared" si="601"/>
        <v>12.644908150526128</v>
      </c>
      <c r="R185" s="613">
        <f t="shared" si="602"/>
        <v>10.603569751056833</v>
      </c>
      <c r="S185" s="610">
        <f t="shared" si="603"/>
        <v>6.6844919786096257</v>
      </c>
      <c r="T185" s="611">
        <f t="shared" si="604"/>
        <v>0</v>
      </c>
      <c r="U185" s="614">
        <f t="shared" si="605"/>
        <v>10.438695163104612</v>
      </c>
      <c r="V185" s="770"/>
      <c r="W185" s="771"/>
      <c r="X185" s="771"/>
      <c r="Y185" s="772"/>
      <c r="Z185" s="770"/>
      <c r="AA185" s="770"/>
      <c r="AB185" s="771"/>
      <c r="AC185" s="772"/>
      <c r="AD185" s="770"/>
      <c r="AE185" s="313"/>
    </row>
    <row r="186" spans="1:40">
      <c r="A186" s="276"/>
      <c r="B186" s="82" t="s">
        <v>74</v>
      </c>
      <c r="C186" s="87"/>
      <c r="D186" s="88">
        <v>515</v>
      </c>
      <c r="E186" s="88">
        <v>1175</v>
      </c>
      <c r="F186" s="89">
        <v>275</v>
      </c>
      <c r="G186" s="98">
        <v>1965</v>
      </c>
      <c r="H186" s="90">
        <v>343</v>
      </c>
      <c r="I186" s="88">
        <v>20</v>
      </c>
      <c r="J186" s="724"/>
      <c r="K186" s="90">
        <v>363</v>
      </c>
      <c r="L186" s="313"/>
      <c r="M186" s="905">
        <f t="shared" ref="M186:M188" si="606">IF(C186&gt;0,(C186/C166)*100,)</f>
        <v>0</v>
      </c>
      <c r="N186" s="716">
        <f t="shared" ref="N186:N188" si="607">IF(D186&gt;0,(D186/D166)*100,)</f>
        <v>19.441298603246508</v>
      </c>
      <c r="O186" s="716">
        <f t="shared" ref="O186:O188" si="608">IF(E186&gt;0,(E186/E166)*100,)</f>
        <v>19.402245706737119</v>
      </c>
      <c r="P186" s="717">
        <f t="shared" ref="P186:P188" si="609">IF(F186&gt;0,(F186/F166)*100,)</f>
        <v>24.932003626473254</v>
      </c>
      <c r="Q186" s="718">
        <f t="shared" ref="Q186:Q188" si="610">IF(G186&gt;0,(G186/G166)*100,)</f>
        <v>20.034665579119089</v>
      </c>
      <c r="R186" s="719">
        <f t="shared" ref="R186:R188" si="611">IF(H186&gt;0,(H186/H166)*100,)</f>
        <v>3.8669673055242391</v>
      </c>
      <c r="S186" s="716">
        <f t="shared" ref="S186:S188" si="612">IF(I186&gt;0,(I186/I166)*100,)</f>
        <v>4.9875311720698257</v>
      </c>
      <c r="T186" s="717">
        <f t="shared" ref="T186:T188" si="613">IF(J186&gt;0,(J186/J166)*100,)</f>
        <v>0</v>
      </c>
      <c r="U186" s="720">
        <f t="shared" ref="U186:U188" si="614">IF(K186&gt;0,(K186/K166)*100,)</f>
        <v>3.9154352281307299</v>
      </c>
      <c r="V186" s="773"/>
      <c r="W186" s="774"/>
      <c r="X186" s="774"/>
      <c r="Y186" s="775"/>
      <c r="Z186" s="776"/>
      <c r="AA186" s="776"/>
      <c r="AB186" s="774"/>
      <c r="AC186" s="775"/>
      <c r="AD186" s="776"/>
      <c r="AE186" s="313"/>
    </row>
    <row r="187" spans="1:40">
      <c r="A187" s="276"/>
      <c r="B187" s="82" t="s">
        <v>874</v>
      </c>
      <c r="C187" s="87"/>
      <c r="D187" s="88">
        <v>496</v>
      </c>
      <c r="E187" s="88">
        <v>1175</v>
      </c>
      <c r="F187" s="89">
        <v>351</v>
      </c>
      <c r="G187" s="98">
        <v>2022</v>
      </c>
      <c r="H187" s="90">
        <v>311</v>
      </c>
      <c r="I187" s="88">
        <v>13</v>
      </c>
      <c r="J187" s="724"/>
      <c r="K187" s="90">
        <v>324</v>
      </c>
      <c r="L187" s="313"/>
      <c r="M187" s="605">
        <f t="shared" si="606"/>
        <v>0</v>
      </c>
      <c r="N187" s="605">
        <f t="shared" si="607"/>
        <v>18.989280245022972</v>
      </c>
      <c r="O187" s="605">
        <f t="shared" si="608"/>
        <v>17.719800935002262</v>
      </c>
      <c r="P187" s="606">
        <f t="shared" si="609"/>
        <v>24.648876404494384</v>
      </c>
      <c r="Q187" s="607">
        <f t="shared" si="610"/>
        <v>18.955657635698884</v>
      </c>
      <c r="R187" s="608">
        <f t="shared" si="611"/>
        <v>3.6272451597853981</v>
      </c>
      <c r="S187" s="605">
        <f t="shared" si="612"/>
        <v>4.1533546325878596</v>
      </c>
      <c r="T187" s="606">
        <f t="shared" si="613"/>
        <v>0</v>
      </c>
      <c r="U187" s="609">
        <f t="shared" si="614"/>
        <v>3.6457747271295151</v>
      </c>
      <c r="V187" s="734"/>
      <c r="W187" s="734"/>
      <c r="X187" s="743"/>
      <c r="Y187" s="743"/>
      <c r="Z187" s="744"/>
      <c r="AA187" s="744"/>
      <c r="AB187" s="743"/>
      <c r="AC187" s="745"/>
      <c r="AD187" s="743"/>
      <c r="AE187" s="313"/>
    </row>
    <row r="188" spans="1:40">
      <c r="A188" s="276"/>
      <c r="B188" s="86" t="s">
        <v>1064</v>
      </c>
      <c r="C188" s="91"/>
      <c r="D188" s="92">
        <v>510</v>
      </c>
      <c r="E188" s="92">
        <v>1556</v>
      </c>
      <c r="F188" s="93">
        <v>421</v>
      </c>
      <c r="G188" s="99">
        <v>2487</v>
      </c>
      <c r="H188" s="94">
        <v>384</v>
      </c>
      <c r="I188" s="92">
        <v>13</v>
      </c>
      <c r="J188" s="725"/>
      <c r="K188" s="94">
        <v>397</v>
      </c>
      <c r="L188" s="313"/>
      <c r="M188" s="610">
        <f t="shared" si="606"/>
        <v>0</v>
      </c>
      <c r="N188" s="610">
        <f t="shared" si="607"/>
        <v>19.813519813519815</v>
      </c>
      <c r="O188" s="610">
        <f t="shared" si="608"/>
        <v>21.835531855178221</v>
      </c>
      <c r="P188" s="611">
        <f t="shared" si="609"/>
        <v>27.807133421400266</v>
      </c>
      <c r="Q188" s="612">
        <f t="shared" si="610"/>
        <v>22.177635098983416</v>
      </c>
      <c r="R188" s="613">
        <f t="shared" si="611"/>
        <v>4.5091592296852978</v>
      </c>
      <c r="S188" s="610">
        <f t="shared" si="612"/>
        <v>3.4759358288770055</v>
      </c>
      <c r="T188" s="611">
        <f t="shared" si="613"/>
        <v>0</v>
      </c>
      <c r="U188" s="614">
        <f t="shared" si="614"/>
        <v>4.4656917885264349</v>
      </c>
      <c r="V188" s="770"/>
      <c r="W188" s="771"/>
      <c r="X188" s="771"/>
      <c r="Y188" s="772"/>
      <c r="Z188" s="770"/>
      <c r="AA188" s="770"/>
      <c r="AB188" s="771"/>
      <c r="AC188" s="772"/>
      <c r="AD188" s="770"/>
      <c r="AE188" s="313"/>
      <c r="AI188" s="599"/>
    </row>
    <row r="189" spans="1:40">
      <c r="A189" s="276"/>
      <c r="B189" s="641" t="s">
        <v>76</v>
      </c>
      <c r="C189" s="642">
        <v>0</v>
      </c>
      <c r="D189" s="618">
        <v>1397</v>
      </c>
      <c r="E189" s="618">
        <v>3201</v>
      </c>
      <c r="F189" s="602">
        <v>562</v>
      </c>
      <c r="G189" s="721">
        <v>5160</v>
      </c>
      <c r="H189" s="601">
        <v>4716</v>
      </c>
      <c r="I189" s="618">
        <v>165</v>
      </c>
      <c r="J189" s="723"/>
      <c r="K189" s="601">
        <v>4881</v>
      </c>
      <c r="L189" s="313"/>
      <c r="M189" s="905">
        <f>IF(C189&gt;0,(C189/C166)*100,)</f>
        <v>0</v>
      </c>
      <c r="N189" s="716">
        <f t="shared" ref="N189:N191" si="615">IF(D189&gt;0,(D189/D166)*100,)</f>
        <v>52.73688184220461</v>
      </c>
      <c r="O189" s="716">
        <f t="shared" ref="O189:O191" si="616">IF(E189&gt;0,(E189/E166)*100,)</f>
        <v>52.856671070013206</v>
      </c>
      <c r="P189" s="717">
        <f t="shared" ref="P189:P191" si="617">IF(F189&gt;0,(F189/F166)*100,)</f>
        <v>50.951949229374435</v>
      </c>
      <c r="Q189" s="718">
        <f t="shared" ref="Q189:Q191" si="618">IF(G189&gt;0,(G189/G166)*100,)</f>
        <v>52.610114192495928</v>
      </c>
      <c r="R189" s="719">
        <f t="shared" ref="R189:R191" si="619">IF(H189&gt;0,(H189/H166)*100,)</f>
        <v>53.167981961668545</v>
      </c>
      <c r="S189" s="716">
        <f t="shared" ref="S189:S191" si="620">IF(I189&gt;0,(I189/I166)*100,)</f>
        <v>41.147132169576061</v>
      </c>
      <c r="T189" s="717">
        <f t="shared" ref="T189:T191" si="621">IF(J189&gt;0,(J189/J166)*100,)</f>
        <v>0</v>
      </c>
      <c r="U189" s="720">
        <f t="shared" ref="U189:U191" si="622">IF(K189&gt;0,(K189/K166)*100,)</f>
        <v>52.64804228238593</v>
      </c>
      <c r="V189" s="773"/>
      <c r="W189" s="774"/>
      <c r="X189" s="774"/>
      <c r="Y189" s="775"/>
      <c r="Z189" s="776"/>
      <c r="AA189" s="776"/>
      <c r="AB189" s="774"/>
      <c r="AC189" s="775"/>
      <c r="AD189" s="776"/>
      <c r="AE189" s="313"/>
    </row>
    <row r="190" spans="1:40">
      <c r="A190" s="276"/>
      <c r="B190" s="82" t="s">
        <v>876</v>
      </c>
      <c r="C190" s="87">
        <v>0</v>
      </c>
      <c r="D190" s="88">
        <v>1477</v>
      </c>
      <c r="E190" s="88">
        <v>3790</v>
      </c>
      <c r="F190" s="89">
        <v>808</v>
      </c>
      <c r="G190" s="98">
        <v>6075</v>
      </c>
      <c r="H190" s="90">
        <v>4635</v>
      </c>
      <c r="I190" s="88">
        <v>93</v>
      </c>
      <c r="J190" s="724"/>
      <c r="K190" s="90">
        <v>4728</v>
      </c>
      <c r="L190" s="313"/>
      <c r="M190" s="605">
        <f t="shared" ref="M190:M191" si="623">IF(C190&gt;0,(C190/C167)*100,)</f>
        <v>0</v>
      </c>
      <c r="N190" s="605">
        <f t="shared" si="615"/>
        <v>56.546707503828486</v>
      </c>
      <c r="O190" s="605">
        <f t="shared" si="616"/>
        <v>57.155783441411558</v>
      </c>
      <c r="P190" s="606">
        <f t="shared" si="617"/>
        <v>56.741573033707873</v>
      </c>
      <c r="Q190" s="607">
        <f t="shared" si="618"/>
        <v>56.951345270460294</v>
      </c>
      <c r="R190" s="608">
        <f t="shared" si="619"/>
        <v>54.058782365290412</v>
      </c>
      <c r="S190" s="605">
        <f t="shared" si="620"/>
        <v>29.712460063897762</v>
      </c>
      <c r="T190" s="606">
        <f t="shared" si="621"/>
        <v>0</v>
      </c>
      <c r="U190" s="609">
        <f t="shared" si="622"/>
        <v>53.201305277371446</v>
      </c>
      <c r="V190" s="734"/>
      <c r="W190" s="734"/>
      <c r="X190" s="743"/>
      <c r="Y190" s="743"/>
      <c r="Z190" s="744"/>
      <c r="AA190" s="744"/>
      <c r="AB190" s="743"/>
      <c r="AC190" s="745"/>
      <c r="AD190" s="743"/>
      <c r="AE190" s="313"/>
    </row>
    <row r="191" spans="1:40">
      <c r="A191" s="276"/>
      <c r="B191" s="86" t="s">
        <v>1066</v>
      </c>
      <c r="C191" s="91">
        <v>0</v>
      </c>
      <c r="D191" s="92">
        <v>1456</v>
      </c>
      <c r="E191" s="92">
        <v>3802</v>
      </c>
      <c r="F191" s="93">
        <v>829</v>
      </c>
      <c r="G191" s="99">
        <v>6087</v>
      </c>
      <c r="H191" s="94">
        <v>4383</v>
      </c>
      <c r="I191" s="92">
        <v>112</v>
      </c>
      <c r="J191" s="725"/>
      <c r="K191" s="94">
        <v>4495</v>
      </c>
      <c r="L191" s="313"/>
      <c r="M191" s="610">
        <f t="shared" si="623"/>
        <v>0</v>
      </c>
      <c r="N191" s="610">
        <f t="shared" si="615"/>
        <v>56.56565656565656</v>
      </c>
      <c r="O191" s="610">
        <f t="shared" si="616"/>
        <v>53.353915239966319</v>
      </c>
      <c r="P191" s="611">
        <f t="shared" si="617"/>
        <v>54.755614266842798</v>
      </c>
      <c r="Q191" s="612">
        <f t="shared" si="618"/>
        <v>54.280363830925623</v>
      </c>
      <c r="R191" s="613">
        <f t="shared" si="619"/>
        <v>51.46782527007985</v>
      </c>
      <c r="S191" s="610">
        <f t="shared" si="620"/>
        <v>29.946524064171122</v>
      </c>
      <c r="T191" s="611">
        <f t="shared" si="621"/>
        <v>0</v>
      </c>
      <c r="U191" s="614">
        <f t="shared" si="622"/>
        <v>50.562429696287971</v>
      </c>
      <c r="V191" s="770"/>
      <c r="W191" s="771"/>
      <c r="X191" s="771"/>
      <c r="Y191" s="772"/>
      <c r="Z191" s="770"/>
      <c r="AA191" s="770"/>
      <c r="AB191" s="771"/>
      <c r="AC191" s="772"/>
      <c r="AD191" s="770"/>
      <c r="AE191" s="313"/>
    </row>
    <row r="192" spans="1:40">
      <c r="A192" s="276"/>
      <c r="B192" s="82" t="s">
        <v>439</v>
      </c>
      <c r="C192" s="87"/>
      <c r="D192" s="88">
        <v>346</v>
      </c>
      <c r="E192" s="88">
        <v>1166</v>
      </c>
      <c r="F192" s="89">
        <v>233</v>
      </c>
      <c r="G192" s="98">
        <v>1745</v>
      </c>
      <c r="H192" s="90">
        <v>3449</v>
      </c>
      <c r="I192" s="88">
        <v>322</v>
      </c>
      <c r="J192" s="724"/>
      <c r="K192" s="90">
        <v>3771</v>
      </c>
      <c r="L192" s="313"/>
      <c r="M192" s="605">
        <f>IF(C192&gt;0,(C192/C163)*100,)</f>
        <v>0</v>
      </c>
      <c r="N192" s="605">
        <f t="shared" ref="N192:N194" si="624">IF(D192&gt;0,(D192/D163)*100,)</f>
        <v>19.010989010989011</v>
      </c>
      <c r="O192" s="605">
        <f t="shared" ref="O192:O194" si="625">IF(E192&gt;0,(E192/E163)*100,)</f>
        <v>24.578414839797638</v>
      </c>
      <c r="P192" s="606">
        <f t="shared" ref="P192:P194" si="626">IF(F192&gt;0,(F192/F163)*100,)</f>
        <v>20.859444941808416</v>
      </c>
      <c r="Q192" s="722">
        <f t="shared" ref="Q192:Q194" si="627">IF(G192&gt;0,(G192/G163)*100,)</f>
        <v>22.718396042182007</v>
      </c>
      <c r="R192" s="608">
        <f t="shared" ref="R192:R194" si="628">IF(H192&gt;0,(H192/H163)*100,)</f>
        <v>32.312160389732057</v>
      </c>
      <c r="S192" s="605">
        <f t="shared" ref="S192:S194" si="629">IF(I192&gt;0,(I192/I163)*100,)</f>
        <v>50.077760497667192</v>
      </c>
      <c r="T192" s="606">
        <f t="shared" ref="T192:T194" si="630">IF(J192&gt;0,(J192/J163)*100,)</f>
        <v>0</v>
      </c>
      <c r="U192" s="609">
        <f t="shared" ref="U192:U194" si="631">IF(K192&gt;0,(K192/K163)*100,)</f>
        <v>33.321551647963247</v>
      </c>
      <c r="V192" s="766"/>
      <c r="W192" s="767"/>
      <c r="X192" s="767"/>
      <c r="Y192" s="768"/>
      <c r="Z192" s="769"/>
      <c r="AA192" s="769"/>
      <c r="AB192" s="767"/>
      <c r="AC192" s="768"/>
      <c r="AD192" s="769"/>
      <c r="AE192" s="313"/>
    </row>
    <row r="193" spans="1:31">
      <c r="A193" s="276"/>
      <c r="B193" s="82" t="s">
        <v>878</v>
      </c>
      <c r="C193" s="87"/>
      <c r="D193" s="88">
        <v>412</v>
      </c>
      <c r="E193" s="88">
        <v>1202</v>
      </c>
      <c r="F193" s="89">
        <v>222</v>
      </c>
      <c r="G193" s="98">
        <v>1836</v>
      </c>
      <c r="H193" s="90">
        <v>3332</v>
      </c>
      <c r="I193" s="88">
        <v>257</v>
      </c>
      <c r="J193" s="724"/>
      <c r="K193" s="90">
        <v>3589</v>
      </c>
      <c r="L193" s="313"/>
      <c r="M193" s="605">
        <f t="shared" ref="M193:M194" si="632">IF(C193&gt;0,(C193/C164)*100,)</f>
        <v>0</v>
      </c>
      <c r="N193" s="296">
        <f t="shared" si="624"/>
        <v>18.157778757161747</v>
      </c>
      <c r="O193" s="296">
        <f t="shared" si="625"/>
        <v>25.026025400791173</v>
      </c>
      <c r="P193" s="296">
        <f t="shared" si="626"/>
        <v>19.170984455958546</v>
      </c>
      <c r="Q193" s="297">
        <f t="shared" si="627"/>
        <v>22.308626974483598</v>
      </c>
      <c r="R193" s="297">
        <f t="shared" si="628"/>
        <v>39.310995752713545</v>
      </c>
      <c r="S193" s="683">
        <f t="shared" si="629"/>
        <v>55.0321199143469</v>
      </c>
      <c r="T193" s="298">
        <f t="shared" si="630"/>
        <v>0</v>
      </c>
      <c r="U193" s="298">
        <f t="shared" si="631"/>
        <v>40.131946774013194</v>
      </c>
      <c r="V193" s="742"/>
      <c r="W193" s="734"/>
      <c r="X193" s="743"/>
      <c r="Y193" s="743"/>
      <c r="Z193" s="744"/>
      <c r="AA193" s="744"/>
      <c r="AB193" s="743"/>
      <c r="AC193" s="745"/>
      <c r="AD193" s="743"/>
      <c r="AE193" s="313"/>
    </row>
    <row r="194" spans="1:31">
      <c r="A194" s="305"/>
      <c r="B194" s="86" t="s">
        <v>1068</v>
      </c>
      <c r="C194" s="91"/>
      <c r="D194" s="92">
        <v>395</v>
      </c>
      <c r="E194" s="92">
        <v>1376</v>
      </c>
      <c r="F194" s="93">
        <v>248</v>
      </c>
      <c r="G194" s="99">
        <v>2019</v>
      </c>
      <c r="H194" s="94">
        <v>3352</v>
      </c>
      <c r="I194" s="92">
        <v>228</v>
      </c>
      <c r="J194" s="725"/>
      <c r="K194" s="94">
        <v>3580</v>
      </c>
      <c r="L194" s="313"/>
      <c r="M194" s="610">
        <f t="shared" si="632"/>
        <v>0</v>
      </c>
      <c r="N194" s="299">
        <f t="shared" si="624"/>
        <v>18.30398517145505</v>
      </c>
      <c r="O194" s="299">
        <f t="shared" si="625"/>
        <v>24.619788870996601</v>
      </c>
      <c r="P194" s="299">
        <f t="shared" si="626"/>
        <v>21.509106678230701</v>
      </c>
      <c r="Q194" s="300">
        <f t="shared" si="627"/>
        <v>22.685393258426966</v>
      </c>
      <c r="R194" s="300">
        <f t="shared" si="628"/>
        <v>38.564196962724345</v>
      </c>
      <c r="S194" s="684">
        <f t="shared" si="629"/>
        <v>55.072463768115945</v>
      </c>
      <c r="T194" s="301">
        <f t="shared" si="630"/>
        <v>0</v>
      </c>
      <c r="U194" s="301">
        <f t="shared" si="631"/>
        <v>39.314737535690753</v>
      </c>
      <c r="V194" s="746"/>
      <c r="W194" s="747"/>
      <c r="X194" s="748"/>
      <c r="Y194" s="748"/>
      <c r="Z194" s="749"/>
      <c r="AA194" s="749"/>
      <c r="AB194" s="748"/>
      <c r="AC194" s="750"/>
      <c r="AD194" s="748"/>
      <c r="AE194" s="313"/>
    </row>
    <row r="195" spans="1:31">
      <c r="A195" s="643" t="s">
        <v>492</v>
      </c>
      <c r="B195" s="641" t="s">
        <v>375</v>
      </c>
      <c r="C195" s="642"/>
      <c r="D195" s="618">
        <v>5747</v>
      </c>
      <c r="E195" s="618">
        <v>5521</v>
      </c>
      <c r="F195" s="602">
        <v>1137</v>
      </c>
      <c r="G195" s="98">
        <v>12405</v>
      </c>
      <c r="H195" s="601">
        <v>482</v>
      </c>
      <c r="I195" s="618"/>
      <c r="J195" s="723"/>
      <c r="K195" s="601">
        <v>482</v>
      </c>
      <c r="L195" s="313"/>
      <c r="M195" s="906"/>
      <c r="N195" s="292"/>
      <c r="O195" s="292"/>
      <c r="P195" s="292"/>
      <c r="Q195" s="293"/>
      <c r="R195" s="293"/>
      <c r="S195" s="682"/>
      <c r="T195" s="625"/>
      <c r="U195" s="294"/>
      <c r="V195" s="736"/>
      <c r="W195" s="737"/>
      <c r="X195" s="738"/>
      <c r="Y195" s="738"/>
      <c r="Z195" s="739"/>
      <c r="AA195" s="739"/>
      <c r="AB195" s="738"/>
      <c r="AC195" s="740"/>
      <c r="AD195" s="741"/>
      <c r="AE195" s="313"/>
    </row>
    <row r="196" spans="1:31">
      <c r="A196" s="276"/>
      <c r="B196" s="82" t="s">
        <v>722</v>
      </c>
      <c r="C196" s="87"/>
      <c r="D196" s="88">
        <v>5543</v>
      </c>
      <c r="E196" s="88">
        <v>5299</v>
      </c>
      <c r="F196" s="89">
        <v>1791</v>
      </c>
      <c r="G196" s="98">
        <v>12633</v>
      </c>
      <c r="H196" s="90">
        <v>870</v>
      </c>
      <c r="I196" s="88"/>
      <c r="J196" s="724"/>
      <c r="K196" s="90">
        <v>870</v>
      </c>
      <c r="L196" s="313"/>
      <c r="M196" s="907"/>
      <c r="N196" s="296"/>
      <c r="O196" s="296"/>
      <c r="P196" s="296"/>
      <c r="Q196" s="297"/>
      <c r="R196" s="297"/>
      <c r="S196" s="683"/>
      <c r="T196" s="298"/>
      <c r="U196" s="298"/>
      <c r="V196" s="742"/>
      <c r="W196" s="734"/>
      <c r="X196" s="743"/>
      <c r="Y196" s="743"/>
      <c r="Z196" s="744"/>
      <c r="AA196" s="744"/>
      <c r="AB196" s="743"/>
      <c r="AC196" s="745"/>
      <c r="AD196" s="743"/>
      <c r="AE196" s="313"/>
    </row>
    <row r="197" spans="1:31">
      <c r="A197" s="276"/>
      <c r="B197" s="82" t="s">
        <v>808</v>
      </c>
      <c r="C197" s="87"/>
      <c r="D197" s="88">
        <v>6063</v>
      </c>
      <c r="E197" s="88">
        <v>8632</v>
      </c>
      <c r="F197" s="89">
        <v>1898</v>
      </c>
      <c r="G197" s="98">
        <v>16593</v>
      </c>
      <c r="H197" s="90">
        <v>1280</v>
      </c>
      <c r="I197" s="88"/>
      <c r="J197" s="724"/>
      <c r="K197" s="90">
        <v>1280</v>
      </c>
      <c r="L197" s="313"/>
      <c r="M197" s="907"/>
      <c r="N197" s="296"/>
      <c r="O197" s="296"/>
      <c r="P197" s="296"/>
      <c r="Q197" s="297"/>
      <c r="R197" s="297"/>
      <c r="S197" s="683"/>
      <c r="T197" s="298"/>
      <c r="U197" s="298"/>
      <c r="V197" s="742"/>
      <c r="W197" s="734"/>
      <c r="X197" s="743"/>
      <c r="Y197" s="743"/>
      <c r="Z197" s="744"/>
      <c r="AA197" s="744"/>
      <c r="AB197" s="743"/>
      <c r="AC197" s="745"/>
      <c r="AD197" s="743"/>
      <c r="AE197" s="313"/>
    </row>
    <row r="198" spans="1:31">
      <c r="A198" s="276"/>
      <c r="B198" s="82" t="s">
        <v>60</v>
      </c>
      <c r="C198" s="87"/>
      <c r="D198" s="88">
        <v>5620</v>
      </c>
      <c r="E198" s="88">
        <v>9112</v>
      </c>
      <c r="F198" s="89">
        <v>2083</v>
      </c>
      <c r="G198" s="98">
        <v>16815</v>
      </c>
      <c r="H198" s="90">
        <v>1458</v>
      </c>
      <c r="I198" s="88"/>
      <c r="J198" s="724"/>
      <c r="K198" s="90">
        <v>1458</v>
      </c>
      <c r="L198" s="313"/>
      <c r="M198" s="907"/>
      <c r="N198" s="296"/>
      <c r="O198" s="296"/>
      <c r="P198" s="296"/>
      <c r="Q198" s="297"/>
      <c r="R198" s="297"/>
      <c r="S198" s="683"/>
      <c r="T198" s="298"/>
      <c r="U198" s="298"/>
      <c r="V198" s="742"/>
      <c r="W198" s="734"/>
      <c r="X198" s="743"/>
      <c r="Y198" s="743"/>
      <c r="Z198" s="744"/>
      <c r="AA198" s="744"/>
      <c r="AB198" s="743"/>
      <c r="AC198" s="745"/>
      <c r="AD198" s="743"/>
      <c r="AE198" s="313"/>
    </row>
    <row r="199" spans="1:31">
      <c r="A199" s="276"/>
      <c r="B199" s="82" t="s">
        <v>860</v>
      </c>
      <c r="C199" s="87"/>
      <c r="D199" s="88">
        <v>5757</v>
      </c>
      <c r="E199" s="88">
        <v>10262</v>
      </c>
      <c r="F199" s="89">
        <v>2152</v>
      </c>
      <c r="G199" s="98">
        <v>18171</v>
      </c>
      <c r="H199" s="90">
        <v>2079</v>
      </c>
      <c r="I199" s="88"/>
      <c r="J199" s="724"/>
      <c r="K199" s="90">
        <v>2079</v>
      </c>
      <c r="L199" s="313"/>
      <c r="M199" s="907"/>
      <c r="N199" s="296"/>
      <c r="O199" s="296"/>
      <c r="P199" s="296"/>
      <c r="Q199" s="297"/>
      <c r="R199" s="297"/>
      <c r="S199" s="683"/>
      <c r="T199" s="298"/>
      <c r="U199" s="298"/>
      <c r="V199" s="742"/>
      <c r="W199" s="734"/>
      <c r="X199" s="743"/>
      <c r="Y199" s="743"/>
      <c r="Z199" s="744"/>
      <c r="AA199" s="744"/>
      <c r="AB199" s="743"/>
      <c r="AC199" s="745"/>
      <c r="AD199" s="743"/>
      <c r="AE199" s="313"/>
    </row>
    <row r="200" spans="1:31">
      <c r="A200" s="276"/>
      <c r="B200" s="86" t="s">
        <v>1050</v>
      </c>
      <c r="C200" s="91"/>
      <c r="D200" s="92">
        <v>5824</v>
      </c>
      <c r="E200" s="92">
        <v>8801</v>
      </c>
      <c r="F200" s="93">
        <v>2011</v>
      </c>
      <c r="G200" s="99">
        <v>16636</v>
      </c>
      <c r="H200" s="94">
        <v>1369</v>
      </c>
      <c r="I200" s="92"/>
      <c r="J200" s="725"/>
      <c r="K200" s="94">
        <v>1369</v>
      </c>
      <c r="L200" s="313"/>
      <c r="M200" s="908"/>
      <c r="N200" s="299"/>
      <c r="O200" s="299"/>
      <c r="P200" s="299"/>
      <c r="Q200" s="300"/>
      <c r="R200" s="300"/>
      <c r="S200" s="684"/>
      <c r="T200" s="301"/>
      <c r="U200" s="301"/>
      <c r="V200" s="746"/>
      <c r="W200" s="747"/>
      <c r="X200" s="748"/>
      <c r="Y200" s="748"/>
      <c r="Z200" s="749"/>
      <c r="AA200" s="749"/>
      <c r="AB200" s="748"/>
      <c r="AC200" s="750"/>
      <c r="AD200" s="748"/>
      <c r="AE200" s="313"/>
    </row>
    <row r="201" spans="1:31">
      <c r="A201" s="276"/>
      <c r="B201" s="82" t="s">
        <v>1119</v>
      </c>
      <c r="C201" s="87"/>
      <c r="D201" s="88">
        <v>2518</v>
      </c>
      <c r="E201" s="88">
        <v>4765</v>
      </c>
      <c r="F201" s="89">
        <v>984</v>
      </c>
      <c r="G201" s="98">
        <v>8267</v>
      </c>
      <c r="H201" s="90">
        <v>276</v>
      </c>
      <c r="I201" s="88"/>
      <c r="J201" s="724"/>
      <c r="K201" s="90">
        <v>276</v>
      </c>
      <c r="L201" s="313"/>
      <c r="M201" s="904"/>
      <c r="N201" s="603"/>
      <c r="O201" s="603"/>
      <c r="P201" s="603"/>
      <c r="Q201" s="604"/>
      <c r="R201" s="603"/>
      <c r="S201" s="685"/>
      <c r="T201" s="603"/>
      <c r="U201" s="604"/>
      <c r="V201" s="751"/>
      <c r="W201" s="751"/>
      <c r="X201" s="751"/>
      <c r="Y201" s="751"/>
      <c r="Z201" s="752"/>
      <c r="AA201" s="751"/>
      <c r="AB201" s="751"/>
      <c r="AC201" s="751"/>
      <c r="AD201" s="753"/>
      <c r="AE201" s="313"/>
    </row>
    <row r="202" spans="1:31">
      <c r="A202" s="276"/>
      <c r="B202" s="82" t="s">
        <v>1121</v>
      </c>
      <c r="C202" s="87"/>
      <c r="D202" s="88">
        <v>2712</v>
      </c>
      <c r="E202" s="88">
        <v>4316</v>
      </c>
      <c r="F202" s="89">
        <v>784</v>
      </c>
      <c r="G202" s="98">
        <v>7812</v>
      </c>
      <c r="H202" s="90">
        <v>299</v>
      </c>
      <c r="I202" s="88"/>
      <c r="J202" s="724"/>
      <c r="K202" s="90">
        <v>299</v>
      </c>
      <c r="L202" s="313"/>
      <c r="M202" s="295"/>
      <c r="N202" s="295"/>
      <c r="O202" s="295"/>
      <c r="P202" s="295"/>
      <c r="Q202" s="302"/>
      <c r="R202" s="295"/>
      <c r="S202" s="686"/>
      <c r="T202" s="295"/>
      <c r="U202" s="302"/>
      <c r="V202" s="734"/>
      <c r="W202" s="734"/>
      <c r="X202" s="734"/>
      <c r="Y202" s="734"/>
      <c r="Z202" s="735"/>
      <c r="AA202" s="734"/>
      <c r="AB202" s="734"/>
      <c r="AC202" s="734"/>
      <c r="AD202" s="742"/>
      <c r="AE202" s="313"/>
    </row>
    <row r="203" spans="1:31">
      <c r="A203" s="276"/>
      <c r="B203" s="82" t="s">
        <v>377</v>
      </c>
      <c r="C203" s="87"/>
      <c r="D203" s="88">
        <v>2777</v>
      </c>
      <c r="E203" s="88">
        <v>3845</v>
      </c>
      <c r="F203" s="89">
        <v>610</v>
      </c>
      <c r="G203" s="726">
        <v>7232</v>
      </c>
      <c r="H203" s="90">
        <v>223</v>
      </c>
      <c r="I203" s="88"/>
      <c r="J203" s="724"/>
      <c r="K203" s="90">
        <v>223</v>
      </c>
      <c r="L203" s="313"/>
      <c r="M203" s="295">
        <f t="shared" ref="M203:M207" si="633">IF(C203&gt;0,(C203/C195)*100,)</f>
        <v>0</v>
      </c>
      <c r="N203" s="686">
        <f t="shared" ref="N203:N208" si="634">IF(D203&gt;0,(D203/D195)*100,)</f>
        <v>48.320863058987293</v>
      </c>
      <c r="O203" s="686">
        <f t="shared" ref="O203:O208" si="635">IF(E203&gt;0,(E203/E195)*100,)</f>
        <v>69.643180583227675</v>
      </c>
      <c r="P203" s="686">
        <f t="shared" ref="P203:P208" si="636">IF(F203&gt;0,(F203/F195)*100,)</f>
        <v>53.649956024626213</v>
      </c>
      <c r="Q203" s="733">
        <f t="shared" ref="Q203:Q208" si="637">IF(G203&gt;0,(G203/G195)*100,)</f>
        <v>58.299072954453848</v>
      </c>
      <c r="R203" s="686">
        <f t="shared" ref="R203:R208" si="638">IF(H203&gt;0,(H203/H195)*100,)</f>
        <v>46.265560165975103</v>
      </c>
      <c r="S203" s="686">
        <f t="shared" ref="S203:S208" si="639">IF(I203&gt;0,(I203/I195)*100,)</f>
        <v>0</v>
      </c>
      <c r="T203" s="686">
        <f t="shared" ref="T203:T208" si="640">IF(J203&gt;0,(J203/J195)*100,)</f>
        <v>0</v>
      </c>
      <c r="U203" s="733">
        <f t="shared" ref="U203:U208" si="641">IF(K203&gt;0,(K203/K195)*100,)</f>
        <v>46.265560165975103</v>
      </c>
      <c r="V203" s="686"/>
      <c r="W203" s="686"/>
      <c r="X203" s="686"/>
      <c r="Y203" s="686"/>
      <c r="Z203" s="733"/>
      <c r="AA203" s="686"/>
      <c r="AB203" s="686"/>
      <c r="AC203" s="686"/>
      <c r="AD203" s="754"/>
      <c r="AE203" s="313"/>
    </row>
    <row r="204" spans="1:31">
      <c r="A204" s="276"/>
      <c r="B204" s="82" t="s">
        <v>724</v>
      </c>
      <c r="C204" s="87"/>
      <c r="D204" s="88">
        <v>2558</v>
      </c>
      <c r="E204" s="88">
        <v>3248</v>
      </c>
      <c r="F204" s="89">
        <v>681</v>
      </c>
      <c r="G204" s="98">
        <v>6487</v>
      </c>
      <c r="H204" s="90">
        <v>162</v>
      </c>
      <c r="I204" s="88"/>
      <c r="J204" s="724"/>
      <c r="K204" s="90">
        <v>162</v>
      </c>
      <c r="L204" s="313"/>
      <c r="M204" s="295">
        <f t="shared" si="633"/>
        <v>0</v>
      </c>
      <c r="N204" s="686">
        <f t="shared" si="634"/>
        <v>46.148295147032293</v>
      </c>
      <c r="O204" s="686">
        <f t="shared" si="635"/>
        <v>61.294583883751649</v>
      </c>
      <c r="P204" s="686">
        <f t="shared" si="636"/>
        <v>38.023450586264659</v>
      </c>
      <c r="Q204" s="733">
        <f t="shared" si="637"/>
        <v>51.349639832185545</v>
      </c>
      <c r="R204" s="686">
        <f t="shared" si="638"/>
        <v>18.620689655172416</v>
      </c>
      <c r="S204" s="686">
        <f t="shared" si="639"/>
        <v>0</v>
      </c>
      <c r="T204" s="686">
        <f t="shared" si="640"/>
        <v>0</v>
      </c>
      <c r="U204" s="733">
        <f t="shared" si="641"/>
        <v>18.620689655172416</v>
      </c>
      <c r="V204" s="686"/>
      <c r="W204" s="686"/>
      <c r="X204" s="686"/>
      <c r="Y204" s="686"/>
      <c r="Z204" s="733"/>
      <c r="AA204" s="686"/>
      <c r="AB204" s="686"/>
      <c r="AC204" s="686"/>
      <c r="AD204" s="754"/>
      <c r="AE204" s="313"/>
    </row>
    <row r="205" spans="1:31">
      <c r="A205" s="276"/>
      <c r="B205" s="82" t="s">
        <v>810</v>
      </c>
      <c r="C205" s="87"/>
      <c r="D205" s="88">
        <v>2556</v>
      </c>
      <c r="E205" s="88">
        <v>3853</v>
      </c>
      <c r="F205" s="89">
        <v>746</v>
      </c>
      <c r="G205" s="98">
        <v>7155</v>
      </c>
      <c r="H205" s="90">
        <v>204</v>
      </c>
      <c r="I205" s="88"/>
      <c r="J205" s="724"/>
      <c r="K205" s="90">
        <v>204</v>
      </c>
      <c r="L205" s="313"/>
      <c r="M205" s="295">
        <f t="shared" si="633"/>
        <v>0</v>
      </c>
      <c r="N205" s="686">
        <f t="shared" si="634"/>
        <v>42.157347847600199</v>
      </c>
      <c r="O205" s="686">
        <f t="shared" si="635"/>
        <v>44.636237256719184</v>
      </c>
      <c r="P205" s="686">
        <f t="shared" si="636"/>
        <v>39.304531085352998</v>
      </c>
      <c r="Q205" s="733">
        <f t="shared" si="637"/>
        <v>43.120593021153496</v>
      </c>
      <c r="R205" s="686">
        <f t="shared" si="638"/>
        <v>15.937499999999998</v>
      </c>
      <c r="S205" s="686">
        <f t="shared" si="639"/>
        <v>0</v>
      </c>
      <c r="T205" s="686">
        <f t="shared" si="640"/>
        <v>0</v>
      </c>
      <c r="U205" s="733">
        <f t="shared" si="641"/>
        <v>15.937499999999998</v>
      </c>
      <c r="V205" s="686"/>
      <c r="W205" s="686"/>
      <c r="X205" s="686"/>
      <c r="Y205" s="686"/>
      <c r="Z205" s="733"/>
      <c r="AA205" s="686"/>
      <c r="AB205" s="686"/>
      <c r="AC205" s="686"/>
      <c r="AD205" s="754"/>
      <c r="AE205" s="313"/>
    </row>
    <row r="206" spans="1:31">
      <c r="A206" s="276"/>
      <c r="B206" s="82" t="s">
        <v>62</v>
      </c>
      <c r="C206" s="87"/>
      <c r="D206" s="88">
        <v>2233</v>
      </c>
      <c r="E206" s="88">
        <v>3994</v>
      </c>
      <c r="F206" s="89">
        <v>813</v>
      </c>
      <c r="G206" s="98">
        <v>7040</v>
      </c>
      <c r="H206" s="90">
        <v>238</v>
      </c>
      <c r="I206" s="88"/>
      <c r="J206" s="724"/>
      <c r="K206" s="90">
        <v>238</v>
      </c>
      <c r="L206" s="313"/>
      <c r="M206" s="295">
        <f t="shared" si="633"/>
        <v>0</v>
      </c>
      <c r="N206" s="686">
        <f t="shared" si="634"/>
        <v>39.733096085409251</v>
      </c>
      <c r="O206" s="686">
        <f t="shared" si="635"/>
        <v>43.832309043020196</v>
      </c>
      <c r="P206" s="686">
        <f t="shared" si="636"/>
        <v>39.030244839174266</v>
      </c>
      <c r="Q206" s="733">
        <f t="shared" si="637"/>
        <v>41.867380315194765</v>
      </c>
      <c r="R206" s="686">
        <f t="shared" si="638"/>
        <v>16.323731138545952</v>
      </c>
      <c r="S206" s="686">
        <f t="shared" si="639"/>
        <v>0</v>
      </c>
      <c r="T206" s="686">
        <f t="shared" si="640"/>
        <v>0</v>
      </c>
      <c r="U206" s="733">
        <f t="shared" si="641"/>
        <v>16.323731138545952</v>
      </c>
      <c r="V206" s="778"/>
      <c r="W206" s="756"/>
      <c r="X206" s="756"/>
      <c r="Y206" s="757"/>
      <c r="Z206" s="758"/>
      <c r="AA206" s="758"/>
      <c r="AB206" s="756"/>
      <c r="AC206" s="757"/>
      <c r="AD206" s="758"/>
      <c r="AE206" s="313"/>
    </row>
    <row r="207" spans="1:31">
      <c r="B207" s="82" t="s">
        <v>862</v>
      </c>
      <c r="C207" s="87"/>
      <c r="D207" s="88">
        <v>2375</v>
      </c>
      <c r="E207" s="88">
        <v>4078</v>
      </c>
      <c r="F207" s="89">
        <v>874</v>
      </c>
      <c r="G207" s="98">
        <v>7327</v>
      </c>
      <c r="H207" s="90">
        <v>326</v>
      </c>
      <c r="I207" s="88"/>
      <c r="J207" s="724"/>
      <c r="K207" s="90">
        <v>326</v>
      </c>
      <c r="L207" s="313"/>
      <c r="M207" s="295">
        <f t="shared" si="633"/>
        <v>0</v>
      </c>
      <c r="N207" s="686">
        <f t="shared" si="634"/>
        <v>41.254125412541256</v>
      </c>
      <c r="O207" s="686">
        <f t="shared" si="635"/>
        <v>39.738842330929643</v>
      </c>
      <c r="P207" s="686">
        <f t="shared" si="636"/>
        <v>40.613382899628256</v>
      </c>
      <c r="Q207" s="733">
        <f t="shared" si="637"/>
        <v>40.322491882670185</v>
      </c>
      <c r="R207" s="686">
        <f t="shared" si="638"/>
        <v>15.680615680615681</v>
      </c>
      <c r="S207" s="686">
        <f t="shared" si="639"/>
        <v>0</v>
      </c>
      <c r="T207" s="686">
        <f t="shared" si="640"/>
        <v>0</v>
      </c>
      <c r="U207" s="733">
        <f t="shared" si="641"/>
        <v>15.680615680615681</v>
      </c>
      <c r="V207" s="755"/>
      <c r="W207" s="756"/>
      <c r="X207" s="756"/>
      <c r="Y207" s="757"/>
      <c r="Z207" s="758"/>
      <c r="AA207" s="758"/>
      <c r="AB207" s="756"/>
      <c r="AC207" s="757"/>
      <c r="AD207" s="758"/>
      <c r="AE207" s="313"/>
    </row>
    <row r="208" spans="1:31">
      <c r="A208" s="276"/>
      <c r="B208" s="86" t="s">
        <v>1052</v>
      </c>
      <c r="C208" s="91"/>
      <c r="D208" s="92">
        <v>2614</v>
      </c>
      <c r="E208" s="92">
        <v>4160</v>
      </c>
      <c r="F208" s="93">
        <v>958</v>
      </c>
      <c r="G208" s="99">
        <v>7732</v>
      </c>
      <c r="H208" s="94">
        <v>311</v>
      </c>
      <c r="I208" s="92"/>
      <c r="J208" s="725"/>
      <c r="K208" s="94">
        <v>311</v>
      </c>
      <c r="L208" s="313"/>
      <c r="M208" s="759">
        <f>IF(C208&gt;0,(C208/C200)*100,)</f>
        <v>0</v>
      </c>
      <c r="N208" s="760">
        <f t="shared" si="634"/>
        <v>44.883241758241759</v>
      </c>
      <c r="O208" s="760">
        <f t="shared" si="635"/>
        <v>47.267355982274736</v>
      </c>
      <c r="P208" s="760">
        <f t="shared" si="636"/>
        <v>47.637991049229242</v>
      </c>
      <c r="Q208" s="761">
        <f t="shared" si="637"/>
        <v>46.477518634287094</v>
      </c>
      <c r="R208" s="760">
        <f t="shared" si="638"/>
        <v>22.717311906501095</v>
      </c>
      <c r="S208" s="760">
        <f t="shared" si="639"/>
        <v>0</v>
      </c>
      <c r="T208" s="760">
        <f t="shared" si="640"/>
        <v>0</v>
      </c>
      <c r="U208" s="761">
        <f t="shared" si="641"/>
        <v>22.717311906501095</v>
      </c>
      <c r="V208" s="779" t="s">
        <v>37</v>
      </c>
      <c r="W208" s="760"/>
      <c r="X208" s="760"/>
      <c r="Y208" s="763"/>
      <c r="Z208" s="762"/>
      <c r="AA208" s="762"/>
      <c r="AB208" s="760"/>
      <c r="AC208" s="763"/>
      <c r="AD208" s="762"/>
      <c r="AE208" s="313"/>
    </row>
    <row r="209" spans="1:40">
      <c r="A209" s="276"/>
      <c r="B209" s="82" t="s">
        <v>64</v>
      </c>
      <c r="C209" s="87"/>
      <c r="D209" s="88">
        <v>1343</v>
      </c>
      <c r="E209" s="88">
        <v>2565</v>
      </c>
      <c r="F209" s="89">
        <v>493</v>
      </c>
      <c r="G209" s="98">
        <v>4401</v>
      </c>
      <c r="H209" s="90">
        <v>152</v>
      </c>
      <c r="I209" s="88"/>
      <c r="J209" s="724"/>
      <c r="K209" s="90">
        <v>152</v>
      </c>
      <c r="L209" s="313"/>
      <c r="M209" s="764">
        <f t="shared" ref="M209:M211" si="642">IF(C209&gt;0,(C209/C206)*100,)</f>
        <v>0</v>
      </c>
      <c r="N209" s="764">
        <f t="shared" ref="N209:N211" si="643">IF(D209&gt;0,(D209/D206)*100,)</f>
        <v>60.14330497089118</v>
      </c>
      <c r="O209" s="764">
        <f t="shared" ref="O209:O211" si="644">IF(E209&gt;0,(E209/E206)*100,)</f>
        <v>64.221331997996998</v>
      </c>
      <c r="P209" s="764">
        <f t="shared" ref="P209:P211" si="645">IF(F209&gt;0,(F209/F206)*100,)</f>
        <v>60.639606396063961</v>
      </c>
      <c r="Q209" s="765">
        <f t="shared" ref="Q209:Q211" si="646">IF(G209&gt;0,(G209/G206)*100,)</f>
        <v>62.514204545454547</v>
      </c>
      <c r="R209" s="764">
        <f t="shared" ref="R209:R211" si="647">IF(H209&gt;0,(H209/H206)*100,)</f>
        <v>63.865546218487388</v>
      </c>
      <c r="S209" s="756">
        <f t="shared" ref="S209:S211" si="648">IF(I209&gt;0,(I209/I206)*100,)</f>
        <v>0</v>
      </c>
      <c r="T209" s="764">
        <f t="shared" ref="T209:T211" si="649">IF(J209&gt;0,(J209/J206)*100,)</f>
        <v>0</v>
      </c>
      <c r="U209" s="765">
        <f t="shared" ref="U209:U211" si="650">IF(K209&gt;0,(K209/K206)*100,)</f>
        <v>63.865546218487388</v>
      </c>
      <c r="V209" s="766">
        <f>+M209+M212</f>
        <v>0</v>
      </c>
      <c r="W209" s="767">
        <f t="shared" ref="W209:W211" si="651">+N209+N212</f>
        <v>66.099417823555754</v>
      </c>
      <c r="X209" s="767">
        <f t="shared" ref="X209:X211" si="652">+O209+O212</f>
        <v>68.32749123685528</v>
      </c>
      <c r="Y209" s="768">
        <f t="shared" ref="Y209:Y211" si="653">+P209+P212</f>
        <v>64.083640836408364</v>
      </c>
      <c r="Z209" s="769">
        <f t="shared" ref="Z209:Z211" si="654">+Q209+Q212</f>
        <v>67.130681818181813</v>
      </c>
      <c r="AA209" s="769">
        <f t="shared" ref="AA209:AA211" si="655">+R209+R212</f>
        <v>68.907563025210081</v>
      </c>
      <c r="AB209" s="767">
        <f t="shared" ref="AB209:AB211" si="656">+S209+S212</f>
        <v>0</v>
      </c>
      <c r="AC209" s="768">
        <f t="shared" ref="AC209:AC211" si="657">+T209+T212</f>
        <v>0</v>
      </c>
      <c r="AD209" s="769">
        <f t="shared" ref="AD209:AD211" si="658">+U209+U212</f>
        <v>68.907563025210081</v>
      </c>
      <c r="AE209" s="313"/>
      <c r="AG209" s="4">
        <f>+M209+M212+M215</f>
        <v>0</v>
      </c>
      <c r="AH209" s="4">
        <f t="shared" ref="AH209:AH211" si="659">+N209+N212+N215</f>
        <v>100</v>
      </c>
      <c r="AI209" s="4">
        <f t="shared" ref="AI209:AI211" si="660">+O209+O212+O215</f>
        <v>100</v>
      </c>
      <c r="AJ209" s="4">
        <f t="shared" ref="AJ209:AJ211" si="661">+P209+P212+P215</f>
        <v>100</v>
      </c>
      <c r="AK209" s="4">
        <f t="shared" ref="AK209:AK211" si="662">+Q209+Q212+Q215</f>
        <v>100</v>
      </c>
      <c r="AL209" s="4">
        <f t="shared" ref="AL209:AL211" si="663">+R209+R212+R215</f>
        <v>100</v>
      </c>
      <c r="AM209" s="4">
        <f t="shared" ref="AM209:AM211" si="664">+S209+S212+S215</f>
        <v>0</v>
      </c>
      <c r="AN209" s="4">
        <f t="shared" ref="AN209:AN211" si="665">+T209+T212+T215</f>
        <v>0</v>
      </c>
    </row>
    <row r="210" spans="1:40">
      <c r="B210" s="82" t="s">
        <v>864</v>
      </c>
      <c r="C210" s="87"/>
      <c r="D210" s="88">
        <v>1369</v>
      </c>
      <c r="E210" s="88">
        <v>2608</v>
      </c>
      <c r="F210" s="89">
        <v>511</v>
      </c>
      <c r="G210" s="98">
        <v>4488</v>
      </c>
      <c r="H210" s="90">
        <v>217</v>
      </c>
      <c r="I210" s="88"/>
      <c r="J210" s="724"/>
      <c r="K210" s="90">
        <v>217</v>
      </c>
      <c r="L210" s="313"/>
      <c r="M210" s="605">
        <f t="shared" si="642"/>
        <v>0</v>
      </c>
      <c r="N210" s="605">
        <f t="shared" si="643"/>
        <v>57.642105263157895</v>
      </c>
      <c r="O210" s="605">
        <f t="shared" si="644"/>
        <v>63.952918097106426</v>
      </c>
      <c r="P210" s="606">
        <f t="shared" si="645"/>
        <v>58.46681922196796</v>
      </c>
      <c r="Q210" s="607">
        <f t="shared" si="646"/>
        <v>61.252900232018561</v>
      </c>
      <c r="R210" s="608">
        <f t="shared" si="647"/>
        <v>66.564417177914109</v>
      </c>
      <c r="S210" s="605">
        <f t="shared" si="648"/>
        <v>0</v>
      </c>
      <c r="T210" s="606">
        <f t="shared" si="649"/>
        <v>0</v>
      </c>
      <c r="U210" s="609">
        <f t="shared" si="650"/>
        <v>66.564417177914109</v>
      </c>
      <c r="V210" s="734">
        <f t="shared" ref="V210:V211" si="666">+M210+M213</f>
        <v>0</v>
      </c>
      <c r="W210" s="734">
        <f t="shared" si="651"/>
        <v>63.747368421052627</v>
      </c>
      <c r="X210" s="743">
        <f t="shared" si="652"/>
        <v>68.170671897989209</v>
      </c>
      <c r="Y210" s="743">
        <f t="shared" si="653"/>
        <v>62.356979405034323</v>
      </c>
      <c r="Z210" s="744">
        <f t="shared" si="654"/>
        <v>66.043401119148356</v>
      </c>
      <c r="AA210" s="744">
        <f t="shared" si="655"/>
        <v>71.779141104294482</v>
      </c>
      <c r="AB210" s="743">
        <f t="shared" si="656"/>
        <v>0</v>
      </c>
      <c r="AC210" s="745">
        <f t="shared" si="657"/>
        <v>0</v>
      </c>
      <c r="AD210" s="743">
        <f t="shared" si="658"/>
        <v>71.779141104294482</v>
      </c>
      <c r="AE210" s="313"/>
      <c r="AG210" s="4">
        <f t="shared" ref="AG210:AG211" si="667">+M210+M213+M216</f>
        <v>0</v>
      </c>
      <c r="AH210" s="4">
        <f t="shared" si="659"/>
        <v>100</v>
      </c>
      <c r="AI210" s="4">
        <f t="shared" si="660"/>
        <v>100</v>
      </c>
      <c r="AJ210" s="4">
        <f t="shared" si="661"/>
        <v>100</v>
      </c>
      <c r="AK210" s="4">
        <f t="shared" si="662"/>
        <v>100</v>
      </c>
      <c r="AL210" s="4">
        <f t="shared" si="663"/>
        <v>100</v>
      </c>
      <c r="AM210" s="4">
        <f t="shared" si="664"/>
        <v>0</v>
      </c>
      <c r="AN210" s="4">
        <f t="shared" si="665"/>
        <v>0</v>
      </c>
    </row>
    <row r="211" spans="1:40">
      <c r="A211" s="276"/>
      <c r="B211" s="86" t="s">
        <v>1054</v>
      </c>
      <c r="C211" s="91"/>
      <c r="D211" s="92">
        <v>1517</v>
      </c>
      <c r="E211" s="92">
        <v>2476</v>
      </c>
      <c r="F211" s="93">
        <v>539</v>
      </c>
      <c r="G211" s="99">
        <v>4532</v>
      </c>
      <c r="H211" s="94">
        <v>195</v>
      </c>
      <c r="I211" s="92"/>
      <c r="J211" s="725"/>
      <c r="K211" s="94">
        <v>195</v>
      </c>
      <c r="L211" s="313"/>
      <c r="M211" s="610">
        <f t="shared" si="642"/>
        <v>0</v>
      </c>
      <c r="N211" s="610">
        <f t="shared" si="643"/>
        <v>58.033664881407809</v>
      </c>
      <c r="O211" s="610">
        <f t="shared" si="644"/>
        <v>59.519230769230766</v>
      </c>
      <c r="P211" s="611">
        <f t="shared" si="645"/>
        <v>56.263048016701468</v>
      </c>
      <c r="Q211" s="612">
        <f t="shared" si="646"/>
        <v>58.613554061045001</v>
      </c>
      <c r="R211" s="613">
        <f t="shared" si="647"/>
        <v>62.700964630225073</v>
      </c>
      <c r="S211" s="610">
        <f t="shared" si="648"/>
        <v>0</v>
      </c>
      <c r="T211" s="611">
        <f t="shared" si="649"/>
        <v>0</v>
      </c>
      <c r="U211" s="614">
        <f t="shared" si="650"/>
        <v>62.700964630225073</v>
      </c>
      <c r="V211" s="770">
        <f t="shared" si="666"/>
        <v>0</v>
      </c>
      <c r="W211" s="771">
        <f t="shared" si="651"/>
        <v>63.771996939556239</v>
      </c>
      <c r="X211" s="771">
        <f t="shared" si="652"/>
        <v>63.870192307692307</v>
      </c>
      <c r="Y211" s="772">
        <f t="shared" si="653"/>
        <v>60.5427974947808</v>
      </c>
      <c r="Z211" s="770">
        <f t="shared" si="654"/>
        <v>63.424728401448519</v>
      </c>
      <c r="AA211" s="770">
        <f t="shared" si="655"/>
        <v>69.774919614147905</v>
      </c>
      <c r="AB211" s="771">
        <f t="shared" si="656"/>
        <v>0</v>
      </c>
      <c r="AC211" s="772">
        <f t="shared" si="657"/>
        <v>0</v>
      </c>
      <c r="AD211" s="770">
        <f t="shared" si="658"/>
        <v>69.774919614147905</v>
      </c>
      <c r="AE211" s="313"/>
      <c r="AG211" s="4">
        <f t="shared" si="667"/>
        <v>0</v>
      </c>
      <c r="AH211" s="4">
        <f t="shared" si="659"/>
        <v>100</v>
      </c>
      <c r="AI211" s="4">
        <f t="shared" si="660"/>
        <v>100</v>
      </c>
      <c r="AJ211" s="4">
        <f t="shared" si="661"/>
        <v>100</v>
      </c>
      <c r="AK211" s="4">
        <f t="shared" si="662"/>
        <v>100</v>
      </c>
      <c r="AL211" s="4">
        <f t="shared" si="663"/>
        <v>100</v>
      </c>
      <c r="AM211" s="4">
        <f t="shared" si="664"/>
        <v>0</v>
      </c>
      <c r="AN211" s="4">
        <f t="shared" si="665"/>
        <v>0</v>
      </c>
    </row>
    <row r="212" spans="1:40">
      <c r="A212" s="276"/>
      <c r="B212" s="82" t="s">
        <v>66</v>
      </c>
      <c r="C212" s="87"/>
      <c r="D212" s="88">
        <v>133</v>
      </c>
      <c r="E212" s="88">
        <v>164</v>
      </c>
      <c r="F212" s="89">
        <v>28</v>
      </c>
      <c r="G212" s="98">
        <v>325</v>
      </c>
      <c r="H212" s="90">
        <v>12</v>
      </c>
      <c r="I212" s="88"/>
      <c r="J212" s="724"/>
      <c r="K212" s="90">
        <v>12</v>
      </c>
      <c r="L212" s="313"/>
      <c r="M212" s="905">
        <f t="shared" ref="M212:M214" si="668">IF(C212&gt;0,(C212/C206)*100,)</f>
        <v>0</v>
      </c>
      <c r="N212" s="716">
        <f>IF(D212&gt;0,(D212/D206)*100,)</f>
        <v>5.9561128526645764</v>
      </c>
      <c r="O212" s="716">
        <f t="shared" ref="O212:O214" si="669">IF(E212&gt;0,(E212/E206)*100,)</f>
        <v>4.1061592388582877</v>
      </c>
      <c r="P212" s="717">
        <f t="shared" ref="P212:P214" si="670">IF(F212&gt;0,(F212/F206)*100,)</f>
        <v>3.4440344403444034</v>
      </c>
      <c r="Q212" s="718">
        <f t="shared" ref="Q212:Q214" si="671">IF(G212&gt;0,(G212/G206)*100,)</f>
        <v>4.6164772727272725</v>
      </c>
      <c r="R212" s="719">
        <f t="shared" ref="R212:R214" si="672">IF(H212&gt;0,(H212/H206)*100,)</f>
        <v>5.0420168067226889</v>
      </c>
      <c r="S212" s="716">
        <f t="shared" ref="S212:S214" si="673">IF(I212&gt;0,(I212/I206)*100,)</f>
        <v>0</v>
      </c>
      <c r="T212" s="717">
        <f t="shared" ref="T212:T214" si="674">IF(J212&gt;0,(J212/J206)*100,)</f>
        <v>0</v>
      </c>
      <c r="U212" s="720">
        <f t="shared" ref="U212:U214" si="675">IF(K212&gt;0,(K212/K206)*100,)</f>
        <v>5.0420168067226889</v>
      </c>
      <c r="V212" s="773"/>
      <c r="W212" s="774"/>
      <c r="X212" s="774"/>
      <c r="Y212" s="775"/>
      <c r="Z212" s="776"/>
      <c r="AA212" s="776"/>
      <c r="AB212" s="774"/>
      <c r="AC212" s="775"/>
      <c r="AD212" s="776"/>
      <c r="AE212" s="313"/>
    </row>
    <row r="213" spans="1:40">
      <c r="A213" s="276"/>
      <c r="B213" s="82" t="s">
        <v>866</v>
      </c>
      <c r="C213" s="87"/>
      <c r="D213" s="88">
        <v>145</v>
      </c>
      <c r="E213" s="88">
        <v>172</v>
      </c>
      <c r="F213" s="89">
        <v>34</v>
      </c>
      <c r="G213" s="98">
        <v>351</v>
      </c>
      <c r="H213" s="90">
        <v>17</v>
      </c>
      <c r="I213" s="88"/>
      <c r="J213" s="724"/>
      <c r="K213" s="90">
        <v>17</v>
      </c>
      <c r="L213" s="313"/>
      <c r="M213" s="605">
        <f t="shared" si="668"/>
        <v>0</v>
      </c>
      <c r="N213" s="605">
        <f t="shared" ref="N213:N214" si="676">IF(D213&gt;0,(D213/D207)*100,)</f>
        <v>6.1052631578947363</v>
      </c>
      <c r="O213" s="605">
        <f t="shared" si="669"/>
        <v>4.217753800882786</v>
      </c>
      <c r="P213" s="606">
        <f t="shared" si="670"/>
        <v>3.8901601830663615</v>
      </c>
      <c r="Q213" s="607">
        <f t="shared" si="671"/>
        <v>4.7905008871297943</v>
      </c>
      <c r="R213" s="608">
        <f t="shared" si="672"/>
        <v>5.2147239263803682</v>
      </c>
      <c r="S213" s="605">
        <f t="shared" si="673"/>
        <v>0</v>
      </c>
      <c r="T213" s="606">
        <f t="shared" si="674"/>
        <v>0</v>
      </c>
      <c r="U213" s="609">
        <f t="shared" si="675"/>
        <v>5.2147239263803682</v>
      </c>
      <c r="V213" s="734"/>
      <c r="W213" s="734"/>
      <c r="X213" s="743"/>
      <c r="Y213" s="743"/>
      <c r="Z213" s="744"/>
      <c r="AA213" s="744"/>
      <c r="AB213" s="743"/>
      <c r="AC213" s="745"/>
      <c r="AD213" s="743"/>
      <c r="AE213" s="313"/>
    </row>
    <row r="214" spans="1:40">
      <c r="A214" s="276"/>
      <c r="B214" s="86" t="s">
        <v>1058</v>
      </c>
      <c r="C214" s="91"/>
      <c r="D214" s="92">
        <v>150</v>
      </c>
      <c r="E214" s="92">
        <v>181</v>
      </c>
      <c r="F214" s="93">
        <v>41</v>
      </c>
      <c r="G214" s="99">
        <v>372</v>
      </c>
      <c r="H214" s="94">
        <v>22</v>
      </c>
      <c r="I214" s="92"/>
      <c r="J214" s="725"/>
      <c r="K214" s="94">
        <v>22</v>
      </c>
      <c r="L214" s="313"/>
      <c r="M214" s="610">
        <f t="shared" si="668"/>
        <v>0</v>
      </c>
      <c r="N214" s="610">
        <f t="shared" si="676"/>
        <v>5.7383320581484316</v>
      </c>
      <c r="O214" s="610">
        <f t="shared" si="669"/>
        <v>4.3509615384615383</v>
      </c>
      <c r="P214" s="611">
        <f t="shared" si="670"/>
        <v>4.2797494780793315</v>
      </c>
      <c r="Q214" s="612">
        <f t="shared" si="671"/>
        <v>4.8111743404035181</v>
      </c>
      <c r="R214" s="613">
        <f t="shared" si="672"/>
        <v>7.07395498392283</v>
      </c>
      <c r="S214" s="610">
        <f t="shared" si="673"/>
        <v>0</v>
      </c>
      <c r="T214" s="611">
        <f t="shared" si="674"/>
        <v>0</v>
      </c>
      <c r="U214" s="614">
        <f t="shared" si="675"/>
        <v>7.07395498392283</v>
      </c>
      <c r="V214" s="770"/>
      <c r="W214" s="771"/>
      <c r="X214" s="771"/>
      <c r="Y214" s="772"/>
      <c r="Z214" s="770"/>
      <c r="AA214" s="770"/>
      <c r="AB214" s="771"/>
      <c r="AC214" s="772"/>
      <c r="AD214" s="770"/>
      <c r="AE214" s="313"/>
    </row>
    <row r="215" spans="1:40">
      <c r="A215" s="276"/>
      <c r="B215" s="82" t="s">
        <v>68</v>
      </c>
      <c r="C215" s="87"/>
      <c r="D215" s="88">
        <v>757</v>
      </c>
      <c r="E215" s="88">
        <v>1265</v>
      </c>
      <c r="F215" s="89">
        <v>292</v>
      </c>
      <c r="G215" s="98">
        <v>2314</v>
      </c>
      <c r="H215" s="90">
        <v>74</v>
      </c>
      <c r="I215" s="88"/>
      <c r="J215" s="724"/>
      <c r="K215" s="90">
        <v>74</v>
      </c>
      <c r="L215" s="313"/>
      <c r="M215" s="905">
        <f t="shared" ref="M215:M217" si="677">IF(C215&gt;0,(C215/C206)*100,)</f>
        <v>0</v>
      </c>
      <c r="N215" s="716">
        <f>IF(D215&gt;0,(D215/D206)*100,)</f>
        <v>33.900582176444246</v>
      </c>
      <c r="O215" s="716">
        <f t="shared" ref="O215:O217" si="678">IF(E215&gt;0,(E215/E206)*100,)</f>
        <v>31.67250876314472</v>
      </c>
      <c r="P215" s="717">
        <f t="shared" ref="P215:P217" si="679">IF(F215&gt;0,(F215/F206)*100,)</f>
        <v>35.916359163591636</v>
      </c>
      <c r="Q215" s="718">
        <f t="shared" ref="Q215:Q217" si="680">IF(G215&gt;0,(G215/G206)*100,)</f>
        <v>32.86931818181818</v>
      </c>
      <c r="R215" s="719">
        <f t="shared" ref="R215:R217" si="681">IF(H215&gt;0,(H215/H206)*100,)</f>
        <v>31.092436974789916</v>
      </c>
      <c r="S215" s="716">
        <f t="shared" ref="S215:S217" si="682">IF(I215&gt;0,(I215/I206)*100,)</f>
        <v>0</v>
      </c>
      <c r="T215" s="717">
        <f t="shared" ref="T215:T217" si="683">IF(J215&gt;0,(J215/J206)*100,)</f>
        <v>0</v>
      </c>
      <c r="U215" s="720">
        <f t="shared" ref="U215:U217" si="684">IF(K215&gt;0,(K215/K206)*100,)</f>
        <v>31.092436974789916</v>
      </c>
      <c r="V215" s="734"/>
      <c r="W215" s="734"/>
      <c r="X215" s="743"/>
      <c r="Y215" s="743"/>
      <c r="Z215" s="744"/>
      <c r="AA215" s="744"/>
      <c r="AB215" s="743"/>
      <c r="AC215" s="745"/>
      <c r="AD215" s="743"/>
      <c r="AE215" s="313"/>
    </row>
    <row r="216" spans="1:40">
      <c r="A216" s="276"/>
      <c r="B216" s="82" t="s">
        <v>868</v>
      </c>
      <c r="C216" s="87"/>
      <c r="D216" s="88">
        <v>861</v>
      </c>
      <c r="E216" s="88">
        <v>1298</v>
      </c>
      <c r="F216" s="89">
        <v>329</v>
      </c>
      <c r="G216" s="98">
        <v>2488</v>
      </c>
      <c r="H216" s="90">
        <v>92</v>
      </c>
      <c r="I216" s="88"/>
      <c r="J216" s="724"/>
      <c r="K216" s="90">
        <v>92</v>
      </c>
      <c r="L216" s="313"/>
      <c r="M216" s="605">
        <f t="shared" si="677"/>
        <v>0</v>
      </c>
      <c r="N216" s="605">
        <f t="shared" ref="N216:N217" si="685">IF(D216&gt;0,(D216/D207)*100,)</f>
        <v>36.252631578947373</v>
      </c>
      <c r="O216" s="605">
        <f t="shared" si="678"/>
        <v>31.829328102010791</v>
      </c>
      <c r="P216" s="606">
        <f t="shared" si="679"/>
        <v>37.643020594965677</v>
      </c>
      <c r="Q216" s="607">
        <f t="shared" si="680"/>
        <v>33.956598880851644</v>
      </c>
      <c r="R216" s="608">
        <f t="shared" si="681"/>
        <v>28.220858895705518</v>
      </c>
      <c r="S216" s="605">
        <f t="shared" si="682"/>
        <v>0</v>
      </c>
      <c r="T216" s="606">
        <f t="shared" si="683"/>
        <v>0</v>
      </c>
      <c r="U216" s="609">
        <f t="shared" si="684"/>
        <v>28.220858895705518</v>
      </c>
      <c r="V216" s="734"/>
      <c r="W216" s="734"/>
      <c r="X216" s="743"/>
      <c r="Y216" s="743"/>
      <c r="Z216" s="744"/>
      <c r="AA216" s="744"/>
      <c r="AB216" s="743"/>
      <c r="AC216" s="745"/>
      <c r="AD216" s="743"/>
      <c r="AE216" s="313"/>
    </row>
    <row r="217" spans="1:40">
      <c r="A217" s="276"/>
      <c r="B217" s="86" t="s">
        <v>1056</v>
      </c>
      <c r="C217" s="91"/>
      <c r="D217" s="92">
        <v>947</v>
      </c>
      <c r="E217" s="92">
        <v>1503</v>
      </c>
      <c r="F217" s="93">
        <v>378</v>
      </c>
      <c r="G217" s="99">
        <v>2828</v>
      </c>
      <c r="H217" s="94">
        <v>94</v>
      </c>
      <c r="I217" s="92"/>
      <c r="J217" s="725"/>
      <c r="K217" s="94">
        <v>94</v>
      </c>
      <c r="L217" s="313"/>
      <c r="M217" s="610">
        <f t="shared" si="677"/>
        <v>0</v>
      </c>
      <c r="N217" s="610">
        <f t="shared" si="685"/>
        <v>36.228003060443761</v>
      </c>
      <c r="O217" s="610">
        <f t="shared" si="678"/>
        <v>36.129807692307693</v>
      </c>
      <c r="P217" s="611">
        <f t="shared" si="679"/>
        <v>39.457202505219207</v>
      </c>
      <c r="Q217" s="612">
        <f t="shared" si="680"/>
        <v>36.575271598551474</v>
      </c>
      <c r="R217" s="613">
        <f t="shared" si="681"/>
        <v>30.225080385852088</v>
      </c>
      <c r="S217" s="610">
        <f t="shared" si="682"/>
        <v>0</v>
      </c>
      <c r="T217" s="611">
        <f t="shared" si="683"/>
        <v>0</v>
      </c>
      <c r="U217" s="614">
        <f t="shared" si="684"/>
        <v>30.225080385852088</v>
      </c>
      <c r="V217" s="777" t="s">
        <v>649</v>
      </c>
      <c r="W217" s="771"/>
      <c r="X217" s="771"/>
      <c r="Y217" s="772"/>
      <c r="Z217" s="770"/>
      <c r="AA217" s="770"/>
      <c r="AB217" s="771"/>
      <c r="AC217" s="772"/>
      <c r="AD217" s="770"/>
      <c r="AE217" s="313"/>
    </row>
    <row r="218" spans="1:40">
      <c r="A218" s="276"/>
      <c r="B218" s="82" t="s">
        <v>70</v>
      </c>
      <c r="C218" s="87"/>
      <c r="D218" s="88">
        <v>230</v>
      </c>
      <c r="E218" s="88">
        <v>708</v>
      </c>
      <c r="F218" s="89">
        <v>110</v>
      </c>
      <c r="G218" s="98">
        <v>1048</v>
      </c>
      <c r="H218" s="90">
        <v>66</v>
      </c>
      <c r="I218" s="88"/>
      <c r="J218" s="724"/>
      <c r="K218" s="90">
        <v>66</v>
      </c>
      <c r="L218" s="313"/>
      <c r="M218" s="905">
        <f t="shared" ref="M218:M220" si="686">IF(C218&gt;0,(C218/C204)*100,)</f>
        <v>0</v>
      </c>
      <c r="N218" s="716">
        <f t="shared" ref="N218:N220" si="687">IF(D218&gt;0,(D218/D204)*100,)</f>
        <v>8.991399530883502</v>
      </c>
      <c r="O218" s="716">
        <f t="shared" ref="O218:O220" si="688">IF(E218&gt;0,(E218/E204)*100,)</f>
        <v>21.798029556650249</v>
      </c>
      <c r="P218" s="717">
        <f t="shared" ref="P218:P220" si="689">IF(F218&gt;0,(F218/F204)*100,)</f>
        <v>16.152716593245227</v>
      </c>
      <c r="Q218" s="718">
        <f t="shared" ref="Q218:Q220" si="690">IF(G218&gt;0,(G218/G204)*100,)</f>
        <v>16.155387698473874</v>
      </c>
      <c r="R218" s="719">
        <f t="shared" ref="R218:R220" si="691">IF(H218&gt;0,(H218/H204)*100,)</f>
        <v>40.74074074074074</v>
      </c>
      <c r="S218" s="716">
        <f t="shared" ref="S218:S220" si="692">IF(I218&gt;0,(I218/I204)*100,)</f>
        <v>0</v>
      </c>
      <c r="T218" s="717">
        <f t="shared" ref="T218:T220" si="693">IF(J218&gt;0,(J218/J204)*100,)</f>
        <v>0</v>
      </c>
      <c r="U218" s="720">
        <f t="shared" ref="U218:U220" si="694">IF(K218&gt;0,(K218/K204)*100,)</f>
        <v>40.74074074074074</v>
      </c>
      <c r="V218" s="773">
        <f>+M218+M221+M224</f>
        <v>0</v>
      </c>
      <c r="W218" s="774">
        <f t="shared" ref="W218:W220" si="695">+N218+N221+N224</f>
        <v>39.171227521501173</v>
      </c>
      <c r="X218" s="774">
        <f t="shared" ref="X218:X220" si="696">+O218+O221+O224</f>
        <v>43.565270935960591</v>
      </c>
      <c r="Y218" s="775">
        <f t="shared" ref="Y218:Y220" si="697">+P218+P221+P224</f>
        <v>37.591776798825258</v>
      </c>
      <c r="Z218" s="776">
        <f t="shared" ref="Z218:Z220" si="698">+Q218+Q221+Q224</f>
        <v>41.205487898874679</v>
      </c>
      <c r="AA218" s="776">
        <f t="shared" ref="AA218:AA220" si="699">+R218+R221+R224</f>
        <v>49.382716049382715</v>
      </c>
      <c r="AB218" s="774">
        <f t="shared" ref="AB218:AB220" si="700">+S218+S221+S224</f>
        <v>0</v>
      </c>
      <c r="AC218" s="775">
        <f t="shared" ref="AC218:AC220" si="701">+T218+T221+T224</f>
        <v>0</v>
      </c>
      <c r="AD218" s="776">
        <f t="shared" ref="AD218:AD220" si="702">+U218+U221+U224</f>
        <v>49.382716049382715</v>
      </c>
      <c r="AE218" s="313"/>
      <c r="AG218" s="4">
        <f>+M218+M221+M224+M227</f>
        <v>0</v>
      </c>
      <c r="AH218" s="4">
        <f t="shared" ref="AH218:AH220" si="703">+N218+N221+N224+N227</f>
        <v>100</v>
      </c>
      <c r="AI218" s="4">
        <f t="shared" ref="AI218:AI220" si="704">+O218+O221+O224+O227</f>
        <v>100</v>
      </c>
      <c r="AJ218" s="4">
        <f t="shared" ref="AJ218:AJ220" si="705">+P218+P221+P224+P227</f>
        <v>100</v>
      </c>
      <c r="AK218" s="4">
        <f t="shared" ref="AK218:AK220" si="706">+Q218+Q221+Q224+Q227</f>
        <v>100</v>
      </c>
      <c r="AL218" s="4">
        <f t="shared" ref="AL218:AL220" si="707">+R218+R221+R224+R227</f>
        <v>100</v>
      </c>
      <c r="AM218" s="4">
        <f t="shared" ref="AM218:AM220" si="708">+S218+S221+S224+S227</f>
        <v>0</v>
      </c>
      <c r="AN218" s="4">
        <f t="shared" ref="AN218:AN220" si="709">+T218+T221+T224+T227</f>
        <v>0</v>
      </c>
    </row>
    <row r="219" spans="1:40">
      <c r="A219" s="276"/>
      <c r="B219" s="82" t="s">
        <v>870</v>
      </c>
      <c r="C219" s="87"/>
      <c r="D219" s="88">
        <v>286</v>
      </c>
      <c r="E219" s="88">
        <v>958</v>
      </c>
      <c r="F219" s="89">
        <v>129</v>
      </c>
      <c r="G219" s="98">
        <v>1373</v>
      </c>
      <c r="H219" s="90">
        <v>70</v>
      </c>
      <c r="I219" s="88"/>
      <c r="J219" s="724"/>
      <c r="K219" s="90">
        <v>70</v>
      </c>
      <c r="L219" s="313"/>
      <c r="M219" s="605">
        <f t="shared" si="686"/>
        <v>0</v>
      </c>
      <c r="N219" s="605">
        <f t="shared" si="687"/>
        <v>11.189358372456965</v>
      </c>
      <c r="O219" s="605">
        <f t="shared" si="688"/>
        <v>24.863742538281858</v>
      </c>
      <c r="P219" s="606">
        <f t="shared" si="689"/>
        <v>17.292225201072387</v>
      </c>
      <c r="Q219" s="607">
        <f t="shared" si="690"/>
        <v>19.189378057302587</v>
      </c>
      <c r="R219" s="608">
        <f t="shared" si="691"/>
        <v>34.313725490196077</v>
      </c>
      <c r="S219" s="605">
        <f t="shared" si="692"/>
        <v>0</v>
      </c>
      <c r="T219" s="606">
        <f t="shared" si="693"/>
        <v>0</v>
      </c>
      <c r="U219" s="609">
        <f t="shared" si="694"/>
        <v>34.313725490196077</v>
      </c>
      <c r="V219" s="734">
        <f t="shared" ref="V219:V220" si="710">+M219+M222+M225</f>
        <v>0</v>
      </c>
      <c r="W219" s="734">
        <f t="shared" si="695"/>
        <v>38.223787167449139</v>
      </c>
      <c r="X219" s="743">
        <f t="shared" si="696"/>
        <v>46.535167402024399</v>
      </c>
      <c r="Y219" s="743">
        <f t="shared" si="697"/>
        <v>40.750670241286862</v>
      </c>
      <c r="Z219" s="744">
        <f t="shared" si="698"/>
        <v>42.962962962962962</v>
      </c>
      <c r="AA219" s="744">
        <f t="shared" si="699"/>
        <v>52.941176470588232</v>
      </c>
      <c r="AB219" s="743">
        <f t="shared" si="700"/>
        <v>0</v>
      </c>
      <c r="AC219" s="745">
        <f t="shared" si="701"/>
        <v>0</v>
      </c>
      <c r="AD219" s="743">
        <f t="shared" si="702"/>
        <v>52.941176470588232</v>
      </c>
      <c r="AE219" s="313"/>
      <c r="AG219" s="4">
        <f t="shared" ref="AG219:AG220" si="711">+M219+M222+M225+M228</f>
        <v>0</v>
      </c>
      <c r="AH219" s="4">
        <f t="shared" si="703"/>
        <v>100</v>
      </c>
      <c r="AI219" s="4">
        <f t="shared" si="704"/>
        <v>100</v>
      </c>
      <c r="AJ219" s="4">
        <f t="shared" si="705"/>
        <v>100</v>
      </c>
      <c r="AK219" s="4">
        <f t="shared" si="706"/>
        <v>100</v>
      </c>
      <c r="AL219" s="4">
        <f t="shared" si="707"/>
        <v>100</v>
      </c>
      <c r="AM219" s="4">
        <f t="shared" si="708"/>
        <v>0</v>
      </c>
      <c r="AN219" s="4">
        <f t="shared" si="709"/>
        <v>0</v>
      </c>
    </row>
    <row r="220" spans="1:40">
      <c r="A220" s="276"/>
      <c r="B220" s="86" t="s">
        <v>1060</v>
      </c>
      <c r="C220" s="91"/>
      <c r="D220" s="92">
        <v>307</v>
      </c>
      <c r="E220" s="92">
        <v>1153</v>
      </c>
      <c r="F220" s="93">
        <v>161</v>
      </c>
      <c r="G220" s="99">
        <v>1621</v>
      </c>
      <c r="H220" s="94">
        <v>77</v>
      </c>
      <c r="I220" s="714"/>
      <c r="J220" s="725"/>
      <c r="K220" s="94">
        <v>77</v>
      </c>
      <c r="L220" s="313"/>
      <c r="M220" s="610">
        <f t="shared" si="686"/>
        <v>0</v>
      </c>
      <c r="N220" s="610">
        <f t="shared" si="687"/>
        <v>13.748320644872368</v>
      </c>
      <c r="O220" s="610">
        <f t="shared" si="688"/>
        <v>28.868302453680521</v>
      </c>
      <c r="P220" s="611">
        <f t="shared" si="689"/>
        <v>19.803198031980322</v>
      </c>
      <c r="Q220" s="612">
        <f t="shared" si="690"/>
        <v>23.025568181818183</v>
      </c>
      <c r="R220" s="613">
        <f t="shared" si="691"/>
        <v>32.352941176470587</v>
      </c>
      <c r="S220" s="610">
        <f t="shared" si="692"/>
        <v>0</v>
      </c>
      <c r="T220" s="611">
        <f t="shared" si="693"/>
        <v>0</v>
      </c>
      <c r="U220" s="614">
        <f t="shared" si="694"/>
        <v>32.352941176470587</v>
      </c>
      <c r="V220" s="770">
        <f t="shared" si="710"/>
        <v>0</v>
      </c>
      <c r="W220" s="771">
        <f t="shared" si="695"/>
        <v>39.229735781459922</v>
      </c>
      <c r="X220" s="771">
        <f t="shared" si="696"/>
        <v>48.873309964947417</v>
      </c>
      <c r="Y220" s="772">
        <f t="shared" si="697"/>
        <v>40.836408364083645</v>
      </c>
      <c r="Z220" s="770">
        <f t="shared" si="698"/>
        <v>44.886363636363633</v>
      </c>
      <c r="AA220" s="770">
        <f t="shared" si="699"/>
        <v>49.159663865546214</v>
      </c>
      <c r="AB220" s="771">
        <f t="shared" si="700"/>
        <v>0</v>
      </c>
      <c r="AC220" s="772">
        <f t="shared" si="701"/>
        <v>0</v>
      </c>
      <c r="AD220" s="770">
        <f t="shared" si="702"/>
        <v>49.159663865546214</v>
      </c>
      <c r="AE220" s="313"/>
      <c r="AF220" s="660"/>
      <c r="AG220" s="660">
        <f t="shared" si="711"/>
        <v>0</v>
      </c>
      <c r="AH220" s="660">
        <f t="shared" si="703"/>
        <v>100</v>
      </c>
      <c r="AI220" s="660">
        <f t="shared" si="704"/>
        <v>100</v>
      </c>
      <c r="AJ220" s="660">
        <f t="shared" si="705"/>
        <v>100</v>
      </c>
      <c r="AK220" s="660">
        <f t="shared" si="706"/>
        <v>100</v>
      </c>
      <c r="AL220" s="660">
        <f t="shared" si="707"/>
        <v>100</v>
      </c>
      <c r="AM220" s="660">
        <f t="shared" si="708"/>
        <v>0</v>
      </c>
      <c r="AN220" s="660">
        <f t="shared" si="709"/>
        <v>0</v>
      </c>
    </row>
    <row r="221" spans="1:40">
      <c r="A221" s="276"/>
      <c r="B221" s="82" t="s">
        <v>72</v>
      </c>
      <c r="C221" s="87"/>
      <c r="D221" s="88">
        <v>423</v>
      </c>
      <c r="E221" s="88">
        <v>497</v>
      </c>
      <c r="F221" s="89">
        <v>109</v>
      </c>
      <c r="G221" s="98">
        <v>1029</v>
      </c>
      <c r="H221" s="90">
        <v>11</v>
      </c>
      <c r="I221" s="88"/>
      <c r="J221" s="724"/>
      <c r="K221" s="90">
        <v>11</v>
      </c>
      <c r="L221" s="313"/>
      <c r="M221" s="905">
        <f t="shared" ref="M221:M223" si="712">IF(C221&gt;0,(C221/C204)*100,)</f>
        <v>0</v>
      </c>
      <c r="N221" s="716">
        <f t="shared" ref="N221:N223" si="713">IF(D221&gt;0,(D221/D204)*100,)</f>
        <v>16.536356528537922</v>
      </c>
      <c r="O221" s="716">
        <f t="shared" ref="O221:O223" si="714">IF(E221&gt;0,(E221/E204)*100,)</f>
        <v>15.301724137931034</v>
      </c>
      <c r="P221" s="717">
        <f t="shared" ref="P221:P223" si="715">IF(F221&gt;0,(F221/F204)*100,)</f>
        <v>16.005873715124817</v>
      </c>
      <c r="Q221" s="718">
        <f t="shared" ref="Q221:Q223" si="716">IF(G221&gt;0,(G221/G204)*100,)</f>
        <v>15.862494219207646</v>
      </c>
      <c r="R221" s="719">
        <f t="shared" ref="R221:R223" si="717">IF(H221&gt;0,(H221/H204)*100,)</f>
        <v>6.7901234567901234</v>
      </c>
      <c r="S221" s="716">
        <f t="shared" ref="S221:S223" si="718">IF(I221&gt;0,(I221/I204)*100,)</f>
        <v>0</v>
      </c>
      <c r="T221" s="717">
        <f t="shared" ref="T221:T223" si="719">IF(J221&gt;0,(J221/J204)*100,)</f>
        <v>0</v>
      </c>
      <c r="U221" s="720">
        <f t="shared" ref="U221:U223" si="720">IF(K221&gt;0,(K221/K204)*100,)</f>
        <v>6.7901234567901234</v>
      </c>
      <c r="V221" s="773"/>
      <c r="W221" s="774"/>
      <c r="X221" s="774"/>
      <c r="Y221" s="775"/>
      <c r="Z221" s="776"/>
      <c r="AA221" s="776"/>
      <c r="AB221" s="774"/>
      <c r="AC221" s="775"/>
      <c r="AD221" s="776"/>
      <c r="AE221" s="313"/>
    </row>
    <row r="222" spans="1:40">
      <c r="A222" s="276"/>
      <c r="B222" s="82" t="s">
        <v>872</v>
      </c>
      <c r="C222" s="87"/>
      <c r="D222" s="88">
        <v>373</v>
      </c>
      <c r="E222" s="88">
        <v>571</v>
      </c>
      <c r="F222" s="89">
        <v>132</v>
      </c>
      <c r="G222" s="98">
        <v>1076</v>
      </c>
      <c r="H222" s="90">
        <v>26</v>
      </c>
      <c r="I222" s="88"/>
      <c r="J222" s="724"/>
      <c r="K222" s="90">
        <v>26</v>
      </c>
      <c r="L222" s="313"/>
      <c r="M222" s="605">
        <f t="shared" si="712"/>
        <v>0</v>
      </c>
      <c r="N222" s="605">
        <f t="shared" si="713"/>
        <v>14.593114241001565</v>
      </c>
      <c r="O222" s="605">
        <f t="shared" si="714"/>
        <v>14.819621074487413</v>
      </c>
      <c r="P222" s="606">
        <f t="shared" si="715"/>
        <v>17.694369973190348</v>
      </c>
      <c r="Q222" s="607">
        <f t="shared" si="716"/>
        <v>15.038434661076169</v>
      </c>
      <c r="R222" s="608">
        <f t="shared" si="717"/>
        <v>12.745098039215685</v>
      </c>
      <c r="S222" s="605">
        <f t="shared" si="718"/>
        <v>0</v>
      </c>
      <c r="T222" s="606">
        <f t="shared" si="719"/>
        <v>0</v>
      </c>
      <c r="U222" s="609">
        <f t="shared" si="720"/>
        <v>12.745098039215685</v>
      </c>
      <c r="V222" s="734"/>
      <c r="W222" s="734"/>
      <c r="X222" s="743"/>
      <c r="Y222" s="743"/>
      <c r="Z222" s="744"/>
      <c r="AA222" s="744"/>
      <c r="AB222" s="743"/>
      <c r="AC222" s="745"/>
      <c r="AD222" s="743"/>
      <c r="AE222" s="313"/>
    </row>
    <row r="223" spans="1:40">
      <c r="A223" s="276"/>
      <c r="B223" s="86" t="s">
        <v>1062</v>
      </c>
      <c r="C223" s="91"/>
      <c r="D223" s="92">
        <v>367</v>
      </c>
      <c r="E223" s="92">
        <v>605</v>
      </c>
      <c r="F223" s="93">
        <v>145</v>
      </c>
      <c r="G223" s="99">
        <v>1117</v>
      </c>
      <c r="H223" s="94">
        <v>29</v>
      </c>
      <c r="I223" s="92"/>
      <c r="J223" s="725"/>
      <c r="K223" s="94">
        <v>29</v>
      </c>
      <c r="L223" s="313"/>
      <c r="M223" s="610">
        <f t="shared" si="712"/>
        <v>0</v>
      </c>
      <c r="N223" s="610">
        <f t="shared" si="713"/>
        <v>16.435288849081953</v>
      </c>
      <c r="O223" s="610">
        <f t="shared" si="714"/>
        <v>15.14772158237356</v>
      </c>
      <c r="P223" s="611">
        <f t="shared" si="715"/>
        <v>17.835178351783519</v>
      </c>
      <c r="Q223" s="612">
        <f t="shared" si="716"/>
        <v>15.866477272727272</v>
      </c>
      <c r="R223" s="613">
        <f t="shared" si="717"/>
        <v>12.184873949579831</v>
      </c>
      <c r="S223" s="610">
        <f t="shared" si="718"/>
        <v>0</v>
      </c>
      <c r="T223" s="611">
        <f t="shared" si="719"/>
        <v>0</v>
      </c>
      <c r="U223" s="614">
        <f t="shared" si="720"/>
        <v>12.184873949579831</v>
      </c>
      <c r="V223" s="770"/>
      <c r="W223" s="771"/>
      <c r="X223" s="771"/>
      <c r="Y223" s="772"/>
      <c r="Z223" s="770"/>
      <c r="AA223" s="770"/>
      <c r="AB223" s="771"/>
      <c r="AC223" s="772"/>
      <c r="AD223" s="770"/>
      <c r="AE223" s="313"/>
    </row>
    <row r="224" spans="1:40">
      <c r="A224" s="276"/>
      <c r="B224" s="82" t="s">
        <v>74</v>
      </c>
      <c r="C224" s="87"/>
      <c r="D224" s="88">
        <v>349</v>
      </c>
      <c r="E224" s="88">
        <v>210</v>
      </c>
      <c r="F224" s="89">
        <v>37</v>
      </c>
      <c r="G224" s="98">
        <v>596</v>
      </c>
      <c r="H224" s="90">
        <v>3</v>
      </c>
      <c r="I224" s="88"/>
      <c r="J224" s="724"/>
      <c r="K224" s="90">
        <v>3</v>
      </c>
      <c r="L224" s="313"/>
      <c r="M224" s="905">
        <f t="shared" ref="M224:M226" si="721">IF(C224&gt;0,(C224/C204)*100,)</f>
        <v>0</v>
      </c>
      <c r="N224" s="716">
        <f t="shared" ref="N224:N226" si="722">IF(D224&gt;0,(D224/D204)*100,)</f>
        <v>13.64347146207975</v>
      </c>
      <c r="O224" s="716">
        <f t="shared" ref="O224:O226" si="723">IF(E224&gt;0,(E224/E204)*100,)</f>
        <v>6.4655172413793105</v>
      </c>
      <c r="P224" s="717">
        <f t="shared" ref="P224:P226" si="724">IF(F224&gt;0,(F224/F204)*100,)</f>
        <v>5.4331864904552125</v>
      </c>
      <c r="Q224" s="718">
        <f t="shared" ref="Q224:Q226" si="725">IF(G224&gt;0,(G224/G204)*100,)</f>
        <v>9.1876059811931565</v>
      </c>
      <c r="R224" s="719">
        <f t="shared" ref="R224:R226" si="726">IF(H224&gt;0,(H224/H204)*100,)</f>
        <v>1.8518518518518516</v>
      </c>
      <c r="S224" s="716">
        <f t="shared" ref="S224:S226" si="727">IF(I224&gt;0,(I224/I204)*100,)</f>
        <v>0</v>
      </c>
      <c r="T224" s="717">
        <f t="shared" ref="T224:T226" si="728">IF(J224&gt;0,(J224/J204)*100,)</f>
        <v>0</v>
      </c>
      <c r="U224" s="720">
        <f t="shared" ref="U224:U226" si="729">IF(K224&gt;0,(K224/K204)*100,)</f>
        <v>1.8518518518518516</v>
      </c>
      <c r="V224" s="773"/>
      <c r="W224" s="774"/>
      <c r="X224" s="774"/>
      <c r="Y224" s="775"/>
      <c r="Z224" s="776"/>
      <c r="AA224" s="776"/>
      <c r="AB224" s="774"/>
      <c r="AC224" s="775"/>
      <c r="AD224" s="776"/>
      <c r="AE224" s="313"/>
      <c r="AI224" s="599"/>
    </row>
    <row r="225" spans="1:31">
      <c r="A225" s="276"/>
      <c r="B225" s="82" t="s">
        <v>874</v>
      </c>
      <c r="C225" s="87"/>
      <c r="D225" s="88">
        <v>318</v>
      </c>
      <c r="E225" s="88">
        <v>264</v>
      </c>
      <c r="F225" s="89">
        <v>43</v>
      </c>
      <c r="G225" s="98">
        <v>625</v>
      </c>
      <c r="H225" s="90">
        <v>12</v>
      </c>
      <c r="I225" s="88"/>
      <c r="J225" s="724"/>
      <c r="K225" s="90">
        <v>12</v>
      </c>
      <c r="L225" s="313"/>
      <c r="M225" s="605">
        <f t="shared" si="721"/>
        <v>0</v>
      </c>
      <c r="N225" s="605">
        <f t="shared" si="722"/>
        <v>12.44131455399061</v>
      </c>
      <c r="O225" s="605">
        <f t="shared" si="723"/>
        <v>6.8518037892551256</v>
      </c>
      <c r="P225" s="606">
        <f t="shared" si="724"/>
        <v>5.7640750670241285</v>
      </c>
      <c r="Q225" s="607">
        <f t="shared" si="725"/>
        <v>8.7351502445842062</v>
      </c>
      <c r="R225" s="608">
        <f t="shared" si="726"/>
        <v>5.8823529411764701</v>
      </c>
      <c r="S225" s="605">
        <f t="shared" si="727"/>
        <v>0</v>
      </c>
      <c r="T225" s="606">
        <f t="shared" si="728"/>
        <v>0</v>
      </c>
      <c r="U225" s="609">
        <f t="shared" si="729"/>
        <v>5.8823529411764701</v>
      </c>
      <c r="V225" s="734"/>
      <c r="W225" s="734"/>
      <c r="X225" s="743"/>
      <c r="Y225" s="743"/>
      <c r="Z225" s="744"/>
      <c r="AA225" s="744"/>
      <c r="AB225" s="743"/>
      <c r="AC225" s="745"/>
      <c r="AD225" s="743"/>
      <c r="AE225" s="313"/>
    </row>
    <row r="226" spans="1:31">
      <c r="A226" s="276"/>
      <c r="B226" s="86" t="s">
        <v>1064</v>
      </c>
      <c r="C226" s="91"/>
      <c r="D226" s="92">
        <v>202</v>
      </c>
      <c r="E226" s="92">
        <v>194</v>
      </c>
      <c r="F226" s="93">
        <v>26</v>
      </c>
      <c r="G226" s="99">
        <v>422</v>
      </c>
      <c r="H226" s="94">
        <v>11</v>
      </c>
      <c r="I226" s="92"/>
      <c r="J226" s="725"/>
      <c r="K226" s="94">
        <v>11</v>
      </c>
      <c r="L226" s="313"/>
      <c r="M226" s="610">
        <f t="shared" si="721"/>
        <v>0</v>
      </c>
      <c r="N226" s="610">
        <f t="shared" si="722"/>
        <v>9.0461262875055972</v>
      </c>
      <c r="O226" s="610">
        <f t="shared" si="723"/>
        <v>4.8572859288933401</v>
      </c>
      <c r="P226" s="611">
        <f t="shared" si="724"/>
        <v>3.198031980319803</v>
      </c>
      <c r="Q226" s="612">
        <f t="shared" si="725"/>
        <v>5.9943181818181817</v>
      </c>
      <c r="R226" s="613">
        <f t="shared" si="726"/>
        <v>4.6218487394957988</v>
      </c>
      <c r="S226" s="610">
        <f t="shared" si="727"/>
        <v>0</v>
      </c>
      <c r="T226" s="611">
        <f t="shared" si="728"/>
        <v>0</v>
      </c>
      <c r="U226" s="614">
        <f t="shared" si="729"/>
        <v>4.6218487394957988</v>
      </c>
      <c r="V226" s="770"/>
      <c r="W226" s="771"/>
      <c r="X226" s="771"/>
      <c r="Y226" s="772"/>
      <c r="Z226" s="770"/>
      <c r="AA226" s="770"/>
      <c r="AB226" s="771"/>
      <c r="AC226" s="772"/>
      <c r="AD226" s="770"/>
      <c r="AE226" s="313"/>
    </row>
    <row r="227" spans="1:31">
      <c r="A227" s="276"/>
      <c r="B227" s="641" t="s">
        <v>76</v>
      </c>
      <c r="C227" s="642"/>
      <c r="D227" s="618">
        <v>1556</v>
      </c>
      <c r="E227" s="618">
        <v>1833</v>
      </c>
      <c r="F227" s="602">
        <v>425</v>
      </c>
      <c r="G227" s="721">
        <v>3814</v>
      </c>
      <c r="H227" s="601">
        <v>82</v>
      </c>
      <c r="I227" s="618"/>
      <c r="J227" s="723"/>
      <c r="K227" s="601">
        <v>82</v>
      </c>
      <c r="L227" s="313"/>
      <c r="M227" s="905">
        <f>IF(C227&gt;0,(C227/C204)*100,)</f>
        <v>0</v>
      </c>
      <c r="N227" s="716">
        <f t="shared" ref="N227:N229" si="730">IF(D227&gt;0,(D227/D204)*100,)</f>
        <v>60.828772478498827</v>
      </c>
      <c r="O227" s="716">
        <f t="shared" ref="O227:O229" si="731">IF(E227&gt;0,(E227/E204)*100,)</f>
        <v>56.434729064039416</v>
      </c>
      <c r="P227" s="717">
        <f t="shared" ref="P227:P229" si="732">IF(F227&gt;0,(F227/F204)*100,)</f>
        <v>62.408223201174742</v>
      </c>
      <c r="Q227" s="718">
        <f t="shared" ref="Q227:Q229" si="733">IF(G227&gt;0,(G227/G204)*100,)</f>
        <v>58.794512101125328</v>
      </c>
      <c r="R227" s="719">
        <f t="shared" ref="R227:R229" si="734">IF(H227&gt;0,(H227/H204)*100,)</f>
        <v>50.617283950617285</v>
      </c>
      <c r="S227" s="716">
        <f t="shared" ref="S227:S229" si="735">IF(I227&gt;0,(I227/I204)*100,)</f>
        <v>0</v>
      </c>
      <c r="T227" s="717">
        <f t="shared" ref="T227:T229" si="736">IF(J227&gt;0,(J227/J204)*100,)</f>
        <v>0</v>
      </c>
      <c r="U227" s="720">
        <f t="shared" ref="U227:U229" si="737">IF(K227&gt;0,(K227/K204)*100,)</f>
        <v>50.617283950617285</v>
      </c>
      <c r="V227" s="773"/>
      <c r="W227" s="774"/>
      <c r="X227" s="774"/>
      <c r="Y227" s="775"/>
      <c r="Z227" s="776"/>
      <c r="AA227" s="776"/>
      <c r="AB227" s="774"/>
      <c r="AC227" s="775"/>
      <c r="AD227" s="776"/>
      <c r="AE227" s="313"/>
    </row>
    <row r="228" spans="1:31">
      <c r="A228" s="276"/>
      <c r="B228" s="82" t="s">
        <v>876</v>
      </c>
      <c r="C228" s="87"/>
      <c r="D228" s="88">
        <v>1579</v>
      </c>
      <c r="E228" s="88">
        <v>2060</v>
      </c>
      <c r="F228" s="89">
        <v>442</v>
      </c>
      <c r="G228" s="98">
        <v>4081</v>
      </c>
      <c r="H228" s="90">
        <v>96</v>
      </c>
      <c r="I228" s="88"/>
      <c r="J228" s="724"/>
      <c r="K228" s="90">
        <v>96</v>
      </c>
      <c r="L228" s="313"/>
      <c r="M228" s="605">
        <f t="shared" ref="M228:M229" si="738">IF(C228&gt;0,(C228/C205)*100,)</f>
        <v>0</v>
      </c>
      <c r="N228" s="605">
        <f t="shared" si="730"/>
        <v>61.776212832550861</v>
      </c>
      <c r="O228" s="605">
        <f t="shared" si="731"/>
        <v>53.464832597975608</v>
      </c>
      <c r="P228" s="606">
        <f t="shared" si="732"/>
        <v>59.249329758713131</v>
      </c>
      <c r="Q228" s="607">
        <f t="shared" si="733"/>
        <v>57.037037037037038</v>
      </c>
      <c r="R228" s="608">
        <f t="shared" si="734"/>
        <v>47.058823529411761</v>
      </c>
      <c r="S228" s="605">
        <f t="shared" si="735"/>
        <v>0</v>
      </c>
      <c r="T228" s="606">
        <f t="shared" si="736"/>
        <v>0</v>
      </c>
      <c r="U228" s="609">
        <f t="shared" si="737"/>
        <v>47.058823529411761</v>
      </c>
      <c r="V228" s="734"/>
      <c r="W228" s="734"/>
      <c r="X228" s="743"/>
      <c r="Y228" s="743"/>
      <c r="Z228" s="744"/>
      <c r="AA228" s="744"/>
      <c r="AB228" s="743"/>
      <c r="AC228" s="745"/>
      <c r="AD228" s="743"/>
      <c r="AE228" s="313"/>
    </row>
    <row r="229" spans="1:31">
      <c r="A229" s="276"/>
      <c r="B229" s="86" t="s">
        <v>1066</v>
      </c>
      <c r="C229" s="91"/>
      <c r="D229" s="92">
        <v>1357</v>
      </c>
      <c r="E229" s="92">
        <v>2042</v>
      </c>
      <c r="F229" s="93">
        <v>481</v>
      </c>
      <c r="G229" s="99">
        <v>3880</v>
      </c>
      <c r="H229" s="94">
        <v>121</v>
      </c>
      <c r="I229" s="92"/>
      <c r="J229" s="725"/>
      <c r="K229" s="94">
        <v>121</v>
      </c>
      <c r="L229" s="313"/>
      <c r="M229" s="610">
        <f t="shared" si="738"/>
        <v>0</v>
      </c>
      <c r="N229" s="610">
        <f t="shared" si="730"/>
        <v>60.770264218540085</v>
      </c>
      <c r="O229" s="610">
        <f t="shared" si="731"/>
        <v>51.126690035052583</v>
      </c>
      <c r="P229" s="611">
        <f t="shared" si="732"/>
        <v>59.163591635916355</v>
      </c>
      <c r="Q229" s="612">
        <f t="shared" si="733"/>
        <v>55.113636363636367</v>
      </c>
      <c r="R229" s="613">
        <f t="shared" si="734"/>
        <v>50.840336134453779</v>
      </c>
      <c r="S229" s="610">
        <f t="shared" si="735"/>
        <v>0</v>
      </c>
      <c r="T229" s="611">
        <f t="shared" si="736"/>
        <v>0</v>
      </c>
      <c r="U229" s="614">
        <f t="shared" si="737"/>
        <v>50.840336134453779</v>
      </c>
      <c r="V229" s="770"/>
      <c r="W229" s="771"/>
      <c r="X229" s="771"/>
      <c r="Y229" s="772"/>
      <c r="Z229" s="770"/>
      <c r="AA229" s="770"/>
      <c r="AB229" s="771"/>
      <c r="AC229" s="772"/>
      <c r="AD229" s="770"/>
      <c r="AE229" s="313"/>
    </row>
    <row r="230" spans="1:31">
      <c r="A230" s="276"/>
      <c r="B230" s="82" t="s">
        <v>439</v>
      </c>
      <c r="C230" s="87"/>
      <c r="D230" s="88">
        <v>430</v>
      </c>
      <c r="E230" s="88">
        <v>1560</v>
      </c>
      <c r="F230" s="89">
        <v>272</v>
      </c>
      <c r="G230" s="98">
        <v>2262</v>
      </c>
      <c r="H230" s="90">
        <v>123</v>
      </c>
      <c r="I230" s="88"/>
      <c r="J230" s="724"/>
      <c r="K230" s="90">
        <v>123</v>
      </c>
      <c r="L230" s="313"/>
      <c r="M230" s="605">
        <f>IF(C230&gt;0,(C230/C201)*100,)</f>
        <v>0</v>
      </c>
      <c r="N230" s="605">
        <f t="shared" ref="N230:N232" si="739">IF(D230&gt;0,(D230/D201)*100,)</f>
        <v>17.077045274027007</v>
      </c>
      <c r="O230" s="605">
        <f t="shared" ref="O230:O232" si="740">IF(E230&gt;0,(E230/E201)*100,)</f>
        <v>32.738719832109133</v>
      </c>
      <c r="P230" s="606">
        <f t="shared" ref="P230:P232" si="741">IF(F230&gt;0,(F230/F201)*100,)</f>
        <v>27.64227642276423</v>
      </c>
      <c r="Q230" s="722">
        <f t="shared" ref="Q230:Q232" si="742">IF(G230&gt;0,(G230/G201)*100,)</f>
        <v>27.361799927422283</v>
      </c>
      <c r="R230" s="608">
        <f t="shared" ref="R230:R232" si="743">IF(H230&gt;0,(H230/H201)*100,)</f>
        <v>44.565217391304344</v>
      </c>
      <c r="S230" s="605">
        <f t="shared" ref="S230:S232" si="744">IF(I230&gt;0,(I230/I201)*100,)</f>
        <v>0</v>
      </c>
      <c r="T230" s="606">
        <f t="shared" ref="T230:T232" si="745">IF(J230&gt;0,(J230/J201)*100,)</f>
        <v>0</v>
      </c>
      <c r="U230" s="609">
        <f t="shared" ref="U230:U232" si="746">IF(K230&gt;0,(K230/K201)*100,)</f>
        <v>44.565217391304344</v>
      </c>
      <c r="V230" s="766"/>
      <c r="W230" s="767"/>
      <c r="X230" s="767"/>
      <c r="Y230" s="768"/>
      <c r="Z230" s="769"/>
      <c r="AA230" s="769"/>
      <c r="AB230" s="767"/>
      <c r="AC230" s="768"/>
      <c r="AD230" s="769"/>
      <c r="AE230" s="313"/>
    </row>
    <row r="231" spans="1:31">
      <c r="A231" s="276"/>
      <c r="B231" s="82" t="s">
        <v>878</v>
      </c>
      <c r="C231" s="87"/>
      <c r="D231" s="88">
        <v>465</v>
      </c>
      <c r="E231" s="88">
        <v>1341</v>
      </c>
      <c r="F231" s="89">
        <v>206</v>
      </c>
      <c r="G231" s="98">
        <v>2012</v>
      </c>
      <c r="H231" s="90">
        <v>140</v>
      </c>
      <c r="I231" s="88"/>
      <c r="J231" s="724"/>
      <c r="K231" s="90">
        <v>140</v>
      </c>
      <c r="L231" s="313"/>
      <c r="M231" s="605">
        <f t="shared" ref="M231:M232" si="747">IF(C231&gt;0,(C231/C202)*100,)</f>
        <v>0</v>
      </c>
      <c r="N231" s="296">
        <f t="shared" si="739"/>
        <v>17.146017699115042</v>
      </c>
      <c r="O231" s="296">
        <f t="shared" si="740"/>
        <v>31.070435588507877</v>
      </c>
      <c r="P231" s="296">
        <f t="shared" si="741"/>
        <v>26.27551020408163</v>
      </c>
      <c r="Q231" s="297">
        <f t="shared" si="742"/>
        <v>25.755248335893498</v>
      </c>
      <c r="R231" s="297">
        <f t="shared" si="743"/>
        <v>46.822742474916389</v>
      </c>
      <c r="S231" s="683">
        <f t="shared" si="744"/>
        <v>0</v>
      </c>
      <c r="T231" s="298">
        <f t="shared" si="745"/>
        <v>0</v>
      </c>
      <c r="U231" s="298">
        <f t="shared" si="746"/>
        <v>46.822742474916389</v>
      </c>
      <c r="V231" s="742"/>
      <c r="W231" s="734"/>
      <c r="X231" s="743"/>
      <c r="Y231" s="743"/>
      <c r="Z231" s="744"/>
      <c r="AA231" s="744"/>
      <c r="AB231" s="743"/>
      <c r="AC231" s="745"/>
      <c r="AD231" s="743"/>
      <c r="AE231" s="313"/>
    </row>
    <row r="232" spans="1:31">
      <c r="A232" s="305"/>
      <c r="B232" s="86" t="s">
        <v>1068</v>
      </c>
      <c r="C232" s="91"/>
      <c r="D232" s="92">
        <v>473</v>
      </c>
      <c r="E232" s="92">
        <v>1106</v>
      </c>
      <c r="F232" s="93">
        <v>156</v>
      </c>
      <c r="G232" s="99">
        <v>1735</v>
      </c>
      <c r="H232" s="94">
        <v>97</v>
      </c>
      <c r="I232" s="92"/>
      <c r="J232" s="725"/>
      <c r="K232" s="94">
        <v>97</v>
      </c>
      <c r="L232" s="313"/>
      <c r="M232" s="610">
        <f t="shared" si="747"/>
        <v>0</v>
      </c>
      <c r="N232" s="299">
        <f t="shared" si="739"/>
        <v>17.032769175369104</v>
      </c>
      <c r="O232" s="299">
        <f t="shared" si="740"/>
        <v>28.764629388816644</v>
      </c>
      <c r="P232" s="299">
        <f t="shared" si="741"/>
        <v>25.573770491803277</v>
      </c>
      <c r="Q232" s="300">
        <f t="shared" si="742"/>
        <v>23.990597345132745</v>
      </c>
      <c r="R232" s="300">
        <f t="shared" si="743"/>
        <v>43.497757847533627</v>
      </c>
      <c r="S232" s="684">
        <f t="shared" si="744"/>
        <v>0</v>
      </c>
      <c r="T232" s="301">
        <f t="shared" si="745"/>
        <v>0</v>
      </c>
      <c r="U232" s="301">
        <f t="shared" si="746"/>
        <v>43.497757847533627</v>
      </c>
      <c r="V232" s="746"/>
      <c r="W232" s="747"/>
      <c r="X232" s="748"/>
      <c r="Y232" s="748"/>
      <c r="Z232" s="749"/>
      <c r="AA232" s="749"/>
      <c r="AB232" s="748"/>
      <c r="AC232" s="750"/>
      <c r="AD232" s="748"/>
      <c r="AE232" s="313"/>
    </row>
    <row r="233" spans="1:31">
      <c r="A233" s="643" t="s">
        <v>517</v>
      </c>
      <c r="B233" s="641" t="s">
        <v>375</v>
      </c>
      <c r="C233" s="642">
        <v>805</v>
      </c>
      <c r="D233" s="618">
        <v>4645</v>
      </c>
      <c r="E233" s="618">
        <v>4885</v>
      </c>
      <c r="F233" s="602">
        <v>2871</v>
      </c>
      <c r="G233" s="98">
        <v>13206</v>
      </c>
      <c r="H233" s="601">
        <v>147</v>
      </c>
      <c r="I233" s="618">
        <v>1058</v>
      </c>
      <c r="J233" s="723"/>
      <c r="K233" s="601">
        <v>1205</v>
      </c>
      <c r="L233" s="313"/>
      <c r="M233" s="906"/>
      <c r="N233" s="292"/>
      <c r="O233" s="292"/>
      <c r="P233" s="292"/>
      <c r="Q233" s="293"/>
      <c r="R233" s="293"/>
      <c r="S233" s="682"/>
      <c r="T233" s="625"/>
      <c r="U233" s="294"/>
      <c r="V233" s="736"/>
      <c r="W233" s="737"/>
      <c r="X233" s="738"/>
      <c r="Y233" s="738"/>
      <c r="Z233" s="739"/>
      <c r="AA233" s="739"/>
      <c r="AB233" s="738"/>
      <c r="AC233" s="740"/>
      <c r="AD233" s="741"/>
      <c r="AE233" s="313"/>
    </row>
    <row r="234" spans="1:31">
      <c r="A234" s="276"/>
      <c r="B234" s="82" t="s">
        <v>722</v>
      </c>
      <c r="C234" s="87">
        <v>723</v>
      </c>
      <c r="D234" s="88">
        <v>4385</v>
      </c>
      <c r="E234" s="88">
        <v>4690</v>
      </c>
      <c r="F234" s="89">
        <v>2397</v>
      </c>
      <c r="G234" s="98">
        <v>12195</v>
      </c>
      <c r="H234" s="90">
        <v>625</v>
      </c>
      <c r="I234" s="88">
        <v>714</v>
      </c>
      <c r="J234" s="724"/>
      <c r="K234" s="90">
        <v>1339</v>
      </c>
      <c r="L234" s="313"/>
      <c r="M234" s="907"/>
      <c r="N234" s="296"/>
      <c r="O234" s="296"/>
      <c r="P234" s="296"/>
      <c r="Q234" s="297"/>
      <c r="R234" s="297"/>
      <c r="S234" s="683"/>
      <c r="T234" s="298"/>
      <c r="U234" s="298"/>
      <c r="V234" s="742"/>
      <c r="W234" s="734"/>
      <c r="X234" s="743"/>
      <c r="Y234" s="743"/>
      <c r="Z234" s="744"/>
      <c r="AA234" s="744"/>
      <c r="AB234" s="743"/>
      <c r="AC234" s="745"/>
      <c r="AD234" s="743"/>
      <c r="AE234" s="313"/>
    </row>
    <row r="235" spans="1:31">
      <c r="A235" s="276"/>
      <c r="B235" s="82" t="s">
        <v>808</v>
      </c>
      <c r="C235" s="87">
        <v>795</v>
      </c>
      <c r="D235" s="88">
        <v>3768</v>
      </c>
      <c r="E235" s="88">
        <v>5016</v>
      </c>
      <c r="F235" s="89">
        <v>3068.5</v>
      </c>
      <c r="G235" s="98">
        <v>12647.5</v>
      </c>
      <c r="H235" s="90">
        <v>756</v>
      </c>
      <c r="I235" s="88">
        <v>792</v>
      </c>
      <c r="J235" s="724"/>
      <c r="K235" s="90">
        <v>1548</v>
      </c>
      <c r="L235" s="313"/>
      <c r="M235" s="907"/>
      <c r="N235" s="296"/>
      <c r="O235" s="296"/>
      <c r="P235" s="296"/>
      <c r="Q235" s="297"/>
      <c r="R235" s="297"/>
      <c r="S235" s="683"/>
      <c r="T235" s="298"/>
      <c r="U235" s="298"/>
      <c r="V235" s="742"/>
      <c r="W235" s="734"/>
      <c r="X235" s="743"/>
      <c r="Y235" s="743"/>
      <c r="Z235" s="744"/>
      <c r="AA235" s="744"/>
      <c r="AB235" s="743"/>
      <c r="AC235" s="745"/>
      <c r="AD235" s="743"/>
      <c r="AE235" s="313"/>
    </row>
    <row r="236" spans="1:31">
      <c r="A236" s="276"/>
      <c r="B236" s="82" t="s">
        <v>60</v>
      </c>
      <c r="C236" s="87">
        <v>614</v>
      </c>
      <c r="D236" s="88">
        <v>3151</v>
      </c>
      <c r="E236" s="88">
        <v>4657</v>
      </c>
      <c r="F236" s="89">
        <v>2619</v>
      </c>
      <c r="G236" s="98">
        <v>11041</v>
      </c>
      <c r="H236" s="90">
        <v>887</v>
      </c>
      <c r="I236" s="88">
        <v>831</v>
      </c>
      <c r="J236" s="724"/>
      <c r="K236" s="90">
        <v>1718</v>
      </c>
      <c r="L236" s="313"/>
      <c r="M236" s="907"/>
      <c r="N236" s="296"/>
      <c r="O236" s="296"/>
      <c r="P236" s="296"/>
      <c r="Q236" s="297"/>
      <c r="R236" s="297"/>
      <c r="S236" s="683"/>
      <c r="T236" s="298"/>
      <c r="U236" s="298"/>
      <c r="V236" s="742"/>
      <c r="W236" s="734"/>
      <c r="X236" s="743"/>
      <c r="Y236" s="743"/>
      <c r="Z236" s="744"/>
      <c r="AA236" s="744"/>
      <c r="AB236" s="743"/>
      <c r="AC236" s="745"/>
      <c r="AD236" s="743"/>
      <c r="AE236" s="313"/>
    </row>
    <row r="237" spans="1:31">
      <c r="A237" s="276"/>
      <c r="B237" s="82" t="s">
        <v>860</v>
      </c>
      <c r="C237" s="87">
        <v>527</v>
      </c>
      <c r="D237" s="88">
        <v>3776</v>
      </c>
      <c r="E237" s="88">
        <v>5242</v>
      </c>
      <c r="F237" s="89">
        <v>2879</v>
      </c>
      <c r="G237" s="98">
        <v>12424</v>
      </c>
      <c r="H237" s="90">
        <v>466</v>
      </c>
      <c r="I237" s="88">
        <v>1003</v>
      </c>
      <c r="J237" s="724"/>
      <c r="K237" s="90">
        <v>1469</v>
      </c>
      <c r="L237" s="313"/>
      <c r="M237" s="907"/>
      <c r="N237" s="296"/>
      <c r="O237" s="296"/>
      <c r="P237" s="296"/>
      <c r="Q237" s="297"/>
      <c r="R237" s="297"/>
      <c r="S237" s="683"/>
      <c r="T237" s="298"/>
      <c r="U237" s="298"/>
      <c r="V237" s="742"/>
      <c r="W237" s="734"/>
      <c r="X237" s="743"/>
      <c r="Y237" s="743"/>
      <c r="Z237" s="744"/>
      <c r="AA237" s="744"/>
      <c r="AB237" s="743"/>
      <c r="AC237" s="745"/>
      <c r="AD237" s="743"/>
      <c r="AE237" s="313"/>
    </row>
    <row r="238" spans="1:31">
      <c r="A238" s="276"/>
      <c r="B238" s="86" t="s">
        <v>1050</v>
      </c>
      <c r="C238" s="91">
        <v>549</v>
      </c>
      <c r="D238" s="92">
        <v>3880</v>
      </c>
      <c r="E238" s="92">
        <v>5122</v>
      </c>
      <c r="F238" s="93">
        <v>3300</v>
      </c>
      <c r="G238" s="99">
        <v>12851</v>
      </c>
      <c r="H238" s="94">
        <v>763</v>
      </c>
      <c r="I238" s="92">
        <v>798</v>
      </c>
      <c r="J238" s="725"/>
      <c r="K238" s="94">
        <v>1561</v>
      </c>
      <c r="L238" s="313"/>
      <c r="M238" s="908"/>
      <c r="N238" s="299"/>
      <c r="O238" s="299"/>
      <c r="P238" s="299"/>
      <c r="Q238" s="300"/>
      <c r="R238" s="300"/>
      <c r="S238" s="684"/>
      <c r="T238" s="301"/>
      <c r="U238" s="301"/>
      <c r="V238" s="746"/>
      <c r="W238" s="747"/>
      <c r="X238" s="748"/>
      <c r="Y238" s="748"/>
      <c r="Z238" s="749"/>
      <c r="AA238" s="749"/>
      <c r="AB238" s="748"/>
      <c r="AC238" s="750"/>
      <c r="AD238" s="748"/>
      <c r="AE238" s="313"/>
    </row>
    <row r="239" spans="1:31">
      <c r="A239" s="276"/>
      <c r="B239" s="82" t="s">
        <v>1119</v>
      </c>
      <c r="C239" s="87">
        <v>0</v>
      </c>
      <c r="D239" s="88">
        <v>0</v>
      </c>
      <c r="E239" s="88">
        <v>0</v>
      </c>
      <c r="F239" s="89">
        <v>0</v>
      </c>
      <c r="G239" s="98">
        <v>0</v>
      </c>
      <c r="H239" s="90">
        <v>0</v>
      </c>
      <c r="I239" s="88">
        <v>0</v>
      </c>
      <c r="J239" s="724"/>
      <c r="K239" s="90">
        <v>0</v>
      </c>
      <c r="L239" s="313"/>
      <c r="M239" s="904"/>
      <c r="N239" s="603"/>
      <c r="O239" s="603"/>
      <c r="P239" s="603"/>
      <c r="Q239" s="604"/>
      <c r="R239" s="603"/>
      <c r="S239" s="685"/>
      <c r="T239" s="603"/>
      <c r="U239" s="604"/>
      <c r="V239" s="751"/>
      <c r="W239" s="751"/>
      <c r="X239" s="751"/>
      <c r="Y239" s="751"/>
      <c r="Z239" s="752"/>
      <c r="AA239" s="751"/>
      <c r="AB239" s="751"/>
      <c r="AC239" s="751"/>
      <c r="AD239" s="753"/>
      <c r="AE239" s="313"/>
    </row>
    <row r="240" spans="1:31">
      <c r="A240" s="276"/>
      <c r="B240" s="82" t="s">
        <v>1121</v>
      </c>
      <c r="C240" s="87">
        <v>0</v>
      </c>
      <c r="D240" s="88">
        <v>0</v>
      </c>
      <c r="E240" s="88">
        <v>0</v>
      </c>
      <c r="F240" s="89">
        <v>0</v>
      </c>
      <c r="G240" s="98">
        <v>0</v>
      </c>
      <c r="H240" s="90">
        <v>0</v>
      </c>
      <c r="I240" s="88">
        <v>0</v>
      </c>
      <c r="J240" s="724"/>
      <c r="K240" s="90">
        <v>0</v>
      </c>
      <c r="L240" s="313"/>
      <c r="M240" s="295"/>
      <c r="N240" s="295"/>
      <c r="O240" s="295"/>
      <c r="P240" s="295"/>
      <c r="Q240" s="302"/>
      <c r="R240" s="295"/>
      <c r="S240" s="686"/>
      <c r="T240" s="295"/>
      <c r="U240" s="302"/>
      <c r="V240" s="734"/>
      <c r="W240" s="734"/>
      <c r="X240" s="734"/>
      <c r="Y240" s="734"/>
      <c r="Z240" s="735"/>
      <c r="AA240" s="734"/>
      <c r="AB240" s="734"/>
      <c r="AC240" s="734"/>
      <c r="AD240" s="742"/>
      <c r="AE240" s="313"/>
    </row>
    <row r="241" spans="1:40">
      <c r="A241" s="276"/>
      <c r="B241" s="82" t="s">
        <v>377</v>
      </c>
      <c r="C241" s="87">
        <v>389</v>
      </c>
      <c r="D241" s="88">
        <v>1791</v>
      </c>
      <c r="E241" s="88">
        <v>2474</v>
      </c>
      <c r="F241" s="89">
        <v>1068</v>
      </c>
      <c r="G241" s="726">
        <v>5722</v>
      </c>
      <c r="H241" s="90">
        <v>126</v>
      </c>
      <c r="I241" s="88">
        <v>153</v>
      </c>
      <c r="J241" s="724">
        <v>0</v>
      </c>
      <c r="K241" s="90">
        <v>279</v>
      </c>
      <c r="L241" s="313"/>
      <c r="M241" s="295">
        <f t="shared" ref="M241:M245" si="748">IF(C241&gt;0,(C241/C233)*100,)</f>
        <v>48.322981366459629</v>
      </c>
      <c r="N241" s="686">
        <f t="shared" ref="N241:N246" si="749">IF(D241&gt;0,(D241/D233)*100,)</f>
        <v>38.557588805166851</v>
      </c>
      <c r="O241" s="686">
        <f t="shared" ref="O241:O246" si="750">IF(E241&gt;0,(E241/E233)*100,)</f>
        <v>50.644831115660182</v>
      </c>
      <c r="P241" s="686">
        <f t="shared" ref="P241:P246" si="751">IF(F241&gt;0,(F241/F233)*100,)</f>
        <v>37.199582027168233</v>
      </c>
      <c r="Q241" s="733">
        <f t="shared" ref="Q241:Q246" si="752">IF(G241&gt;0,(G241/G233)*100,)</f>
        <v>43.328789943964864</v>
      </c>
      <c r="R241" s="686">
        <f t="shared" ref="R241:R246" si="753">IF(H241&gt;0,(H241/H233)*100,)</f>
        <v>85.714285714285708</v>
      </c>
      <c r="S241" s="686">
        <f t="shared" ref="S241:S246" si="754">IF(I241&gt;0,(I241/I233)*100,)</f>
        <v>14.46124763705104</v>
      </c>
      <c r="T241" s="686">
        <f t="shared" ref="T241:T246" si="755">IF(J241&gt;0,(J241/J233)*100,)</f>
        <v>0</v>
      </c>
      <c r="U241" s="733">
        <f t="shared" ref="U241:U246" si="756">IF(K241&gt;0,(K241/K233)*100,)</f>
        <v>23.153526970954356</v>
      </c>
      <c r="V241" s="686"/>
      <c r="W241" s="686"/>
      <c r="X241" s="686"/>
      <c r="Y241" s="686"/>
      <c r="Z241" s="733"/>
      <c r="AA241" s="686"/>
      <c r="AB241" s="686"/>
      <c r="AC241" s="686"/>
      <c r="AD241" s="754"/>
      <c r="AE241" s="313"/>
    </row>
    <row r="242" spans="1:40">
      <c r="A242" s="276"/>
      <c r="B242" s="82" t="s">
        <v>724</v>
      </c>
      <c r="C242" s="87">
        <v>415</v>
      </c>
      <c r="D242" s="88">
        <v>1818</v>
      </c>
      <c r="E242" s="88">
        <v>2591</v>
      </c>
      <c r="F242" s="89">
        <v>997</v>
      </c>
      <c r="G242" s="98">
        <v>5821</v>
      </c>
      <c r="H242" s="90">
        <v>262</v>
      </c>
      <c r="I242" s="88">
        <v>203</v>
      </c>
      <c r="J242" s="724">
        <v>0</v>
      </c>
      <c r="K242" s="90">
        <v>465</v>
      </c>
      <c r="L242" s="313"/>
      <c r="M242" s="295">
        <f t="shared" si="748"/>
        <v>57.399723374827104</v>
      </c>
      <c r="N242" s="686">
        <f t="shared" si="749"/>
        <v>41.45952109464082</v>
      </c>
      <c r="O242" s="686">
        <f t="shared" si="750"/>
        <v>55.245202558635398</v>
      </c>
      <c r="P242" s="686">
        <f t="shared" si="751"/>
        <v>41.593658740091783</v>
      </c>
      <c r="Q242" s="733">
        <f t="shared" si="752"/>
        <v>47.732677326773263</v>
      </c>
      <c r="R242" s="686">
        <f t="shared" si="753"/>
        <v>41.92</v>
      </c>
      <c r="S242" s="686">
        <f t="shared" si="754"/>
        <v>28.431372549019606</v>
      </c>
      <c r="T242" s="686">
        <f t="shared" si="755"/>
        <v>0</v>
      </c>
      <c r="U242" s="733">
        <f t="shared" si="756"/>
        <v>34.727408513816286</v>
      </c>
      <c r="V242" s="686"/>
      <c r="W242" s="686"/>
      <c r="X242" s="686"/>
      <c r="Y242" s="686"/>
      <c r="Z242" s="733"/>
      <c r="AA242" s="686"/>
      <c r="AB242" s="686"/>
      <c r="AC242" s="686"/>
      <c r="AD242" s="754"/>
      <c r="AE242" s="313"/>
    </row>
    <row r="243" spans="1:40">
      <c r="A243" s="276"/>
      <c r="B243" s="82" t="s">
        <v>810</v>
      </c>
      <c r="C243" s="87">
        <v>388</v>
      </c>
      <c r="D243" s="88">
        <v>1584</v>
      </c>
      <c r="E243" s="88">
        <v>2797</v>
      </c>
      <c r="F243" s="89">
        <v>1165</v>
      </c>
      <c r="G243" s="98">
        <v>5934</v>
      </c>
      <c r="H243" s="90">
        <v>217</v>
      </c>
      <c r="I243" s="88">
        <v>197</v>
      </c>
      <c r="J243" s="724">
        <v>0</v>
      </c>
      <c r="K243" s="90">
        <v>414</v>
      </c>
      <c r="L243" s="313"/>
      <c r="M243" s="295">
        <f t="shared" si="748"/>
        <v>48.80503144654088</v>
      </c>
      <c r="N243" s="686">
        <f t="shared" si="749"/>
        <v>42.038216560509554</v>
      </c>
      <c r="O243" s="686">
        <f t="shared" si="750"/>
        <v>55.761562998405104</v>
      </c>
      <c r="P243" s="686">
        <f t="shared" si="751"/>
        <v>37.966433110640381</v>
      </c>
      <c r="Q243" s="733">
        <f t="shared" si="752"/>
        <v>46.918363312907694</v>
      </c>
      <c r="R243" s="686">
        <f t="shared" si="753"/>
        <v>28.703703703703702</v>
      </c>
      <c r="S243" s="686">
        <f t="shared" si="754"/>
        <v>24.873737373737374</v>
      </c>
      <c r="T243" s="686">
        <f t="shared" si="755"/>
        <v>0</v>
      </c>
      <c r="U243" s="733">
        <f t="shared" si="756"/>
        <v>26.744186046511626</v>
      </c>
      <c r="V243" s="686"/>
      <c r="W243" s="686"/>
      <c r="X243" s="686"/>
      <c r="Y243" s="686"/>
      <c r="Z243" s="733"/>
      <c r="AA243" s="686"/>
      <c r="AB243" s="686"/>
      <c r="AC243" s="686"/>
      <c r="AD243" s="754"/>
      <c r="AE243" s="313"/>
    </row>
    <row r="244" spans="1:40">
      <c r="A244" s="276"/>
      <c r="B244" s="82" t="s">
        <v>62</v>
      </c>
      <c r="C244" s="87">
        <v>324</v>
      </c>
      <c r="D244" s="88">
        <v>1350</v>
      </c>
      <c r="E244" s="88">
        <v>2682</v>
      </c>
      <c r="F244" s="89">
        <v>1078</v>
      </c>
      <c r="G244" s="98">
        <v>5434</v>
      </c>
      <c r="H244" s="90">
        <v>172</v>
      </c>
      <c r="I244" s="88">
        <v>176</v>
      </c>
      <c r="J244" s="724">
        <v>0</v>
      </c>
      <c r="K244" s="90">
        <v>348</v>
      </c>
      <c r="L244" s="313"/>
      <c r="M244" s="295">
        <f t="shared" si="748"/>
        <v>52.76872964169381</v>
      </c>
      <c r="N244" s="686">
        <f t="shared" si="749"/>
        <v>42.843541732783244</v>
      </c>
      <c r="O244" s="686">
        <f t="shared" si="750"/>
        <v>57.590723641829499</v>
      </c>
      <c r="P244" s="686">
        <f t="shared" si="751"/>
        <v>41.160748377243223</v>
      </c>
      <c r="Q244" s="733">
        <f t="shared" si="752"/>
        <v>49.216556471334115</v>
      </c>
      <c r="R244" s="686">
        <f t="shared" si="753"/>
        <v>19.39120631341601</v>
      </c>
      <c r="S244" s="686">
        <f t="shared" si="754"/>
        <v>21.179302045728036</v>
      </c>
      <c r="T244" s="686">
        <f t="shared" si="755"/>
        <v>0</v>
      </c>
      <c r="U244" s="733">
        <f t="shared" si="756"/>
        <v>20.256111757857976</v>
      </c>
      <c r="V244" s="778"/>
      <c r="W244" s="756"/>
      <c r="X244" s="756"/>
      <c r="Y244" s="757"/>
      <c r="Z244" s="758"/>
      <c r="AA244" s="758"/>
      <c r="AB244" s="756"/>
      <c r="AC244" s="757"/>
      <c r="AD244" s="758"/>
      <c r="AE244" s="313"/>
    </row>
    <row r="245" spans="1:40">
      <c r="B245" s="82" t="s">
        <v>862</v>
      </c>
      <c r="C245" s="87">
        <v>298</v>
      </c>
      <c r="D245" s="88">
        <v>1605</v>
      </c>
      <c r="E245" s="88">
        <v>2968</v>
      </c>
      <c r="F245" s="89">
        <v>1225</v>
      </c>
      <c r="G245" s="98">
        <v>6096</v>
      </c>
      <c r="H245" s="90">
        <v>214</v>
      </c>
      <c r="I245" s="88">
        <v>313</v>
      </c>
      <c r="J245" s="724">
        <v>0</v>
      </c>
      <c r="K245" s="90">
        <v>527</v>
      </c>
      <c r="L245" s="313"/>
      <c r="M245" s="295">
        <f t="shared" si="748"/>
        <v>56.546489563567363</v>
      </c>
      <c r="N245" s="686">
        <f t="shared" si="749"/>
        <v>42.505296610169488</v>
      </c>
      <c r="O245" s="686">
        <f t="shared" si="750"/>
        <v>56.619610835558944</v>
      </c>
      <c r="P245" s="686">
        <f t="shared" si="751"/>
        <v>42.549496352900313</v>
      </c>
      <c r="Q245" s="733">
        <f t="shared" si="752"/>
        <v>49.066323245331617</v>
      </c>
      <c r="R245" s="686">
        <f t="shared" si="753"/>
        <v>45.922746781115883</v>
      </c>
      <c r="S245" s="686">
        <f t="shared" si="754"/>
        <v>31.206380857427718</v>
      </c>
      <c r="T245" s="686">
        <f t="shared" si="755"/>
        <v>0</v>
      </c>
      <c r="U245" s="733">
        <f t="shared" si="756"/>
        <v>35.874744724302246</v>
      </c>
      <c r="V245" s="755"/>
      <c r="W245" s="756"/>
      <c r="X245" s="756"/>
      <c r="Y245" s="757"/>
      <c r="Z245" s="758"/>
      <c r="AA245" s="758"/>
      <c r="AB245" s="756"/>
      <c r="AC245" s="757"/>
      <c r="AD245" s="758"/>
      <c r="AE245" s="313"/>
    </row>
    <row r="246" spans="1:40">
      <c r="A246" s="276"/>
      <c r="B246" s="86" t="s">
        <v>1052</v>
      </c>
      <c r="C246" s="91">
        <v>306</v>
      </c>
      <c r="D246" s="92">
        <v>1723</v>
      </c>
      <c r="E246" s="92">
        <v>2740</v>
      </c>
      <c r="F246" s="93">
        <v>1444</v>
      </c>
      <c r="G246" s="99">
        <v>6213</v>
      </c>
      <c r="H246" s="94">
        <v>264</v>
      </c>
      <c r="I246" s="92">
        <v>231</v>
      </c>
      <c r="J246" s="725">
        <v>0</v>
      </c>
      <c r="K246" s="94">
        <v>495</v>
      </c>
      <c r="L246" s="313"/>
      <c r="M246" s="759">
        <f>IF(C246&gt;0,(C246/C238)*100,)</f>
        <v>55.737704918032783</v>
      </c>
      <c r="N246" s="760">
        <f t="shared" si="749"/>
        <v>44.407216494845358</v>
      </c>
      <c r="O246" s="760">
        <f t="shared" si="750"/>
        <v>53.49472862163217</v>
      </c>
      <c r="P246" s="760">
        <f t="shared" si="751"/>
        <v>43.757575757575758</v>
      </c>
      <c r="Q246" s="761">
        <f t="shared" si="752"/>
        <v>48.346432184265815</v>
      </c>
      <c r="R246" s="760">
        <f t="shared" si="753"/>
        <v>34.600262123197908</v>
      </c>
      <c r="S246" s="760">
        <f t="shared" si="754"/>
        <v>28.947368421052634</v>
      </c>
      <c r="T246" s="760">
        <f t="shared" si="755"/>
        <v>0</v>
      </c>
      <c r="U246" s="761">
        <f t="shared" si="756"/>
        <v>31.710442024343372</v>
      </c>
      <c r="V246" s="779" t="s">
        <v>37</v>
      </c>
      <c r="W246" s="760"/>
      <c r="X246" s="760"/>
      <c r="Y246" s="763"/>
      <c r="Z246" s="762"/>
      <c r="AA246" s="762"/>
      <c r="AB246" s="760"/>
      <c r="AC246" s="763"/>
      <c r="AD246" s="762"/>
      <c r="AE246" s="313"/>
    </row>
    <row r="247" spans="1:40">
      <c r="A247" s="276"/>
      <c r="B247" s="82" t="s">
        <v>64</v>
      </c>
      <c r="C247" s="87">
        <v>156</v>
      </c>
      <c r="D247" s="88">
        <v>713</v>
      </c>
      <c r="E247" s="88">
        <v>1232</v>
      </c>
      <c r="F247" s="89">
        <v>511</v>
      </c>
      <c r="G247" s="98">
        <v>2612</v>
      </c>
      <c r="H247" s="90">
        <v>93</v>
      </c>
      <c r="I247" s="88">
        <v>80</v>
      </c>
      <c r="J247" s="724"/>
      <c r="K247" s="90">
        <v>173</v>
      </c>
      <c r="L247" s="313"/>
      <c r="M247" s="764">
        <f t="shared" ref="M247:M249" si="757">IF(C247&gt;0,(C247/C244)*100,)</f>
        <v>48.148148148148145</v>
      </c>
      <c r="N247" s="764">
        <f t="shared" ref="N247:N249" si="758">IF(D247&gt;0,(D247/D244)*100,)</f>
        <v>52.814814814814817</v>
      </c>
      <c r="O247" s="764">
        <f t="shared" ref="O247:O249" si="759">IF(E247&gt;0,(E247/E244)*100,)</f>
        <v>45.935868754660703</v>
      </c>
      <c r="P247" s="764">
        <f t="shared" ref="P247:P249" si="760">IF(F247&gt;0,(F247/F244)*100,)</f>
        <v>47.402597402597401</v>
      </c>
      <c r="Q247" s="765">
        <f t="shared" ref="Q247:Q249" si="761">IF(G247&gt;0,(G247/G244)*100,)</f>
        <v>48.067721751932282</v>
      </c>
      <c r="R247" s="764">
        <f t="shared" ref="R247:R249" si="762">IF(H247&gt;0,(H247/H244)*100,)</f>
        <v>54.069767441860463</v>
      </c>
      <c r="S247" s="756">
        <f t="shared" ref="S247:S249" si="763">IF(I247&gt;0,(I247/I244)*100,)</f>
        <v>45.454545454545453</v>
      </c>
      <c r="T247" s="764">
        <f t="shared" ref="T247:T249" si="764">IF(J247&gt;0,(J247/J244)*100,)</f>
        <v>0</v>
      </c>
      <c r="U247" s="765">
        <f t="shared" ref="U247:U249" si="765">IF(K247&gt;0,(K247/K244)*100,)</f>
        <v>49.712643678160916</v>
      </c>
      <c r="V247" s="766">
        <f>+M247+M250</f>
        <v>59.259259259259252</v>
      </c>
      <c r="W247" s="767">
        <f t="shared" ref="W247:W249" si="766">+N247+N250</f>
        <v>58.888888888888893</v>
      </c>
      <c r="X247" s="767">
        <f t="shared" ref="X247:X249" si="767">+O247+O250</f>
        <v>59.172259507829978</v>
      </c>
      <c r="Y247" s="768">
        <f t="shared" ref="Y247:Y249" si="768">+P247+P250</f>
        <v>58.905380333951761</v>
      </c>
      <c r="Z247" s="769">
        <f t="shared" ref="Z247:Z249" si="769">+Q247+Q250</f>
        <v>59.054103790945902</v>
      </c>
      <c r="AA247" s="769">
        <f t="shared" ref="AA247:AA249" si="770">+R247+R250</f>
        <v>59.883720930232556</v>
      </c>
      <c r="AB247" s="767">
        <f t="shared" ref="AB247:AB249" si="771">+S247+S250</f>
        <v>50.56818181818182</v>
      </c>
      <c r="AC247" s="768">
        <f t="shared" ref="AC247:AC249" si="772">+T247+T250</f>
        <v>0</v>
      </c>
      <c r="AD247" s="769">
        <f t="shared" ref="AD247:AD249" si="773">+U247+U250</f>
        <v>55.172413793103445</v>
      </c>
      <c r="AE247" s="313"/>
      <c r="AG247" s="4">
        <f>+M247+M250+M253</f>
        <v>100</v>
      </c>
      <c r="AH247" s="4">
        <f t="shared" ref="AH247:AH249" si="774">+N247+N250+N253</f>
        <v>100</v>
      </c>
      <c r="AI247" s="4">
        <f t="shared" ref="AI247:AI249" si="775">+O247+O250+O253</f>
        <v>100</v>
      </c>
      <c r="AJ247" s="4">
        <f t="shared" ref="AJ247:AJ249" si="776">+P247+P250+P253</f>
        <v>100</v>
      </c>
      <c r="AK247" s="4">
        <f t="shared" ref="AK247:AK249" si="777">+Q247+Q250+Q253</f>
        <v>100</v>
      </c>
      <c r="AL247" s="4">
        <f t="shared" ref="AL247:AL249" si="778">+R247+R250+R253</f>
        <v>100</v>
      </c>
      <c r="AM247" s="4">
        <f t="shared" ref="AM247:AM249" si="779">+S247+S250+S253</f>
        <v>100</v>
      </c>
      <c r="AN247" s="4">
        <f t="shared" ref="AN247:AN249" si="780">+T247+T250+T253</f>
        <v>0</v>
      </c>
    </row>
    <row r="248" spans="1:40">
      <c r="B248" s="82" t="s">
        <v>864</v>
      </c>
      <c r="C248" s="87">
        <v>139</v>
      </c>
      <c r="D248" s="88">
        <v>880</v>
      </c>
      <c r="E248" s="88">
        <v>1390</v>
      </c>
      <c r="F248" s="89">
        <v>583</v>
      </c>
      <c r="G248" s="98">
        <v>2992</v>
      </c>
      <c r="H248" s="90">
        <v>125</v>
      </c>
      <c r="I248" s="88">
        <v>164</v>
      </c>
      <c r="J248" s="724"/>
      <c r="K248" s="90">
        <v>289</v>
      </c>
      <c r="L248" s="313"/>
      <c r="M248" s="605">
        <f t="shared" si="757"/>
        <v>46.644295302013425</v>
      </c>
      <c r="N248" s="605">
        <f t="shared" si="758"/>
        <v>54.828660436137064</v>
      </c>
      <c r="O248" s="605">
        <f t="shared" si="759"/>
        <v>46.832884097035041</v>
      </c>
      <c r="P248" s="606">
        <f t="shared" si="760"/>
        <v>47.591836734693878</v>
      </c>
      <c r="Q248" s="607">
        <f t="shared" si="761"/>
        <v>49.081364829396321</v>
      </c>
      <c r="R248" s="608">
        <f t="shared" si="762"/>
        <v>58.411214953271028</v>
      </c>
      <c r="S248" s="605">
        <f t="shared" si="763"/>
        <v>52.396166134185307</v>
      </c>
      <c r="T248" s="606">
        <f t="shared" si="764"/>
        <v>0</v>
      </c>
      <c r="U248" s="609">
        <f t="shared" si="765"/>
        <v>54.838709677419352</v>
      </c>
      <c r="V248" s="734">
        <f t="shared" ref="V248:V249" si="781">+M248+M251</f>
        <v>60.067114093959731</v>
      </c>
      <c r="W248" s="734">
        <f t="shared" si="766"/>
        <v>61.059190031152639</v>
      </c>
      <c r="X248" s="743">
        <f t="shared" si="767"/>
        <v>60.613207547169814</v>
      </c>
      <c r="Y248" s="743">
        <f t="shared" si="768"/>
        <v>57.632653061224488</v>
      </c>
      <c r="Z248" s="744">
        <f t="shared" si="769"/>
        <v>60.104986876640417</v>
      </c>
      <c r="AA248" s="744">
        <f t="shared" si="770"/>
        <v>60.747663551401871</v>
      </c>
      <c r="AB248" s="743">
        <f t="shared" si="771"/>
        <v>60.383386581469651</v>
      </c>
      <c r="AC248" s="745">
        <f t="shared" si="772"/>
        <v>0</v>
      </c>
      <c r="AD248" s="743">
        <f t="shared" si="773"/>
        <v>60.531309297912713</v>
      </c>
      <c r="AE248" s="313"/>
      <c r="AG248" s="4">
        <f t="shared" ref="AG248:AG249" si="782">+M248+M251+M254</f>
        <v>100</v>
      </c>
      <c r="AH248" s="4">
        <f t="shared" si="774"/>
        <v>100</v>
      </c>
      <c r="AI248" s="4">
        <f t="shared" si="775"/>
        <v>100</v>
      </c>
      <c r="AJ248" s="4">
        <f t="shared" si="776"/>
        <v>100</v>
      </c>
      <c r="AK248" s="4">
        <f t="shared" si="777"/>
        <v>100</v>
      </c>
      <c r="AL248" s="4">
        <f t="shared" si="778"/>
        <v>100</v>
      </c>
      <c r="AM248" s="4">
        <f t="shared" si="779"/>
        <v>100</v>
      </c>
      <c r="AN248" s="4">
        <f t="shared" si="780"/>
        <v>0</v>
      </c>
    </row>
    <row r="249" spans="1:40">
      <c r="A249" s="276"/>
      <c r="B249" s="86" t="s">
        <v>1054</v>
      </c>
      <c r="C249" s="91">
        <v>159</v>
      </c>
      <c r="D249" s="92">
        <v>973</v>
      </c>
      <c r="E249" s="92">
        <v>1348</v>
      </c>
      <c r="F249" s="93">
        <v>732</v>
      </c>
      <c r="G249" s="99">
        <v>3212</v>
      </c>
      <c r="H249" s="94">
        <v>135</v>
      </c>
      <c r="I249" s="92">
        <v>126</v>
      </c>
      <c r="J249" s="725"/>
      <c r="K249" s="94">
        <v>261</v>
      </c>
      <c r="L249" s="313"/>
      <c r="M249" s="610">
        <f t="shared" si="757"/>
        <v>51.960784313725497</v>
      </c>
      <c r="N249" s="610">
        <f t="shared" si="758"/>
        <v>56.471271038885661</v>
      </c>
      <c r="O249" s="610">
        <f t="shared" si="759"/>
        <v>49.197080291970799</v>
      </c>
      <c r="P249" s="611">
        <f t="shared" si="760"/>
        <v>50.692520775623272</v>
      </c>
      <c r="Q249" s="612">
        <f t="shared" si="761"/>
        <v>51.698052470626109</v>
      </c>
      <c r="R249" s="613">
        <f t="shared" si="762"/>
        <v>51.136363636363633</v>
      </c>
      <c r="S249" s="610">
        <f t="shared" si="763"/>
        <v>54.54545454545454</v>
      </c>
      <c r="T249" s="611">
        <f t="shared" si="764"/>
        <v>0</v>
      </c>
      <c r="U249" s="614">
        <f t="shared" si="765"/>
        <v>52.72727272727272</v>
      </c>
      <c r="V249" s="770">
        <f t="shared" si="781"/>
        <v>68.954248366013076</v>
      </c>
      <c r="W249" s="771">
        <f t="shared" si="766"/>
        <v>62.913522925130586</v>
      </c>
      <c r="X249" s="771">
        <f t="shared" si="767"/>
        <v>62.883211678832112</v>
      </c>
      <c r="Y249" s="772">
        <f t="shared" si="768"/>
        <v>60.664819944598342</v>
      </c>
      <c r="Z249" s="770">
        <f t="shared" si="769"/>
        <v>62.675036214389188</v>
      </c>
      <c r="AA249" s="770">
        <f t="shared" si="770"/>
        <v>59.090909090909086</v>
      </c>
      <c r="AB249" s="771">
        <f t="shared" si="771"/>
        <v>64.935064935064929</v>
      </c>
      <c r="AC249" s="772">
        <f t="shared" si="772"/>
        <v>0</v>
      </c>
      <c r="AD249" s="770">
        <f t="shared" si="773"/>
        <v>61.818181818181813</v>
      </c>
      <c r="AE249" s="313"/>
      <c r="AG249" s="4">
        <f t="shared" si="782"/>
        <v>100</v>
      </c>
      <c r="AH249" s="4">
        <f t="shared" si="774"/>
        <v>100</v>
      </c>
      <c r="AI249" s="4">
        <f t="shared" si="775"/>
        <v>100</v>
      </c>
      <c r="AJ249" s="4">
        <f t="shared" si="776"/>
        <v>100</v>
      </c>
      <c r="AK249" s="4">
        <f t="shared" si="777"/>
        <v>100</v>
      </c>
      <c r="AL249" s="4">
        <f t="shared" si="778"/>
        <v>100</v>
      </c>
      <c r="AM249" s="4">
        <f t="shared" si="779"/>
        <v>100</v>
      </c>
      <c r="AN249" s="4">
        <f t="shared" si="780"/>
        <v>0</v>
      </c>
    </row>
    <row r="250" spans="1:40">
      <c r="A250" s="276"/>
      <c r="B250" s="82" t="s">
        <v>66</v>
      </c>
      <c r="C250" s="87">
        <v>36</v>
      </c>
      <c r="D250" s="88">
        <v>82</v>
      </c>
      <c r="E250" s="88">
        <v>355</v>
      </c>
      <c r="F250" s="89">
        <v>124</v>
      </c>
      <c r="G250" s="98">
        <v>597</v>
      </c>
      <c r="H250" s="90">
        <v>10</v>
      </c>
      <c r="I250" s="88">
        <v>9</v>
      </c>
      <c r="J250" s="724"/>
      <c r="K250" s="90">
        <v>19</v>
      </c>
      <c r="L250" s="313"/>
      <c r="M250" s="905">
        <f t="shared" ref="M250:M252" si="783">IF(C250&gt;0,(C250/C244)*100,)</f>
        <v>11.111111111111111</v>
      </c>
      <c r="N250" s="716">
        <f>IF(D250&gt;0,(D250/D244)*100,)</f>
        <v>6.0740740740740744</v>
      </c>
      <c r="O250" s="716">
        <f t="shared" ref="O250:O252" si="784">IF(E250&gt;0,(E250/E244)*100,)</f>
        <v>13.236390753169278</v>
      </c>
      <c r="P250" s="717">
        <f t="shared" ref="P250:P252" si="785">IF(F250&gt;0,(F250/F244)*100,)</f>
        <v>11.502782931354361</v>
      </c>
      <c r="Q250" s="718">
        <f t="shared" ref="Q250:Q252" si="786">IF(G250&gt;0,(G250/G244)*100,)</f>
        <v>10.986382039013618</v>
      </c>
      <c r="R250" s="719">
        <f t="shared" ref="R250:R252" si="787">IF(H250&gt;0,(H250/H244)*100,)</f>
        <v>5.8139534883720927</v>
      </c>
      <c r="S250" s="716">
        <f t="shared" ref="S250:S252" si="788">IF(I250&gt;0,(I250/I244)*100,)</f>
        <v>5.1136363636363642</v>
      </c>
      <c r="T250" s="717">
        <f t="shared" ref="T250:T252" si="789">IF(J250&gt;0,(J250/J244)*100,)</f>
        <v>0</v>
      </c>
      <c r="U250" s="720">
        <f t="shared" ref="U250:U252" si="790">IF(K250&gt;0,(K250/K244)*100,)</f>
        <v>5.4597701149425291</v>
      </c>
      <c r="V250" s="773"/>
      <c r="W250" s="774"/>
      <c r="X250" s="774"/>
      <c r="Y250" s="775"/>
      <c r="Z250" s="776"/>
      <c r="AA250" s="776"/>
      <c r="AB250" s="774"/>
      <c r="AC250" s="775"/>
      <c r="AD250" s="776"/>
      <c r="AE250" s="313"/>
    </row>
    <row r="251" spans="1:40">
      <c r="A251" s="276"/>
      <c r="B251" s="82" t="s">
        <v>866</v>
      </c>
      <c r="C251" s="87">
        <v>40</v>
      </c>
      <c r="D251" s="88">
        <v>100</v>
      </c>
      <c r="E251" s="88">
        <v>409</v>
      </c>
      <c r="F251" s="89">
        <v>123</v>
      </c>
      <c r="G251" s="98">
        <v>672</v>
      </c>
      <c r="H251" s="90">
        <v>5</v>
      </c>
      <c r="I251" s="88">
        <v>25</v>
      </c>
      <c r="J251" s="724"/>
      <c r="K251" s="90">
        <v>30</v>
      </c>
      <c r="L251" s="313"/>
      <c r="M251" s="605">
        <f t="shared" si="783"/>
        <v>13.422818791946309</v>
      </c>
      <c r="N251" s="605">
        <f t="shared" ref="N251:N252" si="791">IF(D251&gt;0,(D251/D245)*100,)</f>
        <v>6.2305295950155761</v>
      </c>
      <c r="O251" s="605">
        <f t="shared" si="784"/>
        <v>13.780323450134771</v>
      </c>
      <c r="P251" s="606">
        <f t="shared" si="785"/>
        <v>10.040816326530612</v>
      </c>
      <c r="Q251" s="607">
        <f t="shared" si="786"/>
        <v>11.023622047244094</v>
      </c>
      <c r="R251" s="608">
        <f t="shared" si="787"/>
        <v>2.3364485981308412</v>
      </c>
      <c r="S251" s="605">
        <f t="shared" si="788"/>
        <v>7.9872204472843444</v>
      </c>
      <c r="T251" s="606">
        <f t="shared" si="789"/>
        <v>0</v>
      </c>
      <c r="U251" s="609">
        <f t="shared" si="790"/>
        <v>5.6925996204933584</v>
      </c>
      <c r="V251" s="734"/>
      <c r="W251" s="734"/>
      <c r="X251" s="743"/>
      <c r="Y251" s="743"/>
      <c r="Z251" s="744"/>
      <c r="AA251" s="744"/>
      <c r="AB251" s="743"/>
      <c r="AC251" s="745"/>
      <c r="AD251" s="743"/>
      <c r="AE251" s="313"/>
    </row>
    <row r="252" spans="1:40">
      <c r="A252" s="276"/>
      <c r="B252" s="86" t="s">
        <v>1058</v>
      </c>
      <c r="C252" s="91">
        <v>52</v>
      </c>
      <c r="D252" s="92">
        <v>111</v>
      </c>
      <c r="E252" s="92">
        <v>375</v>
      </c>
      <c r="F252" s="93">
        <v>144</v>
      </c>
      <c r="G252" s="99">
        <v>682</v>
      </c>
      <c r="H252" s="94">
        <v>21</v>
      </c>
      <c r="I252" s="92">
        <v>24</v>
      </c>
      <c r="J252" s="725"/>
      <c r="K252" s="94">
        <v>45</v>
      </c>
      <c r="L252" s="313"/>
      <c r="M252" s="610">
        <f t="shared" si="783"/>
        <v>16.993464052287582</v>
      </c>
      <c r="N252" s="610">
        <f t="shared" si="791"/>
        <v>6.4422518862449225</v>
      </c>
      <c r="O252" s="610">
        <f t="shared" si="784"/>
        <v>13.686131386861314</v>
      </c>
      <c r="P252" s="611">
        <f t="shared" si="785"/>
        <v>9.97229916897507</v>
      </c>
      <c r="Q252" s="612">
        <f t="shared" si="786"/>
        <v>10.976983743763077</v>
      </c>
      <c r="R252" s="613">
        <f t="shared" si="787"/>
        <v>7.9545454545454541</v>
      </c>
      <c r="S252" s="610">
        <f t="shared" si="788"/>
        <v>10.38961038961039</v>
      </c>
      <c r="T252" s="611">
        <f t="shared" si="789"/>
        <v>0</v>
      </c>
      <c r="U252" s="614">
        <f t="shared" si="790"/>
        <v>9.0909090909090917</v>
      </c>
      <c r="V252" s="770"/>
      <c r="W252" s="771"/>
      <c r="X252" s="771"/>
      <c r="Y252" s="772"/>
      <c r="Z252" s="770"/>
      <c r="AA252" s="770"/>
      <c r="AB252" s="771"/>
      <c r="AC252" s="772"/>
      <c r="AD252" s="770"/>
      <c r="AE252" s="313"/>
    </row>
    <row r="253" spans="1:40">
      <c r="A253" s="276"/>
      <c r="B253" s="82" t="s">
        <v>68</v>
      </c>
      <c r="C253" s="87">
        <v>132</v>
      </c>
      <c r="D253" s="88">
        <v>555</v>
      </c>
      <c r="E253" s="88">
        <v>1095</v>
      </c>
      <c r="F253" s="89">
        <v>443</v>
      </c>
      <c r="G253" s="98">
        <v>2225</v>
      </c>
      <c r="H253" s="90">
        <v>69</v>
      </c>
      <c r="I253" s="88">
        <v>87</v>
      </c>
      <c r="J253" s="724">
        <v>0</v>
      </c>
      <c r="K253" s="90">
        <v>156</v>
      </c>
      <c r="L253" s="313"/>
      <c r="M253" s="905">
        <f t="shared" ref="M253:M255" si="792">IF(C253&gt;0,(C253/C244)*100,)</f>
        <v>40.74074074074074</v>
      </c>
      <c r="N253" s="716">
        <f>IF(D253&gt;0,(D253/D244)*100,)</f>
        <v>41.111111111111107</v>
      </c>
      <c r="O253" s="716">
        <f t="shared" ref="O253:O255" si="793">IF(E253&gt;0,(E253/E244)*100,)</f>
        <v>40.827740492170022</v>
      </c>
      <c r="P253" s="717">
        <f t="shared" ref="P253:P255" si="794">IF(F253&gt;0,(F253/F244)*100,)</f>
        <v>41.094619666048239</v>
      </c>
      <c r="Q253" s="718">
        <f t="shared" ref="Q253:Q255" si="795">IF(G253&gt;0,(G253/G244)*100,)</f>
        <v>40.945896209054105</v>
      </c>
      <c r="R253" s="719">
        <f t="shared" ref="R253:R255" si="796">IF(H253&gt;0,(H253/H244)*100,)</f>
        <v>40.116279069767444</v>
      </c>
      <c r="S253" s="716">
        <f t="shared" ref="S253:S255" si="797">IF(I253&gt;0,(I253/I244)*100,)</f>
        <v>49.43181818181818</v>
      </c>
      <c r="T253" s="717">
        <f t="shared" ref="T253:T255" si="798">IF(J253&gt;0,(J253/J244)*100,)</f>
        <v>0</v>
      </c>
      <c r="U253" s="720">
        <f t="shared" ref="U253:U255" si="799">IF(K253&gt;0,(K253/K244)*100,)</f>
        <v>44.827586206896555</v>
      </c>
      <c r="V253" s="734"/>
      <c r="W253" s="734"/>
      <c r="X253" s="743"/>
      <c r="Y253" s="743"/>
      <c r="Z253" s="744"/>
      <c r="AA253" s="744"/>
      <c r="AB253" s="743"/>
      <c r="AC253" s="745"/>
      <c r="AD253" s="743"/>
      <c r="AE253" s="313"/>
    </row>
    <row r="254" spans="1:40">
      <c r="A254" s="276"/>
      <c r="B254" s="82" t="s">
        <v>868</v>
      </c>
      <c r="C254" s="87">
        <v>119</v>
      </c>
      <c r="D254" s="88">
        <v>625</v>
      </c>
      <c r="E254" s="88">
        <v>1169</v>
      </c>
      <c r="F254" s="89">
        <v>519</v>
      </c>
      <c r="G254" s="98">
        <v>2432</v>
      </c>
      <c r="H254" s="90">
        <v>84</v>
      </c>
      <c r="I254" s="88">
        <v>124</v>
      </c>
      <c r="J254" s="724">
        <v>0</v>
      </c>
      <c r="K254" s="90">
        <v>208</v>
      </c>
      <c r="L254" s="313"/>
      <c r="M254" s="605">
        <f t="shared" si="792"/>
        <v>39.932885906040269</v>
      </c>
      <c r="N254" s="605">
        <f t="shared" ref="N254:N255" si="800">IF(D254&gt;0,(D254/D245)*100,)</f>
        <v>38.940809968847354</v>
      </c>
      <c r="O254" s="605">
        <f t="shared" si="793"/>
        <v>39.386792452830186</v>
      </c>
      <c r="P254" s="606">
        <f t="shared" si="794"/>
        <v>42.367346938775505</v>
      </c>
      <c r="Q254" s="607">
        <f t="shared" si="795"/>
        <v>39.895013123359583</v>
      </c>
      <c r="R254" s="608">
        <f t="shared" si="796"/>
        <v>39.252336448598129</v>
      </c>
      <c r="S254" s="605">
        <f t="shared" si="797"/>
        <v>39.616613418530349</v>
      </c>
      <c r="T254" s="606">
        <f t="shared" si="798"/>
        <v>0</v>
      </c>
      <c r="U254" s="609">
        <f t="shared" si="799"/>
        <v>39.468690702087287</v>
      </c>
      <c r="V254" s="734"/>
      <c r="W254" s="734"/>
      <c r="X254" s="743"/>
      <c r="Y254" s="743"/>
      <c r="Z254" s="744"/>
      <c r="AA254" s="744"/>
      <c r="AB254" s="743"/>
      <c r="AC254" s="745"/>
      <c r="AD254" s="743"/>
      <c r="AE254" s="313"/>
    </row>
    <row r="255" spans="1:40">
      <c r="A255" s="276"/>
      <c r="B255" s="86" t="s">
        <v>1056</v>
      </c>
      <c r="C255" s="91">
        <v>95</v>
      </c>
      <c r="D255" s="92">
        <v>639</v>
      </c>
      <c r="E255" s="92">
        <v>1017</v>
      </c>
      <c r="F255" s="93">
        <v>568</v>
      </c>
      <c r="G255" s="99">
        <v>2319</v>
      </c>
      <c r="H255" s="94">
        <v>108</v>
      </c>
      <c r="I255" s="92">
        <v>81</v>
      </c>
      <c r="J255" s="725">
        <v>0</v>
      </c>
      <c r="K255" s="94">
        <v>189</v>
      </c>
      <c r="L255" s="313"/>
      <c r="M255" s="610">
        <f t="shared" si="792"/>
        <v>31.045751633986928</v>
      </c>
      <c r="N255" s="610">
        <f t="shared" si="800"/>
        <v>37.086477074869414</v>
      </c>
      <c r="O255" s="610">
        <f t="shared" si="793"/>
        <v>37.116788321167881</v>
      </c>
      <c r="P255" s="611">
        <f t="shared" si="794"/>
        <v>39.335180055401665</v>
      </c>
      <c r="Q255" s="612">
        <f t="shared" si="795"/>
        <v>37.324963785610812</v>
      </c>
      <c r="R255" s="613">
        <f t="shared" si="796"/>
        <v>40.909090909090914</v>
      </c>
      <c r="S255" s="610">
        <f t="shared" si="797"/>
        <v>35.064935064935064</v>
      </c>
      <c r="T255" s="611">
        <f t="shared" si="798"/>
        <v>0</v>
      </c>
      <c r="U255" s="614">
        <f t="shared" si="799"/>
        <v>38.181818181818187</v>
      </c>
      <c r="V255" s="777" t="s">
        <v>649</v>
      </c>
      <c r="W255" s="771"/>
      <c r="X255" s="771"/>
      <c r="Y255" s="772"/>
      <c r="Z255" s="770"/>
      <c r="AA255" s="770"/>
      <c r="AB255" s="771"/>
      <c r="AC255" s="772"/>
      <c r="AD255" s="770"/>
      <c r="AE255" s="313"/>
    </row>
    <row r="256" spans="1:40">
      <c r="A256" s="276"/>
      <c r="B256" s="82" t="s">
        <v>70</v>
      </c>
      <c r="C256" s="87">
        <v>21</v>
      </c>
      <c r="D256" s="88">
        <v>26</v>
      </c>
      <c r="E256" s="88">
        <v>171</v>
      </c>
      <c r="F256" s="89">
        <v>66</v>
      </c>
      <c r="G256" s="98">
        <v>284</v>
      </c>
      <c r="H256" s="90">
        <v>93</v>
      </c>
      <c r="I256" s="88">
        <v>49</v>
      </c>
      <c r="J256" s="724"/>
      <c r="K256" s="90">
        <v>142</v>
      </c>
      <c r="L256" s="313"/>
      <c r="M256" s="905">
        <f t="shared" ref="M256:M258" si="801">IF(C256&gt;0,(C256/C242)*100,)</f>
        <v>5.0602409638554215</v>
      </c>
      <c r="N256" s="716">
        <f t="shared" ref="N256:N258" si="802">IF(D256&gt;0,(D256/D242)*100,)</f>
        <v>1.4301430143014302</v>
      </c>
      <c r="O256" s="716">
        <f t="shared" ref="O256:O258" si="803">IF(E256&gt;0,(E256/E242)*100,)</f>
        <v>6.5997684291779244</v>
      </c>
      <c r="P256" s="717">
        <f t="shared" ref="P256:P258" si="804">IF(F256&gt;0,(F256/F242)*100,)</f>
        <v>6.6198595787362091</v>
      </c>
      <c r="Q256" s="718">
        <f t="shared" ref="Q256:Q258" si="805">IF(G256&gt;0,(G256/G242)*100,)</f>
        <v>4.8788867892114753</v>
      </c>
      <c r="R256" s="719">
        <f t="shared" ref="R256:R258" si="806">IF(H256&gt;0,(H256/H242)*100,)</f>
        <v>35.496183206106871</v>
      </c>
      <c r="S256" s="716">
        <f t="shared" ref="S256:S258" si="807">IF(I256&gt;0,(I256/I242)*100,)</f>
        <v>24.137931034482758</v>
      </c>
      <c r="T256" s="717">
        <f t="shared" ref="T256:T258" si="808">IF(J256&gt;0,(J256/J242)*100,)</f>
        <v>0</v>
      </c>
      <c r="U256" s="720">
        <f t="shared" ref="U256:U258" si="809">IF(K256&gt;0,(K256/K242)*100,)</f>
        <v>30.537634408602148</v>
      </c>
      <c r="V256" s="773">
        <f>+M256+M259+M262</f>
        <v>53.253012048192772</v>
      </c>
      <c r="W256" s="774">
        <f t="shared" ref="W256:W258" si="810">+N256+N259+N262</f>
        <v>38.833883388338833</v>
      </c>
      <c r="X256" s="774">
        <f t="shared" ref="X256:X258" si="811">+O256+O259+O262</f>
        <v>49.864917020455422</v>
      </c>
      <c r="Y256" s="775">
        <f t="shared" ref="Y256:Y258" si="812">+P256+P259+P262</f>
        <v>44.132397191574725</v>
      </c>
      <c r="Z256" s="776">
        <f t="shared" ref="Z256:Z258" si="813">+Q256+Q259+Q262</f>
        <v>45.679436522934196</v>
      </c>
      <c r="AA256" s="776">
        <f t="shared" ref="AA256:AA258" si="814">+R256+R259+R262</f>
        <v>53.81679389312977</v>
      </c>
      <c r="AB256" s="774">
        <f t="shared" ref="AB256:AB258" si="815">+S256+S259+S262</f>
        <v>45.320197044334975</v>
      </c>
      <c r="AC256" s="775">
        <f t="shared" ref="AC256:AC258" si="816">+T256+T259+T262</f>
        <v>0</v>
      </c>
      <c r="AD256" s="776">
        <f t="shared" ref="AD256:AD258" si="817">+U256+U259+U262</f>
        <v>50.107526881720425</v>
      </c>
      <c r="AE256" s="313"/>
      <c r="AF256" s="660"/>
      <c r="AG256" s="660">
        <f>+M256+M259+M262+M265</f>
        <v>100</v>
      </c>
      <c r="AH256" s="660">
        <f t="shared" ref="AH256:AH258" si="818">+N256+N259+N262+N265</f>
        <v>100</v>
      </c>
      <c r="AI256" s="660">
        <f t="shared" ref="AI256:AI258" si="819">+O256+O259+O262+O265</f>
        <v>100</v>
      </c>
      <c r="AJ256" s="660">
        <f t="shared" ref="AJ256:AJ258" si="820">+P256+P259+P262+P265</f>
        <v>100</v>
      </c>
      <c r="AK256" s="660">
        <f t="shared" ref="AK256:AK258" si="821">+Q256+Q259+Q262+Q265</f>
        <v>100</v>
      </c>
      <c r="AL256" s="660">
        <f t="shared" ref="AL256:AL258" si="822">+R256+R259+R262+R265</f>
        <v>100</v>
      </c>
      <c r="AM256" s="660">
        <f t="shared" ref="AM256:AM258" si="823">+S256+S259+S262+S265</f>
        <v>100</v>
      </c>
      <c r="AN256" s="660">
        <f t="shared" ref="AN256:AN258" si="824">+T256+T259+T262+T265</f>
        <v>0</v>
      </c>
    </row>
    <row r="257" spans="1:40">
      <c r="A257" s="276"/>
      <c r="B257" s="82" t="s">
        <v>870</v>
      </c>
      <c r="C257" s="87">
        <v>10</v>
      </c>
      <c r="D257" s="88"/>
      <c r="E257" s="88">
        <v>163</v>
      </c>
      <c r="F257" s="89">
        <v>80</v>
      </c>
      <c r="G257" s="98">
        <v>253</v>
      </c>
      <c r="H257" s="90"/>
      <c r="I257" s="88">
        <v>19</v>
      </c>
      <c r="J257" s="724"/>
      <c r="K257" s="90">
        <v>19</v>
      </c>
      <c r="L257" s="313"/>
      <c r="M257" s="605">
        <f t="shared" si="801"/>
        <v>2.5773195876288657</v>
      </c>
      <c r="N257" s="605">
        <f t="shared" si="802"/>
        <v>0</v>
      </c>
      <c r="O257" s="605">
        <f t="shared" si="803"/>
        <v>5.8276725062567039</v>
      </c>
      <c r="P257" s="606">
        <f t="shared" si="804"/>
        <v>6.866952789699571</v>
      </c>
      <c r="Q257" s="607">
        <f t="shared" si="805"/>
        <v>4.2635658914728678</v>
      </c>
      <c r="R257" s="608">
        <f t="shared" si="806"/>
        <v>0</v>
      </c>
      <c r="S257" s="605">
        <f t="shared" si="807"/>
        <v>9.6446700507614214</v>
      </c>
      <c r="T257" s="606">
        <f t="shared" si="808"/>
        <v>0</v>
      </c>
      <c r="U257" s="609">
        <f t="shared" si="809"/>
        <v>4.5893719806763285</v>
      </c>
      <c r="V257" s="734">
        <f t="shared" ref="V257:V258" si="825">+M257+M260+M263</f>
        <v>51.546391752577321</v>
      </c>
      <c r="W257" s="734">
        <f t="shared" si="810"/>
        <v>0</v>
      </c>
      <c r="X257" s="743">
        <f t="shared" si="811"/>
        <v>48.40900965319986</v>
      </c>
      <c r="Y257" s="743">
        <f t="shared" si="812"/>
        <v>41.030042918454939</v>
      </c>
      <c r="Z257" s="744">
        <f t="shared" si="813"/>
        <v>34.243343444556785</v>
      </c>
      <c r="AA257" s="744">
        <f t="shared" si="814"/>
        <v>0</v>
      </c>
      <c r="AB257" s="743">
        <f t="shared" si="815"/>
        <v>35.532994923857871</v>
      </c>
      <c r="AC257" s="745">
        <f t="shared" si="816"/>
        <v>0</v>
      </c>
      <c r="AD257" s="743">
        <f t="shared" si="817"/>
        <v>16.90821256038647</v>
      </c>
      <c r="AE257" s="313"/>
      <c r="AG257" s="4">
        <f t="shared" ref="AG257:AG258" si="826">+M257+M260+M263+M266</f>
        <v>100</v>
      </c>
      <c r="AH257" s="4">
        <f t="shared" si="818"/>
        <v>100</v>
      </c>
      <c r="AI257" s="4">
        <f t="shared" si="819"/>
        <v>100</v>
      </c>
      <c r="AJ257" s="4">
        <f t="shared" si="820"/>
        <v>100</v>
      </c>
      <c r="AK257" s="4">
        <f t="shared" si="821"/>
        <v>99.999999999999986</v>
      </c>
      <c r="AL257" s="4">
        <f t="shared" si="822"/>
        <v>100</v>
      </c>
      <c r="AM257" s="4">
        <f t="shared" si="823"/>
        <v>100</v>
      </c>
      <c r="AN257" s="4">
        <f t="shared" si="824"/>
        <v>0</v>
      </c>
    </row>
    <row r="258" spans="1:40">
      <c r="A258" s="276"/>
      <c r="B258" s="86" t="s">
        <v>1060</v>
      </c>
      <c r="C258" s="91">
        <v>16</v>
      </c>
      <c r="D258" s="92">
        <v>41</v>
      </c>
      <c r="E258" s="92">
        <v>177</v>
      </c>
      <c r="F258" s="93">
        <v>100</v>
      </c>
      <c r="G258" s="99">
        <v>334</v>
      </c>
      <c r="H258" s="94">
        <v>45</v>
      </c>
      <c r="I258" s="714">
        <v>15</v>
      </c>
      <c r="J258" s="725"/>
      <c r="K258" s="94">
        <v>60</v>
      </c>
      <c r="L258" s="313"/>
      <c r="M258" s="610">
        <f t="shared" si="801"/>
        <v>4.9382716049382713</v>
      </c>
      <c r="N258" s="610">
        <f t="shared" si="802"/>
        <v>3.0370370370370372</v>
      </c>
      <c r="O258" s="610">
        <f t="shared" si="803"/>
        <v>6.5995525727069353</v>
      </c>
      <c r="P258" s="611">
        <f t="shared" si="804"/>
        <v>9.2764378478664185</v>
      </c>
      <c r="Q258" s="612">
        <f t="shared" si="805"/>
        <v>6.1464850938535145</v>
      </c>
      <c r="R258" s="613">
        <f t="shared" si="806"/>
        <v>26.162790697674421</v>
      </c>
      <c r="S258" s="610">
        <f t="shared" si="807"/>
        <v>8.5227272727272716</v>
      </c>
      <c r="T258" s="611">
        <f t="shared" si="808"/>
        <v>0</v>
      </c>
      <c r="U258" s="614">
        <f t="shared" si="809"/>
        <v>17.241379310344829</v>
      </c>
      <c r="V258" s="770">
        <f t="shared" si="825"/>
        <v>29.012345679012348</v>
      </c>
      <c r="W258" s="771">
        <f t="shared" si="810"/>
        <v>40.296296296296298</v>
      </c>
      <c r="X258" s="771">
        <f t="shared" si="811"/>
        <v>44.519015659955258</v>
      </c>
      <c r="Y258" s="772">
        <f t="shared" si="812"/>
        <v>45.454545454545453</v>
      </c>
      <c r="Z258" s="770">
        <f t="shared" si="813"/>
        <v>42.730953257269043</v>
      </c>
      <c r="AA258" s="770">
        <f t="shared" si="814"/>
        <v>46.511627906976742</v>
      </c>
      <c r="AB258" s="771">
        <f t="shared" si="815"/>
        <v>39.772727272727273</v>
      </c>
      <c r="AC258" s="772">
        <f t="shared" si="816"/>
        <v>0</v>
      </c>
      <c r="AD258" s="770">
        <f t="shared" si="817"/>
        <v>43.103448275862071</v>
      </c>
      <c r="AE258" s="313"/>
      <c r="AG258" s="4">
        <f t="shared" si="826"/>
        <v>100</v>
      </c>
      <c r="AH258" s="4">
        <f t="shared" si="818"/>
        <v>100</v>
      </c>
      <c r="AI258" s="4">
        <f t="shared" si="819"/>
        <v>100</v>
      </c>
      <c r="AJ258" s="4">
        <f t="shared" si="820"/>
        <v>100</v>
      </c>
      <c r="AK258" s="4">
        <f t="shared" si="821"/>
        <v>100</v>
      </c>
      <c r="AL258" s="4">
        <f t="shared" si="822"/>
        <v>100</v>
      </c>
      <c r="AM258" s="4">
        <f t="shared" si="823"/>
        <v>100</v>
      </c>
      <c r="AN258" s="4">
        <f t="shared" si="824"/>
        <v>0</v>
      </c>
    </row>
    <row r="259" spans="1:40">
      <c r="A259" s="276"/>
      <c r="B259" s="82" t="s">
        <v>72</v>
      </c>
      <c r="C259" s="87">
        <v>105</v>
      </c>
      <c r="D259" s="88">
        <v>352</v>
      </c>
      <c r="E259" s="88">
        <v>333</v>
      </c>
      <c r="F259" s="89">
        <v>143</v>
      </c>
      <c r="G259" s="98">
        <v>933</v>
      </c>
      <c r="H259" s="90">
        <v>29</v>
      </c>
      <c r="I259" s="88">
        <v>14</v>
      </c>
      <c r="J259" s="724"/>
      <c r="K259" s="90">
        <v>43</v>
      </c>
      <c r="L259" s="313"/>
      <c r="M259" s="905">
        <f t="shared" ref="M259:M261" si="827">IF(C259&gt;0,(C259/C242)*100,)</f>
        <v>25.301204819277107</v>
      </c>
      <c r="N259" s="716">
        <f t="shared" ref="N259:N261" si="828">IF(D259&gt;0,(D259/D242)*100,)</f>
        <v>19.361936193619361</v>
      </c>
      <c r="O259" s="716">
        <f t="shared" ref="O259:O261" si="829">IF(E259&gt;0,(E259/E242)*100,)</f>
        <v>12.852180625241219</v>
      </c>
      <c r="P259" s="717">
        <f t="shared" ref="P259:P261" si="830">IF(F259&gt;0,(F259/F242)*100,)</f>
        <v>14.343029087261785</v>
      </c>
      <c r="Q259" s="718">
        <f t="shared" ref="Q259:Q261" si="831">IF(G259&gt;0,(G259/G242)*100,)</f>
        <v>16.028173853289811</v>
      </c>
      <c r="R259" s="719">
        <f t="shared" ref="R259:R261" si="832">IF(H259&gt;0,(H259/H242)*100,)</f>
        <v>11.068702290076336</v>
      </c>
      <c r="S259" s="716">
        <f t="shared" ref="S259:S261" si="833">IF(I259&gt;0,(I259/I242)*100,)</f>
        <v>6.8965517241379306</v>
      </c>
      <c r="T259" s="717">
        <f t="shared" ref="T259:T261" si="834">IF(J259&gt;0,(J259/J242)*100,)</f>
        <v>0</v>
      </c>
      <c r="U259" s="720">
        <f t="shared" ref="U259:U261" si="835">IF(K259&gt;0,(K259/K242)*100,)</f>
        <v>9.2473118279569881</v>
      </c>
      <c r="V259" s="773"/>
      <c r="W259" s="774"/>
      <c r="X259" s="774"/>
      <c r="Y259" s="775"/>
      <c r="Z259" s="776"/>
      <c r="AA259" s="776"/>
      <c r="AB259" s="774"/>
      <c r="AC259" s="775"/>
      <c r="AD259" s="776"/>
      <c r="AE259" s="313"/>
    </row>
    <row r="260" spans="1:40">
      <c r="A260" s="276"/>
      <c r="B260" s="82" t="s">
        <v>872</v>
      </c>
      <c r="C260" s="87">
        <v>93</v>
      </c>
      <c r="D260" s="88"/>
      <c r="E260" s="88">
        <v>415</v>
      </c>
      <c r="F260" s="89">
        <v>147</v>
      </c>
      <c r="G260" s="98">
        <v>655</v>
      </c>
      <c r="H260" s="90"/>
      <c r="I260" s="88">
        <v>18</v>
      </c>
      <c r="J260" s="724"/>
      <c r="K260" s="90">
        <v>18</v>
      </c>
      <c r="L260" s="313"/>
      <c r="M260" s="605">
        <f t="shared" si="827"/>
        <v>23.969072164948454</v>
      </c>
      <c r="N260" s="605">
        <f t="shared" si="828"/>
        <v>0</v>
      </c>
      <c r="O260" s="605">
        <f t="shared" si="829"/>
        <v>14.837325706113694</v>
      </c>
      <c r="P260" s="606">
        <f t="shared" si="830"/>
        <v>12.618025751072961</v>
      </c>
      <c r="Q260" s="607">
        <f t="shared" si="831"/>
        <v>11.03808560835861</v>
      </c>
      <c r="R260" s="608">
        <f t="shared" si="832"/>
        <v>0</v>
      </c>
      <c r="S260" s="605">
        <f t="shared" si="833"/>
        <v>9.1370558375634516</v>
      </c>
      <c r="T260" s="606">
        <f t="shared" si="834"/>
        <v>0</v>
      </c>
      <c r="U260" s="609">
        <f t="shared" si="835"/>
        <v>4.3478260869565215</v>
      </c>
      <c r="V260" s="734"/>
      <c r="W260" s="734"/>
      <c r="X260" s="743"/>
      <c r="Y260" s="743"/>
      <c r="Z260" s="744"/>
      <c r="AA260" s="744"/>
      <c r="AB260" s="743"/>
      <c r="AC260" s="745"/>
      <c r="AD260" s="743"/>
      <c r="AE260" s="313"/>
      <c r="AI260" s="599"/>
    </row>
    <row r="261" spans="1:40">
      <c r="A261" s="276"/>
      <c r="B261" s="86" t="s">
        <v>1062</v>
      </c>
      <c r="C261" s="91">
        <v>23</v>
      </c>
      <c r="D261" s="92">
        <v>354</v>
      </c>
      <c r="E261" s="92">
        <v>342</v>
      </c>
      <c r="F261" s="93">
        <v>159</v>
      </c>
      <c r="G261" s="99">
        <v>878</v>
      </c>
      <c r="H261" s="94">
        <v>21</v>
      </c>
      <c r="I261" s="92">
        <v>29</v>
      </c>
      <c r="J261" s="725"/>
      <c r="K261" s="94">
        <v>50</v>
      </c>
      <c r="L261" s="313"/>
      <c r="M261" s="610">
        <f t="shared" si="827"/>
        <v>7.098765432098765</v>
      </c>
      <c r="N261" s="610">
        <f t="shared" si="828"/>
        <v>26.222222222222225</v>
      </c>
      <c r="O261" s="610">
        <f t="shared" si="829"/>
        <v>12.751677852348994</v>
      </c>
      <c r="P261" s="611">
        <f t="shared" si="830"/>
        <v>14.749536178107606</v>
      </c>
      <c r="Q261" s="612">
        <f t="shared" si="831"/>
        <v>16.157526683842473</v>
      </c>
      <c r="R261" s="613">
        <f t="shared" si="832"/>
        <v>12.209302325581394</v>
      </c>
      <c r="S261" s="610">
        <f t="shared" si="833"/>
        <v>16.477272727272727</v>
      </c>
      <c r="T261" s="611">
        <f t="shared" si="834"/>
        <v>0</v>
      </c>
      <c r="U261" s="614">
        <f t="shared" si="835"/>
        <v>14.367816091954023</v>
      </c>
      <c r="V261" s="770"/>
      <c r="W261" s="771"/>
      <c r="X261" s="771"/>
      <c r="Y261" s="772"/>
      <c r="Z261" s="770"/>
      <c r="AA261" s="770"/>
      <c r="AB261" s="771"/>
      <c r="AC261" s="772"/>
      <c r="AD261" s="770"/>
      <c r="AE261" s="313"/>
    </row>
    <row r="262" spans="1:40">
      <c r="A262" s="276"/>
      <c r="B262" s="82" t="s">
        <v>74</v>
      </c>
      <c r="C262" s="87">
        <v>95</v>
      </c>
      <c r="D262" s="88">
        <v>328</v>
      </c>
      <c r="E262" s="88">
        <v>788</v>
      </c>
      <c r="F262" s="89">
        <v>231</v>
      </c>
      <c r="G262" s="98">
        <v>1442</v>
      </c>
      <c r="H262" s="90">
        <v>19</v>
      </c>
      <c r="I262" s="88">
        <v>29</v>
      </c>
      <c r="J262" s="724"/>
      <c r="K262" s="90">
        <v>48</v>
      </c>
      <c r="L262" s="313"/>
      <c r="M262" s="905">
        <f t="shared" ref="M262:M264" si="836">IF(C262&gt;0,(C262/C242)*100,)</f>
        <v>22.891566265060241</v>
      </c>
      <c r="N262" s="716">
        <f t="shared" ref="N262:N264" si="837">IF(D262&gt;0,(D262/D242)*100,)</f>
        <v>18.04180418041804</v>
      </c>
      <c r="O262" s="716">
        <f t="shared" ref="O262:O264" si="838">IF(E262&gt;0,(E262/E242)*100,)</f>
        <v>30.41296796603628</v>
      </c>
      <c r="P262" s="717">
        <f t="shared" ref="P262:P264" si="839">IF(F262&gt;0,(F262/F242)*100,)</f>
        <v>23.169508525576727</v>
      </c>
      <c r="Q262" s="718">
        <f t="shared" ref="Q262:Q264" si="840">IF(G262&gt;0,(G262/G242)*100,)</f>
        <v>24.772375880432914</v>
      </c>
      <c r="R262" s="719">
        <f t="shared" ref="R262:R264" si="841">IF(H262&gt;0,(H262/H242)*100,)</f>
        <v>7.2519083969465647</v>
      </c>
      <c r="S262" s="716">
        <f t="shared" ref="S262:S264" si="842">IF(I262&gt;0,(I262/I242)*100,)</f>
        <v>14.285714285714285</v>
      </c>
      <c r="T262" s="717">
        <f t="shared" ref="T262:T264" si="843">IF(J262&gt;0,(J262/J242)*100,)</f>
        <v>0</v>
      </c>
      <c r="U262" s="720">
        <f t="shared" ref="U262:U264" si="844">IF(K262&gt;0,(K262/K242)*100,)</f>
        <v>10.32258064516129</v>
      </c>
      <c r="V262" s="773"/>
      <c r="W262" s="774"/>
      <c r="X262" s="774"/>
      <c r="Y262" s="775"/>
      <c r="Z262" s="776"/>
      <c r="AA262" s="776"/>
      <c r="AB262" s="774"/>
      <c r="AC262" s="775"/>
      <c r="AD262" s="776"/>
      <c r="AE262" s="313"/>
    </row>
    <row r="263" spans="1:40">
      <c r="A263" s="276"/>
      <c r="B263" s="82" t="s">
        <v>874</v>
      </c>
      <c r="C263" s="87">
        <v>97</v>
      </c>
      <c r="D263" s="88"/>
      <c r="E263" s="88">
        <v>776</v>
      </c>
      <c r="F263" s="89">
        <v>251</v>
      </c>
      <c r="G263" s="98">
        <v>1124</v>
      </c>
      <c r="H263" s="90"/>
      <c r="I263" s="88">
        <v>33</v>
      </c>
      <c r="J263" s="724"/>
      <c r="K263" s="90">
        <v>33</v>
      </c>
      <c r="L263" s="313"/>
      <c r="M263" s="605">
        <f t="shared" si="836"/>
        <v>25</v>
      </c>
      <c r="N263" s="605">
        <f t="shared" si="837"/>
        <v>0</v>
      </c>
      <c r="O263" s="605">
        <f t="shared" si="838"/>
        <v>27.744011440829457</v>
      </c>
      <c r="P263" s="606">
        <f t="shared" si="839"/>
        <v>21.545064377682404</v>
      </c>
      <c r="Q263" s="607">
        <f t="shared" si="840"/>
        <v>18.94169194472531</v>
      </c>
      <c r="R263" s="608">
        <f t="shared" si="841"/>
        <v>0</v>
      </c>
      <c r="S263" s="605">
        <f t="shared" si="842"/>
        <v>16.751269035532996</v>
      </c>
      <c r="T263" s="606">
        <f t="shared" si="843"/>
        <v>0</v>
      </c>
      <c r="U263" s="609">
        <f t="shared" si="844"/>
        <v>7.9710144927536222</v>
      </c>
      <c r="V263" s="734"/>
      <c r="W263" s="734"/>
      <c r="X263" s="743"/>
      <c r="Y263" s="743"/>
      <c r="Z263" s="744"/>
      <c r="AA263" s="744"/>
      <c r="AB263" s="743"/>
      <c r="AC263" s="745"/>
      <c r="AD263" s="743"/>
      <c r="AE263" s="313"/>
    </row>
    <row r="264" spans="1:40">
      <c r="A264" s="276"/>
      <c r="B264" s="86" t="s">
        <v>1064</v>
      </c>
      <c r="C264" s="91">
        <v>55</v>
      </c>
      <c r="D264" s="92">
        <v>149</v>
      </c>
      <c r="E264" s="92">
        <v>675</v>
      </c>
      <c r="F264" s="93">
        <v>231</v>
      </c>
      <c r="G264" s="99">
        <v>1110</v>
      </c>
      <c r="H264" s="94">
        <v>14</v>
      </c>
      <c r="I264" s="92">
        <v>26</v>
      </c>
      <c r="J264" s="725"/>
      <c r="K264" s="94">
        <v>40</v>
      </c>
      <c r="L264" s="313"/>
      <c r="M264" s="610">
        <f t="shared" si="836"/>
        <v>16.97530864197531</v>
      </c>
      <c r="N264" s="610">
        <f t="shared" si="837"/>
        <v>11.037037037037036</v>
      </c>
      <c r="O264" s="610">
        <f t="shared" si="838"/>
        <v>25.167785234899331</v>
      </c>
      <c r="P264" s="611">
        <f t="shared" si="839"/>
        <v>21.428571428571427</v>
      </c>
      <c r="Q264" s="612">
        <f t="shared" si="840"/>
        <v>20.426941479573056</v>
      </c>
      <c r="R264" s="613">
        <f t="shared" si="841"/>
        <v>8.1395348837209305</v>
      </c>
      <c r="S264" s="610">
        <f t="shared" si="842"/>
        <v>14.772727272727273</v>
      </c>
      <c r="T264" s="611">
        <f t="shared" si="843"/>
        <v>0</v>
      </c>
      <c r="U264" s="614">
        <f t="shared" si="844"/>
        <v>11.494252873563218</v>
      </c>
      <c r="V264" s="770"/>
      <c r="W264" s="771"/>
      <c r="X264" s="771"/>
      <c r="Y264" s="772"/>
      <c r="Z264" s="770"/>
      <c r="AA264" s="770"/>
      <c r="AB264" s="771"/>
      <c r="AC264" s="772"/>
      <c r="AD264" s="770"/>
      <c r="AE264" s="313"/>
    </row>
    <row r="265" spans="1:40">
      <c r="A265" s="276"/>
      <c r="B265" s="641" t="s">
        <v>76</v>
      </c>
      <c r="C265" s="642">
        <v>194</v>
      </c>
      <c r="D265" s="618">
        <v>1112</v>
      </c>
      <c r="E265" s="618">
        <v>1299</v>
      </c>
      <c r="F265" s="602">
        <v>557</v>
      </c>
      <c r="G265" s="721">
        <v>3162</v>
      </c>
      <c r="H265" s="601">
        <v>121</v>
      </c>
      <c r="I265" s="618">
        <v>111</v>
      </c>
      <c r="J265" s="723">
        <v>0</v>
      </c>
      <c r="K265" s="601">
        <v>232</v>
      </c>
      <c r="L265" s="313"/>
      <c r="M265" s="905">
        <f>IF(C265&gt;0,(C265/C242)*100,)</f>
        <v>46.746987951807228</v>
      </c>
      <c r="N265" s="716">
        <f t="shared" ref="N265:N267" si="845">IF(D265&gt;0,(D265/D242)*100,)</f>
        <v>61.166116611661167</v>
      </c>
      <c r="O265" s="716">
        <f t="shared" ref="O265:O267" si="846">IF(E265&gt;0,(E265/E242)*100,)</f>
        <v>50.135082979544578</v>
      </c>
      <c r="P265" s="717">
        <f t="shared" ref="P265:P267" si="847">IF(F265&gt;0,(F265/F242)*100,)</f>
        <v>55.867602808425275</v>
      </c>
      <c r="Q265" s="718">
        <f t="shared" ref="Q265:Q267" si="848">IF(G265&gt;0,(G265/G242)*100,)</f>
        <v>54.320563477065797</v>
      </c>
      <c r="R265" s="719">
        <f t="shared" ref="R265:R267" si="849">IF(H265&gt;0,(H265/H242)*100,)</f>
        <v>46.18320610687023</v>
      </c>
      <c r="S265" s="716">
        <f t="shared" ref="S265:S267" si="850">IF(I265&gt;0,(I265/I242)*100,)</f>
        <v>54.679802955665025</v>
      </c>
      <c r="T265" s="717">
        <f t="shared" ref="T265:T267" si="851">IF(J265&gt;0,(J265/J242)*100,)</f>
        <v>0</v>
      </c>
      <c r="U265" s="720">
        <f t="shared" ref="U265:U267" si="852">IF(K265&gt;0,(K265/K242)*100,)</f>
        <v>49.892473118279568</v>
      </c>
      <c r="V265" s="773"/>
      <c r="W265" s="774"/>
      <c r="X265" s="774"/>
      <c r="Y265" s="775"/>
      <c r="Z265" s="776"/>
      <c r="AA265" s="776"/>
      <c r="AB265" s="774"/>
      <c r="AC265" s="775"/>
      <c r="AD265" s="776"/>
      <c r="AE265" s="313"/>
    </row>
    <row r="266" spans="1:40">
      <c r="A266" s="276"/>
      <c r="B266" s="82" t="s">
        <v>876</v>
      </c>
      <c r="C266" s="87">
        <v>188</v>
      </c>
      <c r="D266" s="88">
        <v>1584</v>
      </c>
      <c r="E266" s="88">
        <v>1443</v>
      </c>
      <c r="F266" s="89">
        <v>687</v>
      </c>
      <c r="G266" s="98">
        <v>3902</v>
      </c>
      <c r="H266" s="90">
        <v>217</v>
      </c>
      <c r="I266" s="88">
        <v>127</v>
      </c>
      <c r="J266" s="724">
        <v>0</v>
      </c>
      <c r="K266" s="90">
        <v>344</v>
      </c>
      <c r="L266" s="313"/>
      <c r="M266" s="605">
        <f t="shared" ref="M266:M267" si="853">IF(C266&gt;0,(C266/C243)*100,)</f>
        <v>48.453608247422679</v>
      </c>
      <c r="N266" s="605">
        <f t="shared" si="845"/>
        <v>100</v>
      </c>
      <c r="O266" s="605">
        <f t="shared" si="846"/>
        <v>51.590990346800147</v>
      </c>
      <c r="P266" s="606">
        <f t="shared" si="847"/>
        <v>58.969957081545068</v>
      </c>
      <c r="Q266" s="607">
        <f t="shared" si="848"/>
        <v>65.7566565554432</v>
      </c>
      <c r="R266" s="608">
        <f t="shared" si="849"/>
        <v>100</v>
      </c>
      <c r="S266" s="605">
        <f t="shared" si="850"/>
        <v>64.467005076142129</v>
      </c>
      <c r="T266" s="606">
        <f t="shared" si="851"/>
        <v>0</v>
      </c>
      <c r="U266" s="609">
        <f t="shared" si="852"/>
        <v>83.091787439613526</v>
      </c>
      <c r="V266" s="734"/>
      <c r="W266" s="734"/>
      <c r="X266" s="743"/>
      <c r="Y266" s="743"/>
      <c r="Z266" s="744"/>
      <c r="AA266" s="744"/>
      <c r="AB266" s="743"/>
      <c r="AC266" s="745"/>
      <c r="AD266" s="743"/>
      <c r="AE266" s="313"/>
    </row>
    <row r="267" spans="1:40">
      <c r="A267" s="276"/>
      <c r="B267" s="86" t="s">
        <v>1066</v>
      </c>
      <c r="C267" s="91">
        <v>230</v>
      </c>
      <c r="D267" s="92">
        <v>806</v>
      </c>
      <c r="E267" s="92">
        <v>1488</v>
      </c>
      <c r="F267" s="93">
        <v>588</v>
      </c>
      <c r="G267" s="99">
        <v>3112</v>
      </c>
      <c r="H267" s="94">
        <v>92</v>
      </c>
      <c r="I267" s="92">
        <v>106</v>
      </c>
      <c r="J267" s="725">
        <v>0</v>
      </c>
      <c r="K267" s="94">
        <v>198</v>
      </c>
      <c r="L267" s="313"/>
      <c r="M267" s="610">
        <f t="shared" si="853"/>
        <v>70.987654320987659</v>
      </c>
      <c r="N267" s="610">
        <f t="shared" si="845"/>
        <v>59.703703703703702</v>
      </c>
      <c r="O267" s="610">
        <f t="shared" si="846"/>
        <v>55.480984340044749</v>
      </c>
      <c r="P267" s="611">
        <f t="shared" si="847"/>
        <v>54.54545454545454</v>
      </c>
      <c r="Q267" s="612">
        <f t="shared" si="848"/>
        <v>57.269046742730957</v>
      </c>
      <c r="R267" s="613">
        <f t="shared" si="849"/>
        <v>53.488372093023251</v>
      </c>
      <c r="S267" s="610">
        <f t="shared" si="850"/>
        <v>60.227272727272727</v>
      </c>
      <c r="T267" s="611">
        <f t="shared" si="851"/>
        <v>0</v>
      </c>
      <c r="U267" s="614">
        <f t="shared" si="852"/>
        <v>56.896551724137936</v>
      </c>
      <c r="V267" s="770"/>
      <c r="W267" s="771"/>
      <c r="X267" s="771"/>
      <c r="Y267" s="772"/>
      <c r="Z267" s="770"/>
      <c r="AA267" s="770"/>
      <c r="AB267" s="771"/>
      <c r="AC267" s="772"/>
      <c r="AD267" s="770"/>
      <c r="AE267" s="313"/>
    </row>
    <row r="268" spans="1:40">
      <c r="A268" s="276"/>
      <c r="B268" s="82" t="s">
        <v>439</v>
      </c>
      <c r="C268" s="87">
        <v>64</v>
      </c>
      <c r="D268" s="88">
        <v>166</v>
      </c>
      <c r="E268" s="88">
        <v>345</v>
      </c>
      <c r="F268" s="89">
        <v>145</v>
      </c>
      <c r="G268" s="98">
        <v>720</v>
      </c>
      <c r="H268" s="90"/>
      <c r="I268" s="88"/>
      <c r="J268" s="724"/>
      <c r="K268" s="90"/>
      <c r="L268" s="313"/>
      <c r="M268" s="605" t="e">
        <f>IF(C268&gt;0,(C268/C239)*100,)</f>
        <v>#DIV/0!</v>
      </c>
      <c r="N268" s="605" t="e">
        <f t="shared" ref="N268:N270" si="854">IF(D268&gt;0,(D268/D239)*100,)</f>
        <v>#DIV/0!</v>
      </c>
      <c r="O268" s="605" t="e">
        <f t="shared" ref="O268:O270" si="855">IF(E268&gt;0,(E268/E239)*100,)</f>
        <v>#DIV/0!</v>
      </c>
      <c r="P268" s="606" t="e">
        <f t="shared" ref="P268:P270" si="856">IF(F268&gt;0,(F268/F239)*100,)</f>
        <v>#DIV/0!</v>
      </c>
      <c r="Q268" s="722" t="e">
        <f t="shared" ref="Q268:Q270" si="857">IF(G268&gt;0,(G268/G239)*100,)</f>
        <v>#DIV/0!</v>
      </c>
      <c r="R268" s="608">
        <f t="shared" ref="R268:R270" si="858">IF(H268&gt;0,(H268/H239)*100,)</f>
        <v>0</v>
      </c>
      <c r="S268" s="605">
        <f t="shared" ref="S268:S270" si="859">IF(I268&gt;0,(I268/I239)*100,)</f>
        <v>0</v>
      </c>
      <c r="T268" s="606">
        <f t="shared" ref="T268:T270" si="860">IF(J268&gt;0,(J268/J239)*100,)</f>
        <v>0</v>
      </c>
      <c r="U268" s="609">
        <f t="shared" ref="U268:U270" si="861">IF(K268&gt;0,(K268/K239)*100,)</f>
        <v>0</v>
      </c>
      <c r="V268" s="766"/>
      <c r="W268" s="767"/>
      <c r="X268" s="767"/>
      <c r="Y268" s="768"/>
      <c r="Z268" s="769"/>
      <c r="AA268" s="769"/>
      <c r="AB268" s="767"/>
      <c r="AC268" s="768"/>
      <c r="AD268" s="769"/>
      <c r="AE268" s="313"/>
    </row>
    <row r="269" spans="1:40">
      <c r="A269" s="276"/>
      <c r="B269" s="82" t="s">
        <v>878</v>
      </c>
      <c r="C269" s="87">
        <v>69</v>
      </c>
      <c r="D269" s="88">
        <v>150</v>
      </c>
      <c r="E269" s="88">
        <v>311</v>
      </c>
      <c r="F269" s="89">
        <v>174</v>
      </c>
      <c r="G269" s="98">
        <v>704</v>
      </c>
      <c r="H269" s="90"/>
      <c r="I269" s="88"/>
      <c r="J269" s="724"/>
      <c r="K269" s="90"/>
      <c r="L269" s="313"/>
      <c r="M269" s="605" t="e">
        <f t="shared" ref="M269:M270" si="862">IF(C269&gt;0,(C269/C240)*100,)</f>
        <v>#DIV/0!</v>
      </c>
      <c r="N269" s="296" t="e">
        <f t="shared" si="854"/>
        <v>#DIV/0!</v>
      </c>
      <c r="O269" s="296" t="e">
        <f t="shared" si="855"/>
        <v>#DIV/0!</v>
      </c>
      <c r="P269" s="296" t="e">
        <f t="shared" si="856"/>
        <v>#DIV/0!</v>
      </c>
      <c r="Q269" s="297" t="e">
        <f t="shared" si="857"/>
        <v>#DIV/0!</v>
      </c>
      <c r="R269" s="297">
        <f t="shared" si="858"/>
        <v>0</v>
      </c>
      <c r="S269" s="683">
        <f t="shared" si="859"/>
        <v>0</v>
      </c>
      <c r="T269" s="298">
        <f t="shared" si="860"/>
        <v>0</v>
      </c>
      <c r="U269" s="298">
        <f t="shared" si="861"/>
        <v>0</v>
      </c>
      <c r="V269" s="742"/>
      <c r="W269" s="734"/>
      <c r="X269" s="743"/>
      <c r="Y269" s="743"/>
      <c r="Z269" s="744"/>
      <c r="AA269" s="744"/>
      <c r="AB269" s="743"/>
      <c r="AC269" s="745"/>
      <c r="AD269" s="743"/>
      <c r="AE269" s="313"/>
    </row>
    <row r="270" spans="1:40">
      <c r="A270" s="305"/>
      <c r="B270" s="86" t="s">
        <v>1068</v>
      </c>
      <c r="C270" s="91">
        <v>58</v>
      </c>
      <c r="D270" s="92">
        <v>153</v>
      </c>
      <c r="E270" s="92">
        <v>312</v>
      </c>
      <c r="F270" s="93">
        <v>157</v>
      </c>
      <c r="G270" s="99">
        <v>680</v>
      </c>
      <c r="H270" s="94">
        <v>44</v>
      </c>
      <c r="I270" s="92">
        <v>70</v>
      </c>
      <c r="J270" s="725"/>
      <c r="K270" s="94">
        <v>114</v>
      </c>
      <c r="L270" s="313"/>
      <c r="M270" s="610">
        <f t="shared" si="862"/>
        <v>14.910025706940875</v>
      </c>
      <c r="N270" s="299">
        <f t="shared" si="854"/>
        <v>8.5427135678391952</v>
      </c>
      <c r="O270" s="299">
        <f t="shared" si="855"/>
        <v>12.611156022635409</v>
      </c>
      <c r="P270" s="299">
        <f t="shared" si="856"/>
        <v>14.700374531835205</v>
      </c>
      <c r="Q270" s="300">
        <f t="shared" si="857"/>
        <v>11.883956658511011</v>
      </c>
      <c r="R270" s="300">
        <f t="shared" si="858"/>
        <v>34.920634920634917</v>
      </c>
      <c r="S270" s="684">
        <f t="shared" si="859"/>
        <v>45.751633986928105</v>
      </c>
      <c r="T270" s="301">
        <f t="shared" si="860"/>
        <v>0</v>
      </c>
      <c r="U270" s="301">
        <f t="shared" si="861"/>
        <v>40.86021505376344</v>
      </c>
      <c r="V270" s="746"/>
      <c r="W270" s="747"/>
      <c r="X270" s="748"/>
      <c r="Y270" s="748"/>
      <c r="Z270" s="749"/>
      <c r="AA270" s="749"/>
      <c r="AB270" s="748"/>
      <c r="AC270" s="750"/>
      <c r="AD270" s="748"/>
      <c r="AE270" s="313"/>
    </row>
    <row r="271" spans="1:40">
      <c r="A271" s="643" t="s">
        <v>749</v>
      </c>
      <c r="B271" s="641" t="s">
        <v>375</v>
      </c>
      <c r="C271" s="642"/>
      <c r="D271" s="618"/>
      <c r="E271" s="618"/>
      <c r="F271" s="602"/>
      <c r="G271" s="98"/>
      <c r="H271" s="601"/>
      <c r="I271" s="618"/>
      <c r="J271" s="723"/>
      <c r="K271" s="601"/>
      <c r="L271" s="313"/>
      <c r="M271" s="906"/>
      <c r="N271" s="292"/>
      <c r="O271" s="292"/>
      <c r="P271" s="292"/>
      <c r="Q271" s="293"/>
      <c r="R271" s="293"/>
      <c r="S271" s="682"/>
      <c r="T271" s="625"/>
      <c r="U271" s="294"/>
      <c r="V271" s="736"/>
      <c r="W271" s="737"/>
      <c r="X271" s="738"/>
      <c r="Y271" s="738"/>
      <c r="Z271" s="739"/>
      <c r="AA271" s="739"/>
      <c r="AB271" s="738"/>
      <c r="AC271" s="740"/>
      <c r="AD271" s="741"/>
      <c r="AE271" s="313"/>
    </row>
    <row r="272" spans="1:40">
      <c r="A272" s="276"/>
      <c r="B272" s="82" t="s">
        <v>722</v>
      </c>
      <c r="C272" s="87"/>
      <c r="D272" s="88"/>
      <c r="E272" s="88"/>
      <c r="F272" s="89"/>
      <c r="G272" s="98"/>
      <c r="H272" s="90"/>
      <c r="I272" s="88"/>
      <c r="J272" s="724"/>
      <c r="K272" s="90"/>
      <c r="L272" s="313"/>
      <c r="M272" s="907"/>
      <c r="N272" s="296"/>
      <c r="O272" s="296"/>
      <c r="P272" s="296"/>
      <c r="Q272" s="297"/>
      <c r="R272" s="297"/>
      <c r="S272" s="683"/>
      <c r="T272" s="298"/>
      <c r="U272" s="298"/>
      <c r="V272" s="742"/>
      <c r="W272" s="734"/>
      <c r="X272" s="743"/>
      <c r="Y272" s="743"/>
      <c r="Z272" s="744"/>
      <c r="AA272" s="744"/>
      <c r="AB272" s="743"/>
      <c r="AC272" s="745"/>
      <c r="AD272" s="743"/>
      <c r="AE272" s="313"/>
    </row>
    <row r="273" spans="1:40">
      <c r="A273" s="276"/>
      <c r="B273" s="82" t="s">
        <v>808</v>
      </c>
      <c r="C273" s="87"/>
      <c r="D273" s="88"/>
      <c r="E273" s="88"/>
      <c r="F273" s="89"/>
      <c r="G273" s="98"/>
      <c r="H273" s="90"/>
      <c r="I273" s="88"/>
      <c r="J273" s="724"/>
      <c r="K273" s="90"/>
      <c r="L273" s="313"/>
      <c r="M273" s="907"/>
      <c r="N273" s="296"/>
      <c r="O273" s="296"/>
      <c r="P273" s="296"/>
      <c r="Q273" s="297"/>
      <c r="R273" s="297"/>
      <c r="S273" s="683"/>
      <c r="T273" s="298"/>
      <c r="U273" s="298"/>
      <c r="V273" s="742"/>
      <c r="W273" s="734"/>
      <c r="X273" s="743"/>
      <c r="Y273" s="743"/>
      <c r="Z273" s="744"/>
      <c r="AA273" s="744"/>
      <c r="AB273" s="743"/>
      <c r="AC273" s="745"/>
      <c r="AD273" s="743"/>
      <c r="AE273" s="313"/>
    </row>
    <row r="274" spans="1:40">
      <c r="A274" s="276"/>
      <c r="B274" s="82" t="s">
        <v>60</v>
      </c>
      <c r="C274" s="87"/>
      <c r="D274" s="88">
        <v>16391</v>
      </c>
      <c r="E274" s="88">
        <v>13803</v>
      </c>
      <c r="F274" s="89">
        <v>3892</v>
      </c>
      <c r="G274" s="98">
        <v>34086</v>
      </c>
      <c r="H274" s="90"/>
      <c r="I274" s="88"/>
      <c r="J274" s="724"/>
      <c r="K274" s="90"/>
      <c r="L274" s="313"/>
      <c r="M274" s="907"/>
      <c r="N274" s="296"/>
      <c r="O274" s="296"/>
      <c r="P274" s="296"/>
      <c r="Q274" s="297"/>
      <c r="R274" s="297"/>
      <c r="S274" s="683"/>
      <c r="T274" s="298"/>
      <c r="U274" s="298"/>
      <c r="V274" s="742"/>
      <c r="W274" s="734"/>
      <c r="X274" s="743"/>
      <c r="Y274" s="743"/>
      <c r="Z274" s="744"/>
      <c r="AA274" s="744"/>
      <c r="AB274" s="743"/>
      <c r="AC274" s="745"/>
      <c r="AD274" s="743"/>
      <c r="AE274" s="313"/>
    </row>
    <row r="275" spans="1:40">
      <c r="A275" s="276"/>
      <c r="B275" s="82" t="s">
        <v>860</v>
      </c>
      <c r="C275" s="87"/>
      <c r="D275" s="88">
        <v>22833</v>
      </c>
      <c r="E275" s="88">
        <v>14700</v>
      </c>
      <c r="F275" s="89">
        <v>4077</v>
      </c>
      <c r="G275" s="98">
        <v>41610</v>
      </c>
      <c r="H275" s="90"/>
      <c r="I275" s="88"/>
      <c r="J275" s="724"/>
      <c r="K275" s="90"/>
      <c r="L275" s="313"/>
      <c r="M275" s="907"/>
      <c r="N275" s="296"/>
      <c r="O275" s="296"/>
      <c r="P275" s="296"/>
      <c r="Q275" s="297"/>
      <c r="R275" s="297"/>
      <c r="S275" s="683"/>
      <c r="T275" s="298"/>
      <c r="U275" s="298"/>
      <c r="V275" s="742"/>
      <c r="W275" s="734"/>
      <c r="X275" s="743"/>
      <c r="Y275" s="743"/>
      <c r="Z275" s="744"/>
      <c r="AA275" s="744"/>
      <c r="AB275" s="743"/>
      <c r="AC275" s="745"/>
      <c r="AD275" s="743"/>
      <c r="AE275" s="313"/>
    </row>
    <row r="276" spans="1:40">
      <c r="A276" s="276"/>
      <c r="B276" s="86" t="s">
        <v>1050</v>
      </c>
      <c r="C276" s="91"/>
      <c r="D276" s="92">
        <v>20410</v>
      </c>
      <c r="E276" s="92">
        <v>14885</v>
      </c>
      <c r="F276" s="93">
        <v>4181</v>
      </c>
      <c r="G276" s="99">
        <v>39476</v>
      </c>
      <c r="H276" s="94"/>
      <c r="I276" s="92"/>
      <c r="J276" s="725"/>
      <c r="K276" s="94"/>
      <c r="L276" s="313"/>
      <c r="M276" s="908"/>
      <c r="N276" s="299"/>
      <c r="O276" s="299"/>
      <c r="P276" s="299"/>
      <c r="Q276" s="300"/>
      <c r="R276" s="300"/>
      <c r="S276" s="684"/>
      <c r="T276" s="301"/>
      <c r="U276" s="301"/>
      <c r="V276" s="746"/>
      <c r="W276" s="747"/>
      <c r="X276" s="748"/>
      <c r="Y276" s="748"/>
      <c r="Z276" s="749"/>
      <c r="AA276" s="749"/>
      <c r="AB276" s="748"/>
      <c r="AC276" s="750"/>
      <c r="AD276" s="748"/>
      <c r="AE276" s="313"/>
    </row>
    <row r="277" spans="1:40">
      <c r="A277" s="276"/>
      <c r="B277" s="82" t="s">
        <v>1119</v>
      </c>
      <c r="C277" s="87"/>
      <c r="D277" s="88">
        <v>5010</v>
      </c>
      <c r="E277" s="88">
        <v>3968</v>
      </c>
      <c r="F277" s="89">
        <v>1080</v>
      </c>
      <c r="G277" s="98">
        <v>10058</v>
      </c>
      <c r="H277" s="90"/>
      <c r="I277" s="88"/>
      <c r="J277" s="724"/>
      <c r="K277" s="90"/>
      <c r="L277" s="313"/>
      <c r="M277" s="904"/>
      <c r="N277" s="603"/>
      <c r="O277" s="603"/>
      <c r="P277" s="603"/>
      <c r="Q277" s="604"/>
      <c r="R277" s="603"/>
      <c r="S277" s="685"/>
      <c r="T277" s="603"/>
      <c r="U277" s="604"/>
      <c r="V277" s="751"/>
      <c r="W277" s="751"/>
      <c r="X277" s="751"/>
      <c r="Y277" s="751"/>
      <c r="Z277" s="752"/>
      <c r="AA277" s="751"/>
      <c r="AB277" s="751"/>
      <c r="AC277" s="751"/>
      <c r="AD277" s="753"/>
      <c r="AE277" s="313"/>
    </row>
    <row r="278" spans="1:40">
      <c r="A278" s="276"/>
      <c r="B278" s="82" t="s">
        <v>1121</v>
      </c>
      <c r="C278" s="87"/>
      <c r="D278" s="88">
        <v>5619</v>
      </c>
      <c r="E278" s="88">
        <v>4417</v>
      </c>
      <c r="F278" s="89">
        <v>1241</v>
      </c>
      <c r="G278" s="98">
        <v>11277</v>
      </c>
      <c r="H278" s="90"/>
      <c r="I278" s="88"/>
      <c r="J278" s="724"/>
      <c r="K278" s="90"/>
      <c r="L278" s="313"/>
      <c r="M278" s="295"/>
      <c r="N278" s="295"/>
      <c r="O278" s="295"/>
      <c r="P278" s="295"/>
      <c r="Q278" s="302"/>
      <c r="R278" s="295"/>
      <c r="S278" s="686"/>
      <c r="T278" s="295"/>
      <c r="U278" s="302"/>
      <c r="V278" s="734"/>
      <c r="W278" s="734"/>
      <c r="X278" s="734"/>
      <c r="Y278" s="734"/>
      <c r="Z278" s="735"/>
      <c r="AA278" s="734"/>
      <c r="AB278" s="734"/>
      <c r="AC278" s="734"/>
      <c r="AD278" s="742"/>
      <c r="AE278" s="313"/>
    </row>
    <row r="279" spans="1:40">
      <c r="A279" s="276"/>
      <c r="B279" s="82" t="s">
        <v>377</v>
      </c>
      <c r="C279" s="87"/>
      <c r="D279" s="88">
        <v>6231</v>
      </c>
      <c r="E279" s="88">
        <v>4704</v>
      </c>
      <c r="F279" s="89">
        <v>1362</v>
      </c>
      <c r="G279" s="726">
        <v>12297</v>
      </c>
      <c r="H279" s="90"/>
      <c r="I279" s="88"/>
      <c r="J279" s="724"/>
      <c r="K279" s="90"/>
      <c r="L279" s="313"/>
      <c r="M279" s="295">
        <f t="shared" ref="M279:M283" si="863">IF(C279&gt;0,(C279/C271)*100,)</f>
        <v>0</v>
      </c>
      <c r="N279" s="686" t="e">
        <f t="shared" ref="N279:N284" si="864">IF(D279&gt;0,(D279/D271)*100,)</f>
        <v>#DIV/0!</v>
      </c>
      <c r="O279" s="686" t="e">
        <f t="shared" ref="O279:O284" si="865">IF(E279&gt;0,(E279/E271)*100,)</f>
        <v>#DIV/0!</v>
      </c>
      <c r="P279" s="686" t="e">
        <f t="shared" ref="P279:P284" si="866">IF(F279&gt;0,(F279/F271)*100,)</f>
        <v>#DIV/0!</v>
      </c>
      <c r="Q279" s="733" t="e">
        <f t="shared" ref="Q279:Q284" si="867">IF(G279&gt;0,(G279/G271)*100,)</f>
        <v>#DIV/0!</v>
      </c>
      <c r="R279" s="686">
        <f t="shared" ref="R279:R284" si="868">IF(H279&gt;0,(H279/H271)*100,)</f>
        <v>0</v>
      </c>
      <c r="S279" s="686">
        <f t="shared" ref="S279:S284" si="869">IF(I279&gt;0,(I279/I271)*100,)</f>
        <v>0</v>
      </c>
      <c r="T279" s="686">
        <f t="shared" ref="T279:T284" si="870">IF(J279&gt;0,(J279/J271)*100,)</f>
        <v>0</v>
      </c>
      <c r="U279" s="733">
        <f t="shared" ref="U279:U284" si="871">IF(K279&gt;0,(K279/K271)*100,)</f>
        <v>0</v>
      </c>
      <c r="V279" s="686"/>
      <c r="W279" s="686"/>
      <c r="X279" s="686"/>
      <c r="Y279" s="686"/>
      <c r="Z279" s="733"/>
      <c r="AA279" s="686"/>
      <c r="AB279" s="686"/>
      <c r="AC279" s="686"/>
      <c r="AD279" s="754"/>
      <c r="AE279" s="313"/>
    </row>
    <row r="280" spans="1:40">
      <c r="A280" s="276"/>
      <c r="B280" s="82" t="s">
        <v>724</v>
      </c>
      <c r="C280" s="87"/>
      <c r="D280" s="88">
        <v>6627</v>
      </c>
      <c r="E280" s="88">
        <v>5092</v>
      </c>
      <c r="F280" s="89">
        <v>1484</v>
      </c>
      <c r="G280" s="98">
        <v>13203</v>
      </c>
      <c r="H280" s="90"/>
      <c r="I280" s="88"/>
      <c r="J280" s="724"/>
      <c r="K280" s="90"/>
      <c r="L280" s="313"/>
      <c r="M280" s="295">
        <f t="shared" si="863"/>
        <v>0</v>
      </c>
      <c r="N280" s="686" t="e">
        <f t="shared" si="864"/>
        <v>#DIV/0!</v>
      </c>
      <c r="O280" s="686" t="e">
        <f t="shared" si="865"/>
        <v>#DIV/0!</v>
      </c>
      <c r="P280" s="686" t="e">
        <f t="shared" si="866"/>
        <v>#DIV/0!</v>
      </c>
      <c r="Q280" s="733" t="e">
        <f t="shared" si="867"/>
        <v>#DIV/0!</v>
      </c>
      <c r="R280" s="686">
        <f t="shared" si="868"/>
        <v>0</v>
      </c>
      <c r="S280" s="686">
        <f t="shared" si="869"/>
        <v>0</v>
      </c>
      <c r="T280" s="686">
        <f t="shared" si="870"/>
        <v>0</v>
      </c>
      <c r="U280" s="733">
        <f t="shared" si="871"/>
        <v>0</v>
      </c>
      <c r="V280" s="686"/>
      <c r="W280" s="686"/>
      <c r="X280" s="686"/>
      <c r="Y280" s="686"/>
      <c r="Z280" s="733"/>
      <c r="AA280" s="686"/>
      <c r="AB280" s="686"/>
      <c r="AC280" s="686"/>
      <c r="AD280" s="754"/>
      <c r="AE280" s="313"/>
    </row>
    <row r="281" spans="1:40">
      <c r="A281" s="276"/>
      <c r="B281" s="82" t="s">
        <v>810</v>
      </c>
      <c r="C281" s="87"/>
      <c r="D281" s="88">
        <v>5967</v>
      </c>
      <c r="E281" s="88">
        <v>4931</v>
      </c>
      <c r="F281" s="89">
        <v>1499</v>
      </c>
      <c r="G281" s="98">
        <v>12397</v>
      </c>
      <c r="H281" s="90"/>
      <c r="I281" s="88"/>
      <c r="J281" s="724"/>
      <c r="K281" s="90"/>
      <c r="L281" s="313"/>
      <c r="M281" s="295">
        <f t="shared" si="863"/>
        <v>0</v>
      </c>
      <c r="N281" s="686" t="e">
        <f t="shared" si="864"/>
        <v>#DIV/0!</v>
      </c>
      <c r="O281" s="686" t="e">
        <f t="shared" si="865"/>
        <v>#DIV/0!</v>
      </c>
      <c r="P281" s="686" t="e">
        <f t="shared" si="866"/>
        <v>#DIV/0!</v>
      </c>
      <c r="Q281" s="733" t="e">
        <f t="shared" si="867"/>
        <v>#DIV/0!</v>
      </c>
      <c r="R281" s="686">
        <f t="shared" si="868"/>
        <v>0</v>
      </c>
      <c r="S281" s="686">
        <f t="shared" si="869"/>
        <v>0</v>
      </c>
      <c r="T281" s="686">
        <f t="shared" si="870"/>
        <v>0</v>
      </c>
      <c r="U281" s="733">
        <f t="shared" si="871"/>
        <v>0</v>
      </c>
      <c r="V281" s="686"/>
      <c r="W281" s="686"/>
      <c r="X281" s="686"/>
      <c r="Y281" s="686"/>
      <c r="Z281" s="733"/>
      <c r="AA281" s="686"/>
      <c r="AB281" s="686"/>
      <c r="AC281" s="686"/>
      <c r="AD281" s="754"/>
      <c r="AE281" s="313"/>
    </row>
    <row r="282" spans="1:40">
      <c r="A282" s="276"/>
      <c r="B282" s="82" t="s">
        <v>62</v>
      </c>
      <c r="C282" s="87"/>
      <c r="D282" s="88">
        <v>8081</v>
      </c>
      <c r="E282" s="88">
        <v>5842</v>
      </c>
      <c r="F282" s="89">
        <v>1829</v>
      </c>
      <c r="G282" s="98">
        <v>15752</v>
      </c>
      <c r="H282" s="90"/>
      <c r="I282" s="88"/>
      <c r="J282" s="724"/>
      <c r="K282" s="90"/>
      <c r="L282" s="313"/>
      <c r="M282" s="295">
        <f t="shared" si="863"/>
        <v>0</v>
      </c>
      <c r="N282" s="686">
        <f t="shared" si="864"/>
        <v>49.301445915441398</v>
      </c>
      <c r="O282" s="686">
        <f t="shared" si="865"/>
        <v>42.324132434977898</v>
      </c>
      <c r="P282" s="686">
        <f t="shared" si="866"/>
        <v>46.993833504624874</v>
      </c>
      <c r="Q282" s="733">
        <f t="shared" si="867"/>
        <v>46.212521269729507</v>
      </c>
      <c r="R282" s="686">
        <f t="shared" si="868"/>
        <v>0</v>
      </c>
      <c r="S282" s="686">
        <f t="shared" si="869"/>
        <v>0</v>
      </c>
      <c r="T282" s="686">
        <f t="shared" si="870"/>
        <v>0</v>
      </c>
      <c r="U282" s="733">
        <f t="shared" si="871"/>
        <v>0</v>
      </c>
      <c r="V282" s="778"/>
      <c r="W282" s="756"/>
      <c r="X282" s="756"/>
      <c r="Y282" s="757"/>
      <c r="Z282" s="758"/>
      <c r="AA282" s="758"/>
      <c r="AB282" s="756"/>
      <c r="AC282" s="757"/>
      <c r="AD282" s="758"/>
      <c r="AE282" s="313"/>
    </row>
    <row r="283" spans="1:40">
      <c r="B283" s="82" t="s">
        <v>862</v>
      </c>
      <c r="C283" s="87"/>
      <c r="D283" s="88">
        <v>8268</v>
      </c>
      <c r="E283" s="88">
        <v>6090</v>
      </c>
      <c r="F283" s="89">
        <v>1949</v>
      </c>
      <c r="G283" s="98">
        <v>16307</v>
      </c>
      <c r="H283" s="90"/>
      <c r="I283" s="88"/>
      <c r="J283" s="724"/>
      <c r="K283" s="90"/>
      <c r="L283" s="313"/>
      <c r="M283" s="295">
        <f t="shared" si="863"/>
        <v>0</v>
      </c>
      <c r="N283" s="686">
        <f t="shared" si="864"/>
        <v>36.210747602154775</v>
      </c>
      <c r="O283" s="686">
        <f t="shared" si="865"/>
        <v>41.428571428571431</v>
      </c>
      <c r="P283" s="686">
        <f t="shared" si="866"/>
        <v>47.804758400784891</v>
      </c>
      <c r="Q283" s="733">
        <f t="shared" si="867"/>
        <v>39.190098534006246</v>
      </c>
      <c r="R283" s="686">
        <f t="shared" si="868"/>
        <v>0</v>
      </c>
      <c r="S283" s="686">
        <f t="shared" si="869"/>
        <v>0</v>
      </c>
      <c r="T283" s="686">
        <f t="shared" si="870"/>
        <v>0</v>
      </c>
      <c r="U283" s="733">
        <f t="shared" si="871"/>
        <v>0</v>
      </c>
      <c r="V283" s="755"/>
      <c r="W283" s="756"/>
      <c r="X283" s="756"/>
      <c r="Y283" s="757"/>
      <c r="Z283" s="758"/>
      <c r="AA283" s="758"/>
      <c r="AB283" s="756"/>
      <c r="AC283" s="757"/>
      <c r="AD283" s="758"/>
      <c r="AE283" s="313"/>
    </row>
    <row r="284" spans="1:40">
      <c r="A284" s="276"/>
      <c r="B284" s="86" t="s">
        <v>1052</v>
      </c>
      <c r="C284" s="91"/>
      <c r="D284" s="92">
        <v>7025</v>
      </c>
      <c r="E284" s="92">
        <v>5673</v>
      </c>
      <c r="F284" s="93">
        <v>1984</v>
      </c>
      <c r="G284" s="99">
        <v>14682</v>
      </c>
      <c r="H284" s="94"/>
      <c r="I284" s="92"/>
      <c r="J284" s="725"/>
      <c r="K284" s="94"/>
      <c r="L284" s="313"/>
      <c r="M284" s="759">
        <f>IF(C284&gt;0,(C284/C276)*100,)</f>
        <v>0</v>
      </c>
      <c r="N284" s="760">
        <f t="shared" si="864"/>
        <v>34.419402253797159</v>
      </c>
      <c r="O284" s="760">
        <f t="shared" si="865"/>
        <v>38.112193483372522</v>
      </c>
      <c r="P284" s="760">
        <f t="shared" si="866"/>
        <v>47.452762497010283</v>
      </c>
      <c r="Q284" s="761">
        <f t="shared" si="867"/>
        <v>37.192218056540682</v>
      </c>
      <c r="R284" s="760">
        <f t="shared" si="868"/>
        <v>0</v>
      </c>
      <c r="S284" s="760">
        <f t="shared" si="869"/>
        <v>0</v>
      </c>
      <c r="T284" s="760">
        <f t="shared" si="870"/>
        <v>0</v>
      </c>
      <c r="U284" s="761">
        <f t="shared" si="871"/>
        <v>0</v>
      </c>
      <c r="V284" s="779" t="s">
        <v>37</v>
      </c>
      <c r="W284" s="760"/>
      <c r="X284" s="760"/>
      <c r="Y284" s="763"/>
      <c r="Z284" s="762"/>
      <c r="AA284" s="762"/>
      <c r="AB284" s="760"/>
      <c r="AC284" s="763"/>
      <c r="AD284" s="762"/>
      <c r="AE284" s="313"/>
    </row>
    <row r="285" spans="1:40">
      <c r="A285" s="276"/>
      <c r="B285" s="82" t="s">
        <v>64</v>
      </c>
      <c r="C285" s="87"/>
      <c r="D285" s="88">
        <v>4799</v>
      </c>
      <c r="E285" s="88">
        <v>3313</v>
      </c>
      <c r="F285" s="89">
        <v>1044</v>
      </c>
      <c r="G285" s="98">
        <v>9156</v>
      </c>
      <c r="H285" s="90"/>
      <c r="I285" s="88"/>
      <c r="J285" s="724"/>
      <c r="K285" s="90"/>
      <c r="L285" s="313"/>
      <c r="M285" s="764">
        <f t="shared" ref="M285:M287" si="872">IF(C285&gt;0,(C285/C282)*100,)</f>
        <v>0</v>
      </c>
      <c r="N285" s="764">
        <f t="shared" ref="N285:N287" si="873">IF(D285&gt;0,(D285/D282)*100,)</f>
        <v>59.386214577403784</v>
      </c>
      <c r="O285" s="764">
        <f t="shared" ref="O285:O287" si="874">IF(E285&gt;0,(E285/E282)*100,)</f>
        <v>56.710030811365975</v>
      </c>
      <c r="P285" s="764">
        <f t="shared" ref="P285:P287" si="875">IF(F285&gt;0,(F285/F282)*100,)</f>
        <v>57.080371787862219</v>
      </c>
      <c r="Q285" s="765">
        <f t="shared" ref="Q285:Q287" si="876">IF(G285&gt;0,(G285/G282)*100,)</f>
        <v>58.125952260030466</v>
      </c>
      <c r="R285" s="764">
        <f t="shared" ref="R285:R287" si="877">IF(H285&gt;0,(H285/H282)*100,)</f>
        <v>0</v>
      </c>
      <c r="S285" s="756">
        <f t="shared" ref="S285:S287" si="878">IF(I285&gt;0,(I285/I282)*100,)</f>
        <v>0</v>
      </c>
      <c r="T285" s="764">
        <f t="shared" ref="T285:T287" si="879">IF(J285&gt;0,(J285/J282)*100,)</f>
        <v>0</v>
      </c>
      <c r="U285" s="765">
        <f t="shared" ref="U285:U287" si="880">IF(K285&gt;0,(K285/K282)*100,)</f>
        <v>0</v>
      </c>
      <c r="V285" s="766">
        <f>+M285+M288</f>
        <v>0</v>
      </c>
      <c r="W285" s="767">
        <f t="shared" ref="W285:W287" si="881">+N285+N288</f>
        <v>65.858185868085627</v>
      </c>
      <c r="X285" s="767">
        <f t="shared" ref="X285:X287" si="882">+O285+O288</f>
        <v>61.811023622047252</v>
      </c>
      <c r="Y285" s="768">
        <f t="shared" ref="Y285:Y287" si="883">+P285+P288</f>
        <v>63.586659376708582</v>
      </c>
      <c r="Z285" s="769">
        <f t="shared" ref="Z285:Z287" si="884">+Q285+Q288</f>
        <v>64.093448450990351</v>
      </c>
      <c r="AA285" s="769">
        <f t="shared" ref="AA285:AA287" si="885">+R285+R288</f>
        <v>0</v>
      </c>
      <c r="AB285" s="767">
        <f t="shared" ref="AB285:AB287" si="886">+S285+S288</f>
        <v>0</v>
      </c>
      <c r="AC285" s="768">
        <f t="shared" ref="AC285:AC287" si="887">+T285+T288</f>
        <v>0</v>
      </c>
      <c r="AD285" s="769">
        <f t="shared" ref="AD285:AD287" si="888">+U285+U288</f>
        <v>0</v>
      </c>
      <c r="AE285" s="313"/>
      <c r="AG285" s="4">
        <f>+M285+M288+M291</f>
        <v>0</v>
      </c>
      <c r="AH285" s="4">
        <f t="shared" ref="AH285:AH287" si="889">+N285+N288+N291</f>
        <v>100</v>
      </c>
      <c r="AI285" s="4">
        <f t="shared" ref="AI285:AI287" si="890">+O285+O288+O291</f>
        <v>100</v>
      </c>
      <c r="AJ285" s="4">
        <f t="shared" ref="AJ285:AJ287" si="891">+P285+P288+P291</f>
        <v>100</v>
      </c>
      <c r="AK285" s="4">
        <f t="shared" ref="AK285:AK287" si="892">+Q285+Q288+Q291</f>
        <v>100</v>
      </c>
      <c r="AL285" s="4">
        <f t="shared" ref="AL285:AL287" si="893">+R285+R288+R291</f>
        <v>0</v>
      </c>
      <c r="AM285" s="4">
        <f t="shared" ref="AM285:AM287" si="894">+S285+S288+S291</f>
        <v>0</v>
      </c>
      <c r="AN285" s="4">
        <f t="shared" ref="AN285:AN287" si="895">+T285+T288+T291</f>
        <v>0</v>
      </c>
    </row>
    <row r="286" spans="1:40">
      <c r="B286" s="82" t="s">
        <v>864</v>
      </c>
      <c r="C286" s="87"/>
      <c r="D286" s="88">
        <v>5157</v>
      </c>
      <c r="E286" s="88">
        <v>3511</v>
      </c>
      <c r="F286" s="89">
        <v>1096</v>
      </c>
      <c r="G286" s="98">
        <v>9764</v>
      </c>
      <c r="H286" s="90"/>
      <c r="I286" s="88"/>
      <c r="J286" s="724"/>
      <c r="K286" s="90"/>
      <c r="L286" s="313"/>
      <c r="M286" s="605">
        <f t="shared" si="872"/>
        <v>0</v>
      </c>
      <c r="N286" s="605">
        <f t="shared" si="873"/>
        <v>62.373004354136427</v>
      </c>
      <c r="O286" s="605">
        <f t="shared" si="874"/>
        <v>57.651888341543511</v>
      </c>
      <c r="P286" s="606">
        <f t="shared" si="875"/>
        <v>56.233966136480248</v>
      </c>
      <c r="Q286" s="607">
        <f t="shared" si="876"/>
        <v>59.876126816704478</v>
      </c>
      <c r="R286" s="608">
        <f t="shared" si="877"/>
        <v>0</v>
      </c>
      <c r="S286" s="605">
        <f t="shared" si="878"/>
        <v>0</v>
      </c>
      <c r="T286" s="606">
        <f t="shared" si="879"/>
        <v>0</v>
      </c>
      <c r="U286" s="609">
        <f t="shared" si="880"/>
        <v>0</v>
      </c>
      <c r="V286" s="734">
        <f t="shared" ref="V286:V287" si="896">+M286+M289</f>
        <v>0</v>
      </c>
      <c r="W286" s="734">
        <f t="shared" si="881"/>
        <v>69.714562167392359</v>
      </c>
      <c r="X286" s="743">
        <f t="shared" si="882"/>
        <v>66.026272577996707</v>
      </c>
      <c r="Y286" s="743">
        <f t="shared" si="883"/>
        <v>65.21292970754233</v>
      </c>
      <c r="Z286" s="744">
        <f t="shared" si="884"/>
        <v>67.799104678972213</v>
      </c>
      <c r="AA286" s="744">
        <f t="shared" si="885"/>
        <v>0</v>
      </c>
      <c r="AB286" s="743">
        <f t="shared" si="886"/>
        <v>0</v>
      </c>
      <c r="AC286" s="745">
        <f t="shared" si="887"/>
        <v>0</v>
      </c>
      <c r="AD286" s="743">
        <f t="shared" si="888"/>
        <v>0</v>
      </c>
      <c r="AE286" s="313"/>
      <c r="AG286" s="4">
        <f t="shared" ref="AG286:AG287" si="897">+M286+M289+M292</f>
        <v>0</v>
      </c>
      <c r="AH286" s="4">
        <f t="shared" si="889"/>
        <v>100</v>
      </c>
      <c r="AI286" s="4">
        <f t="shared" si="890"/>
        <v>100</v>
      </c>
      <c r="AJ286" s="4">
        <f t="shared" si="891"/>
        <v>100</v>
      </c>
      <c r="AK286" s="4">
        <f t="shared" si="892"/>
        <v>100</v>
      </c>
      <c r="AL286" s="4">
        <f t="shared" si="893"/>
        <v>0</v>
      </c>
      <c r="AM286" s="4">
        <f t="shared" si="894"/>
        <v>0</v>
      </c>
      <c r="AN286" s="4">
        <f t="shared" si="895"/>
        <v>0</v>
      </c>
    </row>
    <row r="287" spans="1:40">
      <c r="A287" s="276"/>
      <c r="B287" s="86" t="s">
        <v>1054</v>
      </c>
      <c r="C287" s="91"/>
      <c r="D287" s="92">
        <v>4948</v>
      </c>
      <c r="E287" s="92">
        <v>3815</v>
      </c>
      <c r="F287" s="93">
        <v>1233</v>
      </c>
      <c r="G287" s="99">
        <v>9996</v>
      </c>
      <c r="H287" s="94"/>
      <c r="I287" s="92"/>
      <c r="J287" s="725"/>
      <c r="K287" s="94"/>
      <c r="L287" s="313"/>
      <c r="M287" s="610">
        <f t="shared" si="872"/>
        <v>0</v>
      </c>
      <c r="N287" s="610">
        <f t="shared" si="873"/>
        <v>70.434163701067618</v>
      </c>
      <c r="O287" s="610">
        <f t="shared" si="874"/>
        <v>67.248369469416531</v>
      </c>
      <c r="P287" s="611">
        <f t="shared" si="875"/>
        <v>62.14717741935484</v>
      </c>
      <c r="Q287" s="612">
        <f t="shared" si="876"/>
        <v>68.083367388639147</v>
      </c>
      <c r="R287" s="613">
        <f t="shared" si="877"/>
        <v>0</v>
      </c>
      <c r="S287" s="610">
        <f t="shared" si="878"/>
        <v>0</v>
      </c>
      <c r="T287" s="611">
        <f t="shared" si="879"/>
        <v>0</v>
      </c>
      <c r="U287" s="614">
        <f t="shared" si="880"/>
        <v>0</v>
      </c>
      <c r="V287" s="770">
        <f t="shared" si="896"/>
        <v>0</v>
      </c>
      <c r="W287" s="771">
        <f t="shared" si="881"/>
        <v>77.893238434163706</v>
      </c>
      <c r="X287" s="771">
        <f t="shared" si="882"/>
        <v>75.638991715141898</v>
      </c>
      <c r="Y287" s="772">
        <f t="shared" si="883"/>
        <v>71.320564516129039</v>
      </c>
      <c r="Z287" s="770">
        <f t="shared" si="884"/>
        <v>76.134041683694321</v>
      </c>
      <c r="AA287" s="770">
        <f t="shared" si="885"/>
        <v>0</v>
      </c>
      <c r="AB287" s="771">
        <f t="shared" si="886"/>
        <v>0</v>
      </c>
      <c r="AC287" s="772">
        <f t="shared" si="887"/>
        <v>0</v>
      </c>
      <c r="AD287" s="770">
        <f t="shared" si="888"/>
        <v>0</v>
      </c>
      <c r="AE287" s="313"/>
      <c r="AG287" s="4">
        <f t="shared" si="897"/>
        <v>0</v>
      </c>
      <c r="AH287" s="4">
        <f t="shared" si="889"/>
        <v>100</v>
      </c>
      <c r="AI287" s="4">
        <f t="shared" si="890"/>
        <v>100</v>
      </c>
      <c r="AJ287" s="4">
        <f t="shared" si="891"/>
        <v>100</v>
      </c>
      <c r="AK287" s="4">
        <f t="shared" si="892"/>
        <v>100</v>
      </c>
      <c r="AL287" s="4">
        <f t="shared" si="893"/>
        <v>0</v>
      </c>
      <c r="AM287" s="4">
        <f t="shared" si="894"/>
        <v>0</v>
      </c>
      <c r="AN287" s="4">
        <f t="shared" si="895"/>
        <v>0</v>
      </c>
    </row>
    <row r="288" spans="1:40">
      <c r="A288" s="276"/>
      <c r="B288" s="82" t="s">
        <v>66</v>
      </c>
      <c r="C288" s="87"/>
      <c r="D288" s="88">
        <v>523</v>
      </c>
      <c r="E288" s="88">
        <v>298</v>
      </c>
      <c r="F288" s="89">
        <v>119</v>
      </c>
      <c r="G288" s="98">
        <v>940</v>
      </c>
      <c r="H288" s="90"/>
      <c r="I288" s="88"/>
      <c r="J288" s="724"/>
      <c r="K288" s="90"/>
      <c r="L288" s="313"/>
      <c r="M288" s="905">
        <f t="shared" ref="M288:M290" si="898">IF(C288&gt;0,(C288/C282)*100,)</f>
        <v>0</v>
      </c>
      <c r="N288" s="716">
        <f>IF(D288&gt;0,(D288/D282)*100,)</f>
        <v>6.4719712906818465</v>
      </c>
      <c r="O288" s="716">
        <f t="shared" ref="O288:O290" si="899">IF(E288&gt;0,(E288/E282)*100,)</f>
        <v>5.1009928106812739</v>
      </c>
      <c r="P288" s="717">
        <f t="shared" ref="P288:P290" si="900">IF(F288&gt;0,(F288/F282)*100,)</f>
        <v>6.506287588846364</v>
      </c>
      <c r="Q288" s="718">
        <f t="shared" ref="Q288:Q290" si="901">IF(G288&gt;0,(G288/G282)*100,)</f>
        <v>5.9674961909598787</v>
      </c>
      <c r="R288" s="719">
        <f t="shared" ref="R288:R290" si="902">IF(H288&gt;0,(H288/H282)*100,)</f>
        <v>0</v>
      </c>
      <c r="S288" s="716">
        <f t="shared" ref="S288:S290" si="903">IF(I288&gt;0,(I288/I282)*100,)</f>
        <v>0</v>
      </c>
      <c r="T288" s="717">
        <f t="shared" ref="T288:T290" si="904">IF(J288&gt;0,(J288/J282)*100,)</f>
        <v>0</v>
      </c>
      <c r="U288" s="720">
        <f t="shared" ref="U288:U290" si="905">IF(K288&gt;0,(K288/K282)*100,)</f>
        <v>0</v>
      </c>
      <c r="V288" s="773"/>
      <c r="W288" s="774"/>
      <c r="X288" s="774"/>
      <c r="Y288" s="775"/>
      <c r="Z288" s="776"/>
      <c r="AA288" s="776"/>
      <c r="AB288" s="774"/>
      <c r="AC288" s="775"/>
      <c r="AD288" s="776"/>
      <c r="AE288" s="313"/>
    </row>
    <row r="289" spans="1:40">
      <c r="A289" s="276"/>
      <c r="B289" s="82" t="s">
        <v>866</v>
      </c>
      <c r="C289" s="87"/>
      <c r="D289" s="88">
        <v>607</v>
      </c>
      <c r="E289" s="88">
        <v>510</v>
      </c>
      <c r="F289" s="89">
        <v>175</v>
      </c>
      <c r="G289" s="98">
        <v>1292</v>
      </c>
      <c r="H289" s="90"/>
      <c r="I289" s="88"/>
      <c r="J289" s="724"/>
      <c r="K289" s="90"/>
      <c r="L289" s="313"/>
      <c r="M289" s="605">
        <f t="shared" si="898"/>
        <v>0</v>
      </c>
      <c r="N289" s="605">
        <f t="shared" ref="N289:N290" si="906">IF(D289&gt;0,(D289/D283)*100,)</f>
        <v>7.3415578132559265</v>
      </c>
      <c r="O289" s="605">
        <f t="shared" si="899"/>
        <v>8.3743842364532011</v>
      </c>
      <c r="P289" s="606">
        <f t="shared" si="900"/>
        <v>8.9789635710620832</v>
      </c>
      <c r="Q289" s="607">
        <f t="shared" si="901"/>
        <v>7.9229778622677385</v>
      </c>
      <c r="R289" s="608">
        <f t="shared" si="902"/>
        <v>0</v>
      </c>
      <c r="S289" s="605">
        <f t="shared" si="903"/>
        <v>0</v>
      </c>
      <c r="T289" s="606">
        <f t="shared" si="904"/>
        <v>0</v>
      </c>
      <c r="U289" s="609">
        <f t="shared" si="905"/>
        <v>0</v>
      </c>
      <c r="V289" s="734"/>
      <c r="W289" s="734"/>
      <c r="X289" s="743"/>
      <c r="Y289" s="743"/>
      <c r="Z289" s="744"/>
      <c r="AA289" s="744"/>
      <c r="AB289" s="743"/>
      <c r="AC289" s="745"/>
      <c r="AD289" s="743"/>
      <c r="AE289" s="313"/>
    </row>
    <row r="290" spans="1:40">
      <c r="A290" s="276"/>
      <c r="B290" s="86" t="s">
        <v>1058</v>
      </c>
      <c r="C290" s="91"/>
      <c r="D290" s="92">
        <v>524</v>
      </c>
      <c r="E290" s="92">
        <v>476</v>
      </c>
      <c r="F290" s="93">
        <v>182</v>
      </c>
      <c r="G290" s="99">
        <v>1182</v>
      </c>
      <c r="H290" s="94"/>
      <c r="I290" s="92"/>
      <c r="J290" s="725"/>
      <c r="K290" s="94"/>
      <c r="L290" s="313"/>
      <c r="M290" s="610">
        <f t="shared" si="898"/>
        <v>0</v>
      </c>
      <c r="N290" s="610">
        <f t="shared" si="906"/>
        <v>7.4590747330960854</v>
      </c>
      <c r="O290" s="610">
        <f t="shared" si="899"/>
        <v>8.3906222457253659</v>
      </c>
      <c r="P290" s="611">
        <f t="shared" si="900"/>
        <v>9.1733870967741939</v>
      </c>
      <c r="Q290" s="612">
        <f t="shared" si="901"/>
        <v>8.0506742950551704</v>
      </c>
      <c r="R290" s="613">
        <f t="shared" si="902"/>
        <v>0</v>
      </c>
      <c r="S290" s="610">
        <f t="shared" si="903"/>
        <v>0</v>
      </c>
      <c r="T290" s="611">
        <f t="shared" si="904"/>
        <v>0</v>
      </c>
      <c r="U290" s="614">
        <f t="shared" si="905"/>
        <v>0</v>
      </c>
      <c r="V290" s="770"/>
      <c r="W290" s="771"/>
      <c r="X290" s="771"/>
      <c r="Y290" s="772"/>
      <c r="Z290" s="770"/>
      <c r="AA290" s="770"/>
      <c r="AB290" s="771"/>
      <c r="AC290" s="772"/>
      <c r="AD290" s="770"/>
      <c r="AE290" s="313"/>
    </row>
    <row r="291" spans="1:40">
      <c r="A291" s="276"/>
      <c r="B291" s="82" t="s">
        <v>68</v>
      </c>
      <c r="C291" s="87"/>
      <c r="D291" s="88">
        <v>2759</v>
      </c>
      <c r="E291" s="88">
        <v>2231</v>
      </c>
      <c r="F291" s="89">
        <v>666</v>
      </c>
      <c r="G291" s="98">
        <v>5656</v>
      </c>
      <c r="H291" s="90"/>
      <c r="I291" s="88"/>
      <c r="J291" s="724"/>
      <c r="K291" s="90"/>
      <c r="L291" s="313"/>
      <c r="M291" s="905">
        <f t="shared" ref="M291:M293" si="907">IF(C291&gt;0,(C291/C282)*100,)</f>
        <v>0</v>
      </c>
      <c r="N291" s="716">
        <f>IF(D291&gt;0,(D291/D282)*100,)</f>
        <v>34.141814131914366</v>
      </c>
      <c r="O291" s="716">
        <f t="shared" ref="O291:O293" si="908">IF(E291&gt;0,(E291/E282)*100,)</f>
        <v>38.188976377952756</v>
      </c>
      <c r="P291" s="717">
        <f t="shared" ref="P291:P293" si="909">IF(F291&gt;0,(F291/F282)*100,)</f>
        <v>36.413340623291418</v>
      </c>
      <c r="Q291" s="718">
        <f t="shared" ref="Q291:Q293" si="910">IF(G291&gt;0,(G291/G282)*100,)</f>
        <v>35.906551549009649</v>
      </c>
      <c r="R291" s="719">
        <f t="shared" ref="R291:R293" si="911">IF(H291&gt;0,(H291/H282)*100,)</f>
        <v>0</v>
      </c>
      <c r="S291" s="716">
        <f t="shared" ref="S291:S293" si="912">IF(I291&gt;0,(I291/I282)*100,)</f>
        <v>0</v>
      </c>
      <c r="T291" s="717">
        <f t="shared" ref="T291:T293" si="913">IF(J291&gt;0,(J291/J282)*100,)</f>
        <v>0</v>
      </c>
      <c r="U291" s="720">
        <f t="shared" ref="U291:U293" si="914">IF(K291&gt;0,(K291/K282)*100,)</f>
        <v>0</v>
      </c>
      <c r="V291" s="734"/>
      <c r="W291" s="734"/>
      <c r="X291" s="743"/>
      <c r="Y291" s="743"/>
      <c r="Z291" s="744"/>
      <c r="AA291" s="744"/>
      <c r="AB291" s="743"/>
      <c r="AC291" s="745"/>
      <c r="AD291" s="743"/>
      <c r="AE291" s="313"/>
    </row>
    <row r="292" spans="1:40">
      <c r="A292" s="276"/>
      <c r="B292" s="82" t="s">
        <v>868</v>
      </c>
      <c r="C292" s="87"/>
      <c r="D292" s="88">
        <v>2504</v>
      </c>
      <c r="E292" s="88">
        <v>2069</v>
      </c>
      <c r="F292" s="89">
        <v>678</v>
      </c>
      <c r="G292" s="98">
        <v>5251</v>
      </c>
      <c r="H292" s="90"/>
      <c r="I292" s="88"/>
      <c r="J292" s="724"/>
      <c r="K292" s="90"/>
      <c r="L292" s="313"/>
      <c r="M292" s="605">
        <f t="shared" si="907"/>
        <v>0</v>
      </c>
      <c r="N292" s="605">
        <f t="shared" ref="N292:N293" si="915">IF(D292&gt;0,(D292/D283)*100,)</f>
        <v>30.285437832607641</v>
      </c>
      <c r="O292" s="605">
        <f t="shared" si="908"/>
        <v>33.973727422003286</v>
      </c>
      <c r="P292" s="606">
        <f t="shared" si="909"/>
        <v>34.78707029245767</v>
      </c>
      <c r="Q292" s="607">
        <f t="shared" si="910"/>
        <v>32.20089532102778</v>
      </c>
      <c r="R292" s="608">
        <f t="shared" si="911"/>
        <v>0</v>
      </c>
      <c r="S292" s="605">
        <f t="shared" si="912"/>
        <v>0</v>
      </c>
      <c r="T292" s="606">
        <f t="shared" si="913"/>
        <v>0</v>
      </c>
      <c r="U292" s="609">
        <f t="shared" si="914"/>
        <v>0</v>
      </c>
      <c r="V292" s="734"/>
      <c r="W292" s="734"/>
      <c r="X292" s="743"/>
      <c r="Y292" s="743"/>
      <c r="Z292" s="744"/>
      <c r="AA292" s="744"/>
      <c r="AB292" s="743"/>
      <c r="AC292" s="745"/>
      <c r="AD292" s="743"/>
      <c r="AE292" s="313"/>
      <c r="AF292" s="660"/>
      <c r="AG292" s="660"/>
      <c r="AH292" s="660"/>
      <c r="AI292" s="660"/>
      <c r="AJ292" s="660"/>
      <c r="AK292" s="660"/>
      <c r="AL292" s="660"/>
      <c r="AM292" s="660"/>
      <c r="AN292" s="660"/>
    </row>
    <row r="293" spans="1:40">
      <c r="A293" s="276"/>
      <c r="B293" s="86" t="s">
        <v>1056</v>
      </c>
      <c r="C293" s="91"/>
      <c r="D293" s="92">
        <v>1553</v>
      </c>
      <c r="E293" s="92">
        <v>1382</v>
      </c>
      <c r="F293" s="93">
        <v>569</v>
      </c>
      <c r="G293" s="99">
        <v>3504</v>
      </c>
      <c r="H293" s="94"/>
      <c r="I293" s="92"/>
      <c r="J293" s="725"/>
      <c r="K293" s="94"/>
      <c r="L293" s="313"/>
      <c r="M293" s="610">
        <f t="shared" si="907"/>
        <v>0</v>
      </c>
      <c r="N293" s="610">
        <f t="shared" si="915"/>
        <v>22.106761565836301</v>
      </c>
      <c r="O293" s="610">
        <f t="shared" si="908"/>
        <v>24.361008284858098</v>
      </c>
      <c r="P293" s="611">
        <f t="shared" si="909"/>
        <v>28.679435483870968</v>
      </c>
      <c r="Q293" s="612">
        <f t="shared" si="910"/>
        <v>23.865958316305679</v>
      </c>
      <c r="R293" s="613">
        <f t="shared" si="911"/>
        <v>0</v>
      </c>
      <c r="S293" s="610">
        <f t="shared" si="912"/>
        <v>0</v>
      </c>
      <c r="T293" s="611">
        <f t="shared" si="913"/>
        <v>0</v>
      </c>
      <c r="U293" s="614">
        <f t="shared" si="914"/>
        <v>0</v>
      </c>
      <c r="V293" s="777" t="s">
        <v>649</v>
      </c>
      <c r="W293" s="771"/>
      <c r="X293" s="771"/>
      <c r="Y293" s="772"/>
      <c r="Z293" s="770"/>
      <c r="AA293" s="770"/>
      <c r="AB293" s="771"/>
      <c r="AC293" s="772"/>
      <c r="AD293" s="770"/>
      <c r="AE293" s="313"/>
    </row>
    <row r="294" spans="1:40">
      <c r="A294" s="276"/>
      <c r="B294" s="82" t="s">
        <v>70</v>
      </c>
      <c r="C294" s="87"/>
      <c r="D294" s="88">
        <v>328</v>
      </c>
      <c r="E294" s="88">
        <v>471</v>
      </c>
      <c r="F294" s="89">
        <v>134</v>
      </c>
      <c r="G294" s="98">
        <v>933</v>
      </c>
      <c r="H294" s="90"/>
      <c r="I294" s="88"/>
      <c r="J294" s="724"/>
      <c r="K294" s="90"/>
      <c r="L294" s="313"/>
      <c r="M294" s="905">
        <f t="shared" ref="M294:M296" si="916">IF(C294&gt;0,(C294/C280)*100,)</f>
        <v>0</v>
      </c>
      <c r="N294" s="716">
        <f t="shared" ref="N294:N296" si="917">IF(D294&gt;0,(D294/D280)*100,)</f>
        <v>4.9494492228761127</v>
      </c>
      <c r="O294" s="716">
        <f t="shared" ref="O294:O296" si="918">IF(E294&gt;0,(E294/E280)*100,)</f>
        <v>9.2498036135113892</v>
      </c>
      <c r="P294" s="717">
        <f t="shared" ref="P294:P296" si="919">IF(F294&gt;0,(F294/F280)*100,)</f>
        <v>9.0296495956873315</v>
      </c>
      <c r="Q294" s="718">
        <f t="shared" ref="Q294:Q296" si="920">IF(G294&gt;0,(G294/G280)*100,)</f>
        <v>7.0665757782322203</v>
      </c>
      <c r="R294" s="719">
        <f t="shared" ref="R294:R296" si="921">IF(H294&gt;0,(H294/H280)*100,)</f>
        <v>0</v>
      </c>
      <c r="S294" s="716">
        <f t="shared" ref="S294:S296" si="922">IF(I294&gt;0,(I294/I280)*100,)</f>
        <v>0</v>
      </c>
      <c r="T294" s="717">
        <f t="shared" ref="T294:T296" si="923">IF(J294&gt;0,(J294/J280)*100,)</f>
        <v>0</v>
      </c>
      <c r="U294" s="720">
        <f t="shared" ref="U294:U296" si="924">IF(K294&gt;0,(K294/K280)*100,)</f>
        <v>0</v>
      </c>
      <c r="V294" s="773">
        <f>+M294+M297+M300</f>
        <v>0</v>
      </c>
      <c r="W294" s="774">
        <f t="shared" ref="W294:W296" si="925">+N294+N297+N300</f>
        <v>53.644182888184702</v>
      </c>
      <c r="X294" s="774">
        <f t="shared" ref="X294:X296" si="926">+O294+O297+O300</f>
        <v>47.486252945797325</v>
      </c>
      <c r="Y294" s="775">
        <f t="shared" ref="Y294:Y296" si="927">+P294+P297+P300</f>
        <v>44.474393530997304</v>
      </c>
      <c r="Z294" s="776">
        <f t="shared" ref="Z294:Z296" si="928">+Q294+Q297+Q300</f>
        <v>50.238582140422636</v>
      </c>
      <c r="AA294" s="776">
        <f t="shared" ref="AA294:AA296" si="929">+R294+R297+R300</f>
        <v>0</v>
      </c>
      <c r="AB294" s="774">
        <f t="shared" ref="AB294:AB296" si="930">+S294+S297+S300</f>
        <v>0</v>
      </c>
      <c r="AC294" s="775">
        <f t="shared" ref="AC294:AC296" si="931">+T294+T297+T300</f>
        <v>0</v>
      </c>
      <c r="AD294" s="776">
        <f t="shared" ref="AD294:AD296" si="932">+U294+U297+U300</f>
        <v>0</v>
      </c>
      <c r="AE294" s="313"/>
      <c r="AG294" s="4">
        <f>+M294+M297+M300+M303</f>
        <v>0</v>
      </c>
      <c r="AH294" s="4">
        <f t="shared" ref="AH294:AH296" si="933">+N294+N297+N300+N303</f>
        <v>100</v>
      </c>
      <c r="AI294" s="4">
        <f t="shared" ref="AI294:AI296" si="934">+O294+O297+O300+O303</f>
        <v>100</v>
      </c>
      <c r="AJ294" s="4">
        <f t="shared" ref="AJ294:AJ296" si="935">+P294+P297+P300+P303</f>
        <v>100</v>
      </c>
      <c r="AK294" s="4">
        <f t="shared" ref="AK294:AK296" si="936">+Q294+Q297+Q300+Q303</f>
        <v>100</v>
      </c>
      <c r="AL294" s="4">
        <f t="shared" ref="AL294:AL296" si="937">+R294+R297+R300+R303</f>
        <v>0</v>
      </c>
      <c r="AM294" s="4">
        <f t="shared" ref="AM294:AM296" si="938">+S294+S297+S300+S303</f>
        <v>0</v>
      </c>
      <c r="AN294" s="4">
        <f t="shared" ref="AN294:AN296" si="939">+T294+T297+T300+T303</f>
        <v>0</v>
      </c>
    </row>
    <row r="295" spans="1:40">
      <c r="A295" s="276"/>
      <c r="B295" s="82" t="s">
        <v>870</v>
      </c>
      <c r="C295" s="87"/>
      <c r="D295" s="88">
        <v>683</v>
      </c>
      <c r="E295" s="88">
        <v>823</v>
      </c>
      <c r="F295" s="89">
        <v>232</v>
      </c>
      <c r="G295" s="98">
        <v>1738</v>
      </c>
      <c r="H295" s="90"/>
      <c r="I295" s="88"/>
      <c r="J295" s="724"/>
      <c r="K295" s="90"/>
      <c r="L295" s="313"/>
      <c r="M295" s="605">
        <f t="shared" si="916"/>
        <v>0</v>
      </c>
      <c r="N295" s="605">
        <f t="shared" si="917"/>
        <v>11.446287916876152</v>
      </c>
      <c r="O295" s="605">
        <f t="shared" si="918"/>
        <v>16.690326505779758</v>
      </c>
      <c r="P295" s="606">
        <f t="shared" si="919"/>
        <v>15.476984656437626</v>
      </c>
      <c r="Q295" s="607">
        <f t="shared" si="920"/>
        <v>14.019520851818989</v>
      </c>
      <c r="R295" s="608">
        <f t="shared" si="921"/>
        <v>0</v>
      </c>
      <c r="S295" s="605">
        <f t="shared" si="922"/>
        <v>0</v>
      </c>
      <c r="T295" s="606">
        <f t="shared" si="923"/>
        <v>0</v>
      </c>
      <c r="U295" s="609">
        <f t="shared" si="924"/>
        <v>0</v>
      </c>
      <c r="V295" s="734">
        <f t="shared" ref="V295:V296" si="940">+M295+M298+M301</f>
        <v>0</v>
      </c>
      <c r="W295" s="734">
        <f t="shared" si="925"/>
        <v>59.946371711077589</v>
      </c>
      <c r="X295" s="743">
        <f t="shared" si="926"/>
        <v>53.457716487527883</v>
      </c>
      <c r="Y295" s="743">
        <f t="shared" si="927"/>
        <v>52.434956637758503</v>
      </c>
      <c r="Z295" s="744">
        <f t="shared" si="928"/>
        <v>56.457207388884413</v>
      </c>
      <c r="AA295" s="744">
        <f t="shared" si="929"/>
        <v>0</v>
      </c>
      <c r="AB295" s="743">
        <f t="shared" si="930"/>
        <v>0</v>
      </c>
      <c r="AC295" s="745">
        <f t="shared" si="931"/>
        <v>0</v>
      </c>
      <c r="AD295" s="743">
        <f t="shared" si="932"/>
        <v>0</v>
      </c>
      <c r="AE295" s="313"/>
      <c r="AG295" s="4">
        <f t="shared" ref="AG295:AG296" si="941">+M295+M298+M301+M304</f>
        <v>0</v>
      </c>
      <c r="AH295" s="4">
        <f t="shared" si="933"/>
        <v>100</v>
      </c>
      <c r="AI295" s="4">
        <f t="shared" si="934"/>
        <v>100</v>
      </c>
      <c r="AJ295" s="4">
        <f t="shared" si="935"/>
        <v>100</v>
      </c>
      <c r="AK295" s="4">
        <f t="shared" si="936"/>
        <v>100</v>
      </c>
      <c r="AL295" s="4">
        <f t="shared" si="937"/>
        <v>0</v>
      </c>
      <c r="AM295" s="4">
        <f t="shared" si="938"/>
        <v>0</v>
      </c>
      <c r="AN295" s="4">
        <f t="shared" si="939"/>
        <v>0</v>
      </c>
    </row>
    <row r="296" spans="1:40">
      <c r="A296" s="276"/>
      <c r="B296" s="86" t="s">
        <v>1060</v>
      </c>
      <c r="C296" s="91"/>
      <c r="D296" s="92">
        <v>838</v>
      </c>
      <c r="E296" s="92">
        <v>857</v>
      </c>
      <c r="F296" s="93">
        <v>292</v>
      </c>
      <c r="G296" s="99">
        <v>1987</v>
      </c>
      <c r="H296" s="94"/>
      <c r="I296" s="714"/>
      <c r="J296" s="725"/>
      <c r="K296" s="94"/>
      <c r="L296" s="313"/>
      <c r="M296" s="610">
        <f t="shared" si="916"/>
        <v>0</v>
      </c>
      <c r="N296" s="610">
        <f t="shared" si="917"/>
        <v>10.370003712411831</v>
      </c>
      <c r="O296" s="610">
        <f t="shared" si="918"/>
        <v>14.66963368709346</v>
      </c>
      <c r="P296" s="611">
        <f t="shared" si="919"/>
        <v>15.965008201202844</v>
      </c>
      <c r="Q296" s="612">
        <f t="shared" si="920"/>
        <v>12.61427120365668</v>
      </c>
      <c r="R296" s="613">
        <f t="shared" si="921"/>
        <v>0</v>
      </c>
      <c r="S296" s="610">
        <f t="shared" si="922"/>
        <v>0</v>
      </c>
      <c r="T296" s="611">
        <f t="shared" si="923"/>
        <v>0</v>
      </c>
      <c r="U296" s="614">
        <f t="shared" si="924"/>
        <v>0</v>
      </c>
      <c r="V296" s="770">
        <f t="shared" si="940"/>
        <v>0</v>
      </c>
      <c r="W296" s="771">
        <f t="shared" si="925"/>
        <v>50.860042074000745</v>
      </c>
      <c r="X296" s="771">
        <f t="shared" si="926"/>
        <v>48.048613488531323</v>
      </c>
      <c r="Y296" s="772">
        <f t="shared" si="927"/>
        <v>49.425915800984143</v>
      </c>
      <c r="Z296" s="770">
        <f t="shared" si="928"/>
        <v>49.650837988826815</v>
      </c>
      <c r="AA296" s="770">
        <f t="shared" si="929"/>
        <v>0</v>
      </c>
      <c r="AB296" s="771">
        <f t="shared" si="930"/>
        <v>0</v>
      </c>
      <c r="AC296" s="772">
        <f t="shared" si="931"/>
        <v>0</v>
      </c>
      <c r="AD296" s="770">
        <f t="shared" si="932"/>
        <v>0</v>
      </c>
      <c r="AE296" s="313"/>
      <c r="AG296" s="4">
        <f t="shared" si="941"/>
        <v>0</v>
      </c>
      <c r="AH296" s="4">
        <f t="shared" si="933"/>
        <v>100</v>
      </c>
      <c r="AI296" s="599">
        <f t="shared" si="934"/>
        <v>100</v>
      </c>
      <c r="AJ296" s="4">
        <f t="shared" si="935"/>
        <v>100</v>
      </c>
      <c r="AK296" s="4">
        <f t="shared" si="936"/>
        <v>100</v>
      </c>
      <c r="AL296" s="4">
        <f t="shared" si="937"/>
        <v>0</v>
      </c>
      <c r="AM296" s="4">
        <f t="shared" si="938"/>
        <v>0</v>
      </c>
      <c r="AN296" s="4">
        <f t="shared" si="939"/>
        <v>0</v>
      </c>
    </row>
    <row r="297" spans="1:40">
      <c r="A297" s="276"/>
      <c r="B297" s="82" t="s">
        <v>72</v>
      </c>
      <c r="C297" s="87"/>
      <c r="D297" s="88">
        <v>1504</v>
      </c>
      <c r="E297" s="88">
        <v>845</v>
      </c>
      <c r="F297" s="89">
        <v>201</v>
      </c>
      <c r="G297" s="98">
        <v>2550</v>
      </c>
      <c r="H297" s="90"/>
      <c r="I297" s="88"/>
      <c r="J297" s="724"/>
      <c r="K297" s="90"/>
      <c r="L297" s="313"/>
      <c r="M297" s="905">
        <f t="shared" ref="M297:M299" si="942">IF(C297&gt;0,(C297/C280)*100,)</f>
        <v>0</v>
      </c>
      <c r="N297" s="716">
        <f t="shared" ref="N297:N299" si="943">IF(D297&gt;0,(D297/D280)*100,)</f>
        <v>22.695035460992909</v>
      </c>
      <c r="O297" s="716">
        <f t="shared" ref="O297:O299" si="944">IF(E297&gt;0,(E297/E280)*100,)</f>
        <v>16.594658287509819</v>
      </c>
      <c r="P297" s="717">
        <f t="shared" ref="P297:P299" si="945">IF(F297&gt;0,(F297/F280)*100,)</f>
        <v>13.544474393530997</v>
      </c>
      <c r="Q297" s="718">
        <f t="shared" ref="Q297:Q299" si="946">IF(G297&gt;0,(G297/G280)*100,)</f>
        <v>19.313792319927288</v>
      </c>
      <c r="R297" s="719">
        <f t="shared" ref="R297:R299" si="947">IF(H297&gt;0,(H297/H280)*100,)</f>
        <v>0</v>
      </c>
      <c r="S297" s="716">
        <f t="shared" ref="S297:S299" si="948">IF(I297&gt;0,(I297/I280)*100,)</f>
        <v>0</v>
      </c>
      <c r="T297" s="717">
        <f t="shared" ref="T297:T299" si="949">IF(J297&gt;0,(J297/J280)*100,)</f>
        <v>0</v>
      </c>
      <c r="U297" s="720">
        <f t="shared" ref="U297:U299" si="950">IF(K297&gt;0,(K297/K280)*100,)</f>
        <v>0</v>
      </c>
      <c r="V297" s="773"/>
      <c r="W297" s="774"/>
      <c r="X297" s="774"/>
      <c r="Y297" s="775"/>
      <c r="Z297" s="776"/>
      <c r="AA297" s="776"/>
      <c r="AB297" s="774"/>
      <c r="AC297" s="775"/>
      <c r="AD297" s="776"/>
      <c r="AE297" s="313"/>
    </row>
    <row r="298" spans="1:40">
      <c r="A298" s="276"/>
      <c r="B298" s="82" t="s">
        <v>872</v>
      </c>
      <c r="C298" s="87"/>
      <c r="D298" s="88">
        <v>1483</v>
      </c>
      <c r="E298" s="88">
        <v>870</v>
      </c>
      <c r="F298" s="89">
        <v>263</v>
      </c>
      <c r="G298" s="98">
        <v>2616</v>
      </c>
      <c r="H298" s="90"/>
      <c r="I298" s="88"/>
      <c r="J298" s="724"/>
      <c r="K298" s="90"/>
      <c r="L298" s="313"/>
      <c r="M298" s="605">
        <f t="shared" si="942"/>
        <v>0</v>
      </c>
      <c r="N298" s="605">
        <f t="shared" si="943"/>
        <v>24.853360147477794</v>
      </c>
      <c r="O298" s="605">
        <f t="shared" si="944"/>
        <v>17.643480024335833</v>
      </c>
      <c r="P298" s="606">
        <f t="shared" si="945"/>
        <v>17.545030020013343</v>
      </c>
      <c r="Q298" s="607">
        <f t="shared" si="946"/>
        <v>21.101879486972656</v>
      </c>
      <c r="R298" s="608">
        <f t="shared" si="947"/>
        <v>0</v>
      </c>
      <c r="S298" s="605">
        <f t="shared" si="948"/>
        <v>0</v>
      </c>
      <c r="T298" s="606">
        <f t="shared" si="949"/>
        <v>0</v>
      </c>
      <c r="U298" s="609">
        <f t="shared" si="950"/>
        <v>0</v>
      </c>
      <c r="V298" s="734"/>
      <c r="W298" s="734"/>
      <c r="X298" s="743"/>
      <c r="Y298" s="743"/>
      <c r="Z298" s="744"/>
      <c r="AA298" s="744"/>
      <c r="AB298" s="743"/>
      <c r="AC298" s="745"/>
      <c r="AD298" s="743"/>
      <c r="AE298" s="313"/>
    </row>
    <row r="299" spans="1:40">
      <c r="A299" s="276"/>
      <c r="B299" s="86" t="s">
        <v>1062</v>
      </c>
      <c r="C299" s="91"/>
      <c r="D299" s="92">
        <v>1666</v>
      </c>
      <c r="E299" s="92">
        <v>978</v>
      </c>
      <c r="F299" s="93">
        <v>284</v>
      </c>
      <c r="G299" s="99">
        <v>2928</v>
      </c>
      <c r="H299" s="94"/>
      <c r="I299" s="92"/>
      <c r="J299" s="725"/>
      <c r="K299" s="94"/>
      <c r="L299" s="313"/>
      <c r="M299" s="610">
        <f t="shared" si="942"/>
        <v>0</v>
      </c>
      <c r="N299" s="610">
        <f t="shared" si="943"/>
        <v>20.616260363816359</v>
      </c>
      <c r="O299" s="610">
        <f t="shared" si="944"/>
        <v>16.740842177336528</v>
      </c>
      <c r="P299" s="611">
        <f t="shared" si="945"/>
        <v>15.527610716238382</v>
      </c>
      <c r="Q299" s="612">
        <f t="shared" si="946"/>
        <v>18.588115794819707</v>
      </c>
      <c r="R299" s="613">
        <f t="shared" si="947"/>
        <v>0</v>
      </c>
      <c r="S299" s="610">
        <f t="shared" si="948"/>
        <v>0</v>
      </c>
      <c r="T299" s="611">
        <f t="shared" si="949"/>
        <v>0</v>
      </c>
      <c r="U299" s="614">
        <f t="shared" si="950"/>
        <v>0</v>
      </c>
      <c r="V299" s="770"/>
      <c r="W299" s="771"/>
      <c r="X299" s="771"/>
      <c r="Y299" s="772"/>
      <c r="Z299" s="770"/>
      <c r="AA299" s="770"/>
      <c r="AB299" s="771"/>
      <c r="AC299" s="772"/>
      <c r="AD299" s="770"/>
      <c r="AE299" s="313"/>
    </row>
    <row r="300" spans="1:40">
      <c r="A300" s="276"/>
      <c r="B300" s="82" t="s">
        <v>74</v>
      </c>
      <c r="C300" s="87"/>
      <c r="D300" s="88">
        <v>1723</v>
      </c>
      <c r="E300" s="88">
        <v>1102</v>
      </c>
      <c r="F300" s="89">
        <v>325</v>
      </c>
      <c r="G300" s="98">
        <v>3150</v>
      </c>
      <c r="H300" s="90"/>
      <c r="I300" s="88"/>
      <c r="J300" s="724"/>
      <c r="K300" s="90"/>
      <c r="L300" s="313"/>
      <c r="M300" s="905">
        <f t="shared" ref="M300:M302" si="951">IF(C300&gt;0,(C300/C280)*100,)</f>
        <v>0</v>
      </c>
      <c r="N300" s="716">
        <f t="shared" ref="N300:N302" si="952">IF(D300&gt;0,(D300/D280)*100,)</f>
        <v>25.999698204315681</v>
      </c>
      <c r="O300" s="716">
        <f t="shared" ref="O300:O302" si="953">IF(E300&gt;0,(E300/E280)*100,)</f>
        <v>21.641791044776117</v>
      </c>
      <c r="P300" s="717">
        <f t="shared" ref="P300:P302" si="954">IF(F300&gt;0,(F300/F280)*100,)</f>
        <v>21.900269541778975</v>
      </c>
      <c r="Q300" s="718">
        <f t="shared" ref="Q300:Q302" si="955">IF(G300&gt;0,(G300/G280)*100,)</f>
        <v>23.858214042263125</v>
      </c>
      <c r="R300" s="719">
        <f t="shared" ref="R300:R302" si="956">IF(H300&gt;0,(H300/H280)*100,)</f>
        <v>0</v>
      </c>
      <c r="S300" s="716">
        <f t="shared" ref="S300:S302" si="957">IF(I300&gt;0,(I300/I280)*100,)</f>
        <v>0</v>
      </c>
      <c r="T300" s="717">
        <f t="shared" ref="T300:T302" si="958">IF(J300&gt;0,(J300/J280)*100,)</f>
        <v>0</v>
      </c>
      <c r="U300" s="720">
        <f t="shared" ref="U300:U302" si="959">IF(K300&gt;0,(K300/K280)*100,)</f>
        <v>0</v>
      </c>
      <c r="V300" s="773"/>
      <c r="W300" s="774"/>
      <c r="X300" s="774"/>
      <c r="Y300" s="775"/>
      <c r="Z300" s="776"/>
      <c r="AA300" s="776"/>
      <c r="AB300" s="774"/>
      <c r="AC300" s="775"/>
      <c r="AD300" s="776"/>
      <c r="AE300" s="313"/>
    </row>
    <row r="301" spans="1:40">
      <c r="A301" s="276"/>
      <c r="B301" s="82" t="s">
        <v>874</v>
      </c>
      <c r="C301" s="87"/>
      <c r="D301" s="88">
        <v>1411</v>
      </c>
      <c r="E301" s="88">
        <v>943</v>
      </c>
      <c r="F301" s="89">
        <v>291</v>
      </c>
      <c r="G301" s="98">
        <v>2645</v>
      </c>
      <c r="H301" s="90"/>
      <c r="I301" s="88"/>
      <c r="J301" s="724"/>
      <c r="K301" s="90"/>
      <c r="L301" s="313"/>
      <c r="M301" s="605">
        <f t="shared" si="951"/>
        <v>0</v>
      </c>
      <c r="N301" s="605">
        <f t="shared" si="952"/>
        <v>23.646723646723647</v>
      </c>
      <c r="O301" s="605">
        <f t="shared" si="953"/>
        <v>19.123909957412287</v>
      </c>
      <c r="P301" s="606">
        <f t="shared" si="954"/>
        <v>19.412941961307538</v>
      </c>
      <c r="Q301" s="607">
        <f t="shared" si="955"/>
        <v>21.335807050092765</v>
      </c>
      <c r="R301" s="608">
        <f t="shared" si="956"/>
        <v>0</v>
      </c>
      <c r="S301" s="605">
        <f t="shared" si="957"/>
        <v>0</v>
      </c>
      <c r="T301" s="606">
        <f t="shared" si="958"/>
        <v>0</v>
      </c>
      <c r="U301" s="609">
        <f t="shared" si="959"/>
        <v>0</v>
      </c>
      <c r="V301" s="734"/>
      <c r="W301" s="734"/>
      <c r="X301" s="743"/>
      <c r="Y301" s="743"/>
      <c r="Z301" s="744"/>
      <c r="AA301" s="744"/>
      <c r="AB301" s="743"/>
      <c r="AC301" s="745"/>
      <c r="AD301" s="743"/>
      <c r="AE301" s="313"/>
    </row>
    <row r="302" spans="1:40">
      <c r="A302" s="276"/>
      <c r="B302" s="86" t="s">
        <v>1064</v>
      </c>
      <c r="C302" s="91"/>
      <c r="D302" s="92">
        <v>1606</v>
      </c>
      <c r="E302" s="92">
        <v>972</v>
      </c>
      <c r="F302" s="93">
        <v>328</v>
      </c>
      <c r="G302" s="99">
        <v>2906</v>
      </c>
      <c r="H302" s="94"/>
      <c r="I302" s="92"/>
      <c r="J302" s="725"/>
      <c r="K302" s="94"/>
      <c r="L302" s="313"/>
      <c r="M302" s="610">
        <f t="shared" si="951"/>
        <v>0</v>
      </c>
      <c r="N302" s="610">
        <f t="shared" si="952"/>
        <v>19.873777997772553</v>
      </c>
      <c r="O302" s="610">
        <f t="shared" si="953"/>
        <v>16.638137624101333</v>
      </c>
      <c r="P302" s="611">
        <f t="shared" si="954"/>
        <v>17.933296883542919</v>
      </c>
      <c r="Q302" s="612">
        <f t="shared" si="955"/>
        <v>18.44845099035043</v>
      </c>
      <c r="R302" s="613">
        <f t="shared" si="956"/>
        <v>0</v>
      </c>
      <c r="S302" s="610">
        <f t="shared" si="957"/>
        <v>0</v>
      </c>
      <c r="T302" s="611">
        <f t="shared" si="958"/>
        <v>0</v>
      </c>
      <c r="U302" s="614">
        <f t="shared" si="959"/>
        <v>0</v>
      </c>
      <c r="V302" s="770"/>
      <c r="W302" s="771"/>
      <c r="X302" s="771"/>
      <c r="Y302" s="772"/>
      <c r="Z302" s="770"/>
      <c r="AA302" s="770"/>
      <c r="AB302" s="771"/>
      <c r="AC302" s="772"/>
      <c r="AD302" s="770"/>
      <c r="AE302" s="313"/>
    </row>
    <row r="303" spans="1:40">
      <c r="A303" s="276"/>
      <c r="B303" s="641" t="s">
        <v>76</v>
      </c>
      <c r="C303" s="642"/>
      <c r="D303" s="618">
        <v>3072</v>
      </c>
      <c r="E303" s="618">
        <v>2674</v>
      </c>
      <c r="F303" s="602">
        <v>824</v>
      </c>
      <c r="G303" s="721">
        <v>6570</v>
      </c>
      <c r="H303" s="601"/>
      <c r="I303" s="618"/>
      <c r="J303" s="723"/>
      <c r="K303" s="601"/>
      <c r="L303" s="313"/>
      <c r="M303" s="905">
        <f>IF(C303&gt;0,(C303/C280)*100,)</f>
        <v>0</v>
      </c>
      <c r="N303" s="716">
        <f t="shared" ref="N303:N305" si="960">IF(D303&gt;0,(D303/D280)*100,)</f>
        <v>46.355817111815298</v>
      </c>
      <c r="O303" s="716">
        <f t="shared" ref="O303:O305" si="961">IF(E303&gt;0,(E303/E280)*100,)</f>
        <v>52.513747054202675</v>
      </c>
      <c r="P303" s="717">
        <f t="shared" ref="P303:P305" si="962">IF(F303&gt;0,(F303/F280)*100,)</f>
        <v>55.525606469002696</v>
      </c>
      <c r="Q303" s="718">
        <f t="shared" ref="Q303:Q305" si="963">IF(G303&gt;0,(G303/G280)*100,)</f>
        <v>49.761417859577364</v>
      </c>
      <c r="R303" s="719">
        <f t="shared" ref="R303:R305" si="964">IF(H303&gt;0,(H303/H280)*100,)</f>
        <v>0</v>
      </c>
      <c r="S303" s="716">
        <f t="shared" ref="S303:S305" si="965">IF(I303&gt;0,(I303/I280)*100,)</f>
        <v>0</v>
      </c>
      <c r="T303" s="717">
        <f t="shared" ref="T303:T305" si="966">IF(J303&gt;0,(J303/J280)*100,)</f>
        <v>0</v>
      </c>
      <c r="U303" s="720">
        <f t="shared" ref="U303:U305" si="967">IF(K303&gt;0,(K303/K280)*100,)</f>
        <v>0</v>
      </c>
      <c r="V303" s="773"/>
      <c r="W303" s="774"/>
      <c r="X303" s="774"/>
      <c r="Y303" s="775"/>
      <c r="Z303" s="776"/>
      <c r="AA303" s="776"/>
      <c r="AB303" s="774"/>
      <c r="AC303" s="775"/>
      <c r="AD303" s="776"/>
      <c r="AE303" s="313"/>
    </row>
    <row r="304" spans="1:40">
      <c r="A304" s="276"/>
      <c r="B304" s="82" t="s">
        <v>876</v>
      </c>
      <c r="C304" s="87"/>
      <c r="D304" s="88">
        <v>2390</v>
      </c>
      <c r="E304" s="88">
        <v>2295</v>
      </c>
      <c r="F304" s="89">
        <v>713</v>
      </c>
      <c r="G304" s="98">
        <v>5398</v>
      </c>
      <c r="H304" s="90"/>
      <c r="I304" s="88"/>
      <c r="J304" s="724"/>
      <c r="K304" s="90"/>
      <c r="L304" s="313"/>
      <c r="M304" s="605">
        <f t="shared" ref="M304:M305" si="968">IF(C304&gt;0,(C304/C281)*100,)</f>
        <v>0</v>
      </c>
      <c r="N304" s="605">
        <f t="shared" si="960"/>
        <v>40.053628288922404</v>
      </c>
      <c r="O304" s="605">
        <f t="shared" si="961"/>
        <v>46.542283512472117</v>
      </c>
      <c r="P304" s="606">
        <f t="shared" si="962"/>
        <v>47.565043362241497</v>
      </c>
      <c r="Q304" s="607">
        <f t="shared" si="963"/>
        <v>43.542792611115594</v>
      </c>
      <c r="R304" s="608">
        <f t="shared" si="964"/>
        <v>0</v>
      </c>
      <c r="S304" s="605">
        <f t="shared" si="965"/>
        <v>0</v>
      </c>
      <c r="T304" s="606">
        <f t="shared" si="966"/>
        <v>0</v>
      </c>
      <c r="U304" s="609">
        <f t="shared" si="967"/>
        <v>0</v>
      </c>
      <c r="V304" s="734"/>
      <c r="W304" s="734"/>
      <c r="X304" s="743"/>
      <c r="Y304" s="743"/>
      <c r="Z304" s="744"/>
      <c r="AA304" s="744"/>
      <c r="AB304" s="743"/>
      <c r="AC304" s="745"/>
      <c r="AD304" s="743"/>
      <c r="AE304" s="313"/>
    </row>
    <row r="305" spans="1:31">
      <c r="A305" s="276"/>
      <c r="B305" s="86" t="s">
        <v>1066</v>
      </c>
      <c r="C305" s="91"/>
      <c r="D305" s="92">
        <v>3971</v>
      </c>
      <c r="E305" s="92">
        <v>3035</v>
      </c>
      <c r="F305" s="93">
        <v>925</v>
      </c>
      <c r="G305" s="99">
        <v>7931</v>
      </c>
      <c r="H305" s="94"/>
      <c r="I305" s="92"/>
      <c r="J305" s="725"/>
      <c r="K305" s="94"/>
      <c r="L305" s="313"/>
      <c r="M305" s="610">
        <f t="shared" si="968"/>
        <v>0</v>
      </c>
      <c r="N305" s="610">
        <f t="shared" si="960"/>
        <v>49.139957925999255</v>
      </c>
      <c r="O305" s="610">
        <f t="shared" si="961"/>
        <v>51.951386511468677</v>
      </c>
      <c r="P305" s="611">
        <f t="shared" si="962"/>
        <v>50.574084199015857</v>
      </c>
      <c r="Q305" s="612">
        <f t="shared" si="963"/>
        <v>50.349162011173185</v>
      </c>
      <c r="R305" s="613">
        <f t="shared" si="964"/>
        <v>0</v>
      </c>
      <c r="S305" s="610">
        <f t="shared" si="965"/>
        <v>0</v>
      </c>
      <c r="T305" s="611">
        <f t="shared" si="966"/>
        <v>0</v>
      </c>
      <c r="U305" s="614">
        <f t="shared" si="967"/>
        <v>0</v>
      </c>
      <c r="V305" s="770"/>
      <c r="W305" s="771"/>
      <c r="X305" s="771"/>
      <c r="Y305" s="772"/>
      <c r="Z305" s="770"/>
      <c r="AA305" s="770"/>
      <c r="AB305" s="771"/>
      <c r="AC305" s="772"/>
      <c r="AD305" s="770"/>
      <c r="AE305" s="313"/>
    </row>
    <row r="306" spans="1:31">
      <c r="A306" s="276"/>
      <c r="B306" s="82" t="s">
        <v>439</v>
      </c>
      <c r="C306" s="87"/>
      <c r="D306" s="88"/>
      <c r="E306" s="88"/>
      <c r="F306" s="89"/>
      <c r="G306" s="98"/>
      <c r="H306" s="90"/>
      <c r="I306" s="88"/>
      <c r="J306" s="724"/>
      <c r="K306" s="90"/>
      <c r="L306" s="313"/>
      <c r="M306" s="605">
        <f>IF(C306&gt;0,(C306/C277)*100,)</f>
        <v>0</v>
      </c>
      <c r="N306" s="605">
        <f t="shared" ref="N306:N308" si="969">IF(D306&gt;0,(D306/D277)*100,)</f>
        <v>0</v>
      </c>
      <c r="O306" s="605">
        <f t="shared" ref="O306:O308" si="970">IF(E306&gt;0,(E306/E277)*100,)</f>
        <v>0</v>
      </c>
      <c r="P306" s="606">
        <f t="shared" ref="P306:P308" si="971">IF(F306&gt;0,(F306/F277)*100,)</f>
        <v>0</v>
      </c>
      <c r="Q306" s="722">
        <f t="shared" ref="Q306:Q308" si="972">IF(G306&gt;0,(G306/G277)*100,)</f>
        <v>0</v>
      </c>
      <c r="R306" s="608">
        <f t="shared" ref="R306:R308" si="973">IF(H306&gt;0,(H306/H277)*100,)</f>
        <v>0</v>
      </c>
      <c r="S306" s="605">
        <f t="shared" ref="S306:S308" si="974">IF(I306&gt;0,(I306/I277)*100,)</f>
        <v>0</v>
      </c>
      <c r="T306" s="606">
        <f t="shared" ref="T306:T308" si="975">IF(J306&gt;0,(J306/J277)*100,)</f>
        <v>0</v>
      </c>
      <c r="U306" s="609">
        <f t="shared" ref="U306:U308" si="976">IF(K306&gt;0,(K306/K277)*100,)</f>
        <v>0</v>
      </c>
      <c r="V306" s="766"/>
      <c r="W306" s="767"/>
      <c r="X306" s="767"/>
      <c r="Y306" s="768"/>
      <c r="Z306" s="769"/>
      <c r="AA306" s="769"/>
      <c r="AB306" s="767"/>
      <c r="AC306" s="768"/>
      <c r="AD306" s="769"/>
      <c r="AE306" s="313"/>
    </row>
    <row r="307" spans="1:31">
      <c r="A307" s="276"/>
      <c r="B307" s="82" t="s">
        <v>878</v>
      </c>
      <c r="C307" s="87"/>
      <c r="D307" s="88"/>
      <c r="E307" s="88"/>
      <c r="F307" s="89"/>
      <c r="G307" s="98"/>
      <c r="H307" s="90"/>
      <c r="I307" s="88"/>
      <c r="J307" s="724"/>
      <c r="K307" s="90"/>
      <c r="L307" s="313"/>
      <c r="M307" s="605">
        <f t="shared" ref="M307:M308" si="977">IF(C307&gt;0,(C307/C278)*100,)</f>
        <v>0</v>
      </c>
      <c r="N307" s="296">
        <f t="shared" si="969"/>
        <v>0</v>
      </c>
      <c r="O307" s="296">
        <f t="shared" si="970"/>
        <v>0</v>
      </c>
      <c r="P307" s="296">
        <f t="shared" si="971"/>
        <v>0</v>
      </c>
      <c r="Q307" s="297">
        <f t="shared" si="972"/>
        <v>0</v>
      </c>
      <c r="R307" s="297">
        <f t="shared" si="973"/>
        <v>0</v>
      </c>
      <c r="S307" s="683">
        <f t="shared" si="974"/>
        <v>0</v>
      </c>
      <c r="T307" s="298">
        <f t="shared" si="975"/>
        <v>0</v>
      </c>
      <c r="U307" s="298">
        <f t="shared" si="976"/>
        <v>0</v>
      </c>
      <c r="V307" s="742"/>
      <c r="W307" s="734"/>
      <c r="X307" s="743"/>
      <c r="Y307" s="743"/>
      <c r="Z307" s="744"/>
      <c r="AA307" s="744"/>
      <c r="AB307" s="743"/>
      <c r="AC307" s="745"/>
      <c r="AD307" s="743"/>
      <c r="AE307" s="313"/>
    </row>
    <row r="308" spans="1:31">
      <c r="A308" s="305"/>
      <c r="B308" s="86" t="s">
        <v>1068</v>
      </c>
      <c r="C308" s="91"/>
      <c r="D308" s="92"/>
      <c r="E308" s="92"/>
      <c r="F308" s="93"/>
      <c r="G308" s="99"/>
      <c r="H308" s="94"/>
      <c r="I308" s="92"/>
      <c r="J308" s="725"/>
      <c r="K308" s="94"/>
      <c r="L308" s="313"/>
      <c r="M308" s="610">
        <f t="shared" si="977"/>
        <v>0</v>
      </c>
      <c r="N308" s="299">
        <f t="shared" si="969"/>
        <v>0</v>
      </c>
      <c r="O308" s="299">
        <f t="shared" si="970"/>
        <v>0</v>
      </c>
      <c r="P308" s="299">
        <f t="shared" si="971"/>
        <v>0</v>
      </c>
      <c r="Q308" s="300">
        <f t="shared" si="972"/>
        <v>0</v>
      </c>
      <c r="R308" s="300">
        <f t="shared" si="973"/>
        <v>0</v>
      </c>
      <c r="S308" s="684">
        <f t="shared" si="974"/>
        <v>0</v>
      </c>
      <c r="T308" s="301">
        <f t="shared" si="975"/>
        <v>0</v>
      </c>
      <c r="U308" s="301">
        <f t="shared" si="976"/>
        <v>0</v>
      </c>
      <c r="V308" s="746"/>
      <c r="W308" s="747"/>
      <c r="X308" s="748"/>
      <c r="Y308" s="748"/>
      <c r="Z308" s="749"/>
      <c r="AA308" s="749"/>
      <c r="AB308" s="748"/>
      <c r="AC308" s="750"/>
      <c r="AD308" s="748"/>
      <c r="AE308" s="313"/>
    </row>
    <row r="309" spans="1:31">
      <c r="A309" s="643" t="s">
        <v>582</v>
      </c>
      <c r="B309" s="641" t="s">
        <v>375</v>
      </c>
      <c r="C309" s="642"/>
      <c r="D309" s="618">
        <v>9508</v>
      </c>
      <c r="E309" s="618">
        <v>15973</v>
      </c>
      <c r="F309" s="602">
        <v>1813</v>
      </c>
      <c r="G309" s="98">
        <v>27294</v>
      </c>
      <c r="H309" s="601"/>
      <c r="I309" s="618"/>
      <c r="J309" s="723"/>
      <c r="K309" s="601"/>
      <c r="L309" s="313"/>
      <c r="M309" s="906"/>
      <c r="N309" s="292"/>
      <c r="O309" s="292"/>
      <c r="P309" s="292"/>
      <c r="Q309" s="293"/>
      <c r="R309" s="293"/>
      <c r="S309" s="682"/>
      <c r="T309" s="625"/>
      <c r="U309" s="294"/>
      <c r="V309" s="736"/>
      <c r="W309" s="737"/>
      <c r="X309" s="738"/>
      <c r="Y309" s="738"/>
      <c r="Z309" s="739"/>
      <c r="AA309" s="739"/>
      <c r="AB309" s="738"/>
      <c r="AC309" s="740"/>
      <c r="AD309" s="741"/>
      <c r="AE309" s="313"/>
    </row>
    <row r="310" spans="1:31">
      <c r="A310" s="276"/>
      <c r="B310" s="82" t="s">
        <v>722</v>
      </c>
      <c r="C310" s="87"/>
      <c r="D310" s="88">
        <v>8802</v>
      </c>
      <c r="E310" s="88">
        <v>17490</v>
      </c>
      <c r="F310" s="89">
        <v>2279</v>
      </c>
      <c r="G310" s="98">
        <v>28571</v>
      </c>
      <c r="H310" s="90"/>
      <c r="I310" s="88"/>
      <c r="J310" s="724"/>
      <c r="K310" s="90"/>
      <c r="L310" s="313"/>
      <c r="M310" s="907"/>
      <c r="N310" s="296"/>
      <c r="O310" s="296"/>
      <c r="P310" s="296"/>
      <c r="Q310" s="297"/>
      <c r="R310" s="297"/>
      <c r="S310" s="683"/>
      <c r="T310" s="298"/>
      <c r="U310" s="298"/>
      <c r="V310" s="742"/>
      <c r="W310" s="734"/>
      <c r="X310" s="743"/>
      <c r="Y310" s="743"/>
      <c r="Z310" s="744"/>
      <c r="AA310" s="744"/>
      <c r="AB310" s="743"/>
      <c r="AC310" s="745"/>
      <c r="AD310" s="743"/>
      <c r="AE310" s="313"/>
    </row>
    <row r="311" spans="1:31">
      <c r="A311" s="276"/>
      <c r="B311" s="82" t="s">
        <v>808</v>
      </c>
      <c r="C311" s="87"/>
      <c r="D311" s="88">
        <v>11508</v>
      </c>
      <c r="E311" s="88">
        <v>15652</v>
      </c>
      <c r="F311" s="89">
        <v>2059</v>
      </c>
      <c r="G311" s="98">
        <v>29219</v>
      </c>
      <c r="H311" s="90"/>
      <c r="I311" s="88"/>
      <c r="J311" s="724"/>
      <c r="K311" s="90"/>
      <c r="L311" s="313"/>
      <c r="M311" s="907"/>
      <c r="N311" s="296"/>
      <c r="O311" s="296"/>
      <c r="P311" s="296"/>
      <c r="Q311" s="297"/>
      <c r="R311" s="297"/>
      <c r="S311" s="683"/>
      <c r="T311" s="298"/>
      <c r="U311" s="298"/>
      <c r="V311" s="742"/>
      <c r="W311" s="734"/>
      <c r="X311" s="743"/>
      <c r="Y311" s="743"/>
      <c r="Z311" s="744"/>
      <c r="AA311" s="744"/>
      <c r="AB311" s="743"/>
      <c r="AC311" s="745"/>
      <c r="AD311" s="743"/>
      <c r="AE311" s="313"/>
    </row>
    <row r="312" spans="1:31">
      <c r="A312" s="276"/>
      <c r="B312" s="82" t="s">
        <v>60</v>
      </c>
      <c r="C312" s="87"/>
      <c r="D312" s="88">
        <v>10735</v>
      </c>
      <c r="E312" s="88">
        <v>18825</v>
      </c>
      <c r="F312" s="89">
        <v>1719</v>
      </c>
      <c r="G312" s="98">
        <v>31279</v>
      </c>
      <c r="H312" s="90"/>
      <c r="I312" s="88"/>
      <c r="J312" s="724"/>
      <c r="K312" s="90"/>
      <c r="L312" s="313"/>
      <c r="M312" s="907"/>
      <c r="N312" s="296"/>
      <c r="O312" s="296"/>
      <c r="P312" s="296"/>
      <c r="Q312" s="297"/>
      <c r="R312" s="297"/>
      <c r="S312" s="683"/>
      <c r="T312" s="298"/>
      <c r="U312" s="298"/>
      <c r="V312" s="742"/>
      <c r="W312" s="734"/>
      <c r="X312" s="743"/>
      <c r="Y312" s="743"/>
      <c r="Z312" s="744"/>
      <c r="AA312" s="744"/>
      <c r="AB312" s="743"/>
      <c r="AC312" s="745"/>
      <c r="AD312" s="743"/>
      <c r="AE312" s="313"/>
    </row>
    <row r="313" spans="1:31">
      <c r="A313" s="276"/>
      <c r="B313" s="82" t="s">
        <v>860</v>
      </c>
      <c r="C313" s="87"/>
      <c r="D313" s="88">
        <v>12043</v>
      </c>
      <c r="E313" s="88">
        <v>16716</v>
      </c>
      <c r="F313" s="89">
        <v>2331</v>
      </c>
      <c r="G313" s="98">
        <v>31090</v>
      </c>
      <c r="H313" s="90"/>
      <c r="I313" s="88"/>
      <c r="J313" s="724"/>
      <c r="K313" s="90"/>
      <c r="L313" s="313"/>
      <c r="M313" s="907"/>
      <c r="N313" s="296"/>
      <c r="O313" s="296"/>
      <c r="P313" s="296"/>
      <c r="Q313" s="297"/>
      <c r="R313" s="297"/>
      <c r="S313" s="683"/>
      <c r="T313" s="298"/>
      <c r="U313" s="298"/>
      <c r="V313" s="742"/>
      <c r="W313" s="734"/>
      <c r="X313" s="743"/>
      <c r="Y313" s="743"/>
      <c r="Z313" s="744"/>
      <c r="AA313" s="744"/>
      <c r="AB313" s="743"/>
      <c r="AC313" s="745"/>
      <c r="AD313" s="743"/>
      <c r="AE313" s="313"/>
    </row>
    <row r="314" spans="1:31">
      <c r="A314" s="276"/>
      <c r="B314" s="86" t="s">
        <v>1050</v>
      </c>
      <c r="C314" s="91"/>
      <c r="D314" s="92">
        <v>8351</v>
      </c>
      <c r="E314" s="92">
        <v>18709</v>
      </c>
      <c r="F314" s="93">
        <v>2342</v>
      </c>
      <c r="G314" s="99">
        <v>29402</v>
      </c>
      <c r="H314" s="94"/>
      <c r="I314" s="92"/>
      <c r="J314" s="725"/>
      <c r="K314" s="94"/>
      <c r="L314" s="313"/>
      <c r="M314" s="908"/>
      <c r="N314" s="299"/>
      <c r="O314" s="299"/>
      <c r="P314" s="299"/>
      <c r="Q314" s="300"/>
      <c r="R314" s="300"/>
      <c r="S314" s="684"/>
      <c r="T314" s="301"/>
      <c r="U314" s="301"/>
      <c r="V314" s="746"/>
      <c r="W314" s="747"/>
      <c r="X314" s="748"/>
      <c r="Y314" s="748"/>
      <c r="Z314" s="749"/>
      <c r="AA314" s="749"/>
      <c r="AB314" s="748"/>
      <c r="AC314" s="750"/>
      <c r="AD314" s="748"/>
      <c r="AE314" s="313"/>
    </row>
    <row r="315" spans="1:31">
      <c r="A315" s="276"/>
      <c r="B315" s="82" t="s">
        <v>1119</v>
      </c>
      <c r="C315" s="87"/>
      <c r="D315" s="88"/>
      <c r="E315" s="88"/>
      <c r="F315" s="89"/>
      <c r="G315" s="98"/>
      <c r="H315" s="90"/>
      <c r="I315" s="88"/>
      <c r="J315" s="724"/>
      <c r="K315" s="90"/>
      <c r="L315" s="313"/>
      <c r="M315" s="904"/>
      <c r="N315" s="603"/>
      <c r="O315" s="603"/>
      <c r="P315" s="603"/>
      <c r="Q315" s="604"/>
      <c r="R315" s="603"/>
      <c r="S315" s="685"/>
      <c r="T315" s="603"/>
      <c r="U315" s="604"/>
      <c r="V315" s="751"/>
      <c r="W315" s="751"/>
      <c r="X315" s="751"/>
      <c r="Y315" s="751"/>
      <c r="Z315" s="752"/>
      <c r="AA315" s="751"/>
      <c r="AB315" s="751"/>
      <c r="AC315" s="751"/>
      <c r="AD315" s="753"/>
      <c r="AE315" s="313"/>
    </row>
    <row r="316" spans="1:31">
      <c r="A316" s="276"/>
      <c r="B316" s="82" t="s">
        <v>1121</v>
      </c>
      <c r="C316" s="87"/>
      <c r="D316" s="88"/>
      <c r="E316" s="88"/>
      <c r="F316" s="89"/>
      <c r="G316" s="98"/>
      <c r="H316" s="90"/>
      <c r="I316" s="88"/>
      <c r="J316" s="724"/>
      <c r="K316" s="90"/>
      <c r="L316" s="313"/>
      <c r="M316" s="295"/>
      <c r="N316" s="295"/>
      <c r="O316" s="295"/>
      <c r="P316" s="295"/>
      <c r="Q316" s="302"/>
      <c r="R316" s="295"/>
      <c r="S316" s="686"/>
      <c r="T316" s="295"/>
      <c r="U316" s="302"/>
      <c r="V316" s="734"/>
      <c r="W316" s="734"/>
      <c r="X316" s="734"/>
      <c r="Y316" s="734"/>
      <c r="Z316" s="735"/>
      <c r="AA316" s="734"/>
      <c r="AB316" s="734"/>
      <c r="AC316" s="734"/>
      <c r="AD316" s="742"/>
      <c r="AE316" s="313"/>
    </row>
    <row r="317" spans="1:31">
      <c r="A317" s="276"/>
      <c r="B317" s="82" t="s">
        <v>377</v>
      </c>
      <c r="C317" s="87"/>
      <c r="D317" s="88">
        <v>6692</v>
      </c>
      <c r="E317" s="88">
        <v>10624</v>
      </c>
      <c r="F317" s="89">
        <v>1553</v>
      </c>
      <c r="G317" s="726">
        <v>18869</v>
      </c>
      <c r="H317" s="90"/>
      <c r="I317" s="88"/>
      <c r="J317" s="724"/>
      <c r="K317" s="90"/>
      <c r="L317" s="313"/>
      <c r="M317" s="295">
        <f t="shared" ref="M317:M321" si="978">IF(C317&gt;0,(C317/C309)*100,)</f>
        <v>0</v>
      </c>
      <c r="N317" s="686">
        <f t="shared" ref="N317:N322" si="979">IF(D317&gt;0,(D317/D309)*100,)</f>
        <v>70.382835506941518</v>
      </c>
      <c r="O317" s="686">
        <f t="shared" ref="O317:O322" si="980">IF(E317&gt;0,(E317/E309)*100,)</f>
        <v>66.512239403994244</v>
      </c>
      <c r="P317" s="686">
        <f t="shared" ref="P317:P322" si="981">IF(F317&gt;0,(F317/F309)*100,)</f>
        <v>85.65912851627138</v>
      </c>
      <c r="Q317" s="733">
        <f t="shared" ref="Q317:Q322" si="982">IF(G317&gt;0,(G317/G309)*100,)</f>
        <v>69.132410053491611</v>
      </c>
      <c r="R317" s="686">
        <f t="shared" ref="R317:R322" si="983">IF(H317&gt;0,(H317/H309)*100,)</f>
        <v>0</v>
      </c>
      <c r="S317" s="686">
        <f t="shared" ref="S317:S322" si="984">IF(I317&gt;0,(I317/I309)*100,)</f>
        <v>0</v>
      </c>
      <c r="T317" s="686">
        <f t="shared" ref="T317:T322" si="985">IF(J317&gt;0,(J317/J309)*100,)</f>
        <v>0</v>
      </c>
      <c r="U317" s="733">
        <f t="shared" ref="U317:U322" si="986">IF(K317&gt;0,(K317/K309)*100,)</f>
        <v>0</v>
      </c>
      <c r="V317" s="686"/>
      <c r="W317" s="686"/>
      <c r="X317" s="686"/>
      <c r="Y317" s="686"/>
      <c r="Z317" s="733"/>
      <c r="AA317" s="686"/>
      <c r="AB317" s="686"/>
      <c r="AC317" s="686"/>
      <c r="AD317" s="754"/>
      <c r="AE317" s="313"/>
    </row>
    <row r="318" spans="1:31">
      <c r="A318" s="276"/>
      <c r="B318" s="82" t="s">
        <v>724</v>
      </c>
      <c r="C318" s="87"/>
      <c r="D318" s="88">
        <v>5318</v>
      </c>
      <c r="E318" s="88">
        <v>11424</v>
      </c>
      <c r="F318" s="89">
        <v>1703</v>
      </c>
      <c r="G318" s="98">
        <v>18445</v>
      </c>
      <c r="H318" s="90"/>
      <c r="I318" s="88"/>
      <c r="J318" s="724"/>
      <c r="K318" s="90"/>
      <c r="L318" s="313"/>
      <c r="M318" s="295">
        <f t="shared" si="978"/>
        <v>0</v>
      </c>
      <c r="N318" s="686">
        <f t="shared" si="979"/>
        <v>60.418086798454894</v>
      </c>
      <c r="O318" s="686">
        <f t="shared" si="980"/>
        <v>65.317324185248708</v>
      </c>
      <c r="P318" s="686">
        <f t="shared" si="981"/>
        <v>74.725756910925838</v>
      </c>
      <c r="Q318" s="733">
        <f t="shared" si="982"/>
        <v>64.558468377025662</v>
      </c>
      <c r="R318" s="686">
        <f t="shared" si="983"/>
        <v>0</v>
      </c>
      <c r="S318" s="686">
        <f t="shared" si="984"/>
        <v>0</v>
      </c>
      <c r="T318" s="686">
        <f t="shared" si="985"/>
        <v>0</v>
      </c>
      <c r="U318" s="733">
        <f t="shared" si="986"/>
        <v>0</v>
      </c>
      <c r="V318" s="686"/>
      <c r="W318" s="686"/>
      <c r="X318" s="686"/>
      <c r="Y318" s="686"/>
      <c r="Z318" s="733"/>
      <c r="AA318" s="686"/>
      <c r="AB318" s="686"/>
      <c r="AC318" s="686"/>
      <c r="AD318" s="754"/>
      <c r="AE318" s="313"/>
    </row>
    <row r="319" spans="1:31">
      <c r="A319" s="276"/>
      <c r="B319" s="82" t="s">
        <v>810</v>
      </c>
      <c r="C319" s="87"/>
      <c r="D319" s="88">
        <v>5029</v>
      </c>
      <c r="E319" s="88">
        <v>12037</v>
      </c>
      <c r="F319" s="89">
        <v>1764</v>
      </c>
      <c r="G319" s="98">
        <v>18830</v>
      </c>
      <c r="H319" s="90"/>
      <c r="I319" s="88"/>
      <c r="J319" s="724"/>
      <c r="K319" s="90"/>
      <c r="L319" s="313"/>
      <c r="M319" s="295">
        <f t="shared" si="978"/>
        <v>0</v>
      </c>
      <c r="N319" s="686">
        <f t="shared" si="979"/>
        <v>43.70003475842892</v>
      </c>
      <c r="O319" s="686">
        <f t="shared" si="980"/>
        <v>76.903910043444924</v>
      </c>
      <c r="P319" s="686">
        <f t="shared" si="981"/>
        <v>85.672656629431771</v>
      </c>
      <c r="Q319" s="733">
        <f t="shared" si="982"/>
        <v>64.444368390430881</v>
      </c>
      <c r="R319" s="686">
        <f t="shared" si="983"/>
        <v>0</v>
      </c>
      <c r="S319" s="686">
        <f t="shared" si="984"/>
        <v>0</v>
      </c>
      <c r="T319" s="686">
        <f t="shared" si="985"/>
        <v>0</v>
      </c>
      <c r="U319" s="733">
        <f t="shared" si="986"/>
        <v>0</v>
      </c>
      <c r="V319" s="686"/>
      <c r="W319" s="686"/>
      <c r="X319" s="686"/>
      <c r="Y319" s="686"/>
      <c r="Z319" s="733"/>
      <c r="AA319" s="686"/>
      <c r="AB319" s="686"/>
      <c r="AC319" s="686"/>
      <c r="AD319" s="754"/>
      <c r="AE319" s="313"/>
    </row>
    <row r="320" spans="1:31">
      <c r="A320" s="276"/>
      <c r="B320" s="82" t="s">
        <v>62</v>
      </c>
      <c r="C320" s="87"/>
      <c r="D320" s="88">
        <v>4860</v>
      </c>
      <c r="E320" s="88">
        <v>10777</v>
      </c>
      <c r="F320" s="89">
        <v>1588</v>
      </c>
      <c r="G320" s="98">
        <v>17225</v>
      </c>
      <c r="H320" s="90"/>
      <c r="I320" s="88"/>
      <c r="J320" s="724"/>
      <c r="K320" s="90"/>
      <c r="L320" s="313"/>
      <c r="M320" s="295">
        <f t="shared" si="978"/>
        <v>0</v>
      </c>
      <c r="N320" s="686">
        <f t="shared" si="979"/>
        <v>45.27247321844434</v>
      </c>
      <c r="O320" s="686">
        <f t="shared" si="980"/>
        <v>57.248339973439577</v>
      </c>
      <c r="P320" s="686">
        <f t="shared" si="981"/>
        <v>92.379290285049436</v>
      </c>
      <c r="Q320" s="733">
        <f t="shared" si="982"/>
        <v>55.06889606445219</v>
      </c>
      <c r="R320" s="686">
        <f t="shared" si="983"/>
        <v>0</v>
      </c>
      <c r="S320" s="686">
        <f t="shared" si="984"/>
        <v>0</v>
      </c>
      <c r="T320" s="686">
        <f t="shared" si="985"/>
        <v>0</v>
      </c>
      <c r="U320" s="733">
        <f t="shared" si="986"/>
        <v>0</v>
      </c>
      <c r="V320" s="778"/>
      <c r="W320" s="756"/>
      <c r="X320" s="756"/>
      <c r="Y320" s="757"/>
      <c r="Z320" s="758"/>
      <c r="AA320" s="758"/>
      <c r="AB320" s="756"/>
      <c r="AC320" s="757"/>
      <c r="AD320" s="758"/>
      <c r="AE320" s="313"/>
    </row>
    <row r="321" spans="1:40">
      <c r="B321" s="82" t="s">
        <v>862</v>
      </c>
      <c r="C321" s="87"/>
      <c r="D321" s="88">
        <v>5460</v>
      </c>
      <c r="E321" s="88">
        <v>10965</v>
      </c>
      <c r="F321" s="89">
        <v>1813</v>
      </c>
      <c r="G321" s="98">
        <v>18238</v>
      </c>
      <c r="H321" s="90"/>
      <c r="I321" s="88"/>
      <c r="J321" s="724"/>
      <c r="K321" s="90"/>
      <c r="L321" s="313"/>
      <c r="M321" s="295">
        <f t="shared" si="978"/>
        <v>0</v>
      </c>
      <c r="N321" s="686">
        <f t="shared" si="979"/>
        <v>45.33754047994686</v>
      </c>
      <c r="O321" s="686">
        <f t="shared" si="980"/>
        <v>65.595836324479535</v>
      </c>
      <c r="P321" s="686">
        <f t="shared" si="981"/>
        <v>77.777777777777786</v>
      </c>
      <c r="Q321" s="733">
        <f t="shared" si="982"/>
        <v>58.66194917980058</v>
      </c>
      <c r="R321" s="686">
        <f t="shared" si="983"/>
        <v>0</v>
      </c>
      <c r="S321" s="686">
        <f t="shared" si="984"/>
        <v>0</v>
      </c>
      <c r="T321" s="686">
        <f t="shared" si="985"/>
        <v>0</v>
      </c>
      <c r="U321" s="733">
        <f t="shared" si="986"/>
        <v>0</v>
      </c>
      <c r="V321" s="755"/>
      <c r="W321" s="756"/>
      <c r="X321" s="756"/>
      <c r="Y321" s="757"/>
      <c r="Z321" s="758"/>
      <c r="AA321" s="758"/>
      <c r="AB321" s="756"/>
      <c r="AC321" s="757"/>
      <c r="AD321" s="758"/>
      <c r="AE321" s="313"/>
    </row>
    <row r="322" spans="1:40">
      <c r="A322" s="276"/>
      <c r="B322" s="86" t="s">
        <v>1052</v>
      </c>
      <c r="C322" s="91"/>
      <c r="D322" s="92">
        <v>5559</v>
      </c>
      <c r="E322" s="92">
        <v>10993</v>
      </c>
      <c r="F322" s="93">
        <v>1916</v>
      </c>
      <c r="G322" s="99">
        <v>18468</v>
      </c>
      <c r="H322" s="94"/>
      <c r="I322" s="92"/>
      <c r="J322" s="725"/>
      <c r="K322" s="94"/>
      <c r="L322" s="313"/>
      <c r="M322" s="759">
        <f>IF(C322&gt;0,(C322/C314)*100,)</f>
        <v>0</v>
      </c>
      <c r="N322" s="760">
        <f t="shared" si="979"/>
        <v>66.566878218177465</v>
      </c>
      <c r="O322" s="760">
        <f t="shared" si="980"/>
        <v>58.757817093377518</v>
      </c>
      <c r="P322" s="760">
        <f t="shared" si="981"/>
        <v>81.810418445772854</v>
      </c>
      <c r="Q322" s="761">
        <f t="shared" si="982"/>
        <v>62.812053601795789</v>
      </c>
      <c r="R322" s="760">
        <f t="shared" si="983"/>
        <v>0</v>
      </c>
      <c r="S322" s="760">
        <f t="shared" si="984"/>
        <v>0</v>
      </c>
      <c r="T322" s="760">
        <f t="shared" si="985"/>
        <v>0</v>
      </c>
      <c r="U322" s="761">
        <f t="shared" si="986"/>
        <v>0</v>
      </c>
      <c r="V322" s="779" t="s">
        <v>37</v>
      </c>
      <c r="W322" s="760"/>
      <c r="X322" s="760"/>
      <c r="Y322" s="763"/>
      <c r="Z322" s="762"/>
      <c r="AA322" s="762"/>
      <c r="AB322" s="760"/>
      <c r="AC322" s="763"/>
      <c r="AD322" s="762"/>
      <c r="AE322" s="313"/>
    </row>
    <row r="323" spans="1:40">
      <c r="A323" s="276"/>
      <c r="B323" s="82" t="s">
        <v>64</v>
      </c>
      <c r="C323" s="87"/>
      <c r="D323" s="88"/>
      <c r="E323" s="88"/>
      <c r="F323" s="89"/>
      <c r="G323" s="98"/>
      <c r="H323" s="90"/>
      <c r="I323" s="88"/>
      <c r="J323" s="724"/>
      <c r="K323" s="90"/>
      <c r="L323" s="313"/>
      <c r="M323" s="764">
        <f t="shared" ref="M323:M325" si="987">IF(C323&gt;0,(C323/C320)*100,)</f>
        <v>0</v>
      </c>
      <c r="N323" s="764">
        <f t="shared" ref="N323:N325" si="988">IF(D323&gt;0,(D323/D320)*100,)</f>
        <v>0</v>
      </c>
      <c r="O323" s="764">
        <f t="shared" ref="O323:O325" si="989">IF(E323&gt;0,(E323/E320)*100,)</f>
        <v>0</v>
      </c>
      <c r="P323" s="764">
        <f t="shared" ref="P323:P325" si="990">IF(F323&gt;0,(F323/F320)*100,)</f>
        <v>0</v>
      </c>
      <c r="Q323" s="765">
        <f t="shared" ref="Q323:Q325" si="991">IF(G323&gt;0,(G323/G320)*100,)</f>
        <v>0</v>
      </c>
      <c r="R323" s="764">
        <f t="shared" ref="R323:R325" si="992">IF(H323&gt;0,(H323/H320)*100,)</f>
        <v>0</v>
      </c>
      <c r="S323" s="756">
        <f t="shared" ref="S323:S325" si="993">IF(I323&gt;0,(I323/I320)*100,)</f>
        <v>0</v>
      </c>
      <c r="T323" s="764">
        <f t="shared" ref="T323:T325" si="994">IF(J323&gt;0,(J323/J320)*100,)</f>
        <v>0</v>
      </c>
      <c r="U323" s="765">
        <f t="shared" ref="U323:U325" si="995">IF(K323&gt;0,(K323/K320)*100,)</f>
        <v>0</v>
      </c>
      <c r="V323" s="766">
        <f>+M323+M326</f>
        <v>0</v>
      </c>
      <c r="W323" s="767">
        <f t="shared" ref="W323:W325" si="996">+N323+N326</f>
        <v>0</v>
      </c>
      <c r="X323" s="767">
        <f t="shared" ref="X323:X325" si="997">+O323+O326</f>
        <v>0</v>
      </c>
      <c r="Y323" s="768">
        <f t="shared" ref="Y323:Y325" si="998">+P323+P326</f>
        <v>0</v>
      </c>
      <c r="Z323" s="769">
        <f t="shared" ref="Z323:Z325" si="999">+Q323+Q326</f>
        <v>0</v>
      </c>
      <c r="AA323" s="769">
        <f t="shared" ref="AA323:AA325" si="1000">+R323+R326</f>
        <v>0</v>
      </c>
      <c r="AB323" s="767">
        <f t="shared" ref="AB323:AB325" si="1001">+S323+S326</f>
        <v>0</v>
      </c>
      <c r="AC323" s="768">
        <f t="shared" ref="AC323:AC325" si="1002">+T323+T326</f>
        <v>0</v>
      </c>
      <c r="AD323" s="769">
        <f t="shared" ref="AD323:AD325" si="1003">+U323+U326</f>
        <v>0</v>
      </c>
      <c r="AE323" s="313"/>
      <c r="AG323" s="4">
        <f>+M323+M326+M329</f>
        <v>0</v>
      </c>
      <c r="AH323" s="4">
        <f t="shared" ref="AH323:AH325" si="1004">+N323+N326+N329</f>
        <v>100</v>
      </c>
      <c r="AI323" s="4">
        <f t="shared" ref="AI323:AI325" si="1005">+O323+O326+O329</f>
        <v>100</v>
      </c>
      <c r="AJ323" s="4">
        <f t="shared" ref="AJ323:AJ325" si="1006">+P323+P326+P329</f>
        <v>100</v>
      </c>
      <c r="AK323" s="4">
        <f t="shared" ref="AK323:AK325" si="1007">+Q323+Q326+Q329</f>
        <v>100</v>
      </c>
      <c r="AL323" s="4">
        <f t="shared" ref="AL323:AL325" si="1008">+R323+R326+R329</f>
        <v>0</v>
      </c>
      <c r="AM323" s="4">
        <f t="shared" ref="AM323:AM325" si="1009">+S323+S326+S329</f>
        <v>0</v>
      </c>
      <c r="AN323" s="4">
        <f t="shared" ref="AN323:AN325" si="1010">+T323+T326+T329</f>
        <v>0</v>
      </c>
    </row>
    <row r="324" spans="1:40">
      <c r="B324" s="82" t="s">
        <v>864</v>
      </c>
      <c r="C324" s="87"/>
      <c r="D324" s="88">
        <v>3430</v>
      </c>
      <c r="E324" s="88">
        <v>6931</v>
      </c>
      <c r="F324" s="89">
        <v>1042</v>
      </c>
      <c r="G324" s="98">
        <v>11403</v>
      </c>
      <c r="H324" s="90"/>
      <c r="I324" s="88"/>
      <c r="J324" s="724"/>
      <c r="K324" s="90"/>
      <c r="L324" s="313"/>
      <c r="M324" s="605">
        <f t="shared" si="987"/>
        <v>0</v>
      </c>
      <c r="N324" s="605">
        <f t="shared" si="988"/>
        <v>62.820512820512818</v>
      </c>
      <c r="O324" s="605">
        <f t="shared" si="989"/>
        <v>63.210214318285452</v>
      </c>
      <c r="P324" s="606">
        <f t="shared" si="990"/>
        <v>57.473800330943192</v>
      </c>
      <c r="Q324" s="607">
        <f t="shared" si="991"/>
        <v>62.523302993749319</v>
      </c>
      <c r="R324" s="608">
        <f t="shared" si="992"/>
        <v>0</v>
      </c>
      <c r="S324" s="605">
        <f t="shared" si="993"/>
        <v>0</v>
      </c>
      <c r="T324" s="606">
        <f t="shared" si="994"/>
        <v>0</v>
      </c>
      <c r="U324" s="609">
        <f t="shared" si="995"/>
        <v>0</v>
      </c>
      <c r="V324" s="734">
        <f t="shared" ref="V324:V325" si="1011">+M324+M327</f>
        <v>0</v>
      </c>
      <c r="W324" s="734">
        <f t="shared" si="996"/>
        <v>62.820512820512818</v>
      </c>
      <c r="X324" s="743">
        <f t="shared" si="997"/>
        <v>63.210214318285452</v>
      </c>
      <c r="Y324" s="743">
        <f t="shared" si="998"/>
        <v>57.473800330943192</v>
      </c>
      <c r="Z324" s="744">
        <f t="shared" si="999"/>
        <v>62.523302993749319</v>
      </c>
      <c r="AA324" s="744">
        <f t="shared" si="1000"/>
        <v>0</v>
      </c>
      <c r="AB324" s="743">
        <f t="shared" si="1001"/>
        <v>0</v>
      </c>
      <c r="AC324" s="745">
        <f t="shared" si="1002"/>
        <v>0</v>
      </c>
      <c r="AD324" s="743">
        <f t="shared" si="1003"/>
        <v>0</v>
      </c>
      <c r="AE324" s="313"/>
      <c r="AG324" s="4">
        <f t="shared" ref="AG324:AG325" si="1012">+M324+M327+M330</f>
        <v>0</v>
      </c>
      <c r="AH324" s="4">
        <f t="shared" si="1004"/>
        <v>100</v>
      </c>
      <c r="AI324" s="4">
        <f t="shared" si="1005"/>
        <v>100</v>
      </c>
      <c r="AJ324" s="4">
        <f t="shared" si="1006"/>
        <v>100</v>
      </c>
      <c r="AK324" s="4">
        <f t="shared" si="1007"/>
        <v>100</v>
      </c>
      <c r="AL324" s="4">
        <f t="shared" si="1008"/>
        <v>0</v>
      </c>
      <c r="AM324" s="4">
        <f t="shared" si="1009"/>
        <v>0</v>
      </c>
      <c r="AN324" s="4">
        <f t="shared" si="1010"/>
        <v>0</v>
      </c>
    </row>
    <row r="325" spans="1:40">
      <c r="A325" s="276"/>
      <c r="B325" s="86" t="s">
        <v>1054</v>
      </c>
      <c r="C325" s="91"/>
      <c r="D325" s="92">
        <v>3635</v>
      </c>
      <c r="E325" s="92">
        <v>7597</v>
      </c>
      <c r="F325" s="93">
        <v>1100</v>
      </c>
      <c r="G325" s="99">
        <v>12332</v>
      </c>
      <c r="H325" s="94"/>
      <c r="I325" s="92"/>
      <c r="J325" s="725"/>
      <c r="K325" s="94"/>
      <c r="L325" s="313"/>
      <c r="M325" s="610">
        <f t="shared" si="987"/>
        <v>0</v>
      </c>
      <c r="N325" s="610">
        <f t="shared" si="988"/>
        <v>65.38945853570786</v>
      </c>
      <c r="O325" s="610">
        <f t="shared" si="989"/>
        <v>69.107613936141178</v>
      </c>
      <c r="P325" s="611">
        <f t="shared" si="990"/>
        <v>57.411273486430062</v>
      </c>
      <c r="Q325" s="612">
        <f t="shared" si="991"/>
        <v>66.774962096599523</v>
      </c>
      <c r="R325" s="613">
        <f t="shared" si="992"/>
        <v>0</v>
      </c>
      <c r="S325" s="610">
        <f t="shared" si="993"/>
        <v>0</v>
      </c>
      <c r="T325" s="611">
        <f t="shared" si="994"/>
        <v>0</v>
      </c>
      <c r="U325" s="614">
        <f t="shared" si="995"/>
        <v>0</v>
      </c>
      <c r="V325" s="770">
        <f t="shared" si="1011"/>
        <v>0</v>
      </c>
      <c r="W325" s="771">
        <f t="shared" si="996"/>
        <v>65.38945853570786</v>
      </c>
      <c r="X325" s="771">
        <f t="shared" si="997"/>
        <v>69.107613936141178</v>
      </c>
      <c r="Y325" s="772">
        <f t="shared" si="998"/>
        <v>57.411273486430062</v>
      </c>
      <c r="Z325" s="770">
        <f t="shared" si="999"/>
        <v>66.774962096599523</v>
      </c>
      <c r="AA325" s="770">
        <f t="shared" si="1000"/>
        <v>0</v>
      </c>
      <c r="AB325" s="771">
        <f t="shared" si="1001"/>
        <v>0</v>
      </c>
      <c r="AC325" s="772">
        <f t="shared" si="1002"/>
        <v>0</v>
      </c>
      <c r="AD325" s="770">
        <f t="shared" si="1003"/>
        <v>0</v>
      </c>
      <c r="AE325" s="313"/>
      <c r="AG325" s="4">
        <f t="shared" si="1012"/>
        <v>0</v>
      </c>
      <c r="AH325" s="4">
        <f t="shared" si="1004"/>
        <v>100</v>
      </c>
      <c r="AI325" s="4">
        <f t="shared" si="1005"/>
        <v>100</v>
      </c>
      <c r="AJ325" s="4">
        <f t="shared" si="1006"/>
        <v>100</v>
      </c>
      <c r="AK325" s="4">
        <f t="shared" si="1007"/>
        <v>100</v>
      </c>
      <c r="AL325" s="4">
        <f t="shared" si="1008"/>
        <v>0</v>
      </c>
      <c r="AM325" s="4">
        <f t="shared" si="1009"/>
        <v>0</v>
      </c>
      <c r="AN325" s="4">
        <f t="shared" si="1010"/>
        <v>0</v>
      </c>
    </row>
    <row r="326" spans="1:40">
      <c r="A326" s="276"/>
      <c r="B326" s="82" t="s">
        <v>66</v>
      </c>
      <c r="C326" s="87"/>
      <c r="D326" s="88"/>
      <c r="E326" s="88"/>
      <c r="F326" s="89"/>
      <c r="G326" s="98"/>
      <c r="H326" s="90"/>
      <c r="I326" s="88"/>
      <c r="J326" s="724"/>
      <c r="K326" s="90"/>
      <c r="L326" s="313"/>
      <c r="M326" s="905">
        <f t="shared" ref="M326:M328" si="1013">IF(C326&gt;0,(C326/C320)*100,)</f>
        <v>0</v>
      </c>
      <c r="N326" s="716">
        <f>IF(D326&gt;0,(D326/D320)*100,)</f>
        <v>0</v>
      </c>
      <c r="O326" s="716">
        <f t="shared" ref="O326:O328" si="1014">IF(E326&gt;0,(E326/E320)*100,)</f>
        <v>0</v>
      </c>
      <c r="P326" s="717">
        <f t="shared" ref="P326:P328" si="1015">IF(F326&gt;0,(F326/F320)*100,)</f>
        <v>0</v>
      </c>
      <c r="Q326" s="718">
        <f t="shared" ref="Q326:Q328" si="1016">IF(G326&gt;0,(G326/G320)*100,)</f>
        <v>0</v>
      </c>
      <c r="R326" s="719">
        <f t="shared" ref="R326:R328" si="1017">IF(H326&gt;0,(H326/H320)*100,)</f>
        <v>0</v>
      </c>
      <c r="S326" s="716">
        <f t="shared" ref="S326:S328" si="1018">IF(I326&gt;0,(I326/I320)*100,)</f>
        <v>0</v>
      </c>
      <c r="T326" s="717">
        <f t="shared" ref="T326:T328" si="1019">IF(J326&gt;0,(J326/J320)*100,)</f>
        <v>0</v>
      </c>
      <c r="U326" s="720">
        <f t="shared" ref="U326:U328" si="1020">IF(K326&gt;0,(K326/K320)*100,)</f>
        <v>0</v>
      </c>
      <c r="V326" s="773"/>
      <c r="W326" s="774"/>
      <c r="X326" s="774"/>
      <c r="Y326" s="775"/>
      <c r="Z326" s="776"/>
      <c r="AA326" s="776"/>
      <c r="AB326" s="774"/>
      <c r="AC326" s="775"/>
      <c r="AD326" s="776"/>
      <c r="AE326" s="313"/>
    </row>
    <row r="327" spans="1:40">
      <c r="A327" s="276"/>
      <c r="B327" s="82" t="s">
        <v>866</v>
      </c>
      <c r="C327" s="87"/>
      <c r="D327" s="88"/>
      <c r="E327" s="88"/>
      <c r="F327" s="89"/>
      <c r="G327" s="98"/>
      <c r="H327" s="90"/>
      <c r="I327" s="88"/>
      <c r="J327" s="724"/>
      <c r="K327" s="90"/>
      <c r="L327" s="313"/>
      <c r="M327" s="605">
        <f t="shared" si="1013"/>
        <v>0</v>
      </c>
      <c r="N327" s="605">
        <f t="shared" ref="N327:N328" si="1021">IF(D327&gt;0,(D327/D321)*100,)</f>
        <v>0</v>
      </c>
      <c r="O327" s="605">
        <f t="shared" si="1014"/>
        <v>0</v>
      </c>
      <c r="P327" s="606">
        <f t="shared" si="1015"/>
        <v>0</v>
      </c>
      <c r="Q327" s="607">
        <f t="shared" si="1016"/>
        <v>0</v>
      </c>
      <c r="R327" s="608">
        <f t="shared" si="1017"/>
        <v>0</v>
      </c>
      <c r="S327" s="605">
        <f t="shared" si="1018"/>
        <v>0</v>
      </c>
      <c r="T327" s="606">
        <f t="shared" si="1019"/>
        <v>0</v>
      </c>
      <c r="U327" s="609">
        <f t="shared" si="1020"/>
        <v>0</v>
      </c>
      <c r="V327" s="734"/>
      <c r="W327" s="734"/>
      <c r="X327" s="743"/>
      <c r="Y327" s="743"/>
      <c r="Z327" s="744"/>
      <c r="AA327" s="744"/>
      <c r="AB327" s="743"/>
      <c r="AC327" s="745"/>
      <c r="AD327" s="743"/>
      <c r="AE327" s="313"/>
    </row>
    <row r="328" spans="1:40">
      <c r="A328" s="276"/>
      <c r="B328" s="86" t="s">
        <v>1058</v>
      </c>
      <c r="C328" s="91"/>
      <c r="D328" s="92"/>
      <c r="E328" s="92"/>
      <c r="F328" s="93"/>
      <c r="G328" s="99"/>
      <c r="H328" s="94"/>
      <c r="I328" s="92"/>
      <c r="J328" s="725"/>
      <c r="K328" s="94"/>
      <c r="L328" s="313"/>
      <c r="M328" s="610">
        <f t="shared" si="1013"/>
        <v>0</v>
      </c>
      <c r="N328" s="610">
        <f t="shared" si="1021"/>
        <v>0</v>
      </c>
      <c r="O328" s="610">
        <f t="shared" si="1014"/>
        <v>0</v>
      </c>
      <c r="P328" s="611">
        <f t="shared" si="1015"/>
        <v>0</v>
      </c>
      <c r="Q328" s="612">
        <f t="shared" si="1016"/>
        <v>0</v>
      </c>
      <c r="R328" s="613">
        <f t="shared" si="1017"/>
        <v>0</v>
      </c>
      <c r="S328" s="610">
        <f t="shared" si="1018"/>
        <v>0</v>
      </c>
      <c r="T328" s="611">
        <f t="shared" si="1019"/>
        <v>0</v>
      </c>
      <c r="U328" s="614">
        <f t="shared" si="1020"/>
        <v>0</v>
      </c>
      <c r="V328" s="770"/>
      <c r="W328" s="771"/>
      <c r="X328" s="771"/>
      <c r="Y328" s="772"/>
      <c r="Z328" s="770"/>
      <c r="AA328" s="770"/>
      <c r="AB328" s="771"/>
      <c r="AC328" s="772"/>
      <c r="AD328" s="770"/>
      <c r="AE328" s="313"/>
      <c r="AF328" s="660"/>
      <c r="AG328" s="660"/>
      <c r="AH328" s="660"/>
      <c r="AI328" s="660"/>
      <c r="AJ328" s="660"/>
      <c r="AK328" s="660"/>
      <c r="AL328" s="660"/>
      <c r="AM328" s="660"/>
      <c r="AN328" s="660"/>
    </row>
    <row r="329" spans="1:40">
      <c r="A329" s="276"/>
      <c r="B329" s="82" t="s">
        <v>68</v>
      </c>
      <c r="C329" s="87"/>
      <c r="D329" s="88">
        <v>4860</v>
      </c>
      <c r="E329" s="88">
        <v>10777</v>
      </c>
      <c r="F329" s="89">
        <v>1588</v>
      </c>
      <c r="G329" s="98">
        <v>17225</v>
      </c>
      <c r="H329" s="90"/>
      <c r="I329" s="88"/>
      <c r="J329" s="724"/>
      <c r="K329" s="90"/>
      <c r="L329" s="313"/>
      <c r="M329" s="905">
        <f t="shared" ref="M329:M331" si="1022">IF(C329&gt;0,(C329/C320)*100,)</f>
        <v>0</v>
      </c>
      <c r="N329" s="716">
        <f>IF(D329&gt;0,(D329/D320)*100,)</f>
        <v>100</v>
      </c>
      <c r="O329" s="716">
        <f t="shared" ref="O329:O331" si="1023">IF(E329&gt;0,(E329/E320)*100,)</f>
        <v>100</v>
      </c>
      <c r="P329" s="717">
        <f t="shared" ref="P329:P331" si="1024">IF(F329&gt;0,(F329/F320)*100,)</f>
        <v>100</v>
      </c>
      <c r="Q329" s="718">
        <f t="shared" ref="Q329:Q331" si="1025">IF(G329&gt;0,(G329/G320)*100,)</f>
        <v>100</v>
      </c>
      <c r="R329" s="719">
        <f t="shared" ref="R329:R331" si="1026">IF(H329&gt;0,(H329/H320)*100,)</f>
        <v>0</v>
      </c>
      <c r="S329" s="716">
        <f t="shared" ref="S329:S331" si="1027">IF(I329&gt;0,(I329/I320)*100,)</f>
        <v>0</v>
      </c>
      <c r="T329" s="717">
        <f t="shared" ref="T329:T331" si="1028">IF(J329&gt;0,(J329/J320)*100,)</f>
        <v>0</v>
      </c>
      <c r="U329" s="720">
        <f t="shared" ref="U329:U331" si="1029">IF(K329&gt;0,(K329/K320)*100,)</f>
        <v>0</v>
      </c>
      <c r="V329" s="734"/>
      <c r="W329" s="734"/>
      <c r="X329" s="743"/>
      <c r="Y329" s="743"/>
      <c r="Z329" s="744"/>
      <c r="AA329" s="744"/>
      <c r="AB329" s="743"/>
      <c r="AC329" s="745"/>
      <c r="AD329" s="743"/>
      <c r="AE329" s="313"/>
    </row>
    <row r="330" spans="1:40">
      <c r="A330" s="276"/>
      <c r="B330" s="82" t="s">
        <v>868</v>
      </c>
      <c r="C330" s="87"/>
      <c r="D330" s="88">
        <v>2030</v>
      </c>
      <c r="E330" s="88">
        <v>4034</v>
      </c>
      <c r="F330" s="89">
        <v>771</v>
      </c>
      <c r="G330" s="98">
        <v>6835</v>
      </c>
      <c r="H330" s="90"/>
      <c r="I330" s="88"/>
      <c r="J330" s="724"/>
      <c r="K330" s="90"/>
      <c r="L330" s="313"/>
      <c r="M330" s="605">
        <f t="shared" si="1022"/>
        <v>0</v>
      </c>
      <c r="N330" s="605">
        <f t="shared" ref="N330:N331" si="1030">IF(D330&gt;0,(D330/D321)*100,)</f>
        <v>37.179487179487182</v>
      </c>
      <c r="O330" s="605">
        <f t="shared" si="1023"/>
        <v>36.789785681714548</v>
      </c>
      <c r="P330" s="606">
        <f t="shared" si="1024"/>
        <v>42.526199669056815</v>
      </c>
      <c r="Q330" s="607">
        <f t="shared" si="1025"/>
        <v>37.476697006250689</v>
      </c>
      <c r="R330" s="608">
        <f t="shared" si="1026"/>
        <v>0</v>
      </c>
      <c r="S330" s="605">
        <f t="shared" si="1027"/>
        <v>0</v>
      </c>
      <c r="T330" s="606">
        <f t="shared" si="1028"/>
        <v>0</v>
      </c>
      <c r="U330" s="609">
        <f t="shared" si="1029"/>
        <v>0</v>
      </c>
      <c r="V330" s="734"/>
      <c r="W330" s="734"/>
      <c r="X330" s="743"/>
      <c r="Y330" s="743"/>
      <c r="Z330" s="744"/>
      <c r="AA330" s="744"/>
      <c r="AB330" s="743"/>
      <c r="AC330" s="745"/>
      <c r="AD330" s="743"/>
      <c r="AE330" s="313"/>
    </row>
    <row r="331" spans="1:40">
      <c r="A331" s="276"/>
      <c r="B331" s="86" t="s">
        <v>1056</v>
      </c>
      <c r="C331" s="91"/>
      <c r="D331" s="92">
        <v>1924</v>
      </c>
      <c r="E331" s="92">
        <v>3396</v>
      </c>
      <c r="F331" s="93">
        <v>816</v>
      </c>
      <c r="G331" s="99">
        <v>6136</v>
      </c>
      <c r="H331" s="94"/>
      <c r="I331" s="92"/>
      <c r="J331" s="725"/>
      <c r="K331" s="94"/>
      <c r="L331" s="313"/>
      <c r="M331" s="610">
        <f t="shared" si="1022"/>
        <v>0</v>
      </c>
      <c r="N331" s="610">
        <f t="shared" si="1030"/>
        <v>34.61054146429214</v>
      </c>
      <c r="O331" s="610">
        <f t="shared" si="1023"/>
        <v>30.892386063858819</v>
      </c>
      <c r="P331" s="611">
        <f t="shared" si="1024"/>
        <v>42.588726513569938</v>
      </c>
      <c r="Q331" s="612">
        <f t="shared" si="1025"/>
        <v>33.225037903400477</v>
      </c>
      <c r="R331" s="613">
        <f t="shared" si="1026"/>
        <v>0</v>
      </c>
      <c r="S331" s="610">
        <f t="shared" si="1027"/>
        <v>0</v>
      </c>
      <c r="T331" s="611">
        <f t="shared" si="1028"/>
        <v>0</v>
      </c>
      <c r="U331" s="614">
        <f t="shared" si="1029"/>
        <v>0</v>
      </c>
      <c r="V331" s="777" t="s">
        <v>649</v>
      </c>
      <c r="W331" s="771"/>
      <c r="X331" s="771"/>
      <c r="Y331" s="772"/>
      <c r="Z331" s="770"/>
      <c r="AA331" s="770"/>
      <c r="AB331" s="771"/>
      <c r="AC331" s="772"/>
      <c r="AD331" s="770"/>
      <c r="AE331" s="313"/>
    </row>
    <row r="332" spans="1:40">
      <c r="A332" s="276"/>
      <c r="B332" s="82" t="s">
        <v>70</v>
      </c>
      <c r="C332" s="87"/>
      <c r="D332" s="88">
        <v>800</v>
      </c>
      <c r="E332" s="88">
        <v>2349</v>
      </c>
      <c r="F332" s="89">
        <v>261</v>
      </c>
      <c r="G332" s="98">
        <v>3410</v>
      </c>
      <c r="H332" s="90"/>
      <c r="I332" s="88"/>
      <c r="J332" s="724"/>
      <c r="K332" s="90"/>
      <c r="L332" s="313"/>
      <c r="M332" s="905">
        <f t="shared" ref="M332:M334" si="1031">IF(C332&gt;0,(C332/C318)*100,)</f>
        <v>0</v>
      </c>
      <c r="N332" s="716">
        <f t="shared" ref="N332:N334" si="1032">IF(D332&gt;0,(D332/D318)*100,)</f>
        <v>15.043249341857843</v>
      </c>
      <c r="O332" s="716">
        <f t="shared" ref="O332:O334" si="1033">IF(E332&gt;0,(E332/E318)*100,)</f>
        <v>20.561974789915965</v>
      </c>
      <c r="P332" s="717">
        <f t="shared" ref="P332:P334" si="1034">IF(F332&gt;0,(F332/F318)*100,)</f>
        <v>15.325895478567233</v>
      </c>
      <c r="Q332" s="718">
        <f t="shared" ref="Q332:Q334" si="1035">IF(G332&gt;0,(G332/G318)*100,)</f>
        <v>18.487394957983195</v>
      </c>
      <c r="R332" s="719">
        <f t="shared" ref="R332:R334" si="1036">IF(H332&gt;0,(H332/H318)*100,)</f>
        <v>0</v>
      </c>
      <c r="S332" s="716">
        <f t="shared" ref="S332:S334" si="1037">IF(I332&gt;0,(I332/I318)*100,)</f>
        <v>0</v>
      </c>
      <c r="T332" s="717">
        <f t="shared" ref="T332:T334" si="1038">IF(J332&gt;0,(J332/J318)*100,)</f>
        <v>0</v>
      </c>
      <c r="U332" s="720">
        <f t="shared" ref="U332:U334" si="1039">IF(K332&gt;0,(K332/K318)*100,)</f>
        <v>0</v>
      </c>
      <c r="V332" s="773">
        <f>+M332+M335+M338</f>
        <v>0</v>
      </c>
      <c r="W332" s="774">
        <f t="shared" ref="W332:W334" si="1040">+N332+N335+N338</f>
        <v>54.964272282813091</v>
      </c>
      <c r="X332" s="774">
        <f t="shared" ref="X332:X334" si="1041">+O332+O335+O338</f>
        <v>34.007352941176471</v>
      </c>
      <c r="Y332" s="775">
        <f t="shared" ref="Y332:Y334" si="1042">+P332+P335+P338</f>
        <v>17.674691720493247</v>
      </c>
      <c r="Z332" s="776">
        <f t="shared" ref="Z332:Z334" si="1043">+Q332+Q335+Q338</f>
        <v>38.541610192464084</v>
      </c>
      <c r="AA332" s="776">
        <f t="shared" ref="AA332:AA334" si="1044">+R332+R335+R338</f>
        <v>0</v>
      </c>
      <c r="AB332" s="774">
        <f t="shared" ref="AB332:AB334" si="1045">+S332+S335+S338</f>
        <v>0</v>
      </c>
      <c r="AC332" s="775">
        <f t="shared" ref="AC332:AC334" si="1046">+T332+T335+T338</f>
        <v>0</v>
      </c>
      <c r="AD332" s="776">
        <f t="shared" ref="AD332:AD334" si="1047">+U332+U335+U338</f>
        <v>0</v>
      </c>
      <c r="AE332" s="313"/>
      <c r="AG332" s="4">
        <f>+M332+M335+M338+M341</f>
        <v>0</v>
      </c>
      <c r="AH332" s="4">
        <f t="shared" ref="AH332:AH334" si="1048">+N332+N335+N338+N341</f>
        <v>100</v>
      </c>
      <c r="AI332" s="599">
        <f t="shared" ref="AI332:AI334" si="1049">+O332+O335+O338+O341</f>
        <v>100</v>
      </c>
      <c r="AJ332" s="4">
        <f t="shared" ref="AJ332:AJ334" si="1050">+P332+P335+P338+P341</f>
        <v>99.999999999999986</v>
      </c>
      <c r="AK332" s="4">
        <f t="shared" ref="AK332:AK334" si="1051">+Q332+Q335+Q338+Q341</f>
        <v>100</v>
      </c>
      <c r="AL332" s="4">
        <f t="shared" ref="AL332:AL334" si="1052">+R332+R335+R338+R341</f>
        <v>0</v>
      </c>
      <c r="AM332" s="4">
        <f t="shared" ref="AM332:AM334" si="1053">+S332+S335+S338+S341</f>
        <v>0</v>
      </c>
      <c r="AN332" s="4">
        <f t="shared" ref="AN332:AN334" si="1054">+T332+T335+T338+T341</f>
        <v>0</v>
      </c>
    </row>
    <row r="333" spans="1:40">
      <c r="A333" s="276"/>
      <c r="B333" s="82" t="s">
        <v>870</v>
      </c>
      <c r="C333" s="87"/>
      <c r="D333" s="88">
        <v>860</v>
      </c>
      <c r="E333" s="88">
        <v>3129</v>
      </c>
      <c r="F333" s="89">
        <v>358</v>
      </c>
      <c r="G333" s="98">
        <v>4347</v>
      </c>
      <c r="H333" s="90"/>
      <c r="I333" s="88"/>
      <c r="J333" s="724"/>
      <c r="K333" s="90"/>
      <c r="L333" s="313"/>
      <c r="M333" s="605">
        <f t="shared" si="1031"/>
        <v>0</v>
      </c>
      <c r="N333" s="605">
        <f t="shared" si="1032"/>
        <v>17.100815271425731</v>
      </c>
      <c r="O333" s="605">
        <f t="shared" si="1033"/>
        <v>25.994849214920663</v>
      </c>
      <c r="P333" s="606">
        <f t="shared" si="1034"/>
        <v>20.294784580498867</v>
      </c>
      <c r="Q333" s="607">
        <f t="shared" si="1035"/>
        <v>23.085501858736059</v>
      </c>
      <c r="R333" s="608">
        <f t="shared" si="1036"/>
        <v>0</v>
      </c>
      <c r="S333" s="605">
        <f t="shared" si="1037"/>
        <v>0</v>
      </c>
      <c r="T333" s="606">
        <f t="shared" si="1038"/>
        <v>0</v>
      </c>
      <c r="U333" s="609">
        <f t="shared" si="1039"/>
        <v>0</v>
      </c>
      <c r="V333" s="734">
        <f t="shared" ref="V333:V334" si="1055">+M333+M336+M339</f>
        <v>0</v>
      </c>
      <c r="W333" s="734">
        <f t="shared" si="1040"/>
        <v>56.711075760588585</v>
      </c>
      <c r="X333" s="743">
        <f t="shared" si="1041"/>
        <v>38.954889091966436</v>
      </c>
      <c r="Y333" s="743">
        <f t="shared" si="1042"/>
        <v>27.947845804988663</v>
      </c>
      <c r="Z333" s="744">
        <f t="shared" si="1043"/>
        <v>42.665958576739243</v>
      </c>
      <c r="AA333" s="744">
        <f t="shared" si="1044"/>
        <v>0</v>
      </c>
      <c r="AB333" s="743">
        <f t="shared" si="1045"/>
        <v>0</v>
      </c>
      <c r="AC333" s="745">
        <f t="shared" si="1046"/>
        <v>0</v>
      </c>
      <c r="AD333" s="743">
        <f t="shared" si="1047"/>
        <v>0</v>
      </c>
      <c r="AE333" s="313"/>
      <c r="AG333" s="4">
        <f t="shared" ref="AG333:AG334" si="1056">+M333+M336+M339+M342</f>
        <v>0</v>
      </c>
      <c r="AH333" s="4">
        <f t="shared" si="1048"/>
        <v>100</v>
      </c>
      <c r="AI333" s="4">
        <f t="shared" si="1049"/>
        <v>100</v>
      </c>
      <c r="AJ333" s="4">
        <f t="shared" si="1050"/>
        <v>100</v>
      </c>
      <c r="AK333" s="4">
        <f t="shared" si="1051"/>
        <v>100</v>
      </c>
      <c r="AL333" s="4">
        <f t="shared" si="1052"/>
        <v>0</v>
      </c>
      <c r="AM333" s="4">
        <f t="shared" si="1053"/>
        <v>0</v>
      </c>
      <c r="AN333" s="4">
        <f t="shared" si="1054"/>
        <v>0</v>
      </c>
    </row>
    <row r="334" spans="1:40">
      <c r="A334" s="276"/>
      <c r="B334" s="86" t="s">
        <v>1060</v>
      </c>
      <c r="C334" s="91"/>
      <c r="D334" s="92">
        <v>1031</v>
      </c>
      <c r="E334" s="92">
        <v>2845</v>
      </c>
      <c r="F334" s="93">
        <v>349</v>
      </c>
      <c r="G334" s="99">
        <v>4225</v>
      </c>
      <c r="H334" s="94"/>
      <c r="I334" s="714"/>
      <c r="J334" s="725"/>
      <c r="K334" s="94"/>
      <c r="L334" s="313"/>
      <c r="M334" s="610">
        <f t="shared" si="1031"/>
        <v>0</v>
      </c>
      <c r="N334" s="610">
        <f t="shared" si="1032"/>
        <v>21.213991769547324</v>
      </c>
      <c r="O334" s="610">
        <f t="shared" si="1033"/>
        <v>26.398812285422657</v>
      </c>
      <c r="P334" s="611">
        <f t="shared" si="1034"/>
        <v>21.977329974811084</v>
      </c>
      <c r="Q334" s="612">
        <f t="shared" si="1035"/>
        <v>24.528301886792452</v>
      </c>
      <c r="R334" s="613">
        <f t="shared" si="1036"/>
        <v>0</v>
      </c>
      <c r="S334" s="610">
        <f t="shared" si="1037"/>
        <v>0</v>
      </c>
      <c r="T334" s="611">
        <f t="shared" si="1038"/>
        <v>0</v>
      </c>
      <c r="U334" s="614">
        <f t="shared" si="1039"/>
        <v>0</v>
      </c>
      <c r="V334" s="770">
        <f t="shared" si="1055"/>
        <v>0</v>
      </c>
      <c r="W334" s="771">
        <f t="shared" si="1040"/>
        <v>33.621399176954732</v>
      </c>
      <c r="X334" s="771">
        <f t="shared" si="1041"/>
        <v>40.86480467662615</v>
      </c>
      <c r="Y334" s="772">
        <f t="shared" si="1042"/>
        <v>30.037783375314863</v>
      </c>
      <c r="Z334" s="770">
        <f t="shared" si="1043"/>
        <v>37.822931785195934</v>
      </c>
      <c r="AA334" s="770">
        <f t="shared" si="1044"/>
        <v>0</v>
      </c>
      <c r="AB334" s="771">
        <f t="shared" si="1045"/>
        <v>0</v>
      </c>
      <c r="AC334" s="772">
        <f t="shared" si="1046"/>
        <v>0</v>
      </c>
      <c r="AD334" s="770">
        <f t="shared" si="1047"/>
        <v>0</v>
      </c>
      <c r="AE334" s="313"/>
      <c r="AG334" s="4">
        <f t="shared" si="1056"/>
        <v>0</v>
      </c>
      <c r="AH334" s="4">
        <f t="shared" si="1048"/>
        <v>100</v>
      </c>
      <c r="AI334" s="4">
        <f t="shared" si="1049"/>
        <v>100</v>
      </c>
      <c r="AJ334" s="4">
        <f t="shared" si="1050"/>
        <v>100</v>
      </c>
      <c r="AK334" s="4">
        <f t="shared" si="1051"/>
        <v>100</v>
      </c>
      <c r="AL334" s="4">
        <f t="shared" si="1052"/>
        <v>0</v>
      </c>
      <c r="AM334" s="4">
        <f t="shared" si="1053"/>
        <v>0</v>
      </c>
      <c r="AN334" s="4">
        <f t="shared" si="1054"/>
        <v>0</v>
      </c>
    </row>
    <row r="335" spans="1:40">
      <c r="A335" s="276"/>
      <c r="B335" s="82" t="s">
        <v>72</v>
      </c>
      <c r="C335" s="87"/>
      <c r="D335" s="88"/>
      <c r="E335" s="88"/>
      <c r="F335" s="89"/>
      <c r="G335" s="98"/>
      <c r="H335" s="90"/>
      <c r="I335" s="88"/>
      <c r="J335" s="724"/>
      <c r="K335" s="90"/>
      <c r="L335" s="313"/>
      <c r="M335" s="905">
        <f t="shared" ref="M335:M337" si="1057">IF(C335&gt;0,(C335/C318)*100,)</f>
        <v>0</v>
      </c>
      <c r="N335" s="716">
        <f t="shared" ref="N335:N337" si="1058">IF(D335&gt;0,(D335/D318)*100,)</f>
        <v>0</v>
      </c>
      <c r="O335" s="716">
        <f t="shared" ref="O335:O337" si="1059">IF(E335&gt;0,(E335/E318)*100,)</f>
        <v>0</v>
      </c>
      <c r="P335" s="717">
        <f t="shared" ref="P335:P337" si="1060">IF(F335&gt;0,(F335/F318)*100,)</f>
        <v>0</v>
      </c>
      <c r="Q335" s="718">
        <f t="shared" ref="Q335:Q337" si="1061">IF(G335&gt;0,(G335/G318)*100,)</f>
        <v>0</v>
      </c>
      <c r="R335" s="719">
        <f t="shared" ref="R335:R337" si="1062">IF(H335&gt;0,(H335/H318)*100,)</f>
        <v>0</v>
      </c>
      <c r="S335" s="716">
        <f t="shared" ref="S335:S337" si="1063">IF(I335&gt;0,(I335/I318)*100,)</f>
        <v>0</v>
      </c>
      <c r="T335" s="717">
        <f t="shared" ref="T335:T337" si="1064">IF(J335&gt;0,(J335/J318)*100,)</f>
        <v>0</v>
      </c>
      <c r="U335" s="720">
        <f t="shared" ref="U335:U337" si="1065">IF(K335&gt;0,(K335/K318)*100,)</f>
        <v>0</v>
      </c>
      <c r="V335" s="773"/>
      <c r="W335" s="774"/>
      <c r="X335" s="774"/>
      <c r="Y335" s="775"/>
      <c r="Z335" s="776"/>
      <c r="AA335" s="776"/>
      <c r="AB335" s="774"/>
      <c r="AC335" s="775"/>
      <c r="AD335" s="776"/>
      <c r="AE335" s="313"/>
    </row>
    <row r="336" spans="1:40">
      <c r="A336" s="276"/>
      <c r="B336" s="82" t="s">
        <v>872</v>
      </c>
      <c r="C336" s="87"/>
      <c r="D336" s="88"/>
      <c r="E336" s="88"/>
      <c r="F336" s="89"/>
      <c r="G336" s="98"/>
      <c r="H336" s="90"/>
      <c r="I336" s="88"/>
      <c r="J336" s="724"/>
      <c r="K336" s="90"/>
      <c r="L336" s="313"/>
      <c r="M336" s="605">
        <f t="shared" si="1057"/>
        <v>0</v>
      </c>
      <c r="N336" s="605">
        <f t="shared" si="1058"/>
        <v>0</v>
      </c>
      <c r="O336" s="605">
        <f t="shared" si="1059"/>
        <v>0</v>
      </c>
      <c r="P336" s="606">
        <f t="shared" si="1060"/>
        <v>0</v>
      </c>
      <c r="Q336" s="607">
        <f t="shared" si="1061"/>
        <v>0</v>
      </c>
      <c r="R336" s="608">
        <f t="shared" si="1062"/>
        <v>0</v>
      </c>
      <c r="S336" s="605">
        <f t="shared" si="1063"/>
        <v>0</v>
      </c>
      <c r="T336" s="606">
        <f t="shared" si="1064"/>
        <v>0</v>
      </c>
      <c r="U336" s="609">
        <f t="shared" si="1065"/>
        <v>0</v>
      </c>
      <c r="V336" s="734"/>
      <c r="W336" s="734"/>
      <c r="X336" s="743"/>
      <c r="Y336" s="743"/>
      <c r="Z336" s="744"/>
      <c r="AA336" s="744"/>
      <c r="AB336" s="743"/>
      <c r="AC336" s="745"/>
      <c r="AD336" s="743"/>
      <c r="AE336" s="313"/>
    </row>
    <row r="337" spans="1:31">
      <c r="A337" s="276"/>
      <c r="B337" s="86" t="s">
        <v>1062</v>
      </c>
      <c r="C337" s="91"/>
      <c r="D337" s="92"/>
      <c r="E337" s="92"/>
      <c r="F337" s="93"/>
      <c r="G337" s="99"/>
      <c r="H337" s="94"/>
      <c r="I337" s="92"/>
      <c r="J337" s="725"/>
      <c r="K337" s="94"/>
      <c r="L337" s="313"/>
      <c r="M337" s="610">
        <f t="shared" si="1057"/>
        <v>0</v>
      </c>
      <c r="N337" s="610">
        <f t="shared" si="1058"/>
        <v>0</v>
      </c>
      <c r="O337" s="610">
        <f t="shared" si="1059"/>
        <v>0</v>
      </c>
      <c r="P337" s="611">
        <f t="shared" si="1060"/>
        <v>0</v>
      </c>
      <c r="Q337" s="612">
        <f t="shared" si="1061"/>
        <v>0</v>
      </c>
      <c r="R337" s="613">
        <f t="shared" si="1062"/>
        <v>0</v>
      </c>
      <c r="S337" s="610">
        <f t="shared" si="1063"/>
        <v>0</v>
      </c>
      <c r="T337" s="611">
        <f t="shared" si="1064"/>
        <v>0</v>
      </c>
      <c r="U337" s="614">
        <f t="shared" si="1065"/>
        <v>0</v>
      </c>
      <c r="V337" s="770"/>
      <c r="W337" s="771"/>
      <c r="X337" s="771"/>
      <c r="Y337" s="772"/>
      <c r="Z337" s="770"/>
      <c r="AA337" s="770"/>
      <c r="AB337" s="771"/>
      <c r="AC337" s="772"/>
      <c r="AD337" s="770"/>
      <c r="AE337" s="313"/>
    </row>
    <row r="338" spans="1:31">
      <c r="A338" s="276"/>
      <c r="B338" s="82" t="s">
        <v>74</v>
      </c>
      <c r="C338" s="87"/>
      <c r="D338" s="88">
        <v>2123</v>
      </c>
      <c r="E338" s="88">
        <v>1536</v>
      </c>
      <c r="F338" s="89">
        <v>40</v>
      </c>
      <c r="G338" s="98">
        <v>3699</v>
      </c>
      <c r="H338" s="90"/>
      <c r="I338" s="88"/>
      <c r="J338" s="724"/>
      <c r="K338" s="90"/>
      <c r="L338" s="313"/>
      <c r="M338" s="905">
        <f t="shared" ref="M338:M340" si="1066">IF(C338&gt;0,(C338/C318)*100,)</f>
        <v>0</v>
      </c>
      <c r="N338" s="716">
        <f t="shared" ref="N338:N340" si="1067">IF(D338&gt;0,(D338/D318)*100,)</f>
        <v>39.921022940955247</v>
      </c>
      <c r="O338" s="716">
        <f t="shared" ref="O338:O340" si="1068">IF(E338&gt;0,(E338/E318)*100,)</f>
        <v>13.445378151260504</v>
      </c>
      <c r="P338" s="717">
        <f t="shared" ref="P338:P340" si="1069">IF(F338&gt;0,(F338/F318)*100,)</f>
        <v>2.3487962419260127</v>
      </c>
      <c r="Q338" s="718">
        <f t="shared" ref="Q338:Q340" si="1070">IF(G338&gt;0,(G338/G318)*100,)</f>
        <v>20.054215234480889</v>
      </c>
      <c r="R338" s="719">
        <f t="shared" ref="R338:R340" si="1071">IF(H338&gt;0,(H338/H318)*100,)</f>
        <v>0</v>
      </c>
      <c r="S338" s="716">
        <f t="shared" ref="S338:S340" si="1072">IF(I338&gt;0,(I338/I318)*100,)</f>
        <v>0</v>
      </c>
      <c r="T338" s="717">
        <f t="shared" ref="T338:T340" si="1073">IF(J338&gt;0,(J338/J318)*100,)</f>
        <v>0</v>
      </c>
      <c r="U338" s="720">
        <f t="shared" ref="U338:U340" si="1074">IF(K338&gt;0,(K338/K318)*100,)</f>
        <v>0</v>
      </c>
      <c r="V338" s="773"/>
      <c r="W338" s="774"/>
      <c r="X338" s="774"/>
      <c r="Y338" s="775"/>
      <c r="Z338" s="776"/>
      <c r="AA338" s="776"/>
      <c r="AB338" s="774"/>
      <c r="AC338" s="775"/>
      <c r="AD338" s="776"/>
      <c r="AE338" s="313"/>
    </row>
    <row r="339" spans="1:31">
      <c r="A339" s="276"/>
      <c r="B339" s="82" t="s">
        <v>874</v>
      </c>
      <c r="C339" s="87"/>
      <c r="D339" s="88">
        <v>1992</v>
      </c>
      <c r="E339" s="88">
        <v>1560</v>
      </c>
      <c r="F339" s="89">
        <v>135</v>
      </c>
      <c r="G339" s="98">
        <v>3687</v>
      </c>
      <c r="H339" s="90"/>
      <c r="I339" s="88"/>
      <c r="J339" s="724"/>
      <c r="K339" s="90"/>
      <c r="L339" s="313"/>
      <c r="M339" s="605">
        <f t="shared" si="1066"/>
        <v>0</v>
      </c>
      <c r="N339" s="605">
        <f t="shared" si="1067"/>
        <v>39.610260489162854</v>
      </c>
      <c r="O339" s="605">
        <f t="shared" si="1068"/>
        <v>12.960039877045777</v>
      </c>
      <c r="P339" s="606">
        <f t="shared" si="1069"/>
        <v>7.6530612244897958</v>
      </c>
      <c r="Q339" s="607">
        <f t="shared" si="1070"/>
        <v>19.580456718003187</v>
      </c>
      <c r="R339" s="608">
        <f t="shared" si="1071"/>
        <v>0</v>
      </c>
      <c r="S339" s="605">
        <f t="shared" si="1072"/>
        <v>0</v>
      </c>
      <c r="T339" s="606">
        <f t="shared" si="1073"/>
        <v>0</v>
      </c>
      <c r="U339" s="609">
        <f t="shared" si="1074"/>
        <v>0</v>
      </c>
      <c r="V339" s="734"/>
      <c r="W339" s="734"/>
      <c r="X339" s="743"/>
      <c r="Y339" s="743"/>
      <c r="Z339" s="744"/>
      <c r="AA339" s="744"/>
      <c r="AB339" s="743"/>
      <c r="AC339" s="745"/>
      <c r="AD339" s="743"/>
      <c r="AE339" s="313"/>
    </row>
    <row r="340" spans="1:31">
      <c r="A340" s="276"/>
      <c r="B340" s="86" t="s">
        <v>1064</v>
      </c>
      <c r="C340" s="91"/>
      <c r="D340" s="92">
        <v>603</v>
      </c>
      <c r="E340" s="92">
        <v>1559</v>
      </c>
      <c r="F340" s="93">
        <v>128</v>
      </c>
      <c r="G340" s="99">
        <v>2290</v>
      </c>
      <c r="H340" s="94"/>
      <c r="I340" s="92"/>
      <c r="J340" s="725"/>
      <c r="K340" s="94"/>
      <c r="L340" s="313"/>
      <c r="M340" s="610">
        <f t="shared" si="1066"/>
        <v>0</v>
      </c>
      <c r="N340" s="610">
        <f t="shared" si="1067"/>
        <v>12.407407407407407</v>
      </c>
      <c r="O340" s="610">
        <f t="shared" si="1068"/>
        <v>14.465992391203489</v>
      </c>
      <c r="P340" s="611">
        <f t="shared" si="1069"/>
        <v>8.0604534005037785</v>
      </c>
      <c r="Q340" s="612">
        <f t="shared" si="1070"/>
        <v>13.294629898403484</v>
      </c>
      <c r="R340" s="613">
        <f t="shared" si="1071"/>
        <v>0</v>
      </c>
      <c r="S340" s="610">
        <f t="shared" si="1072"/>
        <v>0</v>
      </c>
      <c r="T340" s="611">
        <f t="shared" si="1073"/>
        <v>0</v>
      </c>
      <c r="U340" s="614">
        <f t="shared" si="1074"/>
        <v>0</v>
      </c>
      <c r="V340" s="770"/>
      <c r="W340" s="771"/>
      <c r="X340" s="771"/>
      <c r="Y340" s="772"/>
      <c r="Z340" s="770"/>
      <c r="AA340" s="770"/>
      <c r="AB340" s="771"/>
      <c r="AC340" s="772"/>
      <c r="AD340" s="770"/>
      <c r="AE340" s="313"/>
    </row>
    <row r="341" spans="1:31">
      <c r="A341" s="276"/>
      <c r="B341" s="641" t="s">
        <v>76</v>
      </c>
      <c r="C341" s="642"/>
      <c r="D341" s="618">
        <v>2395</v>
      </c>
      <c r="E341" s="618">
        <v>7539</v>
      </c>
      <c r="F341" s="602">
        <v>1402</v>
      </c>
      <c r="G341" s="721">
        <v>11336</v>
      </c>
      <c r="H341" s="601"/>
      <c r="I341" s="618"/>
      <c r="J341" s="723"/>
      <c r="K341" s="601"/>
      <c r="L341" s="313"/>
      <c r="M341" s="905">
        <f>IF(C341&gt;0,(C341/C318)*100,)</f>
        <v>0</v>
      </c>
      <c r="N341" s="716">
        <f t="shared" ref="N341:N343" si="1075">IF(D341&gt;0,(D341/D318)*100,)</f>
        <v>45.035727717186916</v>
      </c>
      <c r="O341" s="716">
        <f t="shared" ref="O341:O343" si="1076">IF(E341&gt;0,(E341/E318)*100,)</f>
        <v>65.992647058823522</v>
      </c>
      <c r="P341" s="717">
        <f t="shared" ref="P341:P343" si="1077">IF(F341&gt;0,(F341/F318)*100,)</f>
        <v>82.325308279506743</v>
      </c>
      <c r="Q341" s="718">
        <f t="shared" ref="Q341:Q343" si="1078">IF(G341&gt;0,(G341/G318)*100,)</f>
        <v>61.458389807535916</v>
      </c>
      <c r="R341" s="719">
        <f t="shared" ref="R341:R343" si="1079">IF(H341&gt;0,(H341/H318)*100,)</f>
        <v>0</v>
      </c>
      <c r="S341" s="716">
        <f t="shared" ref="S341:S343" si="1080">IF(I341&gt;0,(I341/I318)*100,)</f>
        <v>0</v>
      </c>
      <c r="T341" s="717">
        <f t="shared" ref="T341:T343" si="1081">IF(J341&gt;0,(J341/J318)*100,)</f>
        <v>0</v>
      </c>
      <c r="U341" s="720">
        <f t="shared" ref="U341:U343" si="1082">IF(K341&gt;0,(K341/K318)*100,)</f>
        <v>0</v>
      </c>
      <c r="V341" s="773"/>
      <c r="W341" s="774"/>
      <c r="X341" s="774"/>
      <c r="Y341" s="775"/>
      <c r="Z341" s="776"/>
      <c r="AA341" s="776"/>
      <c r="AB341" s="774"/>
      <c r="AC341" s="775"/>
      <c r="AD341" s="776"/>
      <c r="AE341" s="313"/>
    </row>
    <row r="342" spans="1:31">
      <c r="A342" s="276"/>
      <c r="B342" s="82" t="s">
        <v>876</v>
      </c>
      <c r="C342" s="87"/>
      <c r="D342" s="88">
        <v>2177</v>
      </c>
      <c r="E342" s="88">
        <v>7348</v>
      </c>
      <c r="F342" s="89">
        <v>1271</v>
      </c>
      <c r="G342" s="98">
        <v>10796</v>
      </c>
      <c r="H342" s="90"/>
      <c r="I342" s="88"/>
      <c r="J342" s="724"/>
      <c r="K342" s="90"/>
      <c r="L342" s="313"/>
      <c r="M342" s="605">
        <f t="shared" ref="M342:M343" si="1083">IF(C342&gt;0,(C342/C319)*100,)</f>
        <v>0</v>
      </c>
      <c r="N342" s="605">
        <f t="shared" si="1075"/>
        <v>43.288924239411415</v>
      </c>
      <c r="O342" s="605">
        <f t="shared" si="1076"/>
        <v>61.045110908033564</v>
      </c>
      <c r="P342" s="606">
        <f t="shared" si="1077"/>
        <v>72.05215419501134</v>
      </c>
      <c r="Q342" s="607">
        <f t="shared" si="1078"/>
        <v>57.33404142326075</v>
      </c>
      <c r="R342" s="608">
        <f t="shared" si="1079"/>
        <v>0</v>
      </c>
      <c r="S342" s="605">
        <f t="shared" si="1080"/>
        <v>0</v>
      </c>
      <c r="T342" s="606">
        <f t="shared" si="1081"/>
        <v>0</v>
      </c>
      <c r="U342" s="609">
        <f t="shared" si="1082"/>
        <v>0</v>
      </c>
      <c r="V342" s="734"/>
      <c r="W342" s="734"/>
      <c r="X342" s="743"/>
      <c r="Y342" s="743"/>
      <c r="Z342" s="744"/>
      <c r="AA342" s="744"/>
      <c r="AB342" s="743"/>
      <c r="AC342" s="745"/>
      <c r="AD342" s="743"/>
      <c r="AE342" s="313"/>
    </row>
    <row r="343" spans="1:31">
      <c r="A343" s="276"/>
      <c r="B343" s="86" t="s">
        <v>1066</v>
      </c>
      <c r="C343" s="91"/>
      <c r="D343" s="92">
        <v>3226</v>
      </c>
      <c r="E343" s="92">
        <v>6373</v>
      </c>
      <c r="F343" s="93">
        <v>1111</v>
      </c>
      <c r="G343" s="99">
        <v>10710</v>
      </c>
      <c r="H343" s="94"/>
      <c r="I343" s="92"/>
      <c r="J343" s="725"/>
      <c r="K343" s="94"/>
      <c r="L343" s="313"/>
      <c r="M343" s="610">
        <f t="shared" si="1083"/>
        <v>0</v>
      </c>
      <c r="N343" s="610">
        <f t="shared" si="1075"/>
        <v>66.378600823045261</v>
      </c>
      <c r="O343" s="610">
        <f t="shared" si="1076"/>
        <v>59.135195323373857</v>
      </c>
      <c r="P343" s="611">
        <f t="shared" si="1077"/>
        <v>69.962216624685141</v>
      </c>
      <c r="Q343" s="612">
        <f t="shared" si="1078"/>
        <v>62.177068214804066</v>
      </c>
      <c r="R343" s="613">
        <f t="shared" si="1079"/>
        <v>0</v>
      </c>
      <c r="S343" s="610">
        <f t="shared" si="1080"/>
        <v>0</v>
      </c>
      <c r="T343" s="611">
        <f t="shared" si="1081"/>
        <v>0</v>
      </c>
      <c r="U343" s="614">
        <f t="shared" si="1082"/>
        <v>0</v>
      </c>
      <c r="V343" s="770"/>
      <c r="W343" s="771"/>
      <c r="X343" s="771"/>
      <c r="Y343" s="772"/>
      <c r="Z343" s="770"/>
      <c r="AA343" s="770"/>
      <c r="AB343" s="771"/>
      <c r="AC343" s="772"/>
      <c r="AD343" s="770"/>
      <c r="AE343" s="313"/>
    </row>
    <row r="344" spans="1:31">
      <c r="A344" s="276"/>
      <c r="B344" s="82" t="s">
        <v>439</v>
      </c>
      <c r="C344" s="87"/>
      <c r="D344" s="88"/>
      <c r="E344" s="88"/>
      <c r="F344" s="89"/>
      <c r="G344" s="98"/>
      <c r="H344" s="90"/>
      <c r="I344" s="88"/>
      <c r="J344" s="724"/>
      <c r="K344" s="90"/>
      <c r="L344" s="313"/>
      <c r="M344" s="605">
        <f>IF(C344&gt;0,(C344/C315)*100,)</f>
        <v>0</v>
      </c>
      <c r="N344" s="605">
        <f t="shared" ref="N344:N346" si="1084">IF(D344&gt;0,(D344/D315)*100,)</f>
        <v>0</v>
      </c>
      <c r="O344" s="605">
        <f t="shared" ref="O344:O346" si="1085">IF(E344&gt;0,(E344/E315)*100,)</f>
        <v>0</v>
      </c>
      <c r="P344" s="606">
        <f t="shared" ref="P344:P346" si="1086">IF(F344&gt;0,(F344/F315)*100,)</f>
        <v>0</v>
      </c>
      <c r="Q344" s="722">
        <f t="shared" ref="Q344:Q346" si="1087">IF(G344&gt;0,(G344/G315)*100,)</f>
        <v>0</v>
      </c>
      <c r="R344" s="608">
        <f t="shared" ref="R344:R346" si="1088">IF(H344&gt;0,(H344/H315)*100,)</f>
        <v>0</v>
      </c>
      <c r="S344" s="605">
        <f t="shared" ref="S344:S346" si="1089">IF(I344&gt;0,(I344/I315)*100,)</f>
        <v>0</v>
      </c>
      <c r="T344" s="606">
        <f t="shared" ref="T344:T346" si="1090">IF(J344&gt;0,(J344/J315)*100,)</f>
        <v>0</v>
      </c>
      <c r="U344" s="609">
        <f t="shared" ref="U344:U346" si="1091">IF(K344&gt;0,(K344/K315)*100,)</f>
        <v>0</v>
      </c>
      <c r="V344" s="766"/>
      <c r="W344" s="767"/>
      <c r="X344" s="767"/>
      <c r="Y344" s="768"/>
      <c r="Z344" s="769"/>
      <c r="AA344" s="769"/>
      <c r="AB344" s="767"/>
      <c r="AC344" s="768"/>
      <c r="AD344" s="769"/>
      <c r="AE344" s="313"/>
    </row>
    <row r="345" spans="1:31">
      <c r="A345" s="276"/>
      <c r="B345" s="82" t="s">
        <v>878</v>
      </c>
      <c r="C345" s="87"/>
      <c r="D345" s="88"/>
      <c r="E345" s="88"/>
      <c r="F345" s="89"/>
      <c r="G345" s="98"/>
      <c r="H345" s="90"/>
      <c r="I345" s="88"/>
      <c r="J345" s="724"/>
      <c r="K345" s="90"/>
      <c r="L345" s="313"/>
      <c r="M345" s="605">
        <f t="shared" ref="M345:M346" si="1092">IF(C345&gt;0,(C345/C316)*100,)</f>
        <v>0</v>
      </c>
      <c r="N345" s="296">
        <f t="shared" si="1084"/>
        <v>0</v>
      </c>
      <c r="O345" s="296">
        <f t="shared" si="1085"/>
        <v>0</v>
      </c>
      <c r="P345" s="296">
        <f t="shared" si="1086"/>
        <v>0</v>
      </c>
      <c r="Q345" s="297">
        <f t="shared" si="1087"/>
        <v>0</v>
      </c>
      <c r="R345" s="297">
        <f t="shared" si="1088"/>
        <v>0</v>
      </c>
      <c r="S345" s="683">
        <f t="shared" si="1089"/>
        <v>0</v>
      </c>
      <c r="T345" s="298">
        <f t="shared" si="1090"/>
        <v>0</v>
      </c>
      <c r="U345" s="298">
        <f t="shared" si="1091"/>
        <v>0</v>
      </c>
      <c r="V345" s="742"/>
      <c r="W345" s="734"/>
      <c r="X345" s="743"/>
      <c r="Y345" s="743"/>
      <c r="Z345" s="744"/>
      <c r="AA345" s="744"/>
      <c r="AB345" s="743"/>
      <c r="AC345" s="745"/>
      <c r="AD345" s="743"/>
      <c r="AE345" s="313"/>
    </row>
    <row r="346" spans="1:31">
      <c r="A346" s="305"/>
      <c r="B346" s="86" t="s">
        <v>1068</v>
      </c>
      <c r="C346" s="91"/>
      <c r="D346" s="92"/>
      <c r="E346" s="92"/>
      <c r="F346" s="93"/>
      <c r="G346" s="99"/>
      <c r="H346" s="94"/>
      <c r="I346" s="92"/>
      <c r="J346" s="725"/>
      <c r="K346" s="94"/>
      <c r="L346" s="313"/>
      <c r="M346" s="610">
        <f t="shared" si="1092"/>
        <v>0</v>
      </c>
      <c r="N346" s="299">
        <f t="shared" si="1084"/>
        <v>0</v>
      </c>
      <c r="O346" s="299">
        <f t="shared" si="1085"/>
        <v>0</v>
      </c>
      <c r="P346" s="299">
        <f t="shared" si="1086"/>
        <v>0</v>
      </c>
      <c r="Q346" s="300">
        <f t="shared" si="1087"/>
        <v>0</v>
      </c>
      <c r="R346" s="300">
        <f t="shared" si="1088"/>
        <v>0</v>
      </c>
      <c r="S346" s="684">
        <f t="shared" si="1089"/>
        <v>0</v>
      </c>
      <c r="T346" s="301">
        <f t="shared" si="1090"/>
        <v>0</v>
      </c>
      <c r="U346" s="301">
        <f t="shared" si="1091"/>
        <v>0</v>
      </c>
      <c r="V346" s="746"/>
      <c r="W346" s="747"/>
      <c r="X346" s="748"/>
      <c r="Y346" s="748"/>
      <c r="Z346" s="749"/>
      <c r="AA346" s="749"/>
      <c r="AB346" s="748"/>
      <c r="AC346" s="750"/>
      <c r="AD346" s="748"/>
      <c r="AE346" s="313"/>
    </row>
    <row r="347" spans="1:31">
      <c r="A347" s="643" t="s">
        <v>758</v>
      </c>
      <c r="B347" s="641" t="s">
        <v>375</v>
      </c>
      <c r="C347" s="642"/>
      <c r="D347" s="618">
        <v>28792</v>
      </c>
      <c r="E347" s="618">
        <v>34791</v>
      </c>
      <c r="F347" s="602">
        <v>5315</v>
      </c>
      <c r="G347" s="98">
        <v>68898</v>
      </c>
      <c r="H347" s="601"/>
      <c r="I347" s="618"/>
      <c r="J347" s="723"/>
      <c r="K347" s="601"/>
      <c r="L347" s="313"/>
      <c r="M347" s="906"/>
      <c r="N347" s="292"/>
      <c r="O347" s="292"/>
      <c r="P347" s="292"/>
      <c r="Q347" s="293"/>
      <c r="R347" s="293"/>
      <c r="S347" s="682"/>
      <c r="T347" s="625"/>
      <c r="U347" s="294"/>
      <c r="V347" s="736"/>
      <c r="W347" s="737"/>
      <c r="X347" s="738"/>
      <c r="Y347" s="738"/>
      <c r="Z347" s="739"/>
      <c r="AA347" s="739"/>
      <c r="AB347" s="738"/>
      <c r="AC347" s="740"/>
      <c r="AD347" s="741"/>
      <c r="AE347" s="313"/>
    </row>
    <row r="348" spans="1:31">
      <c r="A348" s="276"/>
      <c r="B348" s="82" t="s">
        <v>722</v>
      </c>
      <c r="C348" s="87"/>
      <c r="D348" s="88">
        <v>34751</v>
      </c>
      <c r="E348" s="88">
        <v>31212</v>
      </c>
      <c r="F348" s="89">
        <v>5263</v>
      </c>
      <c r="G348" s="98">
        <v>71226</v>
      </c>
      <c r="H348" s="90"/>
      <c r="I348" s="88"/>
      <c r="J348" s="724"/>
      <c r="K348" s="90"/>
      <c r="L348" s="313"/>
      <c r="M348" s="907"/>
      <c r="N348" s="296"/>
      <c r="O348" s="296"/>
      <c r="P348" s="296"/>
      <c r="Q348" s="297"/>
      <c r="R348" s="297"/>
      <c r="S348" s="683"/>
      <c r="T348" s="298"/>
      <c r="U348" s="298"/>
      <c r="V348" s="742"/>
      <c r="W348" s="734"/>
      <c r="X348" s="743"/>
      <c r="Y348" s="743"/>
      <c r="Z348" s="744"/>
      <c r="AA348" s="744"/>
      <c r="AB348" s="743"/>
      <c r="AC348" s="745"/>
      <c r="AD348" s="743"/>
      <c r="AE348" s="313"/>
    </row>
    <row r="349" spans="1:31">
      <c r="A349" s="276"/>
      <c r="B349" s="82" t="s">
        <v>808</v>
      </c>
      <c r="C349" s="87"/>
      <c r="D349" s="88">
        <v>28226</v>
      </c>
      <c r="E349" s="88">
        <v>30315</v>
      </c>
      <c r="F349" s="89">
        <v>5190</v>
      </c>
      <c r="G349" s="98">
        <v>63731</v>
      </c>
      <c r="H349" s="90"/>
      <c r="I349" s="88"/>
      <c r="J349" s="724"/>
      <c r="K349" s="90"/>
      <c r="L349" s="313"/>
      <c r="M349" s="907"/>
      <c r="N349" s="296"/>
      <c r="O349" s="296"/>
      <c r="P349" s="296"/>
      <c r="Q349" s="297"/>
      <c r="R349" s="297"/>
      <c r="S349" s="683"/>
      <c r="T349" s="298"/>
      <c r="U349" s="298"/>
      <c r="V349" s="742"/>
      <c r="W349" s="734"/>
      <c r="X349" s="743"/>
      <c r="Y349" s="743"/>
      <c r="Z349" s="744"/>
      <c r="AA349" s="744"/>
      <c r="AB349" s="743"/>
      <c r="AC349" s="745"/>
      <c r="AD349" s="743"/>
      <c r="AE349" s="313"/>
    </row>
    <row r="350" spans="1:31">
      <c r="A350" s="276"/>
      <c r="B350" s="82" t="s">
        <v>60</v>
      </c>
      <c r="C350" s="87"/>
      <c r="D350" s="88">
        <v>28172</v>
      </c>
      <c r="E350" s="88">
        <v>31129</v>
      </c>
      <c r="F350" s="89">
        <v>6163</v>
      </c>
      <c r="G350" s="98">
        <v>65464</v>
      </c>
      <c r="H350" s="90"/>
      <c r="I350" s="88"/>
      <c r="J350" s="724"/>
      <c r="K350" s="90"/>
      <c r="L350" s="313"/>
      <c r="M350" s="907"/>
      <c r="N350" s="296"/>
      <c r="O350" s="296"/>
      <c r="P350" s="296"/>
      <c r="Q350" s="297"/>
      <c r="R350" s="297"/>
      <c r="S350" s="683"/>
      <c r="T350" s="298"/>
      <c r="U350" s="298"/>
      <c r="V350" s="742"/>
      <c r="W350" s="734"/>
      <c r="X350" s="743"/>
      <c r="Y350" s="743"/>
      <c r="Z350" s="744"/>
      <c r="AA350" s="744"/>
      <c r="AB350" s="743"/>
      <c r="AC350" s="745"/>
      <c r="AD350" s="743"/>
      <c r="AE350" s="313"/>
    </row>
    <row r="351" spans="1:31">
      <c r="A351" s="276"/>
      <c r="B351" s="82" t="s">
        <v>860</v>
      </c>
      <c r="C351" s="87"/>
      <c r="D351" s="88">
        <v>33044</v>
      </c>
      <c r="E351" s="88">
        <v>33743</v>
      </c>
      <c r="F351" s="89">
        <v>6659</v>
      </c>
      <c r="G351" s="98">
        <v>73446</v>
      </c>
      <c r="H351" s="90"/>
      <c r="I351" s="88"/>
      <c r="J351" s="724"/>
      <c r="K351" s="90"/>
      <c r="L351" s="313"/>
      <c r="M351" s="907"/>
      <c r="N351" s="296"/>
      <c r="O351" s="296"/>
      <c r="P351" s="296"/>
      <c r="Q351" s="297"/>
      <c r="R351" s="297"/>
      <c r="S351" s="683"/>
      <c r="T351" s="298"/>
      <c r="U351" s="298"/>
      <c r="V351" s="742"/>
      <c r="W351" s="734"/>
      <c r="X351" s="743"/>
      <c r="Y351" s="743"/>
      <c r="Z351" s="744"/>
      <c r="AA351" s="744"/>
      <c r="AB351" s="743"/>
      <c r="AC351" s="745"/>
      <c r="AD351" s="743"/>
      <c r="AE351" s="313"/>
    </row>
    <row r="352" spans="1:31">
      <c r="A352" s="276"/>
      <c r="B352" s="86" t="s">
        <v>1050</v>
      </c>
      <c r="C352" s="91"/>
      <c r="D352" s="92">
        <v>43506</v>
      </c>
      <c r="E352" s="92">
        <v>37485</v>
      </c>
      <c r="F352" s="93">
        <v>6600</v>
      </c>
      <c r="G352" s="99">
        <v>87591</v>
      </c>
      <c r="H352" s="94"/>
      <c r="I352" s="92"/>
      <c r="J352" s="725"/>
      <c r="K352" s="94"/>
      <c r="L352" s="313"/>
      <c r="M352" s="908"/>
      <c r="N352" s="299"/>
      <c r="O352" s="299"/>
      <c r="P352" s="299"/>
      <c r="Q352" s="300"/>
      <c r="R352" s="300"/>
      <c r="S352" s="684"/>
      <c r="T352" s="301"/>
      <c r="U352" s="301"/>
      <c r="V352" s="746"/>
      <c r="W352" s="747"/>
      <c r="X352" s="748"/>
      <c r="Y352" s="748"/>
      <c r="Z352" s="749"/>
      <c r="AA352" s="749"/>
      <c r="AB352" s="748"/>
      <c r="AC352" s="750"/>
      <c r="AD352" s="748"/>
      <c r="AE352" s="313"/>
    </row>
    <row r="353" spans="1:40">
      <c r="A353" s="276"/>
      <c r="B353" s="82" t="s">
        <v>1119</v>
      </c>
      <c r="C353" s="87"/>
      <c r="D353" s="88">
        <v>6049</v>
      </c>
      <c r="E353" s="88">
        <v>7527</v>
      </c>
      <c r="F353" s="89">
        <v>1352</v>
      </c>
      <c r="G353" s="98">
        <v>14928</v>
      </c>
      <c r="H353" s="90"/>
      <c r="I353" s="88"/>
      <c r="J353" s="724"/>
      <c r="K353" s="90"/>
      <c r="L353" s="313"/>
      <c r="M353" s="904"/>
      <c r="N353" s="603"/>
      <c r="O353" s="603"/>
      <c r="P353" s="603"/>
      <c r="Q353" s="604"/>
      <c r="R353" s="603"/>
      <c r="S353" s="685"/>
      <c r="T353" s="603"/>
      <c r="U353" s="604"/>
      <c r="V353" s="751"/>
      <c r="W353" s="751"/>
      <c r="X353" s="751"/>
      <c r="Y353" s="751"/>
      <c r="Z353" s="752"/>
      <c r="AA353" s="751"/>
      <c r="AB353" s="751"/>
      <c r="AC353" s="751"/>
      <c r="AD353" s="753"/>
      <c r="AE353" s="313"/>
    </row>
    <row r="354" spans="1:40">
      <c r="A354" s="276"/>
      <c r="B354" s="82" t="s">
        <v>1121</v>
      </c>
      <c r="C354" s="87"/>
      <c r="D354" s="88">
        <v>7654</v>
      </c>
      <c r="E354" s="88">
        <v>9239</v>
      </c>
      <c r="F354" s="89">
        <v>1750</v>
      </c>
      <c r="G354" s="98">
        <v>18643</v>
      </c>
      <c r="H354" s="90"/>
      <c r="I354" s="88"/>
      <c r="J354" s="724"/>
      <c r="K354" s="90"/>
      <c r="L354" s="313"/>
      <c r="M354" s="295"/>
      <c r="N354" s="295"/>
      <c r="O354" s="295"/>
      <c r="P354" s="295"/>
      <c r="Q354" s="302"/>
      <c r="R354" s="295"/>
      <c r="S354" s="686"/>
      <c r="T354" s="295"/>
      <c r="U354" s="302"/>
      <c r="V354" s="734"/>
      <c r="W354" s="734"/>
      <c r="X354" s="734"/>
      <c r="Y354" s="734"/>
      <c r="Z354" s="735"/>
      <c r="AA354" s="734"/>
      <c r="AB354" s="734"/>
      <c r="AC354" s="734"/>
      <c r="AD354" s="742"/>
      <c r="AE354" s="313"/>
    </row>
    <row r="355" spans="1:40">
      <c r="A355" s="276"/>
      <c r="B355" s="82" t="s">
        <v>377</v>
      </c>
      <c r="C355" s="87"/>
      <c r="D355" s="88">
        <v>7562</v>
      </c>
      <c r="E355" s="88">
        <v>9559</v>
      </c>
      <c r="F355" s="89">
        <v>1642</v>
      </c>
      <c r="G355" s="726">
        <v>18763</v>
      </c>
      <c r="H355" s="90"/>
      <c r="I355" s="88"/>
      <c r="J355" s="724"/>
      <c r="K355" s="90"/>
      <c r="L355" s="313"/>
      <c r="M355" s="295">
        <f t="shared" ref="M355:M359" si="1093">IF(C355&gt;0,(C355/C347)*100,)</f>
        <v>0</v>
      </c>
      <c r="N355" s="686">
        <f t="shared" ref="N355:N360" si="1094">IF(D355&gt;0,(D355/D347)*100,)</f>
        <v>26.26424006668519</v>
      </c>
      <c r="O355" s="686">
        <f t="shared" ref="O355:O360" si="1095">IF(E355&gt;0,(E355/E347)*100,)</f>
        <v>27.475496536460582</v>
      </c>
      <c r="P355" s="686">
        <f t="shared" ref="P355:P360" si="1096">IF(F355&gt;0,(F355/F347)*100,)</f>
        <v>30.893697083725307</v>
      </c>
      <c r="Q355" s="733">
        <f t="shared" ref="Q355:Q360" si="1097">IF(G355&gt;0,(G355/G347)*100,)</f>
        <v>27.233011117884409</v>
      </c>
      <c r="R355" s="686">
        <f t="shared" ref="R355:R360" si="1098">IF(H355&gt;0,(H355/H347)*100,)</f>
        <v>0</v>
      </c>
      <c r="S355" s="686">
        <f t="shared" ref="S355:S360" si="1099">IF(I355&gt;0,(I355/I347)*100,)</f>
        <v>0</v>
      </c>
      <c r="T355" s="686">
        <f t="shared" ref="T355:T360" si="1100">IF(J355&gt;0,(J355/J347)*100,)</f>
        <v>0</v>
      </c>
      <c r="U355" s="733">
        <f t="shared" ref="U355:U360" si="1101">IF(K355&gt;0,(K355/K347)*100,)</f>
        <v>0</v>
      </c>
      <c r="V355" s="686"/>
      <c r="W355" s="686"/>
      <c r="X355" s="686"/>
      <c r="Y355" s="686"/>
      <c r="Z355" s="733"/>
      <c r="AA355" s="686"/>
      <c r="AB355" s="686"/>
      <c r="AC355" s="686"/>
      <c r="AD355" s="754"/>
      <c r="AE355" s="313"/>
    </row>
    <row r="356" spans="1:40">
      <c r="A356" s="276"/>
      <c r="B356" s="82" t="s">
        <v>724</v>
      </c>
      <c r="C356" s="87"/>
      <c r="D356" s="88">
        <v>7970</v>
      </c>
      <c r="E356" s="88">
        <v>8889</v>
      </c>
      <c r="F356" s="89">
        <v>1526</v>
      </c>
      <c r="G356" s="98">
        <v>18385</v>
      </c>
      <c r="H356" s="90"/>
      <c r="I356" s="88"/>
      <c r="J356" s="724"/>
      <c r="K356" s="90"/>
      <c r="L356" s="313"/>
      <c r="M356" s="295">
        <f t="shared" si="1093"/>
        <v>0</v>
      </c>
      <c r="N356" s="686">
        <f t="shared" si="1094"/>
        <v>22.934591810307616</v>
      </c>
      <c r="O356" s="686">
        <f t="shared" si="1095"/>
        <v>28.479430988081507</v>
      </c>
      <c r="P356" s="686">
        <f t="shared" si="1096"/>
        <v>28.994869846095384</v>
      </c>
      <c r="Q356" s="733">
        <f t="shared" si="1097"/>
        <v>25.812203408867546</v>
      </c>
      <c r="R356" s="686">
        <f t="shared" si="1098"/>
        <v>0</v>
      </c>
      <c r="S356" s="686">
        <f t="shared" si="1099"/>
        <v>0</v>
      </c>
      <c r="T356" s="686">
        <f t="shared" si="1100"/>
        <v>0</v>
      </c>
      <c r="U356" s="733">
        <f t="shared" si="1101"/>
        <v>0</v>
      </c>
      <c r="V356" s="686"/>
      <c r="W356" s="686"/>
      <c r="X356" s="686"/>
      <c r="Y356" s="686"/>
      <c r="Z356" s="733"/>
      <c r="AA356" s="686"/>
      <c r="AB356" s="686"/>
      <c r="AC356" s="686"/>
      <c r="AD356" s="754"/>
      <c r="AE356" s="313"/>
    </row>
    <row r="357" spans="1:40">
      <c r="A357" s="276"/>
      <c r="B357" s="82" t="s">
        <v>810</v>
      </c>
      <c r="C357" s="87"/>
      <c r="D357" s="88">
        <v>7373</v>
      </c>
      <c r="E357" s="88">
        <v>9098</v>
      </c>
      <c r="F357" s="89">
        <v>1496</v>
      </c>
      <c r="G357" s="98">
        <v>17967</v>
      </c>
      <c r="H357" s="90"/>
      <c r="I357" s="88"/>
      <c r="J357" s="724"/>
      <c r="K357" s="90"/>
      <c r="L357" s="313"/>
      <c r="M357" s="295">
        <f t="shared" si="1093"/>
        <v>0</v>
      </c>
      <c r="N357" s="686">
        <f t="shared" si="1094"/>
        <v>26.121306596754767</v>
      </c>
      <c r="O357" s="686">
        <f t="shared" si="1095"/>
        <v>30.01154543955138</v>
      </c>
      <c r="P357" s="686">
        <f t="shared" si="1096"/>
        <v>28.824662813102119</v>
      </c>
      <c r="Q357" s="733">
        <f t="shared" si="1097"/>
        <v>28.191931712981123</v>
      </c>
      <c r="R357" s="686">
        <f t="shared" si="1098"/>
        <v>0</v>
      </c>
      <c r="S357" s="686">
        <f t="shared" si="1099"/>
        <v>0</v>
      </c>
      <c r="T357" s="686">
        <f t="shared" si="1100"/>
        <v>0</v>
      </c>
      <c r="U357" s="733">
        <f t="shared" si="1101"/>
        <v>0</v>
      </c>
      <c r="V357" s="686"/>
      <c r="W357" s="686"/>
      <c r="X357" s="686"/>
      <c r="Y357" s="686"/>
      <c r="Z357" s="733"/>
      <c r="AA357" s="686"/>
      <c r="AB357" s="686"/>
      <c r="AC357" s="686"/>
      <c r="AD357" s="754"/>
      <c r="AE357" s="313"/>
    </row>
    <row r="358" spans="1:40">
      <c r="A358" s="276"/>
      <c r="B358" s="82" t="s">
        <v>62</v>
      </c>
      <c r="C358" s="87"/>
      <c r="D358" s="88">
        <v>7713</v>
      </c>
      <c r="E358" s="88">
        <v>9458</v>
      </c>
      <c r="F358" s="89">
        <v>1505</v>
      </c>
      <c r="G358" s="98">
        <v>18676</v>
      </c>
      <c r="H358" s="90"/>
      <c r="I358" s="88"/>
      <c r="J358" s="724"/>
      <c r="K358" s="90"/>
      <c r="L358" s="313"/>
      <c r="M358" s="295">
        <f t="shared" si="1093"/>
        <v>0</v>
      </c>
      <c r="N358" s="686">
        <f t="shared" si="1094"/>
        <v>27.378247905721992</v>
      </c>
      <c r="O358" s="686">
        <f t="shared" si="1095"/>
        <v>30.383243920460025</v>
      </c>
      <c r="P358" s="686">
        <f t="shared" si="1096"/>
        <v>24.419925361025474</v>
      </c>
      <c r="Q358" s="733">
        <f t="shared" si="1097"/>
        <v>28.528656971770744</v>
      </c>
      <c r="R358" s="686">
        <f t="shared" si="1098"/>
        <v>0</v>
      </c>
      <c r="S358" s="686">
        <f t="shared" si="1099"/>
        <v>0</v>
      </c>
      <c r="T358" s="686">
        <f t="shared" si="1100"/>
        <v>0</v>
      </c>
      <c r="U358" s="733">
        <f t="shared" si="1101"/>
        <v>0</v>
      </c>
      <c r="V358" s="778"/>
      <c r="W358" s="756"/>
      <c r="X358" s="756"/>
      <c r="Y358" s="757"/>
      <c r="Z358" s="758"/>
      <c r="AA358" s="758"/>
      <c r="AB358" s="756"/>
      <c r="AC358" s="757"/>
      <c r="AD358" s="758"/>
      <c r="AE358" s="313"/>
    </row>
    <row r="359" spans="1:40">
      <c r="B359" s="82" t="s">
        <v>862</v>
      </c>
      <c r="C359" s="87"/>
      <c r="D359" s="88">
        <v>9198</v>
      </c>
      <c r="E359" s="88">
        <v>9192</v>
      </c>
      <c r="F359" s="89">
        <v>1608</v>
      </c>
      <c r="G359" s="98">
        <v>19998</v>
      </c>
      <c r="H359" s="90"/>
      <c r="I359" s="88"/>
      <c r="J359" s="724"/>
      <c r="K359" s="90"/>
      <c r="L359" s="313"/>
      <c r="M359" s="295">
        <f t="shared" si="1093"/>
        <v>0</v>
      </c>
      <c r="N359" s="686">
        <f t="shared" si="1094"/>
        <v>27.835613121898074</v>
      </c>
      <c r="O359" s="686">
        <f t="shared" si="1095"/>
        <v>27.241205583380257</v>
      </c>
      <c r="P359" s="686">
        <f t="shared" si="1096"/>
        <v>24.147769935425739</v>
      </c>
      <c r="Q359" s="733">
        <f t="shared" si="1097"/>
        <v>27.228167633363288</v>
      </c>
      <c r="R359" s="686">
        <f t="shared" si="1098"/>
        <v>0</v>
      </c>
      <c r="S359" s="686">
        <f t="shared" si="1099"/>
        <v>0</v>
      </c>
      <c r="T359" s="686">
        <f t="shared" si="1100"/>
        <v>0</v>
      </c>
      <c r="U359" s="733">
        <f t="shared" si="1101"/>
        <v>0</v>
      </c>
      <c r="V359" s="755"/>
      <c r="W359" s="756"/>
      <c r="X359" s="756"/>
      <c r="Y359" s="757"/>
      <c r="Z359" s="758"/>
      <c r="AA359" s="758"/>
      <c r="AB359" s="756"/>
      <c r="AC359" s="757"/>
      <c r="AD359" s="758"/>
      <c r="AE359" s="313"/>
    </row>
    <row r="360" spans="1:40">
      <c r="A360" s="276"/>
      <c r="B360" s="86" t="s">
        <v>1052</v>
      </c>
      <c r="C360" s="91"/>
      <c r="D360" s="92">
        <v>9884</v>
      </c>
      <c r="E360" s="92">
        <v>9564</v>
      </c>
      <c r="F360" s="93">
        <v>1447</v>
      </c>
      <c r="G360" s="99">
        <v>20895</v>
      </c>
      <c r="H360" s="94"/>
      <c r="I360" s="92"/>
      <c r="J360" s="725"/>
      <c r="K360" s="94"/>
      <c r="L360" s="313"/>
      <c r="M360" s="759">
        <f>IF(C360&gt;0,(C360/C352)*100,)</f>
        <v>0</v>
      </c>
      <c r="N360" s="760">
        <f t="shared" si="1094"/>
        <v>22.718705465912748</v>
      </c>
      <c r="O360" s="760">
        <f t="shared" si="1095"/>
        <v>25.514205682272912</v>
      </c>
      <c r="P360" s="760">
        <f t="shared" si="1096"/>
        <v>21.924242424242422</v>
      </c>
      <c r="Q360" s="761">
        <f t="shared" si="1097"/>
        <v>23.855190601774154</v>
      </c>
      <c r="R360" s="760">
        <f t="shared" si="1098"/>
        <v>0</v>
      </c>
      <c r="S360" s="760">
        <f t="shared" si="1099"/>
        <v>0</v>
      </c>
      <c r="T360" s="760">
        <f t="shared" si="1100"/>
        <v>0</v>
      </c>
      <c r="U360" s="761">
        <f t="shared" si="1101"/>
        <v>0</v>
      </c>
      <c r="V360" s="779" t="s">
        <v>37</v>
      </c>
      <c r="W360" s="760"/>
      <c r="X360" s="760"/>
      <c r="Y360" s="763"/>
      <c r="Z360" s="762"/>
      <c r="AA360" s="762"/>
      <c r="AB360" s="760"/>
      <c r="AC360" s="763"/>
      <c r="AD360" s="762"/>
      <c r="AE360" s="313"/>
    </row>
    <row r="361" spans="1:40">
      <c r="A361" s="276"/>
      <c r="B361" s="82" t="s">
        <v>64</v>
      </c>
      <c r="C361" s="87"/>
      <c r="D361" s="88">
        <v>4413</v>
      </c>
      <c r="E361" s="88">
        <v>5355</v>
      </c>
      <c r="F361" s="89">
        <v>747</v>
      </c>
      <c r="G361" s="98">
        <v>10515</v>
      </c>
      <c r="H361" s="90"/>
      <c r="I361" s="88"/>
      <c r="J361" s="724"/>
      <c r="K361" s="90"/>
      <c r="L361" s="313"/>
      <c r="M361" s="764">
        <f t="shared" ref="M361:M363" si="1102">IF(C361&gt;0,(C361/C358)*100,)</f>
        <v>0</v>
      </c>
      <c r="N361" s="764">
        <f t="shared" ref="N361:N363" si="1103">IF(D361&gt;0,(D361/D358)*100,)</f>
        <v>57.215091404122909</v>
      </c>
      <c r="O361" s="764">
        <f t="shared" ref="O361:O363" si="1104">IF(E361&gt;0,(E361/E358)*100,)</f>
        <v>56.618735462042714</v>
      </c>
      <c r="P361" s="764">
        <f t="shared" ref="P361:P363" si="1105">IF(F361&gt;0,(F361/F358)*100,)</f>
        <v>49.634551495016609</v>
      </c>
      <c r="Q361" s="765">
        <f t="shared" ref="Q361:Q363" si="1106">IF(G361&gt;0,(G361/G358)*100,)</f>
        <v>56.302206039837223</v>
      </c>
      <c r="R361" s="764">
        <f t="shared" ref="R361:R363" si="1107">IF(H361&gt;0,(H361/H358)*100,)</f>
        <v>0</v>
      </c>
      <c r="S361" s="756">
        <f t="shared" ref="S361:S363" si="1108">IF(I361&gt;0,(I361/I358)*100,)</f>
        <v>0</v>
      </c>
      <c r="T361" s="764">
        <f t="shared" ref="T361:T363" si="1109">IF(J361&gt;0,(J361/J358)*100,)</f>
        <v>0</v>
      </c>
      <c r="U361" s="765">
        <f t="shared" ref="U361:U363" si="1110">IF(K361&gt;0,(K361/K358)*100,)</f>
        <v>0</v>
      </c>
      <c r="V361" s="766">
        <f>+M361+M364</f>
        <v>0</v>
      </c>
      <c r="W361" s="767">
        <f t="shared" ref="W361:W363" si="1111">+N361+N364</f>
        <v>57.215091404122909</v>
      </c>
      <c r="X361" s="767">
        <f t="shared" ref="X361:X363" si="1112">+O361+O364</f>
        <v>56.618735462042714</v>
      </c>
      <c r="Y361" s="768">
        <f t="shared" ref="Y361:Y363" si="1113">+P361+P364</f>
        <v>49.634551495016609</v>
      </c>
      <c r="Z361" s="769">
        <f t="shared" ref="Z361:Z363" si="1114">+Q361+Q364</f>
        <v>56.302206039837223</v>
      </c>
      <c r="AA361" s="769">
        <f t="shared" ref="AA361:AA363" si="1115">+R361+R364</f>
        <v>0</v>
      </c>
      <c r="AB361" s="767">
        <f t="shared" ref="AB361:AB363" si="1116">+S361+S364</f>
        <v>0</v>
      </c>
      <c r="AC361" s="768">
        <f t="shared" ref="AC361:AC363" si="1117">+T361+T364</f>
        <v>0</v>
      </c>
      <c r="AD361" s="769">
        <f t="shared" ref="AD361:AD363" si="1118">+U361+U364</f>
        <v>0</v>
      </c>
      <c r="AE361" s="313"/>
      <c r="AG361" s="4">
        <f>+M361+M364+M367</f>
        <v>0</v>
      </c>
      <c r="AH361" s="4">
        <f t="shared" ref="AH361:AH363" si="1119">+N361+N364+N367</f>
        <v>100</v>
      </c>
      <c r="AI361" s="4">
        <f t="shared" ref="AI361:AI363" si="1120">+O361+O364+O367</f>
        <v>100</v>
      </c>
      <c r="AJ361" s="4">
        <f t="shared" ref="AJ361:AJ363" si="1121">+P361+P364+P367</f>
        <v>100</v>
      </c>
      <c r="AK361" s="4">
        <f t="shared" ref="AK361:AK363" si="1122">+Q361+Q364+Q367</f>
        <v>100</v>
      </c>
      <c r="AL361" s="4">
        <f t="shared" ref="AL361:AL363" si="1123">+R361+R364+R367</f>
        <v>0</v>
      </c>
      <c r="AM361" s="4">
        <f t="shared" ref="AM361:AM363" si="1124">+S361+S364+S367</f>
        <v>0</v>
      </c>
      <c r="AN361" s="4">
        <f t="shared" ref="AN361:AN363" si="1125">+T361+T364+T367</f>
        <v>0</v>
      </c>
    </row>
    <row r="362" spans="1:40">
      <c r="B362" s="82" t="s">
        <v>864</v>
      </c>
      <c r="C362" s="87"/>
      <c r="D362" s="88">
        <v>5405</v>
      </c>
      <c r="E362" s="88">
        <v>5300</v>
      </c>
      <c r="F362" s="89">
        <v>859</v>
      </c>
      <c r="G362" s="98">
        <v>11564</v>
      </c>
      <c r="H362" s="90"/>
      <c r="I362" s="88"/>
      <c r="J362" s="724"/>
      <c r="K362" s="90"/>
      <c r="L362" s="313"/>
      <c r="M362" s="605">
        <f t="shared" si="1102"/>
        <v>0</v>
      </c>
      <c r="N362" s="605">
        <f t="shared" si="1103"/>
        <v>58.76277451619918</v>
      </c>
      <c r="O362" s="605">
        <f t="shared" si="1104"/>
        <v>57.658833768494347</v>
      </c>
      <c r="P362" s="606">
        <f t="shared" si="1105"/>
        <v>53.420398009950254</v>
      </c>
      <c r="Q362" s="607">
        <f t="shared" si="1106"/>
        <v>57.825782578257822</v>
      </c>
      <c r="R362" s="608">
        <f t="shared" si="1107"/>
        <v>0</v>
      </c>
      <c r="S362" s="605">
        <f t="shared" si="1108"/>
        <v>0</v>
      </c>
      <c r="T362" s="606">
        <f t="shared" si="1109"/>
        <v>0</v>
      </c>
      <c r="U362" s="609">
        <f t="shared" si="1110"/>
        <v>0</v>
      </c>
      <c r="V362" s="734">
        <f t="shared" ref="V362:V363" si="1126">+M362+M365</f>
        <v>0</v>
      </c>
      <c r="W362" s="734">
        <f t="shared" si="1111"/>
        <v>58.76277451619918</v>
      </c>
      <c r="X362" s="743">
        <f t="shared" si="1112"/>
        <v>57.658833768494347</v>
      </c>
      <c r="Y362" s="743">
        <f t="shared" si="1113"/>
        <v>53.420398009950254</v>
      </c>
      <c r="Z362" s="744">
        <f t="shared" si="1114"/>
        <v>57.825782578257822</v>
      </c>
      <c r="AA362" s="744">
        <f t="shared" si="1115"/>
        <v>0</v>
      </c>
      <c r="AB362" s="743">
        <f t="shared" si="1116"/>
        <v>0</v>
      </c>
      <c r="AC362" s="745">
        <f t="shared" si="1117"/>
        <v>0</v>
      </c>
      <c r="AD362" s="743">
        <f t="shared" si="1118"/>
        <v>0</v>
      </c>
      <c r="AE362" s="313"/>
      <c r="AG362" s="4">
        <f t="shared" ref="AG362:AG363" si="1127">+M362+M365+M368</f>
        <v>0</v>
      </c>
      <c r="AH362" s="4">
        <f t="shared" si="1119"/>
        <v>100</v>
      </c>
      <c r="AI362" s="4">
        <f t="shared" si="1120"/>
        <v>100</v>
      </c>
      <c r="AJ362" s="4">
        <f t="shared" si="1121"/>
        <v>100</v>
      </c>
      <c r="AK362" s="4">
        <f t="shared" si="1122"/>
        <v>100</v>
      </c>
      <c r="AL362" s="4">
        <f t="shared" si="1123"/>
        <v>0</v>
      </c>
      <c r="AM362" s="4">
        <f t="shared" si="1124"/>
        <v>0</v>
      </c>
      <c r="AN362" s="4">
        <f t="shared" si="1125"/>
        <v>0</v>
      </c>
    </row>
    <row r="363" spans="1:40">
      <c r="A363" s="276"/>
      <c r="B363" s="86" t="s">
        <v>1054</v>
      </c>
      <c r="C363" s="91"/>
      <c r="D363" s="92">
        <v>6129</v>
      </c>
      <c r="E363" s="92">
        <v>5785</v>
      </c>
      <c r="F363" s="93">
        <v>835</v>
      </c>
      <c r="G363" s="99">
        <v>12749</v>
      </c>
      <c r="H363" s="94"/>
      <c r="I363" s="92"/>
      <c r="J363" s="725"/>
      <c r="K363" s="94"/>
      <c r="L363" s="313"/>
      <c r="M363" s="610">
        <f t="shared" si="1102"/>
        <v>0</v>
      </c>
      <c r="N363" s="610">
        <f t="shared" si="1103"/>
        <v>62.009307972480777</v>
      </c>
      <c r="O363" s="610">
        <f t="shared" si="1104"/>
        <v>60.487243831033041</v>
      </c>
      <c r="P363" s="611">
        <f t="shared" si="1105"/>
        <v>57.705597788527982</v>
      </c>
      <c r="Q363" s="612">
        <f t="shared" si="1106"/>
        <v>61.014596793491258</v>
      </c>
      <c r="R363" s="613">
        <f t="shared" si="1107"/>
        <v>0</v>
      </c>
      <c r="S363" s="610">
        <f t="shared" si="1108"/>
        <v>0</v>
      </c>
      <c r="T363" s="611">
        <f t="shared" si="1109"/>
        <v>0</v>
      </c>
      <c r="U363" s="614">
        <f t="shared" si="1110"/>
        <v>0</v>
      </c>
      <c r="V363" s="770">
        <f t="shared" si="1126"/>
        <v>0</v>
      </c>
      <c r="W363" s="771">
        <f t="shared" si="1111"/>
        <v>62.009307972480777</v>
      </c>
      <c r="X363" s="771">
        <f t="shared" si="1112"/>
        <v>60.487243831033041</v>
      </c>
      <c r="Y363" s="772">
        <f t="shared" si="1113"/>
        <v>57.705597788527982</v>
      </c>
      <c r="Z363" s="770">
        <f t="shared" si="1114"/>
        <v>61.014596793491258</v>
      </c>
      <c r="AA363" s="770">
        <f t="shared" si="1115"/>
        <v>0</v>
      </c>
      <c r="AB363" s="771">
        <f t="shared" si="1116"/>
        <v>0</v>
      </c>
      <c r="AC363" s="772">
        <f t="shared" si="1117"/>
        <v>0</v>
      </c>
      <c r="AD363" s="770">
        <f t="shared" si="1118"/>
        <v>0</v>
      </c>
      <c r="AE363" s="313"/>
      <c r="AG363" s="4">
        <f t="shared" si="1127"/>
        <v>0</v>
      </c>
      <c r="AH363" s="4">
        <f t="shared" si="1119"/>
        <v>100</v>
      </c>
      <c r="AI363" s="4">
        <f t="shared" si="1120"/>
        <v>100</v>
      </c>
      <c r="AJ363" s="4">
        <f t="shared" si="1121"/>
        <v>100</v>
      </c>
      <c r="AK363" s="4">
        <f t="shared" si="1122"/>
        <v>100</v>
      </c>
      <c r="AL363" s="4">
        <f t="shared" si="1123"/>
        <v>0</v>
      </c>
      <c r="AM363" s="4">
        <f t="shared" si="1124"/>
        <v>0</v>
      </c>
      <c r="AN363" s="4">
        <f t="shared" si="1125"/>
        <v>0</v>
      </c>
    </row>
    <row r="364" spans="1:40">
      <c r="A364" s="276"/>
      <c r="B364" s="82" t="s">
        <v>66</v>
      </c>
      <c r="C364" s="87"/>
      <c r="D364" s="88"/>
      <c r="E364" s="88"/>
      <c r="F364" s="89"/>
      <c r="G364" s="98"/>
      <c r="H364" s="90"/>
      <c r="I364" s="88"/>
      <c r="J364" s="724"/>
      <c r="K364" s="90"/>
      <c r="L364" s="313"/>
      <c r="M364" s="905">
        <f t="shared" ref="M364:M366" si="1128">IF(C364&gt;0,(C364/C358)*100,)</f>
        <v>0</v>
      </c>
      <c r="N364" s="716">
        <f>IF(D364&gt;0,(D364/D358)*100,)</f>
        <v>0</v>
      </c>
      <c r="O364" s="716">
        <f t="shared" ref="O364:O366" si="1129">IF(E364&gt;0,(E364/E358)*100,)</f>
        <v>0</v>
      </c>
      <c r="P364" s="717">
        <f t="shared" ref="P364:P366" si="1130">IF(F364&gt;0,(F364/F358)*100,)</f>
        <v>0</v>
      </c>
      <c r="Q364" s="718">
        <f t="shared" ref="Q364:Q366" si="1131">IF(G364&gt;0,(G364/G358)*100,)</f>
        <v>0</v>
      </c>
      <c r="R364" s="719">
        <f t="shared" ref="R364:R366" si="1132">IF(H364&gt;0,(H364/H358)*100,)</f>
        <v>0</v>
      </c>
      <c r="S364" s="716">
        <f t="shared" ref="S364:S366" si="1133">IF(I364&gt;0,(I364/I358)*100,)</f>
        <v>0</v>
      </c>
      <c r="T364" s="717">
        <f t="shared" ref="T364:T366" si="1134">IF(J364&gt;0,(J364/J358)*100,)</f>
        <v>0</v>
      </c>
      <c r="U364" s="720">
        <f t="shared" ref="U364:U366" si="1135">IF(K364&gt;0,(K364/K358)*100,)</f>
        <v>0</v>
      </c>
      <c r="V364" s="773"/>
      <c r="W364" s="774"/>
      <c r="X364" s="774"/>
      <c r="Y364" s="775"/>
      <c r="Z364" s="776"/>
      <c r="AA364" s="776"/>
      <c r="AB364" s="774"/>
      <c r="AC364" s="775"/>
      <c r="AD364" s="776"/>
      <c r="AE364" s="313"/>
      <c r="AF364" s="660"/>
      <c r="AG364" s="660"/>
      <c r="AH364" s="660"/>
      <c r="AI364" s="660"/>
      <c r="AJ364" s="660"/>
      <c r="AK364" s="660"/>
      <c r="AL364" s="660"/>
      <c r="AM364" s="660"/>
      <c r="AN364" s="660"/>
    </row>
    <row r="365" spans="1:40">
      <c r="A365" s="276"/>
      <c r="B365" s="82" t="s">
        <v>866</v>
      </c>
      <c r="C365" s="87"/>
      <c r="D365" s="88"/>
      <c r="E365" s="88"/>
      <c r="F365" s="89"/>
      <c r="G365" s="98"/>
      <c r="H365" s="90"/>
      <c r="I365" s="88"/>
      <c r="J365" s="724"/>
      <c r="K365" s="90"/>
      <c r="L365" s="313"/>
      <c r="M365" s="605">
        <f t="shared" si="1128"/>
        <v>0</v>
      </c>
      <c r="N365" s="605">
        <f t="shared" ref="N365:N366" si="1136">IF(D365&gt;0,(D365/D359)*100,)</f>
        <v>0</v>
      </c>
      <c r="O365" s="605">
        <f t="shared" si="1129"/>
        <v>0</v>
      </c>
      <c r="P365" s="606">
        <f t="shared" si="1130"/>
        <v>0</v>
      </c>
      <c r="Q365" s="607">
        <f t="shared" si="1131"/>
        <v>0</v>
      </c>
      <c r="R365" s="608">
        <f t="shared" si="1132"/>
        <v>0</v>
      </c>
      <c r="S365" s="605">
        <f t="shared" si="1133"/>
        <v>0</v>
      </c>
      <c r="T365" s="606">
        <f t="shared" si="1134"/>
        <v>0</v>
      </c>
      <c r="U365" s="609">
        <f t="shared" si="1135"/>
        <v>0</v>
      </c>
      <c r="V365" s="734"/>
      <c r="W365" s="734"/>
      <c r="X365" s="743"/>
      <c r="Y365" s="743"/>
      <c r="Z365" s="744"/>
      <c r="AA365" s="744"/>
      <c r="AB365" s="743"/>
      <c r="AC365" s="745"/>
      <c r="AD365" s="743"/>
      <c r="AE365" s="313"/>
    </row>
    <row r="366" spans="1:40">
      <c r="A366" s="276"/>
      <c r="B366" s="86" t="s">
        <v>1058</v>
      </c>
      <c r="C366" s="91"/>
      <c r="D366" s="92"/>
      <c r="E366" s="92"/>
      <c r="F366" s="93"/>
      <c r="G366" s="99"/>
      <c r="H366" s="94"/>
      <c r="I366" s="92"/>
      <c r="J366" s="725"/>
      <c r="K366" s="94"/>
      <c r="L366" s="313"/>
      <c r="M366" s="610">
        <f t="shared" si="1128"/>
        <v>0</v>
      </c>
      <c r="N366" s="610">
        <f t="shared" si="1136"/>
        <v>0</v>
      </c>
      <c r="O366" s="610">
        <f t="shared" si="1129"/>
        <v>0</v>
      </c>
      <c r="P366" s="611">
        <f t="shared" si="1130"/>
        <v>0</v>
      </c>
      <c r="Q366" s="612">
        <f t="shared" si="1131"/>
        <v>0</v>
      </c>
      <c r="R366" s="613">
        <f t="shared" si="1132"/>
        <v>0</v>
      </c>
      <c r="S366" s="610">
        <f t="shared" si="1133"/>
        <v>0</v>
      </c>
      <c r="T366" s="611">
        <f t="shared" si="1134"/>
        <v>0</v>
      </c>
      <c r="U366" s="614">
        <f t="shared" si="1135"/>
        <v>0</v>
      </c>
      <c r="V366" s="770"/>
      <c r="W366" s="771"/>
      <c r="X366" s="771"/>
      <c r="Y366" s="772"/>
      <c r="Z366" s="770"/>
      <c r="AA366" s="770"/>
      <c r="AB366" s="771"/>
      <c r="AC366" s="772"/>
      <c r="AD366" s="770"/>
      <c r="AE366" s="313"/>
    </row>
    <row r="367" spans="1:40">
      <c r="A367" s="276"/>
      <c r="B367" s="82" t="s">
        <v>68</v>
      </c>
      <c r="C367" s="87"/>
      <c r="D367" s="88">
        <v>3300</v>
      </c>
      <c r="E367" s="88">
        <v>4103</v>
      </c>
      <c r="F367" s="89">
        <v>758</v>
      </c>
      <c r="G367" s="98">
        <v>8161</v>
      </c>
      <c r="H367" s="90"/>
      <c r="I367" s="88"/>
      <c r="J367" s="724"/>
      <c r="K367" s="90"/>
      <c r="L367" s="313"/>
      <c r="M367" s="905">
        <f t="shared" ref="M367:M369" si="1137">IF(C367&gt;0,(C367/C358)*100,)</f>
        <v>0</v>
      </c>
      <c r="N367" s="716">
        <f>IF(D367&gt;0,(D367/D358)*100,)</f>
        <v>42.784908595877091</v>
      </c>
      <c r="O367" s="716">
        <f t="shared" ref="O367:O369" si="1138">IF(E367&gt;0,(E367/E358)*100,)</f>
        <v>43.381264537957286</v>
      </c>
      <c r="P367" s="717">
        <f t="shared" ref="P367:P369" si="1139">IF(F367&gt;0,(F367/F358)*100,)</f>
        <v>50.365448504983391</v>
      </c>
      <c r="Q367" s="718">
        <f t="shared" ref="Q367:Q369" si="1140">IF(G367&gt;0,(G367/G358)*100,)</f>
        <v>43.697793960162777</v>
      </c>
      <c r="R367" s="719">
        <f t="shared" ref="R367:R369" si="1141">IF(H367&gt;0,(H367/H358)*100,)</f>
        <v>0</v>
      </c>
      <c r="S367" s="716">
        <f t="shared" ref="S367:S369" si="1142">IF(I367&gt;0,(I367/I358)*100,)</f>
        <v>0</v>
      </c>
      <c r="T367" s="717">
        <f t="shared" ref="T367:T369" si="1143">IF(J367&gt;0,(J367/J358)*100,)</f>
        <v>0</v>
      </c>
      <c r="U367" s="720">
        <f t="shared" ref="U367:U369" si="1144">IF(K367&gt;0,(K367/K358)*100,)</f>
        <v>0</v>
      </c>
      <c r="V367" s="734"/>
      <c r="W367" s="734"/>
      <c r="X367" s="743"/>
      <c r="Y367" s="743"/>
      <c r="Z367" s="744"/>
      <c r="AA367" s="744"/>
      <c r="AB367" s="743"/>
      <c r="AC367" s="745"/>
      <c r="AD367" s="743"/>
      <c r="AE367" s="313"/>
    </row>
    <row r="368" spans="1:40">
      <c r="A368" s="276"/>
      <c r="B368" s="82" t="s">
        <v>868</v>
      </c>
      <c r="C368" s="87"/>
      <c r="D368" s="88">
        <v>3793</v>
      </c>
      <c r="E368" s="88">
        <v>3892</v>
      </c>
      <c r="F368" s="89">
        <v>749</v>
      </c>
      <c r="G368" s="98">
        <v>8434</v>
      </c>
      <c r="H368" s="90"/>
      <c r="I368" s="88"/>
      <c r="J368" s="724"/>
      <c r="K368" s="90"/>
      <c r="L368" s="313"/>
      <c r="M368" s="605">
        <f t="shared" si="1137"/>
        <v>0</v>
      </c>
      <c r="N368" s="605">
        <f t="shared" ref="N368:N369" si="1145">IF(D368&gt;0,(D368/D359)*100,)</f>
        <v>41.237225483800827</v>
      </c>
      <c r="O368" s="605">
        <f t="shared" si="1138"/>
        <v>42.341166231505653</v>
      </c>
      <c r="P368" s="606">
        <f t="shared" si="1139"/>
        <v>46.579601990049753</v>
      </c>
      <c r="Q368" s="607">
        <f t="shared" si="1140"/>
        <v>42.174217421742171</v>
      </c>
      <c r="R368" s="608">
        <f t="shared" si="1141"/>
        <v>0</v>
      </c>
      <c r="S368" s="605">
        <f t="shared" si="1142"/>
        <v>0</v>
      </c>
      <c r="T368" s="606">
        <f t="shared" si="1143"/>
        <v>0</v>
      </c>
      <c r="U368" s="609">
        <f t="shared" si="1144"/>
        <v>0</v>
      </c>
      <c r="V368" s="734"/>
      <c r="W368" s="734"/>
      <c r="X368" s="743"/>
      <c r="Y368" s="743"/>
      <c r="Z368" s="744"/>
      <c r="AA368" s="744"/>
      <c r="AB368" s="743"/>
      <c r="AC368" s="745"/>
      <c r="AD368" s="743"/>
      <c r="AE368" s="313"/>
      <c r="AI368" s="599"/>
    </row>
    <row r="369" spans="1:40">
      <c r="A369" s="276"/>
      <c r="B369" s="86" t="s">
        <v>1056</v>
      </c>
      <c r="C369" s="91"/>
      <c r="D369" s="92">
        <v>3755</v>
      </c>
      <c r="E369" s="92">
        <v>3779</v>
      </c>
      <c r="F369" s="93">
        <v>612</v>
      </c>
      <c r="G369" s="99">
        <v>8146</v>
      </c>
      <c r="H369" s="94"/>
      <c r="I369" s="92"/>
      <c r="J369" s="725"/>
      <c r="K369" s="94"/>
      <c r="L369" s="313"/>
      <c r="M369" s="610">
        <f t="shared" si="1137"/>
        <v>0</v>
      </c>
      <c r="N369" s="610">
        <f t="shared" si="1145"/>
        <v>37.990692027519223</v>
      </c>
      <c r="O369" s="610">
        <f t="shared" si="1138"/>
        <v>39.512756168966959</v>
      </c>
      <c r="P369" s="611">
        <f t="shared" si="1139"/>
        <v>42.294402211472011</v>
      </c>
      <c r="Q369" s="612">
        <f t="shared" si="1140"/>
        <v>38.985403206508735</v>
      </c>
      <c r="R369" s="613">
        <f t="shared" si="1141"/>
        <v>0</v>
      </c>
      <c r="S369" s="610">
        <f t="shared" si="1142"/>
        <v>0</v>
      </c>
      <c r="T369" s="611">
        <f t="shared" si="1143"/>
        <v>0</v>
      </c>
      <c r="U369" s="614">
        <f t="shared" si="1144"/>
        <v>0</v>
      </c>
      <c r="V369" s="777" t="s">
        <v>649</v>
      </c>
      <c r="W369" s="771"/>
      <c r="X369" s="771"/>
      <c r="Y369" s="772"/>
      <c r="Z369" s="770"/>
      <c r="AA369" s="770"/>
      <c r="AB369" s="771"/>
      <c r="AC369" s="772"/>
      <c r="AD369" s="770"/>
      <c r="AE369" s="313"/>
    </row>
    <row r="370" spans="1:40">
      <c r="A370" s="276"/>
      <c r="B370" s="82" t="s">
        <v>70</v>
      </c>
      <c r="C370" s="87"/>
      <c r="D370" s="88">
        <v>1053</v>
      </c>
      <c r="E370" s="88">
        <v>1892</v>
      </c>
      <c r="F370" s="89">
        <v>330</v>
      </c>
      <c r="G370" s="98">
        <v>3275</v>
      </c>
      <c r="H370" s="90"/>
      <c r="I370" s="88"/>
      <c r="J370" s="724"/>
      <c r="K370" s="90"/>
      <c r="L370" s="313"/>
      <c r="M370" s="905">
        <f t="shared" ref="M370:M372" si="1146">IF(C370&gt;0,(C370/C356)*100,)</f>
        <v>0</v>
      </c>
      <c r="N370" s="716">
        <f t="shared" ref="N370:N372" si="1147">IF(D370&gt;0,(D370/D356)*100,)</f>
        <v>13.212045169385195</v>
      </c>
      <c r="O370" s="716">
        <f t="shared" ref="O370:O372" si="1148">IF(E370&gt;0,(E370/E356)*100,)</f>
        <v>21.284733940825738</v>
      </c>
      <c r="P370" s="717">
        <f t="shared" ref="P370:P372" si="1149">IF(F370&gt;0,(F370/F356)*100,)</f>
        <v>21.625163826998691</v>
      </c>
      <c r="Q370" s="718">
        <f t="shared" ref="Q370:Q372" si="1150">IF(G370&gt;0,(G370/G356)*100,)</f>
        <v>17.813434865379385</v>
      </c>
      <c r="R370" s="719">
        <f t="shared" ref="R370:R372" si="1151">IF(H370&gt;0,(H370/H356)*100,)</f>
        <v>0</v>
      </c>
      <c r="S370" s="716">
        <f t="shared" ref="S370:S372" si="1152">IF(I370&gt;0,(I370/I356)*100,)</f>
        <v>0</v>
      </c>
      <c r="T370" s="717">
        <f t="shared" ref="T370:T372" si="1153">IF(J370&gt;0,(J370/J356)*100,)</f>
        <v>0</v>
      </c>
      <c r="U370" s="720">
        <f t="shared" ref="U370:U372" si="1154">IF(K370&gt;0,(K370/K356)*100,)</f>
        <v>0</v>
      </c>
      <c r="V370" s="773">
        <f>+M370+M373+M376</f>
        <v>0</v>
      </c>
      <c r="W370" s="774">
        <f t="shared" ref="W370:W372" si="1155">+N370+N373+N376</f>
        <v>23.17440401505646</v>
      </c>
      <c r="X370" s="774">
        <f t="shared" ref="X370:X372" si="1156">+O370+O373+O376</f>
        <v>30.44211947350658</v>
      </c>
      <c r="Y370" s="775">
        <f t="shared" ref="Y370:Y372" si="1157">+P370+P373+P376</f>
        <v>30.471821756225427</v>
      </c>
      <c r="Z370" s="776">
        <f t="shared" ref="Z370:Z372" si="1158">+Q370+Q373+Q376</f>
        <v>27.293989665488169</v>
      </c>
      <c r="AA370" s="776">
        <f t="shared" ref="AA370:AA372" si="1159">+R370+R373+R376</f>
        <v>0</v>
      </c>
      <c r="AB370" s="774">
        <f t="shared" ref="AB370:AB372" si="1160">+S370+S373+S376</f>
        <v>0</v>
      </c>
      <c r="AC370" s="775">
        <f t="shared" ref="AC370:AC372" si="1161">+T370+T373+T376</f>
        <v>0</v>
      </c>
      <c r="AD370" s="776">
        <f t="shared" ref="AD370:AD372" si="1162">+U370+U373+U376</f>
        <v>0</v>
      </c>
      <c r="AE370" s="313"/>
      <c r="AG370" s="4">
        <f>+M370+M373+M376+M379</f>
        <v>0</v>
      </c>
      <c r="AH370" s="4">
        <f t="shared" ref="AH370:AH372" si="1163">+N370+N373+N376+N379</f>
        <v>100</v>
      </c>
      <c r="AI370" s="4">
        <f t="shared" ref="AI370:AI372" si="1164">+O370+O373+O376+O379</f>
        <v>100</v>
      </c>
      <c r="AJ370" s="4">
        <f t="shared" ref="AJ370:AJ372" si="1165">+P370+P373+P376+P379</f>
        <v>100</v>
      </c>
      <c r="AK370" s="4">
        <f t="shared" ref="AK370:AK372" si="1166">+Q370+Q373+Q376+Q379</f>
        <v>100</v>
      </c>
      <c r="AL370" s="4">
        <f t="shared" ref="AL370:AL372" si="1167">+R370+R373+R376+R379</f>
        <v>0</v>
      </c>
      <c r="AM370" s="4">
        <f t="shared" ref="AM370:AM372" si="1168">+S370+S373+S376+S379</f>
        <v>0</v>
      </c>
      <c r="AN370" s="4">
        <f t="shared" ref="AN370:AN372" si="1169">+T370+T373+T376+T379</f>
        <v>0</v>
      </c>
    </row>
    <row r="371" spans="1:40">
      <c r="A371" s="276"/>
      <c r="B371" s="82" t="s">
        <v>870</v>
      </c>
      <c r="C371" s="87"/>
      <c r="D371" s="88">
        <v>1121</v>
      </c>
      <c r="E371" s="88">
        <v>2125</v>
      </c>
      <c r="F371" s="89">
        <v>340</v>
      </c>
      <c r="G371" s="98">
        <v>3586</v>
      </c>
      <c r="H371" s="90"/>
      <c r="I371" s="88"/>
      <c r="J371" s="724"/>
      <c r="K371" s="90"/>
      <c r="L371" s="313"/>
      <c r="M371" s="605">
        <f t="shared" si="1146"/>
        <v>0</v>
      </c>
      <c r="N371" s="605">
        <f t="shared" si="1147"/>
        <v>15.204123152041232</v>
      </c>
      <c r="O371" s="605">
        <f t="shared" si="1148"/>
        <v>23.356781710265992</v>
      </c>
      <c r="P371" s="606">
        <f t="shared" si="1149"/>
        <v>22.727272727272727</v>
      </c>
      <c r="Q371" s="607">
        <f t="shared" si="1150"/>
        <v>19.958813380085711</v>
      </c>
      <c r="R371" s="608">
        <f t="shared" si="1151"/>
        <v>0</v>
      </c>
      <c r="S371" s="605">
        <f t="shared" si="1152"/>
        <v>0</v>
      </c>
      <c r="T371" s="606">
        <f t="shared" si="1153"/>
        <v>0</v>
      </c>
      <c r="U371" s="609">
        <f t="shared" si="1154"/>
        <v>0</v>
      </c>
      <c r="V371" s="734">
        <f t="shared" ref="V371:V372" si="1170">+M371+M374+M377</f>
        <v>0</v>
      </c>
      <c r="W371" s="734">
        <f t="shared" si="1155"/>
        <v>28.807812288078125</v>
      </c>
      <c r="X371" s="743">
        <f t="shared" si="1156"/>
        <v>33.875577049901075</v>
      </c>
      <c r="Y371" s="743">
        <f t="shared" si="1157"/>
        <v>33.155080213903744</v>
      </c>
      <c r="Z371" s="744">
        <f t="shared" si="1158"/>
        <v>31.735960371792729</v>
      </c>
      <c r="AA371" s="744">
        <f t="shared" si="1159"/>
        <v>0</v>
      </c>
      <c r="AB371" s="743">
        <f t="shared" si="1160"/>
        <v>0</v>
      </c>
      <c r="AC371" s="745">
        <f t="shared" si="1161"/>
        <v>0</v>
      </c>
      <c r="AD371" s="743">
        <f t="shared" si="1162"/>
        <v>0</v>
      </c>
      <c r="AE371" s="313"/>
      <c r="AG371" s="4">
        <f t="shared" ref="AG371:AG372" si="1171">+M371+M374+M377+M380</f>
        <v>0</v>
      </c>
      <c r="AH371" s="4">
        <f t="shared" si="1163"/>
        <v>100</v>
      </c>
      <c r="AI371" s="4">
        <f t="shared" si="1164"/>
        <v>100</v>
      </c>
      <c r="AJ371" s="4">
        <f t="shared" si="1165"/>
        <v>100</v>
      </c>
      <c r="AK371" s="4">
        <f t="shared" si="1166"/>
        <v>100</v>
      </c>
      <c r="AL371" s="4">
        <f t="shared" si="1167"/>
        <v>0</v>
      </c>
      <c r="AM371" s="4">
        <f t="shared" si="1168"/>
        <v>0</v>
      </c>
      <c r="AN371" s="4">
        <f t="shared" si="1169"/>
        <v>0</v>
      </c>
    </row>
    <row r="372" spans="1:40">
      <c r="A372" s="276"/>
      <c r="B372" s="86" t="s">
        <v>1060</v>
      </c>
      <c r="C372" s="91"/>
      <c r="D372" s="92">
        <v>1178</v>
      </c>
      <c r="E372" s="92">
        <v>1910</v>
      </c>
      <c r="F372" s="93">
        <v>308</v>
      </c>
      <c r="G372" s="99">
        <v>3396</v>
      </c>
      <c r="H372" s="94"/>
      <c r="I372" s="714"/>
      <c r="J372" s="725"/>
      <c r="K372" s="94"/>
      <c r="L372" s="313"/>
      <c r="M372" s="610">
        <f t="shared" si="1146"/>
        <v>0</v>
      </c>
      <c r="N372" s="610">
        <f t="shared" si="1147"/>
        <v>15.272915856346428</v>
      </c>
      <c r="O372" s="610">
        <f t="shared" si="1148"/>
        <v>20.194544301120747</v>
      </c>
      <c r="P372" s="611">
        <f t="shared" si="1149"/>
        <v>20.465116279069768</v>
      </c>
      <c r="Q372" s="612">
        <f t="shared" si="1150"/>
        <v>18.18376526022703</v>
      </c>
      <c r="R372" s="613">
        <f t="shared" si="1151"/>
        <v>0</v>
      </c>
      <c r="S372" s="610">
        <f t="shared" si="1152"/>
        <v>0</v>
      </c>
      <c r="T372" s="611">
        <f t="shared" si="1153"/>
        <v>0</v>
      </c>
      <c r="U372" s="614">
        <f t="shared" si="1154"/>
        <v>0</v>
      </c>
      <c r="V372" s="770">
        <f t="shared" si="1170"/>
        <v>0</v>
      </c>
      <c r="W372" s="771">
        <f t="shared" si="1155"/>
        <v>26.850771424867109</v>
      </c>
      <c r="X372" s="771">
        <f t="shared" si="1156"/>
        <v>31.941213787270037</v>
      </c>
      <c r="Y372" s="772">
        <f t="shared" si="1157"/>
        <v>30.166112956810633</v>
      </c>
      <c r="Z372" s="770">
        <f t="shared" si="1158"/>
        <v>29.695866352538019</v>
      </c>
      <c r="AA372" s="770">
        <f t="shared" si="1159"/>
        <v>0</v>
      </c>
      <c r="AB372" s="771">
        <f t="shared" si="1160"/>
        <v>0</v>
      </c>
      <c r="AC372" s="772">
        <f t="shared" si="1161"/>
        <v>0</v>
      </c>
      <c r="AD372" s="770">
        <f t="shared" si="1162"/>
        <v>0</v>
      </c>
      <c r="AE372" s="313"/>
      <c r="AG372" s="4">
        <f t="shared" si="1171"/>
        <v>0</v>
      </c>
      <c r="AH372" s="4">
        <f t="shared" si="1163"/>
        <v>100</v>
      </c>
      <c r="AI372" s="4">
        <f t="shared" si="1164"/>
        <v>100</v>
      </c>
      <c r="AJ372" s="4">
        <f t="shared" si="1165"/>
        <v>100</v>
      </c>
      <c r="AK372" s="4">
        <f t="shared" si="1166"/>
        <v>100</v>
      </c>
      <c r="AL372" s="4">
        <f t="shared" si="1167"/>
        <v>0</v>
      </c>
      <c r="AM372" s="4">
        <f t="shared" si="1168"/>
        <v>0</v>
      </c>
      <c r="AN372" s="4">
        <f t="shared" si="1169"/>
        <v>0</v>
      </c>
    </row>
    <row r="373" spans="1:40">
      <c r="A373" s="276"/>
      <c r="B373" s="82" t="s">
        <v>72</v>
      </c>
      <c r="C373" s="87"/>
      <c r="D373" s="88"/>
      <c r="E373" s="88"/>
      <c r="F373" s="89"/>
      <c r="G373" s="98"/>
      <c r="H373" s="90"/>
      <c r="I373" s="88"/>
      <c r="J373" s="724"/>
      <c r="K373" s="90"/>
      <c r="L373" s="313"/>
      <c r="M373" s="905">
        <f t="shared" ref="M373:M375" si="1172">IF(C373&gt;0,(C373/C356)*100,)</f>
        <v>0</v>
      </c>
      <c r="N373" s="716">
        <f t="shared" ref="N373:N375" si="1173">IF(D373&gt;0,(D373/D356)*100,)</f>
        <v>0</v>
      </c>
      <c r="O373" s="716">
        <f t="shared" ref="O373:O375" si="1174">IF(E373&gt;0,(E373/E356)*100,)</f>
        <v>0</v>
      </c>
      <c r="P373" s="717">
        <f t="shared" ref="P373:P375" si="1175">IF(F373&gt;0,(F373/F356)*100,)</f>
        <v>0</v>
      </c>
      <c r="Q373" s="718">
        <f t="shared" ref="Q373:Q375" si="1176">IF(G373&gt;0,(G373/G356)*100,)</f>
        <v>0</v>
      </c>
      <c r="R373" s="719">
        <f t="shared" ref="R373:R375" si="1177">IF(H373&gt;0,(H373/H356)*100,)</f>
        <v>0</v>
      </c>
      <c r="S373" s="716">
        <f t="shared" ref="S373:S375" si="1178">IF(I373&gt;0,(I373/I356)*100,)</f>
        <v>0</v>
      </c>
      <c r="T373" s="717">
        <f t="shared" ref="T373:T375" si="1179">IF(J373&gt;0,(J373/J356)*100,)</f>
        <v>0</v>
      </c>
      <c r="U373" s="720">
        <f t="shared" ref="U373:U375" si="1180">IF(K373&gt;0,(K373/K356)*100,)</f>
        <v>0</v>
      </c>
      <c r="V373" s="773"/>
      <c r="W373" s="774"/>
      <c r="X373" s="774"/>
      <c r="Y373" s="775"/>
      <c r="Z373" s="776"/>
      <c r="AA373" s="776"/>
      <c r="AB373" s="774"/>
      <c r="AC373" s="775"/>
      <c r="AD373" s="776"/>
      <c r="AE373" s="313"/>
    </row>
    <row r="374" spans="1:40">
      <c r="A374" s="276"/>
      <c r="B374" s="82" t="s">
        <v>872</v>
      </c>
      <c r="C374" s="87"/>
      <c r="D374" s="88"/>
      <c r="E374" s="88"/>
      <c r="F374" s="89"/>
      <c r="G374" s="98"/>
      <c r="H374" s="90"/>
      <c r="I374" s="88"/>
      <c r="J374" s="724"/>
      <c r="K374" s="90"/>
      <c r="L374" s="313"/>
      <c r="M374" s="605">
        <f t="shared" si="1172"/>
        <v>0</v>
      </c>
      <c r="N374" s="605">
        <f t="shared" si="1173"/>
        <v>0</v>
      </c>
      <c r="O374" s="605">
        <f t="shared" si="1174"/>
        <v>0</v>
      </c>
      <c r="P374" s="606">
        <f t="shared" si="1175"/>
        <v>0</v>
      </c>
      <c r="Q374" s="607">
        <f t="shared" si="1176"/>
        <v>0</v>
      </c>
      <c r="R374" s="608">
        <f t="shared" si="1177"/>
        <v>0</v>
      </c>
      <c r="S374" s="605">
        <f t="shared" si="1178"/>
        <v>0</v>
      </c>
      <c r="T374" s="606">
        <f t="shared" si="1179"/>
        <v>0</v>
      </c>
      <c r="U374" s="609">
        <f t="shared" si="1180"/>
        <v>0</v>
      </c>
      <c r="V374" s="734"/>
      <c r="W374" s="734"/>
      <c r="X374" s="743"/>
      <c r="Y374" s="743"/>
      <c r="Z374" s="744"/>
      <c r="AA374" s="744"/>
      <c r="AB374" s="743"/>
      <c r="AC374" s="745"/>
      <c r="AD374" s="743"/>
      <c r="AE374" s="313"/>
    </row>
    <row r="375" spans="1:40">
      <c r="A375" s="276"/>
      <c r="B375" s="86" t="s">
        <v>1062</v>
      </c>
      <c r="C375" s="91"/>
      <c r="D375" s="92"/>
      <c r="E375" s="92"/>
      <c r="F375" s="93"/>
      <c r="G375" s="99"/>
      <c r="H375" s="94"/>
      <c r="I375" s="92"/>
      <c r="J375" s="725"/>
      <c r="K375" s="94"/>
      <c r="L375" s="313"/>
      <c r="M375" s="610">
        <f t="shared" si="1172"/>
        <v>0</v>
      </c>
      <c r="N375" s="610">
        <f t="shared" si="1173"/>
        <v>0</v>
      </c>
      <c r="O375" s="610">
        <f t="shared" si="1174"/>
        <v>0</v>
      </c>
      <c r="P375" s="611">
        <f t="shared" si="1175"/>
        <v>0</v>
      </c>
      <c r="Q375" s="612">
        <f t="shared" si="1176"/>
        <v>0</v>
      </c>
      <c r="R375" s="613">
        <f t="shared" si="1177"/>
        <v>0</v>
      </c>
      <c r="S375" s="610">
        <f t="shared" si="1178"/>
        <v>0</v>
      </c>
      <c r="T375" s="611">
        <f t="shared" si="1179"/>
        <v>0</v>
      </c>
      <c r="U375" s="614">
        <f t="shared" si="1180"/>
        <v>0</v>
      </c>
      <c r="V375" s="770"/>
      <c r="W375" s="771"/>
      <c r="X375" s="771"/>
      <c r="Y375" s="772"/>
      <c r="Z375" s="770"/>
      <c r="AA375" s="770"/>
      <c r="AB375" s="771"/>
      <c r="AC375" s="772"/>
      <c r="AD375" s="770"/>
      <c r="AE375" s="313"/>
    </row>
    <row r="376" spans="1:40">
      <c r="A376" s="276"/>
      <c r="B376" s="82" t="s">
        <v>74</v>
      </c>
      <c r="C376" s="87"/>
      <c r="D376" s="88">
        <v>794</v>
      </c>
      <c r="E376" s="88">
        <v>814</v>
      </c>
      <c r="F376" s="89">
        <v>135</v>
      </c>
      <c r="G376" s="98">
        <v>1743</v>
      </c>
      <c r="H376" s="90"/>
      <c r="I376" s="88"/>
      <c r="J376" s="724"/>
      <c r="K376" s="90"/>
      <c r="L376" s="313"/>
      <c r="M376" s="905">
        <f t="shared" ref="M376:M378" si="1181">IF(C376&gt;0,(C376/C356)*100,)</f>
        <v>0</v>
      </c>
      <c r="N376" s="716">
        <f t="shared" ref="N376:N378" si="1182">IF(D376&gt;0,(D376/D356)*100,)</f>
        <v>9.9623588456712664</v>
      </c>
      <c r="O376" s="716">
        <f t="shared" ref="O376:O378" si="1183">IF(E376&gt;0,(E376/E356)*100,)</f>
        <v>9.1573855326808413</v>
      </c>
      <c r="P376" s="717">
        <f t="shared" ref="P376:P378" si="1184">IF(F376&gt;0,(F376/F356)*100,)</f>
        <v>8.8466579292267369</v>
      </c>
      <c r="Q376" s="718">
        <f t="shared" ref="Q376:Q378" si="1185">IF(G376&gt;0,(G376/G356)*100,)</f>
        <v>9.4805548001087843</v>
      </c>
      <c r="R376" s="719">
        <f t="shared" ref="R376:R378" si="1186">IF(H376&gt;0,(H376/H356)*100,)</f>
        <v>0</v>
      </c>
      <c r="S376" s="716">
        <f t="shared" ref="S376:S378" si="1187">IF(I376&gt;0,(I376/I356)*100,)</f>
        <v>0</v>
      </c>
      <c r="T376" s="717">
        <f t="shared" ref="T376:T378" si="1188">IF(J376&gt;0,(J376/J356)*100,)</f>
        <v>0</v>
      </c>
      <c r="U376" s="720">
        <f t="shared" ref="U376:U378" si="1189">IF(K376&gt;0,(K376/K356)*100,)</f>
        <v>0</v>
      </c>
      <c r="V376" s="773"/>
      <c r="W376" s="774"/>
      <c r="X376" s="774"/>
      <c r="Y376" s="775"/>
      <c r="Z376" s="776"/>
      <c r="AA376" s="776"/>
      <c r="AB376" s="774"/>
      <c r="AC376" s="775"/>
      <c r="AD376" s="776"/>
      <c r="AE376" s="313"/>
    </row>
    <row r="377" spans="1:40">
      <c r="A377" s="276"/>
      <c r="B377" s="82" t="s">
        <v>874</v>
      </c>
      <c r="C377" s="87"/>
      <c r="D377" s="88">
        <v>1003</v>
      </c>
      <c r="E377" s="88">
        <v>957</v>
      </c>
      <c r="F377" s="89">
        <v>156</v>
      </c>
      <c r="G377" s="98">
        <v>2116</v>
      </c>
      <c r="H377" s="90"/>
      <c r="I377" s="88"/>
      <c r="J377" s="724"/>
      <c r="K377" s="90"/>
      <c r="L377" s="313"/>
      <c r="M377" s="605">
        <f t="shared" si="1181"/>
        <v>0</v>
      </c>
      <c r="N377" s="605">
        <f t="shared" si="1182"/>
        <v>13.603689136036893</v>
      </c>
      <c r="O377" s="605">
        <f t="shared" si="1183"/>
        <v>10.518795339635084</v>
      </c>
      <c r="P377" s="606">
        <f t="shared" si="1184"/>
        <v>10.427807486631016</v>
      </c>
      <c r="Q377" s="607">
        <f t="shared" si="1185"/>
        <v>11.777146991707019</v>
      </c>
      <c r="R377" s="608">
        <f t="shared" si="1186"/>
        <v>0</v>
      </c>
      <c r="S377" s="605">
        <f t="shared" si="1187"/>
        <v>0</v>
      </c>
      <c r="T377" s="606">
        <f t="shared" si="1188"/>
        <v>0</v>
      </c>
      <c r="U377" s="609">
        <f t="shared" si="1189"/>
        <v>0</v>
      </c>
      <c r="V377" s="734"/>
      <c r="W377" s="734"/>
      <c r="X377" s="743"/>
      <c r="Y377" s="743"/>
      <c r="Z377" s="744"/>
      <c r="AA377" s="744"/>
      <c r="AB377" s="743"/>
      <c r="AC377" s="745"/>
      <c r="AD377" s="743"/>
      <c r="AE377" s="313"/>
    </row>
    <row r="378" spans="1:40">
      <c r="A378" s="276"/>
      <c r="B378" s="86" t="s">
        <v>1064</v>
      </c>
      <c r="C378" s="91"/>
      <c r="D378" s="92">
        <v>893</v>
      </c>
      <c r="E378" s="92">
        <v>1111</v>
      </c>
      <c r="F378" s="93">
        <v>146</v>
      </c>
      <c r="G378" s="99">
        <v>2150</v>
      </c>
      <c r="H378" s="94"/>
      <c r="I378" s="92"/>
      <c r="J378" s="725"/>
      <c r="K378" s="94"/>
      <c r="L378" s="313"/>
      <c r="M378" s="610">
        <f t="shared" si="1181"/>
        <v>0</v>
      </c>
      <c r="N378" s="610">
        <f t="shared" si="1182"/>
        <v>11.577855568520681</v>
      </c>
      <c r="O378" s="610">
        <f t="shared" si="1183"/>
        <v>11.746669486149292</v>
      </c>
      <c r="P378" s="611">
        <f t="shared" si="1184"/>
        <v>9.7009966777408643</v>
      </c>
      <c r="Q378" s="612">
        <f t="shared" si="1185"/>
        <v>11.512101092310987</v>
      </c>
      <c r="R378" s="613">
        <f t="shared" si="1186"/>
        <v>0</v>
      </c>
      <c r="S378" s="610">
        <f t="shared" si="1187"/>
        <v>0</v>
      </c>
      <c r="T378" s="611">
        <f t="shared" si="1188"/>
        <v>0</v>
      </c>
      <c r="U378" s="614">
        <f t="shared" si="1189"/>
        <v>0</v>
      </c>
      <c r="V378" s="770"/>
      <c r="W378" s="771"/>
      <c r="X378" s="771"/>
      <c r="Y378" s="772"/>
      <c r="Z378" s="770"/>
      <c r="AA378" s="770"/>
      <c r="AB378" s="771"/>
      <c r="AC378" s="772"/>
      <c r="AD378" s="770"/>
      <c r="AE378" s="313"/>
    </row>
    <row r="379" spans="1:40">
      <c r="A379" s="276"/>
      <c r="B379" s="641" t="s">
        <v>76</v>
      </c>
      <c r="C379" s="642"/>
      <c r="D379" s="618">
        <v>6123</v>
      </c>
      <c r="E379" s="618">
        <v>6183</v>
      </c>
      <c r="F379" s="602">
        <v>1061</v>
      </c>
      <c r="G379" s="721">
        <v>13367</v>
      </c>
      <c r="H379" s="601"/>
      <c r="I379" s="618"/>
      <c r="J379" s="723"/>
      <c r="K379" s="601"/>
      <c r="L379" s="313"/>
      <c r="M379" s="905">
        <f>IF(C379&gt;0,(C379/C356)*100,)</f>
        <v>0</v>
      </c>
      <c r="N379" s="716">
        <f t="shared" ref="N379:N381" si="1190">IF(D379&gt;0,(D379/D356)*100,)</f>
        <v>76.825595984943533</v>
      </c>
      <c r="O379" s="716">
        <f t="shared" ref="O379:O381" si="1191">IF(E379&gt;0,(E379/E356)*100,)</f>
        <v>69.55788052649342</v>
      </c>
      <c r="P379" s="717">
        <f t="shared" ref="P379:P381" si="1192">IF(F379&gt;0,(F379/F356)*100,)</f>
        <v>69.528178243774576</v>
      </c>
      <c r="Q379" s="718">
        <f t="shared" ref="Q379:Q381" si="1193">IF(G379&gt;0,(G379/G356)*100,)</f>
        <v>72.706010334511831</v>
      </c>
      <c r="R379" s="719">
        <f t="shared" ref="R379:R381" si="1194">IF(H379&gt;0,(H379/H356)*100,)</f>
        <v>0</v>
      </c>
      <c r="S379" s="716">
        <f t="shared" ref="S379:S381" si="1195">IF(I379&gt;0,(I379/I356)*100,)</f>
        <v>0</v>
      </c>
      <c r="T379" s="717">
        <f t="shared" ref="T379:T381" si="1196">IF(J379&gt;0,(J379/J356)*100,)</f>
        <v>0</v>
      </c>
      <c r="U379" s="720">
        <f t="shared" ref="U379:U381" si="1197">IF(K379&gt;0,(K379/K356)*100,)</f>
        <v>0</v>
      </c>
      <c r="V379" s="773"/>
      <c r="W379" s="774"/>
      <c r="X379" s="774"/>
      <c r="Y379" s="775"/>
      <c r="Z379" s="776"/>
      <c r="AA379" s="776"/>
      <c r="AB379" s="774"/>
      <c r="AC379" s="775"/>
      <c r="AD379" s="776"/>
      <c r="AE379" s="313"/>
    </row>
    <row r="380" spans="1:40">
      <c r="A380" s="276"/>
      <c r="B380" s="82" t="s">
        <v>876</v>
      </c>
      <c r="C380" s="87"/>
      <c r="D380" s="88">
        <v>5249</v>
      </c>
      <c r="E380" s="88">
        <v>6016</v>
      </c>
      <c r="F380" s="89">
        <v>1000</v>
      </c>
      <c r="G380" s="98">
        <v>12265</v>
      </c>
      <c r="H380" s="90"/>
      <c r="I380" s="88"/>
      <c r="J380" s="724"/>
      <c r="K380" s="90"/>
      <c r="L380" s="313"/>
      <c r="M380" s="605">
        <f t="shared" ref="M380:M381" si="1198">IF(C380&gt;0,(C380/C357)*100,)</f>
        <v>0</v>
      </c>
      <c r="N380" s="605">
        <f t="shared" si="1190"/>
        <v>71.192187711921875</v>
      </c>
      <c r="O380" s="605">
        <f t="shared" si="1191"/>
        <v>66.124422950098932</v>
      </c>
      <c r="P380" s="606">
        <f t="shared" si="1192"/>
        <v>66.844919786096256</v>
      </c>
      <c r="Q380" s="607">
        <f t="shared" si="1193"/>
        <v>68.264039628207271</v>
      </c>
      <c r="R380" s="608">
        <f t="shared" si="1194"/>
        <v>0</v>
      </c>
      <c r="S380" s="605">
        <f t="shared" si="1195"/>
        <v>0</v>
      </c>
      <c r="T380" s="606">
        <f t="shared" si="1196"/>
        <v>0</v>
      </c>
      <c r="U380" s="609">
        <f t="shared" si="1197"/>
        <v>0</v>
      </c>
      <c r="V380" s="734"/>
      <c r="W380" s="734"/>
      <c r="X380" s="743"/>
      <c r="Y380" s="743"/>
      <c r="Z380" s="744"/>
      <c r="AA380" s="744"/>
      <c r="AB380" s="743"/>
      <c r="AC380" s="745"/>
      <c r="AD380" s="743"/>
      <c r="AE380" s="313"/>
    </row>
    <row r="381" spans="1:40">
      <c r="A381" s="276"/>
      <c r="B381" s="86" t="s">
        <v>1066</v>
      </c>
      <c r="C381" s="91"/>
      <c r="D381" s="92">
        <v>5642</v>
      </c>
      <c r="E381" s="92">
        <v>6437</v>
      </c>
      <c r="F381" s="93">
        <v>1051</v>
      </c>
      <c r="G381" s="99">
        <v>13130</v>
      </c>
      <c r="H381" s="94"/>
      <c r="I381" s="92"/>
      <c r="J381" s="725"/>
      <c r="K381" s="94"/>
      <c r="L381" s="313"/>
      <c r="M381" s="610">
        <f t="shared" si="1198"/>
        <v>0</v>
      </c>
      <c r="N381" s="610">
        <f t="shared" si="1190"/>
        <v>73.149228575132895</v>
      </c>
      <c r="O381" s="610">
        <f t="shared" si="1191"/>
        <v>68.058786212729956</v>
      </c>
      <c r="P381" s="611">
        <f t="shared" si="1192"/>
        <v>69.833887043189364</v>
      </c>
      <c r="Q381" s="612">
        <f t="shared" si="1193"/>
        <v>70.304133647461981</v>
      </c>
      <c r="R381" s="613">
        <f t="shared" si="1194"/>
        <v>0</v>
      </c>
      <c r="S381" s="610">
        <f t="shared" si="1195"/>
        <v>0</v>
      </c>
      <c r="T381" s="611">
        <f t="shared" si="1196"/>
        <v>0</v>
      </c>
      <c r="U381" s="614">
        <f t="shared" si="1197"/>
        <v>0</v>
      </c>
      <c r="V381" s="770"/>
      <c r="W381" s="771"/>
      <c r="X381" s="771"/>
      <c r="Y381" s="772"/>
      <c r="Z381" s="770"/>
      <c r="AA381" s="770"/>
      <c r="AB381" s="771"/>
      <c r="AC381" s="772"/>
      <c r="AD381" s="770"/>
      <c r="AE381" s="313"/>
    </row>
    <row r="382" spans="1:40">
      <c r="A382" s="276"/>
      <c r="B382" s="82" t="s">
        <v>439</v>
      </c>
      <c r="C382" s="87"/>
      <c r="D382" s="88"/>
      <c r="E382" s="88"/>
      <c r="F382" s="89"/>
      <c r="G382" s="98"/>
      <c r="H382" s="90"/>
      <c r="I382" s="88"/>
      <c r="J382" s="724"/>
      <c r="K382" s="90"/>
      <c r="L382" s="313"/>
      <c r="M382" s="605">
        <f>IF(C382&gt;0,(C382/C353)*100,)</f>
        <v>0</v>
      </c>
      <c r="N382" s="605">
        <f t="shared" ref="N382:N384" si="1199">IF(D382&gt;0,(D382/D353)*100,)</f>
        <v>0</v>
      </c>
      <c r="O382" s="605">
        <f t="shared" ref="O382:O384" si="1200">IF(E382&gt;0,(E382/E353)*100,)</f>
        <v>0</v>
      </c>
      <c r="P382" s="606">
        <f t="shared" ref="P382:P384" si="1201">IF(F382&gt;0,(F382/F353)*100,)</f>
        <v>0</v>
      </c>
      <c r="Q382" s="722">
        <f t="shared" ref="Q382:Q384" si="1202">IF(G382&gt;0,(G382/G353)*100,)</f>
        <v>0</v>
      </c>
      <c r="R382" s="608">
        <f t="shared" ref="R382:R384" si="1203">IF(H382&gt;0,(H382/H353)*100,)</f>
        <v>0</v>
      </c>
      <c r="S382" s="605">
        <f t="shared" ref="S382:S384" si="1204">IF(I382&gt;0,(I382/I353)*100,)</f>
        <v>0</v>
      </c>
      <c r="T382" s="606">
        <f t="shared" ref="T382:T384" si="1205">IF(J382&gt;0,(J382/J353)*100,)</f>
        <v>0</v>
      </c>
      <c r="U382" s="609">
        <f t="shared" ref="U382:U384" si="1206">IF(K382&gt;0,(K382/K353)*100,)</f>
        <v>0</v>
      </c>
      <c r="V382" s="766"/>
      <c r="W382" s="767"/>
      <c r="X382" s="767"/>
      <c r="Y382" s="768"/>
      <c r="Z382" s="769"/>
      <c r="AA382" s="769"/>
      <c r="AB382" s="767"/>
      <c r="AC382" s="768"/>
      <c r="AD382" s="769"/>
      <c r="AE382" s="313"/>
    </row>
    <row r="383" spans="1:40">
      <c r="A383" s="276"/>
      <c r="B383" s="82" t="s">
        <v>878</v>
      </c>
      <c r="C383" s="87"/>
      <c r="D383" s="88"/>
      <c r="E383" s="88"/>
      <c r="F383" s="89"/>
      <c r="G383" s="98"/>
      <c r="H383" s="90"/>
      <c r="I383" s="88"/>
      <c r="J383" s="724"/>
      <c r="K383" s="90"/>
      <c r="L383" s="313"/>
      <c r="M383" s="605">
        <f t="shared" ref="M383:M384" si="1207">IF(C383&gt;0,(C383/C354)*100,)</f>
        <v>0</v>
      </c>
      <c r="N383" s="296">
        <f t="shared" si="1199"/>
        <v>0</v>
      </c>
      <c r="O383" s="296">
        <f t="shared" si="1200"/>
        <v>0</v>
      </c>
      <c r="P383" s="296">
        <f t="shared" si="1201"/>
        <v>0</v>
      </c>
      <c r="Q383" s="297">
        <f t="shared" si="1202"/>
        <v>0</v>
      </c>
      <c r="R383" s="297">
        <f t="shared" si="1203"/>
        <v>0</v>
      </c>
      <c r="S383" s="683">
        <f t="shared" si="1204"/>
        <v>0</v>
      </c>
      <c r="T383" s="298">
        <f t="shared" si="1205"/>
        <v>0</v>
      </c>
      <c r="U383" s="298">
        <f t="shared" si="1206"/>
        <v>0</v>
      </c>
      <c r="V383" s="742"/>
      <c r="W383" s="734"/>
      <c r="X383" s="743"/>
      <c r="Y383" s="743"/>
      <c r="Z383" s="744"/>
      <c r="AA383" s="744"/>
      <c r="AB383" s="743"/>
      <c r="AC383" s="745"/>
      <c r="AD383" s="743"/>
      <c r="AE383" s="313"/>
    </row>
    <row r="384" spans="1:40">
      <c r="A384" s="305"/>
      <c r="B384" s="86" t="s">
        <v>1068</v>
      </c>
      <c r="C384" s="91"/>
      <c r="D384" s="92"/>
      <c r="E384" s="92"/>
      <c r="F384" s="93"/>
      <c r="G384" s="99"/>
      <c r="H384" s="94"/>
      <c r="I384" s="92"/>
      <c r="J384" s="725"/>
      <c r="K384" s="94"/>
      <c r="L384" s="313"/>
      <c r="M384" s="610">
        <f t="shared" si="1207"/>
        <v>0</v>
      </c>
      <c r="N384" s="299">
        <f t="shared" si="1199"/>
        <v>0</v>
      </c>
      <c r="O384" s="299">
        <f t="shared" si="1200"/>
        <v>0</v>
      </c>
      <c r="P384" s="299">
        <f t="shared" si="1201"/>
        <v>0</v>
      </c>
      <c r="Q384" s="300">
        <f t="shared" si="1202"/>
        <v>0</v>
      </c>
      <c r="R384" s="300">
        <f t="shared" si="1203"/>
        <v>0</v>
      </c>
      <c r="S384" s="684">
        <f t="shared" si="1204"/>
        <v>0</v>
      </c>
      <c r="T384" s="301">
        <f t="shared" si="1205"/>
        <v>0</v>
      </c>
      <c r="U384" s="301">
        <f t="shared" si="1206"/>
        <v>0</v>
      </c>
      <c r="V384" s="746"/>
      <c r="W384" s="747"/>
      <c r="X384" s="748"/>
      <c r="Y384" s="748"/>
      <c r="Z384" s="749"/>
      <c r="AA384" s="749"/>
      <c r="AB384" s="748"/>
      <c r="AC384" s="750"/>
      <c r="AD384" s="748"/>
      <c r="AE384" s="313"/>
    </row>
    <row r="385" spans="1:40">
      <c r="A385" s="643" t="s">
        <v>363</v>
      </c>
      <c r="B385" s="641" t="s">
        <v>375</v>
      </c>
      <c r="C385" s="642">
        <v>1444</v>
      </c>
      <c r="D385" s="618">
        <v>8850</v>
      </c>
      <c r="E385" s="618">
        <v>6629</v>
      </c>
      <c r="F385" s="602">
        <v>7007</v>
      </c>
      <c r="G385" s="98">
        <v>23930</v>
      </c>
      <c r="H385" s="601"/>
      <c r="I385" s="618"/>
      <c r="J385" s="723"/>
      <c r="K385" s="601"/>
      <c r="L385" s="313"/>
      <c r="M385" s="906"/>
      <c r="N385" s="292"/>
      <c r="O385" s="292"/>
      <c r="P385" s="292"/>
      <c r="Q385" s="293"/>
      <c r="R385" s="293"/>
      <c r="S385" s="682"/>
      <c r="T385" s="625"/>
      <c r="U385" s="294"/>
      <c r="V385" s="736"/>
      <c r="W385" s="737"/>
      <c r="X385" s="738"/>
      <c r="Y385" s="738"/>
      <c r="Z385" s="739"/>
      <c r="AA385" s="739"/>
      <c r="AB385" s="738"/>
      <c r="AC385" s="740"/>
      <c r="AD385" s="741"/>
      <c r="AE385" s="313"/>
    </row>
    <row r="386" spans="1:40">
      <c r="A386" s="276"/>
      <c r="B386" s="82" t="s">
        <v>722</v>
      </c>
      <c r="C386" s="87">
        <v>1303</v>
      </c>
      <c r="D386" s="88">
        <v>9207</v>
      </c>
      <c r="E386" s="88">
        <v>6840</v>
      </c>
      <c r="F386" s="89">
        <v>6465</v>
      </c>
      <c r="G386" s="98">
        <v>23815</v>
      </c>
      <c r="H386" s="90"/>
      <c r="I386" s="88"/>
      <c r="J386" s="724"/>
      <c r="K386" s="90"/>
      <c r="L386" s="313"/>
      <c r="M386" s="907"/>
      <c r="N386" s="296"/>
      <c r="O386" s="296"/>
      <c r="P386" s="296"/>
      <c r="Q386" s="297"/>
      <c r="R386" s="297"/>
      <c r="S386" s="683"/>
      <c r="T386" s="298"/>
      <c r="U386" s="298"/>
      <c r="V386" s="742"/>
      <c r="W386" s="734"/>
      <c r="X386" s="743"/>
      <c r="Y386" s="743"/>
      <c r="Z386" s="744"/>
      <c r="AA386" s="744"/>
      <c r="AB386" s="743"/>
      <c r="AC386" s="745"/>
      <c r="AD386" s="743"/>
      <c r="AE386" s="313"/>
    </row>
    <row r="387" spans="1:40">
      <c r="A387" s="276"/>
      <c r="B387" s="82" t="s">
        <v>808</v>
      </c>
      <c r="C387" s="87">
        <v>1369</v>
      </c>
      <c r="D387" s="88">
        <v>8908</v>
      </c>
      <c r="E387" s="88">
        <v>6034</v>
      </c>
      <c r="F387" s="89">
        <v>6333</v>
      </c>
      <c r="G387" s="98">
        <v>22644</v>
      </c>
      <c r="H387" s="90"/>
      <c r="I387" s="88"/>
      <c r="J387" s="724"/>
      <c r="K387" s="90"/>
      <c r="L387" s="313"/>
      <c r="M387" s="907"/>
      <c r="N387" s="296"/>
      <c r="O387" s="296"/>
      <c r="P387" s="296"/>
      <c r="Q387" s="297"/>
      <c r="R387" s="297"/>
      <c r="S387" s="683"/>
      <c r="T387" s="298"/>
      <c r="U387" s="298"/>
      <c r="V387" s="742"/>
      <c r="W387" s="734"/>
      <c r="X387" s="743"/>
      <c r="Y387" s="743"/>
      <c r="Z387" s="744"/>
      <c r="AA387" s="744"/>
      <c r="AB387" s="743"/>
      <c r="AC387" s="745"/>
      <c r="AD387" s="743"/>
      <c r="AE387" s="313"/>
    </row>
    <row r="388" spans="1:40">
      <c r="A388" s="276"/>
      <c r="B388" s="82" t="s">
        <v>60</v>
      </c>
      <c r="C388" s="87">
        <v>1750</v>
      </c>
      <c r="D388" s="88">
        <v>8552</v>
      </c>
      <c r="E388" s="88">
        <v>7221</v>
      </c>
      <c r="F388" s="89">
        <v>6514</v>
      </c>
      <c r="G388" s="98">
        <v>24037</v>
      </c>
      <c r="H388" s="90"/>
      <c r="I388" s="88"/>
      <c r="J388" s="724"/>
      <c r="K388" s="90"/>
      <c r="L388" s="313"/>
      <c r="M388" s="907"/>
      <c r="N388" s="296"/>
      <c r="O388" s="296"/>
      <c r="P388" s="296"/>
      <c r="Q388" s="297"/>
      <c r="R388" s="297"/>
      <c r="S388" s="683"/>
      <c r="T388" s="298"/>
      <c r="U388" s="298"/>
      <c r="V388" s="742"/>
      <c r="W388" s="734"/>
      <c r="X388" s="743"/>
      <c r="Y388" s="743"/>
      <c r="Z388" s="744"/>
      <c r="AA388" s="744"/>
      <c r="AB388" s="743"/>
      <c r="AC388" s="745"/>
      <c r="AD388" s="743"/>
      <c r="AE388" s="313"/>
    </row>
    <row r="389" spans="1:40">
      <c r="A389" s="276"/>
      <c r="B389" s="82" t="s">
        <v>860</v>
      </c>
      <c r="C389" s="87">
        <v>1766</v>
      </c>
      <c r="D389" s="88">
        <v>8625</v>
      </c>
      <c r="E389" s="88">
        <v>7417</v>
      </c>
      <c r="F389" s="89">
        <v>6842</v>
      </c>
      <c r="G389" s="98">
        <v>24650</v>
      </c>
      <c r="H389" s="90"/>
      <c r="I389" s="88"/>
      <c r="J389" s="724"/>
      <c r="K389" s="90"/>
      <c r="L389" s="313"/>
      <c r="M389" s="907"/>
      <c r="N389" s="296"/>
      <c r="O389" s="296"/>
      <c r="P389" s="296"/>
      <c r="Q389" s="297"/>
      <c r="R389" s="297"/>
      <c r="S389" s="683"/>
      <c r="T389" s="298"/>
      <c r="U389" s="298"/>
      <c r="V389" s="742"/>
      <c r="W389" s="734"/>
      <c r="X389" s="743"/>
      <c r="Y389" s="743"/>
      <c r="Z389" s="744"/>
      <c r="AA389" s="744"/>
      <c r="AB389" s="743"/>
      <c r="AC389" s="745"/>
      <c r="AD389" s="743"/>
      <c r="AE389" s="313"/>
    </row>
    <row r="390" spans="1:40">
      <c r="A390" s="276"/>
      <c r="B390" s="86" t="s">
        <v>1050</v>
      </c>
      <c r="C390" s="91">
        <v>1904</v>
      </c>
      <c r="D390" s="92">
        <v>8664</v>
      </c>
      <c r="E390" s="92">
        <v>6522</v>
      </c>
      <c r="F390" s="93">
        <v>6842</v>
      </c>
      <c r="G390" s="99">
        <v>23932</v>
      </c>
      <c r="H390" s="94"/>
      <c r="I390" s="92"/>
      <c r="J390" s="725"/>
      <c r="K390" s="94"/>
      <c r="L390" s="313"/>
      <c r="M390" s="908"/>
      <c r="N390" s="299"/>
      <c r="O390" s="299"/>
      <c r="P390" s="299"/>
      <c r="Q390" s="300"/>
      <c r="R390" s="300"/>
      <c r="S390" s="684"/>
      <c r="T390" s="301"/>
      <c r="U390" s="301"/>
      <c r="V390" s="746"/>
      <c r="W390" s="747"/>
      <c r="X390" s="748"/>
      <c r="Y390" s="748"/>
      <c r="Z390" s="749"/>
      <c r="AA390" s="749"/>
      <c r="AB390" s="748"/>
      <c r="AC390" s="750"/>
      <c r="AD390" s="748"/>
      <c r="AE390" s="313"/>
    </row>
    <row r="391" spans="1:40">
      <c r="A391" s="276"/>
      <c r="B391" s="82" t="s">
        <v>1119</v>
      </c>
      <c r="C391" s="87">
        <v>570</v>
      </c>
      <c r="D391" s="88">
        <v>2949</v>
      </c>
      <c r="E391" s="88">
        <v>1648</v>
      </c>
      <c r="F391" s="89">
        <v>3257</v>
      </c>
      <c r="G391" s="98">
        <v>8424</v>
      </c>
      <c r="H391" s="90"/>
      <c r="I391" s="88"/>
      <c r="J391" s="724"/>
      <c r="K391" s="90"/>
      <c r="L391" s="313"/>
      <c r="M391" s="904"/>
      <c r="N391" s="603"/>
      <c r="O391" s="603"/>
      <c r="P391" s="603"/>
      <c r="Q391" s="604"/>
      <c r="R391" s="603"/>
      <c r="S391" s="685"/>
      <c r="T391" s="603"/>
      <c r="U391" s="604"/>
      <c r="V391" s="751"/>
      <c r="W391" s="751"/>
      <c r="X391" s="751"/>
      <c r="Y391" s="751"/>
      <c r="Z391" s="752"/>
      <c r="AA391" s="751"/>
      <c r="AB391" s="751"/>
      <c r="AC391" s="751"/>
      <c r="AD391" s="753"/>
      <c r="AE391" s="313"/>
    </row>
    <row r="392" spans="1:40">
      <c r="A392" s="276"/>
      <c r="B392" s="82" t="s">
        <v>1121</v>
      </c>
      <c r="C392" s="87">
        <v>618</v>
      </c>
      <c r="D392" s="88">
        <v>2985</v>
      </c>
      <c r="E392" s="88">
        <v>1724</v>
      </c>
      <c r="F392" s="89">
        <v>3321</v>
      </c>
      <c r="G392" s="98">
        <v>8648</v>
      </c>
      <c r="H392" s="90"/>
      <c r="I392" s="88"/>
      <c r="J392" s="724"/>
      <c r="K392" s="90"/>
      <c r="L392" s="313"/>
      <c r="M392" s="295"/>
      <c r="N392" s="295"/>
      <c r="O392" s="295"/>
      <c r="P392" s="295"/>
      <c r="Q392" s="302"/>
      <c r="R392" s="295"/>
      <c r="S392" s="686"/>
      <c r="T392" s="295"/>
      <c r="U392" s="302"/>
      <c r="V392" s="734"/>
      <c r="W392" s="734"/>
      <c r="X392" s="734"/>
      <c r="Y392" s="734"/>
      <c r="Z392" s="735"/>
      <c r="AA392" s="734"/>
      <c r="AB392" s="734"/>
      <c r="AC392" s="734"/>
      <c r="AD392" s="742"/>
      <c r="AE392" s="313"/>
    </row>
    <row r="393" spans="1:40">
      <c r="A393" s="276"/>
      <c r="B393" s="82" t="s">
        <v>377</v>
      </c>
      <c r="C393" s="87">
        <v>622</v>
      </c>
      <c r="D393" s="88">
        <v>2701</v>
      </c>
      <c r="E393" s="88">
        <v>2012</v>
      </c>
      <c r="F393" s="89">
        <v>3184</v>
      </c>
      <c r="G393" s="726">
        <v>8519</v>
      </c>
      <c r="H393" s="90"/>
      <c r="I393" s="88"/>
      <c r="J393" s="724"/>
      <c r="K393" s="90"/>
      <c r="L393" s="313"/>
      <c r="M393" s="295">
        <f t="shared" ref="M393:M397" si="1208">IF(C393&gt;0,(C393/C385)*100,)</f>
        <v>43.074792243767313</v>
      </c>
      <c r="N393" s="686">
        <f t="shared" ref="N393:N398" si="1209">IF(D393&gt;0,(D393/D385)*100,)</f>
        <v>30.519774011299432</v>
      </c>
      <c r="O393" s="686">
        <f t="shared" ref="O393:O398" si="1210">IF(E393&gt;0,(E393/E385)*100,)</f>
        <v>30.351485895308493</v>
      </c>
      <c r="P393" s="686">
        <f t="shared" ref="P393:P398" si="1211">IF(F393&gt;0,(F393/F385)*100,)</f>
        <v>45.440274011702577</v>
      </c>
      <c r="Q393" s="733">
        <f t="shared" ref="Q393:Q398" si="1212">IF(G393&gt;0,(G393/G385)*100,)</f>
        <v>35.599665691600499</v>
      </c>
      <c r="R393" s="686">
        <f t="shared" ref="R393:R398" si="1213">IF(H393&gt;0,(H393/H385)*100,)</f>
        <v>0</v>
      </c>
      <c r="S393" s="686">
        <f t="shared" ref="S393:S398" si="1214">IF(I393&gt;0,(I393/I385)*100,)</f>
        <v>0</v>
      </c>
      <c r="T393" s="686">
        <f t="shared" ref="T393:T398" si="1215">IF(J393&gt;0,(J393/J385)*100,)</f>
        <v>0</v>
      </c>
      <c r="U393" s="733">
        <f t="shared" ref="U393:U398" si="1216">IF(K393&gt;0,(K393/K385)*100,)</f>
        <v>0</v>
      </c>
      <c r="V393" s="686"/>
      <c r="W393" s="686"/>
      <c r="X393" s="686"/>
      <c r="Y393" s="686"/>
      <c r="Z393" s="733"/>
      <c r="AA393" s="686"/>
      <c r="AB393" s="686"/>
      <c r="AC393" s="686"/>
      <c r="AD393" s="754"/>
      <c r="AE393" s="313"/>
    </row>
    <row r="394" spans="1:40">
      <c r="A394" s="276"/>
      <c r="B394" s="82" t="s">
        <v>724</v>
      </c>
      <c r="C394" s="87">
        <v>591</v>
      </c>
      <c r="D394" s="88">
        <v>2963</v>
      </c>
      <c r="E394" s="88">
        <v>1925</v>
      </c>
      <c r="F394" s="89">
        <v>3308</v>
      </c>
      <c r="G394" s="98">
        <v>8787</v>
      </c>
      <c r="H394" s="90"/>
      <c r="I394" s="88"/>
      <c r="J394" s="724"/>
      <c r="K394" s="90"/>
      <c r="L394" s="313"/>
      <c r="M394" s="295">
        <f t="shared" si="1208"/>
        <v>45.356868764389866</v>
      </c>
      <c r="N394" s="686">
        <f t="shared" si="1209"/>
        <v>32.182035407841859</v>
      </c>
      <c r="O394" s="686">
        <f t="shared" si="1210"/>
        <v>28.14327485380117</v>
      </c>
      <c r="P394" s="686">
        <f t="shared" si="1211"/>
        <v>51.167826759474089</v>
      </c>
      <c r="Q394" s="733">
        <f t="shared" si="1212"/>
        <v>36.896913709846736</v>
      </c>
      <c r="R394" s="686">
        <f t="shared" si="1213"/>
        <v>0</v>
      </c>
      <c r="S394" s="686">
        <f t="shared" si="1214"/>
        <v>0</v>
      </c>
      <c r="T394" s="686">
        <f t="shared" si="1215"/>
        <v>0</v>
      </c>
      <c r="U394" s="733">
        <f t="shared" si="1216"/>
        <v>0</v>
      </c>
      <c r="V394" s="686"/>
      <c r="W394" s="686"/>
      <c r="X394" s="686"/>
      <c r="Y394" s="686"/>
      <c r="Z394" s="733"/>
      <c r="AA394" s="686"/>
      <c r="AB394" s="686"/>
      <c r="AC394" s="686"/>
      <c r="AD394" s="754"/>
      <c r="AE394" s="313"/>
    </row>
    <row r="395" spans="1:40">
      <c r="A395" s="276"/>
      <c r="B395" s="82" t="s">
        <v>810</v>
      </c>
      <c r="C395" s="87">
        <v>597</v>
      </c>
      <c r="D395" s="88">
        <v>2681</v>
      </c>
      <c r="E395" s="88">
        <v>2040</v>
      </c>
      <c r="F395" s="89">
        <v>3188</v>
      </c>
      <c r="G395" s="98">
        <v>8506</v>
      </c>
      <c r="H395" s="90"/>
      <c r="I395" s="88"/>
      <c r="J395" s="724"/>
      <c r="K395" s="90"/>
      <c r="L395" s="313"/>
      <c r="M395" s="295">
        <f t="shared" si="1208"/>
        <v>43.608473338203069</v>
      </c>
      <c r="N395" s="686">
        <f t="shared" si="1209"/>
        <v>30.096542433767397</v>
      </c>
      <c r="O395" s="686">
        <f t="shared" si="1210"/>
        <v>33.808418959231027</v>
      </c>
      <c r="P395" s="686">
        <f t="shared" si="1211"/>
        <v>50.339491552186956</v>
      </c>
      <c r="Q395" s="733">
        <f t="shared" si="1212"/>
        <v>37.564034622858152</v>
      </c>
      <c r="R395" s="686">
        <f t="shared" si="1213"/>
        <v>0</v>
      </c>
      <c r="S395" s="686">
        <f t="shared" si="1214"/>
        <v>0</v>
      </c>
      <c r="T395" s="686">
        <f t="shared" si="1215"/>
        <v>0</v>
      </c>
      <c r="U395" s="733">
        <f t="shared" si="1216"/>
        <v>0</v>
      </c>
      <c r="V395" s="686"/>
      <c r="W395" s="686"/>
      <c r="X395" s="686"/>
      <c r="Y395" s="686"/>
      <c r="Z395" s="733"/>
      <c r="AA395" s="686"/>
      <c r="AB395" s="686"/>
      <c r="AC395" s="686"/>
      <c r="AD395" s="754"/>
      <c r="AE395" s="313"/>
    </row>
    <row r="396" spans="1:40">
      <c r="A396" s="276"/>
      <c r="B396" s="82" t="s">
        <v>62</v>
      </c>
      <c r="C396" s="87">
        <v>538</v>
      </c>
      <c r="D396" s="88">
        <v>2509</v>
      </c>
      <c r="E396" s="88">
        <v>1745</v>
      </c>
      <c r="F396" s="89">
        <v>2968</v>
      </c>
      <c r="G396" s="98">
        <v>7760</v>
      </c>
      <c r="H396" s="90"/>
      <c r="I396" s="88"/>
      <c r="J396" s="724"/>
      <c r="K396" s="90"/>
      <c r="L396" s="313"/>
      <c r="M396" s="295">
        <f t="shared" si="1208"/>
        <v>30.742857142857144</v>
      </c>
      <c r="N396" s="686">
        <f t="shared" si="1209"/>
        <v>29.33816651075772</v>
      </c>
      <c r="O396" s="686">
        <f t="shared" si="1210"/>
        <v>24.165628029358814</v>
      </c>
      <c r="P396" s="686">
        <f t="shared" si="1211"/>
        <v>45.563401903592265</v>
      </c>
      <c r="Q396" s="733">
        <f t="shared" si="1212"/>
        <v>32.283562840620711</v>
      </c>
      <c r="R396" s="686">
        <f t="shared" si="1213"/>
        <v>0</v>
      </c>
      <c r="S396" s="686">
        <f t="shared" si="1214"/>
        <v>0</v>
      </c>
      <c r="T396" s="686">
        <f t="shared" si="1215"/>
        <v>0</v>
      </c>
      <c r="U396" s="733">
        <f t="shared" si="1216"/>
        <v>0</v>
      </c>
      <c r="V396" s="778"/>
      <c r="W396" s="756"/>
      <c r="X396" s="756"/>
      <c r="Y396" s="757"/>
      <c r="Z396" s="758"/>
      <c r="AA396" s="758"/>
      <c r="AB396" s="756"/>
      <c r="AC396" s="757"/>
      <c r="AD396" s="758"/>
      <c r="AE396" s="313"/>
    </row>
    <row r="397" spans="1:40">
      <c r="B397" s="82" t="s">
        <v>862</v>
      </c>
      <c r="C397" s="87">
        <v>522</v>
      </c>
      <c r="D397" s="88">
        <v>2573</v>
      </c>
      <c r="E397" s="88">
        <v>2096</v>
      </c>
      <c r="F397" s="89">
        <v>2833</v>
      </c>
      <c r="G397" s="98">
        <v>8024</v>
      </c>
      <c r="H397" s="90"/>
      <c r="I397" s="88"/>
      <c r="J397" s="724"/>
      <c r="K397" s="90"/>
      <c r="L397" s="313"/>
      <c r="M397" s="295">
        <f t="shared" si="1208"/>
        <v>29.558323895809739</v>
      </c>
      <c r="N397" s="686">
        <f t="shared" si="1209"/>
        <v>29.831884057971013</v>
      </c>
      <c r="O397" s="686">
        <f t="shared" si="1210"/>
        <v>28.259404071727111</v>
      </c>
      <c r="P397" s="686">
        <f t="shared" si="1211"/>
        <v>41.406021631102021</v>
      </c>
      <c r="Q397" s="733">
        <f t="shared" si="1212"/>
        <v>32.551724137931032</v>
      </c>
      <c r="R397" s="686">
        <f t="shared" si="1213"/>
        <v>0</v>
      </c>
      <c r="S397" s="686">
        <f t="shared" si="1214"/>
        <v>0</v>
      </c>
      <c r="T397" s="686">
        <f t="shared" si="1215"/>
        <v>0</v>
      </c>
      <c r="U397" s="733">
        <f t="shared" si="1216"/>
        <v>0</v>
      </c>
      <c r="V397" s="755"/>
      <c r="W397" s="756"/>
      <c r="X397" s="756"/>
      <c r="Y397" s="757"/>
      <c r="Z397" s="758"/>
      <c r="AA397" s="758"/>
      <c r="AB397" s="756"/>
      <c r="AC397" s="757"/>
      <c r="AD397" s="758"/>
      <c r="AE397" s="313"/>
    </row>
    <row r="398" spans="1:40">
      <c r="A398" s="276"/>
      <c r="B398" s="86" t="s">
        <v>1052</v>
      </c>
      <c r="C398" s="91">
        <v>530</v>
      </c>
      <c r="D398" s="92">
        <v>2712</v>
      </c>
      <c r="E398" s="92">
        <v>1936</v>
      </c>
      <c r="F398" s="93">
        <v>2691</v>
      </c>
      <c r="G398" s="99">
        <v>7869</v>
      </c>
      <c r="H398" s="94"/>
      <c r="I398" s="92"/>
      <c r="J398" s="725"/>
      <c r="K398" s="94"/>
      <c r="L398" s="313"/>
      <c r="M398" s="759">
        <f>IF(C398&gt;0,(C398/C390)*100,)</f>
        <v>27.836134453781515</v>
      </c>
      <c r="N398" s="760">
        <f t="shared" si="1209"/>
        <v>31.301939058171747</v>
      </c>
      <c r="O398" s="760">
        <f t="shared" si="1210"/>
        <v>29.684145967494636</v>
      </c>
      <c r="P398" s="760">
        <f t="shared" si="1211"/>
        <v>39.330605086232097</v>
      </c>
      <c r="Q398" s="761">
        <f t="shared" si="1212"/>
        <v>32.880661875313386</v>
      </c>
      <c r="R398" s="760">
        <f t="shared" si="1213"/>
        <v>0</v>
      </c>
      <c r="S398" s="760">
        <f t="shared" si="1214"/>
        <v>0</v>
      </c>
      <c r="T398" s="760">
        <f t="shared" si="1215"/>
        <v>0</v>
      </c>
      <c r="U398" s="761">
        <f t="shared" si="1216"/>
        <v>0</v>
      </c>
      <c r="V398" s="779" t="s">
        <v>37</v>
      </c>
      <c r="W398" s="760"/>
      <c r="X398" s="760"/>
      <c r="Y398" s="763"/>
      <c r="Z398" s="762"/>
      <c r="AA398" s="762"/>
      <c r="AB398" s="760"/>
      <c r="AC398" s="763"/>
      <c r="AD398" s="762"/>
      <c r="AE398" s="313"/>
    </row>
    <row r="399" spans="1:40">
      <c r="A399" s="276"/>
      <c r="B399" s="82" t="s">
        <v>64</v>
      </c>
      <c r="C399" s="87">
        <v>316</v>
      </c>
      <c r="D399" s="88">
        <v>1228</v>
      </c>
      <c r="E399" s="88">
        <v>867</v>
      </c>
      <c r="F399" s="89">
        <v>1458</v>
      </c>
      <c r="G399" s="98">
        <v>3869</v>
      </c>
      <c r="H399" s="90"/>
      <c r="I399" s="88"/>
      <c r="J399" s="724"/>
      <c r="K399" s="90"/>
      <c r="L399" s="313"/>
      <c r="M399" s="764">
        <f t="shared" ref="M399:M401" si="1217">IF(C399&gt;0,(C399/C396)*100,)</f>
        <v>58.736059479553901</v>
      </c>
      <c r="N399" s="764">
        <f t="shared" ref="N399:N401" si="1218">IF(D399&gt;0,(D399/D396)*100,)</f>
        <v>48.943802311677956</v>
      </c>
      <c r="O399" s="764">
        <f t="shared" ref="O399:O401" si="1219">IF(E399&gt;0,(E399/E396)*100,)</f>
        <v>49.684813753581665</v>
      </c>
      <c r="P399" s="764">
        <f t="shared" ref="P399:P401" si="1220">IF(F399&gt;0,(F399/F396)*100,)</f>
        <v>49.123989218328838</v>
      </c>
      <c r="Q399" s="765">
        <f t="shared" ref="Q399:Q401" si="1221">IF(G399&gt;0,(G399/G396)*100,)</f>
        <v>49.858247422680414</v>
      </c>
      <c r="R399" s="764">
        <f t="shared" ref="R399:R401" si="1222">IF(H399&gt;0,(H399/H396)*100,)</f>
        <v>0</v>
      </c>
      <c r="S399" s="756">
        <f t="shared" ref="S399:S401" si="1223">IF(I399&gt;0,(I399/I396)*100,)</f>
        <v>0</v>
      </c>
      <c r="T399" s="764">
        <f t="shared" ref="T399:T401" si="1224">IF(J399&gt;0,(J399/J396)*100,)</f>
        <v>0</v>
      </c>
      <c r="U399" s="765">
        <f t="shared" ref="U399:U401" si="1225">IF(K399&gt;0,(K399/K396)*100,)</f>
        <v>0</v>
      </c>
      <c r="V399" s="766">
        <f>+M399+M402</f>
        <v>64.312267657992564</v>
      </c>
      <c r="W399" s="767">
        <f t="shared" ref="W399:W401" si="1226">+N399+N402</f>
        <v>57.074531685930644</v>
      </c>
      <c r="X399" s="767">
        <f t="shared" ref="X399:X401" si="1227">+O399+O402</f>
        <v>62.52148997134671</v>
      </c>
      <c r="Y399" s="768">
        <f t="shared" ref="Y399:Y401" si="1228">+P399+P402</f>
        <v>57.614555256064691</v>
      </c>
      <c r="Z399" s="769">
        <f t="shared" ref="Z399:Z401" si="1229">+Q399+Q402</f>
        <v>59.007731958762889</v>
      </c>
      <c r="AA399" s="769">
        <f t="shared" ref="AA399:AA401" si="1230">+R399+R402</f>
        <v>0</v>
      </c>
      <c r="AB399" s="767">
        <f t="shared" ref="AB399:AB401" si="1231">+S399+S402</f>
        <v>0</v>
      </c>
      <c r="AC399" s="768">
        <f t="shared" ref="AC399:AC401" si="1232">+T399+T402</f>
        <v>0</v>
      </c>
      <c r="AD399" s="769">
        <f t="shared" ref="AD399:AD401" si="1233">+U399+U402</f>
        <v>0</v>
      </c>
      <c r="AE399" s="313"/>
      <c r="AG399" s="4">
        <f>+M399+M402+M405</f>
        <v>100</v>
      </c>
      <c r="AH399" s="4">
        <f t="shared" ref="AH399:AH401" si="1234">+N399+N402+N405</f>
        <v>100</v>
      </c>
      <c r="AI399" s="4">
        <f t="shared" ref="AI399:AI401" si="1235">+O399+O402+O405</f>
        <v>100</v>
      </c>
      <c r="AJ399" s="4">
        <f t="shared" ref="AJ399:AJ401" si="1236">+P399+P402+P405</f>
        <v>100</v>
      </c>
      <c r="AK399" s="4">
        <f t="shared" ref="AK399:AK401" si="1237">+Q399+Q402+Q405</f>
        <v>100</v>
      </c>
      <c r="AL399" s="4">
        <f t="shared" ref="AL399:AL401" si="1238">+R399+R402+R405</f>
        <v>0</v>
      </c>
      <c r="AM399" s="4">
        <f t="shared" ref="AM399:AM401" si="1239">+S399+S402+S405</f>
        <v>0</v>
      </c>
      <c r="AN399" s="4">
        <f t="shared" ref="AN399:AN401" si="1240">+T399+T402+T405</f>
        <v>0</v>
      </c>
    </row>
    <row r="400" spans="1:40">
      <c r="B400" s="82" t="s">
        <v>864</v>
      </c>
      <c r="C400" s="87">
        <v>286</v>
      </c>
      <c r="D400" s="88">
        <v>1353</v>
      </c>
      <c r="E400" s="88">
        <v>996</v>
      </c>
      <c r="F400" s="89">
        <v>1370</v>
      </c>
      <c r="G400" s="98">
        <v>4005</v>
      </c>
      <c r="H400" s="90"/>
      <c r="I400" s="88"/>
      <c r="J400" s="724"/>
      <c r="K400" s="90"/>
      <c r="L400" s="313"/>
      <c r="M400" s="605">
        <f t="shared" si="1217"/>
        <v>54.78927203065134</v>
      </c>
      <c r="N400" s="605">
        <f t="shared" si="1218"/>
        <v>52.58453167508744</v>
      </c>
      <c r="O400" s="605">
        <f t="shared" si="1219"/>
        <v>47.519083969465647</v>
      </c>
      <c r="P400" s="606">
        <f t="shared" si="1220"/>
        <v>48.35863042710907</v>
      </c>
      <c r="Q400" s="607">
        <f t="shared" si="1221"/>
        <v>49.912761714855435</v>
      </c>
      <c r="R400" s="608">
        <f t="shared" si="1222"/>
        <v>0</v>
      </c>
      <c r="S400" s="605">
        <f t="shared" si="1223"/>
        <v>0</v>
      </c>
      <c r="T400" s="606">
        <f t="shared" si="1224"/>
        <v>0</v>
      </c>
      <c r="U400" s="609">
        <f t="shared" si="1225"/>
        <v>0</v>
      </c>
      <c r="V400" s="734">
        <f t="shared" ref="V400:V401" si="1241">+M400+M403</f>
        <v>59.195402298850574</v>
      </c>
      <c r="W400" s="734">
        <f t="shared" si="1226"/>
        <v>59.696851923824326</v>
      </c>
      <c r="X400" s="743">
        <f t="shared" si="1227"/>
        <v>59.541984732824424</v>
      </c>
      <c r="Y400" s="743">
        <f t="shared" si="1228"/>
        <v>56.936110130603595</v>
      </c>
      <c r="Z400" s="744">
        <f t="shared" si="1229"/>
        <v>58.649052841475573</v>
      </c>
      <c r="AA400" s="744">
        <f t="shared" si="1230"/>
        <v>0</v>
      </c>
      <c r="AB400" s="743">
        <f t="shared" si="1231"/>
        <v>0</v>
      </c>
      <c r="AC400" s="745">
        <f t="shared" si="1232"/>
        <v>0</v>
      </c>
      <c r="AD400" s="743">
        <f t="shared" si="1233"/>
        <v>0</v>
      </c>
      <c r="AE400" s="313"/>
      <c r="AF400" s="660"/>
      <c r="AG400" s="660">
        <f t="shared" ref="AG400:AG401" si="1242">+M400+M403+M406</f>
        <v>100</v>
      </c>
      <c r="AH400" s="660">
        <f t="shared" si="1234"/>
        <v>100</v>
      </c>
      <c r="AI400" s="660">
        <f t="shared" si="1235"/>
        <v>100</v>
      </c>
      <c r="AJ400" s="660">
        <f t="shared" si="1236"/>
        <v>100</v>
      </c>
      <c r="AK400" s="660">
        <f t="shared" si="1237"/>
        <v>100</v>
      </c>
      <c r="AL400" s="660">
        <f t="shared" si="1238"/>
        <v>0</v>
      </c>
      <c r="AM400" s="660">
        <f t="shared" si="1239"/>
        <v>0</v>
      </c>
      <c r="AN400" s="660">
        <f t="shared" si="1240"/>
        <v>0</v>
      </c>
    </row>
    <row r="401" spans="1:40">
      <c r="A401" s="276"/>
      <c r="B401" s="86" t="s">
        <v>1054</v>
      </c>
      <c r="C401" s="91">
        <v>331</v>
      </c>
      <c r="D401" s="92">
        <v>1524</v>
      </c>
      <c r="E401" s="92">
        <v>1015</v>
      </c>
      <c r="F401" s="93">
        <v>1315</v>
      </c>
      <c r="G401" s="99">
        <v>4185</v>
      </c>
      <c r="H401" s="94"/>
      <c r="I401" s="92"/>
      <c r="J401" s="725"/>
      <c r="K401" s="94"/>
      <c r="L401" s="313"/>
      <c r="M401" s="610">
        <f t="shared" si="1217"/>
        <v>62.452830188679243</v>
      </c>
      <c r="N401" s="610">
        <f t="shared" si="1218"/>
        <v>56.194690265486727</v>
      </c>
      <c r="O401" s="610">
        <f t="shared" si="1219"/>
        <v>52.427685950413228</v>
      </c>
      <c r="P401" s="611">
        <f t="shared" si="1220"/>
        <v>48.866592344853217</v>
      </c>
      <c r="Q401" s="612">
        <f t="shared" si="1221"/>
        <v>53.183377811666034</v>
      </c>
      <c r="R401" s="613">
        <f t="shared" si="1222"/>
        <v>0</v>
      </c>
      <c r="S401" s="610">
        <f t="shared" si="1223"/>
        <v>0</v>
      </c>
      <c r="T401" s="611">
        <f t="shared" si="1224"/>
        <v>0</v>
      </c>
      <c r="U401" s="614">
        <f t="shared" si="1225"/>
        <v>0</v>
      </c>
      <c r="V401" s="770">
        <f t="shared" si="1241"/>
        <v>67.35849056603773</v>
      </c>
      <c r="W401" s="771">
        <f t="shared" si="1226"/>
        <v>64.380530973451329</v>
      </c>
      <c r="X401" s="771">
        <f t="shared" si="1227"/>
        <v>63.326446280991739</v>
      </c>
      <c r="Y401" s="772">
        <f t="shared" si="1228"/>
        <v>57.896692679301381</v>
      </c>
      <c r="Z401" s="770">
        <f t="shared" si="1229"/>
        <v>62.104460541364851</v>
      </c>
      <c r="AA401" s="770">
        <f t="shared" si="1230"/>
        <v>0</v>
      </c>
      <c r="AB401" s="771">
        <f t="shared" si="1231"/>
        <v>0</v>
      </c>
      <c r="AC401" s="772">
        <f t="shared" si="1232"/>
        <v>0</v>
      </c>
      <c r="AD401" s="770">
        <f t="shared" si="1233"/>
        <v>0</v>
      </c>
      <c r="AE401" s="313"/>
      <c r="AG401" s="4">
        <f t="shared" si="1242"/>
        <v>100</v>
      </c>
      <c r="AH401" s="4">
        <f t="shared" si="1234"/>
        <v>100</v>
      </c>
      <c r="AI401" s="4">
        <f t="shared" si="1235"/>
        <v>100</v>
      </c>
      <c r="AJ401" s="4">
        <f t="shared" si="1236"/>
        <v>100</v>
      </c>
      <c r="AK401" s="4">
        <f t="shared" si="1237"/>
        <v>100</v>
      </c>
      <c r="AL401" s="4">
        <f t="shared" si="1238"/>
        <v>0</v>
      </c>
      <c r="AM401" s="4">
        <f t="shared" si="1239"/>
        <v>0</v>
      </c>
      <c r="AN401" s="4">
        <f t="shared" si="1240"/>
        <v>0</v>
      </c>
    </row>
    <row r="402" spans="1:40">
      <c r="A402" s="276"/>
      <c r="B402" s="82" t="s">
        <v>66</v>
      </c>
      <c r="C402" s="87">
        <v>30</v>
      </c>
      <c r="D402" s="88">
        <v>204</v>
      </c>
      <c r="E402" s="88">
        <v>224</v>
      </c>
      <c r="F402" s="89">
        <v>252</v>
      </c>
      <c r="G402" s="98">
        <v>710</v>
      </c>
      <c r="H402" s="90"/>
      <c r="I402" s="88"/>
      <c r="J402" s="724"/>
      <c r="K402" s="90"/>
      <c r="L402" s="313"/>
      <c r="M402" s="905">
        <f t="shared" ref="M402:M404" si="1243">IF(C402&gt;0,(C402/C396)*100,)</f>
        <v>5.5762081784386615</v>
      </c>
      <c r="N402" s="716">
        <f>IF(D402&gt;0,(D402/D396)*100,)</f>
        <v>8.1307293742526898</v>
      </c>
      <c r="O402" s="716">
        <f t="shared" ref="O402:O404" si="1244">IF(E402&gt;0,(E402/E396)*100,)</f>
        <v>12.836676217765042</v>
      </c>
      <c r="P402" s="717">
        <f t="shared" ref="P402:P404" si="1245">IF(F402&gt;0,(F402/F396)*100,)</f>
        <v>8.4905660377358494</v>
      </c>
      <c r="Q402" s="718">
        <f t="shared" ref="Q402:Q404" si="1246">IF(G402&gt;0,(G402/G396)*100,)</f>
        <v>9.1494845360824737</v>
      </c>
      <c r="R402" s="719">
        <f t="shared" ref="R402:R404" si="1247">IF(H402&gt;0,(H402/H396)*100,)</f>
        <v>0</v>
      </c>
      <c r="S402" s="716">
        <f t="shared" ref="S402:S404" si="1248">IF(I402&gt;0,(I402/I396)*100,)</f>
        <v>0</v>
      </c>
      <c r="T402" s="717">
        <f t="shared" ref="T402:T404" si="1249">IF(J402&gt;0,(J402/J396)*100,)</f>
        <v>0</v>
      </c>
      <c r="U402" s="720">
        <f t="shared" ref="U402:U404" si="1250">IF(K402&gt;0,(K402/K396)*100,)</f>
        <v>0</v>
      </c>
      <c r="V402" s="773"/>
      <c r="W402" s="774"/>
      <c r="X402" s="774"/>
      <c r="Y402" s="775"/>
      <c r="Z402" s="776"/>
      <c r="AA402" s="776"/>
      <c r="AB402" s="774"/>
      <c r="AC402" s="775"/>
      <c r="AD402" s="776"/>
      <c r="AE402" s="313"/>
    </row>
    <row r="403" spans="1:40">
      <c r="A403" s="276"/>
      <c r="B403" s="82" t="s">
        <v>866</v>
      </c>
      <c r="C403" s="87">
        <v>23</v>
      </c>
      <c r="D403" s="88">
        <v>183</v>
      </c>
      <c r="E403" s="88">
        <v>252</v>
      </c>
      <c r="F403" s="89">
        <v>243</v>
      </c>
      <c r="G403" s="98">
        <v>701</v>
      </c>
      <c r="H403" s="90"/>
      <c r="I403" s="88"/>
      <c r="J403" s="724"/>
      <c r="K403" s="90"/>
      <c r="L403" s="313"/>
      <c r="M403" s="605">
        <f t="shared" si="1243"/>
        <v>4.4061302681992336</v>
      </c>
      <c r="N403" s="605">
        <f t="shared" ref="N403:N404" si="1251">IF(D403&gt;0,(D403/D397)*100,)</f>
        <v>7.112320248736884</v>
      </c>
      <c r="O403" s="605">
        <f t="shared" si="1244"/>
        <v>12.022900763358779</v>
      </c>
      <c r="P403" s="606">
        <f t="shared" si="1245"/>
        <v>8.5774797034945287</v>
      </c>
      <c r="Q403" s="607">
        <f t="shared" si="1246"/>
        <v>8.7362911266201397</v>
      </c>
      <c r="R403" s="608">
        <f t="shared" si="1247"/>
        <v>0</v>
      </c>
      <c r="S403" s="605">
        <f t="shared" si="1248"/>
        <v>0</v>
      </c>
      <c r="T403" s="606">
        <f t="shared" si="1249"/>
        <v>0</v>
      </c>
      <c r="U403" s="609">
        <f t="shared" si="1250"/>
        <v>0</v>
      </c>
      <c r="V403" s="734"/>
      <c r="W403" s="734"/>
      <c r="X403" s="743"/>
      <c r="Y403" s="743"/>
      <c r="Z403" s="744"/>
      <c r="AA403" s="744"/>
      <c r="AB403" s="743"/>
      <c r="AC403" s="745"/>
      <c r="AD403" s="743"/>
      <c r="AE403" s="313"/>
    </row>
    <row r="404" spans="1:40">
      <c r="A404" s="276"/>
      <c r="B404" s="86" t="s">
        <v>1058</v>
      </c>
      <c r="C404" s="91">
        <v>26</v>
      </c>
      <c r="D404" s="92">
        <v>222</v>
      </c>
      <c r="E404" s="92">
        <v>211</v>
      </c>
      <c r="F404" s="93">
        <v>243</v>
      </c>
      <c r="G404" s="99">
        <v>702</v>
      </c>
      <c r="H404" s="94"/>
      <c r="I404" s="92"/>
      <c r="J404" s="725"/>
      <c r="K404" s="94"/>
      <c r="L404" s="313"/>
      <c r="M404" s="610">
        <f t="shared" si="1243"/>
        <v>4.9056603773584913</v>
      </c>
      <c r="N404" s="610">
        <f t="shared" si="1251"/>
        <v>8.1858407079646014</v>
      </c>
      <c r="O404" s="610">
        <f t="shared" si="1244"/>
        <v>10.898760330578511</v>
      </c>
      <c r="P404" s="611">
        <f t="shared" si="1245"/>
        <v>9.0301003344481607</v>
      </c>
      <c r="Q404" s="612">
        <f t="shared" si="1246"/>
        <v>8.9210827296988171</v>
      </c>
      <c r="R404" s="613">
        <f t="shared" si="1247"/>
        <v>0</v>
      </c>
      <c r="S404" s="610">
        <f t="shared" si="1248"/>
        <v>0</v>
      </c>
      <c r="T404" s="611">
        <f t="shared" si="1249"/>
        <v>0</v>
      </c>
      <c r="U404" s="614">
        <f t="shared" si="1250"/>
        <v>0</v>
      </c>
      <c r="V404" s="770"/>
      <c r="W404" s="771"/>
      <c r="X404" s="771"/>
      <c r="Y404" s="772"/>
      <c r="Z404" s="770"/>
      <c r="AA404" s="770"/>
      <c r="AB404" s="771"/>
      <c r="AC404" s="772"/>
      <c r="AD404" s="770"/>
      <c r="AE404" s="313"/>
      <c r="AI404" s="599"/>
    </row>
    <row r="405" spans="1:40">
      <c r="A405" s="276"/>
      <c r="B405" s="82" t="s">
        <v>68</v>
      </c>
      <c r="C405" s="87">
        <v>192</v>
      </c>
      <c r="D405" s="88">
        <v>1077</v>
      </c>
      <c r="E405" s="88">
        <v>654</v>
      </c>
      <c r="F405" s="89">
        <v>1258</v>
      </c>
      <c r="G405" s="98">
        <v>3181</v>
      </c>
      <c r="H405" s="90"/>
      <c r="I405" s="88"/>
      <c r="J405" s="724"/>
      <c r="K405" s="90"/>
      <c r="L405" s="313"/>
      <c r="M405" s="905">
        <f t="shared" ref="M405:M407" si="1252">IF(C405&gt;0,(C405/C396)*100,)</f>
        <v>35.687732342007436</v>
      </c>
      <c r="N405" s="716">
        <f>IF(D405&gt;0,(D405/D396)*100,)</f>
        <v>42.925468314069349</v>
      </c>
      <c r="O405" s="716">
        <f t="shared" ref="O405:O407" si="1253">IF(E405&gt;0,(E405/E396)*100,)</f>
        <v>37.478510028653297</v>
      </c>
      <c r="P405" s="717">
        <f t="shared" ref="P405:P407" si="1254">IF(F405&gt;0,(F405/F396)*100,)</f>
        <v>42.385444743935309</v>
      </c>
      <c r="Q405" s="718">
        <f t="shared" ref="Q405:Q407" si="1255">IF(G405&gt;0,(G405/G396)*100,)</f>
        <v>40.992268041237111</v>
      </c>
      <c r="R405" s="719">
        <f t="shared" ref="R405:R407" si="1256">IF(H405&gt;0,(H405/H396)*100,)</f>
        <v>0</v>
      </c>
      <c r="S405" s="716">
        <f t="shared" ref="S405:S407" si="1257">IF(I405&gt;0,(I405/I396)*100,)</f>
        <v>0</v>
      </c>
      <c r="T405" s="717">
        <f t="shared" ref="T405:T407" si="1258">IF(J405&gt;0,(J405/J396)*100,)</f>
        <v>0</v>
      </c>
      <c r="U405" s="720">
        <f t="shared" ref="U405:U407" si="1259">IF(K405&gt;0,(K405/K396)*100,)</f>
        <v>0</v>
      </c>
      <c r="V405" s="734"/>
      <c r="W405" s="734"/>
      <c r="X405" s="743"/>
      <c r="Y405" s="743"/>
      <c r="Z405" s="744"/>
      <c r="AA405" s="744"/>
      <c r="AB405" s="743"/>
      <c r="AC405" s="745"/>
      <c r="AD405" s="743"/>
      <c r="AE405" s="313"/>
    </row>
    <row r="406" spans="1:40">
      <c r="A406" s="276"/>
      <c r="B406" s="82" t="s">
        <v>868</v>
      </c>
      <c r="C406" s="87">
        <v>213</v>
      </c>
      <c r="D406" s="88">
        <v>1037</v>
      </c>
      <c r="E406" s="88">
        <v>848</v>
      </c>
      <c r="F406" s="89">
        <v>1220</v>
      </c>
      <c r="G406" s="98">
        <v>3318</v>
      </c>
      <c r="H406" s="90"/>
      <c r="I406" s="88"/>
      <c r="J406" s="724"/>
      <c r="K406" s="90"/>
      <c r="L406" s="313"/>
      <c r="M406" s="605">
        <f t="shared" si="1252"/>
        <v>40.804597701149426</v>
      </c>
      <c r="N406" s="605">
        <f t="shared" ref="N406:N407" si="1260">IF(D406&gt;0,(D406/D397)*100,)</f>
        <v>40.303148076175674</v>
      </c>
      <c r="O406" s="605">
        <f t="shared" si="1253"/>
        <v>40.458015267175576</v>
      </c>
      <c r="P406" s="606">
        <f t="shared" si="1254"/>
        <v>43.063889869396398</v>
      </c>
      <c r="Q406" s="607">
        <f t="shared" si="1255"/>
        <v>41.350947158524427</v>
      </c>
      <c r="R406" s="608">
        <f t="shared" si="1256"/>
        <v>0</v>
      </c>
      <c r="S406" s="605">
        <f t="shared" si="1257"/>
        <v>0</v>
      </c>
      <c r="T406" s="606">
        <f t="shared" si="1258"/>
        <v>0</v>
      </c>
      <c r="U406" s="609">
        <f t="shared" si="1259"/>
        <v>0</v>
      </c>
      <c r="V406" s="734"/>
      <c r="W406" s="734"/>
      <c r="X406" s="743"/>
      <c r="Y406" s="743"/>
      <c r="Z406" s="744"/>
      <c r="AA406" s="744"/>
      <c r="AB406" s="743"/>
      <c r="AC406" s="745"/>
      <c r="AD406" s="743"/>
      <c r="AE406" s="313"/>
    </row>
    <row r="407" spans="1:40">
      <c r="A407" s="276"/>
      <c r="B407" s="86" t="s">
        <v>1056</v>
      </c>
      <c r="C407" s="91">
        <v>173</v>
      </c>
      <c r="D407" s="92">
        <v>966</v>
      </c>
      <c r="E407" s="92">
        <v>710</v>
      </c>
      <c r="F407" s="93">
        <v>1133</v>
      </c>
      <c r="G407" s="99">
        <v>2982</v>
      </c>
      <c r="H407" s="94"/>
      <c r="I407" s="92"/>
      <c r="J407" s="725"/>
      <c r="K407" s="94"/>
      <c r="L407" s="313"/>
      <c r="M407" s="610">
        <f t="shared" si="1252"/>
        <v>32.641509433962263</v>
      </c>
      <c r="N407" s="610">
        <f t="shared" si="1260"/>
        <v>35.619469026548671</v>
      </c>
      <c r="O407" s="610">
        <f t="shared" si="1253"/>
        <v>36.673553719008268</v>
      </c>
      <c r="P407" s="611">
        <f t="shared" si="1254"/>
        <v>42.103307320698626</v>
      </c>
      <c r="Q407" s="612">
        <f t="shared" si="1255"/>
        <v>37.895539458635156</v>
      </c>
      <c r="R407" s="613">
        <f t="shared" si="1256"/>
        <v>0</v>
      </c>
      <c r="S407" s="610">
        <f t="shared" si="1257"/>
        <v>0</v>
      </c>
      <c r="T407" s="611">
        <f t="shared" si="1258"/>
        <v>0</v>
      </c>
      <c r="U407" s="614">
        <f t="shared" si="1259"/>
        <v>0</v>
      </c>
      <c r="V407" s="777" t="s">
        <v>649</v>
      </c>
      <c r="W407" s="771"/>
      <c r="X407" s="771"/>
      <c r="Y407" s="772"/>
      <c r="Z407" s="770"/>
      <c r="AA407" s="770"/>
      <c r="AB407" s="771"/>
      <c r="AC407" s="772"/>
      <c r="AD407" s="770"/>
      <c r="AE407" s="313"/>
    </row>
    <row r="408" spans="1:40">
      <c r="A408" s="276"/>
      <c r="B408" s="82" t="s">
        <v>70</v>
      </c>
      <c r="C408" s="87">
        <v>198</v>
      </c>
      <c r="D408" s="88">
        <v>371</v>
      </c>
      <c r="E408" s="88">
        <v>223</v>
      </c>
      <c r="F408" s="89">
        <v>729</v>
      </c>
      <c r="G408" s="98">
        <v>1521</v>
      </c>
      <c r="H408" s="90"/>
      <c r="I408" s="88"/>
      <c r="J408" s="724"/>
      <c r="K408" s="90"/>
      <c r="L408" s="313"/>
      <c r="M408" s="905">
        <f t="shared" ref="M408:M410" si="1261">IF(C408&gt;0,(C408/C394)*100,)</f>
        <v>33.502538071065992</v>
      </c>
      <c r="N408" s="716">
        <f t="shared" ref="N408:N410" si="1262">IF(D408&gt;0,(D408/D394)*100,)</f>
        <v>12.521093486331422</v>
      </c>
      <c r="O408" s="716">
        <f t="shared" ref="O408:O410" si="1263">IF(E408&gt;0,(E408/E394)*100,)</f>
        <v>11.584415584415584</v>
      </c>
      <c r="P408" s="717">
        <f t="shared" ref="P408:P410" si="1264">IF(F408&gt;0,(F408/F394)*100,)</f>
        <v>22.037484885126965</v>
      </c>
      <c r="Q408" s="718">
        <f t="shared" ref="Q408:Q410" si="1265">IF(G408&gt;0,(G408/G394)*100,)</f>
        <v>17.309662000682827</v>
      </c>
      <c r="R408" s="719">
        <f t="shared" ref="R408:R410" si="1266">IF(H408&gt;0,(H408/H394)*100,)</f>
        <v>0</v>
      </c>
      <c r="S408" s="716">
        <f t="shared" ref="S408:S410" si="1267">IF(I408&gt;0,(I408/I394)*100,)</f>
        <v>0</v>
      </c>
      <c r="T408" s="717">
        <f t="shared" ref="T408:T410" si="1268">IF(J408&gt;0,(J408/J394)*100,)</f>
        <v>0</v>
      </c>
      <c r="U408" s="720">
        <f t="shared" ref="U408:U410" si="1269">IF(K408&gt;0,(K408/K394)*100,)</f>
        <v>0</v>
      </c>
      <c r="V408" s="773">
        <f>+M408+M411+M414</f>
        <v>46.192893401015233</v>
      </c>
      <c r="W408" s="774">
        <f t="shared" ref="W408:W410" si="1270">+N408+N411+N414</f>
        <v>46.810664866689166</v>
      </c>
      <c r="X408" s="774">
        <f t="shared" ref="X408:X410" si="1271">+O408+O411+O414</f>
        <v>48.155844155844157</v>
      </c>
      <c r="Y408" s="775">
        <f t="shared" ref="Y408:Y410" si="1272">+P408+P411+P414</f>
        <v>45.072551390568321</v>
      </c>
      <c r="Z408" s="776">
        <f t="shared" ref="Z408:Z410" si="1273">+Q408+Q411+Q414</f>
        <v>46.409468533060206</v>
      </c>
      <c r="AA408" s="776">
        <f t="shared" ref="AA408:AA410" si="1274">+R408+R411+R414</f>
        <v>0</v>
      </c>
      <c r="AB408" s="774">
        <f t="shared" ref="AB408:AB410" si="1275">+S408+S411+S414</f>
        <v>0</v>
      </c>
      <c r="AC408" s="775">
        <f t="shared" ref="AC408:AC410" si="1276">+T408+T411+T414</f>
        <v>0</v>
      </c>
      <c r="AD408" s="776">
        <f t="shared" ref="AD408:AD410" si="1277">+U408+U411+U414</f>
        <v>0</v>
      </c>
      <c r="AE408" s="313"/>
      <c r="AG408" s="4">
        <f>+M408+M411+M414+M417</f>
        <v>100</v>
      </c>
      <c r="AH408" s="4">
        <f t="shared" ref="AH408:AH410" si="1278">+N408+N411+N414+N417</f>
        <v>100</v>
      </c>
      <c r="AI408" s="4">
        <f t="shared" ref="AI408:AI410" si="1279">+O408+O411+O414+O417</f>
        <v>100</v>
      </c>
      <c r="AJ408" s="4">
        <f t="shared" ref="AJ408:AJ410" si="1280">+P408+P411+P414+P417</f>
        <v>100</v>
      </c>
      <c r="AK408" s="4">
        <f t="shared" ref="AK408:AK410" si="1281">+Q408+Q411+Q414+Q417</f>
        <v>100</v>
      </c>
      <c r="AL408" s="4">
        <f t="shared" ref="AL408:AL410" si="1282">+R408+R411+R414+R417</f>
        <v>0</v>
      </c>
      <c r="AM408" s="4">
        <f t="shared" ref="AM408:AM410" si="1283">+S408+S411+S414+S417</f>
        <v>0</v>
      </c>
      <c r="AN408" s="4">
        <f t="shared" ref="AN408:AN410" si="1284">+T408+T411+T414+T417</f>
        <v>0</v>
      </c>
    </row>
    <row r="409" spans="1:40">
      <c r="A409" s="276"/>
      <c r="B409" s="82" t="s">
        <v>870</v>
      </c>
      <c r="C409" s="87">
        <v>198</v>
      </c>
      <c r="D409" s="88">
        <v>310</v>
      </c>
      <c r="E409" s="88">
        <v>262</v>
      </c>
      <c r="F409" s="89">
        <v>652</v>
      </c>
      <c r="G409" s="98">
        <v>1422</v>
      </c>
      <c r="H409" s="90"/>
      <c r="I409" s="88"/>
      <c r="J409" s="724"/>
      <c r="K409" s="90"/>
      <c r="L409" s="313"/>
      <c r="M409" s="605">
        <f t="shared" si="1261"/>
        <v>33.165829145728644</v>
      </c>
      <c r="N409" s="605">
        <f t="shared" si="1262"/>
        <v>11.562849682954122</v>
      </c>
      <c r="O409" s="605">
        <f t="shared" si="1263"/>
        <v>12.84313725490196</v>
      </c>
      <c r="P409" s="606">
        <f t="shared" si="1264"/>
        <v>20.451693851944793</v>
      </c>
      <c r="Q409" s="607">
        <f t="shared" si="1265"/>
        <v>16.717611098048437</v>
      </c>
      <c r="R409" s="608">
        <f t="shared" si="1266"/>
        <v>0</v>
      </c>
      <c r="S409" s="605">
        <f t="shared" si="1267"/>
        <v>0</v>
      </c>
      <c r="T409" s="606">
        <f t="shared" si="1268"/>
        <v>0</v>
      </c>
      <c r="U409" s="609">
        <f t="shared" si="1269"/>
        <v>0</v>
      </c>
      <c r="V409" s="734">
        <f t="shared" ref="V409:V410" si="1285">+M409+M412+M415</f>
        <v>48.073701842546065</v>
      </c>
      <c r="W409" s="734">
        <f t="shared" si="1270"/>
        <v>46.960089518836256</v>
      </c>
      <c r="X409" s="743">
        <f t="shared" si="1271"/>
        <v>48.284313725490193</v>
      </c>
      <c r="Y409" s="743">
        <f t="shared" si="1272"/>
        <v>44.416562107904639</v>
      </c>
      <c r="Z409" s="744">
        <f t="shared" si="1273"/>
        <v>46.40253938396426</v>
      </c>
      <c r="AA409" s="744">
        <f t="shared" si="1274"/>
        <v>0</v>
      </c>
      <c r="AB409" s="743">
        <f t="shared" si="1275"/>
        <v>0</v>
      </c>
      <c r="AC409" s="745">
        <f t="shared" si="1276"/>
        <v>0</v>
      </c>
      <c r="AD409" s="743">
        <f t="shared" si="1277"/>
        <v>0</v>
      </c>
      <c r="AE409" s="313"/>
      <c r="AG409" s="4">
        <f t="shared" ref="AG409:AG410" si="1286">+M409+M412+M415+M418</f>
        <v>100</v>
      </c>
      <c r="AH409" s="4">
        <f t="shared" si="1278"/>
        <v>100</v>
      </c>
      <c r="AI409" s="4">
        <f t="shared" si="1279"/>
        <v>100</v>
      </c>
      <c r="AJ409" s="4">
        <f t="shared" si="1280"/>
        <v>100</v>
      </c>
      <c r="AK409" s="4">
        <f t="shared" si="1281"/>
        <v>100</v>
      </c>
      <c r="AL409" s="4">
        <f t="shared" si="1282"/>
        <v>0</v>
      </c>
      <c r="AM409" s="4">
        <f t="shared" si="1283"/>
        <v>0</v>
      </c>
      <c r="AN409" s="4">
        <f t="shared" si="1284"/>
        <v>0</v>
      </c>
    </row>
    <row r="410" spans="1:40">
      <c r="A410" s="276"/>
      <c r="B410" s="86" t="s">
        <v>1060</v>
      </c>
      <c r="C410" s="91">
        <v>197</v>
      </c>
      <c r="D410" s="92">
        <v>251</v>
      </c>
      <c r="E410" s="92">
        <v>203</v>
      </c>
      <c r="F410" s="93">
        <v>611</v>
      </c>
      <c r="G410" s="99">
        <v>1262</v>
      </c>
      <c r="H410" s="94"/>
      <c r="I410" s="714"/>
      <c r="J410" s="725"/>
      <c r="K410" s="94"/>
      <c r="L410" s="313"/>
      <c r="M410" s="610">
        <f t="shared" si="1261"/>
        <v>36.617100371747213</v>
      </c>
      <c r="N410" s="610">
        <f t="shared" si="1262"/>
        <v>10.003985651654046</v>
      </c>
      <c r="O410" s="610">
        <f t="shared" si="1263"/>
        <v>11.633237822349571</v>
      </c>
      <c r="P410" s="611">
        <f t="shared" si="1264"/>
        <v>20.586253369272235</v>
      </c>
      <c r="Q410" s="612">
        <f t="shared" si="1265"/>
        <v>16.262886597938145</v>
      </c>
      <c r="R410" s="613">
        <f t="shared" si="1266"/>
        <v>0</v>
      </c>
      <c r="S410" s="610">
        <f t="shared" si="1267"/>
        <v>0</v>
      </c>
      <c r="T410" s="611">
        <f t="shared" si="1268"/>
        <v>0</v>
      </c>
      <c r="U410" s="614">
        <f t="shared" si="1269"/>
        <v>0</v>
      </c>
      <c r="V410" s="770">
        <f t="shared" si="1285"/>
        <v>54.832713754646839</v>
      </c>
      <c r="W410" s="771">
        <f t="shared" si="1270"/>
        <v>44.081307293742526</v>
      </c>
      <c r="X410" s="771">
        <f t="shared" si="1271"/>
        <v>50.659025787965618</v>
      </c>
      <c r="Y410" s="772">
        <f t="shared" si="1272"/>
        <v>45.855795148247978</v>
      </c>
      <c r="Z410" s="770">
        <f t="shared" si="1273"/>
        <v>46.984536082474229</v>
      </c>
      <c r="AA410" s="770">
        <f t="shared" si="1274"/>
        <v>0</v>
      </c>
      <c r="AB410" s="771">
        <f t="shared" si="1275"/>
        <v>0</v>
      </c>
      <c r="AC410" s="772">
        <f t="shared" si="1276"/>
        <v>0</v>
      </c>
      <c r="AD410" s="770">
        <f t="shared" si="1277"/>
        <v>0</v>
      </c>
      <c r="AE410" s="313"/>
      <c r="AG410" s="4">
        <f t="shared" si="1286"/>
        <v>100</v>
      </c>
      <c r="AH410" s="4">
        <f t="shared" si="1278"/>
        <v>100</v>
      </c>
      <c r="AI410" s="4">
        <f t="shared" si="1279"/>
        <v>100</v>
      </c>
      <c r="AJ410" s="4">
        <f t="shared" si="1280"/>
        <v>100</v>
      </c>
      <c r="AK410" s="4">
        <f t="shared" si="1281"/>
        <v>100</v>
      </c>
      <c r="AL410" s="4">
        <f t="shared" si="1282"/>
        <v>0</v>
      </c>
      <c r="AM410" s="4">
        <f t="shared" si="1283"/>
        <v>0</v>
      </c>
      <c r="AN410" s="4">
        <f t="shared" si="1284"/>
        <v>0</v>
      </c>
    </row>
    <row r="411" spans="1:40">
      <c r="A411" s="276"/>
      <c r="B411" s="82" t="s">
        <v>72</v>
      </c>
      <c r="C411" s="87">
        <v>13</v>
      </c>
      <c r="D411" s="88">
        <v>493</v>
      </c>
      <c r="E411" s="88">
        <v>260</v>
      </c>
      <c r="F411" s="89">
        <v>241</v>
      </c>
      <c r="G411" s="98">
        <v>1007</v>
      </c>
      <c r="H411" s="90"/>
      <c r="I411" s="88"/>
      <c r="J411" s="724"/>
      <c r="K411" s="90"/>
      <c r="L411" s="313"/>
      <c r="M411" s="905">
        <f t="shared" ref="M411:M413" si="1287">IF(C411&gt;0,(C411/C394)*100,)</f>
        <v>2.1996615905245349</v>
      </c>
      <c r="N411" s="716">
        <f t="shared" ref="N411:N413" si="1288">IF(D411&gt;0,(D411/D394)*100,)</f>
        <v>16.638542018224772</v>
      </c>
      <c r="O411" s="716">
        <f t="shared" ref="O411:O413" si="1289">IF(E411&gt;0,(E411/E394)*100,)</f>
        <v>13.506493506493506</v>
      </c>
      <c r="P411" s="717">
        <f t="shared" ref="P411:P413" si="1290">IF(F411&gt;0,(F411/F394)*100,)</f>
        <v>7.2853688029020551</v>
      </c>
      <c r="Q411" s="718">
        <f t="shared" ref="Q411:Q413" si="1291">IF(G411&gt;0,(G411/G394)*100,)</f>
        <v>11.460111528394219</v>
      </c>
      <c r="R411" s="719">
        <f t="shared" ref="R411:R413" si="1292">IF(H411&gt;0,(H411/H394)*100,)</f>
        <v>0</v>
      </c>
      <c r="S411" s="716">
        <f t="shared" ref="S411:S413" si="1293">IF(I411&gt;0,(I411/I394)*100,)</f>
        <v>0</v>
      </c>
      <c r="T411" s="717">
        <f t="shared" ref="T411:T413" si="1294">IF(J411&gt;0,(J411/J394)*100,)</f>
        <v>0</v>
      </c>
      <c r="U411" s="720">
        <f t="shared" ref="U411:U413" si="1295">IF(K411&gt;0,(K411/K394)*100,)</f>
        <v>0</v>
      </c>
      <c r="V411" s="773"/>
      <c r="W411" s="774"/>
      <c r="X411" s="774"/>
      <c r="Y411" s="775"/>
      <c r="Z411" s="776"/>
      <c r="AA411" s="776"/>
      <c r="AB411" s="774"/>
      <c r="AC411" s="775"/>
      <c r="AD411" s="776"/>
      <c r="AE411" s="313"/>
    </row>
    <row r="412" spans="1:40">
      <c r="A412" s="276"/>
      <c r="B412" s="82" t="s">
        <v>872</v>
      </c>
      <c r="C412" s="87">
        <v>25</v>
      </c>
      <c r="D412" s="88">
        <v>478</v>
      </c>
      <c r="E412" s="88">
        <v>221</v>
      </c>
      <c r="F412" s="89">
        <v>234</v>
      </c>
      <c r="G412" s="98">
        <v>958</v>
      </c>
      <c r="H412" s="90"/>
      <c r="I412" s="88"/>
      <c r="J412" s="724"/>
      <c r="K412" s="90"/>
      <c r="L412" s="313"/>
      <c r="M412" s="605">
        <f t="shared" si="1287"/>
        <v>4.1876046901172534</v>
      </c>
      <c r="N412" s="605">
        <f t="shared" si="1288"/>
        <v>17.829168220813131</v>
      </c>
      <c r="O412" s="605">
        <f t="shared" si="1289"/>
        <v>10.833333333333334</v>
      </c>
      <c r="P412" s="606">
        <f t="shared" si="1290"/>
        <v>7.3400250941028853</v>
      </c>
      <c r="Q412" s="607">
        <f t="shared" si="1291"/>
        <v>11.262638137785093</v>
      </c>
      <c r="R412" s="608">
        <f t="shared" si="1292"/>
        <v>0</v>
      </c>
      <c r="S412" s="605">
        <f t="shared" si="1293"/>
        <v>0</v>
      </c>
      <c r="T412" s="606">
        <f t="shared" si="1294"/>
        <v>0</v>
      </c>
      <c r="U412" s="609">
        <f t="shared" si="1295"/>
        <v>0</v>
      </c>
      <c r="V412" s="734"/>
      <c r="W412" s="734"/>
      <c r="X412" s="743"/>
      <c r="Y412" s="743"/>
      <c r="Z412" s="744"/>
      <c r="AA412" s="744"/>
      <c r="AB412" s="743"/>
      <c r="AC412" s="745"/>
      <c r="AD412" s="743"/>
      <c r="AE412" s="313"/>
    </row>
    <row r="413" spans="1:40">
      <c r="A413" s="276"/>
      <c r="B413" s="86" t="s">
        <v>1062</v>
      </c>
      <c r="C413" s="91">
        <v>31</v>
      </c>
      <c r="D413" s="92">
        <v>449</v>
      </c>
      <c r="E413" s="92">
        <v>221</v>
      </c>
      <c r="F413" s="93">
        <v>270</v>
      </c>
      <c r="G413" s="99">
        <v>971</v>
      </c>
      <c r="H413" s="94"/>
      <c r="I413" s="92"/>
      <c r="J413" s="725"/>
      <c r="K413" s="94"/>
      <c r="L413" s="313"/>
      <c r="M413" s="610">
        <f t="shared" si="1287"/>
        <v>5.7620817843866172</v>
      </c>
      <c r="N413" s="610">
        <f t="shared" si="1288"/>
        <v>17.895575926664009</v>
      </c>
      <c r="O413" s="610">
        <f t="shared" si="1289"/>
        <v>12.664756446991404</v>
      </c>
      <c r="P413" s="611">
        <f t="shared" si="1290"/>
        <v>9.0970350404312672</v>
      </c>
      <c r="Q413" s="612">
        <f t="shared" si="1291"/>
        <v>12.512886597938145</v>
      </c>
      <c r="R413" s="613">
        <f t="shared" si="1292"/>
        <v>0</v>
      </c>
      <c r="S413" s="610">
        <f t="shared" si="1293"/>
        <v>0</v>
      </c>
      <c r="T413" s="611">
        <f t="shared" si="1294"/>
        <v>0</v>
      </c>
      <c r="U413" s="614">
        <f t="shared" si="1295"/>
        <v>0</v>
      </c>
      <c r="V413" s="770"/>
      <c r="W413" s="771"/>
      <c r="X413" s="771"/>
      <c r="Y413" s="772"/>
      <c r="Z413" s="770"/>
      <c r="AA413" s="770"/>
      <c r="AB413" s="771"/>
      <c r="AC413" s="772"/>
      <c r="AD413" s="770"/>
      <c r="AE413" s="313"/>
    </row>
    <row r="414" spans="1:40">
      <c r="A414" s="276"/>
      <c r="B414" s="82" t="s">
        <v>74</v>
      </c>
      <c r="C414" s="87">
        <v>62</v>
      </c>
      <c r="D414" s="88">
        <v>523</v>
      </c>
      <c r="E414" s="88">
        <v>444</v>
      </c>
      <c r="F414" s="89">
        <v>521</v>
      </c>
      <c r="G414" s="98">
        <v>1550</v>
      </c>
      <c r="H414" s="90"/>
      <c r="I414" s="88"/>
      <c r="J414" s="724"/>
      <c r="K414" s="90"/>
      <c r="L414" s="313"/>
      <c r="M414" s="905">
        <f t="shared" ref="M414:M416" si="1296">IF(C414&gt;0,(C414/C394)*100,)</f>
        <v>10.490693739424705</v>
      </c>
      <c r="N414" s="716">
        <f t="shared" ref="N414:N416" si="1297">IF(D414&gt;0,(D414/D394)*100,)</f>
        <v>17.651029362132974</v>
      </c>
      <c r="O414" s="716">
        <f t="shared" ref="O414:O416" si="1298">IF(E414&gt;0,(E414/E394)*100,)</f>
        <v>23.064935064935067</v>
      </c>
      <c r="P414" s="717">
        <f t="shared" ref="P414:P416" si="1299">IF(F414&gt;0,(F414/F394)*100,)</f>
        <v>15.749697702539297</v>
      </c>
      <c r="Q414" s="718">
        <f t="shared" ref="Q414:Q416" si="1300">IF(G414&gt;0,(G414/G394)*100,)</f>
        <v>17.639695003983157</v>
      </c>
      <c r="R414" s="719">
        <f t="shared" ref="R414:R416" si="1301">IF(H414&gt;0,(H414/H394)*100,)</f>
        <v>0</v>
      </c>
      <c r="S414" s="716">
        <f t="shared" ref="S414:S416" si="1302">IF(I414&gt;0,(I414/I394)*100,)</f>
        <v>0</v>
      </c>
      <c r="T414" s="717">
        <f t="shared" ref="T414:T416" si="1303">IF(J414&gt;0,(J414/J394)*100,)</f>
        <v>0</v>
      </c>
      <c r="U414" s="720">
        <f t="shared" ref="U414:U416" si="1304">IF(K414&gt;0,(K414/K394)*100,)</f>
        <v>0</v>
      </c>
      <c r="V414" s="773"/>
      <c r="W414" s="774"/>
      <c r="X414" s="774"/>
      <c r="Y414" s="775"/>
      <c r="Z414" s="776"/>
      <c r="AA414" s="776"/>
      <c r="AB414" s="774"/>
      <c r="AC414" s="775"/>
      <c r="AD414" s="776"/>
      <c r="AE414" s="313"/>
    </row>
    <row r="415" spans="1:40">
      <c r="A415" s="276"/>
      <c r="B415" s="82" t="s">
        <v>874</v>
      </c>
      <c r="C415" s="87">
        <v>64</v>
      </c>
      <c r="D415" s="88">
        <v>471</v>
      </c>
      <c r="E415" s="88">
        <v>502</v>
      </c>
      <c r="F415" s="89">
        <v>530</v>
      </c>
      <c r="G415" s="98">
        <v>1567</v>
      </c>
      <c r="H415" s="90"/>
      <c r="I415" s="88"/>
      <c r="J415" s="724"/>
      <c r="K415" s="90"/>
      <c r="L415" s="313"/>
      <c r="M415" s="605">
        <f t="shared" si="1296"/>
        <v>10.720268006700168</v>
      </c>
      <c r="N415" s="605">
        <f t="shared" si="1297"/>
        <v>17.568071615069002</v>
      </c>
      <c r="O415" s="605">
        <f t="shared" si="1298"/>
        <v>24.6078431372549</v>
      </c>
      <c r="P415" s="606">
        <f t="shared" si="1299"/>
        <v>16.624843161856965</v>
      </c>
      <c r="Q415" s="607">
        <f t="shared" si="1300"/>
        <v>18.422290148130731</v>
      </c>
      <c r="R415" s="608">
        <f t="shared" si="1301"/>
        <v>0</v>
      </c>
      <c r="S415" s="605">
        <f t="shared" si="1302"/>
        <v>0</v>
      </c>
      <c r="T415" s="606">
        <f t="shared" si="1303"/>
        <v>0</v>
      </c>
      <c r="U415" s="609">
        <f t="shared" si="1304"/>
        <v>0</v>
      </c>
      <c r="V415" s="734"/>
      <c r="W415" s="734"/>
      <c r="X415" s="743"/>
      <c r="Y415" s="743"/>
      <c r="Z415" s="744"/>
      <c r="AA415" s="744"/>
      <c r="AB415" s="743"/>
      <c r="AC415" s="745"/>
      <c r="AD415" s="743"/>
      <c r="AE415" s="313"/>
    </row>
    <row r="416" spans="1:40">
      <c r="A416" s="276"/>
      <c r="B416" s="86" t="s">
        <v>1064</v>
      </c>
      <c r="C416" s="91">
        <v>67</v>
      </c>
      <c r="D416" s="92">
        <v>406</v>
      </c>
      <c r="E416" s="92">
        <v>460</v>
      </c>
      <c r="F416" s="93">
        <v>480</v>
      </c>
      <c r="G416" s="99">
        <v>1413</v>
      </c>
      <c r="H416" s="94"/>
      <c r="I416" s="92"/>
      <c r="J416" s="725"/>
      <c r="K416" s="94"/>
      <c r="L416" s="313"/>
      <c r="M416" s="610">
        <f t="shared" si="1296"/>
        <v>12.453531598513012</v>
      </c>
      <c r="N416" s="610">
        <f t="shared" si="1297"/>
        <v>16.181745715424473</v>
      </c>
      <c r="O416" s="610">
        <f t="shared" si="1298"/>
        <v>26.361031518624639</v>
      </c>
      <c r="P416" s="611">
        <f t="shared" si="1299"/>
        <v>16.172506738544474</v>
      </c>
      <c r="Q416" s="612">
        <f t="shared" si="1300"/>
        <v>18.208762886597938</v>
      </c>
      <c r="R416" s="613">
        <f t="shared" si="1301"/>
        <v>0</v>
      </c>
      <c r="S416" s="610">
        <f t="shared" si="1302"/>
        <v>0</v>
      </c>
      <c r="T416" s="611">
        <f t="shared" si="1303"/>
        <v>0</v>
      </c>
      <c r="U416" s="614">
        <f t="shared" si="1304"/>
        <v>0</v>
      </c>
      <c r="V416" s="770"/>
      <c r="W416" s="771"/>
      <c r="X416" s="771"/>
      <c r="Y416" s="772"/>
      <c r="Z416" s="770"/>
      <c r="AA416" s="770"/>
      <c r="AB416" s="771"/>
      <c r="AC416" s="772"/>
      <c r="AD416" s="770"/>
      <c r="AE416" s="313"/>
    </row>
    <row r="417" spans="1:31">
      <c r="A417" s="276"/>
      <c r="B417" s="641" t="s">
        <v>76</v>
      </c>
      <c r="C417" s="642">
        <v>318</v>
      </c>
      <c r="D417" s="618">
        <v>1576</v>
      </c>
      <c r="E417" s="618">
        <v>998</v>
      </c>
      <c r="F417" s="602">
        <v>1817</v>
      </c>
      <c r="G417" s="721">
        <v>4709</v>
      </c>
      <c r="H417" s="601"/>
      <c r="I417" s="618"/>
      <c r="J417" s="723"/>
      <c r="K417" s="601"/>
      <c r="L417" s="313"/>
      <c r="M417" s="905">
        <f>IF(C417&gt;0,(C417/C394)*100,)</f>
        <v>53.807106598984767</v>
      </c>
      <c r="N417" s="716">
        <f t="shared" ref="N417:N419" si="1305">IF(D417&gt;0,(D417/D394)*100,)</f>
        <v>53.189335133310834</v>
      </c>
      <c r="O417" s="716">
        <f t="shared" ref="O417:O419" si="1306">IF(E417&gt;0,(E417/E394)*100,)</f>
        <v>51.84415584415585</v>
      </c>
      <c r="P417" s="717">
        <f t="shared" ref="P417:P419" si="1307">IF(F417&gt;0,(F417/F394)*100,)</f>
        <v>54.927448609431686</v>
      </c>
      <c r="Q417" s="718">
        <f t="shared" ref="Q417:Q419" si="1308">IF(G417&gt;0,(G417/G394)*100,)</f>
        <v>53.590531466939794</v>
      </c>
      <c r="R417" s="719">
        <f t="shared" ref="R417:R419" si="1309">IF(H417&gt;0,(H417/H394)*100,)</f>
        <v>0</v>
      </c>
      <c r="S417" s="716">
        <f t="shared" ref="S417:S419" si="1310">IF(I417&gt;0,(I417/I394)*100,)</f>
        <v>0</v>
      </c>
      <c r="T417" s="717">
        <f t="shared" ref="T417:T419" si="1311">IF(J417&gt;0,(J417/J394)*100,)</f>
        <v>0</v>
      </c>
      <c r="U417" s="720">
        <f t="shared" ref="U417:U419" si="1312">IF(K417&gt;0,(K417/K394)*100,)</f>
        <v>0</v>
      </c>
      <c r="V417" s="773"/>
      <c r="W417" s="774"/>
      <c r="X417" s="774"/>
      <c r="Y417" s="775"/>
      <c r="Z417" s="776"/>
      <c r="AA417" s="776"/>
      <c r="AB417" s="774"/>
      <c r="AC417" s="775"/>
      <c r="AD417" s="776"/>
      <c r="AE417" s="313"/>
    </row>
    <row r="418" spans="1:31">
      <c r="A418" s="276"/>
      <c r="B418" s="82" t="s">
        <v>876</v>
      </c>
      <c r="C418" s="87">
        <v>310</v>
      </c>
      <c r="D418" s="88">
        <v>1422</v>
      </c>
      <c r="E418" s="88">
        <v>1055</v>
      </c>
      <c r="F418" s="89">
        <v>1772</v>
      </c>
      <c r="G418" s="98">
        <v>4559</v>
      </c>
      <c r="H418" s="90"/>
      <c r="I418" s="88"/>
      <c r="J418" s="724"/>
      <c r="K418" s="90"/>
      <c r="L418" s="313"/>
      <c r="M418" s="605">
        <f t="shared" ref="M418:M419" si="1313">IF(C418&gt;0,(C418/C395)*100,)</f>
        <v>51.926298157453928</v>
      </c>
      <c r="N418" s="605">
        <f t="shared" si="1305"/>
        <v>53.039910481163744</v>
      </c>
      <c r="O418" s="605">
        <f t="shared" si="1306"/>
        <v>51.715686274509807</v>
      </c>
      <c r="P418" s="606">
        <f t="shared" si="1307"/>
        <v>55.583437892095354</v>
      </c>
      <c r="Q418" s="607">
        <f t="shared" si="1308"/>
        <v>53.59746061603574</v>
      </c>
      <c r="R418" s="608">
        <f t="shared" si="1309"/>
        <v>0</v>
      </c>
      <c r="S418" s="605">
        <f t="shared" si="1310"/>
        <v>0</v>
      </c>
      <c r="T418" s="606">
        <f t="shared" si="1311"/>
        <v>0</v>
      </c>
      <c r="U418" s="609">
        <f t="shared" si="1312"/>
        <v>0</v>
      </c>
      <c r="V418" s="734"/>
      <c r="W418" s="734"/>
      <c r="X418" s="743"/>
      <c r="Y418" s="743"/>
      <c r="Z418" s="744"/>
      <c r="AA418" s="744"/>
      <c r="AB418" s="743"/>
      <c r="AC418" s="745"/>
      <c r="AD418" s="743"/>
      <c r="AE418" s="313"/>
    </row>
    <row r="419" spans="1:31">
      <c r="A419" s="276"/>
      <c r="B419" s="86" t="s">
        <v>1066</v>
      </c>
      <c r="C419" s="91">
        <v>243</v>
      </c>
      <c r="D419" s="92">
        <v>1403</v>
      </c>
      <c r="E419" s="92">
        <v>861</v>
      </c>
      <c r="F419" s="93">
        <v>1607</v>
      </c>
      <c r="G419" s="99">
        <v>4114</v>
      </c>
      <c r="H419" s="94"/>
      <c r="I419" s="92"/>
      <c r="J419" s="725"/>
      <c r="K419" s="94"/>
      <c r="L419" s="313"/>
      <c r="M419" s="610">
        <f t="shared" si="1313"/>
        <v>45.167286245353161</v>
      </c>
      <c r="N419" s="610">
        <f t="shared" si="1305"/>
        <v>55.918692706257481</v>
      </c>
      <c r="O419" s="610">
        <f t="shared" si="1306"/>
        <v>49.340974212034382</v>
      </c>
      <c r="P419" s="611">
        <f t="shared" si="1307"/>
        <v>54.144204851752022</v>
      </c>
      <c r="Q419" s="612">
        <f t="shared" si="1308"/>
        <v>53.015463917525771</v>
      </c>
      <c r="R419" s="613">
        <f t="shared" si="1309"/>
        <v>0</v>
      </c>
      <c r="S419" s="610">
        <f t="shared" si="1310"/>
        <v>0</v>
      </c>
      <c r="T419" s="611">
        <f t="shared" si="1311"/>
        <v>0</v>
      </c>
      <c r="U419" s="614">
        <f t="shared" si="1312"/>
        <v>0</v>
      </c>
      <c r="V419" s="770"/>
      <c r="W419" s="771"/>
      <c r="X419" s="771"/>
      <c r="Y419" s="772"/>
      <c r="Z419" s="770"/>
      <c r="AA419" s="770"/>
      <c r="AB419" s="771"/>
      <c r="AC419" s="772"/>
      <c r="AD419" s="770"/>
      <c r="AE419" s="313"/>
    </row>
    <row r="420" spans="1:31">
      <c r="A420" s="276"/>
      <c r="B420" s="82" t="s">
        <v>439</v>
      </c>
      <c r="C420" s="87">
        <v>230</v>
      </c>
      <c r="D420" s="88">
        <v>698</v>
      </c>
      <c r="E420" s="88">
        <v>397</v>
      </c>
      <c r="F420" s="89">
        <v>955</v>
      </c>
      <c r="G420" s="98">
        <v>2280</v>
      </c>
      <c r="H420" s="90"/>
      <c r="I420" s="88"/>
      <c r="J420" s="724"/>
      <c r="K420" s="90"/>
      <c r="L420" s="313"/>
      <c r="M420" s="605">
        <f>IF(C420&gt;0,(C420/C391)*100,)</f>
        <v>40.350877192982452</v>
      </c>
      <c r="N420" s="605">
        <f t="shared" ref="N420:N422" si="1314">IF(D420&gt;0,(D420/D391)*100,)</f>
        <v>23.66904035266192</v>
      </c>
      <c r="O420" s="605">
        <f t="shared" ref="O420:O422" si="1315">IF(E420&gt;0,(E420/E391)*100,)</f>
        <v>24.089805825242721</v>
      </c>
      <c r="P420" s="606">
        <f t="shared" ref="P420:P422" si="1316">IF(F420&gt;0,(F420/F391)*100,)</f>
        <v>29.321461467608227</v>
      </c>
      <c r="Q420" s="722">
        <f t="shared" ref="Q420:Q422" si="1317">IF(G420&gt;0,(G420/G391)*100,)</f>
        <v>27.065527065527068</v>
      </c>
      <c r="R420" s="608">
        <f t="shared" ref="R420:R422" si="1318">IF(H420&gt;0,(H420/H391)*100,)</f>
        <v>0</v>
      </c>
      <c r="S420" s="605">
        <f t="shared" ref="S420:S422" si="1319">IF(I420&gt;0,(I420/I391)*100,)</f>
        <v>0</v>
      </c>
      <c r="T420" s="606">
        <f t="shared" ref="T420:T422" si="1320">IF(J420&gt;0,(J420/J391)*100,)</f>
        <v>0</v>
      </c>
      <c r="U420" s="609">
        <f t="shared" ref="U420:U422" si="1321">IF(K420&gt;0,(K420/K391)*100,)</f>
        <v>0</v>
      </c>
      <c r="V420" s="766"/>
      <c r="W420" s="767"/>
      <c r="X420" s="767"/>
      <c r="Y420" s="768"/>
      <c r="Z420" s="769"/>
      <c r="AA420" s="769"/>
      <c r="AB420" s="767"/>
      <c r="AC420" s="768"/>
      <c r="AD420" s="769"/>
      <c r="AE420" s="313"/>
    </row>
    <row r="421" spans="1:31">
      <c r="A421" s="276"/>
      <c r="B421" s="82" t="s">
        <v>878</v>
      </c>
      <c r="C421" s="87">
        <v>215</v>
      </c>
      <c r="D421" s="88">
        <v>609</v>
      </c>
      <c r="E421" s="88">
        <v>366</v>
      </c>
      <c r="F421" s="89">
        <v>941</v>
      </c>
      <c r="G421" s="98">
        <v>2131</v>
      </c>
      <c r="H421" s="90"/>
      <c r="I421" s="88"/>
      <c r="J421" s="724"/>
      <c r="K421" s="90"/>
      <c r="L421" s="313"/>
      <c r="M421" s="605">
        <f t="shared" ref="M421:M422" si="1322">IF(C421&gt;0,(C421/C392)*100,)</f>
        <v>34.789644012944983</v>
      </c>
      <c r="N421" s="296">
        <f t="shared" si="1314"/>
        <v>20.402010050251256</v>
      </c>
      <c r="O421" s="296">
        <f t="shared" si="1315"/>
        <v>21.229698375870072</v>
      </c>
      <c r="P421" s="296">
        <f t="shared" si="1316"/>
        <v>28.334838903944593</v>
      </c>
      <c r="Q421" s="297">
        <f t="shared" si="1317"/>
        <v>24.641535615171136</v>
      </c>
      <c r="R421" s="297">
        <f t="shared" si="1318"/>
        <v>0</v>
      </c>
      <c r="S421" s="683">
        <f t="shared" si="1319"/>
        <v>0</v>
      </c>
      <c r="T421" s="298">
        <f t="shared" si="1320"/>
        <v>0</v>
      </c>
      <c r="U421" s="298">
        <f t="shared" si="1321"/>
        <v>0</v>
      </c>
      <c r="V421" s="742"/>
      <c r="W421" s="734"/>
      <c r="X421" s="743"/>
      <c r="Y421" s="743"/>
      <c r="Z421" s="744"/>
      <c r="AA421" s="744"/>
      <c r="AB421" s="743"/>
      <c r="AC421" s="745"/>
      <c r="AD421" s="743"/>
      <c r="AE421" s="313"/>
    </row>
    <row r="422" spans="1:31">
      <c r="A422" s="305"/>
      <c r="B422" s="86" t="s">
        <v>1068</v>
      </c>
      <c r="C422" s="91">
        <v>217</v>
      </c>
      <c r="D422" s="92">
        <v>543</v>
      </c>
      <c r="E422" s="92">
        <v>393</v>
      </c>
      <c r="F422" s="93">
        <v>921</v>
      </c>
      <c r="G422" s="99">
        <v>2074</v>
      </c>
      <c r="H422" s="94"/>
      <c r="I422" s="92"/>
      <c r="J422" s="725"/>
      <c r="K422" s="94"/>
      <c r="L422" s="313"/>
      <c r="M422" s="610">
        <f t="shared" si="1322"/>
        <v>34.887459807073959</v>
      </c>
      <c r="N422" s="299">
        <f t="shared" si="1314"/>
        <v>20.103665309144763</v>
      </c>
      <c r="O422" s="299">
        <f t="shared" si="1315"/>
        <v>19.532803180914513</v>
      </c>
      <c r="P422" s="299">
        <f t="shared" si="1316"/>
        <v>28.925879396984929</v>
      </c>
      <c r="Q422" s="300">
        <f t="shared" si="1317"/>
        <v>24.345580467190985</v>
      </c>
      <c r="R422" s="300">
        <f t="shared" si="1318"/>
        <v>0</v>
      </c>
      <c r="S422" s="684">
        <f t="shared" si="1319"/>
        <v>0</v>
      </c>
      <c r="T422" s="301">
        <f t="shared" si="1320"/>
        <v>0</v>
      </c>
      <c r="U422" s="301">
        <f t="shared" si="1321"/>
        <v>0</v>
      </c>
      <c r="V422" s="746"/>
      <c r="W422" s="747"/>
      <c r="X422" s="748"/>
      <c r="Y422" s="748"/>
      <c r="Z422" s="749"/>
      <c r="AA422" s="749"/>
      <c r="AB422" s="748"/>
      <c r="AC422" s="750"/>
      <c r="AD422" s="748"/>
      <c r="AE422" s="313"/>
    </row>
    <row r="423" spans="1:31">
      <c r="A423" s="643" t="s">
        <v>433</v>
      </c>
      <c r="B423" s="641" t="s">
        <v>375</v>
      </c>
      <c r="C423" s="642"/>
      <c r="D423" s="618">
        <v>9291</v>
      </c>
      <c r="E423" s="618">
        <v>10529</v>
      </c>
      <c r="F423" s="602">
        <v>2376</v>
      </c>
      <c r="G423" s="98">
        <v>22196</v>
      </c>
      <c r="H423" s="601"/>
      <c r="I423" s="618"/>
      <c r="J423" s="723"/>
      <c r="K423" s="601"/>
      <c r="L423" s="313"/>
      <c r="M423" s="906"/>
      <c r="N423" s="292"/>
      <c r="O423" s="292"/>
      <c r="P423" s="292"/>
      <c r="Q423" s="293"/>
      <c r="R423" s="293"/>
      <c r="S423" s="682"/>
      <c r="T423" s="625"/>
      <c r="U423" s="294"/>
      <c r="V423" s="736"/>
      <c r="W423" s="737"/>
      <c r="X423" s="738"/>
      <c r="Y423" s="738"/>
      <c r="Z423" s="739"/>
      <c r="AA423" s="739"/>
      <c r="AB423" s="738"/>
      <c r="AC423" s="740"/>
      <c r="AD423" s="741"/>
      <c r="AE423" s="313"/>
    </row>
    <row r="424" spans="1:31">
      <c r="A424" s="276"/>
      <c r="B424" s="82" t="s">
        <v>722</v>
      </c>
      <c r="C424" s="87"/>
      <c r="D424" s="88">
        <v>10484</v>
      </c>
      <c r="E424" s="88">
        <v>9880</v>
      </c>
      <c r="F424" s="89">
        <v>2260</v>
      </c>
      <c r="G424" s="98">
        <v>22624</v>
      </c>
      <c r="H424" s="90"/>
      <c r="I424" s="88"/>
      <c r="J424" s="724"/>
      <c r="K424" s="90"/>
      <c r="L424" s="313"/>
      <c r="M424" s="907"/>
      <c r="N424" s="296"/>
      <c r="O424" s="296"/>
      <c r="P424" s="296"/>
      <c r="Q424" s="297"/>
      <c r="R424" s="297"/>
      <c r="S424" s="683"/>
      <c r="T424" s="298"/>
      <c r="U424" s="298"/>
      <c r="V424" s="742"/>
      <c r="W424" s="734"/>
      <c r="X424" s="743"/>
      <c r="Y424" s="743"/>
      <c r="Z424" s="744"/>
      <c r="AA424" s="744"/>
      <c r="AB424" s="743"/>
      <c r="AC424" s="745"/>
      <c r="AD424" s="743"/>
      <c r="AE424" s="313"/>
    </row>
    <row r="425" spans="1:31">
      <c r="A425" s="276"/>
      <c r="B425" s="82" t="s">
        <v>808</v>
      </c>
      <c r="C425" s="87"/>
      <c r="D425" s="88">
        <v>9469</v>
      </c>
      <c r="E425" s="88">
        <v>10382</v>
      </c>
      <c r="F425" s="89">
        <v>2594</v>
      </c>
      <c r="G425" s="98">
        <v>22445</v>
      </c>
      <c r="H425" s="90"/>
      <c r="I425" s="88"/>
      <c r="J425" s="724"/>
      <c r="K425" s="90"/>
      <c r="L425" s="313"/>
      <c r="M425" s="907"/>
      <c r="N425" s="296"/>
      <c r="O425" s="296"/>
      <c r="P425" s="296"/>
      <c r="Q425" s="297"/>
      <c r="R425" s="297"/>
      <c r="S425" s="683"/>
      <c r="T425" s="298"/>
      <c r="U425" s="298"/>
      <c r="V425" s="742"/>
      <c r="W425" s="734"/>
      <c r="X425" s="743"/>
      <c r="Y425" s="743"/>
      <c r="Z425" s="744"/>
      <c r="AA425" s="744"/>
      <c r="AB425" s="743"/>
      <c r="AC425" s="745"/>
      <c r="AD425" s="743"/>
      <c r="AE425" s="313"/>
    </row>
    <row r="426" spans="1:31">
      <c r="A426" s="276"/>
      <c r="B426" s="82" t="s">
        <v>60</v>
      </c>
      <c r="C426" s="87"/>
      <c r="D426" s="88">
        <v>10460</v>
      </c>
      <c r="E426" s="88">
        <v>10840</v>
      </c>
      <c r="F426" s="89">
        <v>2971</v>
      </c>
      <c r="G426" s="98">
        <v>24271</v>
      </c>
      <c r="H426" s="90"/>
      <c r="I426" s="88"/>
      <c r="J426" s="724"/>
      <c r="K426" s="90"/>
      <c r="L426" s="313"/>
      <c r="M426" s="907"/>
      <c r="N426" s="296"/>
      <c r="O426" s="296"/>
      <c r="P426" s="296"/>
      <c r="Q426" s="297"/>
      <c r="R426" s="297"/>
      <c r="S426" s="683"/>
      <c r="T426" s="298"/>
      <c r="U426" s="298"/>
      <c r="V426" s="742"/>
      <c r="W426" s="734"/>
      <c r="X426" s="743"/>
      <c r="Y426" s="743"/>
      <c r="Z426" s="744"/>
      <c r="AA426" s="744"/>
      <c r="AB426" s="743"/>
      <c r="AC426" s="745"/>
      <c r="AD426" s="743"/>
      <c r="AE426" s="313"/>
    </row>
    <row r="427" spans="1:31">
      <c r="A427" s="276"/>
      <c r="B427" s="82" t="s">
        <v>860</v>
      </c>
      <c r="C427" s="87"/>
      <c r="D427" s="88">
        <v>11073</v>
      </c>
      <c r="E427" s="88">
        <v>11251</v>
      </c>
      <c r="F427" s="89">
        <v>3422</v>
      </c>
      <c r="G427" s="98">
        <v>25746</v>
      </c>
      <c r="H427" s="90"/>
      <c r="I427" s="88"/>
      <c r="J427" s="724"/>
      <c r="K427" s="90"/>
      <c r="L427" s="313"/>
      <c r="M427" s="907"/>
      <c r="N427" s="296"/>
      <c r="O427" s="296"/>
      <c r="P427" s="296"/>
      <c r="Q427" s="297"/>
      <c r="R427" s="297"/>
      <c r="S427" s="683"/>
      <c r="T427" s="298"/>
      <c r="U427" s="298"/>
      <c r="V427" s="742"/>
      <c r="W427" s="734"/>
      <c r="X427" s="743"/>
      <c r="Y427" s="743"/>
      <c r="Z427" s="744"/>
      <c r="AA427" s="744"/>
      <c r="AB427" s="743"/>
      <c r="AC427" s="745"/>
      <c r="AD427" s="743"/>
      <c r="AE427" s="313"/>
    </row>
    <row r="428" spans="1:31">
      <c r="A428" s="276"/>
      <c r="B428" s="86" t="s">
        <v>1050</v>
      </c>
      <c r="C428" s="91"/>
      <c r="D428" s="92">
        <v>10715</v>
      </c>
      <c r="E428" s="92">
        <v>11913</v>
      </c>
      <c r="F428" s="93">
        <v>3380</v>
      </c>
      <c r="G428" s="99">
        <v>26008</v>
      </c>
      <c r="H428" s="94"/>
      <c r="I428" s="92"/>
      <c r="J428" s="725"/>
      <c r="K428" s="94"/>
      <c r="L428" s="313"/>
      <c r="M428" s="908"/>
      <c r="N428" s="299"/>
      <c r="O428" s="299"/>
      <c r="P428" s="299"/>
      <c r="Q428" s="300"/>
      <c r="R428" s="300"/>
      <c r="S428" s="684"/>
      <c r="T428" s="301"/>
      <c r="U428" s="301"/>
      <c r="V428" s="746"/>
      <c r="W428" s="747"/>
      <c r="X428" s="748"/>
      <c r="Y428" s="748"/>
      <c r="Z428" s="749"/>
      <c r="AA428" s="749"/>
      <c r="AB428" s="748"/>
      <c r="AC428" s="750"/>
      <c r="AD428" s="748"/>
      <c r="AE428" s="313"/>
    </row>
    <row r="429" spans="1:31">
      <c r="A429" s="276"/>
      <c r="B429" s="82" t="s">
        <v>1119</v>
      </c>
      <c r="C429" s="87"/>
      <c r="D429" s="88">
        <v>3464</v>
      </c>
      <c r="E429" s="88">
        <v>4239</v>
      </c>
      <c r="F429" s="89">
        <v>1254</v>
      </c>
      <c r="G429" s="98">
        <v>8957</v>
      </c>
      <c r="H429" s="90"/>
      <c r="I429" s="88"/>
      <c r="J429" s="724"/>
      <c r="K429" s="90"/>
      <c r="L429" s="313"/>
      <c r="M429" s="904"/>
      <c r="N429" s="603"/>
      <c r="O429" s="603"/>
      <c r="P429" s="603"/>
      <c r="Q429" s="604"/>
      <c r="R429" s="603"/>
      <c r="S429" s="685"/>
      <c r="T429" s="603"/>
      <c r="U429" s="604"/>
      <c r="V429" s="751"/>
      <c r="W429" s="751"/>
      <c r="X429" s="751"/>
      <c r="Y429" s="751"/>
      <c r="Z429" s="752"/>
      <c r="AA429" s="751"/>
      <c r="AB429" s="751"/>
      <c r="AC429" s="751"/>
      <c r="AD429" s="753"/>
      <c r="AE429" s="313"/>
    </row>
    <row r="430" spans="1:31">
      <c r="A430" s="276"/>
      <c r="B430" s="82" t="s">
        <v>1121</v>
      </c>
      <c r="C430" s="87"/>
      <c r="D430" s="88">
        <v>3707</v>
      </c>
      <c r="E430" s="88">
        <v>5003</v>
      </c>
      <c r="F430" s="89">
        <v>1419</v>
      </c>
      <c r="G430" s="98">
        <v>10129</v>
      </c>
      <c r="H430" s="90"/>
      <c r="I430" s="88"/>
      <c r="J430" s="724"/>
      <c r="K430" s="90"/>
      <c r="L430" s="313"/>
      <c r="M430" s="295"/>
      <c r="N430" s="295"/>
      <c r="O430" s="295"/>
      <c r="P430" s="295"/>
      <c r="Q430" s="302"/>
      <c r="R430" s="295"/>
      <c r="S430" s="686"/>
      <c r="T430" s="295"/>
      <c r="U430" s="302"/>
      <c r="V430" s="734"/>
      <c r="W430" s="734"/>
      <c r="X430" s="734"/>
      <c r="Y430" s="734"/>
      <c r="Z430" s="735"/>
      <c r="AA430" s="734"/>
      <c r="AB430" s="734"/>
      <c r="AC430" s="734"/>
      <c r="AD430" s="742"/>
      <c r="AE430" s="313"/>
    </row>
    <row r="431" spans="1:31">
      <c r="A431" s="276"/>
      <c r="B431" s="82" t="s">
        <v>377</v>
      </c>
      <c r="C431" s="87"/>
      <c r="D431" s="88">
        <v>4263</v>
      </c>
      <c r="E431" s="88">
        <v>5229</v>
      </c>
      <c r="F431" s="89">
        <v>1388</v>
      </c>
      <c r="G431" s="726">
        <v>10880</v>
      </c>
      <c r="H431" s="90"/>
      <c r="I431" s="88"/>
      <c r="J431" s="724"/>
      <c r="K431" s="90"/>
      <c r="L431" s="313"/>
      <c r="M431" s="295">
        <f t="shared" ref="M431:M435" si="1323">IF(C431&gt;0,(C431/C423)*100,)</f>
        <v>0</v>
      </c>
      <c r="N431" s="686">
        <f t="shared" ref="N431:N436" si="1324">IF(D431&gt;0,(D431/D423)*100,)</f>
        <v>45.883112689699715</v>
      </c>
      <c r="O431" s="686">
        <f t="shared" ref="O431:O436" si="1325">IF(E431&gt;0,(E431/E423)*100,)</f>
        <v>49.66283597682591</v>
      </c>
      <c r="P431" s="686">
        <f t="shared" ref="P431:P436" si="1326">IF(F431&gt;0,(F431/F423)*100,)</f>
        <v>58.417508417508415</v>
      </c>
      <c r="Q431" s="733">
        <f t="shared" ref="Q431:Q436" si="1327">IF(G431&gt;0,(G431/G423)*100,)</f>
        <v>49.017841052441881</v>
      </c>
      <c r="R431" s="686">
        <f t="shared" ref="R431:R436" si="1328">IF(H431&gt;0,(H431/H423)*100,)</f>
        <v>0</v>
      </c>
      <c r="S431" s="686">
        <f t="shared" ref="S431:S436" si="1329">IF(I431&gt;0,(I431/I423)*100,)</f>
        <v>0</v>
      </c>
      <c r="T431" s="686">
        <f t="shared" ref="T431:T436" si="1330">IF(J431&gt;0,(J431/J423)*100,)</f>
        <v>0</v>
      </c>
      <c r="U431" s="733">
        <f t="shared" ref="U431:U436" si="1331">IF(K431&gt;0,(K431/K423)*100,)</f>
        <v>0</v>
      </c>
      <c r="V431" s="686"/>
      <c r="W431" s="686"/>
      <c r="X431" s="686"/>
      <c r="Y431" s="686"/>
      <c r="Z431" s="733"/>
      <c r="AA431" s="686"/>
      <c r="AB431" s="686"/>
      <c r="AC431" s="686"/>
      <c r="AD431" s="754"/>
      <c r="AE431" s="313"/>
    </row>
    <row r="432" spans="1:31">
      <c r="A432" s="276"/>
      <c r="B432" s="82" t="s">
        <v>724</v>
      </c>
      <c r="C432" s="87"/>
      <c r="D432" s="88">
        <v>4614</v>
      </c>
      <c r="E432" s="88">
        <v>5178</v>
      </c>
      <c r="F432" s="89">
        <v>1395</v>
      </c>
      <c r="G432" s="98">
        <v>11187</v>
      </c>
      <c r="H432" s="90"/>
      <c r="I432" s="88"/>
      <c r="J432" s="724"/>
      <c r="K432" s="90"/>
      <c r="L432" s="313"/>
      <c r="M432" s="295">
        <f t="shared" si="1323"/>
        <v>0</v>
      </c>
      <c r="N432" s="686">
        <f t="shared" si="1324"/>
        <v>44.009919877909191</v>
      </c>
      <c r="O432" s="686">
        <f t="shared" si="1325"/>
        <v>52.40890688259109</v>
      </c>
      <c r="P432" s="686">
        <f t="shared" si="1326"/>
        <v>61.725663716814161</v>
      </c>
      <c r="Q432" s="733">
        <f t="shared" si="1327"/>
        <v>49.447489391796324</v>
      </c>
      <c r="R432" s="686">
        <f t="shared" si="1328"/>
        <v>0</v>
      </c>
      <c r="S432" s="686">
        <f t="shared" si="1329"/>
        <v>0</v>
      </c>
      <c r="T432" s="686">
        <f t="shared" si="1330"/>
        <v>0</v>
      </c>
      <c r="U432" s="733">
        <f t="shared" si="1331"/>
        <v>0</v>
      </c>
      <c r="V432" s="686"/>
      <c r="W432" s="686"/>
      <c r="X432" s="686"/>
      <c r="Y432" s="686"/>
      <c r="Z432" s="733"/>
      <c r="AA432" s="686"/>
      <c r="AB432" s="686"/>
      <c r="AC432" s="686"/>
      <c r="AD432" s="754"/>
      <c r="AE432" s="313"/>
    </row>
    <row r="433" spans="1:40">
      <c r="A433" s="276"/>
      <c r="B433" s="82" t="s">
        <v>810</v>
      </c>
      <c r="C433" s="87"/>
      <c r="D433" s="88">
        <v>4485</v>
      </c>
      <c r="E433" s="88">
        <v>5537</v>
      </c>
      <c r="F433" s="89">
        <v>1456</v>
      </c>
      <c r="G433" s="98">
        <v>11478</v>
      </c>
      <c r="H433" s="90"/>
      <c r="I433" s="88"/>
      <c r="J433" s="724"/>
      <c r="K433" s="90"/>
      <c r="L433" s="313"/>
      <c r="M433" s="295">
        <f t="shared" si="1323"/>
        <v>0</v>
      </c>
      <c r="N433" s="686">
        <f t="shared" si="1324"/>
        <v>47.365086070334776</v>
      </c>
      <c r="O433" s="686">
        <f t="shared" si="1325"/>
        <v>53.332691196301298</v>
      </c>
      <c r="P433" s="686">
        <f t="shared" si="1326"/>
        <v>56.129529683885892</v>
      </c>
      <c r="Q433" s="733">
        <f t="shared" si="1327"/>
        <v>51.138338159946542</v>
      </c>
      <c r="R433" s="686">
        <f t="shared" si="1328"/>
        <v>0</v>
      </c>
      <c r="S433" s="686">
        <f t="shared" si="1329"/>
        <v>0</v>
      </c>
      <c r="T433" s="686">
        <f t="shared" si="1330"/>
        <v>0</v>
      </c>
      <c r="U433" s="733">
        <f t="shared" si="1331"/>
        <v>0</v>
      </c>
      <c r="V433" s="686"/>
      <c r="W433" s="686"/>
      <c r="X433" s="686"/>
      <c r="Y433" s="686"/>
      <c r="Z433" s="733"/>
      <c r="AA433" s="686"/>
      <c r="AB433" s="686"/>
      <c r="AC433" s="686"/>
      <c r="AD433" s="754"/>
      <c r="AE433" s="313"/>
    </row>
    <row r="434" spans="1:40">
      <c r="A434" s="276"/>
      <c r="B434" s="82" t="s">
        <v>62</v>
      </c>
      <c r="C434" s="87"/>
      <c r="D434" s="88">
        <v>4879</v>
      </c>
      <c r="E434" s="88">
        <v>5424</v>
      </c>
      <c r="F434" s="89">
        <v>1607</v>
      </c>
      <c r="G434" s="98">
        <v>11910</v>
      </c>
      <c r="H434" s="90"/>
      <c r="I434" s="88"/>
      <c r="J434" s="724"/>
      <c r="K434" s="90"/>
      <c r="L434" s="313"/>
      <c r="M434" s="295">
        <f t="shared" si="1323"/>
        <v>0</v>
      </c>
      <c r="N434" s="686">
        <f t="shared" si="1324"/>
        <v>46.644359464627151</v>
      </c>
      <c r="O434" s="686">
        <f t="shared" si="1325"/>
        <v>50.036900369003689</v>
      </c>
      <c r="P434" s="686">
        <f t="shared" si="1326"/>
        <v>54.089532144059241</v>
      </c>
      <c r="Q434" s="733">
        <f t="shared" si="1327"/>
        <v>49.07090766758683</v>
      </c>
      <c r="R434" s="686">
        <f t="shared" si="1328"/>
        <v>0</v>
      </c>
      <c r="S434" s="686">
        <f t="shared" si="1329"/>
        <v>0</v>
      </c>
      <c r="T434" s="686">
        <f t="shared" si="1330"/>
        <v>0</v>
      </c>
      <c r="U434" s="733">
        <f t="shared" si="1331"/>
        <v>0</v>
      </c>
      <c r="V434" s="778"/>
      <c r="W434" s="756"/>
      <c r="X434" s="756"/>
      <c r="Y434" s="757"/>
      <c r="Z434" s="758"/>
      <c r="AA434" s="758"/>
      <c r="AB434" s="756"/>
      <c r="AC434" s="757"/>
      <c r="AD434" s="758"/>
      <c r="AE434" s="313"/>
    </row>
    <row r="435" spans="1:40">
      <c r="B435" s="82" t="s">
        <v>862</v>
      </c>
      <c r="C435" s="87"/>
      <c r="D435" s="88">
        <v>5071</v>
      </c>
      <c r="E435" s="88">
        <v>5876</v>
      </c>
      <c r="F435" s="89">
        <v>1710</v>
      </c>
      <c r="G435" s="98">
        <v>12657</v>
      </c>
      <c r="H435" s="90"/>
      <c r="I435" s="88"/>
      <c r="J435" s="724"/>
      <c r="K435" s="90"/>
      <c r="L435" s="313"/>
      <c r="M435" s="295">
        <f t="shared" si="1323"/>
        <v>0</v>
      </c>
      <c r="N435" s="686">
        <f t="shared" si="1324"/>
        <v>45.796080556308141</v>
      </c>
      <c r="O435" s="686">
        <f t="shared" si="1325"/>
        <v>52.226468758332587</v>
      </c>
      <c r="P435" s="686">
        <f t="shared" si="1326"/>
        <v>49.970777323202803</v>
      </c>
      <c r="Q435" s="733">
        <f t="shared" si="1327"/>
        <v>49.161034723840594</v>
      </c>
      <c r="R435" s="686">
        <f t="shared" si="1328"/>
        <v>0</v>
      </c>
      <c r="S435" s="686">
        <f t="shared" si="1329"/>
        <v>0</v>
      </c>
      <c r="T435" s="686">
        <f t="shared" si="1330"/>
        <v>0</v>
      </c>
      <c r="U435" s="733">
        <f t="shared" si="1331"/>
        <v>0</v>
      </c>
      <c r="V435" s="755"/>
      <c r="W435" s="756"/>
      <c r="X435" s="756"/>
      <c r="Y435" s="757"/>
      <c r="Z435" s="758"/>
      <c r="AA435" s="758"/>
      <c r="AB435" s="756"/>
      <c r="AC435" s="757"/>
      <c r="AD435" s="758"/>
      <c r="AE435" s="313"/>
    </row>
    <row r="436" spans="1:40">
      <c r="A436" s="276"/>
      <c r="B436" s="86" t="s">
        <v>1052</v>
      </c>
      <c r="C436" s="91"/>
      <c r="D436" s="92">
        <v>5039</v>
      </c>
      <c r="E436" s="92">
        <v>6013</v>
      </c>
      <c r="F436" s="93">
        <v>1763</v>
      </c>
      <c r="G436" s="99">
        <v>12815</v>
      </c>
      <c r="H436" s="94"/>
      <c r="I436" s="92"/>
      <c r="J436" s="725"/>
      <c r="K436" s="94"/>
      <c r="L436" s="313"/>
      <c r="M436" s="759">
        <f>IF(C436&gt;0,(C436/C428)*100,)</f>
        <v>0</v>
      </c>
      <c r="N436" s="760">
        <f t="shared" si="1324"/>
        <v>47.027531497900135</v>
      </c>
      <c r="O436" s="760">
        <f t="shared" si="1325"/>
        <v>50.474271803911698</v>
      </c>
      <c r="P436" s="760">
        <f t="shared" si="1326"/>
        <v>52.159763313609467</v>
      </c>
      <c r="Q436" s="761">
        <f t="shared" si="1327"/>
        <v>49.273300522916024</v>
      </c>
      <c r="R436" s="760">
        <f t="shared" si="1328"/>
        <v>0</v>
      </c>
      <c r="S436" s="760">
        <f t="shared" si="1329"/>
        <v>0</v>
      </c>
      <c r="T436" s="760">
        <f t="shared" si="1330"/>
        <v>0</v>
      </c>
      <c r="U436" s="761">
        <f t="shared" si="1331"/>
        <v>0</v>
      </c>
      <c r="V436" s="779" t="s">
        <v>37</v>
      </c>
      <c r="W436" s="760"/>
      <c r="X436" s="760"/>
      <c r="Y436" s="763"/>
      <c r="Z436" s="762"/>
      <c r="AA436" s="762"/>
      <c r="AB436" s="760"/>
      <c r="AC436" s="763"/>
      <c r="AD436" s="762"/>
      <c r="AE436" s="313"/>
      <c r="AF436" s="660"/>
      <c r="AG436" s="660"/>
      <c r="AH436" s="660"/>
      <c r="AI436" s="660"/>
      <c r="AJ436" s="660"/>
      <c r="AK436" s="660"/>
      <c r="AL436" s="660"/>
      <c r="AM436" s="660"/>
      <c r="AN436" s="660"/>
    </row>
    <row r="437" spans="1:40">
      <c r="A437" s="276"/>
      <c r="B437" s="82" t="s">
        <v>64</v>
      </c>
      <c r="C437" s="87"/>
      <c r="D437" s="88">
        <v>2556</v>
      </c>
      <c r="E437" s="88">
        <v>2879</v>
      </c>
      <c r="F437" s="89">
        <v>814</v>
      </c>
      <c r="G437" s="98">
        <v>6249</v>
      </c>
      <c r="H437" s="90"/>
      <c r="I437" s="88"/>
      <c r="J437" s="724"/>
      <c r="K437" s="90"/>
      <c r="L437" s="313"/>
      <c r="M437" s="764">
        <f t="shared" ref="M437:M439" si="1332">IF(C437&gt;0,(C437/C434)*100,)</f>
        <v>0</v>
      </c>
      <c r="N437" s="764">
        <f t="shared" ref="N437:N439" si="1333">IF(D437&gt;0,(D437/D434)*100,)</f>
        <v>52.387784382045496</v>
      </c>
      <c r="O437" s="764">
        <f t="shared" ref="O437:O439" si="1334">IF(E437&gt;0,(E437/E434)*100,)</f>
        <v>53.078908554572266</v>
      </c>
      <c r="P437" s="764">
        <f t="shared" ref="P437:P439" si="1335">IF(F437&gt;0,(F437/F434)*100,)</f>
        <v>50.653391412570002</v>
      </c>
      <c r="Q437" s="765">
        <f t="shared" ref="Q437:Q439" si="1336">IF(G437&gt;0,(G437/G434)*100,)</f>
        <v>52.468513853904284</v>
      </c>
      <c r="R437" s="764">
        <f t="shared" ref="R437:R439" si="1337">IF(H437&gt;0,(H437/H434)*100,)</f>
        <v>0</v>
      </c>
      <c r="S437" s="756">
        <f t="shared" ref="S437:S439" si="1338">IF(I437&gt;0,(I437/I434)*100,)</f>
        <v>0</v>
      </c>
      <c r="T437" s="764">
        <f t="shared" ref="T437:T439" si="1339">IF(J437&gt;0,(J437/J434)*100,)</f>
        <v>0</v>
      </c>
      <c r="U437" s="765">
        <f t="shared" ref="U437:U439" si="1340">IF(K437&gt;0,(K437/K434)*100,)</f>
        <v>0</v>
      </c>
      <c r="V437" s="766">
        <f>+M437+M440</f>
        <v>0</v>
      </c>
      <c r="W437" s="767">
        <f t="shared" ref="W437:W439" si="1341">+N437+N440</f>
        <v>57.962697274031555</v>
      </c>
      <c r="X437" s="767">
        <f t="shared" ref="X437:X439" si="1342">+O437+O440</f>
        <v>60.601032448377573</v>
      </c>
      <c r="Y437" s="768">
        <f t="shared" ref="Y437:Y439" si="1343">+P437+P440</f>
        <v>60.485376477909142</v>
      </c>
      <c r="Z437" s="769">
        <f t="shared" ref="Z437:Z439" si="1344">+Q437+Q440</f>
        <v>59.504617968094038</v>
      </c>
      <c r="AA437" s="769">
        <f t="shared" ref="AA437:AA439" si="1345">+R437+R440</f>
        <v>0</v>
      </c>
      <c r="AB437" s="767">
        <f t="shared" ref="AB437:AB439" si="1346">+S437+S440</f>
        <v>0</v>
      </c>
      <c r="AC437" s="768">
        <f t="shared" ref="AC437:AC439" si="1347">+T437+T440</f>
        <v>0</v>
      </c>
      <c r="AD437" s="769">
        <f t="shared" ref="AD437:AD439" si="1348">+U437+U440</f>
        <v>0</v>
      </c>
      <c r="AE437" s="313"/>
      <c r="AG437" s="4">
        <f>+M437+M440+M443</f>
        <v>0</v>
      </c>
      <c r="AH437" s="4">
        <f t="shared" ref="AH437:AH439" si="1349">+N437+N440+N443</f>
        <v>99.999999999999986</v>
      </c>
      <c r="AI437" s="4">
        <f t="shared" ref="AI437:AI439" si="1350">+O437+O440+O443</f>
        <v>100</v>
      </c>
      <c r="AJ437" s="4">
        <f t="shared" ref="AJ437:AJ439" si="1351">+P437+P440+P443</f>
        <v>100</v>
      </c>
      <c r="AK437" s="4">
        <f t="shared" ref="AK437:AK439" si="1352">+Q437+Q440+Q443</f>
        <v>100</v>
      </c>
      <c r="AL437" s="4">
        <f t="shared" ref="AL437:AL439" si="1353">+R437+R440+R443</f>
        <v>0</v>
      </c>
      <c r="AM437" s="4">
        <f t="shared" ref="AM437:AM439" si="1354">+S437+S440+S443</f>
        <v>0</v>
      </c>
      <c r="AN437" s="4">
        <f t="shared" ref="AN437:AN439" si="1355">+T437+T440+T443</f>
        <v>0</v>
      </c>
    </row>
    <row r="438" spans="1:40">
      <c r="B438" s="82" t="s">
        <v>864</v>
      </c>
      <c r="C438" s="87"/>
      <c r="D438" s="88">
        <v>2670</v>
      </c>
      <c r="E438" s="88">
        <v>3096</v>
      </c>
      <c r="F438" s="89">
        <v>828</v>
      </c>
      <c r="G438" s="98">
        <v>6594</v>
      </c>
      <c r="H438" s="90"/>
      <c r="I438" s="88"/>
      <c r="J438" s="724"/>
      <c r="K438" s="90"/>
      <c r="L438" s="313"/>
      <c r="M438" s="605">
        <f t="shared" si="1332"/>
        <v>0</v>
      </c>
      <c r="N438" s="605">
        <f t="shared" si="1333"/>
        <v>52.652336817195824</v>
      </c>
      <c r="O438" s="605">
        <f t="shared" si="1334"/>
        <v>52.688904016337645</v>
      </c>
      <c r="P438" s="606">
        <f t="shared" si="1335"/>
        <v>48.421052631578945</v>
      </c>
      <c r="Q438" s="607">
        <f t="shared" si="1336"/>
        <v>52.097653472386817</v>
      </c>
      <c r="R438" s="608">
        <f t="shared" si="1337"/>
        <v>0</v>
      </c>
      <c r="S438" s="605">
        <f t="shared" si="1338"/>
        <v>0</v>
      </c>
      <c r="T438" s="606">
        <f t="shared" si="1339"/>
        <v>0</v>
      </c>
      <c r="U438" s="609">
        <f t="shared" si="1340"/>
        <v>0</v>
      </c>
      <c r="V438" s="734">
        <f t="shared" ref="V438:V439" si="1356">+M438+M441</f>
        <v>0</v>
      </c>
      <c r="W438" s="734">
        <f t="shared" si="1341"/>
        <v>59.692368369157961</v>
      </c>
      <c r="X438" s="743">
        <f t="shared" si="1342"/>
        <v>60.976855003403678</v>
      </c>
      <c r="Y438" s="743">
        <f t="shared" si="1343"/>
        <v>59.941520467836256</v>
      </c>
      <c r="Z438" s="744">
        <f t="shared" si="1344"/>
        <v>60.322351268073</v>
      </c>
      <c r="AA438" s="744">
        <f t="shared" si="1345"/>
        <v>0</v>
      </c>
      <c r="AB438" s="743">
        <f t="shared" si="1346"/>
        <v>0</v>
      </c>
      <c r="AC438" s="745">
        <f t="shared" si="1347"/>
        <v>0</v>
      </c>
      <c r="AD438" s="743">
        <f t="shared" si="1348"/>
        <v>0</v>
      </c>
      <c r="AE438" s="313"/>
      <c r="AG438" s="4">
        <f t="shared" ref="AG438:AG439" si="1357">+M438+M441+M444</f>
        <v>0</v>
      </c>
      <c r="AH438" s="4">
        <f t="shared" si="1349"/>
        <v>100</v>
      </c>
      <c r="AI438" s="4">
        <f t="shared" si="1350"/>
        <v>100</v>
      </c>
      <c r="AJ438" s="4">
        <f t="shared" si="1351"/>
        <v>100</v>
      </c>
      <c r="AK438" s="4">
        <f t="shared" si="1352"/>
        <v>100</v>
      </c>
      <c r="AL438" s="4">
        <f t="shared" si="1353"/>
        <v>0</v>
      </c>
      <c r="AM438" s="4">
        <f t="shared" si="1354"/>
        <v>0</v>
      </c>
      <c r="AN438" s="4">
        <f t="shared" si="1355"/>
        <v>0</v>
      </c>
    </row>
    <row r="439" spans="1:40">
      <c r="A439" s="276"/>
      <c r="B439" s="86" t="s">
        <v>1054</v>
      </c>
      <c r="C439" s="91"/>
      <c r="D439" s="92">
        <v>2743</v>
      </c>
      <c r="E439" s="92">
        <v>3332</v>
      </c>
      <c r="F439" s="93">
        <v>852</v>
      </c>
      <c r="G439" s="99">
        <v>6927</v>
      </c>
      <c r="H439" s="94"/>
      <c r="I439" s="92"/>
      <c r="J439" s="725"/>
      <c r="K439" s="94"/>
      <c r="L439" s="313"/>
      <c r="M439" s="610">
        <f t="shared" si="1332"/>
        <v>0</v>
      </c>
      <c r="N439" s="610">
        <f t="shared" si="1333"/>
        <v>54.435403849970228</v>
      </c>
      <c r="O439" s="610">
        <f t="shared" si="1334"/>
        <v>55.413271245634455</v>
      </c>
      <c r="P439" s="611">
        <f t="shared" si="1335"/>
        <v>48.326715825297789</v>
      </c>
      <c r="Q439" s="612">
        <f t="shared" si="1336"/>
        <v>54.053843152555601</v>
      </c>
      <c r="R439" s="613">
        <f t="shared" si="1337"/>
        <v>0</v>
      </c>
      <c r="S439" s="610">
        <f t="shared" si="1338"/>
        <v>0</v>
      </c>
      <c r="T439" s="611">
        <f t="shared" si="1339"/>
        <v>0</v>
      </c>
      <c r="U439" s="614">
        <f t="shared" si="1340"/>
        <v>0</v>
      </c>
      <c r="V439" s="770">
        <f t="shared" si="1356"/>
        <v>0</v>
      </c>
      <c r="W439" s="771">
        <f t="shared" si="1341"/>
        <v>60.7660250049613</v>
      </c>
      <c r="X439" s="771">
        <f t="shared" si="1342"/>
        <v>64.111092632629294</v>
      </c>
      <c r="Y439" s="772">
        <f t="shared" si="1343"/>
        <v>58.876914350538854</v>
      </c>
      <c r="Z439" s="770">
        <f t="shared" si="1344"/>
        <v>62.075692547795555</v>
      </c>
      <c r="AA439" s="770">
        <f t="shared" si="1345"/>
        <v>0</v>
      </c>
      <c r="AB439" s="771">
        <f t="shared" si="1346"/>
        <v>0</v>
      </c>
      <c r="AC439" s="772">
        <f t="shared" si="1347"/>
        <v>0</v>
      </c>
      <c r="AD439" s="770">
        <f t="shared" si="1348"/>
        <v>0</v>
      </c>
      <c r="AE439" s="313"/>
      <c r="AG439" s="4">
        <f t="shared" si="1357"/>
        <v>0</v>
      </c>
      <c r="AH439" s="4">
        <f t="shared" si="1349"/>
        <v>100</v>
      </c>
      <c r="AI439" s="4">
        <f t="shared" si="1350"/>
        <v>100</v>
      </c>
      <c r="AJ439" s="4">
        <f t="shared" si="1351"/>
        <v>100</v>
      </c>
      <c r="AK439" s="4">
        <f t="shared" si="1352"/>
        <v>100</v>
      </c>
      <c r="AL439" s="4">
        <f t="shared" si="1353"/>
        <v>0</v>
      </c>
      <c r="AM439" s="4">
        <f t="shared" si="1354"/>
        <v>0</v>
      </c>
      <c r="AN439" s="4">
        <f t="shared" si="1355"/>
        <v>0</v>
      </c>
    </row>
    <row r="440" spans="1:40">
      <c r="A440" s="276"/>
      <c r="B440" s="82" t="s">
        <v>66</v>
      </c>
      <c r="C440" s="87"/>
      <c r="D440" s="88">
        <v>272</v>
      </c>
      <c r="E440" s="88">
        <v>408</v>
      </c>
      <c r="F440" s="89">
        <v>158</v>
      </c>
      <c r="G440" s="98">
        <v>838</v>
      </c>
      <c r="H440" s="90"/>
      <c r="I440" s="88"/>
      <c r="J440" s="724"/>
      <c r="K440" s="90"/>
      <c r="L440" s="313"/>
      <c r="M440" s="905">
        <f t="shared" ref="M440:M442" si="1358">IF(C440&gt;0,(C440/C434)*100,)</f>
        <v>0</v>
      </c>
      <c r="N440" s="716">
        <f>IF(D440&gt;0,(D440/D434)*100,)</f>
        <v>5.5749128919860631</v>
      </c>
      <c r="O440" s="716">
        <f t="shared" ref="O440:O442" si="1359">IF(E440&gt;0,(E440/E434)*100,)</f>
        <v>7.5221238938053103</v>
      </c>
      <c r="P440" s="717">
        <f t="shared" ref="P440:P442" si="1360">IF(F440&gt;0,(F440/F434)*100,)</f>
        <v>9.8319850653391416</v>
      </c>
      <c r="Q440" s="718">
        <f t="shared" ref="Q440:Q442" si="1361">IF(G440&gt;0,(G440/G434)*100,)</f>
        <v>7.0361041141897562</v>
      </c>
      <c r="R440" s="719">
        <f t="shared" ref="R440:R442" si="1362">IF(H440&gt;0,(H440/H434)*100,)</f>
        <v>0</v>
      </c>
      <c r="S440" s="716">
        <f t="shared" ref="S440:S442" si="1363">IF(I440&gt;0,(I440/I434)*100,)</f>
        <v>0</v>
      </c>
      <c r="T440" s="717">
        <f t="shared" ref="T440:T442" si="1364">IF(J440&gt;0,(J440/J434)*100,)</f>
        <v>0</v>
      </c>
      <c r="U440" s="720">
        <f t="shared" ref="U440:U442" si="1365">IF(K440&gt;0,(K440/K434)*100,)</f>
        <v>0</v>
      </c>
      <c r="V440" s="773"/>
      <c r="W440" s="774"/>
      <c r="X440" s="774"/>
      <c r="Y440" s="775"/>
      <c r="Z440" s="776"/>
      <c r="AA440" s="776"/>
      <c r="AB440" s="774"/>
      <c r="AC440" s="775"/>
      <c r="AD440" s="776"/>
      <c r="AE440" s="313"/>
      <c r="AI440" s="599"/>
    </row>
    <row r="441" spans="1:40">
      <c r="A441" s="276"/>
      <c r="B441" s="82" t="s">
        <v>866</v>
      </c>
      <c r="C441" s="87"/>
      <c r="D441" s="88">
        <v>357</v>
      </c>
      <c r="E441" s="88">
        <v>487</v>
      </c>
      <c r="F441" s="89">
        <v>197</v>
      </c>
      <c r="G441" s="98">
        <v>1041</v>
      </c>
      <c r="H441" s="90"/>
      <c r="I441" s="88"/>
      <c r="J441" s="724"/>
      <c r="K441" s="90"/>
      <c r="L441" s="313"/>
      <c r="M441" s="605">
        <f t="shared" si="1358"/>
        <v>0</v>
      </c>
      <c r="N441" s="605">
        <f t="shared" ref="N441:N442" si="1366">IF(D441&gt;0,(D441/D435)*100,)</f>
        <v>7.0400315519621381</v>
      </c>
      <c r="O441" s="605">
        <f t="shared" si="1359"/>
        <v>8.2879509870660311</v>
      </c>
      <c r="P441" s="606">
        <f t="shared" si="1360"/>
        <v>11.520467836257311</v>
      </c>
      <c r="Q441" s="607">
        <f t="shared" si="1361"/>
        <v>8.2246977956861809</v>
      </c>
      <c r="R441" s="608">
        <f t="shared" si="1362"/>
        <v>0</v>
      </c>
      <c r="S441" s="605">
        <f t="shared" si="1363"/>
        <v>0</v>
      </c>
      <c r="T441" s="606">
        <f t="shared" si="1364"/>
        <v>0</v>
      </c>
      <c r="U441" s="609">
        <f t="shared" si="1365"/>
        <v>0</v>
      </c>
      <c r="V441" s="734"/>
      <c r="W441" s="734"/>
      <c r="X441" s="743"/>
      <c r="Y441" s="743"/>
      <c r="Z441" s="744"/>
      <c r="AA441" s="744"/>
      <c r="AB441" s="743"/>
      <c r="AC441" s="745"/>
      <c r="AD441" s="743"/>
      <c r="AE441" s="313"/>
    </row>
    <row r="442" spans="1:40">
      <c r="A442" s="276"/>
      <c r="B442" s="86" t="s">
        <v>1058</v>
      </c>
      <c r="C442" s="91"/>
      <c r="D442" s="92">
        <v>319</v>
      </c>
      <c r="E442" s="92">
        <v>523</v>
      </c>
      <c r="F442" s="93">
        <v>186</v>
      </c>
      <c r="G442" s="99">
        <v>1028</v>
      </c>
      <c r="H442" s="94"/>
      <c r="I442" s="92"/>
      <c r="J442" s="725"/>
      <c r="K442" s="94"/>
      <c r="L442" s="313"/>
      <c r="M442" s="610">
        <f t="shared" si="1358"/>
        <v>0</v>
      </c>
      <c r="N442" s="610">
        <f t="shared" si="1366"/>
        <v>6.3306211549910705</v>
      </c>
      <c r="O442" s="610">
        <f t="shared" si="1359"/>
        <v>8.6978213869948444</v>
      </c>
      <c r="P442" s="611">
        <f t="shared" si="1360"/>
        <v>10.550198525241067</v>
      </c>
      <c r="Q442" s="612">
        <f t="shared" si="1361"/>
        <v>8.0218493952399541</v>
      </c>
      <c r="R442" s="613">
        <f t="shared" si="1362"/>
        <v>0</v>
      </c>
      <c r="S442" s="610">
        <f t="shared" si="1363"/>
        <v>0</v>
      </c>
      <c r="T442" s="611">
        <f t="shared" si="1364"/>
        <v>0</v>
      </c>
      <c r="U442" s="614">
        <f t="shared" si="1365"/>
        <v>0</v>
      </c>
      <c r="V442" s="770"/>
      <c r="W442" s="771"/>
      <c r="X442" s="771"/>
      <c r="Y442" s="772"/>
      <c r="Z442" s="770"/>
      <c r="AA442" s="770"/>
      <c r="AB442" s="771"/>
      <c r="AC442" s="772"/>
      <c r="AD442" s="770"/>
      <c r="AE442" s="313"/>
    </row>
    <row r="443" spans="1:40">
      <c r="A443" s="276"/>
      <c r="B443" s="82" t="s">
        <v>68</v>
      </c>
      <c r="C443" s="87"/>
      <c r="D443" s="88">
        <v>2051</v>
      </c>
      <c r="E443" s="88">
        <v>2137</v>
      </c>
      <c r="F443" s="89">
        <v>635</v>
      </c>
      <c r="G443" s="98">
        <v>4823</v>
      </c>
      <c r="H443" s="90"/>
      <c r="I443" s="88"/>
      <c r="J443" s="724"/>
      <c r="K443" s="90"/>
      <c r="L443" s="313"/>
      <c r="M443" s="905">
        <f t="shared" ref="M443:M445" si="1367">IF(C443&gt;0,(C443/C434)*100,)</f>
        <v>0</v>
      </c>
      <c r="N443" s="716">
        <f>IF(D443&gt;0,(D443/D434)*100,)</f>
        <v>42.037302725968431</v>
      </c>
      <c r="O443" s="716">
        <f t="shared" ref="O443:O445" si="1368">IF(E443&gt;0,(E443/E434)*100,)</f>
        <v>39.39896755162242</v>
      </c>
      <c r="P443" s="717">
        <f t="shared" ref="P443:P445" si="1369">IF(F443&gt;0,(F443/F434)*100,)</f>
        <v>39.514623522090851</v>
      </c>
      <c r="Q443" s="718">
        <f t="shared" ref="Q443:Q445" si="1370">IF(G443&gt;0,(G443/G434)*100,)</f>
        <v>40.495382031905962</v>
      </c>
      <c r="R443" s="719">
        <f t="shared" ref="R443:R445" si="1371">IF(H443&gt;0,(H443/H434)*100,)</f>
        <v>0</v>
      </c>
      <c r="S443" s="716">
        <f t="shared" ref="S443:S445" si="1372">IF(I443&gt;0,(I443/I434)*100,)</f>
        <v>0</v>
      </c>
      <c r="T443" s="717">
        <f t="shared" ref="T443:T445" si="1373">IF(J443&gt;0,(J443/J434)*100,)</f>
        <v>0</v>
      </c>
      <c r="U443" s="720">
        <f t="shared" ref="U443:U445" si="1374">IF(K443&gt;0,(K443/K434)*100,)</f>
        <v>0</v>
      </c>
      <c r="V443" s="734"/>
      <c r="W443" s="734"/>
      <c r="X443" s="743"/>
      <c r="Y443" s="743"/>
      <c r="Z443" s="744"/>
      <c r="AA443" s="744"/>
      <c r="AB443" s="743"/>
      <c r="AC443" s="745"/>
      <c r="AD443" s="743"/>
      <c r="AE443" s="313"/>
    </row>
    <row r="444" spans="1:40">
      <c r="A444" s="276"/>
      <c r="B444" s="82" t="s">
        <v>868</v>
      </c>
      <c r="C444" s="87"/>
      <c r="D444" s="88">
        <v>2044</v>
      </c>
      <c r="E444" s="88">
        <v>2293</v>
      </c>
      <c r="F444" s="89">
        <v>685</v>
      </c>
      <c r="G444" s="98">
        <v>5022</v>
      </c>
      <c r="H444" s="90"/>
      <c r="I444" s="88"/>
      <c r="J444" s="724"/>
      <c r="K444" s="90"/>
      <c r="L444" s="313"/>
      <c r="M444" s="605">
        <f t="shared" si="1367"/>
        <v>0</v>
      </c>
      <c r="N444" s="605">
        <f t="shared" ref="N444:N445" si="1375">IF(D444&gt;0,(D444/D435)*100,)</f>
        <v>40.307631630842046</v>
      </c>
      <c r="O444" s="605">
        <f t="shared" si="1368"/>
        <v>39.023144996596329</v>
      </c>
      <c r="P444" s="606">
        <f t="shared" si="1369"/>
        <v>40.058479532163744</v>
      </c>
      <c r="Q444" s="607">
        <f t="shared" si="1370"/>
        <v>39.677648731926993</v>
      </c>
      <c r="R444" s="608">
        <f t="shared" si="1371"/>
        <v>0</v>
      </c>
      <c r="S444" s="605">
        <f t="shared" si="1372"/>
        <v>0</v>
      </c>
      <c r="T444" s="606">
        <f t="shared" si="1373"/>
        <v>0</v>
      </c>
      <c r="U444" s="609">
        <f t="shared" si="1374"/>
        <v>0</v>
      </c>
      <c r="V444" s="734"/>
      <c r="W444" s="734"/>
      <c r="X444" s="743"/>
      <c r="Y444" s="743"/>
      <c r="Z444" s="744"/>
      <c r="AA444" s="744"/>
      <c r="AB444" s="743"/>
      <c r="AC444" s="745"/>
      <c r="AD444" s="743"/>
      <c r="AE444" s="313"/>
    </row>
    <row r="445" spans="1:40">
      <c r="A445" s="276"/>
      <c r="B445" s="86" t="s">
        <v>1056</v>
      </c>
      <c r="C445" s="91"/>
      <c r="D445" s="92">
        <v>1977</v>
      </c>
      <c r="E445" s="92">
        <v>2158</v>
      </c>
      <c r="F445" s="93">
        <v>725</v>
      </c>
      <c r="G445" s="99">
        <v>4860</v>
      </c>
      <c r="H445" s="94"/>
      <c r="I445" s="92"/>
      <c r="J445" s="725"/>
      <c r="K445" s="94"/>
      <c r="L445" s="313"/>
      <c r="M445" s="610">
        <f t="shared" si="1367"/>
        <v>0</v>
      </c>
      <c r="N445" s="610">
        <f t="shared" si="1375"/>
        <v>39.2339749950387</v>
      </c>
      <c r="O445" s="610">
        <f t="shared" si="1368"/>
        <v>35.888907367370699</v>
      </c>
      <c r="P445" s="611">
        <f t="shared" si="1369"/>
        <v>41.123085649461146</v>
      </c>
      <c r="Q445" s="612">
        <f t="shared" si="1370"/>
        <v>37.924307452204445</v>
      </c>
      <c r="R445" s="613">
        <f t="shared" si="1371"/>
        <v>0</v>
      </c>
      <c r="S445" s="610">
        <f t="shared" si="1372"/>
        <v>0</v>
      </c>
      <c r="T445" s="611">
        <f t="shared" si="1373"/>
        <v>0</v>
      </c>
      <c r="U445" s="614">
        <f t="shared" si="1374"/>
        <v>0</v>
      </c>
      <c r="V445" s="777" t="s">
        <v>649</v>
      </c>
      <c r="W445" s="771"/>
      <c r="X445" s="771"/>
      <c r="Y445" s="772"/>
      <c r="Z445" s="770"/>
      <c r="AA445" s="770"/>
      <c r="AB445" s="771"/>
      <c r="AC445" s="772"/>
      <c r="AD445" s="770"/>
      <c r="AE445" s="313"/>
    </row>
    <row r="446" spans="1:40">
      <c r="A446" s="276"/>
      <c r="B446" s="82" t="s">
        <v>70</v>
      </c>
      <c r="C446" s="87"/>
      <c r="D446" s="88">
        <v>417</v>
      </c>
      <c r="E446" s="88">
        <v>613</v>
      </c>
      <c r="F446" s="89">
        <v>213</v>
      </c>
      <c r="G446" s="98">
        <v>1243</v>
      </c>
      <c r="H446" s="90"/>
      <c r="I446" s="88"/>
      <c r="J446" s="724"/>
      <c r="K446" s="90"/>
      <c r="L446" s="313"/>
      <c r="M446" s="905">
        <f t="shared" ref="M446:M448" si="1376">IF(C446&gt;0,(C446/C432)*100,)</f>
        <v>0</v>
      </c>
      <c r="N446" s="716">
        <f t="shared" ref="N446:N448" si="1377">IF(D446&gt;0,(D446/D432)*100,)</f>
        <v>9.0377113133940181</v>
      </c>
      <c r="O446" s="716">
        <f t="shared" ref="O446:O448" si="1378">IF(E446&gt;0,(E446/E432)*100,)</f>
        <v>11.838547701815374</v>
      </c>
      <c r="P446" s="717">
        <f t="shared" ref="P446:P448" si="1379">IF(F446&gt;0,(F446/F432)*100,)</f>
        <v>15.268817204301074</v>
      </c>
      <c r="Q446" s="718">
        <f t="shared" ref="Q446:Q448" si="1380">IF(G446&gt;0,(G446/G432)*100,)</f>
        <v>11.111111111111111</v>
      </c>
      <c r="R446" s="719">
        <f t="shared" ref="R446:R448" si="1381">IF(H446&gt;0,(H446/H432)*100,)</f>
        <v>0</v>
      </c>
      <c r="S446" s="716">
        <f t="shared" ref="S446:S448" si="1382">IF(I446&gt;0,(I446/I432)*100,)</f>
        <v>0</v>
      </c>
      <c r="T446" s="717">
        <f t="shared" ref="T446:T448" si="1383">IF(J446&gt;0,(J446/J432)*100,)</f>
        <v>0</v>
      </c>
      <c r="U446" s="720">
        <f t="shared" ref="U446:U448" si="1384">IF(K446&gt;0,(K446/K432)*100,)</f>
        <v>0</v>
      </c>
      <c r="V446" s="773">
        <f>+M446+M449+M452</f>
        <v>0</v>
      </c>
      <c r="W446" s="774">
        <f t="shared" ref="W446:W448" si="1385">+N446+N449+N452</f>
        <v>39.921976592977892</v>
      </c>
      <c r="X446" s="774">
        <f t="shared" ref="X446:X448" si="1386">+O446+O449+O452</f>
        <v>39.648512939358824</v>
      </c>
      <c r="Y446" s="775">
        <f t="shared" ref="Y446:Y448" si="1387">+P446+P449+P452</f>
        <v>46.308243727598565</v>
      </c>
      <c r="Z446" s="776">
        <f t="shared" ref="Z446:Z448" si="1388">+Q446+Q449+Q452</f>
        <v>40.591758290873337</v>
      </c>
      <c r="AA446" s="776">
        <f t="shared" ref="AA446:AA448" si="1389">+R446+R449+R452</f>
        <v>0</v>
      </c>
      <c r="AB446" s="774">
        <f t="shared" ref="AB446:AB448" si="1390">+S446+S449+S452</f>
        <v>0</v>
      </c>
      <c r="AC446" s="775">
        <f t="shared" ref="AC446:AC448" si="1391">+T446+T449+T452</f>
        <v>0</v>
      </c>
      <c r="AD446" s="776">
        <f t="shared" ref="AD446:AD448" si="1392">+U446+U449+U452</f>
        <v>0</v>
      </c>
      <c r="AE446" s="313"/>
      <c r="AG446" s="4">
        <f>+M446+M449+M452+M455</f>
        <v>0</v>
      </c>
      <c r="AH446" s="4">
        <f t="shared" ref="AH446:AH448" si="1393">+N446+N449+N452+N455</f>
        <v>100</v>
      </c>
      <c r="AI446" s="4">
        <f t="shared" ref="AI446:AI448" si="1394">+O446+O449+O452+O455</f>
        <v>100</v>
      </c>
      <c r="AJ446" s="4">
        <f t="shared" ref="AJ446:AJ448" si="1395">+P446+P449+P452+P455</f>
        <v>100</v>
      </c>
      <c r="AK446" s="4">
        <f t="shared" ref="AK446:AK448" si="1396">+Q446+Q449+Q452+Q455</f>
        <v>100</v>
      </c>
      <c r="AL446" s="4">
        <f t="shared" ref="AL446:AL448" si="1397">+R446+R449+R452+R455</f>
        <v>0</v>
      </c>
      <c r="AM446" s="4">
        <f t="shared" ref="AM446:AM448" si="1398">+S446+S449+S452+S455</f>
        <v>0</v>
      </c>
      <c r="AN446" s="4">
        <f t="shared" ref="AN446:AN448" si="1399">+T446+T449+T452+T455</f>
        <v>0</v>
      </c>
    </row>
    <row r="447" spans="1:40">
      <c r="A447" s="276"/>
      <c r="B447" s="82" t="s">
        <v>870</v>
      </c>
      <c r="C447" s="87"/>
      <c r="D447" s="88">
        <v>390</v>
      </c>
      <c r="E447" s="88">
        <v>669</v>
      </c>
      <c r="F447" s="89">
        <v>262</v>
      </c>
      <c r="G447" s="98">
        <v>1321</v>
      </c>
      <c r="H447" s="90"/>
      <c r="I447" s="88"/>
      <c r="J447" s="724"/>
      <c r="K447" s="90"/>
      <c r="L447" s="313"/>
      <c r="M447" s="605">
        <f t="shared" si="1376"/>
        <v>0</v>
      </c>
      <c r="N447" s="605">
        <f t="shared" si="1377"/>
        <v>8.695652173913043</v>
      </c>
      <c r="O447" s="605">
        <f t="shared" si="1378"/>
        <v>12.082355065920174</v>
      </c>
      <c r="P447" s="606">
        <f t="shared" si="1379"/>
        <v>17.994505494505493</v>
      </c>
      <c r="Q447" s="607">
        <f t="shared" si="1380"/>
        <v>11.508973688795958</v>
      </c>
      <c r="R447" s="608">
        <f t="shared" si="1381"/>
        <v>0</v>
      </c>
      <c r="S447" s="605">
        <f t="shared" si="1382"/>
        <v>0</v>
      </c>
      <c r="T447" s="606">
        <f t="shared" si="1383"/>
        <v>0</v>
      </c>
      <c r="U447" s="609">
        <f t="shared" si="1384"/>
        <v>0</v>
      </c>
      <c r="V447" s="734">
        <f t="shared" ref="V447:V448" si="1400">+M447+M450+M453</f>
        <v>0</v>
      </c>
      <c r="W447" s="734">
        <f t="shared" si="1385"/>
        <v>38.929765886287626</v>
      </c>
      <c r="X447" s="743">
        <f t="shared" si="1386"/>
        <v>41.647101318403472</v>
      </c>
      <c r="Y447" s="743">
        <f t="shared" si="1387"/>
        <v>46.222527472527474</v>
      </c>
      <c r="Z447" s="744">
        <f t="shared" si="1388"/>
        <v>41.165708311552535</v>
      </c>
      <c r="AA447" s="744">
        <f t="shared" si="1389"/>
        <v>0</v>
      </c>
      <c r="AB447" s="743">
        <f t="shared" si="1390"/>
        <v>0</v>
      </c>
      <c r="AC447" s="745">
        <f t="shared" si="1391"/>
        <v>0</v>
      </c>
      <c r="AD447" s="743">
        <f t="shared" si="1392"/>
        <v>0</v>
      </c>
      <c r="AE447" s="313"/>
      <c r="AG447" s="4">
        <f t="shared" ref="AG447:AG448" si="1401">+M447+M450+M453+M456</f>
        <v>0</v>
      </c>
      <c r="AH447" s="4">
        <f t="shared" si="1393"/>
        <v>100</v>
      </c>
      <c r="AI447" s="4">
        <f t="shared" si="1394"/>
        <v>100</v>
      </c>
      <c r="AJ447" s="4">
        <f t="shared" si="1395"/>
        <v>100</v>
      </c>
      <c r="AK447" s="4">
        <f t="shared" si="1396"/>
        <v>100</v>
      </c>
      <c r="AL447" s="4">
        <f t="shared" si="1397"/>
        <v>0</v>
      </c>
      <c r="AM447" s="4">
        <f t="shared" si="1398"/>
        <v>0</v>
      </c>
      <c r="AN447" s="4">
        <f t="shared" si="1399"/>
        <v>0</v>
      </c>
    </row>
    <row r="448" spans="1:40">
      <c r="A448" s="276"/>
      <c r="B448" s="86" t="s">
        <v>1060</v>
      </c>
      <c r="C448" s="91"/>
      <c r="D448" s="92">
        <v>421</v>
      </c>
      <c r="E448" s="92">
        <v>651</v>
      </c>
      <c r="F448" s="93">
        <v>246</v>
      </c>
      <c r="G448" s="99">
        <v>1318</v>
      </c>
      <c r="H448" s="94"/>
      <c r="I448" s="714"/>
      <c r="J448" s="725"/>
      <c r="K448" s="94"/>
      <c r="L448" s="313"/>
      <c r="M448" s="610">
        <f t="shared" si="1376"/>
        <v>0</v>
      </c>
      <c r="N448" s="610">
        <f t="shared" si="1377"/>
        <v>8.6288173806107817</v>
      </c>
      <c r="O448" s="610">
        <f t="shared" si="1378"/>
        <v>12.002212389380531</v>
      </c>
      <c r="P448" s="611">
        <f t="shared" si="1379"/>
        <v>15.308027380211575</v>
      </c>
      <c r="Q448" s="612">
        <f t="shared" si="1380"/>
        <v>11.066330814441645</v>
      </c>
      <c r="R448" s="613">
        <f t="shared" si="1381"/>
        <v>0</v>
      </c>
      <c r="S448" s="610">
        <f t="shared" si="1382"/>
        <v>0</v>
      </c>
      <c r="T448" s="611">
        <f t="shared" si="1383"/>
        <v>0</v>
      </c>
      <c r="U448" s="614">
        <f t="shared" si="1384"/>
        <v>0</v>
      </c>
      <c r="V448" s="770">
        <f t="shared" si="1400"/>
        <v>0</v>
      </c>
      <c r="W448" s="771">
        <f t="shared" si="1385"/>
        <v>40.41811846689896</v>
      </c>
      <c r="X448" s="771">
        <f t="shared" si="1386"/>
        <v>45.372418879056056</v>
      </c>
      <c r="Y448" s="772">
        <f t="shared" si="1387"/>
        <v>51.524579962663346</v>
      </c>
      <c r="Z448" s="770">
        <f t="shared" si="1388"/>
        <v>44.172963895885808</v>
      </c>
      <c r="AA448" s="770">
        <f t="shared" si="1389"/>
        <v>0</v>
      </c>
      <c r="AB448" s="771">
        <f t="shared" si="1390"/>
        <v>0</v>
      </c>
      <c r="AC448" s="772">
        <f t="shared" si="1391"/>
        <v>0</v>
      </c>
      <c r="AD448" s="770">
        <f t="shared" si="1392"/>
        <v>0</v>
      </c>
      <c r="AE448" s="313"/>
      <c r="AG448" s="4">
        <f t="shared" si="1401"/>
        <v>0</v>
      </c>
      <c r="AH448" s="4">
        <f t="shared" si="1393"/>
        <v>100</v>
      </c>
      <c r="AI448" s="4">
        <f t="shared" si="1394"/>
        <v>100.00000000000001</v>
      </c>
      <c r="AJ448" s="4">
        <f t="shared" si="1395"/>
        <v>100</v>
      </c>
      <c r="AK448" s="4">
        <f t="shared" si="1396"/>
        <v>100</v>
      </c>
      <c r="AL448" s="4">
        <f t="shared" si="1397"/>
        <v>0</v>
      </c>
      <c r="AM448" s="4">
        <f t="shared" si="1398"/>
        <v>0</v>
      </c>
      <c r="AN448" s="4">
        <f t="shared" si="1399"/>
        <v>0</v>
      </c>
    </row>
    <row r="449" spans="1:31">
      <c r="A449" s="276"/>
      <c r="B449" s="82" t="s">
        <v>72</v>
      </c>
      <c r="C449" s="87"/>
      <c r="D449" s="88">
        <v>928</v>
      </c>
      <c r="E449" s="88">
        <v>966</v>
      </c>
      <c r="F449" s="89">
        <v>132</v>
      </c>
      <c r="G449" s="98">
        <v>2026</v>
      </c>
      <c r="H449" s="90"/>
      <c r="I449" s="88"/>
      <c r="J449" s="724"/>
      <c r="K449" s="90"/>
      <c r="L449" s="313"/>
      <c r="M449" s="905">
        <f t="shared" ref="M449:M451" si="1402">IF(C449&gt;0,(C449/C432)*100,)</f>
        <v>0</v>
      </c>
      <c r="N449" s="716">
        <f t="shared" ref="N449:N451" si="1403">IF(D449&gt;0,(D449/D432)*100,)</f>
        <v>20.112700476809707</v>
      </c>
      <c r="O449" s="716">
        <f t="shared" ref="O449:O451" si="1404">IF(E449&gt;0,(E449/E432)*100,)</f>
        <v>18.6558516801854</v>
      </c>
      <c r="P449" s="717">
        <f t="shared" ref="P449:P451" si="1405">IF(F449&gt;0,(F449/F432)*100,)</f>
        <v>9.4623655913978499</v>
      </c>
      <c r="Q449" s="718">
        <f t="shared" ref="Q449:Q451" si="1406">IF(G449&gt;0,(G449/G432)*100,)</f>
        <v>18.110306605881828</v>
      </c>
      <c r="R449" s="719">
        <f t="shared" ref="R449:R451" si="1407">IF(H449&gt;0,(H449/H432)*100,)</f>
        <v>0</v>
      </c>
      <c r="S449" s="716">
        <f t="shared" ref="S449:S451" si="1408">IF(I449&gt;0,(I449/I432)*100,)</f>
        <v>0</v>
      </c>
      <c r="T449" s="717">
        <f t="shared" ref="T449:T451" si="1409">IF(J449&gt;0,(J449/J432)*100,)</f>
        <v>0</v>
      </c>
      <c r="U449" s="720">
        <f t="shared" ref="U449:U451" si="1410">IF(K449&gt;0,(K449/K432)*100,)</f>
        <v>0</v>
      </c>
      <c r="V449" s="773"/>
      <c r="W449" s="774"/>
      <c r="X449" s="774"/>
      <c r="Y449" s="775"/>
      <c r="Z449" s="776"/>
      <c r="AA449" s="776"/>
      <c r="AB449" s="774"/>
      <c r="AC449" s="775"/>
      <c r="AD449" s="776"/>
      <c r="AE449" s="313"/>
    </row>
    <row r="450" spans="1:31">
      <c r="A450" s="276"/>
      <c r="B450" s="82" t="s">
        <v>872</v>
      </c>
      <c r="C450" s="87"/>
      <c r="D450" s="88">
        <v>888</v>
      </c>
      <c r="E450" s="88">
        <v>1096</v>
      </c>
      <c r="F450" s="89">
        <v>130</v>
      </c>
      <c r="G450" s="98">
        <v>2114</v>
      </c>
      <c r="H450" s="90"/>
      <c r="I450" s="88"/>
      <c r="J450" s="724"/>
      <c r="K450" s="90"/>
      <c r="L450" s="313"/>
      <c r="M450" s="605">
        <f t="shared" si="1402"/>
        <v>0</v>
      </c>
      <c r="N450" s="605">
        <f t="shared" si="1403"/>
        <v>19.799331103678931</v>
      </c>
      <c r="O450" s="605">
        <f t="shared" si="1404"/>
        <v>19.794112335199568</v>
      </c>
      <c r="P450" s="606">
        <f t="shared" si="1405"/>
        <v>8.9285714285714288</v>
      </c>
      <c r="Q450" s="607">
        <f t="shared" si="1406"/>
        <v>18.417842829761284</v>
      </c>
      <c r="R450" s="608">
        <f t="shared" si="1407"/>
        <v>0</v>
      </c>
      <c r="S450" s="605">
        <f t="shared" si="1408"/>
        <v>0</v>
      </c>
      <c r="T450" s="606">
        <f t="shared" si="1409"/>
        <v>0</v>
      </c>
      <c r="U450" s="609">
        <f t="shared" si="1410"/>
        <v>0</v>
      </c>
      <c r="V450" s="734"/>
      <c r="W450" s="734"/>
      <c r="X450" s="743"/>
      <c r="Y450" s="743"/>
      <c r="Z450" s="744"/>
      <c r="AA450" s="744"/>
      <c r="AB450" s="743"/>
      <c r="AC450" s="745"/>
      <c r="AD450" s="743"/>
      <c r="AE450" s="313"/>
    </row>
    <row r="451" spans="1:31">
      <c r="A451" s="276"/>
      <c r="B451" s="86" t="s">
        <v>1062</v>
      </c>
      <c r="C451" s="91"/>
      <c r="D451" s="92">
        <v>981</v>
      </c>
      <c r="E451" s="92">
        <v>1113</v>
      </c>
      <c r="F451" s="93">
        <v>190</v>
      </c>
      <c r="G451" s="99">
        <v>2284</v>
      </c>
      <c r="H451" s="94"/>
      <c r="I451" s="92"/>
      <c r="J451" s="725"/>
      <c r="K451" s="94"/>
      <c r="L451" s="313"/>
      <c r="M451" s="610">
        <f t="shared" si="1402"/>
        <v>0</v>
      </c>
      <c r="N451" s="610">
        <f t="shared" si="1403"/>
        <v>20.106579217052676</v>
      </c>
      <c r="O451" s="610">
        <f t="shared" si="1404"/>
        <v>20.51991150442478</v>
      </c>
      <c r="P451" s="611">
        <f t="shared" si="1405"/>
        <v>11.823273179838207</v>
      </c>
      <c r="Q451" s="612">
        <f t="shared" si="1406"/>
        <v>19.177162048698573</v>
      </c>
      <c r="R451" s="613">
        <f t="shared" si="1407"/>
        <v>0</v>
      </c>
      <c r="S451" s="610">
        <f t="shared" si="1408"/>
        <v>0</v>
      </c>
      <c r="T451" s="611">
        <f t="shared" si="1409"/>
        <v>0</v>
      </c>
      <c r="U451" s="614">
        <f t="shared" si="1410"/>
        <v>0</v>
      </c>
      <c r="V451" s="770"/>
      <c r="W451" s="771"/>
      <c r="X451" s="771"/>
      <c r="Y451" s="772"/>
      <c r="Z451" s="770"/>
      <c r="AA451" s="770"/>
      <c r="AB451" s="771"/>
      <c r="AC451" s="772"/>
      <c r="AD451" s="770"/>
      <c r="AE451" s="313"/>
    </row>
    <row r="452" spans="1:31">
      <c r="A452" s="276"/>
      <c r="B452" s="82" t="s">
        <v>74</v>
      </c>
      <c r="C452" s="87"/>
      <c r="D452" s="88">
        <v>497</v>
      </c>
      <c r="E452" s="88">
        <v>474</v>
      </c>
      <c r="F452" s="89">
        <v>301</v>
      </c>
      <c r="G452" s="98">
        <v>1272</v>
      </c>
      <c r="H452" s="90"/>
      <c r="I452" s="88"/>
      <c r="J452" s="724"/>
      <c r="K452" s="90"/>
      <c r="L452" s="313"/>
      <c r="M452" s="905">
        <f t="shared" ref="M452:M454" si="1411">IF(C452&gt;0,(C452/C432)*100,)</f>
        <v>0</v>
      </c>
      <c r="N452" s="716">
        <f t="shared" ref="N452:N454" si="1412">IF(D452&gt;0,(D452/D432)*100,)</f>
        <v>10.771564802774165</v>
      </c>
      <c r="O452" s="716">
        <f t="shared" ref="O452:O454" si="1413">IF(E452&gt;0,(E452/E432)*100,)</f>
        <v>9.1541135573580537</v>
      </c>
      <c r="P452" s="717">
        <f t="shared" ref="P452:P454" si="1414">IF(F452&gt;0,(F452/F432)*100,)</f>
        <v>21.577060931899641</v>
      </c>
      <c r="Q452" s="718">
        <f t="shared" ref="Q452:Q454" si="1415">IF(G452&gt;0,(G452/G432)*100,)</f>
        <v>11.370340573880396</v>
      </c>
      <c r="R452" s="719">
        <f t="shared" ref="R452:R454" si="1416">IF(H452&gt;0,(H452/H432)*100,)</f>
        <v>0</v>
      </c>
      <c r="S452" s="716">
        <f t="shared" ref="S452:S454" si="1417">IF(I452&gt;0,(I452/I432)*100,)</f>
        <v>0</v>
      </c>
      <c r="T452" s="717">
        <f t="shared" ref="T452:T454" si="1418">IF(J452&gt;0,(J452/J432)*100,)</f>
        <v>0</v>
      </c>
      <c r="U452" s="720">
        <f t="shared" ref="U452:U454" si="1419">IF(K452&gt;0,(K452/K432)*100,)</f>
        <v>0</v>
      </c>
      <c r="V452" s="773"/>
      <c r="W452" s="774"/>
      <c r="X452" s="774"/>
      <c r="Y452" s="775"/>
      <c r="Z452" s="776"/>
      <c r="AA452" s="776"/>
      <c r="AB452" s="774"/>
      <c r="AC452" s="775"/>
      <c r="AD452" s="776"/>
      <c r="AE452" s="313"/>
    </row>
    <row r="453" spans="1:31">
      <c r="A453" s="276"/>
      <c r="B453" s="82" t="s">
        <v>874</v>
      </c>
      <c r="C453" s="87"/>
      <c r="D453" s="88">
        <v>468</v>
      </c>
      <c r="E453" s="88">
        <v>541</v>
      </c>
      <c r="F453" s="89">
        <v>281</v>
      </c>
      <c r="G453" s="98">
        <v>1290</v>
      </c>
      <c r="H453" s="90"/>
      <c r="I453" s="88"/>
      <c r="J453" s="724"/>
      <c r="K453" s="90"/>
      <c r="L453" s="313"/>
      <c r="M453" s="605">
        <f t="shared" si="1411"/>
        <v>0</v>
      </c>
      <c r="N453" s="605">
        <f t="shared" si="1412"/>
        <v>10.434782608695652</v>
      </c>
      <c r="O453" s="605">
        <f t="shared" si="1413"/>
        <v>9.7706339172837282</v>
      </c>
      <c r="P453" s="606">
        <f t="shared" si="1414"/>
        <v>19.299450549450551</v>
      </c>
      <c r="Q453" s="607">
        <f t="shared" si="1415"/>
        <v>11.238891792995295</v>
      </c>
      <c r="R453" s="608">
        <f t="shared" si="1416"/>
        <v>0</v>
      </c>
      <c r="S453" s="605">
        <f t="shared" si="1417"/>
        <v>0</v>
      </c>
      <c r="T453" s="606">
        <f t="shared" si="1418"/>
        <v>0</v>
      </c>
      <c r="U453" s="609">
        <f t="shared" si="1419"/>
        <v>0</v>
      </c>
      <c r="V453" s="734"/>
      <c r="W453" s="734"/>
      <c r="X453" s="743"/>
      <c r="Y453" s="743"/>
      <c r="Z453" s="744"/>
      <c r="AA453" s="744"/>
      <c r="AB453" s="743"/>
      <c r="AC453" s="745"/>
      <c r="AD453" s="743"/>
      <c r="AE453" s="313"/>
    </row>
    <row r="454" spans="1:31">
      <c r="A454" s="276"/>
      <c r="B454" s="86" t="s">
        <v>1064</v>
      </c>
      <c r="C454" s="91"/>
      <c r="D454" s="92">
        <v>570</v>
      </c>
      <c r="E454" s="92">
        <v>697</v>
      </c>
      <c r="F454" s="93">
        <v>392</v>
      </c>
      <c r="G454" s="99">
        <v>1659</v>
      </c>
      <c r="H454" s="94"/>
      <c r="I454" s="92"/>
      <c r="J454" s="725"/>
      <c r="K454" s="94"/>
      <c r="L454" s="313"/>
      <c r="M454" s="610">
        <f t="shared" si="1411"/>
        <v>0</v>
      </c>
      <c r="N454" s="610">
        <f t="shared" si="1412"/>
        <v>11.682721869235499</v>
      </c>
      <c r="O454" s="610">
        <f t="shared" si="1413"/>
        <v>12.850294985250738</v>
      </c>
      <c r="P454" s="611">
        <f t="shared" si="1414"/>
        <v>24.393279402613565</v>
      </c>
      <c r="Q454" s="612">
        <f t="shared" si="1415"/>
        <v>13.929471032745591</v>
      </c>
      <c r="R454" s="613">
        <f t="shared" si="1416"/>
        <v>0</v>
      </c>
      <c r="S454" s="610">
        <f t="shared" si="1417"/>
        <v>0</v>
      </c>
      <c r="T454" s="611">
        <f t="shared" si="1418"/>
        <v>0</v>
      </c>
      <c r="U454" s="614">
        <f t="shared" si="1419"/>
        <v>0</v>
      </c>
      <c r="V454" s="770"/>
      <c r="W454" s="771"/>
      <c r="X454" s="771"/>
      <c r="Y454" s="772"/>
      <c r="Z454" s="770"/>
      <c r="AA454" s="770"/>
      <c r="AB454" s="771"/>
      <c r="AC454" s="772"/>
      <c r="AD454" s="770"/>
      <c r="AE454" s="313"/>
    </row>
    <row r="455" spans="1:31">
      <c r="A455" s="276"/>
      <c r="B455" s="641" t="s">
        <v>76</v>
      </c>
      <c r="C455" s="642"/>
      <c r="D455" s="618">
        <v>2772</v>
      </c>
      <c r="E455" s="618">
        <v>3125</v>
      </c>
      <c r="F455" s="602">
        <v>749</v>
      </c>
      <c r="G455" s="721">
        <v>6646</v>
      </c>
      <c r="H455" s="601"/>
      <c r="I455" s="618"/>
      <c r="J455" s="723"/>
      <c r="K455" s="601"/>
      <c r="L455" s="313"/>
      <c r="M455" s="905">
        <f>IF(C455&gt;0,(C455/C432)*100,)</f>
        <v>0</v>
      </c>
      <c r="N455" s="716">
        <f t="shared" ref="N455:N457" si="1420">IF(D455&gt;0,(D455/D432)*100,)</f>
        <v>60.078023407022108</v>
      </c>
      <c r="O455" s="716">
        <f t="shared" ref="O455:O457" si="1421">IF(E455&gt;0,(E455/E432)*100,)</f>
        <v>60.351487060641176</v>
      </c>
      <c r="P455" s="717">
        <f t="shared" ref="P455:P457" si="1422">IF(F455&gt;0,(F455/F432)*100,)</f>
        <v>53.691756272401435</v>
      </c>
      <c r="Q455" s="718">
        <f t="shared" ref="Q455:Q457" si="1423">IF(G455&gt;0,(G455/G432)*100,)</f>
        <v>59.408241709126663</v>
      </c>
      <c r="R455" s="719">
        <f t="shared" ref="R455:R457" si="1424">IF(H455&gt;0,(H455/H432)*100,)</f>
        <v>0</v>
      </c>
      <c r="S455" s="716">
        <f t="shared" ref="S455:S457" si="1425">IF(I455&gt;0,(I455/I432)*100,)</f>
        <v>0</v>
      </c>
      <c r="T455" s="717">
        <f t="shared" ref="T455:T457" si="1426">IF(J455&gt;0,(J455/J432)*100,)</f>
        <v>0</v>
      </c>
      <c r="U455" s="720">
        <f t="shared" ref="U455:U457" si="1427">IF(K455&gt;0,(K455/K432)*100,)</f>
        <v>0</v>
      </c>
      <c r="V455" s="773"/>
      <c r="W455" s="774"/>
      <c r="X455" s="774"/>
      <c r="Y455" s="775"/>
      <c r="Z455" s="776"/>
      <c r="AA455" s="776"/>
      <c r="AB455" s="774"/>
      <c r="AC455" s="775"/>
      <c r="AD455" s="776"/>
      <c r="AE455" s="313"/>
    </row>
    <row r="456" spans="1:31">
      <c r="A456" s="276"/>
      <c r="B456" s="82" t="s">
        <v>876</v>
      </c>
      <c r="C456" s="87"/>
      <c r="D456" s="88">
        <v>2739</v>
      </c>
      <c r="E456" s="88">
        <v>3231</v>
      </c>
      <c r="F456" s="89">
        <v>783</v>
      </c>
      <c r="G456" s="98">
        <v>6753</v>
      </c>
      <c r="H456" s="90"/>
      <c r="I456" s="88"/>
      <c r="J456" s="724"/>
      <c r="K456" s="90"/>
      <c r="L456" s="313"/>
      <c r="M456" s="605">
        <f t="shared" ref="M456:M457" si="1428">IF(C456&gt;0,(C456/C433)*100,)</f>
        <v>0</v>
      </c>
      <c r="N456" s="605">
        <f t="shared" si="1420"/>
        <v>61.070234113712374</v>
      </c>
      <c r="O456" s="605">
        <f t="shared" si="1421"/>
        <v>58.352898681596535</v>
      </c>
      <c r="P456" s="606">
        <f t="shared" si="1422"/>
        <v>53.777472527472526</v>
      </c>
      <c r="Q456" s="607">
        <f t="shared" si="1423"/>
        <v>58.834291688447458</v>
      </c>
      <c r="R456" s="608">
        <f t="shared" si="1424"/>
        <v>0</v>
      </c>
      <c r="S456" s="605">
        <f t="shared" si="1425"/>
        <v>0</v>
      </c>
      <c r="T456" s="606">
        <f t="shared" si="1426"/>
        <v>0</v>
      </c>
      <c r="U456" s="609">
        <f t="shared" si="1427"/>
        <v>0</v>
      </c>
      <c r="V456" s="734"/>
      <c r="W456" s="734"/>
      <c r="X456" s="743"/>
      <c r="Y456" s="743"/>
      <c r="Z456" s="744"/>
      <c r="AA456" s="744"/>
      <c r="AB456" s="743"/>
      <c r="AC456" s="745"/>
      <c r="AD456" s="743"/>
      <c r="AE456" s="313"/>
    </row>
    <row r="457" spans="1:31">
      <c r="A457" s="276"/>
      <c r="B457" s="86" t="s">
        <v>1066</v>
      </c>
      <c r="C457" s="91"/>
      <c r="D457" s="92">
        <v>2907</v>
      </c>
      <c r="E457" s="92">
        <v>2963</v>
      </c>
      <c r="F457" s="93">
        <v>779</v>
      </c>
      <c r="G457" s="99">
        <v>6649</v>
      </c>
      <c r="H457" s="94"/>
      <c r="I457" s="92"/>
      <c r="J457" s="725"/>
      <c r="K457" s="94"/>
      <c r="L457" s="313"/>
      <c r="M457" s="610">
        <f t="shared" si="1428"/>
        <v>0</v>
      </c>
      <c r="N457" s="610">
        <f t="shared" si="1420"/>
        <v>59.581881533101047</v>
      </c>
      <c r="O457" s="610">
        <f t="shared" si="1421"/>
        <v>54.627581120943958</v>
      </c>
      <c r="P457" s="611">
        <f t="shared" si="1422"/>
        <v>48.475420037336654</v>
      </c>
      <c r="Q457" s="612">
        <f t="shared" si="1423"/>
        <v>55.827036104114192</v>
      </c>
      <c r="R457" s="613">
        <f t="shared" si="1424"/>
        <v>0</v>
      </c>
      <c r="S457" s="610">
        <f t="shared" si="1425"/>
        <v>0</v>
      </c>
      <c r="T457" s="611">
        <f t="shared" si="1426"/>
        <v>0</v>
      </c>
      <c r="U457" s="614">
        <f t="shared" si="1427"/>
        <v>0</v>
      </c>
      <c r="V457" s="770"/>
      <c r="W457" s="771"/>
      <c r="X457" s="771"/>
      <c r="Y457" s="772"/>
      <c r="Z457" s="770"/>
      <c r="AA457" s="770"/>
      <c r="AB457" s="771"/>
      <c r="AC457" s="772"/>
      <c r="AD457" s="770"/>
      <c r="AE457" s="313"/>
    </row>
    <row r="458" spans="1:31">
      <c r="A458" s="276"/>
      <c r="B458" s="82" t="s">
        <v>439</v>
      </c>
      <c r="C458" s="87"/>
      <c r="D458" s="88">
        <v>603</v>
      </c>
      <c r="E458" s="88">
        <v>1291</v>
      </c>
      <c r="F458" s="89">
        <v>329</v>
      </c>
      <c r="G458" s="98">
        <v>2223</v>
      </c>
      <c r="H458" s="90"/>
      <c r="I458" s="88"/>
      <c r="J458" s="724"/>
      <c r="K458" s="90"/>
      <c r="L458" s="313"/>
      <c r="M458" s="605">
        <f>IF(C458&gt;0,(C458/C429)*100,)</f>
        <v>0</v>
      </c>
      <c r="N458" s="605">
        <f t="shared" ref="N458:N460" si="1429">IF(D458&gt;0,(D458/D429)*100,)</f>
        <v>17.407621247113163</v>
      </c>
      <c r="O458" s="605">
        <f t="shared" ref="O458:O460" si="1430">IF(E458&gt;0,(E458/E429)*100,)</f>
        <v>30.4552960603916</v>
      </c>
      <c r="P458" s="606">
        <f t="shared" ref="P458:P460" si="1431">IF(F458&gt;0,(F458/F429)*100,)</f>
        <v>26.236044657097292</v>
      </c>
      <c r="Q458" s="722">
        <f t="shared" ref="Q458:Q460" si="1432">IF(G458&gt;0,(G458/G429)*100,)</f>
        <v>24.818577648766325</v>
      </c>
      <c r="R458" s="608">
        <f t="shared" ref="R458:R460" si="1433">IF(H458&gt;0,(H458/H429)*100,)</f>
        <v>0</v>
      </c>
      <c r="S458" s="605">
        <f t="shared" ref="S458:S460" si="1434">IF(I458&gt;0,(I458/I429)*100,)</f>
        <v>0</v>
      </c>
      <c r="T458" s="606">
        <f t="shared" ref="T458:T460" si="1435">IF(J458&gt;0,(J458/J429)*100,)</f>
        <v>0</v>
      </c>
      <c r="U458" s="609">
        <f t="shared" ref="U458:U460" si="1436">IF(K458&gt;0,(K458/K429)*100,)</f>
        <v>0</v>
      </c>
      <c r="V458" s="766"/>
      <c r="W458" s="767"/>
      <c r="X458" s="767"/>
      <c r="Y458" s="768"/>
      <c r="Z458" s="769"/>
      <c r="AA458" s="769"/>
      <c r="AB458" s="767"/>
      <c r="AC458" s="768"/>
      <c r="AD458" s="769"/>
      <c r="AE458" s="313"/>
    </row>
    <row r="459" spans="1:31">
      <c r="A459" s="276"/>
      <c r="B459" s="82" t="s">
        <v>878</v>
      </c>
      <c r="C459" s="87"/>
      <c r="D459" s="88">
        <v>788</v>
      </c>
      <c r="E459" s="88">
        <v>1390</v>
      </c>
      <c r="F459" s="89">
        <v>354</v>
      </c>
      <c r="G459" s="98">
        <v>2532</v>
      </c>
      <c r="H459" s="90"/>
      <c r="I459" s="88"/>
      <c r="J459" s="724"/>
      <c r="K459" s="90"/>
      <c r="L459" s="313"/>
      <c r="M459" s="605">
        <f t="shared" ref="M459:M460" si="1437">IF(C459&gt;0,(C459/C430)*100,)</f>
        <v>0</v>
      </c>
      <c r="N459" s="296">
        <f t="shared" si="1429"/>
        <v>21.257081197734017</v>
      </c>
      <c r="O459" s="296">
        <f t="shared" si="1430"/>
        <v>27.783330001998802</v>
      </c>
      <c r="P459" s="296">
        <f t="shared" si="1431"/>
        <v>24.947145877378436</v>
      </c>
      <c r="Q459" s="297">
        <f t="shared" si="1432"/>
        <v>24.997531839273375</v>
      </c>
      <c r="R459" s="297">
        <f t="shared" si="1433"/>
        <v>0</v>
      </c>
      <c r="S459" s="683">
        <f t="shared" si="1434"/>
        <v>0</v>
      </c>
      <c r="T459" s="298">
        <f t="shared" si="1435"/>
        <v>0</v>
      </c>
      <c r="U459" s="298">
        <f t="shared" si="1436"/>
        <v>0</v>
      </c>
      <c r="V459" s="742"/>
      <c r="W459" s="734"/>
      <c r="X459" s="743"/>
      <c r="Y459" s="743"/>
      <c r="Z459" s="744"/>
      <c r="AA459" s="744"/>
      <c r="AB459" s="743"/>
      <c r="AC459" s="745"/>
      <c r="AD459" s="743"/>
      <c r="AE459" s="313"/>
    </row>
    <row r="460" spans="1:31">
      <c r="A460" s="305"/>
      <c r="B460" s="86" t="s">
        <v>1068</v>
      </c>
      <c r="C460" s="91"/>
      <c r="D460" s="92">
        <v>887</v>
      </c>
      <c r="E460" s="92">
        <v>1340</v>
      </c>
      <c r="F460" s="93">
        <v>307</v>
      </c>
      <c r="G460" s="99">
        <v>2534</v>
      </c>
      <c r="H460" s="94"/>
      <c r="I460" s="92"/>
      <c r="J460" s="725"/>
      <c r="K460" s="94"/>
      <c r="L460" s="313"/>
      <c r="M460" s="610">
        <f t="shared" si="1437"/>
        <v>0</v>
      </c>
      <c r="N460" s="299">
        <f t="shared" si="1429"/>
        <v>20.806943467041989</v>
      </c>
      <c r="O460" s="299">
        <f t="shared" si="1430"/>
        <v>25.626314782941289</v>
      </c>
      <c r="P460" s="299">
        <f t="shared" si="1431"/>
        <v>22.118155619596543</v>
      </c>
      <c r="Q460" s="300">
        <f t="shared" si="1432"/>
        <v>23.290441176470587</v>
      </c>
      <c r="R460" s="300">
        <f t="shared" si="1433"/>
        <v>0</v>
      </c>
      <c r="S460" s="684">
        <f t="shared" si="1434"/>
        <v>0</v>
      </c>
      <c r="T460" s="301">
        <f t="shared" si="1435"/>
        <v>0</v>
      </c>
      <c r="U460" s="301">
        <f t="shared" si="1436"/>
        <v>0</v>
      </c>
      <c r="V460" s="746"/>
      <c r="W460" s="747"/>
      <c r="X460" s="748"/>
      <c r="Y460" s="748"/>
      <c r="Z460" s="749"/>
      <c r="AA460" s="749"/>
      <c r="AB460" s="748"/>
      <c r="AC460" s="750"/>
      <c r="AD460" s="748"/>
      <c r="AE460" s="313"/>
    </row>
    <row r="461" spans="1:31">
      <c r="A461" s="643" t="s">
        <v>734</v>
      </c>
      <c r="B461" s="641" t="s">
        <v>375</v>
      </c>
      <c r="C461" s="642"/>
      <c r="D461" s="618"/>
      <c r="E461" s="618"/>
      <c r="F461" s="602"/>
      <c r="G461" s="98"/>
      <c r="H461" s="601"/>
      <c r="I461" s="618"/>
      <c r="J461" s="723"/>
      <c r="K461" s="601"/>
      <c r="L461" s="313"/>
      <c r="M461" s="906"/>
      <c r="N461" s="292"/>
      <c r="O461" s="292"/>
      <c r="P461" s="292"/>
      <c r="Q461" s="293"/>
      <c r="R461" s="293"/>
      <c r="S461" s="682"/>
      <c r="T461" s="625"/>
      <c r="U461" s="294"/>
      <c r="V461" s="736"/>
      <c r="W461" s="737"/>
      <c r="X461" s="738"/>
      <c r="Y461" s="738"/>
      <c r="Z461" s="739"/>
      <c r="AA461" s="739"/>
      <c r="AB461" s="738"/>
      <c r="AC461" s="740"/>
      <c r="AD461" s="741"/>
      <c r="AE461" s="313"/>
    </row>
    <row r="462" spans="1:31">
      <c r="A462" s="276"/>
      <c r="B462" s="82" t="s">
        <v>722</v>
      </c>
      <c r="C462" s="87"/>
      <c r="D462" s="88">
        <v>5149</v>
      </c>
      <c r="E462" s="88">
        <v>9320</v>
      </c>
      <c r="F462" s="89">
        <v>641</v>
      </c>
      <c r="G462" s="98">
        <v>15110</v>
      </c>
      <c r="H462" s="90"/>
      <c r="I462" s="88"/>
      <c r="J462" s="724"/>
      <c r="K462" s="90"/>
      <c r="L462" s="313"/>
      <c r="M462" s="907"/>
      <c r="N462" s="296"/>
      <c r="O462" s="296"/>
      <c r="P462" s="296"/>
      <c r="Q462" s="297"/>
      <c r="R462" s="297"/>
      <c r="S462" s="683"/>
      <c r="T462" s="298"/>
      <c r="U462" s="298"/>
      <c r="V462" s="742"/>
      <c r="W462" s="734"/>
      <c r="X462" s="743"/>
      <c r="Y462" s="743"/>
      <c r="Z462" s="744"/>
      <c r="AA462" s="744"/>
      <c r="AB462" s="743"/>
      <c r="AC462" s="745"/>
      <c r="AD462" s="743"/>
      <c r="AE462" s="313"/>
    </row>
    <row r="463" spans="1:31">
      <c r="A463" s="276"/>
      <c r="B463" s="82" t="s">
        <v>808</v>
      </c>
      <c r="C463" s="87"/>
      <c r="D463" s="88">
        <v>5149</v>
      </c>
      <c r="E463" s="88">
        <v>8989</v>
      </c>
      <c r="F463" s="89">
        <v>625</v>
      </c>
      <c r="G463" s="98">
        <v>14763</v>
      </c>
      <c r="H463" s="90"/>
      <c r="I463" s="88"/>
      <c r="J463" s="724"/>
      <c r="K463" s="90"/>
      <c r="L463" s="313"/>
      <c r="M463" s="907"/>
      <c r="N463" s="296"/>
      <c r="O463" s="296"/>
      <c r="P463" s="296"/>
      <c r="Q463" s="297"/>
      <c r="R463" s="297"/>
      <c r="S463" s="683"/>
      <c r="T463" s="298"/>
      <c r="U463" s="298"/>
      <c r="V463" s="742"/>
      <c r="W463" s="734"/>
      <c r="X463" s="743"/>
      <c r="Y463" s="743"/>
      <c r="Z463" s="744"/>
      <c r="AA463" s="744"/>
      <c r="AB463" s="743"/>
      <c r="AC463" s="745"/>
      <c r="AD463" s="743"/>
      <c r="AE463" s="313"/>
    </row>
    <row r="464" spans="1:31">
      <c r="A464" s="276"/>
      <c r="B464" s="82" t="s">
        <v>60</v>
      </c>
      <c r="C464" s="87"/>
      <c r="D464" s="88">
        <v>5202</v>
      </c>
      <c r="E464" s="88">
        <v>9488</v>
      </c>
      <c r="F464" s="89">
        <v>583</v>
      </c>
      <c r="G464" s="98">
        <v>15273</v>
      </c>
      <c r="H464" s="90"/>
      <c r="I464" s="88"/>
      <c r="J464" s="724"/>
      <c r="K464" s="90"/>
      <c r="L464" s="313"/>
      <c r="M464" s="907"/>
      <c r="N464" s="296"/>
      <c r="O464" s="296"/>
      <c r="P464" s="296"/>
      <c r="Q464" s="297"/>
      <c r="R464" s="297"/>
      <c r="S464" s="683"/>
      <c r="T464" s="298"/>
      <c r="U464" s="298"/>
      <c r="V464" s="742"/>
      <c r="W464" s="734"/>
      <c r="X464" s="743"/>
      <c r="Y464" s="743"/>
      <c r="Z464" s="744"/>
      <c r="AA464" s="744"/>
      <c r="AB464" s="743"/>
      <c r="AC464" s="745"/>
      <c r="AD464" s="743"/>
      <c r="AE464" s="313"/>
    </row>
    <row r="465" spans="1:40">
      <c r="A465" s="276"/>
      <c r="B465" s="82" t="s">
        <v>860</v>
      </c>
      <c r="C465" s="87"/>
      <c r="D465" s="88">
        <v>5197</v>
      </c>
      <c r="E465" s="88">
        <v>9804</v>
      </c>
      <c r="F465" s="89">
        <v>636</v>
      </c>
      <c r="G465" s="98">
        <v>15637</v>
      </c>
      <c r="H465" s="90"/>
      <c r="I465" s="88"/>
      <c r="J465" s="724"/>
      <c r="K465" s="90"/>
      <c r="L465" s="313"/>
      <c r="M465" s="907"/>
      <c r="N465" s="296"/>
      <c r="O465" s="296"/>
      <c r="P465" s="296"/>
      <c r="Q465" s="297"/>
      <c r="R465" s="297"/>
      <c r="S465" s="683"/>
      <c r="T465" s="298"/>
      <c r="U465" s="298"/>
      <c r="V465" s="742"/>
      <c r="W465" s="734"/>
      <c r="X465" s="743"/>
      <c r="Y465" s="743"/>
      <c r="Z465" s="744"/>
      <c r="AA465" s="744"/>
      <c r="AB465" s="743"/>
      <c r="AC465" s="745"/>
      <c r="AD465" s="743"/>
      <c r="AE465" s="313"/>
    </row>
    <row r="466" spans="1:40">
      <c r="A466" s="276"/>
      <c r="B466" s="86" t="s">
        <v>1050</v>
      </c>
      <c r="C466" s="91"/>
      <c r="D466" s="92">
        <v>5066</v>
      </c>
      <c r="E466" s="92">
        <v>9446</v>
      </c>
      <c r="F466" s="93">
        <v>631</v>
      </c>
      <c r="G466" s="99">
        <v>15143</v>
      </c>
      <c r="H466" s="94"/>
      <c r="I466" s="92"/>
      <c r="J466" s="725"/>
      <c r="K466" s="94"/>
      <c r="L466" s="313"/>
      <c r="M466" s="908"/>
      <c r="N466" s="299"/>
      <c r="O466" s="299"/>
      <c r="P466" s="299"/>
      <c r="Q466" s="300"/>
      <c r="R466" s="300"/>
      <c r="S466" s="684"/>
      <c r="T466" s="301"/>
      <c r="U466" s="301"/>
      <c r="V466" s="746"/>
      <c r="W466" s="747"/>
      <c r="X466" s="748"/>
      <c r="Y466" s="748"/>
      <c r="Z466" s="749"/>
      <c r="AA466" s="749"/>
      <c r="AB466" s="748"/>
      <c r="AC466" s="750"/>
      <c r="AD466" s="748"/>
      <c r="AE466" s="313"/>
    </row>
    <row r="467" spans="1:40">
      <c r="A467" s="276"/>
      <c r="B467" s="82" t="s">
        <v>1119</v>
      </c>
      <c r="C467" s="87"/>
      <c r="D467" s="88">
        <v>3370</v>
      </c>
      <c r="E467" s="88">
        <v>6626</v>
      </c>
      <c r="F467" s="89">
        <v>498</v>
      </c>
      <c r="G467" s="98">
        <v>10494</v>
      </c>
      <c r="H467" s="90"/>
      <c r="I467" s="88"/>
      <c r="J467" s="724"/>
      <c r="K467" s="90"/>
      <c r="L467" s="313"/>
      <c r="M467" s="904"/>
      <c r="N467" s="603"/>
      <c r="O467" s="603"/>
      <c r="P467" s="603"/>
      <c r="Q467" s="604"/>
      <c r="R467" s="603"/>
      <c r="S467" s="685"/>
      <c r="T467" s="603"/>
      <c r="U467" s="604"/>
      <c r="V467" s="751"/>
      <c r="W467" s="751"/>
      <c r="X467" s="751"/>
      <c r="Y467" s="751"/>
      <c r="Z467" s="752"/>
      <c r="AA467" s="751"/>
      <c r="AB467" s="751"/>
      <c r="AC467" s="751"/>
      <c r="AD467" s="753"/>
      <c r="AE467" s="313"/>
    </row>
    <row r="468" spans="1:40">
      <c r="A468" s="276"/>
      <c r="B468" s="82" t="s">
        <v>1121</v>
      </c>
      <c r="C468" s="87"/>
      <c r="D468" s="88">
        <v>3067</v>
      </c>
      <c r="E468" s="88">
        <v>6206</v>
      </c>
      <c r="F468" s="89">
        <v>457</v>
      </c>
      <c r="G468" s="98">
        <v>9730</v>
      </c>
      <c r="H468" s="90"/>
      <c r="I468" s="88"/>
      <c r="J468" s="724"/>
      <c r="K468" s="90"/>
      <c r="L468" s="313"/>
      <c r="M468" s="295"/>
      <c r="N468" s="295"/>
      <c r="O468" s="295"/>
      <c r="P468" s="295"/>
      <c r="Q468" s="302"/>
      <c r="R468" s="295"/>
      <c r="S468" s="686"/>
      <c r="T468" s="295"/>
      <c r="U468" s="302"/>
      <c r="V468" s="734"/>
      <c r="W468" s="734"/>
      <c r="X468" s="734"/>
      <c r="Y468" s="734"/>
      <c r="Z468" s="735"/>
      <c r="AA468" s="734"/>
      <c r="AB468" s="734"/>
      <c r="AC468" s="734"/>
      <c r="AD468" s="742"/>
      <c r="AE468" s="313"/>
    </row>
    <row r="469" spans="1:40">
      <c r="A469" s="276"/>
      <c r="B469" s="82" t="s">
        <v>377</v>
      </c>
      <c r="C469" s="87"/>
      <c r="D469" s="88">
        <v>3230</v>
      </c>
      <c r="E469" s="88">
        <v>6656</v>
      </c>
      <c r="F469" s="89">
        <v>599</v>
      </c>
      <c r="G469" s="726">
        <v>10485</v>
      </c>
      <c r="H469" s="90"/>
      <c r="I469" s="88">
        <v>0</v>
      </c>
      <c r="J469" s="724"/>
      <c r="K469" s="90">
        <v>0</v>
      </c>
      <c r="L469" s="313"/>
      <c r="M469" s="295">
        <f t="shared" ref="M469:M473" si="1438">IF(C469&gt;0,(C469/C461)*100,)</f>
        <v>0</v>
      </c>
      <c r="N469" s="686" t="e">
        <f t="shared" ref="N469:N474" si="1439">IF(D469&gt;0,(D469/D461)*100,)</f>
        <v>#DIV/0!</v>
      </c>
      <c r="O469" s="686" t="e">
        <f t="shared" ref="O469:O474" si="1440">IF(E469&gt;0,(E469/E461)*100,)</f>
        <v>#DIV/0!</v>
      </c>
      <c r="P469" s="686" t="e">
        <f t="shared" ref="P469:P474" si="1441">IF(F469&gt;0,(F469/F461)*100,)</f>
        <v>#DIV/0!</v>
      </c>
      <c r="Q469" s="733" t="e">
        <f t="shared" ref="Q469:Q474" si="1442">IF(G469&gt;0,(G469/G461)*100,)</f>
        <v>#DIV/0!</v>
      </c>
      <c r="R469" s="686">
        <f t="shared" ref="R469:R474" si="1443">IF(H469&gt;0,(H469/H461)*100,)</f>
        <v>0</v>
      </c>
      <c r="S469" s="686">
        <f t="shared" ref="S469:S474" si="1444">IF(I469&gt;0,(I469/I461)*100,)</f>
        <v>0</v>
      </c>
      <c r="T469" s="686">
        <f t="shared" ref="T469:T474" si="1445">IF(J469&gt;0,(J469/J461)*100,)</f>
        <v>0</v>
      </c>
      <c r="U469" s="733">
        <f t="shared" ref="U469:U474" si="1446">IF(K469&gt;0,(K469/K461)*100,)</f>
        <v>0</v>
      </c>
      <c r="V469" s="686"/>
      <c r="W469" s="686"/>
      <c r="X469" s="686"/>
      <c r="Y469" s="686"/>
      <c r="Z469" s="733"/>
      <c r="AA469" s="686"/>
      <c r="AB469" s="686"/>
      <c r="AC469" s="686"/>
      <c r="AD469" s="754"/>
      <c r="AE469" s="313"/>
    </row>
    <row r="470" spans="1:40">
      <c r="A470" s="276"/>
      <c r="B470" s="82" t="s">
        <v>724</v>
      </c>
      <c r="C470" s="87"/>
      <c r="D470" s="88">
        <v>3509</v>
      </c>
      <c r="E470" s="88">
        <v>6870</v>
      </c>
      <c r="F470" s="89">
        <v>491</v>
      </c>
      <c r="G470" s="98">
        <v>10870</v>
      </c>
      <c r="H470" s="90"/>
      <c r="I470" s="88">
        <v>0</v>
      </c>
      <c r="J470" s="724"/>
      <c r="K470" s="90">
        <v>0</v>
      </c>
      <c r="L470" s="313"/>
      <c r="M470" s="295">
        <f t="shared" si="1438"/>
        <v>0</v>
      </c>
      <c r="N470" s="686">
        <f t="shared" si="1439"/>
        <v>68.149155175762289</v>
      </c>
      <c r="O470" s="686">
        <f t="shared" si="1440"/>
        <v>73.712446351931334</v>
      </c>
      <c r="P470" s="686">
        <f t="shared" si="1441"/>
        <v>76.599063962558503</v>
      </c>
      <c r="Q470" s="733">
        <f t="shared" si="1442"/>
        <v>71.939113170086031</v>
      </c>
      <c r="R470" s="686">
        <f t="shared" si="1443"/>
        <v>0</v>
      </c>
      <c r="S470" s="686">
        <f t="shared" si="1444"/>
        <v>0</v>
      </c>
      <c r="T470" s="686">
        <f t="shared" si="1445"/>
        <v>0</v>
      </c>
      <c r="U470" s="733">
        <f t="shared" si="1446"/>
        <v>0</v>
      </c>
      <c r="V470" s="686"/>
      <c r="W470" s="686"/>
      <c r="X470" s="686"/>
      <c r="Y470" s="686"/>
      <c r="Z470" s="733"/>
      <c r="AA470" s="686"/>
      <c r="AB470" s="686"/>
      <c r="AC470" s="686"/>
      <c r="AD470" s="754"/>
      <c r="AE470" s="313"/>
    </row>
    <row r="471" spans="1:40">
      <c r="A471" s="276"/>
      <c r="B471" s="82" t="s">
        <v>810</v>
      </c>
      <c r="C471" s="87"/>
      <c r="D471" s="88">
        <v>3576</v>
      </c>
      <c r="E471" s="88">
        <v>6858</v>
      </c>
      <c r="F471" s="89">
        <v>476</v>
      </c>
      <c r="G471" s="98">
        <v>10910</v>
      </c>
      <c r="H471" s="90"/>
      <c r="I471" s="88">
        <v>0</v>
      </c>
      <c r="J471" s="724"/>
      <c r="K471" s="90">
        <v>0</v>
      </c>
      <c r="L471" s="313"/>
      <c r="M471" s="295">
        <f t="shared" si="1438"/>
        <v>0</v>
      </c>
      <c r="N471" s="686">
        <f t="shared" si="1439"/>
        <v>69.450378714313459</v>
      </c>
      <c r="O471" s="686">
        <f t="shared" si="1440"/>
        <v>76.293247302258322</v>
      </c>
      <c r="P471" s="686">
        <f t="shared" si="1441"/>
        <v>76.160000000000011</v>
      </c>
      <c r="Q471" s="733">
        <f t="shared" si="1442"/>
        <v>73.900968637810735</v>
      </c>
      <c r="R471" s="686">
        <f t="shared" si="1443"/>
        <v>0</v>
      </c>
      <c r="S471" s="686">
        <f t="shared" si="1444"/>
        <v>0</v>
      </c>
      <c r="T471" s="686">
        <f t="shared" si="1445"/>
        <v>0</v>
      </c>
      <c r="U471" s="733">
        <f t="shared" si="1446"/>
        <v>0</v>
      </c>
      <c r="V471" s="686"/>
      <c r="W471" s="686"/>
      <c r="X471" s="686"/>
      <c r="Y471" s="686"/>
      <c r="Z471" s="733"/>
      <c r="AA471" s="686"/>
      <c r="AB471" s="686"/>
      <c r="AC471" s="686"/>
      <c r="AD471" s="754"/>
      <c r="AE471" s="313"/>
    </row>
    <row r="472" spans="1:40">
      <c r="A472" s="276"/>
      <c r="B472" s="82" t="s">
        <v>62</v>
      </c>
      <c r="C472" s="87"/>
      <c r="D472" s="88">
        <v>3584</v>
      </c>
      <c r="E472" s="88">
        <v>7313</v>
      </c>
      <c r="F472" s="89">
        <v>464</v>
      </c>
      <c r="G472" s="98">
        <v>11361</v>
      </c>
      <c r="H472" s="90"/>
      <c r="I472" s="88">
        <v>0</v>
      </c>
      <c r="J472" s="724"/>
      <c r="K472" s="90">
        <v>0</v>
      </c>
      <c r="L472" s="313"/>
      <c r="M472" s="295">
        <f t="shared" si="1438"/>
        <v>0</v>
      </c>
      <c r="N472" s="686">
        <f t="shared" si="1439"/>
        <v>68.89657823913879</v>
      </c>
      <c r="O472" s="686">
        <f t="shared" si="1440"/>
        <v>77.076306913996632</v>
      </c>
      <c r="P472" s="686">
        <f t="shared" si="1441"/>
        <v>79.588336192109779</v>
      </c>
      <c r="Q472" s="733">
        <f t="shared" si="1442"/>
        <v>74.386171675505793</v>
      </c>
      <c r="R472" s="686">
        <f t="shared" si="1443"/>
        <v>0</v>
      </c>
      <c r="S472" s="686">
        <f t="shared" si="1444"/>
        <v>0</v>
      </c>
      <c r="T472" s="686">
        <f t="shared" si="1445"/>
        <v>0</v>
      </c>
      <c r="U472" s="733">
        <f t="shared" si="1446"/>
        <v>0</v>
      </c>
      <c r="V472" s="778"/>
      <c r="W472" s="756"/>
      <c r="X472" s="756"/>
      <c r="Y472" s="757"/>
      <c r="Z472" s="758"/>
      <c r="AA472" s="758"/>
      <c r="AB472" s="756"/>
      <c r="AC472" s="757"/>
      <c r="AD472" s="758"/>
      <c r="AE472" s="313"/>
      <c r="AF472" s="660"/>
      <c r="AG472" s="660"/>
      <c r="AH472" s="660"/>
      <c r="AI472" s="660"/>
      <c r="AJ472" s="660"/>
      <c r="AK472" s="660"/>
      <c r="AL472" s="660"/>
      <c r="AM472" s="660"/>
      <c r="AN472" s="660"/>
    </row>
    <row r="473" spans="1:40">
      <c r="B473" s="82" t="s">
        <v>862</v>
      </c>
      <c r="C473" s="87"/>
      <c r="D473" s="88">
        <v>3488</v>
      </c>
      <c r="E473" s="88">
        <v>7328</v>
      </c>
      <c r="F473" s="89">
        <v>503</v>
      </c>
      <c r="G473" s="98">
        <v>11319</v>
      </c>
      <c r="H473" s="90"/>
      <c r="I473" s="88">
        <v>0</v>
      </c>
      <c r="J473" s="724"/>
      <c r="K473" s="90">
        <v>0</v>
      </c>
      <c r="L473" s="313"/>
      <c r="M473" s="295">
        <f t="shared" si="1438"/>
        <v>0</v>
      </c>
      <c r="N473" s="686">
        <f t="shared" si="1439"/>
        <v>67.115643640561856</v>
      </c>
      <c r="O473" s="686">
        <f t="shared" si="1440"/>
        <v>74.745002039983675</v>
      </c>
      <c r="P473" s="686">
        <f t="shared" si="1441"/>
        <v>79.088050314465406</v>
      </c>
      <c r="Q473" s="733">
        <f t="shared" si="1442"/>
        <v>72.38600754620451</v>
      </c>
      <c r="R473" s="686">
        <f t="shared" si="1443"/>
        <v>0</v>
      </c>
      <c r="S473" s="686">
        <f t="shared" si="1444"/>
        <v>0</v>
      </c>
      <c r="T473" s="686">
        <f t="shared" si="1445"/>
        <v>0</v>
      </c>
      <c r="U473" s="733">
        <f t="shared" si="1446"/>
        <v>0</v>
      </c>
      <c r="V473" s="755"/>
      <c r="W473" s="756"/>
      <c r="X473" s="756"/>
      <c r="Y473" s="757"/>
      <c r="Z473" s="758"/>
      <c r="AA473" s="758"/>
      <c r="AB473" s="756"/>
      <c r="AC473" s="757"/>
      <c r="AD473" s="758"/>
      <c r="AE473" s="313"/>
    </row>
    <row r="474" spans="1:40">
      <c r="A474" s="276"/>
      <c r="B474" s="86" t="s">
        <v>1052</v>
      </c>
      <c r="C474" s="91"/>
      <c r="D474" s="92">
        <v>3759</v>
      </c>
      <c r="E474" s="92">
        <v>7621</v>
      </c>
      <c r="F474" s="93">
        <v>523</v>
      </c>
      <c r="G474" s="99">
        <v>11903</v>
      </c>
      <c r="H474" s="94"/>
      <c r="I474" s="92">
        <v>0</v>
      </c>
      <c r="J474" s="725"/>
      <c r="K474" s="94">
        <v>0</v>
      </c>
      <c r="L474" s="313"/>
      <c r="M474" s="759">
        <f>IF(C474&gt;0,(C474/C466)*100,)</f>
        <v>0</v>
      </c>
      <c r="N474" s="760">
        <f t="shared" si="1439"/>
        <v>74.200552704303206</v>
      </c>
      <c r="O474" s="760">
        <f t="shared" si="1440"/>
        <v>80.679652763074316</v>
      </c>
      <c r="P474" s="760">
        <f t="shared" si="1441"/>
        <v>82.884310618066564</v>
      </c>
      <c r="Q474" s="761">
        <f t="shared" si="1442"/>
        <v>78.603975434194012</v>
      </c>
      <c r="R474" s="760">
        <f t="shared" si="1443"/>
        <v>0</v>
      </c>
      <c r="S474" s="760">
        <f t="shared" si="1444"/>
        <v>0</v>
      </c>
      <c r="T474" s="760">
        <f t="shared" si="1445"/>
        <v>0</v>
      </c>
      <c r="U474" s="761">
        <f t="shared" si="1446"/>
        <v>0</v>
      </c>
      <c r="V474" s="779" t="s">
        <v>37</v>
      </c>
      <c r="W474" s="760"/>
      <c r="X474" s="760"/>
      <c r="Y474" s="763"/>
      <c r="Z474" s="762"/>
      <c r="AA474" s="762"/>
      <c r="AB474" s="760"/>
      <c r="AC474" s="763"/>
      <c r="AD474" s="762"/>
      <c r="AE474" s="313"/>
    </row>
    <row r="475" spans="1:40">
      <c r="A475" s="276"/>
      <c r="B475" s="82" t="s">
        <v>64</v>
      </c>
      <c r="C475" s="87"/>
      <c r="D475" s="88">
        <v>1861</v>
      </c>
      <c r="E475" s="88">
        <v>4038</v>
      </c>
      <c r="F475" s="89">
        <v>220</v>
      </c>
      <c r="G475" s="98">
        <v>6119</v>
      </c>
      <c r="H475" s="90"/>
      <c r="I475" s="88"/>
      <c r="J475" s="724"/>
      <c r="K475" s="90"/>
      <c r="L475" s="313"/>
      <c r="M475" s="764">
        <f t="shared" ref="M475:M477" si="1447">IF(C475&gt;0,(C475/C472)*100,)</f>
        <v>0</v>
      </c>
      <c r="N475" s="764">
        <f t="shared" ref="N475:N477" si="1448">IF(D475&gt;0,(D475/D472)*100,)</f>
        <v>51.925223214285708</v>
      </c>
      <c r="O475" s="764">
        <f t="shared" ref="O475:O477" si="1449">IF(E475&gt;0,(E475/E472)*100,)</f>
        <v>55.216737317106521</v>
      </c>
      <c r="P475" s="764">
        <f t="shared" ref="P475:P477" si="1450">IF(F475&gt;0,(F475/F472)*100,)</f>
        <v>47.413793103448278</v>
      </c>
      <c r="Q475" s="765">
        <f t="shared" ref="Q475:Q477" si="1451">IF(G475&gt;0,(G475/G472)*100,)</f>
        <v>53.859695449344244</v>
      </c>
      <c r="R475" s="764">
        <f t="shared" ref="R475:R477" si="1452">IF(H475&gt;0,(H475/H472)*100,)</f>
        <v>0</v>
      </c>
      <c r="S475" s="756">
        <f t="shared" ref="S475:S477" si="1453">IF(I475&gt;0,(I475/I472)*100,)</f>
        <v>0</v>
      </c>
      <c r="T475" s="764">
        <f t="shared" ref="T475:T477" si="1454">IF(J475&gt;0,(J475/J472)*100,)</f>
        <v>0</v>
      </c>
      <c r="U475" s="765">
        <f t="shared" ref="U475:U477" si="1455">IF(K475&gt;0,(K475/K472)*100,)</f>
        <v>0</v>
      </c>
      <c r="V475" s="766">
        <f>+M475+M478</f>
        <v>0</v>
      </c>
      <c r="W475" s="767">
        <f t="shared" ref="W475:W477" si="1456">+N475+N478</f>
        <v>57.254464285714278</v>
      </c>
      <c r="X475" s="767">
        <f t="shared" ref="X475:X477" si="1457">+O475+O478</f>
        <v>60.645425953780936</v>
      </c>
      <c r="Y475" s="768">
        <f t="shared" ref="Y475:Y477" si="1458">+P475+P478</f>
        <v>54.525862068965523</v>
      </c>
      <c r="Z475" s="769">
        <f t="shared" ref="Z475:Z477" si="1459">+Q475+Q478</f>
        <v>59.325763577149893</v>
      </c>
      <c r="AA475" s="769">
        <f t="shared" ref="AA475:AA477" si="1460">+R475+R478</f>
        <v>0</v>
      </c>
      <c r="AB475" s="767">
        <f t="shared" ref="AB475:AB477" si="1461">+S475+S478</f>
        <v>0</v>
      </c>
      <c r="AC475" s="768">
        <f t="shared" ref="AC475:AC477" si="1462">+T475+T478</f>
        <v>0</v>
      </c>
      <c r="AD475" s="769">
        <f t="shared" ref="AD475:AD477" si="1463">+U475+U478</f>
        <v>0</v>
      </c>
      <c r="AE475" s="313"/>
      <c r="AG475" s="4">
        <f>+M475+M478+M481</f>
        <v>0</v>
      </c>
      <c r="AH475" s="4">
        <f t="shared" ref="AH475:AH477" si="1464">+N475+N478+N481</f>
        <v>100</v>
      </c>
      <c r="AI475" s="4">
        <f t="shared" ref="AI475:AI477" si="1465">+O475+O478+O481</f>
        <v>100</v>
      </c>
      <c r="AJ475" s="4">
        <f t="shared" ref="AJ475:AJ477" si="1466">+P475+P478+P481</f>
        <v>100</v>
      </c>
      <c r="AK475" s="4">
        <f t="shared" ref="AK475:AK477" si="1467">+Q475+Q478+Q481</f>
        <v>100</v>
      </c>
      <c r="AL475" s="4">
        <f t="shared" ref="AL475:AL477" si="1468">+R475+R478+R481</f>
        <v>0</v>
      </c>
      <c r="AM475" s="4">
        <f t="shared" ref="AM475:AM477" si="1469">+S475+S478+S481</f>
        <v>0</v>
      </c>
      <c r="AN475" s="4">
        <f t="shared" ref="AN475:AN477" si="1470">+T475+T478+T481</f>
        <v>0</v>
      </c>
    </row>
    <row r="476" spans="1:40">
      <c r="B476" s="82" t="s">
        <v>864</v>
      </c>
      <c r="C476" s="87"/>
      <c r="D476" s="88">
        <v>1835</v>
      </c>
      <c r="E476" s="88">
        <v>3963</v>
      </c>
      <c r="F476" s="89">
        <v>242</v>
      </c>
      <c r="G476" s="98">
        <v>6040</v>
      </c>
      <c r="H476" s="90"/>
      <c r="I476" s="88"/>
      <c r="J476" s="724"/>
      <c r="K476" s="90"/>
      <c r="L476" s="313"/>
      <c r="M476" s="605">
        <f t="shared" si="1447"/>
        <v>0</v>
      </c>
      <c r="N476" s="605">
        <f t="shared" si="1448"/>
        <v>52.608944954128447</v>
      </c>
      <c r="O476" s="605">
        <f t="shared" si="1449"/>
        <v>54.08024017467249</v>
      </c>
      <c r="P476" s="606">
        <f t="shared" si="1450"/>
        <v>48.111332007952285</v>
      </c>
      <c r="Q476" s="607">
        <f t="shared" si="1451"/>
        <v>53.361604382012551</v>
      </c>
      <c r="R476" s="608">
        <f t="shared" si="1452"/>
        <v>0</v>
      </c>
      <c r="S476" s="605">
        <f t="shared" si="1453"/>
        <v>0</v>
      </c>
      <c r="T476" s="606">
        <f t="shared" si="1454"/>
        <v>0</v>
      </c>
      <c r="U476" s="609">
        <f t="shared" si="1455"/>
        <v>0</v>
      </c>
      <c r="V476" s="734">
        <f t="shared" ref="V476:V477" si="1471">+M476+M479</f>
        <v>0</v>
      </c>
      <c r="W476" s="734">
        <f t="shared" si="1456"/>
        <v>58.973623853211016</v>
      </c>
      <c r="X476" s="743">
        <f t="shared" si="1457"/>
        <v>60.439410480349345</v>
      </c>
      <c r="Y476" s="743">
        <f t="shared" si="1458"/>
        <v>55.666003976143138</v>
      </c>
      <c r="Z476" s="744">
        <f t="shared" si="1459"/>
        <v>59.775598551108757</v>
      </c>
      <c r="AA476" s="744">
        <f t="shared" si="1460"/>
        <v>0</v>
      </c>
      <c r="AB476" s="743">
        <f t="shared" si="1461"/>
        <v>0</v>
      </c>
      <c r="AC476" s="745">
        <f t="shared" si="1462"/>
        <v>0</v>
      </c>
      <c r="AD476" s="743">
        <f t="shared" si="1463"/>
        <v>0</v>
      </c>
      <c r="AE476" s="313"/>
      <c r="AG476" s="4">
        <f t="shared" ref="AG476:AG477" si="1472">+M476+M479+M482</f>
        <v>0</v>
      </c>
      <c r="AH476" s="4">
        <f t="shared" si="1464"/>
        <v>100</v>
      </c>
      <c r="AI476" s="599">
        <f t="shared" si="1465"/>
        <v>100</v>
      </c>
      <c r="AJ476" s="4">
        <f t="shared" si="1466"/>
        <v>100</v>
      </c>
      <c r="AK476" s="4">
        <f t="shared" si="1467"/>
        <v>100</v>
      </c>
      <c r="AL476" s="4">
        <f t="shared" si="1468"/>
        <v>0</v>
      </c>
      <c r="AM476" s="4">
        <f t="shared" si="1469"/>
        <v>0</v>
      </c>
      <c r="AN476" s="4">
        <f t="shared" si="1470"/>
        <v>0</v>
      </c>
    </row>
    <row r="477" spans="1:40">
      <c r="A477" s="276"/>
      <c r="B477" s="86" t="s">
        <v>1054</v>
      </c>
      <c r="C477" s="91"/>
      <c r="D477" s="92">
        <v>2027</v>
      </c>
      <c r="E477" s="92">
        <v>4402</v>
      </c>
      <c r="F477" s="93">
        <v>281</v>
      </c>
      <c r="G477" s="99">
        <v>6710</v>
      </c>
      <c r="H477" s="94"/>
      <c r="I477" s="92"/>
      <c r="J477" s="725"/>
      <c r="K477" s="94"/>
      <c r="L477" s="313"/>
      <c r="M477" s="610">
        <f t="shared" si="1447"/>
        <v>0</v>
      </c>
      <c r="N477" s="610">
        <f t="shared" si="1448"/>
        <v>53.92391593508912</v>
      </c>
      <c r="O477" s="610">
        <f t="shared" si="1449"/>
        <v>57.76144862878887</v>
      </c>
      <c r="P477" s="611">
        <f t="shared" si="1450"/>
        <v>53.728489483747609</v>
      </c>
      <c r="Q477" s="612">
        <f t="shared" si="1451"/>
        <v>56.372343106779802</v>
      </c>
      <c r="R477" s="613">
        <f t="shared" si="1452"/>
        <v>0</v>
      </c>
      <c r="S477" s="610">
        <f t="shared" si="1453"/>
        <v>0</v>
      </c>
      <c r="T477" s="611">
        <f t="shared" si="1454"/>
        <v>0</v>
      </c>
      <c r="U477" s="614">
        <f t="shared" si="1455"/>
        <v>0</v>
      </c>
      <c r="V477" s="770">
        <f t="shared" si="1471"/>
        <v>0</v>
      </c>
      <c r="W477" s="771">
        <f t="shared" si="1456"/>
        <v>59.749933492950255</v>
      </c>
      <c r="X477" s="771">
        <f t="shared" si="1457"/>
        <v>63.4824826138302</v>
      </c>
      <c r="Y477" s="772">
        <f t="shared" si="1458"/>
        <v>60.994263862332694</v>
      </c>
      <c r="Z477" s="770">
        <f t="shared" si="1459"/>
        <v>62.194404771906243</v>
      </c>
      <c r="AA477" s="770">
        <f t="shared" si="1460"/>
        <v>0</v>
      </c>
      <c r="AB477" s="771">
        <f t="shared" si="1461"/>
        <v>0</v>
      </c>
      <c r="AC477" s="772">
        <f t="shared" si="1462"/>
        <v>0</v>
      </c>
      <c r="AD477" s="770">
        <f t="shared" si="1463"/>
        <v>0</v>
      </c>
      <c r="AE477" s="313"/>
      <c r="AG477" s="4">
        <f t="shared" si="1472"/>
        <v>0</v>
      </c>
      <c r="AH477" s="4">
        <f t="shared" si="1464"/>
        <v>100</v>
      </c>
      <c r="AI477" s="4">
        <f t="shared" si="1465"/>
        <v>100</v>
      </c>
      <c r="AJ477" s="4">
        <f t="shared" si="1466"/>
        <v>100</v>
      </c>
      <c r="AK477" s="4">
        <f t="shared" si="1467"/>
        <v>100</v>
      </c>
      <c r="AL477" s="4">
        <f t="shared" si="1468"/>
        <v>0</v>
      </c>
      <c r="AM477" s="4">
        <f t="shared" si="1469"/>
        <v>0</v>
      </c>
      <c r="AN477" s="4">
        <f t="shared" si="1470"/>
        <v>0</v>
      </c>
    </row>
    <row r="478" spans="1:40">
      <c r="A478" s="276"/>
      <c r="B478" s="82" t="s">
        <v>66</v>
      </c>
      <c r="C478" s="87"/>
      <c r="D478" s="88">
        <v>191</v>
      </c>
      <c r="E478" s="88">
        <v>397</v>
      </c>
      <c r="F478" s="89">
        <v>33</v>
      </c>
      <c r="G478" s="98">
        <v>621</v>
      </c>
      <c r="H478" s="90"/>
      <c r="I478" s="88"/>
      <c r="J478" s="724"/>
      <c r="K478" s="90"/>
      <c r="L478" s="313"/>
      <c r="M478" s="905">
        <f t="shared" ref="M478:M480" si="1473">IF(C478&gt;0,(C478/C472)*100,)</f>
        <v>0</v>
      </c>
      <c r="N478" s="716">
        <f>IF(D478&gt;0,(D478/D472)*100,)</f>
        <v>5.3292410714285712</v>
      </c>
      <c r="O478" s="716">
        <f t="shared" ref="O478:O480" si="1474">IF(E478&gt;0,(E478/E472)*100,)</f>
        <v>5.4286886366744156</v>
      </c>
      <c r="P478" s="717">
        <f t="shared" ref="P478:P480" si="1475">IF(F478&gt;0,(F478/F472)*100,)</f>
        <v>7.112068965517242</v>
      </c>
      <c r="Q478" s="718">
        <f t="shared" ref="Q478:Q480" si="1476">IF(G478&gt;0,(G478/G472)*100,)</f>
        <v>5.4660681278056513</v>
      </c>
      <c r="R478" s="719">
        <f t="shared" ref="R478:R480" si="1477">IF(H478&gt;0,(H478/H472)*100,)</f>
        <v>0</v>
      </c>
      <c r="S478" s="716">
        <f t="shared" ref="S478:S480" si="1478">IF(I478&gt;0,(I478/I472)*100,)</f>
        <v>0</v>
      </c>
      <c r="T478" s="717">
        <f t="shared" ref="T478:T480" si="1479">IF(J478&gt;0,(J478/J472)*100,)</f>
        <v>0</v>
      </c>
      <c r="U478" s="720">
        <f t="shared" ref="U478:U480" si="1480">IF(K478&gt;0,(K478/K472)*100,)</f>
        <v>0</v>
      </c>
      <c r="V478" s="773"/>
      <c r="W478" s="774"/>
      <c r="X478" s="774"/>
      <c r="Y478" s="775"/>
      <c r="Z478" s="776"/>
      <c r="AA478" s="776"/>
      <c r="AB478" s="774"/>
      <c r="AC478" s="775"/>
      <c r="AD478" s="776"/>
      <c r="AE478" s="313"/>
    </row>
    <row r="479" spans="1:40">
      <c r="A479" s="276"/>
      <c r="B479" s="82" t="s">
        <v>866</v>
      </c>
      <c r="C479" s="87"/>
      <c r="D479" s="88">
        <v>222</v>
      </c>
      <c r="E479" s="88">
        <v>466</v>
      </c>
      <c r="F479" s="89">
        <v>38</v>
      </c>
      <c r="G479" s="98">
        <v>726</v>
      </c>
      <c r="H479" s="90"/>
      <c r="I479" s="88"/>
      <c r="J479" s="724"/>
      <c r="K479" s="90"/>
      <c r="L479" s="313"/>
      <c r="M479" s="605">
        <f t="shared" si="1473"/>
        <v>0</v>
      </c>
      <c r="N479" s="605">
        <f t="shared" ref="N479:N480" si="1481">IF(D479&gt;0,(D479/D473)*100,)</f>
        <v>6.364678899082568</v>
      </c>
      <c r="O479" s="605">
        <f t="shared" si="1474"/>
        <v>6.359170305676856</v>
      </c>
      <c r="P479" s="606">
        <f t="shared" si="1475"/>
        <v>7.5546719681908545</v>
      </c>
      <c r="Q479" s="607">
        <f t="shared" si="1476"/>
        <v>6.4139941690962097</v>
      </c>
      <c r="R479" s="608">
        <f t="shared" si="1477"/>
        <v>0</v>
      </c>
      <c r="S479" s="605">
        <f t="shared" si="1478"/>
        <v>0</v>
      </c>
      <c r="T479" s="606">
        <f t="shared" si="1479"/>
        <v>0</v>
      </c>
      <c r="U479" s="609">
        <f t="shared" si="1480"/>
        <v>0</v>
      </c>
      <c r="V479" s="734"/>
      <c r="W479" s="734"/>
      <c r="X479" s="743"/>
      <c r="Y479" s="743"/>
      <c r="Z479" s="744"/>
      <c r="AA479" s="744"/>
      <c r="AB479" s="743"/>
      <c r="AC479" s="745"/>
      <c r="AD479" s="743"/>
      <c r="AE479" s="313"/>
    </row>
    <row r="480" spans="1:40">
      <c r="A480" s="276"/>
      <c r="B480" s="86" t="s">
        <v>1058</v>
      </c>
      <c r="C480" s="91"/>
      <c r="D480" s="92">
        <v>219</v>
      </c>
      <c r="E480" s="92">
        <v>436</v>
      </c>
      <c r="F480" s="93">
        <v>38</v>
      </c>
      <c r="G480" s="99">
        <v>693</v>
      </c>
      <c r="H480" s="94"/>
      <c r="I480" s="92"/>
      <c r="J480" s="725"/>
      <c r="K480" s="94"/>
      <c r="L480" s="313"/>
      <c r="M480" s="610">
        <f t="shared" si="1473"/>
        <v>0</v>
      </c>
      <c r="N480" s="610">
        <f t="shared" si="1481"/>
        <v>5.8260175578611326</v>
      </c>
      <c r="O480" s="610">
        <f t="shared" si="1474"/>
        <v>5.7210339850413332</v>
      </c>
      <c r="P480" s="611">
        <f t="shared" si="1475"/>
        <v>7.2657743785850863</v>
      </c>
      <c r="Q480" s="612">
        <f t="shared" si="1476"/>
        <v>5.822061665126439</v>
      </c>
      <c r="R480" s="613">
        <f t="shared" si="1477"/>
        <v>0</v>
      </c>
      <c r="S480" s="610">
        <f t="shared" si="1478"/>
        <v>0</v>
      </c>
      <c r="T480" s="611">
        <f t="shared" si="1479"/>
        <v>0</v>
      </c>
      <c r="U480" s="614">
        <f t="shared" si="1480"/>
        <v>0</v>
      </c>
      <c r="V480" s="770"/>
      <c r="W480" s="771"/>
      <c r="X480" s="771"/>
      <c r="Y480" s="772"/>
      <c r="Z480" s="770"/>
      <c r="AA480" s="770"/>
      <c r="AB480" s="771"/>
      <c r="AC480" s="772"/>
      <c r="AD480" s="770"/>
      <c r="AE480" s="313"/>
    </row>
    <row r="481" spans="1:40">
      <c r="A481" s="276"/>
      <c r="B481" s="82" t="s">
        <v>68</v>
      </c>
      <c r="C481" s="87"/>
      <c r="D481" s="88">
        <v>1532</v>
      </c>
      <c r="E481" s="88">
        <v>2878</v>
      </c>
      <c r="F481" s="89">
        <v>211</v>
      </c>
      <c r="G481" s="98">
        <v>4621</v>
      </c>
      <c r="H481" s="90"/>
      <c r="I481" s="88">
        <v>0</v>
      </c>
      <c r="J481" s="724"/>
      <c r="K481" s="90">
        <v>0</v>
      </c>
      <c r="L481" s="313"/>
      <c r="M481" s="905">
        <f t="shared" ref="M481:M483" si="1482">IF(C481&gt;0,(C481/C472)*100,)</f>
        <v>0</v>
      </c>
      <c r="N481" s="716">
        <f>IF(D481&gt;0,(D481/D472)*100,)</f>
        <v>42.745535714285715</v>
      </c>
      <c r="O481" s="716">
        <f t="shared" ref="O481:O483" si="1483">IF(E481&gt;0,(E481/E472)*100,)</f>
        <v>39.354574046219057</v>
      </c>
      <c r="P481" s="717">
        <f t="shared" ref="P481:P483" si="1484">IF(F481&gt;0,(F481/F472)*100,)</f>
        <v>45.474137931034484</v>
      </c>
      <c r="Q481" s="718">
        <f t="shared" ref="Q481:Q483" si="1485">IF(G481&gt;0,(G481/G472)*100,)</f>
        <v>40.6742364228501</v>
      </c>
      <c r="R481" s="719">
        <f t="shared" ref="R481:R483" si="1486">IF(H481&gt;0,(H481/H472)*100,)</f>
        <v>0</v>
      </c>
      <c r="S481" s="716">
        <f t="shared" ref="S481:S483" si="1487">IF(I481&gt;0,(I481/I472)*100,)</f>
        <v>0</v>
      </c>
      <c r="T481" s="717">
        <f t="shared" ref="T481:T483" si="1488">IF(J481&gt;0,(J481/J472)*100,)</f>
        <v>0</v>
      </c>
      <c r="U481" s="720">
        <f t="shared" ref="U481:U483" si="1489">IF(K481&gt;0,(K481/K472)*100,)</f>
        <v>0</v>
      </c>
      <c r="V481" s="734"/>
      <c r="W481" s="734"/>
      <c r="X481" s="743"/>
      <c r="Y481" s="743"/>
      <c r="Z481" s="744"/>
      <c r="AA481" s="744"/>
      <c r="AB481" s="743"/>
      <c r="AC481" s="745"/>
      <c r="AD481" s="743"/>
      <c r="AE481" s="313"/>
    </row>
    <row r="482" spans="1:40">
      <c r="A482" s="276"/>
      <c r="B482" s="82" t="s">
        <v>868</v>
      </c>
      <c r="C482" s="87"/>
      <c r="D482" s="88">
        <v>1431</v>
      </c>
      <c r="E482" s="88">
        <v>2899</v>
      </c>
      <c r="F482" s="89">
        <v>223</v>
      </c>
      <c r="G482" s="98">
        <v>4553</v>
      </c>
      <c r="H482" s="90"/>
      <c r="I482" s="88">
        <v>0</v>
      </c>
      <c r="J482" s="724"/>
      <c r="K482" s="90">
        <v>0</v>
      </c>
      <c r="L482" s="313"/>
      <c r="M482" s="605">
        <f t="shared" si="1482"/>
        <v>0</v>
      </c>
      <c r="N482" s="605">
        <f t="shared" ref="N482:N483" si="1490">IF(D482&gt;0,(D482/D473)*100,)</f>
        <v>41.026376146788991</v>
      </c>
      <c r="O482" s="605">
        <f t="shared" si="1483"/>
        <v>39.560589519650655</v>
      </c>
      <c r="P482" s="606">
        <f t="shared" si="1484"/>
        <v>44.333996023856855</v>
      </c>
      <c r="Q482" s="607">
        <f t="shared" si="1485"/>
        <v>40.224401448891243</v>
      </c>
      <c r="R482" s="608">
        <f t="shared" si="1486"/>
        <v>0</v>
      </c>
      <c r="S482" s="605">
        <f t="shared" si="1487"/>
        <v>0</v>
      </c>
      <c r="T482" s="606">
        <f t="shared" si="1488"/>
        <v>0</v>
      </c>
      <c r="U482" s="609">
        <f t="shared" si="1489"/>
        <v>0</v>
      </c>
      <c r="V482" s="734"/>
      <c r="W482" s="734"/>
      <c r="X482" s="743"/>
      <c r="Y482" s="743"/>
      <c r="Z482" s="744"/>
      <c r="AA482" s="744"/>
      <c r="AB482" s="743"/>
      <c r="AC482" s="745"/>
      <c r="AD482" s="743"/>
      <c r="AE482" s="313"/>
    </row>
    <row r="483" spans="1:40">
      <c r="A483" s="276"/>
      <c r="B483" s="86" t="s">
        <v>1056</v>
      </c>
      <c r="C483" s="91"/>
      <c r="D483" s="92">
        <v>1513</v>
      </c>
      <c r="E483" s="92">
        <v>2783</v>
      </c>
      <c r="F483" s="93">
        <v>204</v>
      </c>
      <c r="G483" s="99">
        <v>4500</v>
      </c>
      <c r="H483" s="94"/>
      <c r="I483" s="92">
        <v>0</v>
      </c>
      <c r="J483" s="725"/>
      <c r="K483" s="94">
        <v>0</v>
      </c>
      <c r="L483" s="313"/>
      <c r="M483" s="610">
        <f t="shared" si="1482"/>
        <v>0</v>
      </c>
      <c r="N483" s="610">
        <f t="shared" si="1490"/>
        <v>40.250066507049745</v>
      </c>
      <c r="O483" s="610">
        <f t="shared" si="1483"/>
        <v>36.517517386169793</v>
      </c>
      <c r="P483" s="611">
        <f t="shared" si="1484"/>
        <v>39.005736137667299</v>
      </c>
      <c r="Q483" s="612">
        <f t="shared" si="1485"/>
        <v>37.805595228093757</v>
      </c>
      <c r="R483" s="613">
        <f t="shared" si="1486"/>
        <v>0</v>
      </c>
      <c r="S483" s="610">
        <f t="shared" si="1487"/>
        <v>0</v>
      </c>
      <c r="T483" s="611">
        <f t="shared" si="1488"/>
        <v>0</v>
      </c>
      <c r="U483" s="614">
        <f t="shared" si="1489"/>
        <v>0</v>
      </c>
      <c r="V483" s="777" t="s">
        <v>649</v>
      </c>
      <c r="W483" s="771"/>
      <c r="X483" s="771"/>
      <c r="Y483" s="772"/>
      <c r="Z483" s="770"/>
      <c r="AA483" s="770"/>
      <c r="AB483" s="771"/>
      <c r="AC483" s="772"/>
      <c r="AD483" s="770"/>
      <c r="AE483" s="313"/>
    </row>
    <row r="484" spans="1:40">
      <c r="A484" s="276"/>
      <c r="B484" s="82" t="s">
        <v>70</v>
      </c>
      <c r="C484" s="87"/>
      <c r="D484" s="88">
        <v>314</v>
      </c>
      <c r="E484" s="88">
        <v>1106</v>
      </c>
      <c r="F484" s="89">
        <v>54</v>
      </c>
      <c r="G484" s="98">
        <v>1474</v>
      </c>
      <c r="H484" s="90"/>
      <c r="I484" s="88"/>
      <c r="J484" s="724"/>
      <c r="K484" s="90"/>
      <c r="L484" s="313"/>
      <c r="M484" s="905">
        <f t="shared" ref="M484:M486" si="1491">IF(C484&gt;0,(C484/C470)*100,)</f>
        <v>0</v>
      </c>
      <c r="N484" s="716">
        <f t="shared" ref="N484:N486" si="1492">IF(D484&gt;0,(D484/D470)*100,)</f>
        <v>8.9484183528070673</v>
      </c>
      <c r="O484" s="716">
        <f t="shared" ref="O484:O486" si="1493">IF(E484&gt;0,(E484/E470)*100,)</f>
        <v>16.098981077147016</v>
      </c>
      <c r="P484" s="717">
        <f t="shared" ref="P484:P486" si="1494">IF(F484&gt;0,(F484/F470)*100,)</f>
        <v>10.997963340122199</v>
      </c>
      <c r="Q484" s="718">
        <f t="shared" ref="Q484:Q486" si="1495">IF(G484&gt;0,(G484/G470)*100,)</f>
        <v>13.560257589696413</v>
      </c>
      <c r="R484" s="719">
        <f t="shared" ref="R484:R486" si="1496">IF(H484&gt;0,(H484/H470)*100,)</f>
        <v>0</v>
      </c>
      <c r="S484" s="716">
        <f t="shared" ref="S484:S486" si="1497">IF(I484&gt;0,(I484/I470)*100,)</f>
        <v>0</v>
      </c>
      <c r="T484" s="717">
        <f t="shared" ref="T484:T486" si="1498">IF(J484&gt;0,(J484/J470)*100,)</f>
        <v>0</v>
      </c>
      <c r="U484" s="720">
        <f t="shared" ref="U484:U486" si="1499">IF(K484&gt;0,(K484/K470)*100,)</f>
        <v>0</v>
      </c>
      <c r="V484" s="773">
        <f>+M484+M487+M490</f>
        <v>0</v>
      </c>
      <c r="W484" s="774">
        <f t="shared" ref="W484:W486" si="1500">+N484+N487+N490</f>
        <v>40.210886292390995</v>
      </c>
      <c r="X484" s="774">
        <f t="shared" ref="X484:X486" si="1501">+O484+O487+O490</f>
        <v>49.272197962154294</v>
      </c>
      <c r="Y484" s="775">
        <f t="shared" ref="Y484:Y486" si="1502">+P484+P487+P490</f>
        <v>37.270875763747455</v>
      </c>
      <c r="Z484" s="776">
        <f t="shared" ref="Z484:Z486" si="1503">+Q484+Q487+Q490</f>
        <v>45.804967801287951</v>
      </c>
      <c r="AA484" s="776">
        <f t="shared" ref="AA484:AA486" si="1504">+R484+R487+R490</f>
        <v>0</v>
      </c>
      <c r="AB484" s="774">
        <f t="shared" ref="AB484:AB486" si="1505">+S484+S487+S490</f>
        <v>0</v>
      </c>
      <c r="AC484" s="775">
        <f t="shared" ref="AC484:AC486" si="1506">+T484+T487+T490</f>
        <v>0</v>
      </c>
      <c r="AD484" s="776">
        <f t="shared" ref="AD484:AD486" si="1507">+U484+U487+U490</f>
        <v>0</v>
      </c>
      <c r="AE484" s="313"/>
      <c r="AG484" s="4">
        <f>+M484+M487+M490+M493</f>
        <v>0</v>
      </c>
      <c r="AH484" s="4">
        <f t="shared" ref="AH484:AH486" si="1508">+N484+N487+N490+N493</f>
        <v>100</v>
      </c>
      <c r="AI484" s="4">
        <f t="shared" ref="AI484:AI486" si="1509">+O484+O487+O490+O493</f>
        <v>100</v>
      </c>
      <c r="AJ484" s="4">
        <f t="shared" ref="AJ484:AJ486" si="1510">+P484+P487+P490+P493</f>
        <v>100</v>
      </c>
      <c r="AK484" s="4">
        <f t="shared" ref="AK484:AK486" si="1511">+Q484+Q487+Q490+Q493</f>
        <v>100</v>
      </c>
      <c r="AL484" s="4">
        <f t="shared" ref="AL484:AL486" si="1512">+R484+R487+R490+R493</f>
        <v>0</v>
      </c>
      <c r="AM484" s="4">
        <f t="shared" ref="AM484:AM486" si="1513">+S484+S487+S490+S493</f>
        <v>0</v>
      </c>
      <c r="AN484" s="4">
        <f t="shared" ref="AN484:AN486" si="1514">+T484+T487+T490+T493</f>
        <v>0</v>
      </c>
    </row>
    <row r="485" spans="1:40">
      <c r="A485" s="276"/>
      <c r="B485" s="82" t="s">
        <v>870</v>
      </c>
      <c r="C485" s="87"/>
      <c r="D485" s="88">
        <v>264</v>
      </c>
      <c r="E485" s="88">
        <v>891</v>
      </c>
      <c r="F485" s="89">
        <v>41</v>
      </c>
      <c r="G485" s="98">
        <v>1196</v>
      </c>
      <c r="H485" s="90"/>
      <c r="I485" s="88"/>
      <c r="J485" s="724"/>
      <c r="K485" s="90"/>
      <c r="L485" s="313"/>
      <c r="M485" s="605">
        <f t="shared" si="1491"/>
        <v>0</v>
      </c>
      <c r="N485" s="605">
        <f t="shared" si="1492"/>
        <v>7.3825503355704702</v>
      </c>
      <c r="O485" s="605">
        <f t="shared" si="1493"/>
        <v>12.992125984251967</v>
      </c>
      <c r="P485" s="606">
        <f t="shared" si="1494"/>
        <v>8.6134453781512601</v>
      </c>
      <c r="Q485" s="607">
        <f t="shared" si="1495"/>
        <v>10.962419798350137</v>
      </c>
      <c r="R485" s="608">
        <f t="shared" si="1496"/>
        <v>0</v>
      </c>
      <c r="S485" s="605">
        <f t="shared" si="1497"/>
        <v>0</v>
      </c>
      <c r="T485" s="606">
        <f t="shared" si="1498"/>
        <v>0</v>
      </c>
      <c r="U485" s="609">
        <f t="shared" si="1499"/>
        <v>0</v>
      </c>
      <c r="V485" s="734">
        <f t="shared" ref="V485:V486" si="1515">+M485+M488+M491</f>
        <v>0</v>
      </c>
      <c r="W485" s="734">
        <f t="shared" si="1500"/>
        <v>36.856823266219244</v>
      </c>
      <c r="X485" s="743">
        <f t="shared" si="1501"/>
        <v>45.581802274715656</v>
      </c>
      <c r="Y485" s="743">
        <f t="shared" si="1502"/>
        <v>41.176470588235297</v>
      </c>
      <c r="Z485" s="744">
        <f t="shared" si="1503"/>
        <v>42.529789184234644</v>
      </c>
      <c r="AA485" s="744">
        <f t="shared" si="1504"/>
        <v>0</v>
      </c>
      <c r="AB485" s="743">
        <f t="shared" si="1505"/>
        <v>0</v>
      </c>
      <c r="AC485" s="745">
        <f t="shared" si="1506"/>
        <v>0</v>
      </c>
      <c r="AD485" s="743">
        <f t="shared" si="1507"/>
        <v>0</v>
      </c>
      <c r="AE485" s="313"/>
      <c r="AG485" s="4">
        <f t="shared" ref="AG485:AG486" si="1516">+M485+M488+M491+M494</f>
        <v>0</v>
      </c>
      <c r="AH485" s="4">
        <f t="shared" si="1508"/>
        <v>100</v>
      </c>
      <c r="AI485" s="4">
        <f t="shared" si="1509"/>
        <v>100</v>
      </c>
      <c r="AJ485" s="4">
        <f t="shared" si="1510"/>
        <v>100</v>
      </c>
      <c r="AK485" s="4">
        <f t="shared" si="1511"/>
        <v>100</v>
      </c>
      <c r="AL485" s="4">
        <f t="shared" si="1512"/>
        <v>0</v>
      </c>
      <c r="AM485" s="4">
        <f t="shared" si="1513"/>
        <v>0</v>
      </c>
      <c r="AN485" s="4">
        <f t="shared" si="1514"/>
        <v>0</v>
      </c>
    </row>
    <row r="486" spans="1:40">
      <c r="A486" s="276"/>
      <c r="B486" s="86" t="s">
        <v>1060</v>
      </c>
      <c r="C486" s="91"/>
      <c r="D486" s="92">
        <v>234</v>
      </c>
      <c r="E486" s="92">
        <v>959</v>
      </c>
      <c r="F486" s="93">
        <v>32</v>
      </c>
      <c r="G486" s="99">
        <v>1225</v>
      </c>
      <c r="H486" s="94"/>
      <c r="I486" s="714"/>
      <c r="J486" s="725"/>
      <c r="K486" s="94"/>
      <c r="L486" s="313"/>
      <c r="M486" s="610">
        <f t="shared" si="1491"/>
        <v>0</v>
      </c>
      <c r="N486" s="610">
        <f t="shared" si="1492"/>
        <v>6.5290178571428577</v>
      </c>
      <c r="O486" s="610">
        <f t="shared" si="1493"/>
        <v>13.113633255845755</v>
      </c>
      <c r="P486" s="611">
        <f t="shared" si="1494"/>
        <v>6.8965517241379306</v>
      </c>
      <c r="Q486" s="612">
        <f t="shared" si="1495"/>
        <v>10.782501540357362</v>
      </c>
      <c r="R486" s="613">
        <f t="shared" si="1496"/>
        <v>0</v>
      </c>
      <c r="S486" s="610">
        <f t="shared" si="1497"/>
        <v>0</v>
      </c>
      <c r="T486" s="611">
        <f t="shared" si="1498"/>
        <v>0</v>
      </c>
      <c r="U486" s="614">
        <f t="shared" si="1499"/>
        <v>0</v>
      </c>
      <c r="V486" s="770">
        <f t="shared" si="1515"/>
        <v>0</v>
      </c>
      <c r="W486" s="771">
        <f t="shared" si="1500"/>
        <v>39.453125</v>
      </c>
      <c r="X486" s="771">
        <f t="shared" si="1501"/>
        <v>46.191713387118824</v>
      </c>
      <c r="Y486" s="772">
        <f t="shared" si="1502"/>
        <v>39.655172413793103</v>
      </c>
      <c r="Z486" s="770">
        <f t="shared" si="1503"/>
        <v>43.798961359035296</v>
      </c>
      <c r="AA486" s="770">
        <f t="shared" si="1504"/>
        <v>0</v>
      </c>
      <c r="AB486" s="771">
        <f t="shared" si="1505"/>
        <v>0</v>
      </c>
      <c r="AC486" s="772">
        <f t="shared" si="1506"/>
        <v>0</v>
      </c>
      <c r="AD486" s="770">
        <f t="shared" si="1507"/>
        <v>0</v>
      </c>
      <c r="AE486" s="313"/>
      <c r="AG486" s="4">
        <f t="shared" si="1516"/>
        <v>0</v>
      </c>
      <c r="AH486" s="4">
        <f t="shared" si="1508"/>
        <v>100</v>
      </c>
      <c r="AI486" s="4">
        <f t="shared" si="1509"/>
        <v>100</v>
      </c>
      <c r="AJ486" s="4">
        <f t="shared" si="1510"/>
        <v>100</v>
      </c>
      <c r="AK486" s="4">
        <f t="shared" si="1511"/>
        <v>100</v>
      </c>
      <c r="AL486" s="4">
        <f t="shared" si="1512"/>
        <v>0</v>
      </c>
      <c r="AM486" s="4">
        <f t="shared" si="1513"/>
        <v>0</v>
      </c>
      <c r="AN486" s="4">
        <f t="shared" si="1514"/>
        <v>0</v>
      </c>
    </row>
    <row r="487" spans="1:40">
      <c r="A487" s="276"/>
      <c r="B487" s="82" t="s">
        <v>72</v>
      </c>
      <c r="C487" s="87"/>
      <c r="D487" s="88">
        <v>665</v>
      </c>
      <c r="E487" s="88">
        <v>1079</v>
      </c>
      <c r="F487" s="89">
        <v>63</v>
      </c>
      <c r="G487" s="98">
        <v>1807</v>
      </c>
      <c r="H487" s="90"/>
      <c r="I487" s="88"/>
      <c r="J487" s="724"/>
      <c r="K487" s="90"/>
      <c r="L487" s="313"/>
      <c r="M487" s="905">
        <f t="shared" ref="M487:M489" si="1517">IF(C487&gt;0,(C487/C470)*100,)</f>
        <v>0</v>
      </c>
      <c r="N487" s="716">
        <f t="shared" ref="N487:N489" si="1518">IF(D487&gt;0,(D487/D470)*100,)</f>
        <v>18.951268167569108</v>
      </c>
      <c r="O487" s="716">
        <f t="shared" ref="O487:O489" si="1519">IF(E487&gt;0,(E487/E470)*100,)</f>
        <v>15.705967976710337</v>
      </c>
      <c r="P487" s="717">
        <f t="shared" ref="P487:P489" si="1520">IF(F487&gt;0,(F487/F470)*100,)</f>
        <v>12.830957230142568</v>
      </c>
      <c r="Q487" s="718">
        <f t="shared" ref="Q487:Q489" si="1521">IF(G487&gt;0,(G487/G470)*100,)</f>
        <v>16.623735050597976</v>
      </c>
      <c r="R487" s="719">
        <f t="shared" ref="R487:R489" si="1522">IF(H487&gt;0,(H487/H470)*100,)</f>
        <v>0</v>
      </c>
      <c r="S487" s="716">
        <f t="shared" ref="S487:S489" si="1523">IF(I487&gt;0,(I487/I470)*100,)</f>
        <v>0</v>
      </c>
      <c r="T487" s="717">
        <f t="shared" ref="T487:T489" si="1524">IF(J487&gt;0,(J487/J470)*100,)</f>
        <v>0</v>
      </c>
      <c r="U487" s="720">
        <f t="shared" ref="U487:U489" si="1525">IF(K487&gt;0,(K487/K470)*100,)</f>
        <v>0</v>
      </c>
      <c r="V487" s="773"/>
      <c r="W487" s="774"/>
      <c r="X487" s="774"/>
      <c r="Y487" s="775"/>
      <c r="Z487" s="776"/>
      <c r="AA487" s="776"/>
      <c r="AB487" s="774"/>
      <c r="AC487" s="775"/>
      <c r="AD487" s="776"/>
      <c r="AE487" s="313"/>
    </row>
    <row r="488" spans="1:40">
      <c r="A488" s="276"/>
      <c r="B488" s="82" t="s">
        <v>872</v>
      </c>
      <c r="C488" s="87"/>
      <c r="D488" s="88">
        <v>579</v>
      </c>
      <c r="E488" s="88">
        <v>1026</v>
      </c>
      <c r="F488" s="89">
        <v>66</v>
      </c>
      <c r="G488" s="98">
        <v>1671</v>
      </c>
      <c r="H488" s="90"/>
      <c r="I488" s="88"/>
      <c r="J488" s="724"/>
      <c r="K488" s="90"/>
      <c r="L488" s="313"/>
      <c r="M488" s="605">
        <f t="shared" si="1517"/>
        <v>0</v>
      </c>
      <c r="N488" s="605">
        <f t="shared" si="1518"/>
        <v>16.191275167785236</v>
      </c>
      <c r="O488" s="605">
        <f t="shared" si="1519"/>
        <v>14.960629921259844</v>
      </c>
      <c r="P488" s="606">
        <f t="shared" si="1520"/>
        <v>13.865546218487395</v>
      </c>
      <c r="Q488" s="607">
        <f t="shared" si="1521"/>
        <v>15.316223648029331</v>
      </c>
      <c r="R488" s="608">
        <f t="shared" si="1522"/>
        <v>0</v>
      </c>
      <c r="S488" s="605">
        <f t="shared" si="1523"/>
        <v>0</v>
      </c>
      <c r="T488" s="606">
        <f t="shared" si="1524"/>
        <v>0</v>
      </c>
      <c r="U488" s="609">
        <f t="shared" si="1525"/>
        <v>0</v>
      </c>
      <c r="V488" s="734"/>
      <c r="W488" s="734"/>
      <c r="X488" s="743"/>
      <c r="Y488" s="743"/>
      <c r="Z488" s="744"/>
      <c r="AA488" s="744"/>
      <c r="AB488" s="743"/>
      <c r="AC488" s="745"/>
      <c r="AD488" s="743"/>
      <c r="AE488" s="313"/>
    </row>
    <row r="489" spans="1:40">
      <c r="A489" s="276"/>
      <c r="B489" s="86" t="s">
        <v>1062</v>
      </c>
      <c r="C489" s="91"/>
      <c r="D489" s="92">
        <v>684</v>
      </c>
      <c r="E489" s="92">
        <v>1198</v>
      </c>
      <c r="F489" s="93">
        <v>75</v>
      </c>
      <c r="G489" s="99">
        <v>1957</v>
      </c>
      <c r="H489" s="94"/>
      <c r="I489" s="92"/>
      <c r="J489" s="725"/>
      <c r="K489" s="94"/>
      <c r="L489" s="313"/>
      <c r="M489" s="610">
        <f t="shared" si="1517"/>
        <v>0</v>
      </c>
      <c r="N489" s="610">
        <f t="shared" si="1518"/>
        <v>19.084821428571427</v>
      </c>
      <c r="O489" s="610">
        <f t="shared" si="1519"/>
        <v>16.381785860795841</v>
      </c>
      <c r="P489" s="611">
        <f t="shared" si="1520"/>
        <v>16.163793103448278</v>
      </c>
      <c r="Q489" s="612">
        <f t="shared" si="1521"/>
        <v>17.225596338350496</v>
      </c>
      <c r="R489" s="613">
        <f t="shared" si="1522"/>
        <v>0</v>
      </c>
      <c r="S489" s="610">
        <f t="shared" si="1523"/>
        <v>0</v>
      </c>
      <c r="T489" s="611">
        <f t="shared" si="1524"/>
        <v>0</v>
      </c>
      <c r="U489" s="614">
        <f t="shared" si="1525"/>
        <v>0</v>
      </c>
      <c r="V489" s="770"/>
      <c r="W489" s="771"/>
      <c r="X489" s="771"/>
      <c r="Y489" s="772"/>
      <c r="Z489" s="770"/>
      <c r="AA489" s="770"/>
      <c r="AB489" s="771"/>
      <c r="AC489" s="772"/>
      <c r="AD489" s="770"/>
      <c r="AE489" s="313"/>
    </row>
    <row r="490" spans="1:40">
      <c r="A490" s="276"/>
      <c r="B490" s="82" t="s">
        <v>74</v>
      </c>
      <c r="C490" s="87"/>
      <c r="D490" s="88">
        <v>432</v>
      </c>
      <c r="E490" s="88">
        <v>1200</v>
      </c>
      <c r="F490" s="89">
        <v>66</v>
      </c>
      <c r="G490" s="98">
        <v>1698</v>
      </c>
      <c r="H490" s="90"/>
      <c r="I490" s="88"/>
      <c r="J490" s="724"/>
      <c r="K490" s="90"/>
      <c r="L490" s="313"/>
      <c r="M490" s="905">
        <f t="shared" ref="M490:M492" si="1526">IF(C490&gt;0,(C490/C470)*100,)</f>
        <v>0</v>
      </c>
      <c r="N490" s="716">
        <f t="shared" ref="N490:N492" si="1527">IF(D490&gt;0,(D490/D470)*100,)</f>
        <v>12.311199772014819</v>
      </c>
      <c r="O490" s="716">
        <f t="shared" ref="O490:O492" si="1528">IF(E490&gt;0,(E490/E470)*100,)</f>
        <v>17.467248908296941</v>
      </c>
      <c r="P490" s="717">
        <f t="shared" ref="P490:P492" si="1529">IF(F490&gt;0,(F490/F470)*100,)</f>
        <v>13.441955193482688</v>
      </c>
      <c r="Q490" s="718">
        <f t="shared" ref="Q490:Q492" si="1530">IF(G490&gt;0,(G490/G470)*100,)</f>
        <v>15.620975160993561</v>
      </c>
      <c r="R490" s="719">
        <f t="shared" ref="R490:R492" si="1531">IF(H490&gt;0,(H490/H470)*100,)</f>
        <v>0</v>
      </c>
      <c r="S490" s="716">
        <f t="shared" ref="S490:S492" si="1532">IF(I490&gt;0,(I490/I470)*100,)</f>
        <v>0</v>
      </c>
      <c r="T490" s="717">
        <f t="shared" ref="T490:T492" si="1533">IF(J490&gt;0,(J490/J470)*100,)</f>
        <v>0</v>
      </c>
      <c r="U490" s="720">
        <f t="shared" ref="U490:U492" si="1534">IF(K490&gt;0,(K490/K470)*100,)</f>
        <v>0</v>
      </c>
      <c r="V490" s="773"/>
      <c r="W490" s="774"/>
      <c r="X490" s="774"/>
      <c r="Y490" s="775"/>
      <c r="Z490" s="776"/>
      <c r="AA490" s="776"/>
      <c r="AB490" s="774"/>
      <c r="AC490" s="775"/>
      <c r="AD490" s="776"/>
      <c r="AE490" s="313"/>
    </row>
    <row r="491" spans="1:40">
      <c r="A491" s="276"/>
      <c r="B491" s="82" t="s">
        <v>874</v>
      </c>
      <c r="C491" s="87"/>
      <c r="D491" s="88">
        <v>475</v>
      </c>
      <c r="E491" s="88">
        <v>1209</v>
      </c>
      <c r="F491" s="89">
        <v>89</v>
      </c>
      <c r="G491" s="98">
        <v>1773</v>
      </c>
      <c r="H491" s="90"/>
      <c r="I491" s="88"/>
      <c r="J491" s="724"/>
      <c r="K491" s="90"/>
      <c r="L491" s="313"/>
      <c r="M491" s="605">
        <f t="shared" si="1526"/>
        <v>0</v>
      </c>
      <c r="N491" s="605">
        <f t="shared" si="1527"/>
        <v>13.282997762863536</v>
      </c>
      <c r="O491" s="605">
        <f t="shared" si="1528"/>
        <v>17.629046369203849</v>
      </c>
      <c r="P491" s="606">
        <f t="shared" si="1529"/>
        <v>18.69747899159664</v>
      </c>
      <c r="Q491" s="607">
        <f t="shared" si="1530"/>
        <v>16.251145737855179</v>
      </c>
      <c r="R491" s="608">
        <f t="shared" si="1531"/>
        <v>0</v>
      </c>
      <c r="S491" s="605">
        <f t="shared" si="1532"/>
        <v>0</v>
      </c>
      <c r="T491" s="606">
        <f t="shared" si="1533"/>
        <v>0</v>
      </c>
      <c r="U491" s="609">
        <f t="shared" si="1534"/>
        <v>0</v>
      </c>
      <c r="V491" s="734"/>
      <c r="W491" s="734"/>
      <c r="X491" s="743"/>
      <c r="Y491" s="743"/>
      <c r="Z491" s="744"/>
      <c r="AA491" s="744"/>
      <c r="AB491" s="743"/>
      <c r="AC491" s="745"/>
      <c r="AD491" s="743"/>
      <c r="AE491" s="313"/>
    </row>
    <row r="492" spans="1:40">
      <c r="A492" s="276"/>
      <c r="B492" s="86" t="s">
        <v>1064</v>
      </c>
      <c r="C492" s="91"/>
      <c r="D492" s="92">
        <v>496</v>
      </c>
      <c r="E492" s="92">
        <v>1221</v>
      </c>
      <c r="F492" s="93">
        <v>77</v>
      </c>
      <c r="G492" s="99">
        <v>1794</v>
      </c>
      <c r="H492" s="94"/>
      <c r="I492" s="92"/>
      <c r="J492" s="725"/>
      <c r="K492" s="94"/>
      <c r="L492" s="313"/>
      <c r="M492" s="610">
        <f t="shared" si="1526"/>
        <v>0</v>
      </c>
      <c r="N492" s="610">
        <f t="shared" si="1527"/>
        <v>13.839285714285715</v>
      </c>
      <c r="O492" s="610">
        <f t="shared" si="1528"/>
        <v>16.696294270477232</v>
      </c>
      <c r="P492" s="611">
        <f t="shared" si="1529"/>
        <v>16.594827586206897</v>
      </c>
      <c r="Q492" s="612">
        <f t="shared" si="1530"/>
        <v>15.790863480327436</v>
      </c>
      <c r="R492" s="613">
        <f t="shared" si="1531"/>
        <v>0</v>
      </c>
      <c r="S492" s="610">
        <f t="shared" si="1532"/>
        <v>0</v>
      </c>
      <c r="T492" s="611">
        <f t="shared" si="1533"/>
        <v>0</v>
      </c>
      <c r="U492" s="614">
        <f t="shared" si="1534"/>
        <v>0</v>
      </c>
      <c r="V492" s="770"/>
      <c r="W492" s="771"/>
      <c r="X492" s="771"/>
      <c r="Y492" s="772"/>
      <c r="Z492" s="770"/>
      <c r="AA492" s="770"/>
      <c r="AB492" s="771"/>
      <c r="AC492" s="772"/>
      <c r="AD492" s="770"/>
      <c r="AE492" s="313"/>
    </row>
    <row r="493" spans="1:40">
      <c r="A493" s="276"/>
      <c r="B493" s="641" t="s">
        <v>76</v>
      </c>
      <c r="C493" s="642"/>
      <c r="D493" s="618">
        <v>2098</v>
      </c>
      <c r="E493" s="618">
        <v>3485</v>
      </c>
      <c r="F493" s="602">
        <v>308</v>
      </c>
      <c r="G493" s="721">
        <v>5891</v>
      </c>
      <c r="H493" s="601"/>
      <c r="I493" s="618">
        <v>0</v>
      </c>
      <c r="J493" s="723"/>
      <c r="K493" s="601">
        <v>0</v>
      </c>
      <c r="L493" s="313"/>
      <c r="M493" s="905">
        <f>IF(C493&gt;0,(C493/C470)*100,)</f>
        <v>0</v>
      </c>
      <c r="N493" s="716">
        <f t="shared" ref="N493:N495" si="1535">IF(D493&gt;0,(D493/D470)*100,)</f>
        <v>59.789113707609012</v>
      </c>
      <c r="O493" s="716">
        <f t="shared" ref="O493:O495" si="1536">IF(E493&gt;0,(E493/E470)*100,)</f>
        <v>50.727802037845706</v>
      </c>
      <c r="P493" s="717">
        <f t="shared" ref="P493:P495" si="1537">IF(F493&gt;0,(F493/F470)*100,)</f>
        <v>62.729124236252545</v>
      </c>
      <c r="Q493" s="718">
        <f t="shared" ref="Q493:Q495" si="1538">IF(G493&gt;0,(G493/G470)*100,)</f>
        <v>54.195032198712056</v>
      </c>
      <c r="R493" s="719">
        <f t="shared" ref="R493:R495" si="1539">IF(H493&gt;0,(H493/H470)*100,)</f>
        <v>0</v>
      </c>
      <c r="S493" s="716">
        <f t="shared" ref="S493:S495" si="1540">IF(I493&gt;0,(I493/I470)*100,)</f>
        <v>0</v>
      </c>
      <c r="T493" s="717">
        <f t="shared" ref="T493:T495" si="1541">IF(J493&gt;0,(J493/J470)*100,)</f>
        <v>0</v>
      </c>
      <c r="U493" s="720">
        <f t="shared" ref="U493:U495" si="1542">IF(K493&gt;0,(K493/K470)*100,)</f>
        <v>0</v>
      </c>
      <c r="V493" s="773"/>
      <c r="W493" s="774"/>
      <c r="X493" s="774"/>
      <c r="Y493" s="775"/>
      <c r="Z493" s="776"/>
      <c r="AA493" s="776"/>
      <c r="AB493" s="774"/>
      <c r="AC493" s="775"/>
      <c r="AD493" s="776"/>
      <c r="AE493" s="313"/>
    </row>
    <row r="494" spans="1:40">
      <c r="A494" s="276"/>
      <c r="B494" s="82" t="s">
        <v>876</v>
      </c>
      <c r="C494" s="87"/>
      <c r="D494" s="88">
        <v>2258</v>
      </c>
      <c r="E494" s="88">
        <v>3732</v>
      </c>
      <c r="F494" s="89">
        <v>280</v>
      </c>
      <c r="G494" s="98">
        <v>6270</v>
      </c>
      <c r="H494" s="90"/>
      <c r="I494" s="88">
        <v>0</v>
      </c>
      <c r="J494" s="724"/>
      <c r="K494" s="90">
        <v>0</v>
      </c>
      <c r="L494" s="313"/>
      <c r="M494" s="605">
        <f t="shared" ref="M494:M495" si="1543">IF(C494&gt;0,(C494/C471)*100,)</f>
        <v>0</v>
      </c>
      <c r="N494" s="605">
        <f t="shared" si="1535"/>
        <v>63.143176733780763</v>
      </c>
      <c r="O494" s="605">
        <f t="shared" si="1536"/>
        <v>54.418197725284337</v>
      </c>
      <c r="P494" s="606">
        <f t="shared" si="1537"/>
        <v>58.82352941176471</v>
      </c>
      <c r="Q494" s="607">
        <f t="shared" si="1538"/>
        <v>57.470210815765356</v>
      </c>
      <c r="R494" s="608">
        <f t="shared" si="1539"/>
        <v>0</v>
      </c>
      <c r="S494" s="605">
        <f t="shared" si="1540"/>
        <v>0</v>
      </c>
      <c r="T494" s="606">
        <f t="shared" si="1541"/>
        <v>0</v>
      </c>
      <c r="U494" s="609">
        <f t="shared" si="1542"/>
        <v>0</v>
      </c>
      <c r="V494" s="734"/>
      <c r="W494" s="734"/>
      <c r="X494" s="743"/>
      <c r="Y494" s="743"/>
      <c r="Z494" s="744"/>
      <c r="AA494" s="744"/>
      <c r="AB494" s="743"/>
      <c r="AC494" s="745"/>
      <c r="AD494" s="743"/>
      <c r="AE494" s="313"/>
    </row>
    <row r="495" spans="1:40">
      <c r="A495" s="276"/>
      <c r="B495" s="86" t="s">
        <v>1066</v>
      </c>
      <c r="C495" s="91"/>
      <c r="D495" s="92">
        <v>2170</v>
      </c>
      <c r="E495" s="92">
        <v>3935</v>
      </c>
      <c r="F495" s="93">
        <v>280</v>
      </c>
      <c r="G495" s="99">
        <v>6385</v>
      </c>
      <c r="H495" s="94"/>
      <c r="I495" s="92">
        <v>0</v>
      </c>
      <c r="J495" s="725"/>
      <c r="K495" s="94">
        <v>0</v>
      </c>
      <c r="L495" s="313"/>
      <c r="M495" s="610">
        <f t="shared" si="1543"/>
        <v>0</v>
      </c>
      <c r="N495" s="610">
        <f t="shared" si="1535"/>
        <v>60.546875</v>
      </c>
      <c r="O495" s="610">
        <f t="shared" si="1536"/>
        <v>53.808286612881176</v>
      </c>
      <c r="P495" s="611">
        <f t="shared" si="1537"/>
        <v>60.344827586206897</v>
      </c>
      <c r="Q495" s="612">
        <f t="shared" si="1538"/>
        <v>56.201038640964704</v>
      </c>
      <c r="R495" s="613">
        <f t="shared" si="1539"/>
        <v>0</v>
      </c>
      <c r="S495" s="610">
        <f t="shared" si="1540"/>
        <v>0</v>
      </c>
      <c r="T495" s="611">
        <f t="shared" si="1541"/>
        <v>0</v>
      </c>
      <c r="U495" s="614">
        <f t="shared" si="1542"/>
        <v>0</v>
      </c>
      <c r="V495" s="770"/>
      <c r="W495" s="771"/>
      <c r="X495" s="771"/>
      <c r="Y495" s="772"/>
      <c r="Z495" s="770"/>
      <c r="AA495" s="770"/>
      <c r="AB495" s="771"/>
      <c r="AC495" s="772"/>
      <c r="AD495" s="770"/>
      <c r="AE495" s="313"/>
    </row>
    <row r="496" spans="1:40">
      <c r="A496" s="276"/>
      <c r="B496" s="82" t="s">
        <v>439</v>
      </c>
      <c r="C496" s="87"/>
      <c r="D496" s="88">
        <v>524</v>
      </c>
      <c r="E496" s="88">
        <v>1463</v>
      </c>
      <c r="F496" s="89">
        <v>89</v>
      </c>
      <c r="G496" s="98">
        <v>2076</v>
      </c>
      <c r="H496" s="90"/>
      <c r="I496" s="88"/>
      <c r="J496" s="724"/>
      <c r="K496" s="90"/>
      <c r="L496" s="313"/>
      <c r="M496" s="605">
        <f>IF(C496&gt;0,(C496/C467)*100,)</f>
        <v>0</v>
      </c>
      <c r="N496" s="605">
        <f t="shared" ref="N496:N498" si="1544">IF(D496&gt;0,(D496/D467)*100,)</f>
        <v>15.548961424332344</v>
      </c>
      <c r="O496" s="605">
        <f t="shared" ref="O496:O498" si="1545">IF(E496&gt;0,(E496/E467)*100,)</f>
        <v>22.079686085119228</v>
      </c>
      <c r="P496" s="606">
        <f t="shared" ref="P496:P498" si="1546">IF(F496&gt;0,(F496/F467)*100,)</f>
        <v>17.871485943775099</v>
      </c>
      <c r="Q496" s="722">
        <f t="shared" ref="Q496:Q498" si="1547">IF(G496&gt;0,(G496/G467)*100,)</f>
        <v>19.782732990280159</v>
      </c>
      <c r="R496" s="608">
        <f t="shared" ref="R496:R498" si="1548">IF(H496&gt;0,(H496/H467)*100,)</f>
        <v>0</v>
      </c>
      <c r="S496" s="605">
        <f t="shared" ref="S496:S498" si="1549">IF(I496&gt;0,(I496/I467)*100,)</f>
        <v>0</v>
      </c>
      <c r="T496" s="606">
        <f t="shared" ref="T496:T498" si="1550">IF(J496&gt;0,(J496/J467)*100,)</f>
        <v>0</v>
      </c>
      <c r="U496" s="609">
        <f t="shared" ref="U496:U498" si="1551">IF(K496&gt;0,(K496/K467)*100,)</f>
        <v>0</v>
      </c>
      <c r="V496" s="766"/>
      <c r="W496" s="767"/>
      <c r="X496" s="767"/>
      <c r="Y496" s="768"/>
      <c r="Z496" s="769"/>
      <c r="AA496" s="769"/>
      <c r="AB496" s="767"/>
      <c r="AC496" s="768"/>
      <c r="AD496" s="769"/>
      <c r="AE496" s="313"/>
    </row>
    <row r="497" spans="1:40">
      <c r="A497" s="276"/>
      <c r="B497" s="82" t="s">
        <v>878</v>
      </c>
      <c r="C497" s="87"/>
      <c r="D497" s="88">
        <v>508</v>
      </c>
      <c r="E497" s="88">
        <v>1487</v>
      </c>
      <c r="F497" s="89">
        <v>80</v>
      </c>
      <c r="G497" s="98">
        <v>2075</v>
      </c>
      <c r="H497" s="90"/>
      <c r="I497" s="88"/>
      <c r="J497" s="724"/>
      <c r="K497" s="90"/>
      <c r="L497" s="313"/>
      <c r="M497" s="605">
        <f t="shared" ref="M497:M498" si="1552">IF(C497&gt;0,(C497/C468)*100,)</f>
        <v>0</v>
      </c>
      <c r="N497" s="296">
        <f t="shared" si="1544"/>
        <v>16.563417019889144</v>
      </c>
      <c r="O497" s="296">
        <f t="shared" si="1545"/>
        <v>23.960683209796972</v>
      </c>
      <c r="P497" s="296">
        <f t="shared" si="1546"/>
        <v>17.505470459518598</v>
      </c>
      <c r="Q497" s="297">
        <f t="shared" si="1547"/>
        <v>21.325796505652619</v>
      </c>
      <c r="R497" s="297">
        <f t="shared" si="1548"/>
        <v>0</v>
      </c>
      <c r="S497" s="683">
        <f t="shared" si="1549"/>
        <v>0</v>
      </c>
      <c r="T497" s="298">
        <f t="shared" si="1550"/>
        <v>0</v>
      </c>
      <c r="U497" s="298">
        <f t="shared" si="1551"/>
        <v>0</v>
      </c>
      <c r="V497" s="742"/>
      <c r="W497" s="734"/>
      <c r="X497" s="743"/>
      <c r="Y497" s="743"/>
      <c r="Z497" s="744"/>
      <c r="AA497" s="744"/>
      <c r="AB497" s="743"/>
      <c r="AC497" s="745"/>
      <c r="AD497" s="743"/>
      <c r="AE497" s="313"/>
    </row>
    <row r="498" spans="1:40">
      <c r="A498" s="305"/>
      <c r="B498" s="86" t="s">
        <v>1068</v>
      </c>
      <c r="C498" s="91"/>
      <c r="D498" s="92">
        <v>506</v>
      </c>
      <c r="E498" s="92">
        <v>1561</v>
      </c>
      <c r="F498" s="93">
        <v>98</v>
      </c>
      <c r="G498" s="99">
        <v>2165</v>
      </c>
      <c r="H498" s="94"/>
      <c r="I498" s="92"/>
      <c r="J498" s="725"/>
      <c r="K498" s="94"/>
      <c r="L498" s="313"/>
      <c r="M498" s="610">
        <f t="shared" si="1552"/>
        <v>0</v>
      </c>
      <c r="N498" s="299">
        <f t="shared" si="1544"/>
        <v>15.665634674922602</v>
      </c>
      <c r="O498" s="299">
        <f t="shared" si="1545"/>
        <v>23.45252403846154</v>
      </c>
      <c r="P498" s="299">
        <f t="shared" si="1546"/>
        <v>16.360601001669451</v>
      </c>
      <c r="Q498" s="300">
        <f t="shared" si="1547"/>
        <v>20.648545541249405</v>
      </c>
      <c r="R498" s="300">
        <f t="shared" si="1548"/>
        <v>0</v>
      </c>
      <c r="S498" s="684">
        <f t="shared" si="1549"/>
        <v>0</v>
      </c>
      <c r="T498" s="301">
        <f t="shared" si="1550"/>
        <v>0</v>
      </c>
      <c r="U498" s="301">
        <f t="shared" si="1551"/>
        <v>0</v>
      </c>
      <c r="V498" s="746"/>
      <c r="W498" s="747"/>
      <c r="X498" s="748"/>
      <c r="Y498" s="748"/>
      <c r="Z498" s="749"/>
      <c r="AA498" s="749"/>
      <c r="AB498" s="748"/>
      <c r="AC498" s="750"/>
      <c r="AD498" s="748"/>
      <c r="AE498" s="313"/>
    </row>
    <row r="499" spans="1:40">
      <c r="A499" s="643" t="s">
        <v>430</v>
      </c>
      <c r="B499" s="641" t="s">
        <v>375</v>
      </c>
      <c r="C499" s="642">
        <v>6551</v>
      </c>
      <c r="D499" s="618">
        <v>82750</v>
      </c>
      <c r="E499" s="618">
        <v>31438</v>
      </c>
      <c r="F499" s="602">
        <v>5204</v>
      </c>
      <c r="G499" s="98">
        <v>125943</v>
      </c>
      <c r="H499" s="601"/>
      <c r="I499" s="618"/>
      <c r="J499" s="723"/>
      <c r="K499" s="601"/>
      <c r="L499" s="313"/>
      <c r="M499" s="906"/>
      <c r="N499" s="292"/>
      <c r="O499" s="292"/>
      <c r="P499" s="292"/>
      <c r="Q499" s="293"/>
      <c r="R499" s="293"/>
      <c r="S499" s="682"/>
      <c r="T499" s="625"/>
      <c r="U499" s="294"/>
      <c r="V499" s="736"/>
      <c r="W499" s="737"/>
      <c r="X499" s="738"/>
      <c r="Y499" s="738"/>
      <c r="Z499" s="739"/>
      <c r="AA499" s="739"/>
      <c r="AB499" s="738"/>
      <c r="AC499" s="740"/>
      <c r="AD499" s="741"/>
      <c r="AE499" s="313"/>
    </row>
    <row r="500" spans="1:40">
      <c r="A500" s="276"/>
      <c r="B500" s="82" t="s">
        <v>722</v>
      </c>
      <c r="C500" s="87">
        <v>4212</v>
      </c>
      <c r="D500" s="88">
        <v>81450</v>
      </c>
      <c r="E500" s="88">
        <v>30811</v>
      </c>
      <c r="F500" s="89">
        <v>5524</v>
      </c>
      <c r="G500" s="98">
        <v>121997</v>
      </c>
      <c r="H500" s="90"/>
      <c r="I500" s="88"/>
      <c r="J500" s="724"/>
      <c r="K500" s="90"/>
      <c r="L500" s="313"/>
      <c r="M500" s="907"/>
      <c r="N500" s="296"/>
      <c r="O500" s="296"/>
      <c r="P500" s="296"/>
      <c r="Q500" s="297"/>
      <c r="R500" s="297"/>
      <c r="S500" s="683"/>
      <c r="T500" s="298"/>
      <c r="U500" s="298"/>
      <c r="V500" s="742"/>
      <c r="W500" s="734"/>
      <c r="X500" s="743"/>
      <c r="Y500" s="743"/>
      <c r="Z500" s="744"/>
      <c r="AA500" s="744"/>
      <c r="AB500" s="743"/>
      <c r="AC500" s="745"/>
      <c r="AD500" s="743"/>
      <c r="AE500" s="313"/>
    </row>
    <row r="501" spans="1:40">
      <c r="A501" s="276"/>
      <c r="B501" s="82" t="s">
        <v>808</v>
      </c>
      <c r="C501" s="87">
        <v>4029</v>
      </c>
      <c r="D501" s="88">
        <v>78555</v>
      </c>
      <c r="E501" s="88">
        <v>29819</v>
      </c>
      <c r="F501" s="89">
        <v>4974</v>
      </c>
      <c r="G501" s="98">
        <v>117377</v>
      </c>
      <c r="H501" s="90"/>
      <c r="I501" s="88"/>
      <c r="J501" s="724"/>
      <c r="K501" s="90"/>
      <c r="L501" s="313"/>
      <c r="M501" s="907"/>
      <c r="N501" s="296"/>
      <c r="O501" s="296"/>
      <c r="P501" s="296"/>
      <c r="Q501" s="297"/>
      <c r="R501" s="297"/>
      <c r="S501" s="683"/>
      <c r="T501" s="298"/>
      <c r="U501" s="298"/>
      <c r="V501" s="742"/>
      <c r="W501" s="734"/>
      <c r="X501" s="743"/>
      <c r="Y501" s="743"/>
      <c r="Z501" s="744"/>
      <c r="AA501" s="744"/>
      <c r="AB501" s="743"/>
      <c r="AC501" s="745"/>
      <c r="AD501" s="743"/>
      <c r="AE501" s="313"/>
    </row>
    <row r="502" spans="1:40">
      <c r="A502" s="276"/>
      <c r="B502" s="82" t="s">
        <v>60</v>
      </c>
      <c r="C502" s="87">
        <v>4858</v>
      </c>
      <c r="D502" s="88">
        <v>79229</v>
      </c>
      <c r="E502" s="88">
        <v>26850</v>
      </c>
      <c r="F502" s="89">
        <v>4691</v>
      </c>
      <c r="G502" s="98">
        <v>115628</v>
      </c>
      <c r="H502" s="90"/>
      <c r="I502" s="88"/>
      <c r="J502" s="724"/>
      <c r="K502" s="90"/>
      <c r="L502" s="313"/>
      <c r="M502" s="907"/>
      <c r="N502" s="296"/>
      <c r="O502" s="296"/>
      <c r="P502" s="296"/>
      <c r="Q502" s="297"/>
      <c r="R502" s="297"/>
      <c r="S502" s="683"/>
      <c r="T502" s="298"/>
      <c r="U502" s="298"/>
      <c r="V502" s="742"/>
      <c r="W502" s="734"/>
      <c r="X502" s="743"/>
      <c r="Y502" s="743"/>
      <c r="Z502" s="744"/>
      <c r="AA502" s="744"/>
      <c r="AB502" s="743"/>
      <c r="AC502" s="745"/>
      <c r="AD502" s="743"/>
      <c r="AE502" s="313"/>
    </row>
    <row r="503" spans="1:40">
      <c r="A503" s="276"/>
      <c r="B503" s="82" t="s">
        <v>860</v>
      </c>
      <c r="C503" s="87">
        <v>4549</v>
      </c>
      <c r="D503" s="88">
        <v>75085</v>
      </c>
      <c r="E503" s="88">
        <v>25263</v>
      </c>
      <c r="F503" s="89">
        <v>4755</v>
      </c>
      <c r="G503" s="98">
        <v>109652</v>
      </c>
      <c r="H503" s="90"/>
      <c r="I503" s="88"/>
      <c r="J503" s="724"/>
      <c r="K503" s="90"/>
      <c r="L503" s="313"/>
      <c r="M503" s="907"/>
      <c r="N503" s="296"/>
      <c r="O503" s="296"/>
      <c r="P503" s="296"/>
      <c r="Q503" s="297"/>
      <c r="R503" s="297"/>
      <c r="S503" s="683"/>
      <c r="T503" s="298"/>
      <c r="U503" s="298"/>
      <c r="V503" s="742"/>
      <c r="W503" s="734"/>
      <c r="X503" s="743"/>
      <c r="Y503" s="743"/>
      <c r="Z503" s="744"/>
      <c r="AA503" s="744"/>
      <c r="AB503" s="743"/>
      <c r="AC503" s="745"/>
      <c r="AD503" s="743"/>
      <c r="AE503" s="313"/>
    </row>
    <row r="504" spans="1:40">
      <c r="A504" s="276"/>
      <c r="B504" s="86" t="s">
        <v>1050</v>
      </c>
      <c r="C504" s="91">
        <v>4707</v>
      </c>
      <c r="D504" s="92">
        <v>79252</v>
      </c>
      <c r="E504" s="92">
        <v>25683</v>
      </c>
      <c r="F504" s="93">
        <v>4548</v>
      </c>
      <c r="G504" s="99">
        <v>114190</v>
      </c>
      <c r="H504" s="94"/>
      <c r="I504" s="92"/>
      <c r="J504" s="725"/>
      <c r="K504" s="94"/>
      <c r="L504" s="313"/>
      <c r="M504" s="908"/>
      <c r="N504" s="299"/>
      <c r="O504" s="299"/>
      <c r="P504" s="299"/>
      <c r="Q504" s="300"/>
      <c r="R504" s="300"/>
      <c r="S504" s="684"/>
      <c r="T504" s="301"/>
      <c r="U504" s="301"/>
      <c r="V504" s="746"/>
      <c r="W504" s="747"/>
      <c r="X504" s="748"/>
      <c r="Y504" s="748"/>
      <c r="Z504" s="749"/>
      <c r="AA504" s="749"/>
      <c r="AB504" s="748"/>
      <c r="AC504" s="750"/>
      <c r="AD504" s="748"/>
      <c r="AE504" s="313"/>
    </row>
    <row r="505" spans="1:40">
      <c r="A505" s="276"/>
      <c r="B505" s="82" t="s">
        <v>1119</v>
      </c>
      <c r="C505" s="87">
        <v>2323</v>
      </c>
      <c r="D505" s="88">
        <v>34242</v>
      </c>
      <c r="E505" s="88">
        <v>12568</v>
      </c>
      <c r="F505" s="89">
        <v>2746</v>
      </c>
      <c r="G505" s="98">
        <v>51879</v>
      </c>
      <c r="H505" s="90"/>
      <c r="I505" s="88"/>
      <c r="J505" s="724"/>
      <c r="K505" s="90"/>
      <c r="L505" s="313"/>
      <c r="M505" s="904"/>
      <c r="N505" s="603"/>
      <c r="O505" s="603"/>
      <c r="P505" s="603"/>
      <c r="Q505" s="604"/>
      <c r="R505" s="603"/>
      <c r="S505" s="685"/>
      <c r="T505" s="603"/>
      <c r="U505" s="604"/>
      <c r="V505" s="751"/>
      <c r="W505" s="751"/>
      <c r="X505" s="751"/>
      <c r="Y505" s="751"/>
      <c r="Z505" s="752"/>
      <c r="AA505" s="751"/>
      <c r="AB505" s="751"/>
      <c r="AC505" s="751"/>
      <c r="AD505" s="753"/>
      <c r="AE505" s="313"/>
    </row>
    <row r="506" spans="1:40">
      <c r="A506" s="276"/>
      <c r="B506" s="82" t="s">
        <v>1121</v>
      </c>
      <c r="C506" s="87">
        <v>2455</v>
      </c>
      <c r="D506" s="88">
        <v>36088</v>
      </c>
      <c r="E506" s="88">
        <v>13143</v>
      </c>
      <c r="F506" s="89">
        <v>2843</v>
      </c>
      <c r="G506" s="98">
        <v>54529</v>
      </c>
      <c r="H506" s="90"/>
      <c r="I506" s="88"/>
      <c r="J506" s="724"/>
      <c r="K506" s="90"/>
      <c r="L506" s="313"/>
      <c r="M506" s="295"/>
      <c r="N506" s="295"/>
      <c r="O506" s="295"/>
      <c r="P506" s="295"/>
      <c r="Q506" s="302"/>
      <c r="R506" s="295"/>
      <c r="S506" s="686"/>
      <c r="T506" s="295"/>
      <c r="U506" s="302"/>
      <c r="V506" s="734"/>
      <c r="W506" s="734"/>
      <c r="X506" s="734"/>
      <c r="Y506" s="734"/>
      <c r="Z506" s="735"/>
      <c r="AA506" s="734"/>
      <c r="AB506" s="734"/>
      <c r="AC506" s="734"/>
      <c r="AD506" s="742"/>
      <c r="AE506" s="313"/>
    </row>
    <row r="507" spans="1:40">
      <c r="A507" s="276"/>
      <c r="B507" s="82" t="s">
        <v>377</v>
      </c>
      <c r="C507" s="87">
        <v>2383</v>
      </c>
      <c r="D507" s="88">
        <v>39661</v>
      </c>
      <c r="E507" s="88">
        <v>15167</v>
      </c>
      <c r="F507" s="89">
        <v>2847</v>
      </c>
      <c r="G507" s="726">
        <v>60058</v>
      </c>
      <c r="H507" s="90"/>
      <c r="I507" s="88"/>
      <c r="J507" s="724"/>
      <c r="K507" s="90"/>
      <c r="L507" s="313"/>
      <c r="M507" s="295">
        <f t="shared" ref="M507:M511" si="1553">IF(C507&gt;0,(C507/C499)*100,)</f>
        <v>36.376125782323307</v>
      </c>
      <c r="N507" s="686">
        <f t="shared" ref="N507:N512" si="1554">IF(D507&gt;0,(D507/D499)*100,)</f>
        <v>47.92870090634441</v>
      </c>
      <c r="O507" s="686">
        <f t="shared" ref="O507:O512" si="1555">IF(E507&gt;0,(E507/E499)*100,)</f>
        <v>48.244163114701955</v>
      </c>
      <c r="P507" s="686">
        <f t="shared" ref="P507:P512" si="1556">IF(F507&gt;0,(F507/F499)*100,)</f>
        <v>54.707916986933128</v>
      </c>
      <c r="Q507" s="733">
        <f t="shared" ref="Q507:Q512" si="1557">IF(G507&gt;0,(G507/G499)*100,)</f>
        <v>47.686651898080882</v>
      </c>
      <c r="R507" s="686">
        <f t="shared" ref="R507:R512" si="1558">IF(H507&gt;0,(H507/H499)*100,)</f>
        <v>0</v>
      </c>
      <c r="S507" s="686">
        <f t="shared" ref="S507:S512" si="1559">IF(I507&gt;0,(I507/I499)*100,)</f>
        <v>0</v>
      </c>
      <c r="T507" s="686">
        <f t="shared" ref="T507:T512" si="1560">IF(J507&gt;0,(J507/J499)*100,)</f>
        <v>0</v>
      </c>
      <c r="U507" s="733">
        <f t="shared" ref="U507:U512" si="1561">IF(K507&gt;0,(K507/K499)*100,)</f>
        <v>0</v>
      </c>
      <c r="V507" s="686"/>
      <c r="W507" s="686"/>
      <c r="X507" s="686"/>
      <c r="Y507" s="686"/>
      <c r="Z507" s="733"/>
      <c r="AA507" s="686"/>
      <c r="AB507" s="686"/>
      <c r="AC507" s="686"/>
      <c r="AD507" s="754"/>
      <c r="AE507" s="313"/>
    </row>
    <row r="508" spans="1:40">
      <c r="A508" s="276"/>
      <c r="B508" s="82" t="s">
        <v>724</v>
      </c>
      <c r="C508" s="87">
        <v>2410</v>
      </c>
      <c r="D508" s="88">
        <v>36589</v>
      </c>
      <c r="E508" s="88">
        <v>15067</v>
      </c>
      <c r="F508" s="89">
        <v>3036</v>
      </c>
      <c r="G508" s="98">
        <v>57102</v>
      </c>
      <c r="H508" s="90"/>
      <c r="I508" s="88"/>
      <c r="J508" s="724"/>
      <c r="K508" s="90"/>
      <c r="L508" s="313"/>
      <c r="M508" s="295">
        <f t="shared" si="1553"/>
        <v>57.217473884140546</v>
      </c>
      <c r="N508" s="686">
        <f t="shared" si="1554"/>
        <v>44.922038060159608</v>
      </c>
      <c r="O508" s="686">
        <f t="shared" si="1555"/>
        <v>48.901366395118629</v>
      </c>
      <c r="P508" s="686">
        <f t="shared" si="1556"/>
        <v>54.96017378711079</v>
      </c>
      <c r="Q508" s="733">
        <f t="shared" si="1557"/>
        <v>46.806069001696763</v>
      </c>
      <c r="R508" s="686">
        <f t="shared" si="1558"/>
        <v>0</v>
      </c>
      <c r="S508" s="686">
        <f t="shared" si="1559"/>
        <v>0</v>
      </c>
      <c r="T508" s="686">
        <f t="shared" si="1560"/>
        <v>0</v>
      </c>
      <c r="U508" s="733">
        <f t="shared" si="1561"/>
        <v>0</v>
      </c>
      <c r="V508" s="686"/>
      <c r="W508" s="686"/>
      <c r="X508" s="686"/>
      <c r="Y508" s="686"/>
      <c r="Z508" s="733"/>
      <c r="AA508" s="686"/>
      <c r="AB508" s="686"/>
      <c r="AC508" s="686"/>
      <c r="AD508" s="754"/>
      <c r="AE508" s="313"/>
      <c r="AF508" s="660"/>
      <c r="AG508" s="660"/>
      <c r="AH508" s="660"/>
      <c r="AI508" s="660"/>
      <c r="AJ508" s="660"/>
      <c r="AK508" s="660"/>
      <c r="AL508" s="660"/>
      <c r="AM508" s="660"/>
      <c r="AN508" s="660"/>
    </row>
    <row r="509" spans="1:40">
      <c r="A509" s="276"/>
      <c r="B509" s="82" t="s">
        <v>810</v>
      </c>
      <c r="C509" s="87">
        <v>2121</v>
      </c>
      <c r="D509" s="88">
        <v>35362</v>
      </c>
      <c r="E509" s="88">
        <v>14215</v>
      </c>
      <c r="F509" s="89">
        <v>2557</v>
      </c>
      <c r="G509" s="98">
        <v>54255</v>
      </c>
      <c r="H509" s="90"/>
      <c r="I509" s="88"/>
      <c r="J509" s="724"/>
      <c r="K509" s="90"/>
      <c r="L509" s="313"/>
      <c r="M509" s="295">
        <f t="shared" si="1553"/>
        <v>52.643335815338801</v>
      </c>
      <c r="N509" s="686">
        <f t="shared" si="1554"/>
        <v>45.015594169690026</v>
      </c>
      <c r="O509" s="686">
        <f t="shared" si="1555"/>
        <v>47.670948053254634</v>
      </c>
      <c r="P509" s="686">
        <f t="shared" si="1556"/>
        <v>51.407318053880182</v>
      </c>
      <c r="Q509" s="733">
        <f t="shared" si="1557"/>
        <v>46.222854562648557</v>
      </c>
      <c r="R509" s="686">
        <f t="shared" si="1558"/>
        <v>0</v>
      </c>
      <c r="S509" s="686">
        <f t="shared" si="1559"/>
        <v>0</v>
      </c>
      <c r="T509" s="686">
        <f t="shared" si="1560"/>
        <v>0</v>
      </c>
      <c r="U509" s="733">
        <f t="shared" si="1561"/>
        <v>0</v>
      </c>
      <c r="V509" s="686"/>
      <c r="W509" s="686"/>
      <c r="X509" s="686"/>
      <c r="Y509" s="686"/>
      <c r="Z509" s="733"/>
      <c r="AA509" s="686"/>
      <c r="AB509" s="686"/>
      <c r="AC509" s="686"/>
      <c r="AD509" s="754"/>
      <c r="AE509" s="313"/>
    </row>
    <row r="510" spans="1:40">
      <c r="A510" s="276"/>
      <c r="B510" s="82" t="s">
        <v>62</v>
      </c>
      <c r="C510" s="87">
        <v>2820</v>
      </c>
      <c r="D510" s="88">
        <v>34947</v>
      </c>
      <c r="E510" s="88">
        <v>14194</v>
      </c>
      <c r="F510" s="89">
        <v>2783</v>
      </c>
      <c r="G510" s="98">
        <v>54744</v>
      </c>
      <c r="H510" s="90"/>
      <c r="I510" s="88"/>
      <c r="J510" s="724"/>
      <c r="K510" s="90"/>
      <c r="L510" s="313"/>
      <c r="M510" s="295">
        <f t="shared" si="1553"/>
        <v>58.048579662412514</v>
      </c>
      <c r="N510" s="686">
        <f t="shared" si="1554"/>
        <v>44.108849032551213</v>
      </c>
      <c r="O510" s="686">
        <f t="shared" si="1555"/>
        <v>52.864059590316572</v>
      </c>
      <c r="P510" s="686">
        <f t="shared" si="1556"/>
        <v>59.326369643999143</v>
      </c>
      <c r="Q510" s="733">
        <f t="shared" si="1557"/>
        <v>47.344933753070187</v>
      </c>
      <c r="R510" s="686">
        <f t="shared" si="1558"/>
        <v>0</v>
      </c>
      <c r="S510" s="686">
        <f t="shared" si="1559"/>
        <v>0</v>
      </c>
      <c r="T510" s="686">
        <f t="shared" si="1560"/>
        <v>0</v>
      </c>
      <c r="U510" s="733">
        <f t="shared" si="1561"/>
        <v>0</v>
      </c>
      <c r="V510" s="778"/>
      <c r="W510" s="756"/>
      <c r="X510" s="756"/>
      <c r="Y510" s="757"/>
      <c r="Z510" s="758"/>
      <c r="AA510" s="758"/>
      <c r="AB510" s="756"/>
      <c r="AC510" s="757"/>
      <c r="AD510" s="758"/>
      <c r="AE510" s="313"/>
    </row>
    <row r="511" spans="1:40">
      <c r="B511" s="82" t="s">
        <v>862</v>
      </c>
      <c r="C511" s="87">
        <v>2766</v>
      </c>
      <c r="D511" s="88">
        <v>36140</v>
      </c>
      <c r="E511" s="88">
        <v>14758</v>
      </c>
      <c r="F511" s="89">
        <v>2727</v>
      </c>
      <c r="G511" s="98">
        <v>56391</v>
      </c>
      <c r="H511" s="90"/>
      <c r="I511" s="88"/>
      <c r="J511" s="724"/>
      <c r="K511" s="90"/>
      <c r="L511" s="313"/>
      <c r="M511" s="295">
        <f t="shared" si="1553"/>
        <v>60.804572433501868</v>
      </c>
      <c r="N511" s="686">
        <f t="shared" si="1554"/>
        <v>48.132116934141308</v>
      </c>
      <c r="O511" s="686">
        <f t="shared" si="1555"/>
        <v>58.417448442386103</v>
      </c>
      <c r="P511" s="686">
        <f t="shared" si="1556"/>
        <v>57.350157728706627</v>
      </c>
      <c r="Q511" s="733">
        <f t="shared" si="1557"/>
        <v>51.427242549155508</v>
      </c>
      <c r="R511" s="686">
        <f t="shared" si="1558"/>
        <v>0</v>
      </c>
      <c r="S511" s="686">
        <f t="shared" si="1559"/>
        <v>0</v>
      </c>
      <c r="T511" s="686">
        <f t="shared" si="1560"/>
        <v>0</v>
      </c>
      <c r="U511" s="733">
        <f t="shared" si="1561"/>
        <v>0</v>
      </c>
      <c r="V511" s="755"/>
      <c r="W511" s="756"/>
      <c r="X511" s="756"/>
      <c r="Y511" s="757"/>
      <c r="Z511" s="758"/>
      <c r="AA511" s="758"/>
      <c r="AB511" s="756"/>
      <c r="AC511" s="757"/>
      <c r="AD511" s="758"/>
      <c r="AE511" s="313"/>
    </row>
    <row r="512" spans="1:40">
      <c r="A512" s="276"/>
      <c r="B512" s="86" t="s">
        <v>1052</v>
      </c>
      <c r="C512" s="91">
        <v>2915</v>
      </c>
      <c r="D512" s="92">
        <v>36605</v>
      </c>
      <c r="E512" s="92">
        <v>14990</v>
      </c>
      <c r="F512" s="93">
        <v>2933</v>
      </c>
      <c r="G512" s="99">
        <v>57443</v>
      </c>
      <c r="H512" s="94"/>
      <c r="I512" s="92"/>
      <c r="J512" s="725"/>
      <c r="K512" s="94"/>
      <c r="L512" s="313"/>
      <c r="M512" s="759">
        <f>IF(C512&gt;0,(C512/C504)*100,)</f>
        <v>61.929041852560019</v>
      </c>
      <c r="N512" s="760">
        <f t="shared" si="1554"/>
        <v>46.188108817443094</v>
      </c>
      <c r="O512" s="760">
        <f t="shared" si="1555"/>
        <v>58.365455748938984</v>
      </c>
      <c r="P512" s="760">
        <f t="shared" si="1556"/>
        <v>64.489885664028151</v>
      </c>
      <c r="Q512" s="761">
        <f t="shared" si="1557"/>
        <v>50.304755232507226</v>
      </c>
      <c r="R512" s="760">
        <f t="shared" si="1558"/>
        <v>0</v>
      </c>
      <c r="S512" s="760">
        <f t="shared" si="1559"/>
        <v>0</v>
      </c>
      <c r="T512" s="760">
        <f t="shared" si="1560"/>
        <v>0</v>
      </c>
      <c r="U512" s="761">
        <f t="shared" si="1561"/>
        <v>0</v>
      </c>
      <c r="V512" s="779" t="s">
        <v>37</v>
      </c>
      <c r="W512" s="760"/>
      <c r="X512" s="760"/>
      <c r="Y512" s="763"/>
      <c r="Z512" s="762"/>
      <c r="AA512" s="762"/>
      <c r="AB512" s="760"/>
      <c r="AC512" s="763"/>
      <c r="AD512" s="762"/>
      <c r="AE512" s="313"/>
      <c r="AI512" s="599"/>
    </row>
    <row r="513" spans="1:40">
      <c r="A513" s="276"/>
      <c r="B513" s="82" t="s">
        <v>64</v>
      </c>
      <c r="C513" s="87">
        <v>1570</v>
      </c>
      <c r="D513" s="88">
        <v>19766</v>
      </c>
      <c r="E513" s="88">
        <v>7073</v>
      </c>
      <c r="F513" s="89">
        <v>1225</v>
      </c>
      <c r="G513" s="98">
        <v>29634</v>
      </c>
      <c r="H513" s="90"/>
      <c r="I513" s="88"/>
      <c r="J513" s="724"/>
      <c r="K513" s="90"/>
      <c r="L513" s="313"/>
      <c r="M513" s="764">
        <f t="shared" ref="M513:M515" si="1562">IF(C513&gt;0,(C513/C510)*100,)</f>
        <v>55.673758865248224</v>
      </c>
      <c r="N513" s="764">
        <f t="shared" ref="N513:N515" si="1563">IF(D513&gt;0,(D513/D510)*100,)</f>
        <v>56.559933613757977</v>
      </c>
      <c r="O513" s="764">
        <f t="shared" ref="O513:O515" si="1564">IF(E513&gt;0,(E513/E510)*100,)</f>
        <v>49.830914470903195</v>
      </c>
      <c r="P513" s="764">
        <f t="shared" ref="P513:P515" si="1565">IF(F513&gt;0,(F513/F510)*100,)</f>
        <v>44.017247574559825</v>
      </c>
      <c r="Q513" s="765">
        <f t="shared" ref="Q513:Q515" si="1566">IF(G513&gt;0,(G513/G510)*100,)</f>
        <v>54.131959666812804</v>
      </c>
      <c r="R513" s="764">
        <f t="shared" ref="R513:R515" si="1567">IF(H513&gt;0,(H513/H510)*100,)</f>
        <v>0</v>
      </c>
      <c r="S513" s="756">
        <f t="shared" ref="S513:S515" si="1568">IF(I513&gt;0,(I513/I510)*100,)</f>
        <v>0</v>
      </c>
      <c r="T513" s="764">
        <f t="shared" ref="T513:T515" si="1569">IF(J513&gt;0,(J513/J510)*100,)</f>
        <v>0</v>
      </c>
      <c r="U513" s="765">
        <f t="shared" ref="U513:U515" si="1570">IF(K513&gt;0,(K513/K510)*100,)</f>
        <v>0</v>
      </c>
      <c r="V513" s="766">
        <f>+M513+M516</f>
        <v>61.666666666666664</v>
      </c>
      <c r="W513" s="767">
        <f t="shared" ref="W513:W515" si="1571">+N513+N516</f>
        <v>67.610953729933897</v>
      </c>
      <c r="X513" s="767">
        <f t="shared" ref="X513:X515" si="1572">+O513+O516</f>
        <v>59.750598844582214</v>
      </c>
      <c r="Y513" s="768">
        <f t="shared" ref="Y513:Y515" si="1573">+P513+P516</f>
        <v>55.695292849443042</v>
      </c>
      <c r="Z513" s="769">
        <f t="shared" ref="Z513:Z515" si="1574">+Q513+Q516</f>
        <v>64.66096741195382</v>
      </c>
      <c r="AA513" s="769">
        <f t="shared" ref="AA513:AA515" si="1575">+R513+R516</f>
        <v>0</v>
      </c>
      <c r="AB513" s="767">
        <f t="shared" ref="AB513:AB515" si="1576">+S513+S516</f>
        <v>0</v>
      </c>
      <c r="AC513" s="768">
        <f t="shared" ref="AC513:AC515" si="1577">+T513+T516</f>
        <v>0</v>
      </c>
      <c r="AD513" s="769">
        <f t="shared" ref="AD513:AD515" si="1578">+U513+U516</f>
        <v>0</v>
      </c>
      <c r="AE513" s="313"/>
      <c r="AG513" s="4">
        <f>+M513+M516+M519</f>
        <v>100</v>
      </c>
      <c r="AH513" s="4">
        <f t="shared" ref="AH513:AH515" si="1579">+N513+N516+N519</f>
        <v>100</v>
      </c>
      <c r="AI513" s="4">
        <f t="shared" ref="AI513:AI515" si="1580">+O513+O516+O519</f>
        <v>100</v>
      </c>
      <c r="AJ513" s="4">
        <f t="shared" ref="AJ513:AJ515" si="1581">+P513+P516+P519</f>
        <v>100</v>
      </c>
      <c r="AK513" s="4">
        <f t="shared" ref="AK513:AK515" si="1582">+Q513+Q516+Q519</f>
        <v>100</v>
      </c>
      <c r="AL513" s="4">
        <f t="shared" ref="AL513:AL515" si="1583">+R513+R516+R519</f>
        <v>0</v>
      </c>
      <c r="AM513" s="4">
        <f t="shared" ref="AM513:AM515" si="1584">+S513+S516+S519</f>
        <v>0</v>
      </c>
      <c r="AN513" s="4">
        <f t="shared" ref="AN513:AN515" si="1585">+T513+T516+T519</f>
        <v>0</v>
      </c>
    </row>
    <row r="514" spans="1:40">
      <c r="B514" s="82" t="s">
        <v>864</v>
      </c>
      <c r="C514" s="87">
        <v>1587</v>
      </c>
      <c r="D514" s="88">
        <v>19994</v>
      </c>
      <c r="E514" s="88">
        <v>7189</v>
      </c>
      <c r="F514" s="89">
        <v>1280</v>
      </c>
      <c r="G514" s="98">
        <v>30050</v>
      </c>
      <c r="H514" s="90"/>
      <c r="I514" s="88"/>
      <c r="J514" s="724"/>
      <c r="K514" s="90"/>
      <c r="L514" s="313"/>
      <c r="M514" s="605">
        <f t="shared" si="1562"/>
        <v>57.375271149674624</v>
      </c>
      <c r="N514" s="605">
        <f t="shared" si="1563"/>
        <v>55.323741007194251</v>
      </c>
      <c r="O514" s="605">
        <f t="shared" si="1564"/>
        <v>48.712562677869627</v>
      </c>
      <c r="P514" s="606">
        <f t="shared" si="1565"/>
        <v>46.938027136046941</v>
      </c>
      <c r="Q514" s="607">
        <f t="shared" si="1566"/>
        <v>53.28864535120853</v>
      </c>
      <c r="R514" s="608">
        <f t="shared" si="1567"/>
        <v>0</v>
      </c>
      <c r="S514" s="605">
        <f t="shared" si="1568"/>
        <v>0</v>
      </c>
      <c r="T514" s="606">
        <f t="shared" si="1569"/>
        <v>0</v>
      </c>
      <c r="U514" s="609">
        <f t="shared" si="1570"/>
        <v>0</v>
      </c>
      <c r="V514" s="734">
        <f t="shared" ref="V514:V515" si="1586">+M514+M517</f>
        <v>63.738250180766457</v>
      </c>
      <c r="W514" s="734">
        <f t="shared" si="1571"/>
        <v>66.433314886552296</v>
      </c>
      <c r="X514" s="743">
        <f t="shared" si="1572"/>
        <v>58.456430410624741</v>
      </c>
      <c r="Y514" s="743">
        <f t="shared" si="1573"/>
        <v>59.515951595159521</v>
      </c>
      <c r="Z514" s="744">
        <f t="shared" si="1574"/>
        <v>63.878987781738225</v>
      </c>
      <c r="AA514" s="744">
        <f t="shared" si="1575"/>
        <v>0</v>
      </c>
      <c r="AB514" s="743">
        <f t="shared" si="1576"/>
        <v>0</v>
      </c>
      <c r="AC514" s="745">
        <f t="shared" si="1577"/>
        <v>0</v>
      </c>
      <c r="AD514" s="743">
        <f t="shared" si="1578"/>
        <v>0</v>
      </c>
      <c r="AE514" s="313"/>
      <c r="AG514" s="4">
        <f t="shared" ref="AG514:AG515" si="1587">+M514+M517+M520</f>
        <v>100</v>
      </c>
      <c r="AH514" s="4">
        <f t="shared" si="1579"/>
        <v>100</v>
      </c>
      <c r="AI514" s="4">
        <f t="shared" si="1580"/>
        <v>100</v>
      </c>
      <c r="AJ514" s="4">
        <f t="shared" si="1581"/>
        <v>100</v>
      </c>
      <c r="AK514" s="4">
        <f t="shared" si="1582"/>
        <v>100</v>
      </c>
      <c r="AL514" s="4">
        <f t="shared" si="1583"/>
        <v>0</v>
      </c>
      <c r="AM514" s="4">
        <f t="shared" si="1584"/>
        <v>0</v>
      </c>
      <c r="AN514" s="4">
        <f t="shared" si="1585"/>
        <v>0</v>
      </c>
    </row>
    <row r="515" spans="1:40">
      <c r="A515" s="276"/>
      <c r="B515" s="86" t="s">
        <v>1054</v>
      </c>
      <c r="C515" s="91">
        <v>1785</v>
      </c>
      <c r="D515" s="92">
        <v>21364</v>
      </c>
      <c r="E515" s="92">
        <v>7713</v>
      </c>
      <c r="F515" s="93">
        <v>1338</v>
      </c>
      <c r="G515" s="99">
        <v>32200</v>
      </c>
      <c r="H515" s="94"/>
      <c r="I515" s="92"/>
      <c r="J515" s="725"/>
      <c r="K515" s="94"/>
      <c r="L515" s="313"/>
      <c r="M515" s="610">
        <f t="shared" si="1562"/>
        <v>61.234991423670671</v>
      </c>
      <c r="N515" s="610">
        <f t="shared" si="1563"/>
        <v>58.363611528479723</v>
      </c>
      <c r="O515" s="610">
        <f t="shared" si="1564"/>
        <v>51.454302868579049</v>
      </c>
      <c r="P515" s="611">
        <f t="shared" si="1565"/>
        <v>45.618820320490968</v>
      </c>
      <c r="Q515" s="612">
        <f t="shared" si="1566"/>
        <v>56.055568128405554</v>
      </c>
      <c r="R515" s="613">
        <f t="shared" si="1567"/>
        <v>0</v>
      </c>
      <c r="S515" s="610">
        <f t="shared" si="1568"/>
        <v>0</v>
      </c>
      <c r="T515" s="611">
        <f t="shared" si="1569"/>
        <v>0</v>
      </c>
      <c r="U515" s="614">
        <f t="shared" si="1570"/>
        <v>0</v>
      </c>
      <c r="V515" s="770">
        <f t="shared" si="1586"/>
        <v>67.924528301886795</v>
      </c>
      <c r="W515" s="771">
        <f t="shared" si="1571"/>
        <v>68.184674224832676</v>
      </c>
      <c r="X515" s="771">
        <f t="shared" si="1572"/>
        <v>60.693795863909273</v>
      </c>
      <c r="Y515" s="772">
        <f t="shared" si="1573"/>
        <v>60.006818956699632</v>
      </c>
      <c r="Z515" s="770">
        <f t="shared" si="1574"/>
        <v>65.799140017060395</v>
      </c>
      <c r="AA515" s="770">
        <f t="shared" si="1575"/>
        <v>0</v>
      </c>
      <c r="AB515" s="771">
        <f t="shared" si="1576"/>
        <v>0</v>
      </c>
      <c r="AC515" s="772">
        <f t="shared" si="1577"/>
        <v>0</v>
      </c>
      <c r="AD515" s="770">
        <f t="shared" si="1578"/>
        <v>0</v>
      </c>
      <c r="AE515" s="313"/>
      <c r="AG515" s="4">
        <f t="shared" si="1587"/>
        <v>100</v>
      </c>
      <c r="AH515" s="4">
        <f t="shared" si="1579"/>
        <v>100</v>
      </c>
      <c r="AI515" s="4">
        <f t="shared" si="1580"/>
        <v>100</v>
      </c>
      <c r="AJ515" s="4">
        <f t="shared" si="1581"/>
        <v>100</v>
      </c>
      <c r="AK515" s="4">
        <f t="shared" si="1582"/>
        <v>100</v>
      </c>
      <c r="AL515" s="4">
        <f t="shared" si="1583"/>
        <v>0</v>
      </c>
      <c r="AM515" s="4">
        <f t="shared" si="1584"/>
        <v>0</v>
      </c>
      <c r="AN515" s="4">
        <f t="shared" si="1585"/>
        <v>0</v>
      </c>
    </row>
    <row r="516" spans="1:40">
      <c r="A516" s="276"/>
      <c r="B516" s="82" t="s">
        <v>66</v>
      </c>
      <c r="C516" s="87">
        <v>169</v>
      </c>
      <c r="D516" s="88">
        <v>3862</v>
      </c>
      <c r="E516" s="88">
        <v>1408</v>
      </c>
      <c r="F516" s="89">
        <v>325</v>
      </c>
      <c r="G516" s="98">
        <v>5764</v>
      </c>
      <c r="H516" s="90"/>
      <c r="I516" s="88"/>
      <c r="J516" s="724"/>
      <c r="K516" s="90"/>
      <c r="L516" s="313"/>
      <c r="M516" s="905">
        <f t="shared" ref="M516:M518" si="1588">IF(C516&gt;0,(C516/C510)*100,)</f>
        <v>5.9929078014184398</v>
      </c>
      <c r="N516" s="716">
        <f>IF(D516&gt;0,(D516/D510)*100,)</f>
        <v>11.051020116175923</v>
      </c>
      <c r="O516" s="716">
        <f t="shared" ref="O516:O518" si="1589">IF(E516&gt;0,(E516/E510)*100,)</f>
        <v>9.9196843736790186</v>
      </c>
      <c r="P516" s="717">
        <f t="shared" ref="P516:P518" si="1590">IF(F516&gt;0,(F516/F510)*100,)</f>
        <v>11.678045274883219</v>
      </c>
      <c r="Q516" s="718">
        <f t="shared" ref="Q516:Q518" si="1591">IF(G516&gt;0,(G516/G510)*100,)</f>
        <v>10.529007745141019</v>
      </c>
      <c r="R516" s="719">
        <f t="shared" ref="R516:R518" si="1592">IF(H516&gt;0,(H516/H510)*100,)</f>
        <v>0</v>
      </c>
      <c r="S516" s="716">
        <f t="shared" ref="S516:S518" si="1593">IF(I516&gt;0,(I516/I510)*100,)</f>
        <v>0</v>
      </c>
      <c r="T516" s="717">
        <f t="shared" ref="T516:T518" si="1594">IF(J516&gt;0,(J516/J510)*100,)</f>
        <v>0</v>
      </c>
      <c r="U516" s="720">
        <f t="shared" ref="U516:U518" si="1595">IF(K516&gt;0,(K516/K510)*100,)</f>
        <v>0</v>
      </c>
      <c r="V516" s="773"/>
      <c r="W516" s="774"/>
      <c r="X516" s="774"/>
      <c r="Y516" s="775"/>
      <c r="Z516" s="776"/>
      <c r="AA516" s="776"/>
      <c r="AB516" s="774"/>
      <c r="AC516" s="775"/>
      <c r="AD516" s="776"/>
      <c r="AE516" s="313"/>
    </row>
    <row r="517" spans="1:40">
      <c r="A517" s="276"/>
      <c r="B517" s="82" t="s">
        <v>866</v>
      </c>
      <c r="C517" s="87">
        <v>176</v>
      </c>
      <c r="D517" s="88">
        <v>4015</v>
      </c>
      <c r="E517" s="88">
        <v>1438</v>
      </c>
      <c r="F517" s="89">
        <v>343</v>
      </c>
      <c r="G517" s="98">
        <v>5972</v>
      </c>
      <c r="H517" s="90"/>
      <c r="I517" s="88"/>
      <c r="J517" s="724"/>
      <c r="K517" s="90"/>
      <c r="L517" s="313"/>
      <c r="M517" s="605">
        <f t="shared" si="1588"/>
        <v>6.3629790310918297</v>
      </c>
      <c r="N517" s="605">
        <f t="shared" ref="N517:N518" si="1596">IF(D517&gt;0,(D517/D511)*100,)</f>
        <v>11.109573879358052</v>
      </c>
      <c r="O517" s="605">
        <f t="shared" si="1589"/>
        <v>9.7438677327551151</v>
      </c>
      <c r="P517" s="606">
        <f t="shared" si="1590"/>
        <v>12.577924459112577</v>
      </c>
      <c r="Q517" s="607">
        <f t="shared" si="1591"/>
        <v>10.590342430529695</v>
      </c>
      <c r="R517" s="608">
        <f t="shared" si="1592"/>
        <v>0</v>
      </c>
      <c r="S517" s="605">
        <f t="shared" si="1593"/>
        <v>0</v>
      </c>
      <c r="T517" s="606">
        <f t="shared" si="1594"/>
        <v>0</v>
      </c>
      <c r="U517" s="609">
        <f t="shared" si="1595"/>
        <v>0</v>
      </c>
      <c r="V517" s="734"/>
      <c r="W517" s="734"/>
      <c r="X517" s="743"/>
      <c r="Y517" s="743"/>
      <c r="Z517" s="744"/>
      <c r="AA517" s="744"/>
      <c r="AB517" s="743"/>
      <c r="AC517" s="745"/>
      <c r="AD517" s="743"/>
      <c r="AE517" s="313"/>
    </row>
    <row r="518" spans="1:40">
      <c r="A518" s="276"/>
      <c r="B518" s="86" t="s">
        <v>1058</v>
      </c>
      <c r="C518" s="91">
        <v>195</v>
      </c>
      <c r="D518" s="92">
        <v>3595</v>
      </c>
      <c r="E518" s="92">
        <v>1385</v>
      </c>
      <c r="F518" s="93">
        <v>422</v>
      </c>
      <c r="G518" s="99">
        <v>5597</v>
      </c>
      <c r="H518" s="94"/>
      <c r="I518" s="92"/>
      <c r="J518" s="725"/>
      <c r="K518" s="94"/>
      <c r="L518" s="313"/>
      <c r="M518" s="610">
        <f t="shared" si="1588"/>
        <v>6.6895368782161233</v>
      </c>
      <c r="N518" s="610">
        <f t="shared" si="1596"/>
        <v>9.821062696352957</v>
      </c>
      <c r="O518" s="610">
        <f t="shared" si="1589"/>
        <v>9.2394929953302203</v>
      </c>
      <c r="P518" s="611">
        <f t="shared" si="1590"/>
        <v>14.38799863620866</v>
      </c>
      <c r="Q518" s="612">
        <f t="shared" si="1591"/>
        <v>9.7435718886548415</v>
      </c>
      <c r="R518" s="613">
        <f t="shared" si="1592"/>
        <v>0</v>
      </c>
      <c r="S518" s="610">
        <f t="shared" si="1593"/>
        <v>0</v>
      </c>
      <c r="T518" s="611">
        <f t="shared" si="1594"/>
        <v>0</v>
      </c>
      <c r="U518" s="614">
        <f t="shared" si="1595"/>
        <v>0</v>
      </c>
      <c r="V518" s="770"/>
      <c r="W518" s="771"/>
      <c r="X518" s="771"/>
      <c r="Y518" s="772"/>
      <c r="Z518" s="770"/>
      <c r="AA518" s="770"/>
      <c r="AB518" s="771"/>
      <c r="AC518" s="772"/>
      <c r="AD518" s="770"/>
      <c r="AE518" s="313"/>
    </row>
    <row r="519" spans="1:40">
      <c r="A519" s="276"/>
      <c r="B519" s="82" t="s">
        <v>68</v>
      </c>
      <c r="C519" s="87">
        <v>1081</v>
      </c>
      <c r="D519" s="88">
        <v>11319</v>
      </c>
      <c r="E519" s="88">
        <v>5713</v>
      </c>
      <c r="F519" s="89">
        <v>1233</v>
      </c>
      <c r="G519" s="98">
        <v>19346</v>
      </c>
      <c r="H519" s="90"/>
      <c r="I519" s="88"/>
      <c r="J519" s="724"/>
      <c r="K519" s="90"/>
      <c r="L519" s="313"/>
      <c r="M519" s="905">
        <f t="shared" ref="M519:M521" si="1597">IF(C519&gt;0,(C519/C510)*100,)</f>
        <v>38.333333333333336</v>
      </c>
      <c r="N519" s="716">
        <f>IF(D519&gt;0,(D519/D510)*100,)</f>
        <v>32.389046270066103</v>
      </c>
      <c r="O519" s="716">
        <f t="shared" ref="O519:O521" si="1598">IF(E519&gt;0,(E519/E510)*100,)</f>
        <v>40.249401155417779</v>
      </c>
      <c r="P519" s="717">
        <f t="shared" ref="P519:P521" si="1599">IF(F519&gt;0,(F519/F510)*100,)</f>
        <v>44.304707150556958</v>
      </c>
      <c r="Q519" s="718">
        <f t="shared" ref="Q519:Q521" si="1600">IF(G519&gt;0,(G519/G510)*100,)</f>
        <v>35.339032588046173</v>
      </c>
      <c r="R519" s="719">
        <f t="shared" ref="R519:R521" si="1601">IF(H519&gt;0,(H519/H510)*100,)</f>
        <v>0</v>
      </c>
      <c r="S519" s="716">
        <f t="shared" ref="S519:S521" si="1602">IF(I519&gt;0,(I519/I510)*100,)</f>
        <v>0</v>
      </c>
      <c r="T519" s="717">
        <f t="shared" ref="T519:T521" si="1603">IF(J519&gt;0,(J519/J510)*100,)</f>
        <v>0</v>
      </c>
      <c r="U519" s="720">
        <f t="shared" ref="U519:U521" si="1604">IF(K519&gt;0,(K519/K510)*100,)</f>
        <v>0</v>
      </c>
      <c r="V519" s="734"/>
      <c r="W519" s="734"/>
      <c r="X519" s="743"/>
      <c r="Y519" s="743"/>
      <c r="Z519" s="744"/>
      <c r="AA519" s="744"/>
      <c r="AB519" s="743"/>
      <c r="AC519" s="745"/>
      <c r="AD519" s="743"/>
      <c r="AE519" s="313"/>
    </row>
    <row r="520" spans="1:40">
      <c r="A520" s="276"/>
      <c r="B520" s="82" t="s">
        <v>868</v>
      </c>
      <c r="C520" s="87">
        <v>1003</v>
      </c>
      <c r="D520" s="88">
        <v>12131</v>
      </c>
      <c r="E520" s="88">
        <v>6131</v>
      </c>
      <c r="F520" s="89">
        <v>1104</v>
      </c>
      <c r="G520" s="98">
        <v>20369</v>
      </c>
      <c r="H520" s="90"/>
      <c r="I520" s="88"/>
      <c r="J520" s="724"/>
      <c r="K520" s="90"/>
      <c r="L520" s="313"/>
      <c r="M520" s="605">
        <f t="shared" si="1597"/>
        <v>36.26174981923355</v>
      </c>
      <c r="N520" s="605">
        <f t="shared" ref="N520:N521" si="1605">IF(D520&gt;0,(D520/D511)*100,)</f>
        <v>33.566685113447704</v>
      </c>
      <c r="O520" s="605">
        <f t="shared" si="1598"/>
        <v>41.543569589375259</v>
      </c>
      <c r="P520" s="606">
        <f t="shared" si="1599"/>
        <v>40.484048404840486</v>
      </c>
      <c r="Q520" s="607">
        <f t="shared" si="1600"/>
        <v>36.121012218261775</v>
      </c>
      <c r="R520" s="608">
        <f t="shared" si="1601"/>
        <v>0</v>
      </c>
      <c r="S520" s="605">
        <f t="shared" si="1602"/>
        <v>0</v>
      </c>
      <c r="T520" s="606">
        <f t="shared" si="1603"/>
        <v>0</v>
      </c>
      <c r="U520" s="609">
        <f t="shared" si="1604"/>
        <v>0</v>
      </c>
      <c r="V520" s="734"/>
      <c r="W520" s="734"/>
      <c r="X520" s="743"/>
      <c r="Y520" s="743"/>
      <c r="Z520" s="744"/>
      <c r="AA520" s="744"/>
      <c r="AB520" s="743"/>
      <c r="AC520" s="745"/>
      <c r="AD520" s="743"/>
      <c r="AE520" s="313"/>
    </row>
    <row r="521" spans="1:40">
      <c r="A521" s="276"/>
      <c r="B521" s="86" t="s">
        <v>1056</v>
      </c>
      <c r="C521" s="91">
        <v>935</v>
      </c>
      <c r="D521" s="92">
        <v>11646</v>
      </c>
      <c r="E521" s="92">
        <v>5892</v>
      </c>
      <c r="F521" s="93">
        <v>1173</v>
      </c>
      <c r="G521" s="99">
        <v>19646</v>
      </c>
      <c r="H521" s="94"/>
      <c r="I521" s="92"/>
      <c r="J521" s="725"/>
      <c r="K521" s="94"/>
      <c r="L521" s="313"/>
      <c r="M521" s="610">
        <f t="shared" si="1597"/>
        <v>32.075471698113205</v>
      </c>
      <c r="N521" s="610">
        <f t="shared" si="1605"/>
        <v>31.815325775167324</v>
      </c>
      <c r="O521" s="610">
        <f t="shared" si="1598"/>
        <v>39.306204136090727</v>
      </c>
      <c r="P521" s="611">
        <f t="shared" si="1599"/>
        <v>39.993181043300375</v>
      </c>
      <c r="Q521" s="612">
        <f t="shared" si="1600"/>
        <v>34.200859982939605</v>
      </c>
      <c r="R521" s="613">
        <f t="shared" si="1601"/>
        <v>0</v>
      </c>
      <c r="S521" s="610">
        <f t="shared" si="1602"/>
        <v>0</v>
      </c>
      <c r="T521" s="611">
        <f t="shared" si="1603"/>
        <v>0</v>
      </c>
      <c r="U521" s="614">
        <f t="shared" si="1604"/>
        <v>0</v>
      </c>
      <c r="V521" s="777" t="s">
        <v>649</v>
      </c>
      <c r="W521" s="771"/>
      <c r="X521" s="771"/>
      <c r="Y521" s="772"/>
      <c r="Z521" s="770"/>
      <c r="AA521" s="770"/>
      <c r="AB521" s="771"/>
      <c r="AC521" s="772"/>
      <c r="AD521" s="770"/>
      <c r="AE521" s="313"/>
    </row>
    <row r="522" spans="1:40">
      <c r="A522" s="276"/>
      <c r="B522" s="82" t="s">
        <v>70</v>
      </c>
      <c r="C522" s="87">
        <v>285</v>
      </c>
      <c r="D522" s="88">
        <v>3002</v>
      </c>
      <c r="E522" s="88">
        <v>2278</v>
      </c>
      <c r="F522" s="89">
        <v>621</v>
      </c>
      <c r="G522" s="98">
        <v>6186</v>
      </c>
      <c r="H522" s="90"/>
      <c r="I522" s="88"/>
      <c r="J522" s="724"/>
      <c r="K522" s="90"/>
      <c r="L522" s="313"/>
      <c r="M522" s="905">
        <f t="shared" ref="M522:M524" si="1606">IF(C522&gt;0,(C522/C508)*100,)</f>
        <v>11.825726141078837</v>
      </c>
      <c r="N522" s="716">
        <f t="shared" ref="N522:N524" si="1607">IF(D522&gt;0,(D522/D508)*100,)</f>
        <v>8.204651671267321</v>
      </c>
      <c r="O522" s="716">
        <f t="shared" ref="O522:O524" si="1608">IF(E522&gt;0,(E522/E508)*100,)</f>
        <v>15.11913453242185</v>
      </c>
      <c r="P522" s="717">
        <f t="shared" ref="P522:P524" si="1609">IF(F522&gt;0,(F522/F508)*100,)</f>
        <v>20.454545454545457</v>
      </c>
      <c r="Q522" s="718">
        <f t="shared" ref="Q522:Q524" si="1610">IF(G522&gt;0,(G522/G508)*100,)</f>
        <v>10.833245770726069</v>
      </c>
      <c r="R522" s="719">
        <f t="shared" ref="R522:R524" si="1611">IF(H522&gt;0,(H522/H508)*100,)</f>
        <v>0</v>
      </c>
      <c r="S522" s="716">
        <f t="shared" ref="S522:S524" si="1612">IF(I522&gt;0,(I522/I508)*100,)</f>
        <v>0</v>
      </c>
      <c r="T522" s="717">
        <f t="shared" ref="T522:T524" si="1613">IF(J522&gt;0,(J522/J508)*100,)</f>
        <v>0</v>
      </c>
      <c r="U522" s="720">
        <f t="shared" ref="U522:U524" si="1614">IF(K522&gt;0,(K522/K508)*100,)</f>
        <v>0</v>
      </c>
      <c r="V522" s="773">
        <f>+M522+M525+M528</f>
        <v>40.954356846473033</v>
      </c>
      <c r="W522" s="774">
        <f t="shared" ref="W522:W524" si="1615">+N522+N525+N528</f>
        <v>46.754489054087294</v>
      </c>
      <c r="X522" s="774">
        <f t="shared" ref="X522:X524" si="1616">+O522+O525+O528</f>
        <v>44.846352956792991</v>
      </c>
      <c r="Y522" s="775">
        <f t="shared" ref="Y522:Y524" si="1617">+P522+P525+P528</f>
        <v>47.826086956521742</v>
      </c>
      <c r="Z522" s="776">
        <f t="shared" ref="Z522:Z524" si="1618">+Q522+Q525+Q528</f>
        <v>46.063185177401841</v>
      </c>
      <c r="AA522" s="776">
        <f t="shared" ref="AA522:AA524" si="1619">+R522+R525+R528</f>
        <v>0</v>
      </c>
      <c r="AB522" s="774">
        <f t="shared" ref="AB522:AB524" si="1620">+S522+S525+S528</f>
        <v>0</v>
      </c>
      <c r="AC522" s="775">
        <f t="shared" ref="AC522:AC524" si="1621">+T522+T525+T528</f>
        <v>0</v>
      </c>
      <c r="AD522" s="776">
        <f t="shared" ref="AD522:AD524" si="1622">+U522+U525+U528</f>
        <v>0</v>
      </c>
      <c r="AE522" s="313"/>
      <c r="AG522" s="4">
        <f>+M522+M525+M528+M531</f>
        <v>100</v>
      </c>
      <c r="AH522" s="4">
        <f t="shared" ref="AH522:AH524" si="1623">+N522+N525+N528+N531</f>
        <v>100</v>
      </c>
      <c r="AI522" s="4">
        <f t="shared" ref="AI522:AI524" si="1624">+O522+O525+O528+O531</f>
        <v>100</v>
      </c>
      <c r="AJ522" s="4">
        <f t="shared" ref="AJ522:AJ524" si="1625">+P522+P525+P528+P531</f>
        <v>100</v>
      </c>
      <c r="AK522" s="4">
        <f t="shared" ref="AK522:AK524" si="1626">+Q522+Q525+Q528+Q531</f>
        <v>100</v>
      </c>
      <c r="AL522" s="4">
        <f t="shared" ref="AL522:AL524" si="1627">+R522+R525+R528+R531</f>
        <v>0</v>
      </c>
      <c r="AM522" s="4">
        <f t="shared" ref="AM522:AM524" si="1628">+S522+S525+S528+S531</f>
        <v>0</v>
      </c>
      <c r="AN522" s="4">
        <f t="shared" ref="AN522:AN524" si="1629">+T522+T525+T528+T531</f>
        <v>0</v>
      </c>
    </row>
    <row r="523" spans="1:40">
      <c r="A523" s="276"/>
      <c r="B523" s="82" t="s">
        <v>870</v>
      </c>
      <c r="C523" s="87">
        <v>266</v>
      </c>
      <c r="D523" s="88">
        <v>2894</v>
      </c>
      <c r="E523" s="88">
        <v>2117</v>
      </c>
      <c r="F523" s="89">
        <v>511</v>
      </c>
      <c r="G523" s="98">
        <v>5788</v>
      </c>
      <c r="H523" s="90"/>
      <c r="I523" s="88"/>
      <c r="J523" s="724"/>
      <c r="K523" s="90"/>
      <c r="L523" s="313"/>
      <c r="M523" s="605">
        <f t="shared" si="1606"/>
        <v>12.541254125412541</v>
      </c>
      <c r="N523" s="605">
        <f t="shared" si="1607"/>
        <v>8.1839262485153554</v>
      </c>
      <c r="O523" s="605">
        <f t="shared" si="1608"/>
        <v>14.89271895884629</v>
      </c>
      <c r="P523" s="606">
        <f t="shared" si="1609"/>
        <v>19.984356667970278</v>
      </c>
      <c r="Q523" s="607">
        <f t="shared" si="1610"/>
        <v>10.668141185144227</v>
      </c>
      <c r="R523" s="608">
        <f t="shared" si="1611"/>
        <v>0</v>
      </c>
      <c r="S523" s="605">
        <f t="shared" si="1612"/>
        <v>0</v>
      </c>
      <c r="T523" s="606">
        <f t="shared" si="1613"/>
        <v>0</v>
      </c>
      <c r="U523" s="609">
        <f t="shared" si="1614"/>
        <v>0</v>
      </c>
      <c r="V523" s="734">
        <f t="shared" ref="V523:V524" si="1630">+M523+M526+M529</f>
        <v>47.289014615747291</v>
      </c>
      <c r="W523" s="734">
        <f t="shared" si="1615"/>
        <v>52.926870652112441</v>
      </c>
      <c r="X523" s="743">
        <f t="shared" si="1616"/>
        <v>48.870911009497007</v>
      </c>
      <c r="Y523" s="743">
        <f t="shared" si="1617"/>
        <v>52.09229565897536</v>
      </c>
      <c r="Z523" s="744">
        <f t="shared" si="1618"/>
        <v>51.604460418394623</v>
      </c>
      <c r="AA523" s="744">
        <f t="shared" si="1619"/>
        <v>0</v>
      </c>
      <c r="AB523" s="743">
        <f t="shared" si="1620"/>
        <v>0</v>
      </c>
      <c r="AC523" s="745">
        <f t="shared" si="1621"/>
        <v>0</v>
      </c>
      <c r="AD523" s="743">
        <f t="shared" si="1622"/>
        <v>0</v>
      </c>
      <c r="AE523" s="313"/>
      <c r="AG523" s="4">
        <f t="shared" ref="AG523:AG524" si="1631">+M523+M526+M529+M532</f>
        <v>100</v>
      </c>
      <c r="AH523" s="4">
        <f t="shared" si="1623"/>
        <v>100</v>
      </c>
      <c r="AI523" s="4">
        <f t="shared" si="1624"/>
        <v>100</v>
      </c>
      <c r="AJ523" s="4">
        <f t="shared" si="1625"/>
        <v>100</v>
      </c>
      <c r="AK523" s="4">
        <f t="shared" si="1626"/>
        <v>100</v>
      </c>
      <c r="AL523" s="4">
        <f t="shared" si="1627"/>
        <v>0</v>
      </c>
      <c r="AM523" s="4">
        <f t="shared" si="1628"/>
        <v>0</v>
      </c>
      <c r="AN523" s="4">
        <f t="shared" si="1629"/>
        <v>0</v>
      </c>
    </row>
    <row r="524" spans="1:40">
      <c r="A524" s="276"/>
      <c r="B524" s="86" t="s">
        <v>1060</v>
      </c>
      <c r="C524" s="91">
        <v>361</v>
      </c>
      <c r="D524" s="92">
        <v>2878</v>
      </c>
      <c r="E524" s="92">
        <v>2062</v>
      </c>
      <c r="F524" s="93">
        <v>619</v>
      </c>
      <c r="G524" s="99">
        <v>5920</v>
      </c>
      <c r="H524" s="94"/>
      <c r="I524" s="714"/>
      <c r="J524" s="725"/>
      <c r="K524" s="94"/>
      <c r="L524" s="313"/>
      <c r="M524" s="610">
        <f t="shared" si="1606"/>
        <v>12.801418439716311</v>
      </c>
      <c r="N524" s="610">
        <f t="shared" si="1607"/>
        <v>8.2353277820699908</v>
      </c>
      <c r="O524" s="610">
        <f t="shared" si="1608"/>
        <v>14.527265041566858</v>
      </c>
      <c r="P524" s="611">
        <f t="shared" si="1609"/>
        <v>22.242184692777577</v>
      </c>
      <c r="Q524" s="612">
        <f t="shared" si="1610"/>
        <v>10.813970480783281</v>
      </c>
      <c r="R524" s="613">
        <f t="shared" si="1611"/>
        <v>0</v>
      </c>
      <c r="S524" s="610">
        <f t="shared" si="1612"/>
        <v>0</v>
      </c>
      <c r="T524" s="611">
        <f t="shared" si="1613"/>
        <v>0</v>
      </c>
      <c r="U524" s="614">
        <f t="shared" si="1614"/>
        <v>0</v>
      </c>
      <c r="V524" s="770">
        <f t="shared" si="1630"/>
        <v>48.014184397163127</v>
      </c>
      <c r="W524" s="771">
        <f t="shared" si="1615"/>
        <v>58.714625003576842</v>
      </c>
      <c r="X524" s="771">
        <f t="shared" si="1616"/>
        <v>50.274763984782304</v>
      </c>
      <c r="Y524" s="772">
        <f t="shared" si="1617"/>
        <v>54.976643909450232</v>
      </c>
      <c r="Z524" s="770">
        <f t="shared" si="1618"/>
        <v>55.785108870378494</v>
      </c>
      <c r="AA524" s="770">
        <f t="shared" si="1619"/>
        <v>0</v>
      </c>
      <c r="AB524" s="771">
        <f t="shared" si="1620"/>
        <v>0</v>
      </c>
      <c r="AC524" s="772">
        <f t="shared" si="1621"/>
        <v>0</v>
      </c>
      <c r="AD524" s="770">
        <f t="shared" si="1622"/>
        <v>0</v>
      </c>
      <c r="AE524" s="313"/>
      <c r="AG524" s="4">
        <f t="shared" si="1631"/>
        <v>100</v>
      </c>
      <c r="AH524" s="4">
        <f t="shared" si="1623"/>
        <v>100</v>
      </c>
      <c r="AI524" s="4">
        <f t="shared" si="1624"/>
        <v>100</v>
      </c>
      <c r="AJ524" s="4">
        <f t="shared" si="1625"/>
        <v>100</v>
      </c>
      <c r="AK524" s="4">
        <f t="shared" si="1626"/>
        <v>100</v>
      </c>
      <c r="AL524" s="4">
        <f t="shared" si="1627"/>
        <v>0</v>
      </c>
      <c r="AM524" s="4">
        <f t="shared" si="1628"/>
        <v>0</v>
      </c>
      <c r="AN524" s="4">
        <f t="shared" si="1629"/>
        <v>0</v>
      </c>
    </row>
    <row r="525" spans="1:40">
      <c r="A525" s="276"/>
      <c r="B525" s="82" t="s">
        <v>72</v>
      </c>
      <c r="C525" s="87">
        <v>484</v>
      </c>
      <c r="D525" s="88">
        <v>6572</v>
      </c>
      <c r="E525" s="88">
        <v>1685</v>
      </c>
      <c r="F525" s="89">
        <v>259</v>
      </c>
      <c r="G525" s="98">
        <v>9000</v>
      </c>
      <c r="H525" s="90"/>
      <c r="I525" s="88"/>
      <c r="J525" s="724"/>
      <c r="K525" s="90"/>
      <c r="L525" s="313"/>
      <c r="M525" s="905">
        <f t="shared" ref="M525:M527" si="1632">IF(C525&gt;0,(C525/C508)*100,)</f>
        <v>20.08298755186722</v>
      </c>
      <c r="N525" s="716">
        <f t="shared" ref="N525:N527" si="1633">IF(D525&gt;0,(D525/D508)*100,)</f>
        <v>17.961682472874362</v>
      </c>
      <c r="O525" s="716">
        <f t="shared" ref="O525:O527" si="1634">IF(E525&gt;0,(E525/E508)*100,)</f>
        <v>11.183380898652686</v>
      </c>
      <c r="P525" s="717">
        <f t="shared" ref="P525:P527" si="1635">IF(F525&gt;0,(F525/F508)*100,)</f>
        <v>8.5309617918313574</v>
      </c>
      <c r="Q525" s="718">
        <f t="shared" ref="Q525:Q527" si="1636">IF(G525&gt;0,(G525/G508)*100,)</f>
        <v>15.761269307554901</v>
      </c>
      <c r="R525" s="719">
        <f t="shared" ref="R525:R527" si="1637">IF(H525&gt;0,(H525/H508)*100,)</f>
        <v>0</v>
      </c>
      <c r="S525" s="716">
        <f t="shared" ref="S525:S527" si="1638">IF(I525&gt;0,(I525/I508)*100,)</f>
        <v>0</v>
      </c>
      <c r="T525" s="717">
        <f t="shared" ref="T525:T527" si="1639">IF(J525&gt;0,(J525/J508)*100,)</f>
        <v>0</v>
      </c>
      <c r="U525" s="720">
        <f t="shared" ref="U525:U527" si="1640">IF(K525&gt;0,(K525/K508)*100,)</f>
        <v>0</v>
      </c>
      <c r="V525" s="773"/>
      <c r="W525" s="774"/>
      <c r="X525" s="774"/>
      <c r="Y525" s="775"/>
      <c r="Z525" s="776"/>
      <c r="AA525" s="776"/>
      <c r="AB525" s="774"/>
      <c r="AC525" s="775"/>
      <c r="AD525" s="776"/>
      <c r="AE525" s="313"/>
    </row>
    <row r="526" spans="1:40">
      <c r="A526" s="276"/>
      <c r="B526" s="82" t="s">
        <v>872</v>
      </c>
      <c r="C526" s="87">
        <v>454</v>
      </c>
      <c r="D526" s="88">
        <v>6300</v>
      </c>
      <c r="E526" s="88">
        <v>1633</v>
      </c>
      <c r="F526" s="89">
        <v>213</v>
      </c>
      <c r="G526" s="98">
        <v>8600</v>
      </c>
      <c r="H526" s="90"/>
      <c r="I526" s="88"/>
      <c r="J526" s="724"/>
      <c r="K526" s="90"/>
      <c r="L526" s="313"/>
      <c r="M526" s="605">
        <f t="shared" si="1632"/>
        <v>21.404997642621403</v>
      </c>
      <c r="N526" s="605">
        <f t="shared" si="1633"/>
        <v>17.815734404162662</v>
      </c>
      <c r="O526" s="605">
        <f t="shared" si="1634"/>
        <v>11.487864931410483</v>
      </c>
      <c r="P526" s="606">
        <f t="shared" si="1635"/>
        <v>8.3300743058271411</v>
      </c>
      <c r="Q526" s="607">
        <f t="shared" si="1636"/>
        <v>15.851073633766473</v>
      </c>
      <c r="R526" s="608">
        <f t="shared" si="1637"/>
        <v>0</v>
      </c>
      <c r="S526" s="605">
        <f t="shared" si="1638"/>
        <v>0</v>
      </c>
      <c r="T526" s="606">
        <f t="shared" si="1639"/>
        <v>0</v>
      </c>
      <c r="U526" s="609">
        <f t="shared" si="1640"/>
        <v>0</v>
      </c>
      <c r="V526" s="734"/>
      <c r="W526" s="734"/>
      <c r="X526" s="743"/>
      <c r="Y526" s="743"/>
      <c r="Z526" s="744"/>
      <c r="AA526" s="744"/>
      <c r="AB526" s="743"/>
      <c r="AC526" s="745"/>
      <c r="AD526" s="743"/>
      <c r="AE526" s="313"/>
    </row>
    <row r="527" spans="1:40">
      <c r="A527" s="276"/>
      <c r="B527" s="86" t="s">
        <v>1062</v>
      </c>
      <c r="C527" s="91">
        <v>615</v>
      </c>
      <c r="D527" s="92">
        <v>6697</v>
      </c>
      <c r="E527" s="92">
        <v>1798</v>
      </c>
      <c r="F527" s="93">
        <v>244</v>
      </c>
      <c r="G527" s="99">
        <v>9354</v>
      </c>
      <c r="H527" s="94"/>
      <c r="I527" s="92"/>
      <c r="J527" s="725"/>
      <c r="K527" s="94"/>
      <c r="L527" s="313"/>
      <c r="M527" s="610">
        <f t="shared" si="1632"/>
        <v>21.808510638297875</v>
      </c>
      <c r="N527" s="610">
        <f t="shared" si="1633"/>
        <v>19.163304432426244</v>
      </c>
      <c r="O527" s="610">
        <f t="shared" si="1634"/>
        <v>12.667324221502044</v>
      </c>
      <c r="P527" s="611">
        <f t="shared" si="1635"/>
        <v>8.7675170679123262</v>
      </c>
      <c r="Q527" s="612">
        <f t="shared" si="1636"/>
        <v>17.086804033318721</v>
      </c>
      <c r="R527" s="613">
        <f t="shared" si="1637"/>
        <v>0</v>
      </c>
      <c r="S527" s="610">
        <f t="shared" si="1638"/>
        <v>0</v>
      </c>
      <c r="T527" s="611">
        <f t="shared" si="1639"/>
        <v>0</v>
      </c>
      <c r="U527" s="614">
        <f t="shared" si="1640"/>
        <v>0</v>
      </c>
      <c r="V527" s="770"/>
      <c r="W527" s="771"/>
      <c r="X527" s="771"/>
      <c r="Y527" s="772"/>
      <c r="Z527" s="770"/>
      <c r="AA527" s="770"/>
      <c r="AB527" s="771"/>
      <c r="AC527" s="772"/>
      <c r="AD527" s="770"/>
      <c r="AE527" s="313"/>
    </row>
    <row r="528" spans="1:40">
      <c r="A528" s="276"/>
      <c r="B528" s="82" t="s">
        <v>74</v>
      </c>
      <c r="C528" s="87">
        <v>218</v>
      </c>
      <c r="D528" s="88">
        <v>7533</v>
      </c>
      <c r="E528" s="88">
        <v>2794</v>
      </c>
      <c r="F528" s="89">
        <v>572</v>
      </c>
      <c r="G528" s="98">
        <v>11117</v>
      </c>
      <c r="H528" s="90"/>
      <c r="I528" s="88"/>
      <c r="J528" s="724"/>
      <c r="K528" s="90"/>
      <c r="L528" s="313"/>
      <c r="M528" s="905">
        <f t="shared" ref="M528:M530" si="1641">IF(C528&gt;0,(C528/C508)*100,)</f>
        <v>9.0456431535269708</v>
      </c>
      <c r="N528" s="716">
        <f t="shared" ref="N528:N530" si="1642">IF(D528&gt;0,(D528/D508)*100,)</f>
        <v>20.588154909945612</v>
      </c>
      <c r="O528" s="716">
        <f t="shared" ref="O528:O530" si="1643">IF(E528&gt;0,(E528/E508)*100,)</f>
        <v>18.543837525718455</v>
      </c>
      <c r="P528" s="717">
        <f t="shared" ref="P528:P530" si="1644">IF(F528&gt;0,(F528/F508)*100,)</f>
        <v>18.840579710144929</v>
      </c>
      <c r="Q528" s="718">
        <f t="shared" ref="Q528:Q530" si="1645">IF(G528&gt;0,(G528/G508)*100,)</f>
        <v>19.468670099120871</v>
      </c>
      <c r="R528" s="719">
        <f t="shared" ref="R528:R530" si="1646">IF(H528&gt;0,(H528/H508)*100,)</f>
        <v>0</v>
      </c>
      <c r="S528" s="716">
        <f t="shared" ref="S528:S530" si="1647">IF(I528&gt;0,(I528/I508)*100,)</f>
        <v>0</v>
      </c>
      <c r="T528" s="717">
        <f t="shared" ref="T528:T530" si="1648">IF(J528&gt;0,(J528/J508)*100,)</f>
        <v>0</v>
      </c>
      <c r="U528" s="720">
        <f t="shared" ref="U528:U530" si="1649">IF(K528&gt;0,(K528/K508)*100,)</f>
        <v>0</v>
      </c>
      <c r="V528" s="773"/>
      <c r="W528" s="774"/>
      <c r="X528" s="774"/>
      <c r="Y528" s="775"/>
      <c r="Z528" s="776"/>
      <c r="AA528" s="776"/>
      <c r="AB528" s="774"/>
      <c r="AC528" s="775"/>
      <c r="AD528" s="776"/>
      <c r="AE528" s="313"/>
    </row>
    <row r="529" spans="1:40">
      <c r="A529" s="276"/>
      <c r="B529" s="82" t="s">
        <v>874</v>
      </c>
      <c r="C529" s="87">
        <v>283</v>
      </c>
      <c r="D529" s="88">
        <v>9522</v>
      </c>
      <c r="E529" s="88">
        <v>3197</v>
      </c>
      <c r="F529" s="89">
        <v>608</v>
      </c>
      <c r="G529" s="98">
        <v>13610</v>
      </c>
      <c r="H529" s="90"/>
      <c r="I529" s="88"/>
      <c r="J529" s="724"/>
      <c r="K529" s="90"/>
      <c r="L529" s="313"/>
      <c r="M529" s="605">
        <f t="shared" si="1641"/>
        <v>13.342762847713344</v>
      </c>
      <c r="N529" s="605">
        <f t="shared" si="1642"/>
        <v>26.927209999434421</v>
      </c>
      <c r="O529" s="605">
        <f t="shared" si="1643"/>
        <v>22.490327119240238</v>
      </c>
      <c r="P529" s="606">
        <f t="shared" si="1644"/>
        <v>23.777864685177942</v>
      </c>
      <c r="Q529" s="607">
        <f t="shared" si="1645"/>
        <v>25.085245599483919</v>
      </c>
      <c r="R529" s="608">
        <f t="shared" si="1646"/>
        <v>0</v>
      </c>
      <c r="S529" s="605">
        <f t="shared" si="1647"/>
        <v>0</v>
      </c>
      <c r="T529" s="606">
        <f t="shared" si="1648"/>
        <v>0</v>
      </c>
      <c r="U529" s="609">
        <f t="shared" si="1649"/>
        <v>0</v>
      </c>
      <c r="V529" s="734"/>
      <c r="W529" s="734"/>
      <c r="X529" s="743"/>
      <c r="Y529" s="743"/>
      <c r="Z529" s="744"/>
      <c r="AA529" s="744"/>
      <c r="AB529" s="743"/>
      <c r="AC529" s="745"/>
      <c r="AD529" s="743"/>
      <c r="AE529" s="313"/>
    </row>
    <row r="530" spans="1:40">
      <c r="A530" s="276"/>
      <c r="B530" s="86" t="s">
        <v>1064</v>
      </c>
      <c r="C530" s="91">
        <v>378</v>
      </c>
      <c r="D530" s="92">
        <v>10944</v>
      </c>
      <c r="E530" s="92">
        <v>3276</v>
      </c>
      <c r="F530" s="93">
        <v>667</v>
      </c>
      <c r="G530" s="99">
        <v>15265</v>
      </c>
      <c r="H530" s="94"/>
      <c r="I530" s="92"/>
      <c r="J530" s="725"/>
      <c r="K530" s="94"/>
      <c r="L530" s="313"/>
      <c r="M530" s="610">
        <f t="shared" si="1641"/>
        <v>13.404255319148936</v>
      </c>
      <c r="N530" s="610">
        <f t="shared" si="1642"/>
        <v>31.31599278908061</v>
      </c>
      <c r="O530" s="610">
        <f t="shared" si="1643"/>
        <v>23.080174721713401</v>
      </c>
      <c r="P530" s="611">
        <f t="shared" si="1644"/>
        <v>23.966942148760332</v>
      </c>
      <c r="Q530" s="612">
        <f t="shared" si="1645"/>
        <v>27.884334356276486</v>
      </c>
      <c r="R530" s="613">
        <f t="shared" si="1646"/>
        <v>0</v>
      </c>
      <c r="S530" s="610">
        <f t="shared" si="1647"/>
        <v>0</v>
      </c>
      <c r="T530" s="611">
        <f t="shared" si="1648"/>
        <v>0</v>
      </c>
      <c r="U530" s="614">
        <f t="shared" si="1649"/>
        <v>0</v>
      </c>
      <c r="V530" s="770"/>
      <c r="W530" s="771"/>
      <c r="X530" s="771"/>
      <c r="Y530" s="772"/>
      <c r="Z530" s="770"/>
      <c r="AA530" s="770"/>
      <c r="AB530" s="771"/>
      <c r="AC530" s="772"/>
      <c r="AD530" s="770"/>
      <c r="AE530" s="313"/>
    </row>
    <row r="531" spans="1:40">
      <c r="A531" s="276"/>
      <c r="B531" s="641" t="s">
        <v>76</v>
      </c>
      <c r="C531" s="642">
        <v>1423</v>
      </c>
      <c r="D531" s="618">
        <v>19482</v>
      </c>
      <c r="E531" s="618">
        <v>8310</v>
      </c>
      <c r="F531" s="602">
        <v>1584</v>
      </c>
      <c r="G531" s="721">
        <v>30799</v>
      </c>
      <c r="H531" s="601"/>
      <c r="I531" s="618"/>
      <c r="J531" s="723"/>
      <c r="K531" s="601"/>
      <c r="L531" s="313"/>
      <c r="M531" s="905">
        <f>IF(C531&gt;0,(C531/C508)*100,)</f>
        <v>59.045643153526974</v>
      </c>
      <c r="N531" s="716">
        <f t="shared" ref="N531:N533" si="1650">IF(D531&gt;0,(D531/D508)*100,)</f>
        <v>53.245510945912713</v>
      </c>
      <c r="O531" s="716">
        <f t="shared" ref="O531:O533" si="1651">IF(E531&gt;0,(E531/E508)*100,)</f>
        <v>55.153647043207009</v>
      </c>
      <c r="P531" s="717">
        <f t="shared" ref="P531:P533" si="1652">IF(F531&gt;0,(F531/F508)*100,)</f>
        <v>52.173913043478258</v>
      </c>
      <c r="Q531" s="718">
        <f t="shared" ref="Q531:Q533" si="1653">IF(G531&gt;0,(G531/G508)*100,)</f>
        <v>53.936814822598159</v>
      </c>
      <c r="R531" s="719">
        <f t="shared" ref="R531:R533" si="1654">IF(H531&gt;0,(H531/H508)*100,)</f>
        <v>0</v>
      </c>
      <c r="S531" s="716">
        <f t="shared" ref="S531:S533" si="1655">IF(I531&gt;0,(I531/I508)*100,)</f>
        <v>0</v>
      </c>
      <c r="T531" s="717">
        <f t="shared" ref="T531:T533" si="1656">IF(J531&gt;0,(J531/J508)*100,)</f>
        <v>0</v>
      </c>
      <c r="U531" s="720">
        <f t="shared" ref="U531:U533" si="1657">IF(K531&gt;0,(K531/K508)*100,)</f>
        <v>0</v>
      </c>
      <c r="V531" s="773"/>
      <c r="W531" s="774"/>
      <c r="X531" s="774"/>
      <c r="Y531" s="775"/>
      <c r="Z531" s="776"/>
      <c r="AA531" s="776"/>
      <c r="AB531" s="774"/>
      <c r="AC531" s="775"/>
      <c r="AD531" s="776"/>
      <c r="AE531" s="313"/>
    </row>
    <row r="532" spans="1:40">
      <c r="A532" s="276"/>
      <c r="B532" s="82" t="s">
        <v>876</v>
      </c>
      <c r="C532" s="87">
        <v>1118</v>
      </c>
      <c r="D532" s="88">
        <v>16646</v>
      </c>
      <c r="E532" s="88">
        <v>7268</v>
      </c>
      <c r="F532" s="89">
        <v>1225</v>
      </c>
      <c r="G532" s="98">
        <v>26257</v>
      </c>
      <c r="H532" s="90"/>
      <c r="I532" s="88"/>
      <c r="J532" s="724"/>
      <c r="K532" s="90"/>
      <c r="L532" s="313"/>
      <c r="M532" s="605">
        <f t="shared" ref="M532:M533" si="1658">IF(C532&gt;0,(C532/C509)*100,)</f>
        <v>52.710985384252709</v>
      </c>
      <c r="N532" s="605">
        <f t="shared" si="1650"/>
        <v>47.073129347887566</v>
      </c>
      <c r="O532" s="605">
        <f t="shared" si="1651"/>
        <v>51.129088990502993</v>
      </c>
      <c r="P532" s="606">
        <f t="shared" si="1652"/>
        <v>47.90770434102464</v>
      </c>
      <c r="Q532" s="607">
        <f t="shared" si="1653"/>
        <v>48.395539581605384</v>
      </c>
      <c r="R532" s="608">
        <f t="shared" si="1654"/>
        <v>0</v>
      </c>
      <c r="S532" s="605">
        <f t="shared" si="1655"/>
        <v>0</v>
      </c>
      <c r="T532" s="606">
        <f t="shared" si="1656"/>
        <v>0</v>
      </c>
      <c r="U532" s="609">
        <f t="shared" si="1657"/>
        <v>0</v>
      </c>
      <c r="V532" s="734"/>
      <c r="W532" s="734"/>
      <c r="X532" s="743"/>
      <c r="Y532" s="743"/>
      <c r="Z532" s="744"/>
      <c r="AA532" s="744"/>
      <c r="AB532" s="743"/>
      <c r="AC532" s="745"/>
      <c r="AD532" s="743"/>
      <c r="AE532" s="313"/>
    </row>
    <row r="533" spans="1:40">
      <c r="A533" s="276"/>
      <c r="B533" s="86" t="s">
        <v>1066</v>
      </c>
      <c r="C533" s="91">
        <v>1466</v>
      </c>
      <c r="D533" s="92">
        <v>14428</v>
      </c>
      <c r="E533" s="92">
        <v>7058</v>
      </c>
      <c r="F533" s="93">
        <v>1253</v>
      </c>
      <c r="G533" s="99">
        <v>24205</v>
      </c>
      <c r="H533" s="94"/>
      <c r="I533" s="92"/>
      <c r="J533" s="725"/>
      <c r="K533" s="94"/>
      <c r="L533" s="313"/>
      <c r="M533" s="610">
        <f t="shared" si="1658"/>
        <v>51.98581560283688</v>
      </c>
      <c r="N533" s="610">
        <f t="shared" si="1650"/>
        <v>41.285374996423158</v>
      </c>
      <c r="O533" s="610">
        <f t="shared" si="1651"/>
        <v>49.725236015217703</v>
      </c>
      <c r="P533" s="611">
        <f t="shared" si="1652"/>
        <v>45.023356090549768</v>
      </c>
      <c r="Q533" s="612">
        <f t="shared" si="1653"/>
        <v>44.214891129621506</v>
      </c>
      <c r="R533" s="613">
        <f t="shared" si="1654"/>
        <v>0</v>
      </c>
      <c r="S533" s="610">
        <f t="shared" si="1655"/>
        <v>0</v>
      </c>
      <c r="T533" s="611">
        <f t="shared" si="1656"/>
        <v>0</v>
      </c>
      <c r="U533" s="614">
        <f t="shared" si="1657"/>
        <v>0</v>
      </c>
      <c r="V533" s="770"/>
      <c r="W533" s="771"/>
      <c r="X533" s="771"/>
      <c r="Y533" s="772"/>
      <c r="Z533" s="770"/>
      <c r="AA533" s="770"/>
      <c r="AB533" s="771"/>
      <c r="AC533" s="772"/>
      <c r="AD533" s="770"/>
      <c r="AE533" s="313"/>
    </row>
    <row r="534" spans="1:40">
      <c r="A534" s="276"/>
      <c r="B534" s="82" t="s">
        <v>439</v>
      </c>
      <c r="C534" s="87">
        <v>539</v>
      </c>
      <c r="D534" s="88">
        <v>5196</v>
      </c>
      <c r="E534" s="88">
        <v>3034</v>
      </c>
      <c r="F534" s="89">
        <v>774</v>
      </c>
      <c r="G534" s="98">
        <v>9543</v>
      </c>
      <c r="H534" s="90"/>
      <c r="I534" s="88"/>
      <c r="J534" s="724"/>
      <c r="K534" s="90"/>
      <c r="L534" s="313"/>
      <c r="M534" s="605">
        <f>IF(C534&gt;0,(C534/C505)*100,)</f>
        <v>23.202755058114509</v>
      </c>
      <c r="N534" s="605">
        <f t="shared" ref="N534:N536" si="1659">IF(D534&gt;0,(D534/D505)*100,)</f>
        <v>15.174347292798318</v>
      </c>
      <c r="O534" s="605">
        <f t="shared" ref="O534:O536" si="1660">IF(E534&gt;0,(E534/E505)*100,)</f>
        <v>24.140674729471673</v>
      </c>
      <c r="P534" s="606">
        <f t="shared" ref="P534:P536" si="1661">IF(F534&gt;0,(F534/F505)*100,)</f>
        <v>28.186453022578295</v>
      </c>
      <c r="Q534" s="722">
        <f t="shared" ref="Q534:Q536" si="1662">IF(G534&gt;0,(G534/G505)*100,)</f>
        <v>18.394726189787775</v>
      </c>
      <c r="R534" s="608">
        <f t="shared" ref="R534:R536" si="1663">IF(H534&gt;0,(H534/H505)*100,)</f>
        <v>0</v>
      </c>
      <c r="S534" s="605">
        <f t="shared" ref="S534:S536" si="1664">IF(I534&gt;0,(I534/I505)*100,)</f>
        <v>0</v>
      </c>
      <c r="T534" s="606">
        <f t="shared" ref="T534:T536" si="1665">IF(J534&gt;0,(J534/J505)*100,)</f>
        <v>0</v>
      </c>
      <c r="U534" s="609">
        <f t="shared" ref="U534:U536" si="1666">IF(K534&gt;0,(K534/K505)*100,)</f>
        <v>0</v>
      </c>
      <c r="V534" s="766"/>
      <c r="W534" s="767"/>
      <c r="X534" s="767"/>
      <c r="Y534" s="768"/>
      <c r="Z534" s="769"/>
      <c r="AA534" s="769"/>
      <c r="AB534" s="767"/>
      <c r="AC534" s="768"/>
      <c r="AD534" s="769"/>
      <c r="AE534" s="313"/>
    </row>
    <row r="535" spans="1:40">
      <c r="A535" s="276"/>
      <c r="B535" s="82" t="s">
        <v>878</v>
      </c>
      <c r="C535" s="87">
        <v>564</v>
      </c>
      <c r="D535" s="88">
        <v>5565</v>
      </c>
      <c r="E535" s="88">
        <v>2969</v>
      </c>
      <c r="F535" s="89">
        <v>721</v>
      </c>
      <c r="G535" s="98">
        <v>9819</v>
      </c>
      <c r="H535" s="90"/>
      <c r="I535" s="88"/>
      <c r="J535" s="724"/>
      <c r="K535" s="90"/>
      <c r="L535" s="313"/>
      <c r="M535" s="605">
        <f t="shared" ref="M535:M536" si="1667">IF(C535&gt;0,(C535/C506)*100,)</f>
        <v>22.973523421588595</v>
      </c>
      <c r="N535" s="296">
        <f t="shared" si="1659"/>
        <v>15.420638439370427</v>
      </c>
      <c r="O535" s="296">
        <f t="shared" si="1660"/>
        <v>22.589971848132084</v>
      </c>
      <c r="P535" s="296">
        <f t="shared" si="1661"/>
        <v>25.360534646500177</v>
      </c>
      <c r="Q535" s="297">
        <f t="shared" si="1662"/>
        <v>18.00693209118084</v>
      </c>
      <c r="R535" s="297">
        <f t="shared" si="1663"/>
        <v>0</v>
      </c>
      <c r="S535" s="683">
        <f t="shared" si="1664"/>
        <v>0</v>
      </c>
      <c r="T535" s="298">
        <f t="shared" si="1665"/>
        <v>0</v>
      </c>
      <c r="U535" s="298">
        <f t="shared" si="1666"/>
        <v>0</v>
      </c>
      <c r="V535" s="742"/>
      <c r="W535" s="734"/>
      <c r="X535" s="743"/>
      <c r="Y535" s="743"/>
      <c r="Z535" s="744"/>
      <c r="AA535" s="744"/>
      <c r="AB535" s="743"/>
      <c r="AC535" s="745"/>
      <c r="AD535" s="743"/>
      <c r="AE535" s="313"/>
    </row>
    <row r="536" spans="1:40">
      <c r="A536" s="305"/>
      <c r="B536" s="86" t="s">
        <v>1068</v>
      </c>
      <c r="C536" s="91">
        <v>526</v>
      </c>
      <c r="D536" s="92">
        <v>6307</v>
      </c>
      <c r="E536" s="92">
        <v>3282</v>
      </c>
      <c r="F536" s="93">
        <v>805</v>
      </c>
      <c r="G536" s="99">
        <v>10920</v>
      </c>
      <c r="H536" s="94"/>
      <c r="I536" s="92"/>
      <c r="J536" s="725"/>
      <c r="K536" s="94"/>
      <c r="L536" s="313"/>
      <c r="M536" s="610">
        <f t="shared" si="1667"/>
        <v>22.073017205203524</v>
      </c>
      <c r="N536" s="299">
        <f t="shared" si="1659"/>
        <v>15.902271753107586</v>
      </c>
      <c r="O536" s="299">
        <f t="shared" si="1660"/>
        <v>21.639084855277908</v>
      </c>
      <c r="P536" s="299">
        <f t="shared" si="1661"/>
        <v>28.275377590446084</v>
      </c>
      <c r="Q536" s="300">
        <f t="shared" si="1662"/>
        <v>18.182423657131437</v>
      </c>
      <c r="R536" s="300">
        <f t="shared" si="1663"/>
        <v>0</v>
      </c>
      <c r="S536" s="684">
        <f t="shared" si="1664"/>
        <v>0</v>
      </c>
      <c r="T536" s="301">
        <f t="shared" si="1665"/>
        <v>0</v>
      </c>
      <c r="U536" s="301">
        <f t="shared" si="1666"/>
        <v>0</v>
      </c>
      <c r="V536" s="746"/>
      <c r="W536" s="747"/>
      <c r="X536" s="748"/>
      <c r="Y536" s="748"/>
      <c r="Z536" s="749"/>
      <c r="AA536" s="749"/>
      <c r="AB536" s="748"/>
      <c r="AC536" s="750"/>
      <c r="AD536" s="748"/>
      <c r="AE536" s="313"/>
    </row>
    <row r="537" spans="1:40">
      <c r="A537" s="643" t="s">
        <v>371</v>
      </c>
      <c r="B537" s="641" t="s">
        <v>375</v>
      </c>
      <c r="C537" s="642"/>
      <c r="D537" s="618">
        <v>8490</v>
      </c>
      <c r="E537" s="618">
        <v>5633</v>
      </c>
      <c r="F537" s="602">
        <v>2930</v>
      </c>
      <c r="G537" s="98">
        <v>17053</v>
      </c>
      <c r="H537" s="601"/>
      <c r="I537" s="618"/>
      <c r="J537" s="723"/>
      <c r="K537" s="601"/>
      <c r="L537" s="313"/>
      <c r="M537" s="906"/>
      <c r="N537" s="292"/>
      <c r="O537" s="292"/>
      <c r="P537" s="292"/>
      <c r="Q537" s="293"/>
      <c r="R537" s="293"/>
      <c r="S537" s="682"/>
      <c r="T537" s="625"/>
      <c r="U537" s="294"/>
      <c r="V537" s="736"/>
      <c r="W537" s="737"/>
      <c r="X537" s="738"/>
      <c r="Y537" s="738"/>
      <c r="Z537" s="739"/>
      <c r="AA537" s="739"/>
      <c r="AB537" s="738"/>
      <c r="AC537" s="740"/>
      <c r="AD537" s="741"/>
      <c r="AE537" s="313"/>
    </row>
    <row r="538" spans="1:40">
      <c r="A538" s="276"/>
      <c r="B538" s="82" t="s">
        <v>722</v>
      </c>
      <c r="C538" s="87"/>
      <c r="D538" s="88">
        <v>11354</v>
      </c>
      <c r="E538" s="88">
        <v>5835</v>
      </c>
      <c r="F538" s="89">
        <v>2771</v>
      </c>
      <c r="G538" s="98">
        <v>19960</v>
      </c>
      <c r="H538" s="90"/>
      <c r="I538" s="88"/>
      <c r="J538" s="724"/>
      <c r="K538" s="90"/>
      <c r="L538" s="313"/>
      <c r="M538" s="907"/>
      <c r="N538" s="296"/>
      <c r="O538" s="296"/>
      <c r="P538" s="296"/>
      <c r="Q538" s="297"/>
      <c r="R538" s="297"/>
      <c r="S538" s="683"/>
      <c r="T538" s="298"/>
      <c r="U538" s="298"/>
      <c r="V538" s="742"/>
      <c r="W538" s="734"/>
      <c r="X538" s="743"/>
      <c r="Y538" s="743"/>
      <c r="Z538" s="744"/>
      <c r="AA538" s="744"/>
      <c r="AB538" s="743"/>
      <c r="AC538" s="745"/>
      <c r="AD538" s="743"/>
      <c r="AE538" s="313"/>
    </row>
    <row r="539" spans="1:40">
      <c r="A539" s="276"/>
      <c r="B539" s="82" t="s">
        <v>808</v>
      </c>
      <c r="C539" s="87"/>
      <c r="D539" s="88">
        <v>11118</v>
      </c>
      <c r="E539" s="88">
        <v>5640</v>
      </c>
      <c r="F539" s="89">
        <v>2721</v>
      </c>
      <c r="G539" s="98">
        <v>19479</v>
      </c>
      <c r="H539" s="90"/>
      <c r="I539" s="88"/>
      <c r="J539" s="724"/>
      <c r="K539" s="90"/>
      <c r="L539" s="313"/>
      <c r="M539" s="907"/>
      <c r="N539" s="296"/>
      <c r="O539" s="296"/>
      <c r="P539" s="296"/>
      <c r="Q539" s="297"/>
      <c r="R539" s="297"/>
      <c r="S539" s="683"/>
      <c r="T539" s="298"/>
      <c r="U539" s="298"/>
      <c r="V539" s="742"/>
      <c r="W539" s="734"/>
      <c r="X539" s="743"/>
      <c r="Y539" s="743"/>
      <c r="Z539" s="744"/>
      <c r="AA539" s="744"/>
      <c r="AB539" s="743"/>
      <c r="AC539" s="745"/>
      <c r="AD539" s="743"/>
      <c r="AE539" s="313"/>
    </row>
    <row r="540" spans="1:40">
      <c r="A540" s="276"/>
      <c r="B540" s="82" t="s">
        <v>60</v>
      </c>
      <c r="C540" s="87"/>
      <c r="D540" s="88">
        <v>14391</v>
      </c>
      <c r="E540" s="88">
        <v>7888</v>
      </c>
      <c r="F540" s="89">
        <v>3700</v>
      </c>
      <c r="G540" s="98">
        <v>25979</v>
      </c>
      <c r="H540" s="90"/>
      <c r="I540" s="88"/>
      <c r="J540" s="724"/>
      <c r="K540" s="90"/>
      <c r="L540" s="313"/>
      <c r="M540" s="907"/>
      <c r="N540" s="296"/>
      <c r="O540" s="296"/>
      <c r="P540" s="296"/>
      <c r="Q540" s="297"/>
      <c r="R540" s="297"/>
      <c r="S540" s="683"/>
      <c r="T540" s="298"/>
      <c r="U540" s="298"/>
      <c r="V540" s="742"/>
      <c r="W540" s="734"/>
      <c r="X540" s="743"/>
      <c r="Y540" s="743"/>
      <c r="Z540" s="744"/>
      <c r="AA540" s="744"/>
      <c r="AB540" s="743"/>
      <c r="AC540" s="745"/>
      <c r="AD540" s="743"/>
      <c r="AE540" s="313"/>
    </row>
    <row r="541" spans="1:40">
      <c r="A541" s="276"/>
      <c r="B541" s="82" t="s">
        <v>860</v>
      </c>
      <c r="C541" s="87"/>
      <c r="D541" s="88">
        <v>15719</v>
      </c>
      <c r="E541" s="88">
        <v>8312</v>
      </c>
      <c r="F541" s="89">
        <v>3993</v>
      </c>
      <c r="G541" s="98">
        <v>28024</v>
      </c>
      <c r="H541" s="90"/>
      <c r="I541" s="88"/>
      <c r="J541" s="724"/>
      <c r="K541" s="90"/>
      <c r="L541" s="313"/>
      <c r="M541" s="907"/>
      <c r="N541" s="296"/>
      <c r="O541" s="296"/>
      <c r="P541" s="296"/>
      <c r="Q541" s="297"/>
      <c r="R541" s="297"/>
      <c r="S541" s="683"/>
      <c r="T541" s="298"/>
      <c r="U541" s="298"/>
      <c r="V541" s="742"/>
      <c r="W541" s="734"/>
      <c r="X541" s="743"/>
      <c r="Y541" s="743"/>
      <c r="Z541" s="744"/>
      <c r="AA541" s="744"/>
      <c r="AB541" s="743"/>
      <c r="AC541" s="745"/>
      <c r="AD541" s="743"/>
      <c r="AE541" s="313"/>
    </row>
    <row r="542" spans="1:40">
      <c r="A542" s="276"/>
      <c r="B542" s="86" t="s">
        <v>1050</v>
      </c>
      <c r="C542" s="91"/>
      <c r="D542" s="92">
        <v>15521</v>
      </c>
      <c r="E542" s="92">
        <v>9271</v>
      </c>
      <c r="F542" s="93">
        <v>4774</v>
      </c>
      <c r="G542" s="99">
        <v>29566</v>
      </c>
      <c r="H542" s="94"/>
      <c r="I542" s="92"/>
      <c r="J542" s="725"/>
      <c r="K542" s="94"/>
      <c r="L542" s="313"/>
      <c r="M542" s="908"/>
      <c r="N542" s="299"/>
      <c r="O542" s="299"/>
      <c r="P542" s="299"/>
      <c r="Q542" s="300"/>
      <c r="R542" s="300"/>
      <c r="S542" s="684"/>
      <c r="T542" s="301"/>
      <c r="U542" s="301"/>
      <c r="V542" s="746"/>
      <c r="W542" s="747"/>
      <c r="X542" s="748"/>
      <c r="Y542" s="748"/>
      <c r="Z542" s="749"/>
      <c r="AA542" s="749"/>
      <c r="AB542" s="748"/>
      <c r="AC542" s="750"/>
      <c r="AD542" s="748"/>
      <c r="AE542" s="313"/>
    </row>
    <row r="543" spans="1:40">
      <c r="A543" s="276"/>
      <c r="B543" s="82" t="s">
        <v>1119</v>
      </c>
      <c r="C543" s="87"/>
      <c r="D543" s="88">
        <v>4822</v>
      </c>
      <c r="E543" s="88">
        <v>2955</v>
      </c>
      <c r="F543" s="89">
        <v>1424</v>
      </c>
      <c r="G543" s="98">
        <v>9201</v>
      </c>
      <c r="H543" s="90"/>
      <c r="I543" s="88"/>
      <c r="J543" s="724"/>
      <c r="K543" s="90"/>
      <c r="L543" s="313"/>
      <c r="M543" s="904"/>
      <c r="N543" s="603"/>
      <c r="O543" s="603"/>
      <c r="P543" s="603"/>
      <c r="Q543" s="604"/>
      <c r="R543" s="603"/>
      <c r="S543" s="685"/>
      <c r="T543" s="603"/>
      <c r="U543" s="604"/>
      <c r="V543" s="751"/>
      <c r="W543" s="751"/>
      <c r="X543" s="751"/>
      <c r="Y543" s="751"/>
      <c r="Z543" s="752"/>
      <c r="AA543" s="751"/>
      <c r="AB543" s="751"/>
      <c r="AC543" s="751"/>
      <c r="AD543" s="753"/>
      <c r="AE543" s="313"/>
    </row>
    <row r="544" spans="1:40">
      <c r="A544" s="276"/>
      <c r="B544" s="82" t="s">
        <v>1121</v>
      </c>
      <c r="C544" s="87"/>
      <c r="D544" s="88">
        <v>4690</v>
      </c>
      <c r="E544" s="88">
        <v>3013</v>
      </c>
      <c r="F544" s="89">
        <v>1492</v>
      </c>
      <c r="G544" s="98">
        <v>9195</v>
      </c>
      <c r="H544" s="90"/>
      <c r="I544" s="88"/>
      <c r="J544" s="724"/>
      <c r="K544" s="90"/>
      <c r="L544" s="313"/>
      <c r="M544" s="295"/>
      <c r="N544" s="295"/>
      <c r="O544" s="295"/>
      <c r="P544" s="295"/>
      <c r="Q544" s="302"/>
      <c r="R544" s="295"/>
      <c r="S544" s="686"/>
      <c r="T544" s="295"/>
      <c r="U544" s="302"/>
      <c r="V544" s="734"/>
      <c r="W544" s="734"/>
      <c r="X544" s="734"/>
      <c r="Y544" s="734"/>
      <c r="Z544" s="735"/>
      <c r="AA544" s="734"/>
      <c r="AB544" s="734"/>
      <c r="AC544" s="734"/>
      <c r="AD544" s="742"/>
      <c r="AE544" s="313"/>
      <c r="AF544" s="660"/>
      <c r="AG544" s="660"/>
      <c r="AH544" s="660"/>
      <c r="AI544" s="660"/>
      <c r="AJ544" s="660"/>
      <c r="AK544" s="660"/>
      <c r="AL544" s="660"/>
      <c r="AM544" s="660"/>
      <c r="AN544" s="660"/>
    </row>
    <row r="545" spans="1:40">
      <c r="A545" s="276"/>
      <c r="B545" s="82" t="s">
        <v>377</v>
      </c>
      <c r="C545" s="87"/>
      <c r="D545" s="88">
        <v>4987</v>
      </c>
      <c r="E545" s="88">
        <v>3618</v>
      </c>
      <c r="F545" s="89">
        <v>1733</v>
      </c>
      <c r="G545" s="726">
        <v>10338</v>
      </c>
      <c r="H545" s="90"/>
      <c r="I545" s="88"/>
      <c r="J545" s="724"/>
      <c r="K545" s="90"/>
      <c r="L545" s="313"/>
      <c r="M545" s="295">
        <f t="shared" ref="M545:M549" si="1668">IF(C545&gt;0,(C545/C537)*100,)</f>
        <v>0</v>
      </c>
      <c r="N545" s="686">
        <f t="shared" ref="N545:N550" si="1669">IF(D545&gt;0,(D545/D537)*100,)</f>
        <v>58.7396937573616</v>
      </c>
      <c r="O545" s="686">
        <f t="shared" ref="O545:O550" si="1670">IF(E545&gt;0,(E545/E537)*100,)</f>
        <v>64.228652582993078</v>
      </c>
      <c r="P545" s="686">
        <f t="shared" ref="P545:P550" si="1671">IF(F545&gt;0,(F545/F537)*100,)</f>
        <v>59.146757679180887</v>
      </c>
      <c r="Q545" s="733">
        <f t="shared" ref="Q545:Q550" si="1672">IF(G545&gt;0,(G545/G537)*100,)</f>
        <v>60.622764322993014</v>
      </c>
      <c r="R545" s="686">
        <f t="shared" ref="R545:R550" si="1673">IF(H545&gt;0,(H545/H537)*100,)</f>
        <v>0</v>
      </c>
      <c r="S545" s="686">
        <f t="shared" ref="S545:S550" si="1674">IF(I545&gt;0,(I545/I537)*100,)</f>
        <v>0</v>
      </c>
      <c r="T545" s="686">
        <f t="shared" ref="T545:T550" si="1675">IF(J545&gt;0,(J545/J537)*100,)</f>
        <v>0</v>
      </c>
      <c r="U545" s="733">
        <f t="shared" ref="U545:U550" si="1676">IF(K545&gt;0,(K545/K537)*100,)</f>
        <v>0</v>
      </c>
      <c r="V545" s="686"/>
      <c r="W545" s="686"/>
      <c r="X545" s="686"/>
      <c r="Y545" s="686"/>
      <c r="Z545" s="733"/>
      <c r="AA545" s="686"/>
      <c r="AB545" s="686"/>
      <c r="AC545" s="686"/>
      <c r="AD545" s="754"/>
      <c r="AE545" s="313"/>
    </row>
    <row r="546" spans="1:40">
      <c r="A546" s="276"/>
      <c r="B546" s="82" t="s">
        <v>724</v>
      </c>
      <c r="C546" s="87"/>
      <c r="D546" s="88">
        <v>6424</v>
      </c>
      <c r="E546" s="88">
        <v>3588</v>
      </c>
      <c r="F546" s="89">
        <v>1584</v>
      </c>
      <c r="G546" s="98">
        <v>11596</v>
      </c>
      <c r="H546" s="90"/>
      <c r="I546" s="88"/>
      <c r="J546" s="724"/>
      <c r="K546" s="90"/>
      <c r="L546" s="313"/>
      <c r="M546" s="295">
        <f t="shared" si="1668"/>
        <v>0</v>
      </c>
      <c r="N546" s="686">
        <f t="shared" si="1669"/>
        <v>56.57917914391404</v>
      </c>
      <c r="O546" s="686">
        <f t="shared" si="1670"/>
        <v>61.491002570694086</v>
      </c>
      <c r="P546" s="686">
        <f t="shared" si="1671"/>
        <v>57.163478888487909</v>
      </c>
      <c r="Q546" s="733">
        <f t="shared" si="1672"/>
        <v>58.096192384769537</v>
      </c>
      <c r="R546" s="686">
        <f t="shared" si="1673"/>
        <v>0</v>
      </c>
      <c r="S546" s="686">
        <f t="shared" si="1674"/>
        <v>0</v>
      </c>
      <c r="T546" s="686">
        <f t="shared" si="1675"/>
        <v>0</v>
      </c>
      <c r="U546" s="733">
        <f t="shared" si="1676"/>
        <v>0</v>
      </c>
      <c r="V546" s="686"/>
      <c r="W546" s="686"/>
      <c r="X546" s="686"/>
      <c r="Y546" s="686"/>
      <c r="Z546" s="733"/>
      <c r="AA546" s="686"/>
      <c r="AB546" s="686"/>
      <c r="AC546" s="686"/>
      <c r="AD546" s="754"/>
      <c r="AE546" s="313"/>
    </row>
    <row r="547" spans="1:40">
      <c r="A547" s="276"/>
      <c r="B547" s="82" t="s">
        <v>810</v>
      </c>
      <c r="C547" s="87"/>
      <c r="D547" s="88">
        <v>6327</v>
      </c>
      <c r="E547" s="88">
        <v>3439</v>
      </c>
      <c r="F547" s="89">
        <v>1506</v>
      </c>
      <c r="G547" s="98">
        <v>11272</v>
      </c>
      <c r="H547" s="90"/>
      <c r="I547" s="88"/>
      <c r="J547" s="724"/>
      <c r="K547" s="90"/>
      <c r="L547" s="313"/>
      <c r="M547" s="295">
        <f t="shared" si="1668"/>
        <v>0</v>
      </c>
      <c r="N547" s="686">
        <f t="shared" si="1669"/>
        <v>56.907717215326493</v>
      </c>
      <c r="O547" s="686">
        <f t="shared" si="1670"/>
        <v>60.975177304964532</v>
      </c>
      <c r="P547" s="686">
        <f t="shared" si="1671"/>
        <v>55.347298787210583</v>
      </c>
      <c r="Q547" s="733">
        <f t="shared" si="1672"/>
        <v>57.867446994198879</v>
      </c>
      <c r="R547" s="686">
        <f t="shared" si="1673"/>
        <v>0</v>
      </c>
      <c r="S547" s="686">
        <f t="shared" si="1674"/>
        <v>0</v>
      </c>
      <c r="T547" s="686">
        <f t="shared" si="1675"/>
        <v>0</v>
      </c>
      <c r="U547" s="733">
        <f t="shared" si="1676"/>
        <v>0</v>
      </c>
      <c r="V547" s="686"/>
      <c r="W547" s="686"/>
      <c r="X547" s="686"/>
      <c r="Y547" s="686"/>
      <c r="Z547" s="733"/>
      <c r="AA547" s="686"/>
      <c r="AB547" s="686"/>
      <c r="AC547" s="686"/>
      <c r="AD547" s="754"/>
      <c r="AE547" s="313"/>
    </row>
    <row r="548" spans="1:40">
      <c r="A548" s="276"/>
      <c r="B548" s="82" t="s">
        <v>62</v>
      </c>
      <c r="C548" s="87"/>
      <c r="D548" s="88">
        <v>8011</v>
      </c>
      <c r="E548" s="88">
        <v>5138</v>
      </c>
      <c r="F548" s="89">
        <v>2284</v>
      </c>
      <c r="G548" s="98">
        <v>15433</v>
      </c>
      <c r="H548" s="90"/>
      <c r="I548" s="88"/>
      <c r="J548" s="724"/>
      <c r="K548" s="90"/>
      <c r="L548" s="313"/>
      <c r="M548" s="295">
        <f t="shared" si="1668"/>
        <v>0</v>
      </c>
      <c r="N548" s="686">
        <f t="shared" si="1669"/>
        <v>55.666736154541027</v>
      </c>
      <c r="O548" s="686">
        <f t="shared" si="1670"/>
        <v>65.136916835699793</v>
      </c>
      <c r="P548" s="686">
        <f t="shared" si="1671"/>
        <v>61.729729729729733</v>
      </c>
      <c r="Q548" s="733">
        <f t="shared" si="1672"/>
        <v>59.405673813464723</v>
      </c>
      <c r="R548" s="686">
        <f t="shared" si="1673"/>
        <v>0</v>
      </c>
      <c r="S548" s="686">
        <f t="shared" si="1674"/>
        <v>0</v>
      </c>
      <c r="T548" s="686">
        <f t="shared" si="1675"/>
        <v>0</v>
      </c>
      <c r="U548" s="733">
        <f t="shared" si="1676"/>
        <v>0</v>
      </c>
      <c r="V548" s="778"/>
      <c r="W548" s="756"/>
      <c r="X548" s="756"/>
      <c r="Y548" s="757"/>
      <c r="Z548" s="758"/>
      <c r="AA548" s="758"/>
      <c r="AB548" s="756"/>
      <c r="AC548" s="757"/>
      <c r="AD548" s="758"/>
      <c r="AE548" s="313"/>
      <c r="AI548" s="599"/>
    </row>
    <row r="549" spans="1:40">
      <c r="B549" s="82" t="s">
        <v>862</v>
      </c>
      <c r="C549" s="87"/>
      <c r="D549" s="88">
        <v>9278</v>
      </c>
      <c r="E549" s="88">
        <v>5104</v>
      </c>
      <c r="F549" s="89">
        <v>2790</v>
      </c>
      <c r="G549" s="98">
        <v>17172</v>
      </c>
      <c r="H549" s="90"/>
      <c r="I549" s="88"/>
      <c r="J549" s="724"/>
      <c r="K549" s="90"/>
      <c r="L549" s="313"/>
      <c r="M549" s="295">
        <f t="shared" si="1668"/>
        <v>0</v>
      </c>
      <c r="N549" s="686">
        <f t="shared" si="1669"/>
        <v>59.024110948533625</v>
      </c>
      <c r="O549" s="686">
        <f t="shared" si="1670"/>
        <v>61.405197305101055</v>
      </c>
      <c r="P549" s="686">
        <f t="shared" si="1671"/>
        <v>69.872276483846733</v>
      </c>
      <c r="Q549" s="733">
        <f t="shared" si="1672"/>
        <v>61.27604910077077</v>
      </c>
      <c r="R549" s="686">
        <f t="shared" si="1673"/>
        <v>0</v>
      </c>
      <c r="S549" s="686">
        <f t="shared" si="1674"/>
        <v>0</v>
      </c>
      <c r="T549" s="686">
        <f t="shared" si="1675"/>
        <v>0</v>
      </c>
      <c r="U549" s="733">
        <f t="shared" si="1676"/>
        <v>0</v>
      </c>
      <c r="V549" s="755"/>
      <c r="W549" s="756"/>
      <c r="X549" s="756"/>
      <c r="Y549" s="757"/>
      <c r="Z549" s="758"/>
      <c r="AA549" s="758"/>
      <c r="AB549" s="756"/>
      <c r="AC549" s="757"/>
      <c r="AD549" s="758"/>
      <c r="AE549" s="313"/>
    </row>
    <row r="550" spans="1:40">
      <c r="A550" s="276"/>
      <c r="B550" s="86" t="s">
        <v>1052</v>
      </c>
      <c r="C550" s="91"/>
      <c r="D550" s="92">
        <v>9208</v>
      </c>
      <c r="E550" s="92">
        <v>5781</v>
      </c>
      <c r="F550" s="93">
        <v>3430</v>
      </c>
      <c r="G550" s="99">
        <v>18419</v>
      </c>
      <c r="H550" s="94"/>
      <c r="I550" s="92"/>
      <c r="J550" s="725"/>
      <c r="K550" s="94"/>
      <c r="L550" s="313"/>
      <c r="M550" s="759">
        <f>IF(C550&gt;0,(C550/C542)*100,)</f>
        <v>0</v>
      </c>
      <c r="N550" s="760">
        <f t="shared" si="1669"/>
        <v>59.326074350879452</v>
      </c>
      <c r="O550" s="760">
        <f t="shared" si="1670"/>
        <v>62.355732930643946</v>
      </c>
      <c r="P550" s="760">
        <f t="shared" si="1671"/>
        <v>71.847507331378296</v>
      </c>
      <c r="Q550" s="761">
        <f t="shared" si="1672"/>
        <v>62.297909761212203</v>
      </c>
      <c r="R550" s="760">
        <f t="shared" si="1673"/>
        <v>0</v>
      </c>
      <c r="S550" s="760">
        <f t="shared" si="1674"/>
        <v>0</v>
      </c>
      <c r="T550" s="760">
        <f t="shared" si="1675"/>
        <v>0</v>
      </c>
      <c r="U550" s="761">
        <f t="shared" si="1676"/>
        <v>0</v>
      </c>
      <c r="V550" s="779" t="s">
        <v>37</v>
      </c>
      <c r="W550" s="760"/>
      <c r="X550" s="760"/>
      <c r="Y550" s="763"/>
      <c r="Z550" s="762"/>
      <c r="AA550" s="762"/>
      <c r="AB550" s="760"/>
      <c r="AC550" s="763"/>
      <c r="AD550" s="762"/>
      <c r="AE550" s="313"/>
    </row>
    <row r="551" spans="1:40">
      <c r="A551" s="276"/>
      <c r="B551" s="82" t="s">
        <v>64</v>
      </c>
      <c r="C551" s="87"/>
      <c r="D551" s="88">
        <v>5053</v>
      </c>
      <c r="E551" s="88">
        <v>3042</v>
      </c>
      <c r="F551" s="89">
        <v>1239</v>
      </c>
      <c r="G551" s="98">
        <v>9334</v>
      </c>
      <c r="H551" s="90"/>
      <c r="I551" s="88"/>
      <c r="J551" s="724"/>
      <c r="K551" s="90"/>
      <c r="L551" s="313"/>
      <c r="M551" s="764">
        <f t="shared" ref="M551:M553" si="1677">IF(C551&gt;0,(C551/C548)*100,)</f>
        <v>0</v>
      </c>
      <c r="N551" s="764">
        <f t="shared" ref="N551:N553" si="1678">IF(D551&gt;0,(D551/D548)*100,)</f>
        <v>63.075770815129196</v>
      </c>
      <c r="O551" s="764">
        <f t="shared" ref="O551:O553" si="1679">IF(E551&gt;0,(E551/E548)*100,)</f>
        <v>59.205916699104712</v>
      </c>
      <c r="P551" s="764">
        <f t="shared" ref="P551:P553" si="1680">IF(F551&gt;0,(F551/F548)*100,)</f>
        <v>54.246935201401044</v>
      </c>
      <c r="Q551" s="765">
        <f t="shared" ref="Q551:Q553" si="1681">IF(G551&gt;0,(G551/G548)*100,)</f>
        <v>60.48078792198536</v>
      </c>
      <c r="R551" s="764">
        <f t="shared" ref="R551:R553" si="1682">IF(H551&gt;0,(H551/H548)*100,)</f>
        <v>0</v>
      </c>
      <c r="S551" s="756">
        <f t="shared" ref="S551:S553" si="1683">IF(I551&gt;0,(I551/I548)*100,)</f>
        <v>0</v>
      </c>
      <c r="T551" s="764">
        <f t="shared" ref="T551:T553" si="1684">IF(J551&gt;0,(J551/J548)*100,)</f>
        <v>0</v>
      </c>
      <c r="U551" s="765">
        <f t="shared" ref="U551:U553" si="1685">IF(K551&gt;0,(K551/K548)*100,)</f>
        <v>0</v>
      </c>
      <c r="V551" s="766">
        <f>+M551+M554</f>
        <v>0</v>
      </c>
      <c r="W551" s="767">
        <f t="shared" ref="W551:W553" si="1686">+N551+N554</f>
        <v>68.25614779677943</v>
      </c>
      <c r="X551" s="767">
        <f t="shared" ref="X551:X553" si="1687">+O551+O554</f>
        <v>66.407162319968862</v>
      </c>
      <c r="Y551" s="768">
        <f t="shared" ref="Y551:Y553" si="1688">+P551+P554</f>
        <v>60.201401050788085</v>
      </c>
      <c r="Z551" s="769">
        <f t="shared" ref="Z551:Z553" si="1689">+Q551+Q554</f>
        <v>66.448519406466673</v>
      </c>
      <c r="AA551" s="769">
        <f t="shared" ref="AA551:AA553" si="1690">+R551+R554</f>
        <v>0</v>
      </c>
      <c r="AB551" s="767">
        <f t="shared" ref="AB551:AB553" si="1691">+S551+S554</f>
        <v>0</v>
      </c>
      <c r="AC551" s="768">
        <f t="shared" ref="AC551:AC553" si="1692">+T551+T554</f>
        <v>0</v>
      </c>
      <c r="AD551" s="769">
        <f t="shared" ref="AD551:AD553" si="1693">+U551+U554</f>
        <v>0</v>
      </c>
      <c r="AE551" s="313"/>
      <c r="AG551" s="4">
        <f>+M551+M554+M557</f>
        <v>0</v>
      </c>
      <c r="AH551" s="4">
        <f t="shared" ref="AH551:AH553" si="1694">+N551+N554+N557</f>
        <v>100</v>
      </c>
      <c r="AI551" s="4">
        <f t="shared" ref="AI551:AI553" si="1695">+O551+O554+O557</f>
        <v>100</v>
      </c>
      <c r="AJ551" s="4">
        <f t="shared" ref="AJ551:AJ553" si="1696">+P551+P554+P557</f>
        <v>100</v>
      </c>
      <c r="AK551" s="4">
        <f t="shared" ref="AK551:AK553" si="1697">+Q551+Q554+Q557</f>
        <v>100.00000000000001</v>
      </c>
      <c r="AL551" s="4">
        <f t="shared" ref="AL551:AL553" si="1698">+R551+R554+R557</f>
        <v>0</v>
      </c>
      <c r="AM551" s="4">
        <f t="shared" ref="AM551:AM553" si="1699">+S551+S554+S557</f>
        <v>0</v>
      </c>
      <c r="AN551" s="4">
        <f t="shared" ref="AN551:AN553" si="1700">+T551+T554+T557</f>
        <v>0</v>
      </c>
    </row>
    <row r="552" spans="1:40">
      <c r="B552" s="82" t="s">
        <v>864</v>
      </c>
      <c r="C552" s="87"/>
      <c r="D552" s="88">
        <v>5794</v>
      </c>
      <c r="E552" s="88">
        <v>2938</v>
      </c>
      <c r="F552" s="89">
        <v>1664</v>
      </c>
      <c r="G552" s="98">
        <v>10396</v>
      </c>
      <c r="H552" s="90"/>
      <c r="I552" s="88"/>
      <c r="J552" s="724"/>
      <c r="K552" s="90"/>
      <c r="L552" s="313"/>
      <c r="M552" s="605">
        <f t="shared" si="1677"/>
        <v>0</v>
      </c>
      <c r="N552" s="605">
        <f t="shared" si="1678"/>
        <v>62.448803621470141</v>
      </c>
      <c r="O552" s="605">
        <f t="shared" si="1679"/>
        <v>57.562695924764895</v>
      </c>
      <c r="P552" s="606">
        <f t="shared" si="1680"/>
        <v>59.641577060931908</v>
      </c>
      <c r="Q552" s="607">
        <f t="shared" si="1681"/>
        <v>60.540414628464944</v>
      </c>
      <c r="R552" s="608">
        <f t="shared" si="1682"/>
        <v>0</v>
      </c>
      <c r="S552" s="605">
        <f t="shared" si="1683"/>
        <v>0</v>
      </c>
      <c r="T552" s="606">
        <f t="shared" si="1684"/>
        <v>0</v>
      </c>
      <c r="U552" s="609">
        <f t="shared" si="1685"/>
        <v>0</v>
      </c>
      <c r="V552" s="734">
        <f t="shared" ref="V552:V553" si="1701">+M552+M555</f>
        <v>0</v>
      </c>
      <c r="W552" s="734">
        <f t="shared" si="1686"/>
        <v>67.859452468204353</v>
      </c>
      <c r="X552" s="743">
        <f t="shared" si="1687"/>
        <v>64.518025078369917</v>
      </c>
      <c r="Y552" s="743">
        <f t="shared" si="1688"/>
        <v>65.878136200716852</v>
      </c>
      <c r="Z552" s="744">
        <f t="shared" si="1689"/>
        <v>66.544374563242485</v>
      </c>
      <c r="AA552" s="744">
        <f t="shared" si="1690"/>
        <v>0</v>
      </c>
      <c r="AB552" s="743">
        <f t="shared" si="1691"/>
        <v>0</v>
      </c>
      <c r="AC552" s="745">
        <f t="shared" si="1692"/>
        <v>0</v>
      </c>
      <c r="AD552" s="743">
        <f t="shared" si="1693"/>
        <v>0</v>
      </c>
      <c r="AE552" s="313"/>
      <c r="AG552" s="4">
        <f t="shared" ref="AG552:AG553" si="1702">+M552+M555+M558</f>
        <v>0</v>
      </c>
      <c r="AH552" s="4">
        <f t="shared" si="1694"/>
        <v>100</v>
      </c>
      <c r="AI552" s="4">
        <f t="shared" si="1695"/>
        <v>100</v>
      </c>
      <c r="AJ552" s="4">
        <f t="shared" si="1696"/>
        <v>100</v>
      </c>
      <c r="AK552" s="4">
        <f t="shared" si="1697"/>
        <v>100</v>
      </c>
      <c r="AL552" s="4">
        <f t="shared" si="1698"/>
        <v>0</v>
      </c>
      <c r="AM552" s="4">
        <f t="shared" si="1699"/>
        <v>0</v>
      </c>
      <c r="AN552" s="4">
        <f t="shared" si="1700"/>
        <v>0</v>
      </c>
    </row>
    <row r="553" spans="1:40">
      <c r="A553" s="276"/>
      <c r="B553" s="86" t="s">
        <v>1054</v>
      </c>
      <c r="C553" s="91"/>
      <c r="D553" s="92">
        <v>5449</v>
      </c>
      <c r="E553" s="92">
        <v>3276</v>
      </c>
      <c r="F553" s="93">
        <v>1898</v>
      </c>
      <c r="G553" s="99">
        <v>10623</v>
      </c>
      <c r="H553" s="94"/>
      <c r="I553" s="92"/>
      <c r="J553" s="725"/>
      <c r="K553" s="94"/>
      <c r="L553" s="313"/>
      <c r="M553" s="610">
        <f t="shared" si="1677"/>
        <v>0</v>
      </c>
      <c r="N553" s="610">
        <f t="shared" si="1678"/>
        <v>59.176802780191139</v>
      </c>
      <c r="O553" s="610">
        <f t="shared" si="1679"/>
        <v>56.668396471198754</v>
      </c>
      <c r="P553" s="611">
        <f t="shared" si="1680"/>
        <v>55.335276967930028</v>
      </c>
      <c r="Q553" s="612">
        <f t="shared" si="1681"/>
        <v>57.674140832835661</v>
      </c>
      <c r="R553" s="613">
        <f t="shared" si="1682"/>
        <v>0</v>
      </c>
      <c r="S553" s="610">
        <f t="shared" si="1683"/>
        <v>0</v>
      </c>
      <c r="T553" s="611">
        <f t="shared" si="1684"/>
        <v>0</v>
      </c>
      <c r="U553" s="614">
        <f t="shared" si="1685"/>
        <v>0</v>
      </c>
      <c r="V553" s="770">
        <f t="shared" si="1701"/>
        <v>0</v>
      </c>
      <c r="W553" s="771">
        <f t="shared" si="1686"/>
        <v>63.933536055603824</v>
      </c>
      <c r="X553" s="771">
        <f t="shared" si="1687"/>
        <v>63.120567375886523</v>
      </c>
      <c r="Y553" s="772">
        <f t="shared" si="1688"/>
        <v>63.090379008746353</v>
      </c>
      <c r="Z553" s="770">
        <f t="shared" si="1689"/>
        <v>63.521363809110163</v>
      </c>
      <c r="AA553" s="770">
        <f t="shared" si="1690"/>
        <v>0</v>
      </c>
      <c r="AB553" s="771">
        <f t="shared" si="1691"/>
        <v>0</v>
      </c>
      <c r="AC553" s="772">
        <f t="shared" si="1692"/>
        <v>0</v>
      </c>
      <c r="AD553" s="770">
        <f t="shared" si="1693"/>
        <v>0</v>
      </c>
      <c r="AE553" s="313"/>
      <c r="AG553" s="4">
        <f t="shared" si="1702"/>
        <v>0</v>
      </c>
      <c r="AH553" s="4">
        <f t="shared" si="1694"/>
        <v>100</v>
      </c>
      <c r="AI553" s="4">
        <f t="shared" si="1695"/>
        <v>100</v>
      </c>
      <c r="AJ553" s="4">
        <f t="shared" si="1696"/>
        <v>100</v>
      </c>
      <c r="AK553" s="4">
        <f t="shared" si="1697"/>
        <v>100</v>
      </c>
      <c r="AL553" s="4">
        <f t="shared" si="1698"/>
        <v>0</v>
      </c>
      <c r="AM553" s="4">
        <f t="shared" si="1699"/>
        <v>0</v>
      </c>
      <c r="AN553" s="4">
        <f t="shared" si="1700"/>
        <v>0</v>
      </c>
    </row>
    <row r="554" spans="1:40">
      <c r="A554" s="276"/>
      <c r="B554" s="82" t="s">
        <v>66</v>
      </c>
      <c r="C554" s="87"/>
      <c r="D554" s="88">
        <v>415</v>
      </c>
      <c r="E554" s="88">
        <v>370</v>
      </c>
      <c r="F554" s="89">
        <v>136</v>
      </c>
      <c r="G554" s="98">
        <v>921</v>
      </c>
      <c r="H554" s="90"/>
      <c r="I554" s="88"/>
      <c r="J554" s="724"/>
      <c r="K554" s="90"/>
      <c r="L554" s="313"/>
      <c r="M554" s="905">
        <f t="shared" ref="M554:M556" si="1703">IF(C554&gt;0,(C554/C548)*100,)</f>
        <v>0</v>
      </c>
      <c r="N554" s="716">
        <f>IF(D554&gt;0,(D554/D548)*100,)</f>
        <v>5.1803769816502312</v>
      </c>
      <c r="O554" s="716">
        <f t="shared" ref="O554:O556" si="1704">IF(E554&gt;0,(E554/E548)*100,)</f>
        <v>7.2012456208641495</v>
      </c>
      <c r="P554" s="717">
        <f t="shared" ref="P554:P556" si="1705">IF(F554&gt;0,(F554/F548)*100,)</f>
        <v>5.9544658493870406</v>
      </c>
      <c r="Q554" s="718">
        <f t="shared" ref="Q554:Q556" si="1706">IF(G554&gt;0,(G554/G548)*100,)</f>
        <v>5.9677314844813063</v>
      </c>
      <c r="R554" s="719">
        <f t="shared" ref="R554:R556" si="1707">IF(H554&gt;0,(H554/H548)*100,)</f>
        <v>0</v>
      </c>
      <c r="S554" s="716">
        <f t="shared" ref="S554:S556" si="1708">IF(I554&gt;0,(I554/I548)*100,)</f>
        <v>0</v>
      </c>
      <c r="T554" s="717">
        <f t="shared" ref="T554:T556" si="1709">IF(J554&gt;0,(J554/J548)*100,)</f>
        <v>0</v>
      </c>
      <c r="U554" s="720">
        <f t="shared" ref="U554:U556" si="1710">IF(K554&gt;0,(K554/K548)*100,)</f>
        <v>0</v>
      </c>
      <c r="V554" s="773"/>
      <c r="W554" s="774"/>
      <c r="X554" s="774"/>
      <c r="Y554" s="775"/>
      <c r="Z554" s="776"/>
      <c r="AA554" s="776"/>
      <c r="AB554" s="774"/>
      <c r="AC554" s="775"/>
      <c r="AD554" s="776"/>
      <c r="AE554" s="313"/>
    </row>
    <row r="555" spans="1:40">
      <c r="A555" s="276"/>
      <c r="B555" s="82" t="s">
        <v>866</v>
      </c>
      <c r="C555" s="87"/>
      <c r="D555" s="88">
        <v>502</v>
      </c>
      <c r="E555" s="88">
        <v>355</v>
      </c>
      <c r="F555" s="89">
        <v>174</v>
      </c>
      <c r="G555" s="98">
        <v>1031</v>
      </c>
      <c r="H555" s="90"/>
      <c r="I555" s="88"/>
      <c r="J555" s="724"/>
      <c r="K555" s="90"/>
      <c r="L555" s="313"/>
      <c r="M555" s="605">
        <f t="shared" si="1703"/>
        <v>0</v>
      </c>
      <c r="N555" s="605">
        <f t="shared" ref="N555:N556" si="1711">IF(D555&gt;0,(D555/D549)*100,)</f>
        <v>5.41064884673421</v>
      </c>
      <c r="O555" s="605">
        <f t="shared" si="1704"/>
        <v>6.9553291536050148</v>
      </c>
      <c r="P555" s="606">
        <f t="shared" si="1705"/>
        <v>6.236559139784946</v>
      </c>
      <c r="Q555" s="607">
        <f t="shared" si="1706"/>
        <v>6.0039599347775443</v>
      </c>
      <c r="R555" s="608">
        <f t="shared" si="1707"/>
        <v>0</v>
      </c>
      <c r="S555" s="605">
        <f t="shared" si="1708"/>
        <v>0</v>
      </c>
      <c r="T555" s="606">
        <f t="shared" si="1709"/>
        <v>0</v>
      </c>
      <c r="U555" s="609">
        <f t="shared" si="1710"/>
        <v>0</v>
      </c>
      <c r="V555" s="734"/>
      <c r="W555" s="734"/>
      <c r="X555" s="743"/>
      <c r="Y555" s="743"/>
      <c r="Z555" s="744"/>
      <c r="AA555" s="744"/>
      <c r="AB555" s="743"/>
      <c r="AC555" s="745"/>
      <c r="AD555" s="743"/>
      <c r="AE555" s="313"/>
    </row>
    <row r="556" spans="1:40">
      <c r="A556" s="276"/>
      <c r="B556" s="86" t="s">
        <v>1058</v>
      </c>
      <c r="C556" s="91"/>
      <c r="D556" s="92">
        <v>438</v>
      </c>
      <c r="E556" s="92">
        <v>373</v>
      </c>
      <c r="F556" s="93">
        <v>266</v>
      </c>
      <c r="G556" s="99">
        <v>1077</v>
      </c>
      <c r="H556" s="94"/>
      <c r="I556" s="92"/>
      <c r="J556" s="725"/>
      <c r="K556" s="94"/>
      <c r="L556" s="313"/>
      <c r="M556" s="610">
        <f t="shared" si="1703"/>
        <v>0</v>
      </c>
      <c r="N556" s="610">
        <f t="shared" si="1711"/>
        <v>4.7567332754126852</v>
      </c>
      <c r="O556" s="610">
        <f t="shared" si="1704"/>
        <v>6.4521709046877707</v>
      </c>
      <c r="P556" s="611">
        <f t="shared" si="1705"/>
        <v>7.7551020408163263</v>
      </c>
      <c r="Q556" s="612">
        <f t="shared" si="1706"/>
        <v>5.8472229762744989</v>
      </c>
      <c r="R556" s="613">
        <f t="shared" si="1707"/>
        <v>0</v>
      </c>
      <c r="S556" s="610">
        <f t="shared" si="1708"/>
        <v>0</v>
      </c>
      <c r="T556" s="611">
        <f t="shared" si="1709"/>
        <v>0</v>
      </c>
      <c r="U556" s="614">
        <f t="shared" si="1710"/>
        <v>0</v>
      </c>
      <c r="V556" s="770"/>
      <c r="W556" s="771"/>
      <c r="X556" s="771"/>
      <c r="Y556" s="772"/>
      <c r="Z556" s="770"/>
      <c r="AA556" s="770"/>
      <c r="AB556" s="771"/>
      <c r="AC556" s="772"/>
      <c r="AD556" s="770"/>
      <c r="AE556" s="313"/>
    </row>
    <row r="557" spans="1:40">
      <c r="A557" s="276"/>
      <c r="B557" s="82" t="s">
        <v>68</v>
      </c>
      <c r="C557" s="87"/>
      <c r="D557" s="88">
        <v>2543</v>
      </c>
      <c r="E557" s="88">
        <v>1726</v>
      </c>
      <c r="F557" s="89">
        <v>909</v>
      </c>
      <c r="G557" s="98">
        <v>5178</v>
      </c>
      <c r="H557" s="90"/>
      <c r="I557" s="88"/>
      <c r="J557" s="724"/>
      <c r="K557" s="90"/>
      <c r="L557" s="313"/>
      <c r="M557" s="905">
        <f t="shared" ref="M557:M559" si="1712">IF(C557&gt;0,(C557/C548)*100,)</f>
        <v>0</v>
      </c>
      <c r="N557" s="716">
        <f>IF(D557&gt;0,(D557/D548)*100,)</f>
        <v>31.743852203220573</v>
      </c>
      <c r="O557" s="716">
        <f t="shared" ref="O557:O559" si="1713">IF(E557&gt;0,(E557/E548)*100,)</f>
        <v>33.592837680031138</v>
      </c>
      <c r="P557" s="717">
        <f t="shared" ref="P557:P559" si="1714">IF(F557&gt;0,(F557/F548)*100,)</f>
        <v>39.798598949211907</v>
      </c>
      <c r="Q557" s="718">
        <f t="shared" ref="Q557:Q559" si="1715">IF(G557&gt;0,(G557/G548)*100,)</f>
        <v>33.551480593533341</v>
      </c>
      <c r="R557" s="719">
        <f t="shared" ref="R557:R559" si="1716">IF(H557&gt;0,(H557/H548)*100,)</f>
        <v>0</v>
      </c>
      <c r="S557" s="716">
        <f t="shared" ref="S557:S559" si="1717">IF(I557&gt;0,(I557/I548)*100,)</f>
        <v>0</v>
      </c>
      <c r="T557" s="717">
        <f t="shared" ref="T557:T559" si="1718">IF(J557&gt;0,(J557/J548)*100,)</f>
        <v>0</v>
      </c>
      <c r="U557" s="720">
        <f t="shared" ref="U557:U559" si="1719">IF(K557&gt;0,(K557/K548)*100,)</f>
        <v>0</v>
      </c>
      <c r="V557" s="734"/>
      <c r="W557" s="734"/>
      <c r="X557" s="743"/>
      <c r="Y557" s="743"/>
      <c r="Z557" s="744"/>
      <c r="AA557" s="744"/>
      <c r="AB557" s="743"/>
      <c r="AC557" s="745"/>
      <c r="AD557" s="743"/>
      <c r="AE557" s="313"/>
    </row>
    <row r="558" spans="1:40">
      <c r="A558" s="276"/>
      <c r="B558" s="82" t="s">
        <v>868</v>
      </c>
      <c r="C558" s="87"/>
      <c r="D558" s="88">
        <v>2982</v>
      </c>
      <c r="E558" s="88">
        <v>1811</v>
      </c>
      <c r="F558" s="89">
        <v>952</v>
      </c>
      <c r="G558" s="98">
        <v>5745</v>
      </c>
      <c r="H558" s="90"/>
      <c r="I558" s="88"/>
      <c r="J558" s="724"/>
      <c r="K558" s="90"/>
      <c r="L558" s="313"/>
      <c r="M558" s="605">
        <f t="shared" si="1712"/>
        <v>0</v>
      </c>
      <c r="N558" s="605">
        <f t="shared" ref="N558:N559" si="1720">IF(D558&gt;0,(D558/D549)*100,)</f>
        <v>32.14054753179564</v>
      </c>
      <c r="O558" s="605">
        <f t="shared" si="1713"/>
        <v>35.481974921630091</v>
      </c>
      <c r="P558" s="606">
        <f t="shared" si="1714"/>
        <v>34.121863799283155</v>
      </c>
      <c r="Q558" s="607">
        <f t="shared" si="1715"/>
        <v>33.455625436757515</v>
      </c>
      <c r="R558" s="608">
        <f t="shared" si="1716"/>
        <v>0</v>
      </c>
      <c r="S558" s="605">
        <f t="shared" si="1717"/>
        <v>0</v>
      </c>
      <c r="T558" s="606">
        <f t="shared" si="1718"/>
        <v>0</v>
      </c>
      <c r="U558" s="609">
        <f t="shared" si="1719"/>
        <v>0</v>
      </c>
      <c r="V558" s="734"/>
      <c r="W558" s="734"/>
      <c r="X558" s="743"/>
      <c r="Y558" s="743"/>
      <c r="Z558" s="744"/>
      <c r="AA558" s="744"/>
      <c r="AB558" s="743"/>
      <c r="AC558" s="745"/>
      <c r="AD558" s="743"/>
      <c r="AE558" s="313"/>
    </row>
    <row r="559" spans="1:40">
      <c r="A559" s="276"/>
      <c r="B559" s="86" t="s">
        <v>1056</v>
      </c>
      <c r="C559" s="91"/>
      <c r="D559" s="92">
        <v>3321</v>
      </c>
      <c r="E559" s="92">
        <v>2132</v>
      </c>
      <c r="F559" s="93">
        <v>1266</v>
      </c>
      <c r="G559" s="99">
        <v>6719</v>
      </c>
      <c r="H559" s="94"/>
      <c r="I559" s="92"/>
      <c r="J559" s="725"/>
      <c r="K559" s="94"/>
      <c r="L559" s="313"/>
      <c r="M559" s="610">
        <f t="shared" si="1712"/>
        <v>0</v>
      </c>
      <c r="N559" s="610">
        <f t="shared" si="1720"/>
        <v>36.066463944396176</v>
      </c>
      <c r="O559" s="610">
        <f t="shared" si="1713"/>
        <v>36.87943262411347</v>
      </c>
      <c r="P559" s="611">
        <f t="shared" si="1714"/>
        <v>36.909620991253647</v>
      </c>
      <c r="Q559" s="612">
        <f t="shared" si="1715"/>
        <v>36.478636190889837</v>
      </c>
      <c r="R559" s="613">
        <f t="shared" si="1716"/>
        <v>0</v>
      </c>
      <c r="S559" s="610">
        <f t="shared" si="1717"/>
        <v>0</v>
      </c>
      <c r="T559" s="611">
        <f t="shared" si="1718"/>
        <v>0</v>
      </c>
      <c r="U559" s="614">
        <f t="shared" si="1719"/>
        <v>0</v>
      </c>
      <c r="V559" s="777" t="s">
        <v>649</v>
      </c>
      <c r="W559" s="771"/>
      <c r="X559" s="771"/>
      <c r="Y559" s="772"/>
      <c r="Z559" s="770"/>
      <c r="AA559" s="770"/>
      <c r="AB559" s="771"/>
      <c r="AC559" s="772"/>
      <c r="AD559" s="770"/>
      <c r="AE559" s="313"/>
    </row>
    <row r="560" spans="1:40">
      <c r="A560" s="276"/>
      <c r="B560" s="82" t="s">
        <v>70</v>
      </c>
      <c r="C560" s="87"/>
      <c r="D560" s="88">
        <v>739</v>
      </c>
      <c r="E560" s="88">
        <v>616</v>
      </c>
      <c r="F560" s="89">
        <v>340</v>
      </c>
      <c r="G560" s="98">
        <v>1695</v>
      </c>
      <c r="H560" s="90"/>
      <c r="I560" s="88"/>
      <c r="J560" s="724"/>
      <c r="K560" s="90"/>
      <c r="L560" s="313"/>
      <c r="M560" s="905">
        <f t="shared" ref="M560:M562" si="1721">IF(C560&gt;0,(C560/C546)*100,)</f>
        <v>0</v>
      </c>
      <c r="N560" s="716">
        <f t="shared" ref="N560:N562" si="1722">IF(D560&gt;0,(D560/D546)*100,)</f>
        <v>11.503735990037359</v>
      </c>
      <c r="O560" s="716">
        <f t="shared" ref="O560:O562" si="1723">IF(E560&gt;0,(E560/E546)*100,)</f>
        <v>17.168338907469341</v>
      </c>
      <c r="P560" s="717">
        <f t="shared" ref="P560:P562" si="1724">IF(F560&gt;0,(F560/F546)*100,)</f>
        <v>21.464646464646464</v>
      </c>
      <c r="Q560" s="718">
        <f t="shared" ref="Q560:Q562" si="1725">IF(G560&gt;0,(G560/G546)*100,)</f>
        <v>14.617109348051052</v>
      </c>
      <c r="R560" s="719">
        <f t="shared" ref="R560:R562" si="1726">IF(H560&gt;0,(H560/H546)*100,)</f>
        <v>0</v>
      </c>
      <c r="S560" s="716">
        <f t="shared" ref="S560:S562" si="1727">IF(I560&gt;0,(I560/I546)*100,)</f>
        <v>0</v>
      </c>
      <c r="T560" s="717">
        <f t="shared" ref="T560:T562" si="1728">IF(J560&gt;0,(J560/J546)*100,)</f>
        <v>0</v>
      </c>
      <c r="U560" s="720">
        <f t="shared" ref="U560:U562" si="1729">IF(K560&gt;0,(K560/K546)*100,)</f>
        <v>0</v>
      </c>
      <c r="V560" s="773">
        <f>+M560+M563+M566</f>
        <v>0</v>
      </c>
      <c r="W560" s="774">
        <f t="shared" ref="W560:W562" si="1730">+N560+N563+N566</f>
        <v>46.544209215442095</v>
      </c>
      <c r="X560" s="774">
        <f t="shared" ref="X560:X562" si="1731">+O560+O563+O566</f>
        <v>44.81605351170569</v>
      </c>
      <c r="Y560" s="775">
        <f t="shared" ref="Y560:Y562" si="1732">+P560+P563+P566</f>
        <v>44.19191919191919</v>
      </c>
      <c r="Z560" s="776">
        <f t="shared" ref="Z560:Z562" si="1733">+Q560+Q563+Q566</f>
        <v>45.688168333908251</v>
      </c>
      <c r="AA560" s="776">
        <f t="shared" ref="AA560:AA562" si="1734">+R560+R563+R566</f>
        <v>0</v>
      </c>
      <c r="AB560" s="774">
        <f t="shared" ref="AB560:AB562" si="1735">+S560+S563+S566</f>
        <v>0</v>
      </c>
      <c r="AC560" s="775">
        <f t="shared" ref="AC560:AC562" si="1736">+T560+T563+T566</f>
        <v>0</v>
      </c>
      <c r="AD560" s="776">
        <f t="shared" ref="AD560:AD562" si="1737">+U560+U563+U566</f>
        <v>0</v>
      </c>
      <c r="AE560" s="313"/>
      <c r="AG560" s="4">
        <f>+M560+M563+M566+M569</f>
        <v>0</v>
      </c>
      <c r="AH560" s="4">
        <f t="shared" ref="AH560:AH562" si="1738">+N560+N563+N566+N569</f>
        <v>100</v>
      </c>
      <c r="AI560" s="4">
        <f t="shared" ref="AI560:AI562" si="1739">+O560+O563+O566+O569</f>
        <v>100</v>
      </c>
      <c r="AJ560" s="4">
        <f t="shared" ref="AJ560:AJ562" si="1740">+P560+P563+P566+P569</f>
        <v>100</v>
      </c>
      <c r="AK560" s="4">
        <f t="shared" ref="AK560:AK562" si="1741">+Q560+Q563+Q566+Q569</f>
        <v>100</v>
      </c>
      <c r="AL560" s="4">
        <f t="shared" ref="AL560:AL562" si="1742">+R560+R563+R566+R569</f>
        <v>0</v>
      </c>
      <c r="AM560" s="4">
        <f t="shared" ref="AM560:AM562" si="1743">+S560+S563+S566+S569</f>
        <v>0</v>
      </c>
      <c r="AN560" s="4">
        <f t="shared" ref="AN560:AN562" si="1744">+T560+T563+T566+T569</f>
        <v>0</v>
      </c>
    </row>
    <row r="561" spans="1:40">
      <c r="A561" s="276"/>
      <c r="B561" s="82" t="s">
        <v>870</v>
      </c>
      <c r="C561" s="87"/>
      <c r="D561" s="88">
        <v>770</v>
      </c>
      <c r="E561" s="88">
        <v>550</v>
      </c>
      <c r="F561" s="89">
        <v>328</v>
      </c>
      <c r="G561" s="98">
        <v>1648</v>
      </c>
      <c r="H561" s="90"/>
      <c r="I561" s="88"/>
      <c r="J561" s="724"/>
      <c r="K561" s="90"/>
      <c r="L561" s="313"/>
      <c r="M561" s="605">
        <f t="shared" si="1721"/>
        <v>0</v>
      </c>
      <c r="N561" s="605">
        <f t="shared" si="1722"/>
        <v>12.170064801643749</v>
      </c>
      <c r="O561" s="605">
        <f t="shared" si="1723"/>
        <v>15.9930212271009</v>
      </c>
      <c r="P561" s="606">
        <f t="shared" si="1724"/>
        <v>21.779548472775563</v>
      </c>
      <c r="Q561" s="607">
        <f t="shared" si="1725"/>
        <v>14.620298083747338</v>
      </c>
      <c r="R561" s="608">
        <f t="shared" si="1726"/>
        <v>0</v>
      </c>
      <c r="S561" s="605">
        <f t="shared" si="1727"/>
        <v>0</v>
      </c>
      <c r="T561" s="606">
        <f t="shared" si="1728"/>
        <v>0</v>
      </c>
      <c r="U561" s="609">
        <f t="shared" si="1729"/>
        <v>0</v>
      </c>
      <c r="V561" s="734">
        <f t="shared" ref="V561:V562" si="1745">+M561+M564+M567</f>
        <v>0</v>
      </c>
      <c r="W561" s="734">
        <f t="shared" si="1730"/>
        <v>47.068120752331275</v>
      </c>
      <c r="X561" s="743">
        <f t="shared" si="1731"/>
        <v>42.774062227391681</v>
      </c>
      <c r="Y561" s="743">
        <f t="shared" si="1732"/>
        <v>53.253652058432927</v>
      </c>
      <c r="Z561" s="744">
        <f t="shared" si="1733"/>
        <v>46.584457061745915</v>
      </c>
      <c r="AA561" s="744">
        <f t="shared" si="1734"/>
        <v>0</v>
      </c>
      <c r="AB561" s="743">
        <f t="shared" si="1735"/>
        <v>0</v>
      </c>
      <c r="AC561" s="745">
        <f t="shared" si="1736"/>
        <v>0</v>
      </c>
      <c r="AD561" s="743">
        <f t="shared" si="1737"/>
        <v>0</v>
      </c>
      <c r="AE561" s="313"/>
      <c r="AG561" s="4">
        <f t="shared" ref="AG561:AG562" si="1746">+M561+M564+M567+M570</f>
        <v>0</v>
      </c>
      <c r="AH561" s="4">
        <f t="shared" si="1738"/>
        <v>100</v>
      </c>
      <c r="AI561" s="4">
        <f t="shared" si="1739"/>
        <v>100</v>
      </c>
      <c r="AJ561" s="4">
        <f t="shared" si="1740"/>
        <v>99.999999999999986</v>
      </c>
      <c r="AK561" s="4">
        <f t="shared" si="1741"/>
        <v>100</v>
      </c>
      <c r="AL561" s="4">
        <f t="shared" si="1742"/>
        <v>0</v>
      </c>
      <c r="AM561" s="4">
        <f t="shared" si="1743"/>
        <v>0</v>
      </c>
      <c r="AN561" s="4">
        <f t="shared" si="1744"/>
        <v>0</v>
      </c>
    </row>
    <row r="562" spans="1:40">
      <c r="A562" s="276"/>
      <c r="B562" s="86" t="s">
        <v>1060</v>
      </c>
      <c r="C562" s="91"/>
      <c r="D562" s="92">
        <v>1030</v>
      </c>
      <c r="E562" s="92">
        <v>1036</v>
      </c>
      <c r="F562" s="93">
        <v>513</v>
      </c>
      <c r="G562" s="99">
        <v>2579</v>
      </c>
      <c r="H562" s="94"/>
      <c r="I562" s="714"/>
      <c r="J562" s="725"/>
      <c r="K562" s="94"/>
      <c r="L562" s="313"/>
      <c r="M562" s="610">
        <f t="shared" si="1721"/>
        <v>0</v>
      </c>
      <c r="N562" s="610">
        <f t="shared" si="1722"/>
        <v>12.857321183372864</v>
      </c>
      <c r="O562" s="610">
        <f t="shared" si="1723"/>
        <v>20.163487738419619</v>
      </c>
      <c r="P562" s="611">
        <f t="shared" si="1724"/>
        <v>22.460595446584939</v>
      </c>
      <c r="Q562" s="612">
        <f t="shared" si="1725"/>
        <v>16.710944080865676</v>
      </c>
      <c r="R562" s="613">
        <f t="shared" si="1726"/>
        <v>0</v>
      </c>
      <c r="S562" s="610">
        <f t="shared" si="1727"/>
        <v>0</v>
      </c>
      <c r="T562" s="611">
        <f t="shared" si="1728"/>
        <v>0</v>
      </c>
      <c r="U562" s="614">
        <f t="shared" si="1729"/>
        <v>0</v>
      </c>
      <c r="V562" s="770">
        <f t="shared" si="1745"/>
        <v>0</v>
      </c>
      <c r="W562" s="771">
        <f t="shared" si="1730"/>
        <v>51.691424291599049</v>
      </c>
      <c r="X562" s="771">
        <f t="shared" si="1731"/>
        <v>52.335539120280274</v>
      </c>
      <c r="Y562" s="772">
        <f t="shared" si="1732"/>
        <v>53.502626970227666</v>
      </c>
      <c r="Z562" s="770">
        <f t="shared" si="1733"/>
        <v>52.173913043478258</v>
      </c>
      <c r="AA562" s="770">
        <f t="shared" si="1734"/>
        <v>0</v>
      </c>
      <c r="AB562" s="771">
        <f t="shared" si="1735"/>
        <v>0</v>
      </c>
      <c r="AC562" s="772">
        <f t="shared" si="1736"/>
        <v>0</v>
      </c>
      <c r="AD562" s="770">
        <f t="shared" si="1737"/>
        <v>0</v>
      </c>
      <c r="AE562" s="313"/>
      <c r="AG562" s="4">
        <f t="shared" si="1746"/>
        <v>0</v>
      </c>
      <c r="AH562" s="4">
        <f t="shared" si="1738"/>
        <v>100</v>
      </c>
      <c r="AI562" s="4">
        <f t="shared" si="1739"/>
        <v>100</v>
      </c>
      <c r="AJ562" s="4">
        <f t="shared" si="1740"/>
        <v>100</v>
      </c>
      <c r="AK562" s="4">
        <f t="shared" si="1741"/>
        <v>100</v>
      </c>
      <c r="AL562" s="4">
        <f t="shared" si="1742"/>
        <v>0</v>
      </c>
      <c r="AM562" s="4">
        <f t="shared" si="1743"/>
        <v>0</v>
      </c>
      <c r="AN562" s="4">
        <f t="shared" si="1744"/>
        <v>0</v>
      </c>
    </row>
    <row r="563" spans="1:40">
      <c r="A563" s="276"/>
      <c r="B563" s="82" t="s">
        <v>72</v>
      </c>
      <c r="C563" s="87"/>
      <c r="D563" s="88">
        <v>1462</v>
      </c>
      <c r="E563" s="88">
        <v>540</v>
      </c>
      <c r="F563" s="89">
        <v>185</v>
      </c>
      <c r="G563" s="98">
        <v>2187</v>
      </c>
      <c r="H563" s="90"/>
      <c r="I563" s="88"/>
      <c r="J563" s="724"/>
      <c r="K563" s="90"/>
      <c r="L563" s="313"/>
      <c r="M563" s="905">
        <f t="shared" ref="M563:M565" si="1747">IF(C563&gt;0,(C563/C546)*100,)</f>
        <v>0</v>
      </c>
      <c r="N563" s="716">
        <f t="shared" ref="N563:N565" si="1748">IF(D563&gt;0,(D563/D546)*100,)</f>
        <v>22.758405977584058</v>
      </c>
      <c r="O563" s="716">
        <f t="shared" ref="O563:O565" si="1749">IF(E563&gt;0,(E563/E546)*100,)</f>
        <v>15.050167224080269</v>
      </c>
      <c r="P563" s="717">
        <f t="shared" ref="P563:P565" si="1750">IF(F563&gt;0,(F563/F546)*100,)</f>
        <v>11.679292929292929</v>
      </c>
      <c r="Q563" s="718">
        <f t="shared" ref="Q563:Q565" si="1751">IF(G563&gt;0,(G563/G546)*100,)</f>
        <v>18.85995170748534</v>
      </c>
      <c r="R563" s="719">
        <f t="shared" ref="R563:R565" si="1752">IF(H563&gt;0,(H563/H546)*100,)</f>
        <v>0</v>
      </c>
      <c r="S563" s="716">
        <f t="shared" ref="S563:S565" si="1753">IF(I563&gt;0,(I563/I546)*100,)</f>
        <v>0</v>
      </c>
      <c r="T563" s="717">
        <f t="shared" ref="T563:T565" si="1754">IF(J563&gt;0,(J563/J546)*100,)</f>
        <v>0</v>
      </c>
      <c r="U563" s="720">
        <f t="shared" ref="U563:U565" si="1755">IF(K563&gt;0,(K563/K546)*100,)</f>
        <v>0</v>
      </c>
      <c r="V563" s="773"/>
      <c r="W563" s="774"/>
      <c r="X563" s="774"/>
      <c r="Y563" s="775"/>
      <c r="Z563" s="776"/>
      <c r="AA563" s="776"/>
      <c r="AB563" s="774"/>
      <c r="AC563" s="775"/>
      <c r="AD563" s="776"/>
      <c r="AE563" s="313"/>
    </row>
    <row r="564" spans="1:40">
      <c r="A564" s="276"/>
      <c r="B564" s="82" t="s">
        <v>872</v>
      </c>
      <c r="C564" s="87"/>
      <c r="D564" s="88">
        <v>1503</v>
      </c>
      <c r="E564" s="88">
        <v>533</v>
      </c>
      <c r="F564" s="89">
        <v>255</v>
      </c>
      <c r="G564" s="98">
        <v>2291</v>
      </c>
      <c r="H564" s="90"/>
      <c r="I564" s="88"/>
      <c r="J564" s="724"/>
      <c r="K564" s="90"/>
      <c r="L564" s="313"/>
      <c r="M564" s="605">
        <f t="shared" si="1747"/>
        <v>0</v>
      </c>
      <c r="N564" s="605">
        <f t="shared" si="1748"/>
        <v>23.755334281650072</v>
      </c>
      <c r="O564" s="605">
        <f t="shared" si="1749"/>
        <v>15.498691480081419</v>
      </c>
      <c r="P564" s="606">
        <f t="shared" si="1750"/>
        <v>16.932270916334659</v>
      </c>
      <c r="Q564" s="607">
        <f t="shared" si="1751"/>
        <v>20.324698367636621</v>
      </c>
      <c r="R564" s="608">
        <f t="shared" si="1752"/>
        <v>0</v>
      </c>
      <c r="S564" s="605">
        <f t="shared" si="1753"/>
        <v>0</v>
      </c>
      <c r="T564" s="606">
        <f t="shared" si="1754"/>
        <v>0</v>
      </c>
      <c r="U564" s="609">
        <f t="shared" si="1755"/>
        <v>0</v>
      </c>
      <c r="V564" s="734"/>
      <c r="W564" s="734"/>
      <c r="X564" s="743"/>
      <c r="Y564" s="743"/>
      <c r="Z564" s="744"/>
      <c r="AA564" s="744"/>
      <c r="AB564" s="743"/>
      <c r="AC564" s="745"/>
      <c r="AD564" s="743"/>
      <c r="AE564" s="313"/>
    </row>
    <row r="565" spans="1:40">
      <c r="A565" s="276"/>
      <c r="B565" s="86" t="s">
        <v>1062</v>
      </c>
      <c r="C565" s="91"/>
      <c r="D565" s="92">
        <v>1827</v>
      </c>
      <c r="E565" s="92">
        <v>777</v>
      </c>
      <c r="F565" s="93">
        <v>421</v>
      </c>
      <c r="G565" s="99">
        <v>3025</v>
      </c>
      <c r="H565" s="94"/>
      <c r="I565" s="92"/>
      <c r="J565" s="725"/>
      <c r="K565" s="94"/>
      <c r="L565" s="313"/>
      <c r="M565" s="610">
        <f t="shared" si="1747"/>
        <v>0</v>
      </c>
      <c r="N565" s="610">
        <f t="shared" si="1748"/>
        <v>22.806141555361378</v>
      </c>
      <c r="O565" s="610">
        <f t="shared" si="1749"/>
        <v>15.122615803814716</v>
      </c>
      <c r="P565" s="611">
        <f t="shared" si="1750"/>
        <v>18.432574430823117</v>
      </c>
      <c r="Q565" s="612">
        <f t="shared" si="1751"/>
        <v>19.600855310049894</v>
      </c>
      <c r="R565" s="613">
        <f t="shared" si="1752"/>
        <v>0</v>
      </c>
      <c r="S565" s="610">
        <f t="shared" si="1753"/>
        <v>0</v>
      </c>
      <c r="T565" s="611">
        <f t="shared" si="1754"/>
        <v>0</v>
      </c>
      <c r="U565" s="614">
        <f t="shared" si="1755"/>
        <v>0</v>
      </c>
      <c r="V565" s="770"/>
      <c r="W565" s="771"/>
      <c r="X565" s="771"/>
      <c r="Y565" s="772"/>
      <c r="Z565" s="770"/>
      <c r="AA565" s="770"/>
      <c r="AB565" s="771"/>
      <c r="AC565" s="772"/>
      <c r="AD565" s="770"/>
      <c r="AE565" s="313"/>
    </row>
    <row r="566" spans="1:40">
      <c r="A566" s="276"/>
      <c r="B566" s="82" t="s">
        <v>74</v>
      </c>
      <c r="C566" s="87"/>
      <c r="D566" s="88">
        <v>789</v>
      </c>
      <c r="E566" s="88">
        <v>452</v>
      </c>
      <c r="F566" s="89">
        <v>175</v>
      </c>
      <c r="G566" s="98">
        <v>1416</v>
      </c>
      <c r="H566" s="90"/>
      <c r="I566" s="88"/>
      <c r="J566" s="724"/>
      <c r="K566" s="90"/>
      <c r="L566" s="313"/>
      <c r="M566" s="905">
        <f t="shared" ref="M566:M568" si="1756">IF(C566&gt;0,(C566/C546)*100,)</f>
        <v>0</v>
      </c>
      <c r="N566" s="716">
        <f t="shared" ref="N566:N568" si="1757">IF(D566&gt;0,(D566/D546)*100,)</f>
        <v>12.282067247820674</v>
      </c>
      <c r="O566" s="716">
        <f t="shared" ref="O566:O568" si="1758">IF(E566&gt;0,(E566/E546)*100,)</f>
        <v>12.597547380156076</v>
      </c>
      <c r="P566" s="717">
        <f t="shared" ref="P566:P568" si="1759">IF(F566&gt;0,(F566/F546)*100,)</f>
        <v>11.047979797979798</v>
      </c>
      <c r="Q566" s="718">
        <f t="shared" ref="Q566:Q568" si="1760">IF(G566&gt;0,(G566/G546)*100,)</f>
        <v>12.211107278371852</v>
      </c>
      <c r="R566" s="719">
        <f t="shared" ref="R566:R568" si="1761">IF(H566&gt;0,(H566/H546)*100,)</f>
        <v>0</v>
      </c>
      <c r="S566" s="716">
        <f t="shared" ref="S566:S568" si="1762">IF(I566&gt;0,(I566/I546)*100,)</f>
        <v>0</v>
      </c>
      <c r="T566" s="717">
        <f t="shared" ref="T566:T568" si="1763">IF(J566&gt;0,(J566/J546)*100,)</f>
        <v>0</v>
      </c>
      <c r="U566" s="720">
        <f t="shared" ref="U566:U568" si="1764">IF(K566&gt;0,(K566/K546)*100,)</f>
        <v>0</v>
      </c>
      <c r="V566" s="773"/>
      <c r="W566" s="774"/>
      <c r="X566" s="774"/>
      <c r="Y566" s="775"/>
      <c r="Z566" s="776"/>
      <c r="AA566" s="776"/>
      <c r="AB566" s="774"/>
      <c r="AC566" s="775"/>
      <c r="AD566" s="776"/>
      <c r="AE566" s="313"/>
    </row>
    <row r="567" spans="1:40">
      <c r="A567" s="276"/>
      <c r="B567" s="82" t="s">
        <v>874</v>
      </c>
      <c r="C567" s="87"/>
      <c r="D567" s="88">
        <v>705</v>
      </c>
      <c r="E567" s="88">
        <v>388</v>
      </c>
      <c r="F567" s="89">
        <v>219</v>
      </c>
      <c r="G567" s="98">
        <v>1312</v>
      </c>
      <c r="H567" s="90"/>
      <c r="I567" s="88"/>
      <c r="J567" s="724"/>
      <c r="K567" s="90"/>
      <c r="L567" s="313"/>
      <c r="M567" s="605">
        <f t="shared" si="1756"/>
        <v>0</v>
      </c>
      <c r="N567" s="605">
        <f t="shared" si="1757"/>
        <v>11.142721669037458</v>
      </c>
      <c r="O567" s="605">
        <f t="shared" si="1758"/>
        <v>11.282349520209364</v>
      </c>
      <c r="P567" s="606">
        <f t="shared" si="1759"/>
        <v>14.54183266932271</v>
      </c>
      <c r="Q567" s="607">
        <f t="shared" si="1760"/>
        <v>11.639460610361958</v>
      </c>
      <c r="R567" s="608">
        <f t="shared" si="1761"/>
        <v>0</v>
      </c>
      <c r="S567" s="605">
        <f t="shared" si="1762"/>
        <v>0</v>
      </c>
      <c r="T567" s="606">
        <f t="shared" si="1763"/>
        <v>0</v>
      </c>
      <c r="U567" s="609">
        <f t="shared" si="1764"/>
        <v>0</v>
      </c>
      <c r="V567" s="734"/>
      <c r="W567" s="734"/>
      <c r="X567" s="743"/>
      <c r="Y567" s="743"/>
      <c r="Z567" s="744"/>
      <c r="AA567" s="744"/>
      <c r="AB567" s="743"/>
      <c r="AC567" s="745"/>
      <c r="AD567" s="743"/>
      <c r="AE567" s="313"/>
    </row>
    <row r="568" spans="1:40">
      <c r="A568" s="276"/>
      <c r="B568" s="86" t="s">
        <v>1064</v>
      </c>
      <c r="C568" s="91"/>
      <c r="D568" s="92">
        <v>1284</v>
      </c>
      <c r="E568" s="92">
        <v>876</v>
      </c>
      <c r="F568" s="93">
        <v>288</v>
      </c>
      <c r="G568" s="99">
        <v>2448</v>
      </c>
      <c r="H568" s="94"/>
      <c r="I568" s="92"/>
      <c r="J568" s="725"/>
      <c r="K568" s="94"/>
      <c r="L568" s="313"/>
      <c r="M568" s="610">
        <f t="shared" si="1756"/>
        <v>0</v>
      </c>
      <c r="N568" s="610">
        <f t="shared" si="1757"/>
        <v>16.027961552864809</v>
      </c>
      <c r="O568" s="610">
        <f t="shared" si="1758"/>
        <v>17.049435578045934</v>
      </c>
      <c r="P568" s="611">
        <f t="shared" si="1759"/>
        <v>12.609457092819614</v>
      </c>
      <c r="Q568" s="612">
        <f t="shared" si="1760"/>
        <v>15.862113652562689</v>
      </c>
      <c r="R568" s="613">
        <f t="shared" si="1761"/>
        <v>0</v>
      </c>
      <c r="S568" s="610">
        <f t="shared" si="1762"/>
        <v>0</v>
      </c>
      <c r="T568" s="611">
        <f t="shared" si="1763"/>
        <v>0</v>
      </c>
      <c r="U568" s="614">
        <f t="shared" si="1764"/>
        <v>0</v>
      </c>
      <c r="V568" s="770"/>
      <c r="W568" s="771"/>
      <c r="X568" s="771"/>
      <c r="Y568" s="772"/>
      <c r="Z568" s="770"/>
      <c r="AA568" s="770"/>
      <c r="AB568" s="771"/>
      <c r="AC568" s="772"/>
      <c r="AD568" s="770"/>
      <c r="AE568" s="313"/>
    </row>
    <row r="569" spans="1:40">
      <c r="A569" s="276"/>
      <c r="B569" s="641" t="s">
        <v>76</v>
      </c>
      <c r="C569" s="642"/>
      <c r="D569" s="618">
        <v>3434</v>
      </c>
      <c r="E569" s="618">
        <v>1980</v>
      </c>
      <c r="F569" s="602">
        <v>884</v>
      </c>
      <c r="G569" s="721">
        <v>6298</v>
      </c>
      <c r="H569" s="601"/>
      <c r="I569" s="618"/>
      <c r="J569" s="723"/>
      <c r="K569" s="601"/>
      <c r="L569" s="313"/>
      <c r="M569" s="905">
        <f>IF(C569&gt;0,(C569/C546)*100,)</f>
        <v>0</v>
      </c>
      <c r="N569" s="716">
        <f t="shared" ref="N569:N571" si="1765">IF(D569&gt;0,(D569/D546)*100,)</f>
        <v>53.455790784557912</v>
      </c>
      <c r="O569" s="716">
        <f t="shared" ref="O569:O571" si="1766">IF(E569&gt;0,(E569/E546)*100,)</f>
        <v>55.18394648829431</v>
      </c>
      <c r="P569" s="717">
        <f t="shared" ref="P569:P571" si="1767">IF(F569&gt;0,(F569/F546)*100,)</f>
        <v>55.80808080808081</v>
      </c>
      <c r="Q569" s="718">
        <f t="shared" ref="Q569:Q571" si="1768">IF(G569&gt;0,(G569/G546)*100,)</f>
        <v>54.311831666091756</v>
      </c>
      <c r="R569" s="719">
        <f t="shared" ref="R569:R571" si="1769">IF(H569&gt;0,(H569/H546)*100,)</f>
        <v>0</v>
      </c>
      <c r="S569" s="716">
        <f t="shared" ref="S569:S571" si="1770">IF(I569&gt;0,(I569/I546)*100,)</f>
        <v>0</v>
      </c>
      <c r="T569" s="717">
        <f t="shared" ref="T569:T571" si="1771">IF(J569&gt;0,(J569/J546)*100,)</f>
        <v>0</v>
      </c>
      <c r="U569" s="720">
        <f t="shared" ref="U569:U571" si="1772">IF(K569&gt;0,(K569/K546)*100,)</f>
        <v>0</v>
      </c>
      <c r="V569" s="773"/>
      <c r="W569" s="774"/>
      <c r="X569" s="774"/>
      <c r="Y569" s="775"/>
      <c r="Z569" s="776"/>
      <c r="AA569" s="776"/>
      <c r="AB569" s="774"/>
      <c r="AC569" s="775"/>
      <c r="AD569" s="776"/>
      <c r="AE569" s="313"/>
    </row>
    <row r="570" spans="1:40">
      <c r="A570" s="276"/>
      <c r="B570" s="82" t="s">
        <v>876</v>
      </c>
      <c r="C570" s="87"/>
      <c r="D570" s="88">
        <v>3349</v>
      </c>
      <c r="E570" s="88">
        <v>1968</v>
      </c>
      <c r="F570" s="89">
        <v>704</v>
      </c>
      <c r="G570" s="98">
        <v>6021</v>
      </c>
      <c r="H570" s="90"/>
      <c r="I570" s="88"/>
      <c r="J570" s="724"/>
      <c r="K570" s="90"/>
      <c r="L570" s="313"/>
      <c r="M570" s="605">
        <f t="shared" ref="M570:M571" si="1773">IF(C570&gt;0,(C570/C547)*100,)</f>
        <v>0</v>
      </c>
      <c r="N570" s="605">
        <f t="shared" si="1765"/>
        <v>52.931879247668725</v>
      </c>
      <c r="O570" s="605">
        <f t="shared" si="1766"/>
        <v>57.225937772608319</v>
      </c>
      <c r="P570" s="606">
        <f t="shared" si="1767"/>
        <v>46.746347941567059</v>
      </c>
      <c r="Q570" s="607">
        <f t="shared" si="1768"/>
        <v>53.415542938254077</v>
      </c>
      <c r="R570" s="608">
        <f t="shared" si="1769"/>
        <v>0</v>
      </c>
      <c r="S570" s="605">
        <f t="shared" si="1770"/>
        <v>0</v>
      </c>
      <c r="T570" s="606">
        <f t="shared" si="1771"/>
        <v>0</v>
      </c>
      <c r="U570" s="609">
        <f t="shared" si="1772"/>
        <v>0</v>
      </c>
      <c r="V570" s="734"/>
      <c r="W570" s="734"/>
      <c r="X570" s="743"/>
      <c r="Y570" s="743"/>
      <c r="Z570" s="744"/>
      <c r="AA570" s="744"/>
      <c r="AB570" s="743"/>
      <c r="AC570" s="745"/>
      <c r="AD570" s="743"/>
      <c r="AE570" s="313"/>
    </row>
    <row r="571" spans="1:40">
      <c r="A571" s="276"/>
      <c r="B571" s="86" t="s">
        <v>1066</v>
      </c>
      <c r="C571" s="91"/>
      <c r="D571" s="92">
        <v>3870</v>
      </c>
      <c r="E571" s="92">
        <v>2449</v>
      </c>
      <c r="F571" s="93">
        <v>1062</v>
      </c>
      <c r="G571" s="99">
        <v>7381</v>
      </c>
      <c r="H571" s="94"/>
      <c r="I571" s="92"/>
      <c r="J571" s="725"/>
      <c r="K571" s="94"/>
      <c r="L571" s="313"/>
      <c r="M571" s="610">
        <f t="shared" si="1773"/>
        <v>0</v>
      </c>
      <c r="N571" s="610">
        <f t="shared" si="1765"/>
        <v>48.308575708400944</v>
      </c>
      <c r="O571" s="610">
        <f t="shared" si="1766"/>
        <v>47.664460879719734</v>
      </c>
      <c r="P571" s="611">
        <f t="shared" si="1767"/>
        <v>46.497373029772334</v>
      </c>
      <c r="Q571" s="612">
        <f t="shared" si="1768"/>
        <v>47.826086956521742</v>
      </c>
      <c r="R571" s="613">
        <f t="shared" si="1769"/>
        <v>0</v>
      </c>
      <c r="S571" s="610">
        <f t="shared" si="1770"/>
        <v>0</v>
      </c>
      <c r="T571" s="611">
        <f t="shared" si="1771"/>
        <v>0</v>
      </c>
      <c r="U571" s="614">
        <f t="shared" si="1772"/>
        <v>0</v>
      </c>
      <c r="V571" s="770"/>
      <c r="W571" s="771"/>
      <c r="X571" s="771"/>
      <c r="Y571" s="772"/>
      <c r="Z571" s="770"/>
      <c r="AA571" s="770"/>
      <c r="AB571" s="771"/>
      <c r="AC571" s="772"/>
      <c r="AD571" s="770"/>
      <c r="AE571" s="313"/>
    </row>
    <row r="572" spans="1:40">
      <c r="A572" s="276"/>
      <c r="B572" s="82" t="s">
        <v>439</v>
      </c>
      <c r="C572" s="87"/>
      <c r="D572" s="88">
        <v>916</v>
      </c>
      <c r="E572" s="88">
        <v>790</v>
      </c>
      <c r="F572" s="89">
        <v>388</v>
      </c>
      <c r="G572" s="98">
        <v>2094</v>
      </c>
      <c r="H572" s="90"/>
      <c r="I572" s="88"/>
      <c r="J572" s="724"/>
      <c r="K572" s="90"/>
      <c r="L572" s="313"/>
      <c r="M572" s="605">
        <f>IF(C572&gt;0,(C572/C543)*100,)</f>
        <v>0</v>
      </c>
      <c r="N572" s="605">
        <f t="shared" ref="N572:N574" si="1774">IF(D572&gt;0,(D572/D543)*100,)</f>
        <v>18.996267109083366</v>
      </c>
      <c r="O572" s="605">
        <f t="shared" ref="O572:O574" si="1775">IF(E572&gt;0,(E572/E543)*100,)</f>
        <v>26.734348561759731</v>
      </c>
      <c r="P572" s="606">
        <f t="shared" ref="P572:P574" si="1776">IF(F572&gt;0,(F572/F543)*100,)</f>
        <v>27.247191011235955</v>
      </c>
      <c r="Q572" s="722">
        <f t="shared" ref="Q572:Q574" si="1777">IF(G572&gt;0,(G572/G543)*100,)</f>
        <v>22.758395826540593</v>
      </c>
      <c r="R572" s="608">
        <f t="shared" ref="R572:R574" si="1778">IF(H572&gt;0,(H572/H543)*100,)</f>
        <v>0</v>
      </c>
      <c r="S572" s="605">
        <f t="shared" ref="S572:S574" si="1779">IF(I572&gt;0,(I572/I543)*100,)</f>
        <v>0</v>
      </c>
      <c r="T572" s="606">
        <f t="shared" ref="T572:T574" si="1780">IF(J572&gt;0,(J572/J543)*100,)</f>
        <v>0</v>
      </c>
      <c r="U572" s="609">
        <f t="shared" ref="U572:U574" si="1781">IF(K572&gt;0,(K572/K543)*100,)</f>
        <v>0</v>
      </c>
      <c r="V572" s="766"/>
      <c r="W572" s="767"/>
      <c r="X572" s="767"/>
      <c r="Y572" s="768"/>
      <c r="Z572" s="769"/>
      <c r="AA572" s="769"/>
      <c r="AB572" s="767"/>
      <c r="AC572" s="768"/>
      <c r="AD572" s="769"/>
      <c r="AE572" s="313"/>
    </row>
    <row r="573" spans="1:40">
      <c r="A573" s="276"/>
      <c r="B573" s="82" t="s">
        <v>878</v>
      </c>
      <c r="C573" s="87"/>
      <c r="D573" s="88">
        <v>1023</v>
      </c>
      <c r="E573" s="88">
        <v>801</v>
      </c>
      <c r="F573" s="89">
        <v>481</v>
      </c>
      <c r="G573" s="98">
        <v>2305</v>
      </c>
      <c r="H573" s="90"/>
      <c r="I573" s="88"/>
      <c r="J573" s="724"/>
      <c r="K573" s="90"/>
      <c r="L573" s="313"/>
      <c r="M573" s="605">
        <f t="shared" ref="M573:M574" si="1782">IF(C573&gt;0,(C573/C544)*100,)</f>
        <v>0</v>
      </c>
      <c r="N573" s="296">
        <f t="shared" si="1774"/>
        <v>21.812366737739872</v>
      </c>
      <c r="O573" s="296">
        <f t="shared" si="1775"/>
        <v>26.584799203451709</v>
      </c>
      <c r="P573" s="296">
        <f t="shared" si="1776"/>
        <v>32.238605898123325</v>
      </c>
      <c r="Q573" s="297">
        <f t="shared" si="1777"/>
        <v>25.067971723762916</v>
      </c>
      <c r="R573" s="297">
        <f t="shared" si="1778"/>
        <v>0</v>
      </c>
      <c r="S573" s="683">
        <f t="shared" si="1779"/>
        <v>0</v>
      </c>
      <c r="T573" s="298">
        <f t="shared" si="1780"/>
        <v>0</v>
      </c>
      <c r="U573" s="298">
        <f t="shared" si="1781"/>
        <v>0</v>
      </c>
      <c r="V573" s="742"/>
      <c r="W573" s="734"/>
      <c r="X573" s="743"/>
      <c r="Y573" s="743"/>
      <c r="Z573" s="744"/>
      <c r="AA573" s="744"/>
      <c r="AB573" s="743"/>
      <c r="AC573" s="745"/>
      <c r="AD573" s="743"/>
      <c r="AE573" s="313"/>
    </row>
    <row r="574" spans="1:40">
      <c r="A574" s="305"/>
      <c r="B574" s="86" t="s">
        <v>1068</v>
      </c>
      <c r="C574" s="91"/>
      <c r="D574" s="92">
        <v>1183</v>
      </c>
      <c r="E574" s="92">
        <v>1081</v>
      </c>
      <c r="F574" s="93">
        <v>631</v>
      </c>
      <c r="G574" s="99">
        <v>2895</v>
      </c>
      <c r="H574" s="94"/>
      <c r="I574" s="92"/>
      <c r="J574" s="725"/>
      <c r="K574" s="94"/>
      <c r="L574" s="313"/>
      <c r="M574" s="610">
        <f t="shared" si="1782"/>
        <v>0</v>
      </c>
      <c r="N574" s="299">
        <f t="shared" si="1774"/>
        <v>23.721676358532186</v>
      </c>
      <c r="O574" s="299">
        <f t="shared" si="1775"/>
        <v>29.878385848535103</v>
      </c>
      <c r="P574" s="299">
        <f t="shared" si="1776"/>
        <v>36.410848240046164</v>
      </c>
      <c r="Q574" s="300">
        <f t="shared" si="1777"/>
        <v>28.003482298316889</v>
      </c>
      <c r="R574" s="300">
        <f t="shared" si="1778"/>
        <v>0</v>
      </c>
      <c r="S574" s="684">
        <f t="shared" si="1779"/>
        <v>0</v>
      </c>
      <c r="T574" s="301">
        <f t="shared" si="1780"/>
        <v>0</v>
      </c>
      <c r="U574" s="301">
        <f t="shared" si="1781"/>
        <v>0</v>
      </c>
      <c r="V574" s="746"/>
      <c r="W574" s="747"/>
      <c r="X574" s="748"/>
      <c r="Y574" s="748"/>
      <c r="Z574" s="749"/>
      <c r="AA574" s="749"/>
      <c r="AB574" s="748"/>
      <c r="AC574" s="750"/>
      <c r="AD574" s="748"/>
      <c r="AE574" s="313"/>
    </row>
    <row r="575" spans="1:40">
      <c r="A575" s="643" t="s">
        <v>427</v>
      </c>
      <c r="B575" s="641" t="s">
        <v>375</v>
      </c>
      <c r="C575" s="642"/>
      <c r="D575" s="618"/>
      <c r="E575" s="618"/>
      <c r="F575" s="602">
        <v>2633</v>
      </c>
      <c r="G575" s="98">
        <v>2633</v>
      </c>
      <c r="H575" s="601"/>
      <c r="I575" s="618"/>
      <c r="J575" s="723"/>
      <c r="K575" s="601"/>
      <c r="L575" s="313"/>
      <c r="M575" s="906"/>
      <c r="N575" s="292"/>
      <c r="O575" s="292"/>
      <c r="P575" s="292"/>
      <c r="Q575" s="293"/>
      <c r="R575" s="293"/>
      <c r="S575" s="682"/>
      <c r="T575" s="625"/>
      <c r="U575" s="294"/>
      <c r="V575" s="736"/>
      <c r="W575" s="737"/>
      <c r="X575" s="738"/>
      <c r="Y575" s="738"/>
      <c r="Z575" s="739"/>
      <c r="AA575" s="739"/>
      <c r="AB575" s="738"/>
      <c r="AC575" s="740"/>
      <c r="AD575" s="741"/>
      <c r="AE575" s="313"/>
    </row>
    <row r="576" spans="1:40">
      <c r="A576" s="276"/>
      <c r="B576" s="82" t="s">
        <v>722</v>
      </c>
      <c r="C576" s="87"/>
      <c r="D576" s="88"/>
      <c r="E576" s="88"/>
      <c r="F576" s="89">
        <v>2586</v>
      </c>
      <c r="G576" s="98">
        <v>2586</v>
      </c>
      <c r="H576" s="90"/>
      <c r="I576" s="88"/>
      <c r="J576" s="724"/>
      <c r="K576" s="90"/>
      <c r="L576" s="313"/>
      <c r="M576" s="907"/>
      <c r="N576" s="296"/>
      <c r="O576" s="296"/>
      <c r="P576" s="296"/>
      <c r="Q576" s="297"/>
      <c r="R576" s="297"/>
      <c r="S576" s="683"/>
      <c r="T576" s="298"/>
      <c r="U576" s="298"/>
      <c r="V576" s="742"/>
      <c r="W576" s="734"/>
      <c r="X576" s="743"/>
      <c r="Y576" s="743"/>
      <c r="Z576" s="744"/>
      <c r="AA576" s="744"/>
      <c r="AB576" s="743"/>
      <c r="AC576" s="745"/>
      <c r="AD576" s="743"/>
      <c r="AE576" s="313"/>
    </row>
    <row r="577" spans="1:40">
      <c r="A577" s="276"/>
      <c r="B577" s="82" t="s">
        <v>808</v>
      </c>
      <c r="C577" s="87"/>
      <c r="D577" s="88"/>
      <c r="E577" s="88"/>
      <c r="F577" s="89">
        <v>3023</v>
      </c>
      <c r="G577" s="98">
        <v>3023</v>
      </c>
      <c r="H577" s="90"/>
      <c r="I577" s="88"/>
      <c r="J577" s="724"/>
      <c r="K577" s="90"/>
      <c r="L577" s="313"/>
      <c r="M577" s="907"/>
      <c r="N577" s="296"/>
      <c r="O577" s="296"/>
      <c r="P577" s="296"/>
      <c r="Q577" s="297"/>
      <c r="R577" s="297"/>
      <c r="S577" s="683"/>
      <c r="T577" s="298"/>
      <c r="U577" s="298"/>
      <c r="V577" s="742"/>
      <c r="W577" s="734"/>
      <c r="X577" s="743"/>
      <c r="Y577" s="743"/>
      <c r="Z577" s="744"/>
      <c r="AA577" s="744"/>
      <c r="AB577" s="743"/>
      <c r="AC577" s="745"/>
      <c r="AD577" s="743"/>
      <c r="AE577" s="313"/>
    </row>
    <row r="578" spans="1:40">
      <c r="A578" s="276"/>
      <c r="B578" s="82" t="s">
        <v>60</v>
      </c>
      <c r="C578" s="87"/>
      <c r="D578" s="88"/>
      <c r="E578" s="88"/>
      <c r="F578" s="89">
        <v>3295</v>
      </c>
      <c r="G578" s="98">
        <v>3295</v>
      </c>
      <c r="H578" s="90"/>
      <c r="I578" s="88"/>
      <c r="J578" s="724"/>
      <c r="K578" s="90"/>
      <c r="L578" s="313"/>
      <c r="M578" s="907"/>
      <c r="N578" s="296"/>
      <c r="O578" s="296"/>
      <c r="P578" s="296"/>
      <c r="Q578" s="297"/>
      <c r="R578" s="297"/>
      <c r="S578" s="683"/>
      <c r="T578" s="298"/>
      <c r="U578" s="298"/>
      <c r="V578" s="742"/>
      <c r="W578" s="734"/>
      <c r="X578" s="743"/>
      <c r="Y578" s="743"/>
      <c r="Z578" s="744"/>
      <c r="AA578" s="744"/>
      <c r="AB578" s="743"/>
      <c r="AC578" s="745"/>
      <c r="AD578" s="743"/>
      <c r="AE578" s="313"/>
    </row>
    <row r="579" spans="1:40">
      <c r="A579" s="276"/>
      <c r="B579" s="82" t="s">
        <v>860</v>
      </c>
      <c r="C579" s="87"/>
      <c r="D579" s="88"/>
      <c r="E579" s="88"/>
      <c r="F579" s="89">
        <v>3284</v>
      </c>
      <c r="G579" s="98">
        <v>3284</v>
      </c>
      <c r="H579" s="90"/>
      <c r="I579" s="88"/>
      <c r="J579" s="724"/>
      <c r="K579" s="90"/>
      <c r="L579" s="313"/>
      <c r="M579" s="907"/>
      <c r="N579" s="296"/>
      <c r="O579" s="296"/>
      <c r="P579" s="296"/>
      <c r="Q579" s="297"/>
      <c r="R579" s="297"/>
      <c r="S579" s="683"/>
      <c r="T579" s="298"/>
      <c r="U579" s="298"/>
      <c r="V579" s="742"/>
      <c r="W579" s="734"/>
      <c r="X579" s="743"/>
      <c r="Y579" s="743"/>
      <c r="Z579" s="744"/>
      <c r="AA579" s="744"/>
      <c r="AB579" s="743"/>
      <c r="AC579" s="745"/>
      <c r="AD579" s="743"/>
      <c r="AE579" s="313"/>
    </row>
    <row r="580" spans="1:40">
      <c r="A580" s="276"/>
      <c r="B580" s="86" t="s">
        <v>1050</v>
      </c>
      <c r="C580" s="91"/>
      <c r="D580" s="92"/>
      <c r="E580" s="92"/>
      <c r="F580" s="93">
        <v>3314</v>
      </c>
      <c r="G580" s="99">
        <v>3314</v>
      </c>
      <c r="H580" s="94"/>
      <c r="I580" s="92"/>
      <c r="J580" s="725"/>
      <c r="K580" s="94"/>
      <c r="L580" s="313"/>
      <c r="M580" s="908"/>
      <c r="N580" s="299"/>
      <c r="O580" s="299"/>
      <c r="P580" s="299"/>
      <c r="Q580" s="300"/>
      <c r="R580" s="300"/>
      <c r="S580" s="684"/>
      <c r="T580" s="301"/>
      <c r="U580" s="301"/>
      <c r="V580" s="746"/>
      <c r="W580" s="747"/>
      <c r="X580" s="748"/>
      <c r="Y580" s="748"/>
      <c r="Z580" s="749"/>
      <c r="AA580" s="749"/>
      <c r="AB580" s="748"/>
      <c r="AC580" s="750"/>
      <c r="AD580" s="748"/>
      <c r="AE580" s="313"/>
      <c r="AF580" s="660"/>
      <c r="AG580" s="660"/>
      <c r="AH580" s="660"/>
      <c r="AI580" s="660"/>
      <c r="AJ580" s="660"/>
      <c r="AK580" s="660"/>
      <c r="AL580" s="660"/>
      <c r="AM580" s="660"/>
      <c r="AN580" s="660"/>
    </row>
    <row r="581" spans="1:40">
      <c r="A581" s="276"/>
      <c r="B581" s="82" t="s">
        <v>1119</v>
      </c>
      <c r="C581" s="87">
        <v>0</v>
      </c>
      <c r="D581" s="88"/>
      <c r="E581" s="88"/>
      <c r="F581" s="89">
        <v>1814</v>
      </c>
      <c r="G581" s="98">
        <v>1814</v>
      </c>
      <c r="H581" s="90"/>
      <c r="I581" s="88"/>
      <c r="J581" s="724"/>
      <c r="K581" s="90"/>
      <c r="L581" s="313"/>
      <c r="M581" s="904"/>
      <c r="N581" s="603"/>
      <c r="O581" s="603"/>
      <c r="P581" s="603"/>
      <c r="Q581" s="604"/>
      <c r="R581" s="603"/>
      <c r="S581" s="685"/>
      <c r="T581" s="603"/>
      <c r="U581" s="604"/>
      <c r="V581" s="751"/>
      <c r="W581" s="751"/>
      <c r="X581" s="751"/>
      <c r="Y581" s="751"/>
      <c r="Z581" s="752"/>
      <c r="AA581" s="751"/>
      <c r="AB581" s="751"/>
      <c r="AC581" s="751"/>
      <c r="AD581" s="753"/>
      <c r="AE581" s="313"/>
    </row>
    <row r="582" spans="1:40">
      <c r="A582" s="276"/>
      <c r="B582" s="82" t="s">
        <v>1121</v>
      </c>
      <c r="C582" s="87">
        <v>0</v>
      </c>
      <c r="D582" s="88"/>
      <c r="E582" s="88"/>
      <c r="F582" s="89">
        <v>1911</v>
      </c>
      <c r="G582" s="98">
        <v>1911</v>
      </c>
      <c r="H582" s="90"/>
      <c r="I582" s="88"/>
      <c r="J582" s="724"/>
      <c r="K582" s="90"/>
      <c r="L582" s="313"/>
      <c r="M582" s="295"/>
      <c r="N582" s="295"/>
      <c r="O582" s="295"/>
      <c r="P582" s="295"/>
      <c r="Q582" s="302"/>
      <c r="R582" s="295"/>
      <c r="S582" s="686"/>
      <c r="T582" s="295"/>
      <c r="U582" s="302"/>
      <c r="V582" s="734"/>
      <c r="W582" s="734"/>
      <c r="X582" s="734"/>
      <c r="Y582" s="734"/>
      <c r="Z582" s="735"/>
      <c r="AA582" s="734"/>
      <c r="AB582" s="734"/>
      <c r="AC582" s="734"/>
      <c r="AD582" s="742"/>
      <c r="AE582" s="313"/>
    </row>
    <row r="583" spans="1:40">
      <c r="A583" s="276"/>
      <c r="B583" s="82" t="s">
        <v>377</v>
      </c>
      <c r="C583" s="87">
        <v>0</v>
      </c>
      <c r="D583" s="88"/>
      <c r="E583" s="88"/>
      <c r="F583" s="89">
        <v>2127</v>
      </c>
      <c r="G583" s="726">
        <v>2127</v>
      </c>
      <c r="H583" s="90"/>
      <c r="I583" s="88"/>
      <c r="J583" s="724"/>
      <c r="K583" s="90"/>
      <c r="L583" s="313"/>
      <c r="M583" s="295">
        <f t="shared" ref="M583:M587" si="1783">IF(C583&gt;0,(C583/C575)*100,)</f>
        <v>0</v>
      </c>
      <c r="N583" s="686">
        <f t="shared" ref="N583:N588" si="1784">IF(D583&gt;0,(D583/D575)*100,)</f>
        <v>0</v>
      </c>
      <c r="O583" s="686">
        <f t="shared" ref="O583:O588" si="1785">IF(E583&gt;0,(E583/E575)*100,)</f>
        <v>0</v>
      </c>
      <c r="P583" s="686">
        <f t="shared" ref="P583:P588" si="1786">IF(F583&gt;0,(F583/F575)*100,)</f>
        <v>80.782377516141281</v>
      </c>
      <c r="Q583" s="733">
        <f t="shared" ref="Q583:Q588" si="1787">IF(G583&gt;0,(G583/G575)*100,)</f>
        <v>80.782377516141281</v>
      </c>
      <c r="R583" s="686">
        <f t="shared" ref="R583:R588" si="1788">IF(H583&gt;0,(H583/H575)*100,)</f>
        <v>0</v>
      </c>
      <c r="S583" s="686">
        <f t="shared" ref="S583:S588" si="1789">IF(I583&gt;0,(I583/I575)*100,)</f>
        <v>0</v>
      </c>
      <c r="T583" s="686">
        <f t="shared" ref="T583:T588" si="1790">IF(J583&gt;0,(J583/J575)*100,)</f>
        <v>0</v>
      </c>
      <c r="U583" s="733">
        <f t="shared" ref="U583:U588" si="1791">IF(K583&gt;0,(K583/K575)*100,)</f>
        <v>0</v>
      </c>
      <c r="V583" s="686"/>
      <c r="W583" s="686"/>
      <c r="X583" s="686"/>
      <c r="Y583" s="686"/>
      <c r="Z583" s="733"/>
      <c r="AA583" s="686"/>
      <c r="AB583" s="686"/>
      <c r="AC583" s="686"/>
      <c r="AD583" s="754"/>
      <c r="AE583" s="313"/>
    </row>
    <row r="584" spans="1:40">
      <c r="A584" s="276"/>
      <c r="B584" s="82" t="s">
        <v>724</v>
      </c>
      <c r="C584" s="87">
        <v>0</v>
      </c>
      <c r="D584" s="88"/>
      <c r="E584" s="88"/>
      <c r="F584" s="89">
        <v>2070</v>
      </c>
      <c r="G584" s="98">
        <v>2070</v>
      </c>
      <c r="H584" s="90"/>
      <c r="I584" s="88"/>
      <c r="J584" s="724"/>
      <c r="K584" s="90"/>
      <c r="L584" s="313"/>
      <c r="M584" s="295">
        <f t="shared" si="1783"/>
        <v>0</v>
      </c>
      <c r="N584" s="686">
        <f t="shared" si="1784"/>
        <v>0</v>
      </c>
      <c r="O584" s="686">
        <f t="shared" si="1785"/>
        <v>0</v>
      </c>
      <c r="P584" s="686">
        <f t="shared" si="1786"/>
        <v>80.046403712296993</v>
      </c>
      <c r="Q584" s="733">
        <f t="shared" si="1787"/>
        <v>80.046403712296993</v>
      </c>
      <c r="R584" s="686">
        <f t="shared" si="1788"/>
        <v>0</v>
      </c>
      <c r="S584" s="686">
        <f t="shared" si="1789"/>
        <v>0</v>
      </c>
      <c r="T584" s="686">
        <f t="shared" si="1790"/>
        <v>0</v>
      </c>
      <c r="U584" s="733">
        <f t="shared" si="1791"/>
        <v>0</v>
      </c>
      <c r="V584" s="686"/>
      <c r="W584" s="686"/>
      <c r="X584" s="686"/>
      <c r="Y584" s="686"/>
      <c r="Z584" s="733"/>
      <c r="AA584" s="686"/>
      <c r="AB584" s="686"/>
      <c r="AC584" s="686"/>
      <c r="AD584" s="754"/>
      <c r="AE584" s="313"/>
      <c r="AI584" s="599"/>
    </row>
    <row r="585" spans="1:40">
      <c r="A585" s="276"/>
      <c r="B585" s="82" t="s">
        <v>810</v>
      </c>
      <c r="C585" s="87">
        <v>0</v>
      </c>
      <c r="D585" s="88"/>
      <c r="E585" s="88"/>
      <c r="F585" s="89">
        <v>2301</v>
      </c>
      <c r="G585" s="98">
        <v>2301</v>
      </c>
      <c r="H585" s="90"/>
      <c r="I585" s="88"/>
      <c r="J585" s="724"/>
      <c r="K585" s="90"/>
      <c r="L585" s="313"/>
      <c r="M585" s="295">
        <f t="shared" si="1783"/>
        <v>0</v>
      </c>
      <c r="N585" s="686">
        <f t="shared" si="1784"/>
        <v>0</v>
      </c>
      <c r="O585" s="686">
        <f t="shared" si="1785"/>
        <v>0</v>
      </c>
      <c r="P585" s="686">
        <f t="shared" si="1786"/>
        <v>76.116440621898775</v>
      </c>
      <c r="Q585" s="733">
        <f t="shared" si="1787"/>
        <v>76.116440621898775</v>
      </c>
      <c r="R585" s="686">
        <f t="shared" si="1788"/>
        <v>0</v>
      </c>
      <c r="S585" s="686">
        <f t="shared" si="1789"/>
        <v>0</v>
      </c>
      <c r="T585" s="686">
        <f t="shared" si="1790"/>
        <v>0</v>
      </c>
      <c r="U585" s="733">
        <f t="shared" si="1791"/>
        <v>0</v>
      </c>
      <c r="V585" s="686"/>
      <c r="W585" s="686"/>
      <c r="X585" s="686"/>
      <c r="Y585" s="686"/>
      <c r="Z585" s="733"/>
      <c r="AA585" s="686"/>
      <c r="AB585" s="686"/>
      <c r="AC585" s="686"/>
      <c r="AD585" s="754"/>
      <c r="AE585" s="313"/>
    </row>
    <row r="586" spans="1:40">
      <c r="A586" s="276"/>
      <c r="B586" s="82" t="s">
        <v>62</v>
      </c>
      <c r="C586" s="87">
        <v>0</v>
      </c>
      <c r="D586" s="88"/>
      <c r="E586" s="88"/>
      <c r="F586" s="89">
        <v>2580</v>
      </c>
      <c r="G586" s="98">
        <v>2580</v>
      </c>
      <c r="H586" s="90"/>
      <c r="I586" s="88"/>
      <c r="J586" s="724"/>
      <c r="K586" s="90"/>
      <c r="L586" s="313"/>
      <c r="M586" s="295">
        <f t="shared" si="1783"/>
        <v>0</v>
      </c>
      <c r="N586" s="686">
        <f t="shared" si="1784"/>
        <v>0</v>
      </c>
      <c r="O586" s="686">
        <f t="shared" si="1785"/>
        <v>0</v>
      </c>
      <c r="P586" s="686">
        <f t="shared" si="1786"/>
        <v>78.300455235204851</v>
      </c>
      <c r="Q586" s="733">
        <f t="shared" si="1787"/>
        <v>78.300455235204851</v>
      </c>
      <c r="R586" s="686">
        <f t="shared" si="1788"/>
        <v>0</v>
      </c>
      <c r="S586" s="686">
        <f t="shared" si="1789"/>
        <v>0</v>
      </c>
      <c r="T586" s="686">
        <f t="shared" si="1790"/>
        <v>0</v>
      </c>
      <c r="U586" s="733">
        <f t="shared" si="1791"/>
        <v>0</v>
      </c>
      <c r="V586" s="778"/>
      <c r="W586" s="756"/>
      <c r="X586" s="756"/>
      <c r="Y586" s="757"/>
      <c r="Z586" s="758"/>
      <c r="AA586" s="758"/>
      <c r="AB586" s="756"/>
      <c r="AC586" s="757"/>
      <c r="AD586" s="758"/>
      <c r="AE586" s="313"/>
    </row>
    <row r="587" spans="1:40">
      <c r="B587" s="82" t="s">
        <v>862</v>
      </c>
      <c r="C587" s="87">
        <v>0</v>
      </c>
      <c r="D587" s="88"/>
      <c r="E587" s="88"/>
      <c r="F587" s="89">
        <v>2695</v>
      </c>
      <c r="G587" s="98">
        <v>2695</v>
      </c>
      <c r="H587" s="90"/>
      <c r="I587" s="88"/>
      <c r="J587" s="724"/>
      <c r="K587" s="90"/>
      <c r="L587" s="313"/>
      <c r="M587" s="295">
        <f t="shared" si="1783"/>
        <v>0</v>
      </c>
      <c r="N587" s="686">
        <f t="shared" si="1784"/>
        <v>0</v>
      </c>
      <c r="O587" s="686">
        <f t="shared" si="1785"/>
        <v>0</v>
      </c>
      <c r="P587" s="686">
        <f t="shared" si="1786"/>
        <v>82.06455542021925</v>
      </c>
      <c r="Q587" s="733">
        <f t="shared" si="1787"/>
        <v>82.06455542021925</v>
      </c>
      <c r="R587" s="686">
        <f t="shared" si="1788"/>
        <v>0</v>
      </c>
      <c r="S587" s="686">
        <f t="shared" si="1789"/>
        <v>0</v>
      </c>
      <c r="T587" s="686">
        <f t="shared" si="1790"/>
        <v>0</v>
      </c>
      <c r="U587" s="733">
        <f t="shared" si="1791"/>
        <v>0</v>
      </c>
      <c r="V587" s="755"/>
      <c r="W587" s="756"/>
      <c r="X587" s="756"/>
      <c r="Y587" s="757"/>
      <c r="Z587" s="758"/>
      <c r="AA587" s="758"/>
      <c r="AB587" s="756"/>
      <c r="AC587" s="757"/>
      <c r="AD587" s="758"/>
      <c r="AE587" s="313"/>
    </row>
    <row r="588" spans="1:40">
      <c r="A588" s="276"/>
      <c r="B588" s="86" t="s">
        <v>1052</v>
      </c>
      <c r="C588" s="91">
        <v>0</v>
      </c>
      <c r="D588" s="92"/>
      <c r="E588" s="92"/>
      <c r="F588" s="93">
        <v>2724</v>
      </c>
      <c r="G588" s="99">
        <v>2724</v>
      </c>
      <c r="H588" s="94"/>
      <c r="I588" s="92"/>
      <c r="J588" s="725"/>
      <c r="K588" s="94"/>
      <c r="L588" s="313"/>
      <c r="M588" s="759">
        <f>IF(C588&gt;0,(C588/C580)*100,)</f>
        <v>0</v>
      </c>
      <c r="N588" s="760">
        <f t="shared" si="1784"/>
        <v>0</v>
      </c>
      <c r="O588" s="760">
        <f t="shared" si="1785"/>
        <v>0</v>
      </c>
      <c r="P588" s="760">
        <f t="shared" si="1786"/>
        <v>82.196741098370552</v>
      </c>
      <c r="Q588" s="761">
        <f t="shared" si="1787"/>
        <v>82.196741098370552</v>
      </c>
      <c r="R588" s="760">
        <f t="shared" si="1788"/>
        <v>0</v>
      </c>
      <c r="S588" s="760">
        <f t="shared" si="1789"/>
        <v>0</v>
      </c>
      <c r="T588" s="760">
        <f t="shared" si="1790"/>
        <v>0</v>
      </c>
      <c r="U588" s="761">
        <f t="shared" si="1791"/>
        <v>0</v>
      </c>
      <c r="V588" s="779" t="s">
        <v>37</v>
      </c>
      <c r="W588" s="760"/>
      <c r="X588" s="760"/>
      <c r="Y588" s="763"/>
      <c r="Z588" s="762"/>
      <c r="AA588" s="762"/>
      <c r="AB588" s="760"/>
      <c r="AC588" s="763"/>
      <c r="AD588" s="762"/>
      <c r="AE588" s="313"/>
    </row>
    <row r="589" spans="1:40">
      <c r="A589" s="276"/>
      <c r="B589" s="82" t="s">
        <v>64</v>
      </c>
      <c r="C589" s="87"/>
      <c r="D589" s="88"/>
      <c r="E589" s="88"/>
      <c r="F589" s="89">
        <v>1305</v>
      </c>
      <c r="G589" s="98">
        <v>1305</v>
      </c>
      <c r="H589" s="90"/>
      <c r="I589" s="88"/>
      <c r="J589" s="724"/>
      <c r="K589" s="90"/>
      <c r="L589" s="313"/>
      <c r="M589" s="764">
        <f t="shared" ref="M589:M591" si="1792">IF(C589&gt;0,(C589/C586)*100,)</f>
        <v>0</v>
      </c>
      <c r="N589" s="764">
        <f t="shared" ref="N589:N591" si="1793">IF(D589&gt;0,(D589/D586)*100,)</f>
        <v>0</v>
      </c>
      <c r="O589" s="764">
        <f t="shared" ref="O589:O591" si="1794">IF(E589&gt;0,(E589/E586)*100,)</f>
        <v>0</v>
      </c>
      <c r="P589" s="764">
        <f t="shared" ref="P589:P591" si="1795">IF(F589&gt;0,(F589/F586)*100,)</f>
        <v>50.581395348837212</v>
      </c>
      <c r="Q589" s="765">
        <f t="shared" ref="Q589:Q591" si="1796">IF(G589&gt;0,(G589/G586)*100,)</f>
        <v>50.581395348837212</v>
      </c>
      <c r="R589" s="764">
        <f t="shared" ref="R589:R591" si="1797">IF(H589&gt;0,(H589/H586)*100,)</f>
        <v>0</v>
      </c>
      <c r="S589" s="756">
        <f t="shared" ref="S589:S591" si="1798">IF(I589&gt;0,(I589/I586)*100,)</f>
        <v>0</v>
      </c>
      <c r="T589" s="764">
        <f t="shared" ref="T589:T591" si="1799">IF(J589&gt;0,(J589/J586)*100,)</f>
        <v>0</v>
      </c>
      <c r="U589" s="765">
        <f t="shared" ref="U589:U591" si="1800">IF(K589&gt;0,(K589/K586)*100,)</f>
        <v>0</v>
      </c>
      <c r="V589" s="766">
        <f>+M589+M592</f>
        <v>0</v>
      </c>
      <c r="W589" s="767">
        <f t="shared" ref="W589:W591" si="1801">+N589+N592</f>
        <v>0</v>
      </c>
      <c r="X589" s="767">
        <f t="shared" ref="X589:X591" si="1802">+O589+O592</f>
        <v>0</v>
      </c>
      <c r="Y589" s="768">
        <f t="shared" ref="Y589:Y591" si="1803">+P589+P592</f>
        <v>58.565891472868223</v>
      </c>
      <c r="Z589" s="769">
        <f t="shared" ref="Z589:Z591" si="1804">+Q589+Q592</f>
        <v>58.565891472868223</v>
      </c>
      <c r="AA589" s="769">
        <f t="shared" ref="AA589:AA591" si="1805">+R589+R592</f>
        <v>0</v>
      </c>
      <c r="AB589" s="767">
        <f t="shared" ref="AB589:AB591" si="1806">+S589+S592</f>
        <v>0</v>
      </c>
      <c r="AC589" s="768">
        <f t="shared" ref="AC589:AC591" si="1807">+T589+T592</f>
        <v>0</v>
      </c>
      <c r="AD589" s="769">
        <f t="shared" ref="AD589:AD591" si="1808">+U589+U592</f>
        <v>0</v>
      </c>
      <c r="AE589" s="313"/>
      <c r="AG589" s="4">
        <f>+M589+M592+M595</f>
        <v>0</v>
      </c>
      <c r="AH589" s="4">
        <f t="shared" ref="AH589:AH591" si="1809">+N589+N592+N595</f>
        <v>0</v>
      </c>
      <c r="AI589" s="4">
        <f t="shared" ref="AI589:AI591" si="1810">+O589+O592+O595</f>
        <v>0</v>
      </c>
      <c r="AJ589" s="4">
        <f t="shared" ref="AJ589:AJ591" si="1811">+P589+P592+P595</f>
        <v>100</v>
      </c>
      <c r="AK589" s="4">
        <f t="shared" ref="AK589:AK591" si="1812">+Q589+Q592+Q595</f>
        <v>100</v>
      </c>
      <c r="AL589" s="4">
        <f t="shared" ref="AL589:AL591" si="1813">+R589+R592+R595</f>
        <v>0</v>
      </c>
      <c r="AM589" s="4">
        <f t="shared" ref="AM589:AM591" si="1814">+S589+S592+S595</f>
        <v>0</v>
      </c>
      <c r="AN589" s="4">
        <f t="shared" ref="AN589:AN591" si="1815">+T589+T592+T595</f>
        <v>0</v>
      </c>
    </row>
    <row r="590" spans="1:40">
      <c r="B590" s="82" t="s">
        <v>864</v>
      </c>
      <c r="C590" s="87"/>
      <c r="D590" s="88"/>
      <c r="E590" s="88"/>
      <c r="F590" s="89">
        <v>1338</v>
      </c>
      <c r="G590" s="98">
        <v>1338</v>
      </c>
      <c r="H590" s="90"/>
      <c r="I590" s="88"/>
      <c r="J590" s="724"/>
      <c r="K590" s="90"/>
      <c r="L590" s="313"/>
      <c r="M590" s="605">
        <f t="shared" si="1792"/>
        <v>0</v>
      </c>
      <c r="N590" s="605">
        <f t="shared" si="1793"/>
        <v>0</v>
      </c>
      <c r="O590" s="605">
        <f t="shared" si="1794"/>
        <v>0</v>
      </c>
      <c r="P590" s="606">
        <f t="shared" si="1795"/>
        <v>49.647495361781075</v>
      </c>
      <c r="Q590" s="607">
        <f t="shared" si="1796"/>
        <v>49.647495361781075</v>
      </c>
      <c r="R590" s="608">
        <f t="shared" si="1797"/>
        <v>0</v>
      </c>
      <c r="S590" s="605">
        <f t="shared" si="1798"/>
        <v>0</v>
      </c>
      <c r="T590" s="606">
        <f t="shared" si="1799"/>
        <v>0</v>
      </c>
      <c r="U590" s="609">
        <f t="shared" si="1800"/>
        <v>0</v>
      </c>
      <c r="V590" s="734">
        <f t="shared" ref="V590:V591" si="1816">+M590+M593</f>
        <v>0</v>
      </c>
      <c r="W590" s="734">
        <f t="shared" si="1801"/>
        <v>0</v>
      </c>
      <c r="X590" s="743">
        <f t="shared" si="1802"/>
        <v>0</v>
      </c>
      <c r="Y590" s="743">
        <f t="shared" si="1803"/>
        <v>57.551020408163268</v>
      </c>
      <c r="Z590" s="744">
        <f t="shared" si="1804"/>
        <v>57.551020408163268</v>
      </c>
      <c r="AA590" s="744">
        <f t="shared" si="1805"/>
        <v>0</v>
      </c>
      <c r="AB590" s="743">
        <f t="shared" si="1806"/>
        <v>0</v>
      </c>
      <c r="AC590" s="745">
        <f t="shared" si="1807"/>
        <v>0</v>
      </c>
      <c r="AD590" s="743">
        <f t="shared" si="1808"/>
        <v>0</v>
      </c>
      <c r="AE590" s="313"/>
      <c r="AG590" s="4">
        <f t="shared" ref="AG590:AG591" si="1817">+M590+M593+M596</f>
        <v>0</v>
      </c>
      <c r="AH590" s="4">
        <f t="shared" si="1809"/>
        <v>0</v>
      </c>
      <c r="AI590" s="4">
        <f t="shared" si="1810"/>
        <v>0</v>
      </c>
      <c r="AJ590" s="4">
        <f t="shared" si="1811"/>
        <v>100</v>
      </c>
      <c r="AK590" s="4">
        <f t="shared" si="1812"/>
        <v>100</v>
      </c>
      <c r="AL590" s="4">
        <f t="shared" si="1813"/>
        <v>0</v>
      </c>
      <c r="AM590" s="4">
        <f t="shared" si="1814"/>
        <v>0</v>
      </c>
      <c r="AN590" s="4">
        <f t="shared" si="1815"/>
        <v>0</v>
      </c>
    </row>
    <row r="591" spans="1:40">
      <c r="A591" s="276"/>
      <c r="B591" s="86" t="s">
        <v>1054</v>
      </c>
      <c r="C591" s="91"/>
      <c r="D591" s="92"/>
      <c r="E591" s="92"/>
      <c r="F591" s="93">
        <v>1411</v>
      </c>
      <c r="G591" s="99">
        <v>1411</v>
      </c>
      <c r="H591" s="94"/>
      <c r="I591" s="92"/>
      <c r="J591" s="725"/>
      <c r="K591" s="94"/>
      <c r="L591" s="313"/>
      <c r="M591" s="610">
        <f t="shared" si="1792"/>
        <v>0</v>
      </c>
      <c r="N591" s="610">
        <f t="shared" si="1793"/>
        <v>0</v>
      </c>
      <c r="O591" s="610">
        <f t="shared" si="1794"/>
        <v>0</v>
      </c>
      <c r="P591" s="611">
        <f t="shared" si="1795"/>
        <v>51.798825256975036</v>
      </c>
      <c r="Q591" s="612">
        <f t="shared" si="1796"/>
        <v>51.798825256975036</v>
      </c>
      <c r="R591" s="613">
        <f t="shared" si="1797"/>
        <v>0</v>
      </c>
      <c r="S591" s="610">
        <f t="shared" si="1798"/>
        <v>0</v>
      </c>
      <c r="T591" s="611">
        <f t="shared" si="1799"/>
        <v>0</v>
      </c>
      <c r="U591" s="614">
        <f t="shared" si="1800"/>
        <v>0</v>
      </c>
      <c r="V591" s="770">
        <f t="shared" si="1816"/>
        <v>0</v>
      </c>
      <c r="W591" s="771">
        <f t="shared" si="1801"/>
        <v>0</v>
      </c>
      <c r="X591" s="771">
        <f t="shared" si="1802"/>
        <v>0</v>
      </c>
      <c r="Y591" s="772">
        <f t="shared" si="1803"/>
        <v>60.389133627019092</v>
      </c>
      <c r="Z591" s="770">
        <f t="shared" si="1804"/>
        <v>60.389133627019092</v>
      </c>
      <c r="AA591" s="770">
        <f t="shared" si="1805"/>
        <v>0</v>
      </c>
      <c r="AB591" s="771">
        <f t="shared" si="1806"/>
        <v>0</v>
      </c>
      <c r="AC591" s="772">
        <f t="shared" si="1807"/>
        <v>0</v>
      </c>
      <c r="AD591" s="770">
        <f t="shared" si="1808"/>
        <v>0</v>
      </c>
      <c r="AE591" s="313"/>
      <c r="AG591" s="4">
        <f t="shared" si="1817"/>
        <v>0</v>
      </c>
      <c r="AH591" s="4">
        <f t="shared" si="1809"/>
        <v>0</v>
      </c>
      <c r="AI591" s="4">
        <f t="shared" si="1810"/>
        <v>0</v>
      </c>
      <c r="AJ591" s="4">
        <f t="shared" si="1811"/>
        <v>100</v>
      </c>
      <c r="AK591" s="4">
        <f t="shared" si="1812"/>
        <v>100</v>
      </c>
      <c r="AL591" s="4">
        <f t="shared" si="1813"/>
        <v>0</v>
      </c>
      <c r="AM591" s="4">
        <f t="shared" si="1814"/>
        <v>0</v>
      </c>
      <c r="AN591" s="4">
        <f t="shared" si="1815"/>
        <v>0</v>
      </c>
    </row>
    <row r="592" spans="1:40">
      <c r="A592" s="276"/>
      <c r="B592" s="82" t="s">
        <v>66</v>
      </c>
      <c r="C592" s="87"/>
      <c r="D592" s="88"/>
      <c r="E592" s="88"/>
      <c r="F592" s="89">
        <v>206</v>
      </c>
      <c r="G592" s="98">
        <v>206</v>
      </c>
      <c r="H592" s="90"/>
      <c r="I592" s="88"/>
      <c r="J592" s="724"/>
      <c r="K592" s="90"/>
      <c r="L592" s="313"/>
      <c r="M592" s="905">
        <f t="shared" ref="M592:M594" si="1818">IF(C592&gt;0,(C592/C586)*100,)</f>
        <v>0</v>
      </c>
      <c r="N592" s="716">
        <f>IF(D592&gt;0,(D592/D586)*100,)</f>
        <v>0</v>
      </c>
      <c r="O592" s="716">
        <f t="shared" ref="O592:O594" si="1819">IF(E592&gt;0,(E592/E586)*100,)</f>
        <v>0</v>
      </c>
      <c r="P592" s="717">
        <f t="shared" ref="P592:P594" si="1820">IF(F592&gt;0,(F592/F586)*100,)</f>
        <v>7.9844961240310086</v>
      </c>
      <c r="Q592" s="718">
        <f t="shared" ref="Q592:Q594" si="1821">IF(G592&gt;0,(G592/G586)*100,)</f>
        <v>7.9844961240310086</v>
      </c>
      <c r="R592" s="719">
        <f t="shared" ref="R592:R594" si="1822">IF(H592&gt;0,(H592/H586)*100,)</f>
        <v>0</v>
      </c>
      <c r="S592" s="716">
        <f t="shared" ref="S592:S594" si="1823">IF(I592&gt;0,(I592/I586)*100,)</f>
        <v>0</v>
      </c>
      <c r="T592" s="717">
        <f t="shared" ref="T592:T594" si="1824">IF(J592&gt;0,(J592/J586)*100,)</f>
        <v>0</v>
      </c>
      <c r="U592" s="720">
        <f t="shared" ref="U592:U594" si="1825">IF(K592&gt;0,(K592/K586)*100,)</f>
        <v>0</v>
      </c>
      <c r="V592" s="773"/>
      <c r="W592" s="774"/>
      <c r="X592" s="774"/>
      <c r="Y592" s="775"/>
      <c r="Z592" s="776"/>
      <c r="AA592" s="776"/>
      <c r="AB592" s="774"/>
      <c r="AC592" s="775"/>
      <c r="AD592" s="776"/>
      <c r="AE592" s="313"/>
    </row>
    <row r="593" spans="1:40">
      <c r="A593" s="276"/>
      <c r="B593" s="82" t="s">
        <v>866</v>
      </c>
      <c r="C593" s="87"/>
      <c r="D593" s="88"/>
      <c r="E593" s="88"/>
      <c r="F593" s="89">
        <v>213</v>
      </c>
      <c r="G593" s="98">
        <v>213</v>
      </c>
      <c r="H593" s="90"/>
      <c r="I593" s="88"/>
      <c r="J593" s="724"/>
      <c r="K593" s="90"/>
      <c r="L593" s="313"/>
      <c r="M593" s="605">
        <f t="shared" si="1818"/>
        <v>0</v>
      </c>
      <c r="N593" s="605">
        <f t="shared" ref="N593:N594" si="1826">IF(D593&gt;0,(D593/D587)*100,)</f>
        <v>0</v>
      </c>
      <c r="O593" s="605">
        <f t="shared" si="1819"/>
        <v>0</v>
      </c>
      <c r="P593" s="606">
        <f t="shared" si="1820"/>
        <v>7.9035250463821898</v>
      </c>
      <c r="Q593" s="607">
        <f t="shared" si="1821"/>
        <v>7.9035250463821898</v>
      </c>
      <c r="R593" s="608">
        <f t="shared" si="1822"/>
        <v>0</v>
      </c>
      <c r="S593" s="605">
        <f t="shared" si="1823"/>
        <v>0</v>
      </c>
      <c r="T593" s="606">
        <f t="shared" si="1824"/>
        <v>0</v>
      </c>
      <c r="U593" s="609">
        <f t="shared" si="1825"/>
        <v>0</v>
      </c>
      <c r="V593" s="734"/>
      <c r="W593" s="734"/>
      <c r="X593" s="743"/>
      <c r="Y593" s="743"/>
      <c r="Z593" s="744"/>
      <c r="AA593" s="744"/>
      <c r="AB593" s="743"/>
      <c r="AC593" s="745"/>
      <c r="AD593" s="743"/>
      <c r="AE593" s="313"/>
    </row>
    <row r="594" spans="1:40">
      <c r="A594" s="276"/>
      <c r="B594" s="86" t="s">
        <v>1058</v>
      </c>
      <c r="C594" s="91"/>
      <c r="D594" s="92"/>
      <c r="E594" s="92"/>
      <c r="F594" s="93">
        <v>234</v>
      </c>
      <c r="G594" s="99">
        <v>234</v>
      </c>
      <c r="H594" s="94"/>
      <c r="I594" s="92"/>
      <c r="J594" s="725"/>
      <c r="K594" s="94"/>
      <c r="L594" s="313"/>
      <c r="M594" s="610">
        <f t="shared" si="1818"/>
        <v>0</v>
      </c>
      <c r="N594" s="610">
        <f t="shared" si="1826"/>
        <v>0</v>
      </c>
      <c r="O594" s="610">
        <f t="shared" si="1819"/>
        <v>0</v>
      </c>
      <c r="P594" s="611">
        <f t="shared" si="1820"/>
        <v>8.5903083700440526</v>
      </c>
      <c r="Q594" s="612">
        <f t="shared" si="1821"/>
        <v>8.5903083700440526</v>
      </c>
      <c r="R594" s="613">
        <f t="shared" si="1822"/>
        <v>0</v>
      </c>
      <c r="S594" s="610">
        <f t="shared" si="1823"/>
        <v>0</v>
      </c>
      <c r="T594" s="611">
        <f t="shared" si="1824"/>
        <v>0</v>
      </c>
      <c r="U594" s="614">
        <f t="shared" si="1825"/>
        <v>0</v>
      </c>
      <c r="V594" s="770"/>
      <c r="W594" s="771"/>
      <c r="X594" s="771"/>
      <c r="Y594" s="772"/>
      <c r="Z594" s="770"/>
      <c r="AA594" s="770"/>
      <c r="AB594" s="771"/>
      <c r="AC594" s="772"/>
      <c r="AD594" s="770"/>
      <c r="AE594" s="313"/>
    </row>
    <row r="595" spans="1:40">
      <c r="A595" s="276"/>
      <c r="B595" s="82" t="s">
        <v>68</v>
      </c>
      <c r="C595" s="87">
        <v>0</v>
      </c>
      <c r="D595" s="88"/>
      <c r="E595" s="88"/>
      <c r="F595" s="89">
        <v>1069</v>
      </c>
      <c r="G595" s="98">
        <v>1069</v>
      </c>
      <c r="H595" s="90"/>
      <c r="I595" s="88"/>
      <c r="J595" s="724"/>
      <c r="K595" s="90"/>
      <c r="L595" s="313"/>
      <c r="M595" s="905">
        <f t="shared" ref="M595:M597" si="1827">IF(C595&gt;0,(C595/C586)*100,)</f>
        <v>0</v>
      </c>
      <c r="N595" s="716">
        <f>IF(D595&gt;0,(D595/D586)*100,)</f>
        <v>0</v>
      </c>
      <c r="O595" s="716">
        <f t="shared" ref="O595:O597" si="1828">IF(E595&gt;0,(E595/E586)*100,)</f>
        <v>0</v>
      </c>
      <c r="P595" s="717">
        <f t="shared" ref="P595:P597" si="1829">IF(F595&gt;0,(F595/F586)*100,)</f>
        <v>41.434108527131784</v>
      </c>
      <c r="Q595" s="718">
        <f t="shared" ref="Q595:Q597" si="1830">IF(G595&gt;0,(G595/G586)*100,)</f>
        <v>41.434108527131784</v>
      </c>
      <c r="R595" s="719">
        <f t="shared" ref="R595:R597" si="1831">IF(H595&gt;0,(H595/H586)*100,)</f>
        <v>0</v>
      </c>
      <c r="S595" s="716">
        <f t="shared" ref="S595:S597" si="1832">IF(I595&gt;0,(I595/I586)*100,)</f>
        <v>0</v>
      </c>
      <c r="T595" s="717">
        <f t="shared" ref="T595:T597" si="1833">IF(J595&gt;0,(J595/J586)*100,)</f>
        <v>0</v>
      </c>
      <c r="U595" s="720">
        <f t="shared" ref="U595:U597" si="1834">IF(K595&gt;0,(K595/K586)*100,)</f>
        <v>0</v>
      </c>
      <c r="V595" s="734"/>
      <c r="W595" s="734"/>
      <c r="X595" s="743"/>
      <c r="Y595" s="743"/>
      <c r="Z595" s="744"/>
      <c r="AA595" s="744"/>
      <c r="AB595" s="743"/>
      <c r="AC595" s="745"/>
      <c r="AD595" s="743"/>
      <c r="AE595" s="313"/>
    </row>
    <row r="596" spans="1:40">
      <c r="A596" s="276"/>
      <c r="B596" s="82" t="s">
        <v>868</v>
      </c>
      <c r="C596" s="87">
        <v>0</v>
      </c>
      <c r="D596" s="88"/>
      <c r="E596" s="88"/>
      <c r="F596" s="89">
        <v>1144</v>
      </c>
      <c r="G596" s="98">
        <v>1144</v>
      </c>
      <c r="H596" s="90"/>
      <c r="I596" s="88"/>
      <c r="J596" s="724"/>
      <c r="K596" s="90"/>
      <c r="L596" s="313"/>
      <c r="M596" s="605">
        <f t="shared" si="1827"/>
        <v>0</v>
      </c>
      <c r="N596" s="605">
        <f t="shared" ref="N596:N597" si="1835">IF(D596&gt;0,(D596/D587)*100,)</f>
        <v>0</v>
      </c>
      <c r="O596" s="605">
        <f t="shared" si="1828"/>
        <v>0</v>
      </c>
      <c r="P596" s="606">
        <f t="shared" si="1829"/>
        <v>42.448979591836732</v>
      </c>
      <c r="Q596" s="607">
        <f t="shared" si="1830"/>
        <v>42.448979591836732</v>
      </c>
      <c r="R596" s="608">
        <f t="shared" si="1831"/>
        <v>0</v>
      </c>
      <c r="S596" s="605">
        <f t="shared" si="1832"/>
        <v>0</v>
      </c>
      <c r="T596" s="606">
        <f t="shared" si="1833"/>
        <v>0</v>
      </c>
      <c r="U596" s="609">
        <f t="shared" si="1834"/>
        <v>0</v>
      </c>
      <c r="V596" s="734"/>
      <c r="W596" s="734"/>
      <c r="X596" s="743"/>
      <c r="Y596" s="743"/>
      <c r="Z596" s="744"/>
      <c r="AA596" s="744"/>
      <c r="AB596" s="743"/>
      <c r="AC596" s="745"/>
      <c r="AD596" s="743"/>
      <c r="AE596" s="313"/>
    </row>
    <row r="597" spans="1:40">
      <c r="A597" s="276"/>
      <c r="B597" s="86" t="s">
        <v>1056</v>
      </c>
      <c r="C597" s="91">
        <v>0</v>
      </c>
      <c r="D597" s="92"/>
      <c r="E597" s="92"/>
      <c r="F597" s="93">
        <v>1079</v>
      </c>
      <c r="G597" s="99">
        <v>1079</v>
      </c>
      <c r="H597" s="94"/>
      <c r="I597" s="92"/>
      <c r="J597" s="725"/>
      <c r="K597" s="94"/>
      <c r="L597" s="313"/>
      <c r="M597" s="610">
        <f t="shared" si="1827"/>
        <v>0</v>
      </c>
      <c r="N597" s="610">
        <f t="shared" si="1835"/>
        <v>0</v>
      </c>
      <c r="O597" s="610">
        <f t="shared" si="1828"/>
        <v>0</v>
      </c>
      <c r="P597" s="611">
        <f t="shared" si="1829"/>
        <v>39.610866372980915</v>
      </c>
      <c r="Q597" s="612">
        <f t="shared" si="1830"/>
        <v>39.610866372980915</v>
      </c>
      <c r="R597" s="613">
        <f t="shared" si="1831"/>
        <v>0</v>
      </c>
      <c r="S597" s="610">
        <f t="shared" si="1832"/>
        <v>0</v>
      </c>
      <c r="T597" s="611">
        <f t="shared" si="1833"/>
        <v>0</v>
      </c>
      <c r="U597" s="614">
        <f t="shared" si="1834"/>
        <v>0</v>
      </c>
      <c r="V597" s="777" t="s">
        <v>649</v>
      </c>
      <c r="W597" s="771"/>
      <c r="X597" s="771"/>
      <c r="Y597" s="772"/>
      <c r="Z597" s="770"/>
      <c r="AA597" s="770"/>
      <c r="AB597" s="771"/>
      <c r="AC597" s="772"/>
      <c r="AD597" s="770"/>
      <c r="AE597" s="313"/>
    </row>
    <row r="598" spans="1:40">
      <c r="A598" s="276"/>
      <c r="B598" s="82" t="s">
        <v>70</v>
      </c>
      <c r="C598" s="87"/>
      <c r="D598" s="88"/>
      <c r="E598" s="88"/>
      <c r="F598" s="89">
        <v>243</v>
      </c>
      <c r="G598" s="98">
        <v>243</v>
      </c>
      <c r="H598" s="90"/>
      <c r="I598" s="88"/>
      <c r="J598" s="724"/>
      <c r="K598" s="90"/>
      <c r="L598" s="313"/>
      <c r="M598" s="905">
        <f t="shared" ref="M598:M600" si="1836">IF(C598&gt;0,(C598/C584)*100,)</f>
        <v>0</v>
      </c>
      <c r="N598" s="716">
        <f t="shared" ref="N598:N600" si="1837">IF(D598&gt;0,(D598/D584)*100,)</f>
        <v>0</v>
      </c>
      <c r="O598" s="716">
        <f t="shared" ref="O598:O600" si="1838">IF(E598&gt;0,(E598/E584)*100,)</f>
        <v>0</v>
      </c>
      <c r="P598" s="717">
        <f t="shared" ref="P598:P600" si="1839">IF(F598&gt;0,(F598/F584)*100,)</f>
        <v>11.739130434782609</v>
      </c>
      <c r="Q598" s="718">
        <f t="shared" ref="Q598:Q600" si="1840">IF(G598&gt;0,(G598/G584)*100,)</f>
        <v>11.739130434782609</v>
      </c>
      <c r="R598" s="719">
        <f t="shared" ref="R598:R600" si="1841">IF(H598&gt;0,(H598/H584)*100,)</f>
        <v>0</v>
      </c>
      <c r="S598" s="716">
        <f t="shared" ref="S598:S600" si="1842">IF(I598&gt;0,(I598/I584)*100,)</f>
        <v>0</v>
      </c>
      <c r="T598" s="717">
        <f t="shared" ref="T598:T600" si="1843">IF(J598&gt;0,(J598/J584)*100,)</f>
        <v>0</v>
      </c>
      <c r="U598" s="720">
        <f t="shared" ref="U598:U600" si="1844">IF(K598&gt;0,(K598/K584)*100,)</f>
        <v>0</v>
      </c>
      <c r="V598" s="773">
        <f>+M598+M601+M604</f>
        <v>0</v>
      </c>
      <c r="W598" s="774">
        <f t="shared" ref="W598:W600" si="1845">+N598+N601+N604</f>
        <v>0</v>
      </c>
      <c r="X598" s="774">
        <f t="shared" ref="X598:X600" si="1846">+O598+O601+O604</f>
        <v>0</v>
      </c>
      <c r="Y598" s="775">
        <f t="shared" ref="Y598:Y600" si="1847">+P598+P601+P604</f>
        <v>38.212560386473427</v>
      </c>
      <c r="Z598" s="776">
        <f t="shared" ref="Z598:Z600" si="1848">+Q598+Q601+Q604</f>
        <v>38.212560386473427</v>
      </c>
      <c r="AA598" s="776">
        <f t="shared" ref="AA598:AA600" si="1849">+R598+R601+R604</f>
        <v>0</v>
      </c>
      <c r="AB598" s="774">
        <f t="shared" ref="AB598:AB600" si="1850">+S598+S601+S604</f>
        <v>0</v>
      </c>
      <c r="AC598" s="775">
        <f t="shared" ref="AC598:AC600" si="1851">+T598+T601+T604</f>
        <v>0</v>
      </c>
      <c r="AD598" s="776">
        <f t="shared" ref="AD598:AD600" si="1852">+U598+U601+U604</f>
        <v>0</v>
      </c>
      <c r="AE598" s="313"/>
      <c r="AG598" s="4">
        <f>+M598+M601+M604+M607</f>
        <v>0</v>
      </c>
      <c r="AH598" s="4">
        <f t="shared" ref="AH598:AH600" si="1853">+N598+N601+N604+N607</f>
        <v>0</v>
      </c>
      <c r="AI598" s="4">
        <f t="shared" ref="AI598:AI600" si="1854">+O598+O601+O604+O607</f>
        <v>0</v>
      </c>
      <c r="AJ598" s="4">
        <f t="shared" ref="AJ598:AJ600" si="1855">+P598+P601+P604+P607</f>
        <v>100</v>
      </c>
      <c r="AK598" s="4">
        <f t="shared" ref="AK598:AK600" si="1856">+Q598+Q601+Q604+Q607</f>
        <v>100</v>
      </c>
      <c r="AL598" s="4">
        <f t="shared" ref="AL598:AL600" si="1857">+R598+R601+R604+R607</f>
        <v>0</v>
      </c>
      <c r="AM598" s="4">
        <f t="shared" ref="AM598:AM600" si="1858">+S598+S601+S604+S607</f>
        <v>0</v>
      </c>
      <c r="AN598" s="4">
        <f t="shared" ref="AN598:AN600" si="1859">+T598+T601+T604+T607</f>
        <v>0</v>
      </c>
    </row>
    <row r="599" spans="1:40">
      <c r="A599" s="276"/>
      <c r="B599" s="82" t="s">
        <v>870</v>
      </c>
      <c r="C599" s="87"/>
      <c r="D599" s="88"/>
      <c r="E599" s="88"/>
      <c r="F599" s="89">
        <v>304</v>
      </c>
      <c r="G599" s="98">
        <v>304</v>
      </c>
      <c r="H599" s="90"/>
      <c r="I599" s="88"/>
      <c r="J599" s="724"/>
      <c r="K599" s="90"/>
      <c r="L599" s="313"/>
      <c r="M599" s="605">
        <f t="shared" si="1836"/>
        <v>0</v>
      </c>
      <c r="N599" s="605">
        <f t="shared" si="1837"/>
        <v>0</v>
      </c>
      <c r="O599" s="605">
        <f t="shared" si="1838"/>
        <v>0</v>
      </c>
      <c r="P599" s="606">
        <f t="shared" si="1839"/>
        <v>13.211647109952196</v>
      </c>
      <c r="Q599" s="607">
        <f t="shared" si="1840"/>
        <v>13.211647109952196</v>
      </c>
      <c r="R599" s="608">
        <f t="shared" si="1841"/>
        <v>0</v>
      </c>
      <c r="S599" s="605">
        <f t="shared" si="1842"/>
        <v>0</v>
      </c>
      <c r="T599" s="606">
        <f t="shared" si="1843"/>
        <v>0</v>
      </c>
      <c r="U599" s="609">
        <f t="shared" si="1844"/>
        <v>0</v>
      </c>
      <c r="V599" s="734">
        <f t="shared" ref="V599:V600" si="1860">+M599+M602+M605</f>
        <v>0</v>
      </c>
      <c r="W599" s="734">
        <f t="shared" si="1845"/>
        <v>0</v>
      </c>
      <c r="X599" s="743">
        <f t="shared" si="1846"/>
        <v>0</v>
      </c>
      <c r="Y599" s="743">
        <f t="shared" si="1847"/>
        <v>42.894393741851367</v>
      </c>
      <c r="Z599" s="744">
        <f t="shared" si="1848"/>
        <v>42.894393741851367</v>
      </c>
      <c r="AA599" s="744">
        <f t="shared" si="1849"/>
        <v>0</v>
      </c>
      <c r="AB599" s="743">
        <f t="shared" si="1850"/>
        <v>0</v>
      </c>
      <c r="AC599" s="745">
        <f t="shared" si="1851"/>
        <v>0</v>
      </c>
      <c r="AD599" s="743">
        <f t="shared" si="1852"/>
        <v>0</v>
      </c>
      <c r="AE599" s="313"/>
      <c r="AG599" s="4">
        <f t="shared" ref="AG599:AG600" si="1861">+M599+M602+M605+M608</f>
        <v>0</v>
      </c>
      <c r="AH599" s="4">
        <f t="shared" si="1853"/>
        <v>0</v>
      </c>
      <c r="AI599" s="4">
        <f t="shared" si="1854"/>
        <v>0</v>
      </c>
      <c r="AJ599" s="4">
        <f t="shared" si="1855"/>
        <v>100</v>
      </c>
      <c r="AK599" s="4">
        <f t="shared" si="1856"/>
        <v>100</v>
      </c>
      <c r="AL599" s="4">
        <f t="shared" si="1857"/>
        <v>0</v>
      </c>
      <c r="AM599" s="4">
        <f t="shared" si="1858"/>
        <v>0</v>
      </c>
      <c r="AN599" s="4">
        <f t="shared" si="1859"/>
        <v>0</v>
      </c>
    </row>
    <row r="600" spans="1:40">
      <c r="A600" s="276"/>
      <c r="B600" s="86" t="s">
        <v>1060</v>
      </c>
      <c r="C600" s="91"/>
      <c r="D600" s="92"/>
      <c r="E600" s="92"/>
      <c r="F600" s="93">
        <v>301</v>
      </c>
      <c r="G600" s="99">
        <v>301</v>
      </c>
      <c r="H600" s="94"/>
      <c r="I600" s="714"/>
      <c r="J600" s="725"/>
      <c r="K600" s="94"/>
      <c r="L600" s="313"/>
      <c r="M600" s="610">
        <f t="shared" si="1836"/>
        <v>0</v>
      </c>
      <c r="N600" s="610">
        <f t="shared" si="1837"/>
        <v>0</v>
      </c>
      <c r="O600" s="610">
        <f t="shared" si="1838"/>
        <v>0</v>
      </c>
      <c r="P600" s="611">
        <f t="shared" si="1839"/>
        <v>11.666666666666666</v>
      </c>
      <c r="Q600" s="612">
        <f t="shared" si="1840"/>
        <v>11.666666666666666</v>
      </c>
      <c r="R600" s="613">
        <f t="shared" si="1841"/>
        <v>0</v>
      </c>
      <c r="S600" s="610">
        <f t="shared" si="1842"/>
        <v>0</v>
      </c>
      <c r="T600" s="611">
        <f t="shared" si="1843"/>
        <v>0</v>
      </c>
      <c r="U600" s="614">
        <f t="shared" si="1844"/>
        <v>0</v>
      </c>
      <c r="V600" s="770">
        <f t="shared" si="1860"/>
        <v>0</v>
      </c>
      <c r="W600" s="771">
        <f t="shared" si="1845"/>
        <v>0</v>
      </c>
      <c r="X600" s="771">
        <f t="shared" si="1846"/>
        <v>0</v>
      </c>
      <c r="Y600" s="772">
        <f t="shared" si="1847"/>
        <v>41.240310077519382</v>
      </c>
      <c r="Z600" s="770">
        <f t="shared" si="1848"/>
        <v>41.240310077519382</v>
      </c>
      <c r="AA600" s="770">
        <f t="shared" si="1849"/>
        <v>0</v>
      </c>
      <c r="AB600" s="771">
        <f t="shared" si="1850"/>
        <v>0</v>
      </c>
      <c r="AC600" s="772">
        <f t="shared" si="1851"/>
        <v>0</v>
      </c>
      <c r="AD600" s="770">
        <f t="shared" si="1852"/>
        <v>0</v>
      </c>
      <c r="AE600" s="313"/>
      <c r="AG600" s="4">
        <f t="shared" si="1861"/>
        <v>0</v>
      </c>
      <c r="AH600" s="4">
        <f t="shared" si="1853"/>
        <v>0</v>
      </c>
      <c r="AI600" s="4">
        <f t="shared" si="1854"/>
        <v>0</v>
      </c>
      <c r="AJ600" s="4">
        <f t="shared" si="1855"/>
        <v>100</v>
      </c>
      <c r="AK600" s="4">
        <f t="shared" si="1856"/>
        <v>100</v>
      </c>
      <c r="AL600" s="4">
        <f t="shared" si="1857"/>
        <v>0</v>
      </c>
      <c r="AM600" s="4">
        <f t="shared" si="1858"/>
        <v>0</v>
      </c>
      <c r="AN600" s="4">
        <f t="shared" si="1859"/>
        <v>0</v>
      </c>
    </row>
    <row r="601" spans="1:40">
      <c r="A601" s="276"/>
      <c r="B601" s="82" t="s">
        <v>72</v>
      </c>
      <c r="C601" s="87"/>
      <c r="D601" s="88"/>
      <c r="E601" s="88"/>
      <c r="F601" s="89">
        <v>291</v>
      </c>
      <c r="G601" s="98">
        <v>291</v>
      </c>
      <c r="H601" s="90"/>
      <c r="I601" s="88"/>
      <c r="J601" s="724"/>
      <c r="K601" s="90"/>
      <c r="L601" s="313"/>
      <c r="M601" s="905">
        <f t="shared" ref="M601:M603" si="1862">IF(C601&gt;0,(C601/C584)*100,)</f>
        <v>0</v>
      </c>
      <c r="N601" s="716">
        <f t="shared" ref="N601:N603" si="1863">IF(D601&gt;0,(D601/D584)*100,)</f>
        <v>0</v>
      </c>
      <c r="O601" s="716">
        <f t="shared" ref="O601:O603" si="1864">IF(E601&gt;0,(E601/E584)*100,)</f>
        <v>0</v>
      </c>
      <c r="P601" s="717">
        <f t="shared" ref="P601:P603" si="1865">IF(F601&gt;0,(F601/F584)*100,)</f>
        <v>14.057971014492754</v>
      </c>
      <c r="Q601" s="718">
        <f t="shared" ref="Q601:Q603" si="1866">IF(G601&gt;0,(G601/G584)*100,)</f>
        <v>14.057971014492754</v>
      </c>
      <c r="R601" s="719">
        <f t="shared" ref="R601:R603" si="1867">IF(H601&gt;0,(H601/H584)*100,)</f>
        <v>0</v>
      </c>
      <c r="S601" s="716">
        <f t="shared" ref="S601:S603" si="1868">IF(I601&gt;0,(I601/I584)*100,)</f>
        <v>0</v>
      </c>
      <c r="T601" s="717">
        <f t="shared" ref="T601:T603" si="1869">IF(J601&gt;0,(J601/J584)*100,)</f>
        <v>0</v>
      </c>
      <c r="U601" s="720">
        <f t="shared" ref="U601:U603" si="1870">IF(K601&gt;0,(K601/K584)*100,)</f>
        <v>0</v>
      </c>
      <c r="V601" s="773"/>
      <c r="W601" s="774"/>
      <c r="X601" s="774"/>
      <c r="Y601" s="775"/>
      <c r="Z601" s="776"/>
      <c r="AA601" s="776"/>
      <c r="AB601" s="774"/>
      <c r="AC601" s="775"/>
      <c r="AD601" s="776"/>
      <c r="AE601" s="313"/>
    </row>
    <row r="602" spans="1:40">
      <c r="A602" s="276"/>
      <c r="B602" s="82" t="s">
        <v>872</v>
      </c>
      <c r="C602" s="87"/>
      <c r="D602" s="88"/>
      <c r="E602" s="88"/>
      <c r="F602" s="89">
        <v>350</v>
      </c>
      <c r="G602" s="98">
        <v>350</v>
      </c>
      <c r="H602" s="90"/>
      <c r="I602" s="88"/>
      <c r="J602" s="724"/>
      <c r="K602" s="90"/>
      <c r="L602" s="313"/>
      <c r="M602" s="605">
        <f t="shared" si="1862"/>
        <v>0</v>
      </c>
      <c r="N602" s="605">
        <f t="shared" si="1863"/>
        <v>0</v>
      </c>
      <c r="O602" s="605">
        <f t="shared" si="1864"/>
        <v>0</v>
      </c>
      <c r="P602" s="606">
        <f t="shared" si="1865"/>
        <v>15.210777922642329</v>
      </c>
      <c r="Q602" s="607">
        <f t="shared" si="1866"/>
        <v>15.210777922642329</v>
      </c>
      <c r="R602" s="608">
        <f t="shared" si="1867"/>
        <v>0</v>
      </c>
      <c r="S602" s="605">
        <f t="shared" si="1868"/>
        <v>0</v>
      </c>
      <c r="T602" s="606">
        <f t="shared" si="1869"/>
        <v>0</v>
      </c>
      <c r="U602" s="609">
        <f t="shared" si="1870"/>
        <v>0</v>
      </c>
      <c r="V602" s="734"/>
      <c r="W602" s="734"/>
      <c r="X602" s="743"/>
      <c r="Y602" s="743"/>
      <c r="Z602" s="744"/>
      <c r="AA602" s="744"/>
      <c r="AB602" s="743"/>
      <c r="AC602" s="745"/>
      <c r="AD602" s="743"/>
      <c r="AE602" s="313"/>
    </row>
    <row r="603" spans="1:40">
      <c r="A603" s="276"/>
      <c r="B603" s="86" t="s">
        <v>1062</v>
      </c>
      <c r="C603" s="91"/>
      <c r="D603" s="92"/>
      <c r="E603" s="92"/>
      <c r="F603" s="93">
        <v>357</v>
      </c>
      <c r="G603" s="99">
        <v>357</v>
      </c>
      <c r="H603" s="94"/>
      <c r="I603" s="92"/>
      <c r="J603" s="725"/>
      <c r="K603" s="94"/>
      <c r="L603" s="313"/>
      <c r="M603" s="610">
        <f t="shared" si="1862"/>
        <v>0</v>
      </c>
      <c r="N603" s="610">
        <f t="shared" si="1863"/>
        <v>0</v>
      </c>
      <c r="O603" s="610">
        <f t="shared" si="1864"/>
        <v>0</v>
      </c>
      <c r="P603" s="611">
        <f t="shared" si="1865"/>
        <v>13.837209302325581</v>
      </c>
      <c r="Q603" s="612">
        <f t="shared" si="1866"/>
        <v>13.837209302325581</v>
      </c>
      <c r="R603" s="613">
        <f t="shared" si="1867"/>
        <v>0</v>
      </c>
      <c r="S603" s="610">
        <f t="shared" si="1868"/>
        <v>0</v>
      </c>
      <c r="T603" s="611">
        <f t="shared" si="1869"/>
        <v>0</v>
      </c>
      <c r="U603" s="614">
        <f t="shared" si="1870"/>
        <v>0</v>
      </c>
      <c r="V603" s="770"/>
      <c r="W603" s="771"/>
      <c r="X603" s="771"/>
      <c r="Y603" s="772"/>
      <c r="Z603" s="770"/>
      <c r="AA603" s="770"/>
      <c r="AB603" s="771"/>
      <c r="AC603" s="772"/>
      <c r="AD603" s="770"/>
      <c r="AE603" s="313"/>
    </row>
    <row r="604" spans="1:40">
      <c r="A604" s="276"/>
      <c r="B604" s="82" t="s">
        <v>74</v>
      </c>
      <c r="C604" s="87"/>
      <c r="D604" s="88"/>
      <c r="E604" s="88"/>
      <c r="F604" s="89">
        <v>257</v>
      </c>
      <c r="G604" s="98">
        <v>257</v>
      </c>
      <c r="H604" s="90"/>
      <c r="I604" s="88"/>
      <c r="J604" s="724"/>
      <c r="K604" s="90"/>
      <c r="L604" s="313"/>
      <c r="M604" s="905">
        <f t="shared" ref="M604:M606" si="1871">IF(C604&gt;0,(C604/C584)*100,)</f>
        <v>0</v>
      </c>
      <c r="N604" s="716">
        <f t="shared" ref="N604:N606" si="1872">IF(D604&gt;0,(D604/D584)*100,)</f>
        <v>0</v>
      </c>
      <c r="O604" s="716">
        <f t="shared" ref="O604:O606" si="1873">IF(E604&gt;0,(E604/E584)*100,)</f>
        <v>0</v>
      </c>
      <c r="P604" s="717">
        <f t="shared" ref="P604:P606" si="1874">IF(F604&gt;0,(F604/F584)*100,)</f>
        <v>12.415458937198068</v>
      </c>
      <c r="Q604" s="718">
        <f t="shared" ref="Q604:Q606" si="1875">IF(G604&gt;0,(G604/G584)*100,)</f>
        <v>12.415458937198068</v>
      </c>
      <c r="R604" s="719">
        <f t="shared" ref="R604:R606" si="1876">IF(H604&gt;0,(H604/H584)*100,)</f>
        <v>0</v>
      </c>
      <c r="S604" s="716">
        <f t="shared" ref="S604:S606" si="1877">IF(I604&gt;0,(I604/I584)*100,)</f>
        <v>0</v>
      </c>
      <c r="T604" s="717">
        <f t="shared" ref="T604:T606" si="1878">IF(J604&gt;0,(J604/J584)*100,)</f>
        <v>0</v>
      </c>
      <c r="U604" s="720">
        <f t="shared" ref="U604:U606" si="1879">IF(K604&gt;0,(K604/K584)*100,)</f>
        <v>0</v>
      </c>
      <c r="V604" s="773"/>
      <c r="W604" s="774"/>
      <c r="X604" s="774"/>
      <c r="Y604" s="775"/>
      <c r="Z604" s="776"/>
      <c r="AA604" s="776"/>
      <c r="AB604" s="774"/>
      <c r="AC604" s="775"/>
      <c r="AD604" s="776"/>
      <c r="AE604" s="313"/>
    </row>
    <row r="605" spans="1:40">
      <c r="A605" s="276"/>
      <c r="B605" s="82" t="s">
        <v>874</v>
      </c>
      <c r="C605" s="87"/>
      <c r="D605" s="88"/>
      <c r="E605" s="88"/>
      <c r="F605" s="89">
        <v>333</v>
      </c>
      <c r="G605" s="98">
        <v>333</v>
      </c>
      <c r="H605" s="90"/>
      <c r="I605" s="88"/>
      <c r="J605" s="724"/>
      <c r="K605" s="90"/>
      <c r="L605" s="313"/>
      <c r="M605" s="605">
        <f t="shared" si="1871"/>
        <v>0</v>
      </c>
      <c r="N605" s="605">
        <f t="shared" si="1872"/>
        <v>0</v>
      </c>
      <c r="O605" s="605">
        <f t="shared" si="1873"/>
        <v>0</v>
      </c>
      <c r="P605" s="606">
        <f t="shared" si="1874"/>
        <v>14.471968709256844</v>
      </c>
      <c r="Q605" s="607">
        <f t="shared" si="1875"/>
        <v>14.471968709256844</v>
      </c>
      <c r="R605" s="608">
        <f t="shared" si="1876"/>
        <v>0</v>
      </c>
      <c r="S605" s="605">
        <f t="shared" si="1877"/>
        <v>0</v>
      </c>
      <c r="T605" s="606">
        <f t="shared" si="1878"/>
        <v>0</v>
      </c>
      <c r="U605" s="609">
        <f t="shared" si="1879"/>
        <v>0</v>
      </c>
      <c r="V605" s="734"/>
      <c r="W605" s="734"/>
      <c r="X605" s="743"/>
      <c r="Y605" s="743"/>
      <c r="Z605" s="744"/>
      <c r="AA605" s="744"/>
      <c r="AB605" s="743"/>
      <c r="AC605" s="745"/>
      <c r="AD605" s="743"/>
      <c r="AE605" s="313"/>
    </row>
    <row r="606" spans="1:40">
      <c r="A606" s="276"/>
      <c r="B606" s="86" t="s">
        <v>1064</v>
      </c>
      <c r="C606" s="91"/>
      <c r="D606" s="92"/>
      <c r="E606" s="92"/>
      <c r="F606" s="93">
        <v>406</v>
      </c>
      <c r="G606" s="99">
        <v>406</v>
      </c>
      <c r="H606" s="94"/>
      <c r="I606" s="92"/>
      <c r="J606" s="725"/>
      <c r="K606" s="94"/>
      <c r="L606" s="313"/>
      <c r="M606" s="610">
        <f t="shared" si="1871"/>
        <v>0</v>
      </c>
      <c r="N606" s="610">
        <f t="shared" si="1872"/>
        <v>0</v>
      </c>
      <c r="O606" s="610">
        <f t="shared" si="1873"/>
        <v>0</v>
      </c>
      <c r="P606" s="611">
        <f t="shared" si="1874"/>
        <v>15.736434108527131</v>
      </c>
      <c r="Q606" s="612">
        <f t="shared" si="1875"/>
        <v>15.736434108527131</v>
      </c>
      <c r="R606" s="613">
        <f t="shared" si="1876"/>
        <v>0</v>
      </c>
      <c r="S606" s="610">
        <f t="shared" si="1877"/>
        <v>0</v>
      </c>
      <c r="T606" s="611">
        <f t="shared" si="1878"/>
        <v>0</v>
      </c>
      <c r="U606" s="614">
        <f t="shared" si="1879"/>
        <v>0</v>
      </c>
      <c r="V606" s="770"/>
      <c r="W606" s="771"/>
      <c r="X606" s="771"/>
      <c r="Y606" s="772"/>
      <c r="Z606" s="770"/>
      <c r="AA606" s="770"/>
      <c r="AB606" s="771"/>
      <c r="AC606" s="772"/>
      <c r="AD606" s="770"/>
      <c r="AE606" s="313"/>
    </row>
    <row r="607" spans="1:40">
      <c r="A607" s="276"/>
      <c r="B607" s="641" t="s">
        <v>76</v>
      </c>
      <c r="C607" s="642">
        <v>0</v>
      </c>
      <c r="D607" s="618"/>
      <c r="E607" s="618"/>
      <c r="F607" s="602">
        <v>1279</v>
      </c>
      <c r="G607" s="721">
        <v>1279</v>
      </c>
      <c r="H607" s="601"/>
      <c r="I607" s="618"/>
      <c r="J607" s="723"/>
      <c r="K607" s="601"/>
      <c r="L607" s="313"/>
      <c r="M607" s="905">
        <f>IF(C607&gt;0,(C607/C584)*100,)</f>
        <v>0</v>
      </c>
      <c r="N607" s="716">
        <f t="shared" ref="N607:N609" si="1880">IF(D607&gt;0,(D607/D584)*100,)</f>
        <v>0</v>
      </c>
      <c r="O607" s="716">
        <f t="shared" ref="O607:O609" si="1881">IF(E607&gt;0,(E607/E584)*100,)</f>
        <v>0</v>
      </c>
      <c r="P607" s="717">
        <f t="shared" ref="P607:P609" si="1882">IF(F607&gt;0,(F607/F584)*100,)</f>
        <v>61.787439613526573</v>
      </c>
      <c r="Q607" s="718">
        <f t="shared" ref="Q607:Q609" si="1883">IF(G607&gt;0,(G607/G584)*100,)</f>
        <v>61.787439613526573</v>
      </c>
      <c r="R607" s="719">
        <f t="shared" ref="R607:R609" si="1884">IF(H607&gt;0,(H607/H584)*100,)</f>
        <v>0</v>
      </c>
      <c r="S607" s="716">
        <f t="shared" ref="S607:S609" si="1885">IF(I607&gt;0,(I607/I584)*100,)</f>
        <v>0</v>
      </c>
      <c r="T607" s="717">
        <f t="shared" ref="T607:T609" si="1886">IF(J607&gt;0,(J607/J584)*100,)</f>
        <v>0</v>
      </c>
      <c r="U607" s="720">
        <f t="shared" ref="U607:U609" si="1887">IF(K607&gt;0,(K607/K584)*100,)</f>
        <v>0</v>
      </c>
      <c r="V607" s="773"/>
      <c r="W607" s="774"/>
      <c r="X607" s="774"/>
      <c r="Y607" s="775"/>
      <c r="Z607" s="776"/>
      <c r="AA607" s="776"/>
      <c r="AB607" s="774"/>
      <c r="AC607" s="775"/>
      <c r="AD607" s="776"/>
      <c r="AE607" s="313"/>
    </row>
    <row r="608" spans="1:40">
      <c r="A608" s="276"/>
      <c r="B608" s="82" t="s">
        <v>876</v>
      </c>
      <c r="C608" s="87">
        <v>0</v>
      </c>
      <c r="D608" s="88"/>
      <c r="E608" s="88"/>
      <c r="F608" s="89">
        <v>1314</v>
      </c>
      <c r="G608" s="98">
        <v>1314</v>
      </c>
      <c r="H608" s="90"/>
      <c r="I608" s="88"/>
      <c r="J608" s="724"/>
      <c r="K608" s="90"/>
      <c r="L608" s="313"/>
      <c r="M608" s="605">
        <f t="shared" ref="M608:M609" si="1888">IF(C608&gt;0,(C608/C585)*100,)</f>
        <v>0</v>
      </c>
      <c r="N608" s="605">
        <f t="shared" si="1880"/>
        <v>0</v>
      </c>
      <c r="O608" s="605">
        <f t="shared" si="1881"/>
        <v>0</v>
      </c>
      <c r="P608" s="606">
        <f t="shared" si="1882"/>
        <v>57.105606258148633</v>
      </c>
      <c r="Q608" s="607">
        <f t="shared" si="1883"/>
        <v>57.105606258148633</v>
      </c>
      <c r="R608" s="608">
        <f t="shared" si="1884"/>
        <v>0</v>
      </c>
      <c r="S608" s="605">
        <f t="shared" si="1885"/>
        <v>0</v>
      </c>
      <c r="T608" s="606">
        <f t="shared" si="1886"/>
        <v>0</v>
      </c>
      <c r="U608" s="609">
        <f t="shared" si="1887"/>
        <v>0</v>
      </c>
      <c r="V608" s="734"/>
      <c r="W608" s="734"/>
      <c r="X608" s="743"/>
      <c r="Y608" s="743"/>
      <c r="Z608" s="744"/>
      <c r="AA608" s="744"/>
      <c r="AB608" s="743"/>
      <c r="AC608" s="745"/>
      <c r="AD608" s="743"/>
      <c r="AE608" s="313"/>
    </row>
    <row r="609" spans="1:40">
      <c r="A609" s="276"/>
      <c r="B609" s="86" t="s">
        <v>1066</v>
      </c>
      <c r="C609" s="91">
        <v>0</v>
      </c>
      <c r="D609" s="92"/>
      <c r="E609" s="92"/>
      <c r="F609" s="93">
        <v>1516</v>
      </c>
      <c r="G609" s="99">
        <v>1516</v>
      </c>
      <c r="H609" s="94"/>
      <c r="I609" s="92"/>
      <c r="J609" s="725"/>
      <c r="K609" s="94"/>
      <c r="L609" s="313"/>
      <c r="M609" s="610">
        <f t="shared" si="1888"/>
        <v>0</v>
      </c>
      <c r="N609" s="610">
        <f t="shared" si="1880"/>
        <v>0</v>
      </c>
      <c r="O609" s="610">
        <f t="shared" si="1881"/>
        <v>0</v>
      </c>
      <c r="P609" s="611">
        <f t="shared" si="1882"/>
        <v>58.759689922480618</v>
      </c>
      <c r="Q609" s="612">
        <f t="shared" si="1883"/>
        <v>58.759689922480618</v>
      </c>
      <c r="R609" s="613">
        <f t="shared" si="1884"/>
        <v>0</v>
      </c>
      <c r="S609" s="610">
        <f t="shared" si="1885"/>
        <v>0</v>
      </c>
      <c r="T609" s="611">
        <f t="shared" si="1886"/>
        <v>0</v>
      </c>
      <c r="U609" s="614">
        <f t="shared" si="1887"/>
        <v>0</v>
      </c>
      <c r="V609" s="770"/>
      <c r="W609" s="771"/>
      <c r="X609" s="771"/>
      <c r="Y609" s="772"/>
      <c r="Z609" s="770"/>
      <c r="AA609" s="770"/>
      <c r="AB609" s="771"/>
      <c r="AC609" s="772"/>
      <c r="AD609" s="770"/>
      <c r="AE609" s="313"/>
    </row>
    <row r="610" spans="1:40">
      <c r="A610" s="276"/>
      <c r="B610" s="82" t="s">
        <v>439</v>
      </c>
      <c r="C610" s="87"/>
      <c r="D610" s="88"/>
      <c r="E610" s="88"/>
      <c r="F610" s="89">
        <v>425</v>
      </c>
      <c r="G610" s="98">
        <v>425</v>
      </c>
      <c r="H610" s="90"/>
      <c r="I610" s="88"/>
      <c r="J610" s="724"/>
      <c r="K610" s="90"/>
      <c r="L610" s="313"/>
      <c r="M610" s="605">
        <f>IF(C610&gt;0,(C610/C581)*100,)</f>
        <v>0</v>
      </c>
      <c r="N610" s="605">
        <f t="shared" ref="N610:N612" si="1889">IF(D610&gt;0,(D610/D581)*100,)</f>
        <v>0</v>
      </c>
      <c r="O610" s="605">
        <f t="shared" ref="O610:O612" si="1890">IF(E610&gt;0,(E610/E581)*100,)</f>
        <v>0</v>
      </c>
      <c r="P610" s="606">
        <f t="shared" ref="P610:P612" si="1891">IF(F610&gt;0,(F610/F581)*100,)</f>
        <v>23.428886438809261</v>
      </c>
      <c r="Q610" s="722">
        <f t="shared" ref="Q610:Q612" si="1892">IF(G610&gt;0,(G610/G581)*100,)</f>
        <v>23.428886438809261</v>
      </c>
      <c r="R610" s="608">
        <f t="shared" ref="R610:R612" si="1893">IF(H610&gt;0,(H610/H581)*100,)</f>
        <v>0</v>
      </c>
      <c r="S610" s="605">
        <f t="shared" ref="S610:S612" si="1894">IF(I610&gt;0,(I610/I581)*100,)</f>
        <v>0</v>
      </c>
      <c r="T610" s="606">
        <f t="shared" ref="T610:T612" si="1895">IF(J610&gt;0,(J610/J581)*100,)</f>
        <v>0</v>
      </c>
      <c r="U610" s="609">
        <f t="shared" ref="U610:U612" si="1896">IF(K610&gt;0,(K610/K581)*100,)</f>
        <v>0</v>
      </c>
      <c r="V610" s="766"/>
      <c r="W610" s="767"/>
      <c r="X610" s="767"/>
      <c r="Y610" s="768"/>
      <c r="Z610" s="769"/>
      <c r="AA610" s="769"/>
      <c r="AB610" s="767"/>
      <c r="AC610" s="768"/>
      <c r="AD610" s="769"/>
      <c r="AE610" s="313"/>
    </row>
    <row r="611" spans="1:40">
      <c r="A611" s="276"/>
      <c r="B611" s="82" t="s">
        <v>878</v>
      </c>
      <c r="C611" s="87"/>
      <c r="D611" s="88"/>
      <c r="E611" s="88"/>
      <c r="F611" s="89">
        <v>353</v>
      </c>
      <c r="G611" s="98">
        <v>353</v>
      </c>
      <c r="H611" s="90"/>
      <c r="I611" s="88"/>
      <c r="J611" s="724"/>
      <c r="K611" s="90"/>
      <c r="L611" s="313"/>
      <c r="M611" s="605">
        <f t="shared" ref="M611" si="1897">IF(C611&gt;0,(C611/C582)*100,)</f>
        <v>0</v>
      </c>
      <c r="N611" s="296">
        <f t="shared" si="1889"/>
        <v>0</v>
      </c>
      <c r="O611" s="296">
        <f t="shared" si="1890"/>
        <v>0</v>
      </c>
      <c r="P611" s="296">
        <f t="shared" si="1891"/>
        <v>18.472004186289901</v>
      </c>
      <c r="Q611" s="297">
        <f t="shared" si="1892"/>
        <v>18.472004186289901</v>
      </c>
      <c r="R611" s="297">
        <f t="shared" si="1893"/>
        <v>0</v>
      </c>
      <c r="S611" s="683">
        <f t="shared" si="1894"/>
        <v>0</v>
      </c>
      <c r="T611" s="298">
        <f t="shared" si="1895"/>
        <v>0</v>
      </c>
      <c r="U611" s="298">
        <f t="shared" si="1896"/>
        <v>0</v>
      </c>
      <c r="V611" s="742"/>
      <c r="W611" s="734"/>
      <c r="X611" s="743"/>
      <c r="Y611" s="743"/>
      <c r="Z611" s="744"/>
      <c r="AA611" s="744"/>
      <c r="AB611" s="743"/>
      <c r="AC611" s="745"/>
      <c r="AD611" s="743"/>
      <c r="AE611" s="313"/>
    </row>
    <row r="612" spans="1:40">
      <c r="A612" s="305"/>
      <c r="B612" s="86" t="s">
        <v>1068</v>
      </c>
      <c r="C612" s="91"/>
      <c r="D612" s="92"/>
      <c r="E612" s="92"/>
      <c r="F612" s="93">
        <v>412</v>
      </c>
      <c r="G612" s="99">
        <v>412</v>
      </c>
      <c r="H612" s="94"/>
      <c r="I612" s="92"/>
      <c r="J612" s="725"/>
      <c r="K612" s="94"/>
      <c r="L612" s="313"/>
      <c r="M612" s="610">
        <f>IF(C612&gt;0,(C612/C583)*100,)</f>
        <v>0</v>
      </c>
      <c r="N612" s="299">
        <f t="shared" si="1889"/>
        <v>0</v>
      </c>
      <c r="O612" s="299">
        <f t="shared" si="1890"/>
        <v>0</v>
      </c>
      <c r="P612" s="299">
        <f t="shared" si="1891"/>
        <v>19.370004701457454</v>
      </c>
      <c r="Q612" s="300">
        <f t="shared" si="1892"/>
        <v>19.370004701457454</v>
      </c>
      <c r="R612" s="300">
        <f t="shared" si="1893"/>
        <v>0</v>
      </c>
      <c r="S612" s="684">
        <f t="shared" si="1894"/>
        <v>0</v>
      </c>
      <c r="T612" s="301">
        <f t="shared" si="1895"/>
        <v>0</v>
      </c>
      <c r="U612" s="301">
        <f t="shared" si="1896"/>
        <v>0</v>
      </c>
      <c r="V612" s="746"/>
      <c r="W612" s="747"/>
      <c r="X612" s="748"/>
      <c r="Y612" s="748"/>
      <c r="Z612" s="749"/>
      <c r="AA612" s="749"/>
      <c r="AB612" s="748"/>
      <c r="AC612" s="750"/>
      <c r="AD612" s="748"/>
      <c r="AE612" s="313"/>
    </row>
    <row r="613" spans="1:40">
      <c r="A613" s="643" t="s">
        <v>376</v>
      </c>
      <c r="B613" s="641"/>
      <c r="C613" s="642">
        <v>36965</v>
      </c>
      <c r="D613" s="618">
        <v>245870</v>
      </c>
      <c r="E613" s="618">
        <v>140481</v>
      </c>
      <c r="F613" s="602">
        <v>43778</v>
      </c>
      <c r="G613" s="98">
        <v>467094</v>
      </c>
      <c r="H613" s="601">
        <v>24013</v>
      </c>
      <c r="I613" s="618">
        <v>2042</v>
      </c>
      <c r="J613" s="723"/>
      <c r="K613" s="601">
        <v>26055</v>
      </c>
      <c r="L613" s="313"/>
      <c r="M613" s="906"/>
      <c r="N613" s="292"/>
      <c r="O613" s="292"/>
      <c r="P613" s="292"/>
      <c r="Q613" s="293"/>
      <c r="R613" s="293"/>
      <c r="S613" s="682"/>
      <c r="T613" s="625"/>
      <c r="U613" s="294"/>
      <c r="V613" s="736"/>
      <c r="W613" s="737"/>
      <c r="X613" s="738"/>
      <c r="Y613" s="738"/>
      <c r="Z613" s="739"/>
      <c r="AA613" s="739"/>
      <c r="AB613" s="738"/>
      <c r="AC613" s="740"/>
      <c r="AD613" s="741"/>
      <c r="AE613" s="313"/>
    </row>
    <row r="614" spans="1:40">
      <c r="A614" s="276" t="s">
        <v>723</v>
      </c>
      <c r="B614" s="82"/>
      <c r="C614" s="87">
        <v>41469</v>
      </c>
      <c r="D614" s="88">
        <v>259546</v>
      </c>
      <c r="E614" s="88">
        <v>148456</v>
      </c>
      <c r="F614" s="89">
        <v>44645</v>
      </c>
      <c r="G614" s="98">
        <v>494116</v>
      </c>
      <c r="H614" s="90">
        <v>24829</v>
      </c>
      <c r="I614" s="88">
        <v>1554</v>
      </c>
      <c r="J614" s="724"/>
      <c r="K614" s="90">
        <v>26383</v>
      </c>
      <c r="L614" s="313"/>
      <c r="M614" s="907"/>
      <c r="N614" s="296"/>
      <c r="O614" s="296"/>
      <c r="P614" s="296"/>
      <c r="Q614" s="297"/>
      <c r="R614" s="297"/>
      <c r="S614" s="683"/>
      <c r="T614" s="298"/>
      <c r="U614" s="298"/>
      <c r="V614" s="742"/>
      <c r="W614" s="734"/>
      <c r="X614" s="743"/>
      <c r="Y614" s="743"/>
      <c r="Z614" s="744"/>
      <c r="AA614" s="744"/>
      <c r="AB614" s="743"/>
      <c r="AC614" s="745"/>
      <c r="AD614" s="743"/>
      <c r="AE614" s="313"/>
    </row>
    <row r="615" spans="1:40">
      <c r="A615" s="276" t="s">
        <v>809</v>
      </c>
      <c r="B615" s="82"/>
      <c r="C615" s="87">
        <v>41014</v>
      </c>
      <c r="D615" s="88">
        <v>251141</v>
      </c>
      <c r="E615" s="88">
        <v>148269</v>
      </c>
      <c r="F615" s="89">
        <v>44892.5</v>
      </c>
      <c r="G615" s="98">
        <v>485316.5</v>
      </c>
      <c r="H615" s="90">
        <v>25549</v>
      </c>
      <c r="I615" s="88">
        <v>1676</v>
      </c>
      <c r="J615" s="724"/>
      <c r="K615" s="90">
        <v>27225</v>
      </c>
      <c r="L615" s="313"/>
      <c r="M615" s="907"/>
      <c r="N615" s="296"/>
      <c r="O615" s="296"/>
      <c r="P615" s="296"/>
      <c r="Q615" s="297"/>
      <c r="R615" s="297"/>
      <c r="S615" s="683"/>
      <c r="T615" s="298"/>
      <c r="U615" s="298"/>
      <c r="V615" s="742"/>
      <c r="W615" s="734"/>
      <c r="X615" s="743"/>
      <c r="Y615" s="743"/>
      <c r="Z615" s="744"/>
      <c r="AA615" s="744"/>
      <c r="AB615" s="743"/>
      <c r="AC615" s="745"/>
      <c r="AD615" s="743"/>
      <c r="AE615" s="313"/>
    </row>
    <row r="616" spans="1:40">
      <c r="A616" s="276" t="s">
        <v>61</v>
      </c>
      <c r="B616" s="82"/>
      <c r="C616" s="87">
        <v>42281</v>
      </c>
      <c r="D616" s="88">
        <v>273388</v>
      </c>
      <c r="E616" s="88">
        <v>184306</v>
      </c>
      <c r="F616" s="89">
        <v>57243</v>
      </c>
      <c r="G616" s="98">
        <v>557218</v>
      </c>
      <c r="H616" s="90">
        <v>25746</v>
      </c>
      <c r="I616" s="88">
        <v>2757</v>
      </c>
      <c r="J616" s="724"/>
      <c r="K616" s="90">
        <v>28503</v>
      </c>
      <c r="L616" s="313"/>
      <c r="M616" s="907"/>
      <c r="N616" s="296"/>
      <c r="O616" s="296"/>
      <c r="P616" s="296"/>
      <c r="Q616" s="297"/>
      <c r="R616" s="297"/>
      <c r="S616" s="683"/>
      <c r="T616" s="298"/>
      <c r="U616" s="298"/>
      <c r="V616" s="742"/>
      <c r="W616" s="734"/>
      <c r="X616" s="743"/>
      <c r="Y616" s="743"/>
      <c r="Z616" s="744"/>
      <c r="AA616" s="744"/>
      <c r="AB616" s="743"/>
      <c r="AC616" s="745"/>
      <c r="AD616" s="743"/>
      <c r="AE616" s="313"/>
      <c r="AF616" s="660"/>
      <c r="AG616" s="660"/>
      <c r="AH616" s="660"/>
      <c r="AI616" s="660"/>
      <c r="AJ616" s="660"/>
      <c r="AK616" s="660"/>
      <c r="AL616" s="660"/>
      <c r="AM616" s="660"/>
      <c r="AN616" s="660"/>
    </row>
    <row r="617" spans="1:40">
      <c r="A617" s="276" t="s">
        <v>861</v>
      </c>
      <c r="B617" s="82"/>
      <c r="C617" s="87">
        <v>31137</v>
      </c>
      <c r="D617" s="88">
        <v>277261</v>
      </c>
      <c r="E617" s="88">
        <v>186750</v>
      </c>
      <c r="F617" s="89">
        <v>61189</v>
      </c>
      <c r="G617" s="98">
        <v>556337</v>
      </c>
      <c r="H617" s="90">
        <v>28005</v>
      </c>
      <c r="I617" s="88">
        <v>2954</v>
      </c>
      <c r="J617" s="724"/>
      <c r="K617" s="90">
        <v>30959</v>
      </c>
      <c r="L617" s="313"/>
      <c r="M617" s="907"/>
      <c r="N617" s="296"/>
      <c r="O617" s="296"/>
      <c r="P617" s="296"/>
      <c r="Q617" s="297"/>
      <c r="R617" s="297"/>
      <c r="S617" s="683"/>
      <c r="T617" s="298"/>
      <c r="U617" s="298"/>
      <c r="V617" s="742"/>
      <c r="W617" s="734"/>
      <c r="X617" s="743"/>
      <c r="Y617" s="743"/>
      <c r="Z617" s="744"/>
      <c r="AA617" s="744"/>
      <c r="AB617" s="743"/>
      <c r="AC617" s="745"/>
      <c r="AD617" s="743"/>
      <c r="AE617" s="313"/>
    </row>
    <row r="618" spans="1:40">
      <c r="A618" s="276" t="s">
        <v>1051</v>
      </c>
      <c r="B618" s="86"/>
      <c r="C618" s="91">
        <v>32665</v>
      </c>
      <c r="D618" s="92">
        <v>287242</v>
      </c>
      <c r="E618" s="92">
        <v>190860</v>
      </c>
      <c r="F618" s="93">
        <v>62549</v>
      </c>
      <c r="G618" s="99">
        <v>573316</v>
      </c>
      <c r="H618" s="94">
        <v>29057</v>
      </c>
      <c r="I618" s="92">
        <v>2954</v>
      </c>
      <c r="J618" s="725"/>
      <c r="K618" s="94">
        <v>32011</v>
      </c>
      <c r="L618" s="311"/>
      <c r="M618" s="908"/>
      <c r="N618" s="299"/>
      <c r="O618" s="299"/>
      <c r="P618" s="299"/>
      <c r="Q618" s="300"/>
      <c r="R618" s="300"/>
      <c r="S618" s="684"/>
      <c r="T618" s="301"/>
      <c r="U618" s="301"/>
      <c r="V618" s="746"/>
      <c r="W618" s="747"/>
      <c r="X618" s="748"/>
      <c r="Y618" s="748"/>
      <c r="Z618" s="749"/>
      <c r="AA618" s="749"/>
      <c r="AB618" s="748"/>
      <c r="AC618" s="750"/>
      <c r="AD618" s="748"/>
      <c r="AE618" s="313"/>
    </row>
    <row r="619" spans="1:40">
      <c r="A619" s="276" t="s">
        <v>1120</v>
      </c>
      <c r="B619" s="82"/>
      <c r="C619" s="87">
        <v>9613</v>
      </c>
      <c r="D619" s="88">
        <v>86828</v>
      </c>
      <c r="E619" s="88">
        <v>61366</v>
      </c>
      <c r="F619" s="89">
        <v>22889</v>
      </c>
      <c r="G619" s="98">
        <v>180696</v>
      </c>
      <c r="H619" s="90">
        <v>11191</v>
      </c>
      <c r="I619" s="88">
        <v>948</v>
      </c>
      <c r="J619" s="724"/>
      <c r="K619" s="90">
        <v>12139</v>
      </c>
      <c r="L619" s="311"/>
      <c r="M619" s="904">
        <f t="shared" ref="M619:M620" si="1898">IF(C619&gt;0,(C619/C613)*100,)</f>
        <v>26.005681049641556</v>
      </c>
      <c r="N619" s="603"/>
      <c r="O619" s="603"/>
      <c r="P619" s="603"/>
      <c r="Q619" s="604"/>
      <c r="R619" s="603"/>
      <c r="S619" s="685"/>
      <c r="T619" s="603"/>
      <c r="U619" s="604"/>
      <c r="V619" s="751"/>
      <c r="W619" s="751"/>
      <c r="X619" s="751"/>
      <c r="Y619" s="751"/>
      <c r="Z619" s="752"/>
      <c r="AA619" s="751"/>
      <c r="AB619" s="751"/>
      <c r="AC619" s="751"/>
      <c r="AD619" s="753"/>
      <c r="AE619" s="313"/>
    </row>
    <row r="620" spans="1:40">
      <c r="A620" s="276" t="s">
        <v>1122</v>
      </c>
      <c r="B620" s="82"/>
      <c r="C620" s="87">
        <v>12657</v>
      </c>
      <c r="D620" s="88">
        <v>93322</v>
      </c>
      <c r="E620" s="88">
        <v>64186</v>
      </c>
      <c r="F620" s="89">
        <v>23931</v>
      </c>
      <c r="G620" s="98">
        <v>194096</v>
      </c>
      <c r="H620" s="90">
        <v>9064</v>
      </c>
      <c r="I620" s="88">
        <v>815</v>
      </c>
      <c r="J620" s="724"/>
      <c r="K620" s="90">
        <v>9879</v>
      </c>
      <c r="L620" s="311"/>
      <c r="M620" s="295">
        <f t="shared" si="1898"/>
        <v>30.521594444042538</v>
      </c>
      <c r="N620" s="295"/>
      <c r="O620" s="295"/>
      <c r="P620" s="295"/>
      <c r="Q620" s="302"/>
      <c r="R620" s="295"/>
      <c r="S620" s="686"/>
      <c r="T620" s="295"/>
      <c r="U620" s="302"/>
      <c r="V620" s="734"/>
      <c r="W620" s="734"/>
      <c r="X620" s="734"/>
      <c r="Y620" s="734"/>
      <c r="Z620" s="735"/>
      <c r="AA620" s="734"/>
      <c r="AB620" s="734"/>
      <c r="AC620" s="734"/>
      <c r="AD620" s="742"/>
      <c r="AE620" s="313"/>
    </row>
    <row r="621" spans="1:40">
      <c r="A621" s="276" t="s">
        <v>378</v>
      </c>
      <c r="B621" s="82"/>
      <c r="C621" s="87">
        <v>14326</v>
      </c>
      <c r="D621" s="88">
        <v>106926</v>
      </c>
      <c r="E621" s="88">
        <v>83486</v>
      </c>
      <c r="F621" s="89">
        <v>27412</v>
      </c>
      <c r="G621" s="726">
        <v>232150</v>
      </c>
      <c r="H621" s="90">
        <v>9306</v>
      </c>
      <c r="I621" s="88">
        <v>872</v>
      </c>
      <c r="J621" s="724">
        <v>0</v>
      </c>
      <c r="K621" s="90">
        <v>10178</v>
      </c>
      <c r="L621" s="311"/>
      <c r="M621" s="295">
        <f t="shared" ref="M621:M625" si="1899">IF(C621&gt;0,(C621/C613)*100,)</f>
        <v>38.75557960232652</v>
      </c>
      <c r="N621" s="686">
        <f t="shared" ref="N621:N626" si="1900">IF(D621&gt;0,(D621/D613)*100,)</f>
        <v>43.48883556350917</v>
      </c>
      <c r="O621" s="686">
        <f t="shared" ref="O621:O626" si="1901">IF(E621&gt;0,(E621/E613)*100,)</f>
        <v>59.428677187662394</v>
      </c>
      <c r="P621" s="686">
        <f t="shared" ref="P621:P626" si="1902">IF(F621&gt;0,(F621/F613)*100,)</f>
        <v>62.615925807483208</v>
      </c>
      <c r="Q621" s="733">
        <f t="shared" ref="Q621:Q626" si="1903">IF(G621&gt;0,(G621/G613)*100,)</f>
        <v>49.700916731964014</v>
      </c>
      <c r="R621" s="686">
        <f t="shared" ref="R621:R626" si="1904">IF(H621&gt;0,(H621/H613)*100,)</f>
        <v>38.754008245533669</v>
      </c>
      <c r="S621" s="686">
        <f t="shared" ref="S621:S626" si="1905">IF(I621&gt;0,(I621/I613)*100,)</f>
        <v>42.703232125367286</v>
      </c>
      <c r="T621" s="686">
        <f t="shared" ref="T621:T626" si="1906">IF(J621&gt;0,(J621/J613)*100,)</f>
        <v>0</v>
      </c>
      <c r="U621" s="733">
        <f t="shared" ref="U621:U626" si="1907">IF(K621&gt;0,(K621/K613)*100,)</f>
        <v>39.063519478027246</v>
      </c>
      <c r="V621" s="686"/>
      <c r="W621" s="686"/>
      <c r="X621" s="686"/>
      <c r="Y621" s="686"/>
      <c r="Z621" s="733"/>
      <c r="AA621" s="686"/>
      <c r="AB621" s="686"/>
      <c r="AC621" s="686"/>
      <c r="AD621" s="754"/>
      <c r="AE621" s="313"/>
    </row>
    <row r="622" spans="1:40">
      <c r="A622" s="276" t="s">
        <v>725</v>
      </c>
      <c r="B622" s="82"/>
      <c r="C622" s="87">
        <v>13739</v>
      </c>
      <c r="D622" s="88">
        <v>107621</v>
      </c>
      <c r="E622" s="88">
        <v>83368</v>
      </c>
      <c r="F622" s="89">
        <v>27110</v>
      </c>
      <c r="G622" s="98">
        <v>231838</v>
      </c>
      <c r="H622" s="90">
        <v>9534</v>
      </c>
      <c r="I622" s="88">
        <v>836</v>
      </c>
      <c r="J622" s="724">
        <v>0</v>
      </c>
      <c r="K622" s="90">
        <v>10370</v>
      </c>
      <c r="L622" s="311"/>
      <c r="M622" s="295">
        <f t="shared" si="1899"/>
        <v>33.1307723841906</v>
      </c>
      <c r="N622" s="686">
        <f t="shared" si="1900"/>
        <v>41.465096745856229</v>
      </c>
      <c r="O622" s="686">
        <f t="shared" si="1901"/>
        <v>56.15670636417525</v>
      </c>
      <c r="P622" s="686">
        <f t="shared" si="1902"/>
        <v>60.72348527270691</v>
      </c>
      <c r="Q622" s="733">
        <f t="shared" si="1903"/>
        <v>46.919751637267368</v>
      </c>
      <c r="R622" s="686">
        <f t="shared" si="1904"/>
        <v>38.398646743727092</v>
      </c>
      <c r="S622" s="686">
        <f t="shared" si="1905"/>
        <v>53.796653796653793</v>
      </c>
      <c r="T622" s="686">
        <f t="shared" si="1906"/>
        <v>0</v>
      </c>
      <c r="U622" s="733">
        <f t="shared" si="1907"/>
        <v>39.305613463214954</v>
      </c>
      <c r="V622" s="686"/>
      <c r="W622" s="686"/>
      <c r="X622" s="686"/>
      <c r="Y622" s="686"/>
      <c r="Z622" s="733"/>
      <c r="AA622" s="686"/>
      <c r="AB622" s="686"/>
      <c r="AC622" s="686"/>
      <c r="AD622" s="754"/>
      <c r="AE622" s="313"/>
    </row>
    <row r="623" spans="1:40">
      <c r="A623" s="276" t="s">
        <v>811</v>
      </c>
      <c r="B623" s="82"/>
      <c r="C623" s="87">
        <v>13425</v>
      </c>
      <c r="D623" s="88">
        <v>104236</v>
      </c>
      <c r="E623" s="88">
        <v>84442</v>
      </c>
      <c r="F623" s="89">
        <v>27047</v>
      </c>
      <c r="G623" s="98">
        <v>229150</v>
      </c>
      <c r="H623" s="90">
        <v>9270</v>
      </c>
      <c r="I623" s="88">
        <v>754</v>
      </c>
      <c r="J623" s="724">
        <v>0</v>
      </c>
      <c r="K623" s="90">
        <v>10024</v>
      </c>
      <c r="L623" s="311"/>
      <c r="M623" s="295">
        <f t="shared" si="1899"/>
        <v>32.732725410835322</v>
      </c>
      <c r="N623" s="686">
        <f t="shared" si="1900"/>
        <v>41.504971310936881</v>
      </c>
      <c r="O623" s="686">
        <f t="shared" si="1901"/>
        <v>56.951891494513355</v>
      </c>
      <c r="P623" s="686">
        <f t="shared" si="1902"/>
        <v>60.248371108759812</v>
      </c>
      <c r="Q623" s="733">
        <f t="shared" si="1903"/>
        <v>47.216610191493594</v>
      </c>
      <c r="R623" s="686">
        <f t="shared" si="1904"/>
        <v>36.283220478296606</v>
      </c>
      <c r="S623" s="686">
        <f t="shared" si="1905"/>
        <v>44.988066825775661</v>
      </c>
      <c r="T623" s="686">
        <f t="shared" si="1906"/>
        <v>0</v>
      </c>
      <c r="U623" s="733">
        <f t="shared" si="1907"/>
        <v>36.819100091827366</v>
      </c>
      <c r="V623" s="686"/>
      <c r="W623" s="686"/>
      <c r="X623" s="686"/>
      <c r="Y623" s="686"/>
      <c r="Z623" s="733"/>
      <c r="AA623" s="686"/>
      <c r="AB623" s="686"/>
      <c r="AC623" s="686"/>
      <c r="AD623" s="754"/>
      <c r="AE623" s="313"/>
    </row>
    <row r="624" spans="1:40">
      <c r="A624" s="276" t="s">
        <v>63</v>
      </c>
      <c r="B624" s="82"/>
      <c r="C624" s="87">
        <v>14177</v>
      </c>
      <c r="D624" s="88">
        <v>109153</v>
      </c>
      <c r="E624" s="88">
        <v>87568</v>
      </c>
      <c r="F624" s="89">
        <v>28487</v>
      </c>
      <c r="G624" s="98">
        <v>239385</v>
      </c>
      <c r="H624" s="90">
        <v>9145</v>
      </c>
      <c r="I624" s="88">
        <v>772</v>
      </c>
      <c r="J624" s="724">
        <v>0</v>
      </c>
      <c r="K624" s="90">
        <v>9917</v>
      </c>
      <c r="L624" s="311"/>
      <c r="M624" s="295">
        <f t="shared" si="1899"/>
        <v>33.530427378728035</v>
      </c>
      <c r="N624" s="686">
        <f t="shared" si="1900"/>
        <v>39.926039182407422</v>
      </c>
      <c r="O624" s="686">
        <f t="shared" si="1901"/>
        <v>47.512289344893816</v>
      </c>
      <c r="P624" s="686">
        <f t="shared" si="1902"/>
        <v>49.765036773055222</v>
      </c>
      <c r="Q624" s="733">
        <f t="shared" si="1903"/>
        <v>42.960744268849894</v>
      </c>
      <c r="R624" s="686">
        <f t="shared" si="1904"/>
        <v>35.520080789248816</v>
      </c>
      <c r="S624" s="686">
        <f t="shared" si="1905"/>
        <v>28.001450852375768</v>
      </c>
      <c r="T624" s="686">
        <f t="shared" si="1906"/>
        <v>0</v>
      </c>
      <c r="U624" s="733">
        <f t="shared" si="1907"/>
        <v>34.792828825035961</v>
      </c>
      <c r="V624" s="778"/>
      <c r="W624" s="756"/>
      <c r="X624" s="756"/>
      <c r="Y624" s="757"/>
      <c r="Z624" s="758"/>
      <c r="AA624" s="758"/>
      <c r="AB624" s="756"/>
      <c r="AC624" s="757"/>
      <c r="AD624" s="758"/>
      <c r="AE624" s="313"/>
    </row>
    <row r="625" spans="1:40">
      <c r="A625" s="221" t="s">
        <v>863</v>
      </c>
      <c r="B625" s="82"/>
      <c r="C625" s="87">
        <v>15357</v>
      </c>
      <c r="D625" s="88">
        <v>118240</v>
      </c>
      <c r="E625" s="88">
        <v>91135</v>
      </c>
      <c r="F625" s="89">
        <v>31258</v>
      </c>
      <c r="G625" s="98">
        <v>255990</v>
      </c>
      <c r="H625" s="90">
        <v>10399</v>
      </c>
      <c r="I625" s="88">
        <v>895</v>
      </c>
      <c r="J625" s="724">
        <v>0</v>
      </c>
      <c r="K625" s="90">
        <v>11294</v>
      </c>
      <c r="L625" s="311"/>
      <c r="M625" s="295">
        <f t="shared" si="1899"/>
        <v>49.320743809615571</v>
      </c>
      <c r="N625" s="686">
        <f t="shared" si="1900"/>
        <v>42.645738131219318</v>
      </c>
      <c r="O625" s="686">
        <f t="shared" si="1901"/>
        <v>48.80053547523427</v>
      </c>
      <c r="P625" s="686">
        <f t="shared" si="1902"/>
        <v>51.084345225449027</v>
      </c>
      <c r="Q625" s="733">
        <f t="shared" si="1903"/>
        <v>46.013477442629195</v>
      </c>
      <c r="R625" s="686">
        <f t="shared" si="1904"/>
        <v>37.132654883056595</v>
      </c>
      <c r="S625" s="686">
        <f t="shared" si="1905"/>
        <v>30.297901150981723</v>
      </c>
      <c r="T625" s="686">
        <f t="shared" si="1906"/>
        <v>0</v>
      </c>
      <c r="U625" s="733">
        <f t="shared" si="1907"/>
        <v>36.480506476307376</v>
      </c>
      <c r="V625" s="755"/>
      <c r="W625" s="756"/>
      <c r="X625" s="756"/>
      <c r="Y625" s="757"/>
      <c r="Z625" s="758"/>
      <c r="AA625" s="758"/>
      <c r="AB625" s="756"/>
      <c r="AC625" s="757"/>
      <c r="AD625" s="758"/>
      <c r="AE625" s="313"/>
    </row>
    <row r="626" spans="1:40">
      <c r="A626" s="276" t="s">
        <v>1053</v>
      </c>
      <c r="B626" s="86"/>
      <c r="C626" s="91">
        <v>15502</v>
      </c>
      <c r="D626" s="92">
        <v>121170</v>
      </c>
      <c r="E626" s="92">
        <v>91317</v>
      </c>
      <c r="F626" s="93">
        <v>32147</v>
      </c>
      <c r="G626" s="99">
        <v>260136</v>
      </c>
      <c r="H626" s="94">
        <v>11048</v>
      </c>
      <c r="I626" s="92">
        <v>833</v>
      </c>
      <c r="J626" s="725">
        <v>0</v>
      </c>
      <c r="K626" s="94">
        <v>11881</v>
      </c>
      <c r="L626" s="311"/>
      <c r="M626" s="759">
        <f>IF(C626&gt;0,(C626/C618)*100,)</f>
        <v>47.457523343027709</v>
      </c>
      <c r="N626" s="760">
        <f t="shared" si="1900"/>
        <v>42.183942459668152</v>
      </c>
      <c r="O626" s="760">
        <f t="shared" si="1901"/>
        <v>47.845017290160321</v>
      </c>
      <c r="P626" s="760">
        <f t="shared" si="1902"/>
        <v>51.394906393387586</v>
      </c>
      <c r="Q626" s="761">
        <f t="shared" si="1903"/>
        <v>45.373929909508895</v>
      </c>
      <c r="R626" s="760">
        <f t="shared" si="1904"/>
        <v>38.021819182985169</v>
      </c>
      <c r="S626" s="760">
        <f t="shared" si="1905"/>
        <v>28.199052132701425</v>
      </c>
      <c r="T626" s="760">
        <f t="shared" si="1906"/>
        <v>0</v>
      </c>
      <c r="U626" s="761">
        <f t="shared" si="1907"/>
        <v>37.115366592733743</v>
      </c>
      <c r="V626" s="779" t="s">
        <v>37</v>
      </c>
      <c r="W626" s="760"/>
      <c r="X626" s="760"/>
      <c r="Y626" s="763"/>
      <c r="Z626" s="762"/>
      <c r="AA626" s="762"/>
      <c r="AB626" s="760"/>
      <c r="AC626" s="763"/>
      <c r="AD626" s="762"/>
      <c r="AE626" s="313"/>
    </row>
    <row r="627" spans="1:40">
      <c r="A627" s="276" t="s">
        <v>65</v>
      </c>
      <c r="B627" s="82"/>
      <c r="C627" s="87">
        <v>8968</v>
      </c>
      <c r="D627" s="88">
        <v>62626</v>
      </c>
      <c r="E627" s="88">
        <v>42330</v>
      </c>
      <c r="F627" s="89">
        <v>13668</v>
      </c>
      <c r="G627" s="98">
        <v>127592</v>
      </c>
      <c r="H627" s="90">
        <v>4920</v>
      </c>
      <c r="I627" s="88">
        <v>434</v>
      </c>
      <c r="J627" s="724"/>
      <c r="K627" s="90">
        <v>5354</v>
      </c>
      <c r="L627" s="311"/>
      <c r="M627" s="764">
        <f t="shared" ref="M627:M629" si="1908">IF(C627&gt;0,(C627/C624)*100,)</f>
        <v>63.257388728221763</v>
      </c>
      <c r="N627" s="764">
        <f t="shared" ref="N627:N629" si="1909">IF(D627&gt;0,(D627/D624)*100,)</f>
        <v>57.374511007484905</v>
      </c>
      <c r="O627" s="764">
        <f t="shared" ref="O627:O629" si="1910">IF(E627&gt;0,(E627/E624)*100,)</f>
        <v>48.339576100858764</v>
      </c>
      <c r="P627" s="764">
        <f t="shared" ref="P627:P629" si="1911">IF(F627&gt;0,(F627/F624)*100,)</f>
        <v>47.979780250640644</v>
      </c>
      <c r="Q627" s="765">
        <f t="shared" ref="Q627:Q629" si="1912">IF(G627&gt;0,(G627/G624)*100,)</f>
        <v>53.2999143638908</v>
      </c>
      <c r="R627" s="764">
        <f t="shared" ref="R627:R629" si="1913">IF(H627&gt;0,(H627/H624)*100,)</f>
        <v>53.799890650628754</v>
      </c>
      <c r="S627" s="756">
        <f t="shared" ref="S627:S629" si="1914">IF(I627&gt;0,(I627/I624)*100,)</f>
        <v>56.217616580310882</v>
      </c>
      <c r="T627" s="764">
        <f t="shared" ref="T627:T629" si="1915">IF(J627&gt;0,(J627/J624)*100,)</f>
        <v>0</v>
      </c>
      <c r="U627" s="765">
        <f t="shared" ref="U627:U629" si="1916">IF(K627&gt;0,(K627/K624)*100,)</f>
        <v>53.988101240294441</v>
      </c>
      <c r="V627" s="769">
        <f>+M627+M630</f>
        <v>68.427735063835783</v>
      </c>
      <c r="W627" s="767">
        <f t="shared" ref="W627:W629" si="1917">+N627+N630</f>
        <v>64.76871913735765</v>
      </c>
      <c r="X627" s="767">
        <f t="shared" ref="X627:X629" si="1918">+O627+O630</f>
        <v>54.146491869175961</v>
      </c>
      <c r="Y627" s="768">
        <f t="shared" ref="Y627:Y629" si="1919">+P627+P630</f>
        <v>55.032119914346893</v>
      </c>
      <c r="Z627" s="769">
        <f t="shared" ref="Z627:Z629" si="1920">+Q627+Q630</f>
        <v>59.941099066357538</v>
      </c>
      <c r="AA627" s="769">
        <f t="shared" ref="AA627:AA629" si="1921">+R627+R630</f>
        <v>55.74630945872061</v>
      </c>
      <c r="AB627" s="767">
        <f t="shared" ref="AB627:AB629" si="1922">+S627+S630</f>
        <v>59.4559585492228</v>
      </c>
      <c r="AC627" s="768">
        <f t="shared" ref="AC627:AC629" si="1923">+T627+T630</f>
        <v>0</v>
      </c>
      <c r="AD627" s="769">
        <f t="shared" ref="AD627:AD629" si="1924">+U627+U630</f>
        <v>56.035091257436719</v>
      </c>
      <c r="AE627" s="313"/>
      <c r="AG627" s="4">
        <f>+M627+M630+M633</f>
        <v>99.999999999999986</v>
      </c>
      <c r="AH627" s="4">
        <f t="shared" ref="AH627:AH629" si="1925">+N627+N630+N633</f>
        <v>100</v>
      </c>
      <c r="AI627" s="4">
        <f t="shared" ref="AI627:AI629" si="1926">+O627+O630+O633</f>
        <v>100</v>
      </c>
      <c r="AJ627" s="4">
        <f t="shared" ref="AJ627:AJ629" si="1927">+P627+P630+P633</f>
        <v>100</v>
      </c>
      <c r="AK627" s="4">
        <f t="shared" ref="AK627:AK629" si="1928">+Q627+Q630+Q633</f>
        <v>100</v>
      </c>
      <c r="AL627" s="4">
        <f t="shared" ref="AL627:AL629" si="1929">+R627+R630+R633</f>
        <v>100</v>
      </c>
      <c r="AM627" s="4">
        <f t="shared" ref="AM627:AM629" si="1930">+S627+S630+S633</f>
        <v>100</v>
      </c>
      <c r="AN627" s="4">
        <f t="shared" ref="AN627:AN629" si="1931">+T627+T630+T633</f>
        <v>0</v>
      </c>
    </row>
    <row r="628" spans="1:40">
      <c r="A628" s="221" t="s">
        <v>865</v>
      </c>
      <c r="B628" s="82"/>
      <c r="C628" s="87">
        <v>9876</v>
      </c>
      <c r="D628" s="88">
        <v>71051</v>
      </c>
      <c r="E628" s="88">
        <v>51468</v>
      </c>
      <c r="F628" s="89">
        <v>16500</v>
      </c>
      <c r="G628" s="98">
        <v>148895</v>
      </c>
      <c r="H628" s="90">
        <v>5557</v>
      </c>
      <c r="I628" s="88">
        <v>507</v>
      </c>
      <c r="J628" s="724"/>
      <c r="K628" s="90">
        <v>6064</v>
      </c>
      <c r="L628" s="311"/>
      <c r="M628" s="605">
        <f t="shared" si="1908"/>
        <v>64.309435436608709</v>
      </c>
      <c r="N628" s="605">
        <f t="shared" si="1909"/>
        <v>60.090493910690121</v>
      </c>
      <c r="O628" s="605">
        <f t="shared" si="1910"/>
        <v>56.474460964503216</v>
      </c>
      <c r="P628" s="606">
        <f t="shared" si="1911"/>
        <v>52.786486659415189</v>
      </c>
      <c r="Q628" s="607">
        <f t="shared" si="1912"/>
        <v>58.164381421149258</v>
      </c>
      <c r="R628" s="608">
        <f t="shared" si="1913"/>
        <v>53.437830560630829</v>
      </c>
      <c r="S628" s="605">
        <f t="shared" si="1914"/>
        <v>56.648044692737429</v>
      </c>
      <c r="T628" s="606">
        <f t="shared" si="1915"/>
        <v>0</v>
      </c>
      <c r="U628" s="609">
        <f t="shared" si="1916"/>
        <v>53.69222596068709</v>
      </c>
      <c r="V628" s="734">
        <f t="shared" ref="V628:V629" si="1932">+M628+M631</f>
        <v>69.290877124438367</v>
      </c>
      <c r="W628" s="734">
        <f t="shared" si="1917"/>
        <v>67.43149526387009</v>
      </c>
      <c r="X628" s="743">
        <f t="shared" si="1918"/>
        <v>62.769517748395245</v>
      </c>
      <c r="Y628" s="743">
        <f t="shared" si="1919"/>
        <v>60.157399705675346</v>
      </c>
      <c r="Z628" s="744">
        <f t="shared" si="1920"/>
        <v>64.995116996757673</v>
      </c>
      <c r="AA628" s="744">
        <f t="shared" si="1921"/>
        <v>55.043754207135301</v>
      </c>
      <c r="AB628" s="743">
        <f t="shared" si="1922"/>
        <v>62.234636871508378</v>
      </c>
      <c r="AC628" s="745">
        <f t="shared" si="1923"/>
        <v>0</v>
      </c>
      <c r="AD628" s="743">
        <f t="shared" si="1924"/>
        <v>55.613600141668144</v>
      </c>
      <c r="AE628" s="313"/>
      <c r="AG628" s="4">
        <f t="shared" ref="AG628:AG629" si="1933">+M628+M631+M634</f>
        <v>100</v>
      </c>
      <c r="AH628" s="4">
        <f t="shared" si="1925"/>
        <v>100</v>
      </c>
      <c r="AI628" s="4">
        <f t="shared" si="1926"/>
        <v>100</v>
      </c>
      <c r="AJ628" s="4">
        <f t="shared" si="1927"/>
        <v>100</v>
      </c>
      <c r="AK628" s="4">
        <f t="shared" si="1928"/>
        <v>99.999999999999986</v>
      </c>
      <c r="AL628" s="4">
        <f t="shared" si="1929"/>
        <v>100</v>
      </c>
      <c r="AM628" s="4">
        <f t="shared" si="1930"/>
        <v>100</v>
      </c>
      <c r="AN628" s="4">
        <f t="shared" si="1931"/>
        <v>0</v>
      </c>
    </row>
    <row r="629" spans="1:40">
      <c r="A629" s="276" t="s">
        <v>1055</v>
      </c>
      <c r="B629" s="86"/>
      <c r="C629" s="91">
        <v>10187</v>
      </c>
      <c r="D629" s="92">
        <v>75663</v>
      </c>
      <c r="E629" s="92">
        <v>54293</v>
      </c>
      <c r="F629" s="93">
        <v>17440</v>
      </c>
      <c r="G629" s="99">
        <v>157583</v>
      </c>
      <c r="H629" s="94">
        <v>5823</v>
      </c>
      <c r="I629" s="92">
        <v>480</v>
      </c>
      <c r="J629" s="725"/>
      <c r="K629" s="94">
        <v>6303</v>
      </c>
      <c r="L629" s="311"/>
      <c r="M629" s="610">
        <f t="shared" si="1908"/>
        <v>65.71410140627016</v>
      </c>
      <c r="N629" s="610">
        <f t="shared" si="1909"/>
        <v>62.443674176776433</v>
      </c>
      <c r="O629" s="610">
        <f t="shared" si="1910"/>
        <v>59.455523067993909</v>
      </c>
      <c r="P629" s="611">
        <f t="shared" si="1911"/>
        <v>54.250785454319214</v>
      </c>
      <c r="Q629" s="612">
        <f t="shared" si="1912"/>
        <v>60.577159639573139</v>
      </c>
      <c r="R629" s="613">
        <f t="shared" si="1913"/>
        <v>52.706372194062276</v>
      </c>
      <c r="S629" s="610">
        <f t="shared" si="1914"/>
        <v>57.623049219687871</v>
      </c>
      <c r="T629" s="611">
        <f t="shared" si="1915"/>
        <v>0</v>
      </c>
      <c r="U629" s="614">
        <f t="shared" si="1916"/>
        <v>53.051089975591282</v>
      </c>
      <c r="V629" s="770">
        <f t="shared" si="1932"/>
        <v>70.784414914204618</v>
      </c>
      <c r="W629" s="771">
        <f t="shared" si="1917"/>
        <v>69.118593711314688</v>
      </c>
      <c r="X629" s="771">
        <f t="shared" si="1918"/>
        <v>65.556249110242334</v>
      </c>
      <c r="Y629" s="772">
        <f t="shared" si="1919"/>
        <v>61.766261237440503</v>
      </c>
      <c r="Z629" s="770">
        <f t="shared" si="1920"/>
        <v>67.058769259156747</v>
      </c>
      <c r="AA629" s="770">
        <f t="shared" si="1921"/>
        <v>54.543808834178137</v>
      </c>
      <c r="AB629" s="771">
        <f t="shared" si="1922"/>
        <v>62.785114045618243</v>
      </c>
      <c r="AC629" s="772">
        <f t="shared" si="1923"/>
        <v>0</v>
      </c>
      <c r="AD629" s="770">
        <f t="shared" si="1924"/>
        <v>55.121622759027019</v>
      </c>
      <c r="AE629" s="313"/>
      <c r="AG629" s="4">
        <f t="shared" si="1933"/>
        <v>100</v>
      </c>
      <c r="AH629" s="4">
        <f t="shared" si="1925"/>
        <v>100</v>
      </c>
      <c r="AI629" s="4">
        <f t="shared" si="1926"/>
        <v>100</v>
      </c>
      <c r="AJ629" s="4">
        <f t="shared" si="1927"/>
        <v>100</v>
      </c>
      <c r="AK629" s="4">
        <f t="shared" si="1928"/>
        <v>100</v>
      </c>
      <c r="AL629" s="4">
        <f t="shared" si="1929"/>
        <v>100</v>
      </c>
      <c r="AM629" s="4">
        <f t="shared" si="1930"/>
        <v>100</v>
      </c>
      <c r="AN629" s="4">
        <f t="shared" si="1931"/>
        <v>0</v>
      </c>
    </row>
    <row r="630" spans="1:40">
      <c r="A630" s="276" t="s">
        <v>67</v>
      </c>
      <c r="B630" s="82"/>
      <c r="C630" s="87">
        <v>733</v>
      </c>
      <c r="D630" s="88">
        <v>8071</v>
      </c>
      <c r="E630" s="88">
        <v>5085</v>
      </c>
      <c r="F630" s="89">
        <v>2009</v>
      </c>
      <c r="G630" s="98">
        <v>15898</v>
      </c>
      <c r="H630" s="90">
        <v>178</v>
      </c>
      <c r="I630" s="88">
        <v>25</v>
      </c>
      <c r="J630" s="724"/>
      <c r="K630" s="90">
        <v>203</v>
      </c>
      <c r="L630" s="311"/>
      <c r="M630" s="905">
        <f t="shared" ref="M630:M632" si="1934">IF(C630&gt;0,(C630/C624)*100,)</f>
        <v>5.1703463356140222</v>
      </c>
      <c r="N630" s="716">
        <f>IF(D630&gt;0,(D630/D624)*100,)</f>
        <v>7.394208129872748</v>
      </c>
      <c r="O630" s="716">
        <f t="shared" ref="O630:O632" si="1935">IF(E630&gt;0,(E630/E624)*100,)</f>
        <v>5.806915768317193</v>
      </c>
      <c r="P630" s="717">
        <f t="shared" ref="P630:P632" si="1936">IF(F630&gt;0,(F630/F624)*100,)</f>
        <v>7.0523396637062516</v>
      </c>
      <c r="Q630" s="718">
        <f t="shared" ref="Q630:Q632" si="1937">IF(G630&gt;0,(G630/G624)*100,)</f>
        <v>6.6411847024667372</v>
      </c>
      <c r="R630" s="719">
        <f t="shared" ref="R630:R632" si="1938">IF(H630&gt;0,(H630/H624)*100,)</f>
        <v>1.9464188080918536</v>
      </c>
      <c r="S630" s="716">
        <f t="shared" ref="S630:S632" si="1939">IF(I630&gt;0,(I630/I624)*100,)</f>
        <v>3.2383419689119166</v>
      </c>
      <c r="T630" s="717">
        <f t="shared" ref="T630:T632" si="1940">IF(J630&gt;0,(J630/J624)*100,)</f>
        <v>0</v>
      </c>
      <c r="U630" s="720">
        <f t="shared" ref="U630:U632" si="1941">IF(K630&gt;0,(K630/K624)*100,)</f>
        <v>2.046990017142281</v>
      </c>
      <c r="V630" s="773"/>
      <c r="W630" s="774"/>
      <c r="X630" s="774"/>
      <c r="Y630" s="775"/>
      <c r="Z630" s="776"/>
      <c r="AA630" s="776"/>
      <c r="AB630" s="774"/>
      <c r="AC630" s="775"/>
      <c r="AD630" s="776"/>
      <c r="AE630" s="313"/>
    </row>
    <row r="631" spans="1:40">
      <c r="A631" s="276" t="s">
        <v>867</v>
      </c>
      <c r="B631" s="82"/>
      <c r="C631" s="87">
        <v>765</v>
      </c>
      <c r="D631" s="88">
        <v>8680</v>
      </c>
      <c r="E631" s="88">
        <v>5737</v>
      </c>
      <c r="F631" s="89">
        <v>2304</v>
      </c>
      <c r="G631" s="98">
        <v>17486</v>
      </c>
      <c r="H631" s="90">
        <v>167</v>
      </c>
      <c r="I631" s="88">
        <v>50</v>
      </c>
      <c r="J631" s="724"/>
      <c r="K631" s="90">
        <v>217</v>
      </c>
      <c r="L631" s="311"/>
      <c r="M631" s="605">
        <f t="shared" si="1934"/>
        <v>4.9814416878296539</v>
      </c>
      <c r="N631" s="605">
        <f t="shared" ref="N631:N632" si="1942">IF(D631&gt;0,(D631/D625)*100,)</f>
        <v>7.3410013531799727</v>
      </c>
      <c r="O631" s="605">
        <f t="shared" si="1935"/>
        <v>6.2950567838920275</v>
      </c>
      <c r="P631" s="606">
        <f t="shared" si="1936"/>
        <v>7.3709130462601582</v>
      </c>
      <c r="Q631" s="607">
        <f t="shared" si="1937"/>
        <v>6.830735575608422</v>
      </c>
      <c r="R631" s="608">
        <f t="shared" si="1938"/>
        <v>1.6059236465044715</v>
      </c>
      <c r="S631" s="605">
        <f t="shared" si="1939"/>
        <v>5.5865921787709496</v>
      </c>
      <c r="T631" s="606">
        <f t="shared" si="1940"/>
        <v>0</v>
      </c>
      <c r="U631" s="609">
        <f t="shared" si="1941"/>
        <v>1.9213741809810521</v>
      </c>
      <c r="V631" s="734"/>
      <c r="W631" s="734"/>
      <c r="X631" s="743"/>
      <c r="Y631" s="743"/>
      <c r="Z631" s="744"/>
      <c r="AA631" s="744"/>
      <c r="AB631" s="743"/>
      <c r="AC631" s="745"/>
      <c r="AD631" s="743"/>
      <c r="AE631" s="313"/>
    </row>
    <row r="632" spans="1:40">
      <c r="A632" s="276" t="s">
        <v>1059</v>
      </c>
      <c r="B632" s="86"/>
      <c r="C632" s="91">
        <v>786</v>
      </c>
      <c r="D632" s="92">
        <v>8088</v>
      </c>
      <c r="E632" s="92">
        <v>5571</v>
      </c>
      <c r="F632" s="93">
        <v>2416</v>
      </c>
      <c r="G632" s="99">
        <v>16861</v>
      </c>
      <c r="H632" s="94">
        <v>203</v>
      </c>
      <c r="I632" s="92">
        <v>43</v>
      </c>
      <c r="J632" s="725"/>
      <c r="K632" s="94">
        <v>246</v>
      </c>
      <c r="L632" s="311"/>
      <c r="M632" s="610">
        <f t="shared" si="1934"/>
        <v>5.0703135079344603</v>
      </c>
      <c r="N632" s="610">
        <f t="shared" si="1942"/>
        <v>6.6749195345382528</v>
      </c>
      <c r="O632" s="610">
        <f t="shared" si="1935"/>
        <v>6.1007260422484313</v>
      </c>
      <c r="P632" s="611">
        <f t="shared" si="1936"/>
        <v>7.5154757831212864</v>
      </c>
      <c r="Q632" s="612">
        <f t="shared" si="1937"/>
        <v>6.4816096195836019</v>
      </c>
      <c r="R632" s="613">
        <f t="shared" si="1938"/>
        <v>1.8374366401158582</v>
      </c>
      <c r="S632" s="610">
        <f t="shared" si="1939"/>
        <v>5.1620648259303721</v>
      </c>
      <c r="T632" s="611">
        <f t="shared" si="1940"/>
        <v>0</v>
      </c>
      <c r="U632" s="614">
        <f t="shared" si="1941"/>
        <v>2.0705327834357377</v>
      </c>
      <c r="V632" s="770"/>
      <c r="W632" s="771"/>
      <c r="X632" s="771"/>
      <c r="Y632" s="772"/>
      <c r="Z632" s="770"/>
      <c r="AA632" s="770"/>
      <c r="AB632" s="771"/>
      <c r="AC632" s="772"/>
      <c r="AD632" s="770"/>
      <c r="AE632" s="313"/>
    </row>
    <row r="633" spans="1:40">
      <c r="A633" s="276" t="s">
        <v>69</v>
      </c>
      <c r="B633" s="82"/>
      <c r="C633" s="87">
        <v>4476</v>
      </c>
      <c r="D633" s="88">
        <v>38456</v>
      </c>
      <c r="E633" s="88">
        <v>40153</v>
      </c>
      <c r="F633" s="89">
        <v>12810</v>
      </c>
      <c r="G633" s="98">
        <v>95895</v>
      </c>
      <c r="H633" s="90">
        <v>4047</v>
      </c>
      <c r="I633" s="88">
        <v>313</v>
      </c>
      <c r="J633" s="724">
        <v>0</v>
      </c>
      <c r="K633" s="90">
        <v>4360</v>
      </c>
      <c r="L633" s="311"/>
      <c r="M633" s="905">
        <f t="shared" ref="M633:M635" si="1943">IF(C633&gt;0,(C633/C624)*100,)</f>
        <v>31.572264936164206</v>
      </c>
      <c r="N633" s="716">
        <f>IF(D633&gt;0,(D633/D624)*100,)</f>
        <v>35.231280862642343</v>
      </c>
      <c r="O633" s="716">
        <f t="shared" ref="O633:O635" si="1944">IF(E633&gt;0,(E633/E624)*100,)</f>
        <v>45.853508130824046</v>
      </c>
      <c r="P633" s="717">
        <f t="shared" ref="P633:P635" si="1945">IF(F633&gt;0,(F633/F624)*100,)</f>
        <v>44.967880085653107</v>
      </c>
      <c r="Q633" s="718">
        <f t="shared" ref="Q633:Q635" si="1946">IF(G633&gt;0,(G633/G624)*100,)</f>
        <v>40.058900933642462</v>
      </c>
      <c r="R633" s="719">
        <f t="shared" ref="R633:R635" si="1947">IF(H633&gt;0,(H633/H624)*100,)</f>
        <v>44.25369054127939</v>
      </c>
      <c r="S633" s="716">
        <f t="shared" ref="S633:S635" si="1948">IF(I633&gt;0,(I633/I624)*100,)</f>
        <v>40.5440414507772</v>
      </c>
      <c r="T633" s="717">
        <f t="shared" ref="T633:T635" si="1949">IF(J633&gt;0,(J633/J624)*100,)</f>
        <v>0</v>
      </c>
      <c r="U633" s="720">
        <f t="shared" ref="U633:U635" si="1950">IF(K633&gt;0,(K633/K624)*100,)</f>
        <v>43.964908742563274</v>
      </c>
      <c r="V633" s="734"/>
      <c r="W633" s="734"/>
      <c r="X633" s="743"/>
      <c r="Y633" s="743"/>
      <c r="Z633" s="744"/>
      <c r="AA633" s="744"/>
      <c r="AB633" s="743"/>
      <c r="AC633" s="745"/>
      <c r="AD633" s="743"/>
      <c r="AE633" s="313"/>
    </row>
    <row r="634" spans="1:40">
      <c r="A634" s="276" t="s">
        <v>869</v>
      </c>
      <c r="B634" s="82"/>
      <c r="C634" s="87">
        <v>4716</v>
      </c>
      <c r="D634" s="88">
        <v>38509</v>
      </c>
      <c r="E634" s="88">
        <v>33930</v>
      </c>
      <c r="F634" s="89">
        <v>12454</v>
      </c>
      <c r="G634" s="98">
        <v>89609</v>
      </c>
      <c r="H634" s="90">
        <v>4675</v>
      </c>
      <c r="I634" s="88">
        <v>338</v>
      </c>
      <c r="J634" s="724">
        <v>0</v>
      </c>
      <c r="K634" s="90">
        <v>5013</v>
      </c>
      <c r="L634" s="311"/>
      <c r="M634" s="605">
        <f t="shared" si="1943"/>
        <v>30.709122875561633</v>
      </c>
      <c r="N634" s="605">
        <f t="shared" ref="N634:N635" si="1951">IF(D634&gt;0,(D634/D625)*100,)</f>
        <v>32.568504736129903</v>
      </c>
      <c r="O634" s="605">
        <f t="shared" si="1944"/>
        <v>37.230482251604762</v>
      </c>
      <c r="P634" s="606">
        <f t="shared" si="1945"/>
        <v>39.842600294324654</v>
      </c>
      <c r="Q634" s="607">
        <f t="shared" si="1946"/>
        <v>35.004883003242313</v>
      </c>
      <c r="R634" s="608">
        <f t="shared" si="1947"/>
        <v>44.956245792864699</v>
      </c>
      <c r="S634" s="605">
        <f t="shared" si="1948"/>
        <v>37.765363128491622</v>
      </c>
      <c r="T634" s="606">
        <f t="shared" si="1949"/>
        <v>0</v>
      </c>
      <c r="U634" s="609">
        <f t="shared" si="1950"/>
        <v>44.386399858331856</v>
      </c>
      <c r="V634" s="734"/>
      <c r="W634" s="734"/>
      <c r="X634" s="743"/>
      <c r="Y634" s="743"/>
      <c r="Z634" s="744"/>
      <c r="AA634" s="744"/>
      <c r="AB634" s="743"/>
      <c r="AC634" s="745"/>
      <c r="AD634" s="743"/>
      <c r="AE634" s="313"/>
    </row>
    <row r="635" spans="1:40">
      <c r="A635" s="276" t="s">
        <v>1057</v>
      </c>
      <c r="B635" s="86"/>
      <c r="C635" s="91">
        <v>4529</v>
      </c>
      <c r="D635" s="92">
        <v>37419</v>
      </c>
      <c r="E635" s="92">
        <v>31453</v>
      </c>
      <c r="F635" s="93">
        <v>12291</v>
      </c>
      <c r="G635" s="99">
        <v>85692</v>
      </c>
      <c r="H635" s="94">
        <v>5022</v>
      </c>
      <c r="I635" s="92">
        <v>310</v>
      </c>
      <c r="J635" s="725">
        <v>0</v>
      </c>
      <c r="K635" s="94">
        <v>5332</v>
      </c>
      <c r="L635" s="311"/>
      <c r="M635" s="610">
        <f t="shared" si="1943"/>
        <v>29.215585085795382</v>
      </c>
      <c r="N635" s="610">
        <f t="shared" si="1951"/>
        <v>30.881406288685319</v>
      </c>
      <c r="O635" s="610">
        <f t="shared" si="1944"/>
        <v>34.443750889757659</v>
      </c>
      <c r="P635" s="611">
        <f t="shared" si="1945"/>
        <v>38.233738762559497</v>
      </c>
      <c r="Q635" s="612">
        <f t="shared" si="1946"/>
        <v>32.941230740843253</v>
      </c>
      <c r="R635" s="613">
        <f t="shared" si="1947"/>
        <v>45.45619116582187</v>
      </c>
      <c r="S635" s="610">
        <f t="shared" si="1948"/>
        <v>37.214885954381757</v>
      </c>
      <c r="T635" s="611">
        <f t="shared" si="1949"/>
        <v>0</v>
      </c>
      <c r="U635" s="614">
        <f t="shared" si="1950"/>
        <v>44.878377240972981</v>
      </c>
      <c r="V635" s="777" t="s">
        <v>649</v>
      </c>
      <c r="W635" s="771"/>
      <c r="X635" s="771"/>
      <c r="Y635" s="772"/>
      <c r="Z635" s="770"/>
      <c r="AA635" s="770"/>
      <c r="AB635" s="771"/>
      <c r="AC635" s="772"/>
      <c r="AD635" s="770"/>
      <c r="AE635" s="313"/>
    </row>
    <row r="636" spans="1:40">
      <c r="A636" s="276" t="s">
        <v>71</v>
      </c>
      <c r="B636" s="82"/>
      <c r="C636" s="87">
        <v>3378</v>
      </c>
      <c r="D636" s="88">
        <v>15288</v>
      </c>
      <c r="E636" s="88">
        <v>13952</v>
      </c>
      <c r="F636" s="89">
        <v>4935</v>
      </c>
      <c r="G636" s="98">
        <v>37553</v>
      </c>
      <c r="H636" s="90">
        <v>3122</v>
      </c>
      <c r="I636" s="88">
        <v>302</v>
      </c>
      <c r="J636" s="724"/>
      <c r="K636" s="90">
        <v>3424</v>
      </c>
      <c r="L636" s="311"/>
      <c r="M636" s="905">
        <f t="shared" ref="M636:M638" si="1952">IF(C636&gt;0,(C636/C622)*100,)</f>
        <v>24.586942281097603</v>
      </c>
      <c r="N636" s="716">
        <f t="shared" ref="N636:N638" si="1953">IF(D636&gt;0,(D636/D622)*100,)</f>
        <v>14.205406008121091</v>
      </c>
      <c r="O636" s="716">
        <f t="shared" ref="O636:O638" si="1954">IF(E636&gt;0,(E636/E622)*100,)</f>
        <v>16.735438057767968</v>
      </c>
      <c r="P636" s="717">
        <f t="shared" ref="P636:P638" si="1955">IF(F636&gt;0,(F636/F622)*100,)</f>
        <v>18.203614902250091</v>
      </c>
      <c r="Q636" s="718">
        <f t="shared" ref="Q636:Q638" si="1956">IF(G636&gt;0,(G636/G622)*100,)</f>
        <v>16.197948567534226</v>
      </c>
      <c r="R636" s="719">
        <f t="shared" ref="R636:R638" si="1957">IF(H636&gt;0,(H636/H622)*100,)</f>
        <v>32.74596182085169</v>
      </c>
      <c r="S636" s="716">
        <f t="shared" ref="S636:S638" si="1958">IF(I636&gt;0,(I636/I622)*100,)</f>
        <v>36.124401913875595</v>
      </c>
      <c r="T636" s="717">
        <f t="shared" ref="T636:T638" si="1959">IF(J636&gt;0,(J636/J622)*100,)</f>
        <v>0</v>
      </c>
      <c r="U636" s="720">
        <f t="shared" ref="U636:U638" si="1960">IF(K636&gt;0,(K636/K622)*100,)</f>
        <v>33.018322082931533</v>
      </c>
      <c r="V636" s="773">
        <f>+M636+M639+M642</f>
        <v>53.999563286993229</v>
      </c>
      <c r="W636" s="774">
        <f t="shared" ref="W636:W638" si="1961">+N636+N639+N642</f>
        <v>47.967404131163988</v>
      </c>
      <c r="X636" s="774">
        <f t="shared" ref="X636:X638" si="1962">+O636+O639+O642</f>
        <v>42.180452931580461</v>
      </c>
      <c r="Y636" s="775">
        <f t="shared" ref="Y636:Y638" si="1963">+P636+P639+P642</f>
        <v>42.312799704905935</v>
      </c>
      <c r="Z636" s="776">
        <f t="shared" ref="Z636:Z638" si="1964">+Q636+Q639+Q642</f>
        <v>45.582691362071792</v>
      </c>
      <c r="AA636" s="776">
        <f t="shared" ref="AA636:AA638" si="1965">+R636+R639+R642</f>
        <v>47.010698552548774</v>
      </c>
      <c r="AB636" s="774">
        <f t="shared" ref="AB636:AB638" si="1966">+S636+S639+S642</f>
        <v>51.674641148325357</v>
      </c>
      <c r="AC636" s="775">
        <f t="shared" ref="AC636:AC638" si="1967">+T636+T639+T642</f>
        <v>0</v>
      </c>
      <c r="AD636" s="776">
        <f t="shared" ref="AD636:AD638" si="1968">+U636+U639+U642</f>
        <v>47.38669238187078</v>
      </c>
      <c r="AE636" s="313"/>
      <c r="AG636" s="4">
        <f>+M636+M639+M642+M645</f>
        <v>100</v>
      </c>
      <c r="AH636" s="4">
        <f t="shared" ref="AH636:AH638" si="1969">+N636+N639+N642+N645</f>
        <v>100</v>
      </c>
      <c r="AI636" s="4">
        <f t="shared" ref="AI636:AI638" si="1970">+O636+O639+O642+O645</f>
        <v>100</v>
      </c>
      <c r="AJ636" s="4">
        <f t="shared" ref="AJ636:AJ638" si="1971">+P636+P639+P642+P645</f>
        <v>100</v>
      </c>
      <c r="AK636" s="4">
        <f t="shared" ref="AK636:AK638" si="1972">+Q636+Q639+Q642+Q645</f>
        <v>100</v>
      </c>
      <c r="AL636" s="4">
        <f t="shared" ref="AL636:AL638" si="1973">+R636+R639+R642+R645</f>
        <v>100</v>
      </c>
      <c r="AM636" s="4">
        <f t="shared" ref="AM636:AM638" si="1974">+S636+S639+S642+S645</f>
        <v>100</v>
      </c>
      <c r="AN636" s="4">
        <f t="shared" ref="AN636:AN638" si="1975">+T636+T639+T642+T645</f>
        <v>0</v>
      </c>
    </row>
    <row r="637" spans="1:40">
      <c r="A637" s="276" t="s">
        <v>871</v>
      </c>
      <c r="B637" s="82"/>
      <c r="C637" s="87">
        <v>3247</v>
      </c>
      <c r="D637" s="88">
        <v>15904</v>
      </c>
      <c r="E637" s="88">
        <v>15205</v>
      </c>
      <c r="F637" s="89">
        <v>5204</v>
      </c>
      <c r="G637" s="98">
        <v>39560</v>
      </c>
      <c r="H637" s="90">
        <v>2836</v>
      </c>
      <c r="I637" s="88">
        <v>262</v>
      </c>
      <c r="J637" s="724"/>
      <c r="K637" s="90">
        <v>3098</v>
      </c>
      <c r="L637" s="311"/>
      <c r="M637" s="605">
        <f t="shared" si="1952"/>
        <v>24.186219739292365</v>
      </c>
      <c r="N637" s="605">
        <f t="shared" si="1953"/>
        <v>15.257684485206646</v>
      </c>
      <c r="O637" s="605">
        <f t="shared" si="1954"/>
        <v>18.006442291750552</v>
      </c>
      <c r="P637" s="606">
        <f t="shared" si="1955"/>
        <v>19.240581210485452</v>
      </c>
      <c r="Q637" s="607">
        <f t="shared" si="1956"/>
        <v>17.263801003709361</v>
      </c>
      <c r="R637" s="608">
        <f t="shared" si="1957"/>
        <v>30.593311758360304</v>
      </c>
      <c r="S637" s="605">
        <f t="shared" si="1958"/>
        <v>34.748010610079575</v>
      </c>
      <c r="T637" s="606">
        <f t="shared" si="1959"/>
        <v>0</v>
      </c>
      <c r="U637" s="609">
        <f t="shared" si="1960"/>
        <v>30.905826017557864</v>
      </c>
      <c r="V637" s="734">
        <f t="shared" ref="V637:V638" si="1976">+M637+M640+M643</f>
        <v>54.979515828677833</v>
      </c>
      <c r="W637" s="734">
        <f t="shared" si="1961"/>
        <v>50.597682182739163</v>
      </c>
      <c r="X637" s="743">
        <f t="shared" si="1962"/>
        <v>44.342862556547693</v>
      </c>
      <c r="Y637" s="743">
        <f t="shared" si="1963"/>
        <v>44.418974377934703</v>
      </c>
      <c r="Z637" s="744">
        <f t="shared" si="1964"/>
        <v>47.820205105825877</v>
      </c>
      <c r="AA637" s="744">
        <f t="shared" si="1965"/>
        <v>44.778856526429344</v>
      </c>
      <c r="AB637" s="743">
        <f t="shared" si="1966"/>
        <v>50.928381962864727</v>
      </c>
      <c r="AC637" s="745">
        <f t="shared" si="1967"/>
        <v>0</v>
      </c>
      <c r="AD637" s="743">
        <f t="shared" si="1968"/>
        <v>45.241420590582607</v>
      </c>
      <c r="AE637" s="313"/>
      <c r="AG637" s="4">
        <f t="shared" ref="AG637:AG638" si="1977">+M637+M640+M643+M646</f>
        <v>100</v>
      </c>
      <c r="AH637" s="4">
        <f t="shared" si="1969"/>
        <v>100</v>
      </c>
      <c r="AI637" s="4">
        <f t="shared" si="1970"/>
        <v>100</v>
      </c>
      <c r="AJ637" s="4">
        <f t="shared" si="1971"/>
        <v>100</v>
      </c>
      <c r="AK637" s="4">
        <f t="shared" si="1972"/>
        <v>100</v>
      </c>
      <c r="AL637" s="4">
        <f t="shared" si="1973"/>
        <v>100</v>
      </c>
      <c r="AM637" s="4">
        <f t="shared" si="1974"/>
        <v>100</v>
      </c>
      <c r="AN637" s="4">
        <f t="shared" si="1975"/>
        <v>0</v>
      </c>
    </row>
    <row r="638" spans="1:40">
      <c r="A638" s="276" t="s">
        <v>1061</v>
      </c>
      <c r="B638" s="86"/>
      <c r="C638" s="91">
        <v>3851</v>
      </c>
      <c r="D638" s="92">
        <v>17754</v>
      </c>
      <c r="E638" s="92">
        <v>15532</v>
      </c>
      <c r="F638" s="93">
        <v>5376</v>
      </c>
      <c r="G638" s="99">
        <v>42513</v>
      </c>
      <c r="H638" s="94">
        <v>3040</v>
      </c>
      <c r="I638" s="714">
        <v>288</v>
      </c>
      <c r="J638" s="725"/>
      <c r="K638" s="94">
        <v>3328</v>
      </c>
      <c r="L638" s="311"/>
      <c r="M638" s="610">
        <f t="shared" si="1952"/>
        <v>27.163715877830292</v>
      </c>
      <c r="N638" s="610">
        <f t="shared" si="1953"/>
        <v>16.265242366219894</v>
      </c>
      <c r="O638" s="610">
        <f t="shared" si="1954"/>
        <v>17.737072903343687</v>
      </c>
      <c r="P638" s="611">
        <f t="shared" si="1955"/>
        <v>18.871766068733105</v>
      </c>
      <c r="Q638" s="612">
        <f t="shared" si="1956"/>
        <v>17.759258098878377</v>
      </c>
      <c r="R638" s="613">
        <f t="shared" si="1957"/>
        <v>33.242208857299069</v>
      </c>
      <c r="S638" s="610">
        <f t="shared" si="1958"/>
        <v>37.305699481865283</v>
      </c>
      <c r="T638" s="611">
        <f t="shared" si="1959"/>
        <v>0</v>
      </c>
      <c r="U638" s="614">
        <f t="shared" si="1960"/>
        <v>33.558535847534536</v>
      </c>
      <c r="V638" s="770">
        <f t="shared" si="1976"/>
        <v>55.082175354447351</v>
      </c>
      <c r="W638" s="771">
        <f t="shared" si="1961"/>
        <v>52.619717277582843</v>
      </c>
      <c r="X638" s="771">
        <f t="shared" si="1962"/>
        <v>44.854284670199164</v>
      </c>
      <c r="Y638" s="772">
        <f t="shared" si="1963"/>
        <v>45.357531505599042</v>
      </c>
      <c r="Z638" s="770">
        <f t="shared" si="1964"/>
        <v>49.060718090105894</v>
      </c>
      <c r="AA638" s="770">
        <f t="shared" si="1965"/>
        <v>48.441771459814106</v>
      </c>
      <c r="AB638" s="771">
        <f t="shared" si="1966"/>
        <v>54.274611398963728</v>
      </c>
      <c r="AC638" s="772">
        <f t="shared" si="1967"/>
        <v>0</v>
      </c>
      <c r="AD638" s="770">
        <f t="shared" si="1968"/>
        <v>48.895835434103049</v>
      </c>
      <c r="AE638" s="313"/>
      <c r="AG638" s="4">
        <f t="shared" si="1977"/>
        <v>100</v>
      </c>
      <c r="AH638" s="4">
        <f t="shared" si="1969"/>
        <v>100</v>
      </c>
      <c r="AI638" s="4">
        <f t="shared" si="1970"/>
        <v>100</v>
      </c>
      <c r="AJ638" s="4">
        <f t="shared" si="1971"/>
        <v>100</v>
      </c>
      <c r="AK638" s="4">
        <f t="shared" si="1972"/>
        <v>100</v>
      </c>
      <c r="AL638" s="4">
        <f t="shared" si="1973"/>
        <v>100</v>
      </c>
      <c r="AM638" s="4">
        <f t="shared" si="1974"/>
        <v>100</v>
      </c>
      <c r="AN638" s="4">
        <f t="shared" si="1975"/>
        <v>0</v>
      </c>
    </row>
    <row r="639" spans="1:40">
      <c r="A639" s="276" t="s">
        <v>73</v>
      </c>
      <c r="B639" s="82"/>
      <c r="C639" s="87">
        <v>2330</v>
      </c>
      <c r="D639" s="88">
        <v>16598</v>
      </c>
      <c r="E639" s="88">
        <v>7531</v>
      </c>
      <c r="F639" s="89">
        <v>2204</v>
      </c>
      <c r="G639" s="98">
        <v>28663</v>
      </c>
      <c r="H639" s="90">
        <v>964</v>
      </c>
      <c r="I639" s="88">
        <v>46</v>
      </c>
      <c r="J639" s="724"/>
      <c r="K639" s="90">
        <v>1010</v>
      </c>
      <c r="L639" s="311"/>
      <c r="M639" s="905">
        <f t="shared" ref="M639:M641" si="1978">IF(C639&gt;0,(C639/C622)*100,)</f>
        <v>16.959021762864836</v>
      </c>
      <c r="N639" s="716">
        <f t="shared" ref="N639:N641" si="1979">IF(D639&gt;0,(D639/D622)*100,)</f>
        <v>15.422640562715456</v>
      </c>
      <c r="O639" s="716">
        <f t="shared" ref="O639:O641" si="1980">IF(E639&gt;0,(E639/E622)*100,)</f>
        <v>9.0334420880913537</v>
      </c>
      <c r="P639" s="717">
        <f t="shared" ref="P639:P641" si="1981">IF(F639&gt;0,(F639/F622)*100,)</f>
        <v>8.129841386942088</v>
      </c>
      <c r="Q639" s="718">
        <f t="shared" ref="Q639:Q641" si="1982">IF(G639&gt;0,(G639/G622)*100,)</f>
        <v>12.363374425245215</v>
      </c>
      <c r="R639" s="719">
        <f t="shared" ref="R639:R641" si="1983">IF(H639&gt;0,(H639/H622)*100,)</f>
        <v>10.111181036291168</v>
      </c>
      <c r="S639" s="716">
        <f t="shared" ref="S639:S641" si="1984">IF(I639&gt;0,(I639/I622)*100,)</f>
        <v>5.5023923444976077</v>
      </c>
      <c r="T639" s="717">
        <f t="shared" ref="T639:T641" si="1985">IF(J639&gt;0,(J639/J622)*100,)</f>
        <v>0</v>
      </c>
      <c r="U639" s="720">
        <f t="shared" ref="U639:U641" si="1986">IF(K639&gt;0,(K639/K622)*100,)</f>
        <v>9.7396335583413691</v>
      </c>
      <c r="V639" s="773"/>
      <c r="W639" s="774"/>
      <c r="X639" s="774"/>
      <c r="Y639" s="775"/>
      <c r="Z639" s="776"/>
      <c r="AA639" s="776"/>
      <c r="AB639" s="774"/>
      <c r="AC639" s="775"/>
      <c r="AD639" s="776"/>
      <c r="AE639" s="313"/>
    </row>
    <row r="640" spans="1:40">
      <c r="A640" s="276" t="s">
        <v>873</v>
      </c>
      <c r="B640" s="82"/>
      <c r="C640" s="87">
        <v>2314</v>
      </c>
      <c r="D640" s="88">
        <v>15763</v>
      </c>
      <c r="E640" s="88">
        <v>7739</v>
      </c>
      <c r="F640" s="89">
        <v>2316</v>
      </c>
      <c r="G640" s="98">
        <v>28132</v>
      </c>
      <c r="H640" s="90">
        <v>959</v>
      </c>
      <c r="I640" s="88">
        <v>35</v>
      </c>
      <c r="J640" s="724"/>
      <c r="K640" s="90">
        <v>994</v>
      </c>
      <c r="L640" s="311"/>
      <c r="M640" s="605">
        <f t="shared" si="1978"/>
        <v>17.236499068901303</v>
      </c>
      <c r="N640" s="605">
        <f t="shared" si="1979"/>
        <v>15.122414520894893</v>
      </c>
      <c r="O640" s="605">
        <f t="shared" si="1980"/>
        <v>9.1648705620425854</v>
      </c>
      <c r="P640" s="606">
        <f t="shared" si="1981"/>
        <v>8.5628720375642402</v>
      </c>
      <c r="Q640" s="607">
        <f t="shared" si="1982"/>
        <v>12.276674667248527</v>
      </c>
      <c r="R640" s="608">
        <f t="shared" si="1983"/>
        <v>10.345199568500538</v>
      </c>
      <c r="S640" s="605">
        <f t="shared" si="1984"/>
        <v>4.6419098143236077</v>
      </c>
      <c r="T640" s="606">
        <f t="shared" si="1985"/>
        <v>0</v>
      </c>
      <c r="U640" s="609">
        <f t="shared" si="1986"/>
        <v>9.9162011173184368</v>
      </c>
      <c r="V640" s="734"/>
      <c r="W640" s="734"/>
      <c r="X640" s="743"/>
      <c r="Y640" s="743"/>
      <c r="Z640" s="744"/>
      <c r="AA640" s="744"/>
      <c r="AB640" s="743"/>
      <c r="AC640" s="745"/>
      <c r="AD640" s="743"/>
      <c r="AE640" s="313"/>
    </row>
    <row r="641" spans="1:31">
      <c r="A641" s="276" t="s">
        <v>1063</v>
      </c>
      <c r="B641" s="86"/>
      <c r="C641" s="91">
        <v>2292</v>
      </c>
      <c r="D641" s="92">
        <v>17468</v>
      </c>
      <c r="E641" s="92">
        <v>8532</v>
      </c>
      <c r="F641" s="93">
        <v>2873</v>
      </c>
      <c r="G641" s="99">
        <v>31165</v>
      </c>
      <c r="H641" s="94">
        <v>953</v>
      </c>
      <c r="I641" s="92">
        <v>54</v>
      </c>
      <c r="J641" s="725"/>
      <c r="K641" s="94">
        <v>1007</v>
      </c>
      <c r="L641" s="311"/>
      <c r="M641" s="610">
        <f t="shared" si="1978"/>
        <v>16.167031106722156</v>
      </c>
      <c r="N641" s="610">
        <f t="shared" si="1979"/>
        <v>16.003224831200242</v>
      </c>
      <c r="O641" s="610">
        <f t="shared" si="1980"/>
        <v>9.7432852183446013</v>
      </c>
      <c r="P641" s="611">
        <f t="shared" si="1981"/>
        <v>10.085302067609787</v>
      </c>
      <c r="Q641" s="612">
        <f t="shared" si="1982"/>
        <v>13.01877728345552</v>
      </c>
      <c r="R641" s="613">
        <f t="shared" si="1983"/>
        <v>10.420995079278295</v>
      </c>
      <c r="S641" s="610">
        <f t="shared" si="1984"/>
        <v>6.9948186528497409</v>
      </c>
      <c r="T641" s="611">
        <f t="shared" si="1985"/>
        <v>0</v>
      </c>
      <c r="U641" s="614">
        <f t="shared" si="1986"/>
        <v>10.1542805283856</v>
      </c>
      <c r="V641" s="770"/>
      <c r="W641" s="771"/>
      <c r="X641" s="771"/>
      <c r="Y641" s="772"/>
      <c r="Z641" s="770"/>
      <c r="AA641" s="770"/>
      <c r="AB641" s="771"/>
      <c r="AC641" s="772"/>
      <c r="AD641" s="770"/>
      <c r="AE641" s="313"/>
    </row>
    <row r="642" spans="1:31">
      <c r="A642" s="276" t="s">
        <v>75</v>
      </c>
      <c r="B642" s="82"/>
      <c r="C642" s="87">
        <v>1711</v>
      </c>
      <c r="D642" s="88">
        <v>19737</v>
      </c>
      <c r="E642" s="88">
        <v>13682</v>
      </c>
      <c r="F642" s="89">
        <v>4332</v>
      </c>
      <c r="G642" s="98">
        <v>39462</v>
      </c>
      <c r="H642" s="90">
        <v>396</v>
      </c>
      <c r="I642" s="88">
        <v>84</v>
      </c>
      <c r="J642" s="724"/>
      <c r="K642" s="90">
        <v>480</v>
      </c>
      <c r="L642" s="311"/>
      <c r="M642" s="905">
        <f t="shared" ref="M642:M644" si="1987">IF(C642&gt;0,(C642/C622)*100,)</f>
        <v>12.453599243030789</v>
      </c>
      <c r="N642" s="716">
        <f t="shared" ref="N642:N644" si="1988">IF(D642&gt;0,(D642/D622)*100,)</f>
        <v>18.339357560327446</v>
      </c>
      <c r="O642" s="716">
        <f t="shared" ref="O642:O644" si="1989">IF(E642&gt;0,(E642/E622)*100,)</f>
        <v>16.411572785721141</v>
      </c>
      <c r="P642" s="717">
        <f t="shared" ref="P642:P644" si="1990">IF(F642&gt;0,(F642/F622)*100,)</f>
        <v>15.979343415713759</v>
      </c>
      <c r="Q642" s="718">
        <f t="shared" ref="Q642:Q644" si="1991">IF(G642&gt;0,(G642/G622)*100,)</f>
        <v>17.02136836929235</v>
      </c>
      <c r="R642" s="719">
        <f t="shared" ref="R642:R644" si="1992">IF(H642&gt;0,(H642/H622)*100,)</f>
        <v>4.1535556954059158</v>
      </c>
      <c r="S642" s="716">
        <f t="shared" ref="S642:S644" si="1993">IF(I642&gt;0,(I642/I622)*100,)</f>
        <v>10.047846889952153</v>
      </c>
      <c r="T642" s="717">
        <f t="shared" ref="T642:T644" si="1994">IF(J642&gt;0,(J642/J622)*100,)</f>
        <v>0</v>
      </c>
      <c r="U642" s="720">
        <f t="shared" ref="U642:U644" si="1995">IF(K642&gt;0,(K642/K622)*100,)</f>
        <v>4.628736740597879</v>
      </c>
      <c r="V642" s="773"/>
      <c r="W642" s="774"/>
      <c r="X642" s="774"/>
      <c r="Y642" s="775"/>
      <c r="Z642" s="776"/>
      <c r="AA642" s="776"/>
      <c r="AB642" s="774"/>
      <c r="AC642" s="775"/>
      <c r="AD642" s="776"/>
      <c r="AE642" s="313"/>
    </row>
    <row r="643" spans="1:31">
      <c r="A643" s="276" t="s">
        <v>875</v>
      </c>
      <c r="B643" s="82"/>
      <c r="C643" s="87">
        <v>1820</v>
      </c>
      <c r="D643" s="88">
        <v>21074</v>
      </c>
      <c r="E643" s="88">
        <v>14500</v>
      </c>
      <c r="F643" s="89">
        <v>4494</v>
      </c>
      <c r="G643" s="98">
        <v>41888</v>
      </c>
      <c r="H643" s="90">
        <v>356</v>
      </c>
      <c r="I643" s="88">
        <v>87</v>
      </c>
      <c r="J643" s="724"/>
      <c r="K643" s="90">
        <v>443</v>
      </c>
      <c r="L643" s="311"/>
      <c r="M643" s="605">
        <f t="shared" si="1987"/>
        <v>13.55679702048417</v>
      </c>
      <c r="N643" s="605">
        <f t="shared" si="1988"/>
        <v>20.217583176637628</v>
      </c>
      <c r="O643" s="605">
        <f t="shared" si="1989"/>
        <v>17.171549702754554</v>
      </c>
      <c r="P643" s="606">
        <f t="shared" si="1990"/>
        <v>16.615521129885014</v>
      </c>
      <c r="Q643" s="607">
        <f t="shared" si="1991"/>
        <v>18.279729434867992</v>
      </c>
      <c r="R643" s="608">
        <f t="shared" si="1992"/>
        <v>3.8403451995685005</v>
      </c>
      <c r="S643" s="605">
        <f t="shared" si="1993"/>
        <v>11.538461538461538</v>
      </c>
      <c r="T643" s="606">
        <f t="shared" si="1994"/>
        <v>0</v>
      </c>
      <c r="U643" s="609">
        <f t="shared" si="1995"/>
        <v>4.4193934557063042</v>
      </c>
      <c r="V643" s="734"/>
      <c r="W643" s="734"/>
      <c r="X643" s="743"/>
      <c r="Y643" s="743"/>
      <c r="Z643" s="744"/>
      <c r="AA643" s="744"/>
      <c r="AB643" s="743"/>
      <c r="AC643" s="745"/>
      <c r="AD643" s="743"/>
      <c r="AE643" s="313"/>
    </row>
    <row r="644" spans="1:31">
      <c r="A644" s="276" t="s">
        <v>1065</v>
      </c>
      <c r="B644" s="86"/>
      <c r="C644" s="91">
        <v>1666</v>
      </c>
      <c r="D644" s="92">
        <v>22214</v>
      </c>
      <c r="E644" s="92">
        <v>15214</v>
      </c>
      <c r="F644" s="93">
        <v>4672</v>
      </c>
      <c r="G644" s="99">
        <v>43766</v>
      </c>
      <c r="H644" s="94">
        <v>437</v>
      </c>
      <c r="I644" s="92">
        <v>77</v>
      </c>
      <c r="J644" s="725"/>
      <c r="K644" s="94">
        <v>514</v>
      </c>
      <c r="L644" s="311"/>
      <c r="M644" s="610">
        <f t="shared" si="1987"/>
        <v>11.751428369894901</v>
      </c>
      <c r="N644" s="610">
        <f t="shared" si="1988"/>
        <v>20.351250080162707</v>
      </c>
      <c r="O644" s="610">
        <f t="shared" si="1989"/>
        <v>17.37392654851087</v>
      </c>
      <c r="P644" s="611">
        <f t="shared" si="1990"/>
        <v>16.400463369256151</v>
      </c>
      <c r="Q644" s="612">
        <f t="shared" si="1991"/>
        <v>18.282682707772</v>
      </c>
      <c r="R644" s="613">
        <f t="shared" si="1992"/>
        <v>4.7785675232367417</v>
      </c>
      <c r="S644" s="610">
        <f t="shared" si="1993"/>
        <v>9.9740932642487046</v>
      </c>
      <c r="T644" s="611">
        <f t="shared" si="1994"/>
        <v>0</v>
      </c>
      <c r="U644" s="614">
        <f t="shared" si="1995"/>
        <v>5.1830190581829179</v>
      </c>
      <c r="V644" s="770"/>
      <c r="W644" s="771"/>
      <c r="X644" s="771"/>
      <c r="Y644" s="772"/>
      <c r="Z644" s="770"/>
      <c r="AA644" s="770"/>
      <c r="AB644" s="771"/>
      <c r="AC644" s="772"/>
      <c r="AD644" s="770"/>
      <c r="AE644" s="313"/>
    </row>
    <row r="645" spans="1:31">
      <c r="A645" s="276" t="s">
        <v>77</v>
      </c>
      <c r="B645" s="641"/>
      <c r="C645" s="642">
        <v>6320</v>
      </c>
      <c r="D645" s="618">
        <v>55998</v>
      </c>
      <c r="E645" s="618">
        <v>48203</v>
      </c>
      <c r="F645" s="602">
        <v>15639</v>
      </c>
      <c r="G645" s="721">
        <v>126160</v>
      </c>
      <c r="H645" s="601">
        <v>5052</v>
      </c>
      <c r="I645" s="618">
        <v>404</v>
      </c>
      <c r="J645" s="723">
        <v>0</v>
      </c>
      <c r="K645" s="601">
        <v>5456</v>
      </c>
      <c r="L645" s="311"/>
      <c r="M645" s="905">
        <f>IF(C645&gt;0,(C645/C622)*100,)</f>
        <v>46.000436713006771</v>
      </c>
      <c r="N645" s="716">
        <f t="shared" ref="N645:N647" si="1996">IF(D645&gt;0,(D645/D622)*100,)</f>
        <v>52.032595868836005</v>
      </c>
      <c r="O645" s="716">
        <f t="shared" ref="O645:O647" si="1997">IF(E645&gt;0,(E645/E622)*100,)</f>
        <v>57.819547068419539</v>
      </c>
      <c r="P645" s="717">
        <f t="shared" ref="P645:P647" si="1998">IF(F645&gt;0,(F645/F622)*100,)</f>
        <v>57.687200295094065</v>
      </c>
      <c r="Q645" s="718">
        <f t="shared" ref="Q645:Q647" si="1999">IF(G645&gt;0,(G645/G622)*100,)</f>
        <v>54.417308637928208</v>
      </c>
      <c r="R645" s="719">
        <f t="shared" ref="R645:R647" si="2000">IF(H645&gt;0,(H645/H622)*100,)</f>
        <v>52.989301447451233</v>
      </c>
      <c r="S645" s="716">
        <f t="shared" ref="S645:S647" si="2001">IF(I645&gt;0,(I645/I622)*100,)</f>
        <v>48.325358851674643</v>
      </c>
      <c r="T645" s="717">
        <f t="shared" ref="T645:T647" si="2002">IF(J645&gt;0,(J645/J622)*100,)</f>
        <v>0</v>
      </c>
      <c r="U645" s="720">
        <f t="shared" ref="U645:U647" si="2003">IF(K645&gt;0,(K645/K622)*100,)</f>
        <v>52.613307618129227</v>
      </c>
      <c r="V645" s="773"/>
      <c r="W645" s="774"/>
      <c r="X645" s="774"/>
      <c r="Y645" s="775"/>
      <c r="Z645" s="776"/>
      <c r="AA645" s="776"/>
      <c r="AB645" s="774"/>
      <c r="AC645" s="775"/>
      <c r="AD645" s="776"/>
      <c r="AE645" s="313"/>
    </row>
    <row r="646" spans="1:31">
      <c r="A646" s="276" t="s">
        <v>877</v>
      </c>
      <c r="B646" s="82"/>
      <c r="C646" s="87">
        <v>6044</v>
      </c>
      <c r="D646" s="88">
        <v>51495</v>
      </c>
      <c r="E646" s="88">
        <v>46998</v>
      </c>
      <c r="F646" s="89">
        <v>15033</v>
      </c>
      <c r="G646" s="98">
        <v>119570</v>
      </c>
      <c r="H646" s="90">
        <v>5119</v>
      </c>
      <c r="I646" s="88">
        <v>370</v>
      </c>
      <c r="J646" s="724">
        <v>0</v>
      </c>
      <c r="K646" s="90">
        <v>5489</v>
      </c>
      <c r="L646" s="311"/>
      <c r="M646" s="605">
        <f t="shared" ref="M646:M647" si="2004">IF(C646&gt;0,(C646/C623)*100,)</f>
        <v>45.02048417132216</v>
      </c>
      <c r="N646" s="605">
        <f t="shared" si="1996"/>
        <v>49.40231781726083</v>
      </c>
      <c r="O646" s="605">
        <f t="shared" si="1997"/>
        <v>55.657137443452307</v>
      </c>
      <c r="P646" s="606">
        <f t="shared" si="1998"/>
        <v>55.581025622065297</v>
      </c>
      <c r="Q646" s="607">
        <f t="shared" si="1999"/>
        <v>52.179794894174123</v>
      </c>
      <c r="R646" s="608">
        <f t="shared" si="2000"/>
        <v>55.221143473570656</v>
      </c>
      <c r="S646" s="605">
        <f t="shared" si="2001"/>
        <v>49.071618037135281</v>
      </c>
      <c r="T646" s="606">
        <f t="shared" si="2002"/>
        <v>0</v>
      </c>
      <c r="U646" s="609">
        <f t="shared" si="2003"/>
        <v>54.758579409417393</v>
      </c>
      <c r="V646" s="734"/>
      <c r="W646" s="734"/>
      <c r="X646" s="743"/>
      <c r="Y646" s="743"/>
      <c r="Z646" s="744"/>
      <c r="AA646" s="744"/>
      <c r="AB646" s="743"/>
      <c r="AC646" s="745"/>
      <c r="AD646" s="743"/>
      <c r="AE646" s="313"/>
    </row>
    <row r="647" spans="1:31">
      <c r="A647" s="276" t="s">
        <v>1067</v>
      </c>
      <c r="B647" s="86"/>
      <c r="C647" s="91">
        <v>6368</v>
      </c>
      <c r="D647" s="92">
        <v>51717</v>
      </c>
      <c r="E647" s="92">
        <v>48290</v>
      </c>
      <c r="F647" s="93">
        <v>15566</v>
      </c>
      <c r="G647" s="99">
        <v>121941</v>
      </c>
      <c r="H647" s="94">
        <v>4715</v>
      </c>
      <c r="I647" s="92">
        <v>353</v>
      </c>
      <c r="J647" s="725">
        <v>0</v>
      </c>
      <c r="K647" s="94">
        <v>5068</v>
      </c>
      <c r="L647" s="311"/>
      <c r="M647" s="610">
        <f t="shared" si="2004"/>
        <v>44.917824645552656</v>
      </c>
      <c r="N647" s="610">
        <f t="shared" si="1996"/>
        <v>47.380282722417157</v>
      </c>
      <c r="O647" s="610">
        <f t="shared" si="1997"/>
        <v>55.145715329800836</v>
      </c>
      <c r="P647" s="611">
        <f t="shared" si="1998"/>
        <v>54.642468494400951</v>
      </c>
      <c r="Q647" s="612">
        <f t="shared" si="1999"/>
        <v>50.939281909894106</v>
      </c>
      <c r="R647" s="613">
        <f t="shared" si="2000"/>
        <v>51.558228540185894</v>
      </c>
      <c r="S647" s="610">
        <f t="shared" si="2001"/>
        <v>45.725388601036272</v>
      </c>
      <c r="T647" s="611">
        <f t="shared" si="2002"/>
        <v>0</v>
      </c>
      <c r="U647" s="614">
        <f t="shared" si="2003"/>
        <v>51.104164565896951</v>
      </c>
      <c r="V647" s="770"/>
      <c r="W647" s="771"/>
      <c r="X647" s="771"/>
      <c r="Y647" s="772"/>
      <c r="Z647" s="770"/>
      <c r="AA647" s="770"/>
      <c r="AB647" s="771"/>
      <c r="AC647" s="772"/>
      <c r="AD647" s="770"/>
      <c r="AE647" s="313"/>
    </row>
    <row r="648" spans="1:31">
      <c r="A648" s="276" t="s">
        <v>440</v>
      </c>
      <c r="B648" s="82"/>
      <c r="C648" s="87">
        <v>3359</v>
      </c>
      <c r="D648" s="88">
        <v>17998</v>
      </c>
      <c r="E648" s="88">
        <v>11815</v>
      </c>
      <c r="F648" s="89">
        <v>4898</v>
      </c>
      <c r="G648" s="98">
        <v>38070</v>
      </c>
      <c r="H648" s="90">
        <v>3572</v>
      </c>
      <c r="I648" s="88">
        <v>322</v>
      </c>
      <c r="J648" s="724"/>
      <c r="K648" s="90">
        <v>3894</v>
      </c>
      <c r="L648" s="311"/>
      <c r="M648" s="605">
        <f>IF(C648&gt;0,(C648/C619)*100,)</f>
        <v>34.942265681889104</v>
      </c>
      <c r="N648" s="605">
        <f t="shared" ref="N648:N650" si="2005">IF(D648&gt;0,(D648/D619)*100,)</f>
        <v>20.728336481319388</v>
      </c>
      <c r="O648" s="605">
        <f t="shared" ref="O648:O650" si="2006">IF(E648&gt;0,(E648/E619)*100,)</f>
        <v>19.253332464231008</v>
      </c>
      <c r="P648" s="606">
        <f t="shared" ref="P648:P650" si="2007">IF(F648&gt;0,(F648/F619)*100,)</f>
        <v>21.39892524793569</v>
      </c>
      <c r="Q648" s="722">
        <f t="shared" ref="Q648:Q650" si="2008">IF(G648&gt;0,(G648/G619)*100,)</f>
        <v>21.068534998007703</v>
      </c>
      <c r="R648" s="608">
        <f t="shared" ref="R648:R650" si="2009">IF(H648&gt;0,(H648/H619)*100,)</f>
        <v>31.918505942275043</v>
      </c>
      <c r="S648" s="605">
        <f t="shared" ref="S648:S650" si="2010">IF(I648&gt;0,(I648/I619)*100,)</f>
        <v>33.966244725738399</v>
      </c>
      <c r="T648" s="606">
        <f t="shared" ref="T648:T650" si="2011">IF(J648&gt;0,(J648/J619)*100,)</f>
        <v>0</v>
      </c>
      <c r="U648" s="609">
        <f t="shared" ref="U648:U650" si="2012">IF(K648&gt;0,(K648/K619)*100,)</f>
        <v>32.078424911442461</v>
      </c>
      <c r="V648" s="766"/>
      <c r="W648" s="767"/>
      <c r="X648" s="767"/>
      <c r="Y648" s="768"/>
      <c r="Z648" s="769"/>
      <c r="AA648" s="769"/>
      <c r="AB648" s="767"/>
      <c r="AC648" s="768"/>
      <c r="AD648" s="769"/>
      <c r="AE648" s="313"/>
    </row>
    <row r="649" spans="1:31">
      <c r="A649" s="276" t="s">
        <v>879</v>
      </c>
      <c r="B649" s="82"/>
      <c r="C649" s="87">
        <v>4639</v>
      </c>
      <c r="D649" s="88">
        <v>19434</v>
      </c>
      <c r="E649" s="88">
        <v>11590</v>
      </c>
      <c r="F649" s="89">
        <v>4824</v>
      </c>
      <c r="G649" s="98">
        <v>40487</v>
      </c>
      <c r="H649" s="90">
        <v>3472</v>
      </c>
      <c r="I649" s="88">
        <v>257</v>
      </c>
      <c r="J649" s="724"/>
      <c r="K649" s="90">
        <v>3729</v>
      </c>
      <c r="L649" s="311"/>
      <c r="M649" s="605">
        <f t="shared" ref="M649:M650" si="2013">IF(C649&gt;0,(C649/C620)*100,)</f>
        <v>36.651655210555425</v>
      </c>
      <c r="N649" s="296">
        <f t="shared" si="2005"/>
        <v>20.824671567261738</v>
      </c>
      <c r="O649" s="296">
        <f t="shared" si="2006"/>
        <v>18.056897142679087</v>
      </c>
      <c r="P649" s="296">
        <f t="shared" si="2007"/>
        <v>20.157954118089506</v>
      </c>
      <c r="Q649" s="297">
        <f t="shared" si="2008"/>
        <v>20.859265518094141</v>
      </c>
      <c r="R649" s="297">
        <f t="shared" si="2009"/>
        <v>38.305383936451896</v>
      </c>
      <c r="S649" s="683">
        <f t="shared" si="2010"/>
        <v>31.533742331288344</v>
      </c>
      <c r="T649" s="298">
        <f t="shared" si="2011"/>
        <v>0</v>
      </c>
      <c r="U649" s="298">
        <f t="shared" si="2012"/>
        <v>37.746735499544485</v>
      </c>
      <c r="V649" s="742"/>
      <c r="W649" s="734"/>
      <c r="X649" s="743"/>
      <c r="Y649" s="743"/>
      <c r="Z649" s="744"/>
      <c r="AA649" s="744"/>
      <c r="AB649" s="743"/>
      <c r="AC649" s="745"/>
      <c r="AD649" s="743"/>
      <c r="AE649" s="313"/>
    </row>
    <row r="650" spans="1:31">
      <c r="A650" s="305" t="s">
        <v>1069</v>
      </c>
      <c r="B650" s="86"/>
      <c r="C650" s="91">
        <v>4962</v>
      </c>
      <c r="D650" s="92">
        <v>20225</v>
      </c>
      <c r="E650" s="92">
        <v>12112</v>
      </c>
      <c r="F650" s="93">
        <v>5040</v>
      </c>
      <c r="G650" s="99">
        <v>42339</v>
      </c>
      <c r="H650" s="94">
        <v>3493</v>
      </c>
      <c r="I650" s="92">
        <v>298</v>
      </c>
      <c r="J650" s="725"/>
      <c r="K650" s="94">
        <v>3791</v>
      </c>
      <c r="L650" s="311"/>
      <c r="M650" s="610">
        <f t="shared" si="2013"/>
        <v>34.636325561915399</v>
      </c>
      <c r="N650" s="299">
        <f t="shared" si="2005"/>
        <v>18.914950526532369</v>
      </c>
      <c r="O650" s="299">
        <f t="shared" si="2006"/>
        <v>14.507821670699277</v>
      </c>
      <c r="P650" s="299">
        <f t="shared" si="2007"/>
        <v>18.386108273748722</v>
      </c>
      <c r="Q650" s="300">
        <f t="shared" si="2008"/>
        <v>18.237777299160026</v>
      </c>
      <c r="R650" s="300">
        <f t="shared" si="2009"/>
        <v>37.534923705136471</v>
      </c>
      <c r="S650" s="684">
        <f t="shared" si="2010"/>
        <v>34.174311926605505</v>
      </c>
      <c r="T650" s="301">
        <f t="shared" si="2011"/>
        <v>0</v>
      </c>
      <c r="U650" s="301">
        <f t="shared" si="2012"/>
        <v>37.247003340538413</v>
      </c>
      <c r="V650" s="746"/>
      <c r="W650" s="747"/>
      <c r="X650" s="748"/>
      <c r="Y650" s="748"/>
      <c r="Z650" s="749"/>
      <c r="AA650" s="749"/>
      <c r="AB650" s="748"/>
      <c r="AC650" s="750"/>
      <c r="AD650" s="748"/>
      <c r="AE650" s="313"/>
    </row>
    <row r="655" spans="1:31" ht="15.75">
      <c r="O655" s="698" t="s">
        <v>1117</v>
      </c>
      <c r="P655" s="698">
        <v>7</v>
      </c>
      <c r="Q655" s="698">
        <v>8</v>
      </c>
      <c r="R655" s="699">
        <v>9</v>
      </c>
      <c r="S655" s="699">
        <v>10</v>
      </c>
      <c r="T655" s="699" t="s">
        <v>1118</v>
      </c>
    </row>
    <row r="656" spans="1:31">
      <c r="N656" s="689"/>
      <c r="O656" s="636" t="s">
        <v>1069</v>
      </c>
      <c r="P656" s="700">
        <f>C650</f>
        <v>4962</v>
      </c>
      <c r="Q656" s="701">
        <f t="shared" ref="Q656:T656" si="2014">D650</f>
        <v>20225</v>
      </c>
      <c r="R656" s="701">
        <f t="shared" si="2014"/>
        <v>12112</v>
      </c>
      <c r="S656" s="702">
        <f t="shared" si="2014"/>
        <v>5040</v>
      </c>
      <c r="T656" s="703">
        <f t="shared" si="2014"/>
        <v>42339</v>
      </c>
    </row>
    <row r="657" spans="13:20">
      <c r="N657" s="635"/>
      <c r="O657" s="637" t="s">
        <v>378</v>
      </c>
      <c r="P657" s="704">
        <f>C621</f>
        <v>14326</v>
      </c>
      <c r="Q657" s="705">
        <f t="shared" ref="Q657:T657" si="2015">D621</f>
        <v>106926</v>
      </c>
      <c r="R657" s="705">
        <f t="shared" si="2015"/>
        <v>83486</v>
      </c>
      <c r="S657" s="706">
        <f t="shared" si="2015"/>
        <v>27412</v>
      </c>
      <c r="T657" s="707">
        <f t="shared" si="2015"/>
        <v>232150</v>
      </c>
    </row>
    <row r="658" spans="13:20" ht="15.75">
      <c r="M658" s="303" t="s">
        <v>453</v>
      </c>
      <c r="N658"/>
      <c r="O658" s="82" t="s">
        <v>377</v>
      </c>
      <c r="P658" s="710">
        <f>C13</f>
        <v>0</v>
      </c>
      <c r="Q658" s="711">
        <f t="shared" ref="Q658:T658" si="2016">D13</f>
        <v>1815</v>
      </c>
      <c r="R658" s="711">
        <f t="shared" si="2016"/>
        <v>8520</v>
      </c>
      <c r="S658" s="712">
        <f t="shared" si="2016"/>
        <v>3367</v>
      </c>
      <c r="T658" s="713">
        <f t="shared" si="2016"/>
        <v>13702</v>
      </c>
    </row>
    <row r="659" spans="13:20" ht="15.75">
      <c r="M659" s="303" t="s">
        <v>749</v>
      </c>
      <c r="N659"/>
      <c r="O659" s="82" t="s">
        <v>377</v>
      </c>
      <c r="P659" s="710">
        <f>C279</f>
        <v>0</v>
      </c>
      <c r="Q659" s="711">
        <f t="shared" ref="Q659:T659" si="2017">D279</f>
        <v>6231</v>
      </c>
      <c r="R659" s="711">
        <f t="shared" si="2017"/>
        <v>4704</v>
      </c>
      <c r="S659" s="712">
        <f t="shared" si="2017"/>
        <v>1362</v>
      </c>
      <c r="T659" s="713">
        <f t="shared" si="2017"/>
        <v>12297</v>
      </c>
    </row>
    <row r="660" spans="13:20" ht="15.75">
      <c r="M660" s="303" t="s">
        <v>582</v>
      </c>
      <c r="N660"/>
      <c r="O660" s="82" t="s">
        <v>377</v>
      </c>
      <c r="P660" s="690">
        <f>C317</f>
        <v>0</v>
      </c>
      <c r="Q660" s="691">
        <f t="shared" ref="Q660:T660" si="2018">D317</f>
        <v>6692</v>
      </c>
      <c r="R660" s="691">
        <f t="shared" si="2018"/>
        <v>10624</v>
      </c>
      <c r="S660" s="692">
        <f t="shared" si="2018"/>
        <v>1553</v>
      </c>
      <c r="T660" s="693">
        <f t="shared" si="2018"/>
        <v>18869</v>
      </c>
    </row>
    <row r="661" spans="13:20" ht="15.75">
      <c r="M661" s="303" t="s">
        <v>758</v>
      </c>
      <c r="N661" s="708"/>
      <c r="O661" s="709" t="s">
        <v>377</v>
      </c>
      <c r="P661" s="710">
        <f>C355</f>
        <v>0</v>
      </c>
      <c r="Q661" s="711">
        <f t="shared" ref="Q661:T661" si="2019">D355</f>
        <v>7562</v>
      </c>
      <c r="R661" s="711">
        <f t="shared" si="2019"/>
        <v>9559</v>
      </c>
      <c r="S661" s="712">
        <f t="shared" si="2019"/>
        <v>1642</v>
      </c>
      <c r="T661" s="713">
        <f t="shared" si="2019"/>
        <v>18763</v>
      </c>
    </row>
    <row r="662" spans="13:20" ht="15.75">
      <c r="N662"/>
      <c r="O662" s="4" t="s">
        <v>1116</v>
      </c>
      <c r="P662" s="694">
        <f>P657-P658-P659-P660-P661</f>
        <v>14326</v>
      </c>
      <c r="Q662" s="695">
        <f t="shared" ref="Q662:T662" si="2020">Q657-Q658-Q659-Q660-Q661</f>
        <v>84626</v>
      </c>
      <c r="R662" s="695">
        <f t="shared" si="2020"/>
        <v>50079</v>
      </c>
      <c r="S662" s="696">
        <f t="shared" si="2020"/>
        <v>19488</v>
      </c>
      <c r="T662" s="697">
        <f t="shared" si="2020"/>
        <v>168519</v>
      </c>
    </row>
    <row r="663" spans="13:20" ht="15.75">
      <c r="N663"/>
      <c r="O663" s="328" t="s">
        <v>940</v>
      </c>
      <c r="P663" s="909">
        <f>(P656/P662)*100</f>
        <v>34.636325561915399</v>
      </c>
      <c r="Q663" s="909">
        <f t="shared" ref="Q663:T663" si="2021">(Q656/Q662)*100</f>
        <v>23.899274454659324</v>
      </c>
      <c r="R663" s="909">
        <f t="shared" si="2021"/>
        <v>24.185786457397313</v>
      </c>
      <c r="S663" s="909">
        <f t="shared" si="2021"/>
        <v>25.862068965517242</v>
      </c>
      <c r="T663" s="909">
        <f t="shared" si="2021"/>
        <v>25.124169974898976</v>
      </c>
    </row>
    <row r="665" spans="13:20" ht="15.75">
      <c r="O665" s="698" t="s">
        <v>1117</v>
      </c>
      <c r="P665" s="698">
        <v>7</v>
      </c>
      <c r="Q665" s="698">
        <v>8</v>
      </c>
      <c r="R665" s="699">
        <v>9</v>
      </c>
      <c r="S665" s="699">
        <v>10</v>
      </c>
      <c r="T665" s="699" t="s">
        <v>1118</v>
      </c>
    </row>
    <row r="666" spans="13:20">
      <c r="N666" s="689"/>
      <c r="O666" s="636" t="s">
        <v>879</v>
      </c>
      <c r="P666" s="700">
        <f>C649</f>
        <v>4639</v>
      </c>
      <c r="Q666" s="701">
        <f>D649</f>
        <v>19434</v>
      </c>
      <c r="R666" s="701">
        <f>E649</f>
        <v>11590</v>
      </c>
      <c r="S666" s="702">
        <f>F649</f>
        <v>4824</v>
      </c>
      <c r="T666" s="703">
        <f>G649</f>
        <v>40487</v>
      </c>
    </row>
    <row r="667" spans="13:20">
      <c r="N667" s="635"/>
      <c r="O667" s="637" t="s">
        <v>1122</v>
      </c>
      <c r="P667" s="704">
        <f>C620</f>
        <v>12657</v>
      </c>
      <c r="Q667" s="705">
        <f>D620</f>
        <v>93322</v>
      </c>
      <c r="R667" s="705">
        <f>E620</f>
        <v>64186</v>
      </c>
      <c r="S667" s="706">
        <f>F620</f>
        <v>23931</v>
      </c>
      <c r="T667" s="707">
        <f>G620</f>
        <v>194096</v>
      </c>
    </row>
    <row r="668" spans="13:20" ht="15.75">
      <c r="M668" s="303" t="s">
        <v>453</v>
      </c>
      <c r="N668"/>
      <c r="O668" s="82" t="s">
        <v>1121</v>
      </c>
      <c r="P668" s="710">
        <f>C12</f>
        <v>0</v>
      </c>
      <c r="Q668" s="711">
        <f>D12</f>
        <v>1589</v>
      </c>
      <c r="R668" s="711">
        <f>E12</f>
        <v>8860</v>
      </c>
      <c r="S668" s="712">
        <f>F12</f>
        <v>3157</v>
      </c>
      <c r="T668" s="713">
        <f>G12</f>
        <v>13606</v>
      </c>
    </row>
    <row r="669" spans="13:20" ht="15.75">
      <c r="M669" s="303" t="s">
        <v>749</v>
      </c>
      <c r="N669"/>
      <c r="O669" s="82" t="s">
        <v>1121</v>
      </c>
      <c r="P669" s="710">
        <f>C278</f>
        <v>0</v>
      </c>
      <c r="Q669" s="711">
        <f>D278</f>
        <v>5619</v>
      </c>
      <c r="R669" s="711">
        <f>E278</f>
        <v>4417</v>
      </c>
      <c r="S669" s="712">
        <f>F278</f>
        <v>1241</v>
      </c>
      <c r="T669" s="713">
        <f>G278</f>
        <v>11277</v>
      </c>
    </row>
    <row r="670" spans="13:20" ht="15.75">
      <c r="M670" s="303" t="s">
        <v>582</v>
      </c>
      <c r="N670"/>
      <c r="O670" s="82" t="s">
        <v>1121</v>
      </c>
      <c r="P670" s="690">
        <f>C316</f>
        <v>0</v>
      </c>
      <c r="Q670" s="691">
        <f>D316</f>
        <v>0</v>
      </c>
      <c r="R670" s="691">
        <f>E316</f>
        <v>0</v>
      </c>
      <c r="S670" s="692">
        <f>F316</f>
        <v>0</v>
      </c>
      <c r="T670" s="693">
        <f>G316</f>
        <v>0</v>
      </c>
    </row>
    <row r="671" spans="13:20" ht="15.75">
      <c r="M671" s="303" t="s">
        <v>758</v>
      </c>
      <c r="N671" s="708"/>
      <c r="O671" s="709" t="s">
        <v>1121</v>
      </c>
      <c r="P671" s="710">
        <f>C354</f>
        <v>0</v>
      </c>
      <c r="Q671" s="711">
        <f>D354</f>
        <v>7654</v>
      </c>
      <c r="R671" s="711">
        <f>E354</f>
        <v>9239</v>
      </c>
      <c r="S671" s="712">
        <f>F354</f>
        <v>1750</v>
      </c>
      <c r="T671" s="713">
        <f>G354</f>
        <v>18643</v>
      </c>
    </row>
    <row r="672" spans="13:20" ht="15.75">
      <c r="N672"/>
      <c r="O672" s="4" t="s">
        <v>1116</v>
      </c>
      <c r="P672" s="694">
        <f>P667-P668-P669-P670-P671</f>
        <v>12657</v>
      </c>
      <c r="Q672" s="695">
        <f t="shared" ref="Q672:T672" si="2022">Q667-Q668-Q669-Q670-Q671</f>
        <v>78460</v>
      </c>
      <c r="R672" s="695">
        <f t="shared" si="2022"/>
        <v>41670</v>
      </c>
      <c r="S672" s="696">
        <f t="shared" si="2022"/>
        <v>17783</v>
      </c>
      <c r="T672" s="697">
        <f t="shared" si="2022"/>
        <v>150570</v>
      </c>
    </row>
    <row r="673" spans="13:20" ht="15.75">
      <c r="N673"/>
      <c r="O673" s="328" t="s">
        <v>940</v>
      </c>
      <c r="P673" s="909">
        <f>(P666/P672)*100</f>
        <v>36.651655210555425</v>
      </c>
      <c r="Q673" s="909">
        <f t="shared" ref="Q673:T673" si="2023">(Q666/Q672)*100</f>
        <v>24.769309202141219</v>
      </c>
      <c r="R673" s="909">
        <f t="shared" si="2023"/>
        <v>27.813774898008159</v>
      </c>
      <c r="S673" s="909">
        <f t="shared" si="2023"/>
        <v>27.127031434516113</v>
      </c>
      <c r="T673" s="909">
        <f t="shared" si="2023"/>
        <v>26.889154546058315</v>
      </c>
    </row>
    <row r="676" spans="13:20">
      <c r="M676" s="962" t="s">
        <v>1222</v>
      </c>
    </row>
  </sheetData>
  <phoneticPr fontId="4" type="noConversion"/>
  <pageMargins left="0.5" right="0.5" top="0.86" bottom="0.83" header="0.5" footer="0.5"/>
  <pageSetup scale="75" fitToHeight="16" orientation="landscape" cellComments="asDisplayed" r:id="rId2"/>
  <headerFooter alignWithMargins="0">
    <oddHeader>&amp;L&amp;"Arial,Bold"&amp;10SREB-State Data Exchange&amp;C&amp;"Arial,Bold"&amp;10Preliminary Tales&amp;R&amp;"Arial,Bold"&amp;10Part 2: Persistence / Progression -- 2-Year  Insts.</oddHeader>
    <oddFooter>&amp;L&amp;"Arial,Bold"&amp;10For Agency Review Only&amp;R&amp;"Arial,Bold"&amp;10December 2009</oddFooter>
  </headerFooter>
  <rowBreaks count="15" manualBreakCount="15">
    <brk id="42" max="26" man="1"/>
    <brk id="80" max="26" man="1"/>
    <brk id="118" max="26" man="1"/>
    <brk id="156" max="26" man="1"/>
    <brk id="194" max="26" man="1"/>
    <brk id="232" max="26" man="1"/>
    <brk id="270" max="26" man="1"/>
    <brk id="308" max="26" man="1"/>
    <brk id="346" max="26" man="1"/>
    <brk id="384" max="26" man="1"/>
    <brk id="422" max="26" man="1"/>
    <brk id="460" max="26" man="1"/>
    <brk id="498" max="26" man="1"/>
    <brk id="536" max="26" man="1"/>
    <brk id="574" max="26" man="1"/>
  </rowBreaks>
  <legacyDrawing r:id="rId3"/>
</worksheet>
</file>

<file path=xl/worksheets/sheet9.xml><?xml version="1.0" encoding="utf-8"?>
<worksheet xmlns="http://schemas.openxmlformats.org/spreadsheetml/2006/main" xmlns:r="http://schemas.openxmlformats.org/officeDocument/2006/relationships">
  <sheetPr codeName="Sheet1">
    <tabColor indexed="18"/>
  </sheetPr>
  <dimension ref="A1:HQ662"/>
  <sheetViews>
    <sheetView topLeftCell="A165" zoomScale="90" zoomScaleNormal="90" workbookViewId="0">
      <selection activeCell="B14" sqref="B14"/>
    </sheetView>
  </sheetViews>
  <sheetFormatPr defaultColWidth="10.75" defaultRowHeight="12.75"/>
  <cols>
    <col min="1" max="1" width="4.5" style="191" bestFit="1" customWidth="1"/>
    <col min="2" max="2" width="45" style="213" customWidth="1"/>
    <col min="3" max="3" width="8.25" style="191" bestFit="1" customWidth="1"/>
    <col min="4" max="4" width="7.875" style="191" customWidth="1"/>
    <col min="5" max="9" width="6.625" style="4" customWidth="1"/>
    <col min="10" max="10" width="6.625" style="17" customWidth="1"/>
    <col min="11" max="11" width="7.75" style="17" customWidth="1"/>
    <col min="12" max="22" width="6.625" style="4" customWidth="1"/>
    <col min="23" max="23" width="6.625" style="17" customWidth="1"/>
    <col min="24" max="34" width="8.375" style="4" customWidth="1"/>
    <col min="35" max="35" width="7.75" style="17" customWidth="1"/>
    <col min="36" max="46" width="7.75" style="4" customWidth="1"/>
    <col min="47" max="47" width="7.75" style="17" customWidth="1"/>
    <col min="48" max="49" width="6.625" style="4" customWidth="1"/>
    <col min="50" max="50" width="6.625" style="17" customWidth="1"/>
    <col min="51" max="52" width="7.125" style="4" customWidth="1"/>
    <col min="53" max="53" width="6.625" style="17" customWidth="1"/>
    <col min="54" max="58" width="6.625" style="4" customWidth="1"/>
    <col min="59" max="59" width="6.625" style="17" customWidth="1"/>
    <col min="60" max="61" width="6.25" style="4" customWidth="1"/>
    <col min="62" max="62" width="6.625" style="17" customWidth="1"/>
    <col min="63" max="63" width="8.25" style="4" customWidth="1"/>
    <col min="64" max="64" width="8.375" style="4" customWidth="1"/>
    <col min="65" max="65" width="6.625" style="17" customWidth="1"/>
    <col min="66" max="66" width="7.125" style="4" customWidth="1"/>
    <col min="67" max="68" width="8" style="4" customWidth="1"/>
    <col min="69" max="70" width="7.125" style="4" customWidth="1"/>
    <col min="71" max="71" width="6.625" style="17" customWidth="1"/>
    <col min="72" max="75" width="6.625" style="4" customWidth="1"/>
    <col min="76" max="76" width="6.625" style="17" customWidth="1"/>
    <col min="77" max="77" width="7.375" style="17" customWidth="1"/>
    <col min="78" max="84" width="6.625" style="4" customWidth="1"/>
    <col min="85" max="85" width="6.625" style="17" customWidth="1"/>
    <col min="86" max="92" width="6.625" style="4" customWidth="1"/>
    <col min="93" max="93" width="6.625" style="17" customWidth="1"/>
    <col min="94" max="101" width="7.625" style="4" customWidth="1"/>
    <col min="102" max="103" width="6.625" style="4" customWidth="1"/>
    <col min="104" max="104" width="6.625" style="17" customWidth="1"/>
    <col min="105" max="106" width="7" style="4" customWidth="1"/>
    <col min="107" max="107" width="6.625" style="17" customWidth="1"/>
    <col min="108" max="110" width="6.625" style="4" customWidth="1"/>
    <col min="111" max="111" width="7.5" style="4" customWidth="1"/>
    <col min="112" max="112" width="7.375" style="4" customWidth="1"/>
    <col min="113" max="113" width="6.625" style="17" customWidth="1"/>
    <col min="114" max="115" width="6.625" style="4" customWidth="1"/>
    <col min="116" max="116" width="6.625" style="17" customWidth="1"/>
    <col min="117" max="118" width="7.125" style="4" customWidth="1"/>
    <col min="119" max="119" width="6.625" style="17" customWidth="1"/>
    <col min="120" max="122" width="6.625" style="4" customWidth="1"/>
    <col min="123" max="123" width="7.75" style="4" customWidth="1"/>
    <col min="124" max="124" width="7.25" style="4" customWidth="1"/>
    <col min="125" max="125" width="6.625" style="17" customWidth="1"/>
    <col min="126" max="126" width="7.125" style="17" customWidth="1"/>
    <col min="127" max="127" width="9.375" style="17" customWidth="1"/>
    <col min="128" max="128" width="11" style="4" customWidth="1"/>
    <col min="129" max="129" width="9.125" style="4" customWidth="1"/>
    <col min="130" max="130" width="9.125" style="17" customWidth="1"/>
    <col min="131" max="131" width="10.25" style="17" customWidth="1"/>
    <col min="132" max="133" width="8.5" style="4" customWidth="1"/>
    <col min="134" max="134" width="11.25" style="4" customWidth="1"/>
    <col min="135" max="136" width="8.5" style="4" customWidth="1"/>
    <col min="137" max="137" width="11" style="4" customWidth="1"/>
    <col min="138" max="139" width="8.5" style="4" customWidth="1"/>
    <col min="140" max="140" width="10.25" style="4" customWidth="1"/>
    <col min="141" max="142" width="8.5" style="4" customWidth="1"/>
    <col min="143" max="143" width="10.875" style="4" customWidth="1"/>
    <col min="144" max="144" width="8.5" style="4" customWidth="1"/>
    <col min="145" max="145" width="10.875" style="180" bestFit="1" customWidth="1"/>
    <col min="146" max="155" width="8.5" style="180" customWidth="1"/>
    <col min="156" max="164" width="7.75" style="180" customWidth="1"/>
    <col min="165" max="165" width="7.375" style="180" customWidth="1"/>
    <col min="166" max="166" width="7.5" style="180" customWidth="1"/>
    <col min="167" max="173" width="9" style="180" customWidth="1"/>
    <col min="174" max="174" width="8.75" style="180" bestFit="1" customWidth="1"/>
    <col min="175" max="175" width="9" style="180" customWidth="1"/>
    <col min="176" max="179" width="7" style="180" customWidth="1"/>
    <col min="180" max="185" width="8.375" style="180" customWidth="1"/>
    <col min="186" max="191" width="8.5" style="180" customWidth="1"/>
    <col min="192" max="197" width="8.875" style="180" customWidth="1"/>
    <col min="198" max="198" width="8.125" style="180" customWidth="1"/>
    <col min="199" max="199" width="7.75" style="180" customWidth="1"/>
    <col min="200" max="200" width="10" style="180" bestFit="1" customWidth="1"/>
    <col min="201" max="201" width="10" style="180" customWidth="1"/>
    <col min="202" max="202" width="8.625" style="180" customWidth="1"/>
    <col min="203" max="203" width="10.25" style="180" bestFit="1" customWidth="1"/>
    <col min="204" max="205" width="7.75" style="180" customWidth="1"/>
    <col min="206" max="206" width="10" style="180" bestFit="1" customWidth="1"/>
    <col min="207" max="207" width="10" style="180" customWidth="1"/>
    <col min="208" max="208" width="7.75" style="180" customWidth="1"/>
    <col min="209" max="209" width="10.25" style="180" bestFit="1" customWidth="1"/>
    <col min="210" max="216" width="7.25" style="180" customWidth="1"/>
    <col min="217" max="223" width="7.625" style="180" customWidth="1"/>
    <col min="224" max="16384" width="10.75" style="180"/>
  </cols>
  <sheetData>
    <row r="1" spans="1:224">
      <c r="A1" s="331"/>
      <c r="B1" s="332" t="s">
        <v>828</v>
      </c>
      <c r="C1" s="333"/>
      <c r="D1" s="333"/>
      <c r="E1" s="843" t="s">
        <v>395</v>
      </c>
      <c r="F1" s="660"/>
      <c r="G1" s="68"/>
      <c r="H1" s="68"/>
      <c r="I1" s="96"/>
      <c r="J1" s="96"/>
      <c r="K1" s="96"/>
      <c r="L1" s="334"/>
      <c r="M1" s="68"/>
      <c r="N1" s="68"/>
      <c r="O1" s="335"/>
      <c r="P1" s="335"/>
      <c r="Q1" s="68"/>
      <c r="R1" s="68"/>
      <c r="S1" s="68"/>
      <c r="T1" s="68"/>
      <c r="U1" s="68"/>
      <c r="V1" s="96"/>
      <c r="W1" s="336"/>
      <c r="X1" s="334"/>
      <c r="Y1" s="68"/>
      <c r="Z1" s="68"/>
      <c r="AA1" s="335"/>
      <c r="AB1" s="335"/>
      <c r="AC1" s="68"/>
      <c r="AD1" s="68"/>
      <c r="AE1" s="68"/>
      <c r="AF1" s="68"/>
      <c r="AG1" s="68"/>
      <c r="AH1" s="96"/>
      <c r="AI1" s="96"/>
      <c r="AJ1" s="337"/>
      <c r="AK1" s="337"/>
      <c r="AL1" s="337"/>
      <c r="AM1" s="337"/>
      <c r="AN1" s="337"/>
      <c r="AO1" s="337"/>
      <c r="AP1" s="337"/>
      <c r="AQ1" s="337"/>
      <c r="AR1" s="337"/>
      <c r="AS1" s="337"/>
      <c r="AT1" s="337"/>
      <c r="AU1" s="338"/>
      <c r="AV1" s="339"/>
      <c r="AW1" s="96"/>
      <c r="AX1" s="96"/>
      <c r="AY1" s="339"/>
      <c r="AZ1" s="96"/>
      <c r="BA1" s="96"/>
      <c r="BB1" s="340"/>
      <c r="BC1" s="340"/>
      <c r="BD1" s="341"/>
      <c r="BE1" s="335"/>
      <c r="BF1" s="96"/>
      <c r="BG1" s="96"/>
      <c r="BH1" s="335"/>
      <c r="BI1" s="96"/>
      <c r="BJ1" s="96"/>
      <c r="BK1" s="335"/>
      <c r="BL1" s="96"/>
      <c r="BM1" s="96"/>
      <c r="BN1" s="340"/>
      <c r="BO1" s="343"/>
      <c r="BP1" s="343"/>
      <c r="BQ1" s="342"/>
      <c r="BR1" s="96"/>
      <c r="BS1" s="96"/>
      <c r="BT1" s="344" t="s">
        <v>711</v>
      </c>
      <c r="BU1" s="345"/>
      <c r="BV1" s="345"/>
      <c r="BW1" s="96"/>
      <c r="BX1" s="96"/>
      <c r="BY1" s="96"/>
      <c r="BZ1" s="337"/>
      <c r="CA1" s="345"/>
      <c r="CB1" s="345"/>
      <c r="CC1" s="345"/>
      <c r="CD1" s="345"/>
      <c r="CE1" s="345"/>
      <c r="CF1" s="96"/>
      <c r="CG1" s="96"/>
      <c r="CH1" s="335"/>
      <c r="CI1" s="345"/>
      <c r="CJ1" s="345"/>
      <c r="CK1" s="345"/>
      <c r="CL1" s="345"/>
      <c r="CM1" s="345"/>
      <c r="CN1" s="96"/>
      <c r="CO1" s="96"/>
      <c r="CP1" s="340"/>
      <c r="CQ1" s="340"/>
      <c r="CR1" s="340"/>
      <c r="CS1" s="340"/>
      <c r="CT1" s="340"/>
      <c r="CU1" s="340"/>
      <c r="CV1" s="340"/>
      <c r="CW1" s="341"/>
      <c r="CX1" s="335"/>
      <c r="CY1" s="96"/>
      <c r="CZ1" s="96"/>
      <c r="DA1" s="335"/>
      <c r="DB1" s="96"/>
      <c r="DC1" s="96"/>
      <c r="DD1" s="335"/>
      <c r="DE1" s="335"/>
      <c r="DF1" s="343"/>
      <c r="DG1" s="335"/>
      <c r="DH1" s="96"/>
      <c r="DI1" s="96"/>
      <c r="DJ1" s="335"/>
      <c r="DK1" s="96"/>
      <c r="DL1" s="96"/>
      <c r="DM1" s="335"/>
      <c r="DN1" s="96"/>
      <c r="DO1" s="96"/>
      <c r="DP1" s="335"/>
      <c r="DQ1" s="335"/>
      <c r="DR1" s="343"/>
      <c r="DS1" s="335"/>
      <c r="DT1" s="96"/>
      <c r="DU1" s="96"/>
      <c r="DV1" s="403"/>
      <c r="DW1" s="399"/>
      <c r="DX1" s="399"/>
      <c r="DY1" s="399"/>
      <c r="DZ1" s="399"/>
      <c r="EA1" s="399"/>
      <c r="EB1" s="399"/>
      <c r="EC1" s="399"/>
      <c r="ED1" s="399"/>
      <c r="EE1" s="399"/>
      <c r="EF1" s="400"/>
      <c r="EG1" s="399"/>
      <c r="EH1" s="399"/>
      <c r="EI1" s="399"/>
      <c r="EJ1" s="399"/>
      <c r="EK1" s="398"/>
      <c r="EL1" s="398"/>
      <c r="EM1" s="398"/>
      <c r="EN1" s="398"/>
      <c r="EO1" s="398"/>
    </row>
    <row r="2" spans="1:224" ht="13.5" thickBot="1">
      <c r="A2" s="331"/>
      <c r="B2" s="346"/>
      <c r="C2" s="331"/>
      <c r="D2" s="333"/>
      <c r="E2" s="844" t="s">
        <v>735</v>
      </c>
      <c r="F2" s="841"/>
      <c r="G2" s="842"/>
      <c r="H2" s="347"/>
      <c r="I2" s="348"/>
      <c r="J2" s="348"/>
      <c r="K2" s="348"/>
      <c r="L2" s="349"/>
      <c r="M2" s="347"/>
      <c r="N2" s="347"/>
      <c r="O2" s="350"/>
      <c r="P2" s="350"/>
      <c r="Q2" s="347"/>
      <c r="R2" s="347"/>
      <c r="S2" s="347"/>
      <c r="T2" s="347"/>
      <c r="U2" s="347"/>
      <c r="V2" s="348"/>
      <c r="W2" s="351"/>
      <c r="X2" s="349"/>
      <c r="Y2" s="347"/>
      <c r="Z2" s="347"/>
      <c r="AA2" s="350"/>
      <c r="AB2" s="350"/>
      <c r="AC2" s="347"/>
      <c r="AD2" s="347"/>
      <c r="AE2" s="347"/>
      <c r="AF2" s="347"/>
      <c r="AG2" s="347"/>
      <c r="AH2" s="348"/>
      <c r="AI2" s="348"/>
      <c r="AJ2" s="340"/>
      <c r="AK2" s="340"/>
      <c r="AL2" s="340"/>
      <c r="AM2" s="340"/>
      <c r="AN2" s="340"/>
      <c r="AO2" s="340"/>
      <c r="AP2" s="340"/>
      <c r="AQ2" s="340"/>
      <c r="AR2" s="340"/>
      <c r="AS2" s="340"/>
      <c r="AT2" s="340"/>
      <c r="AU2" s="341"/>
      <c r="AV2" s="352" t="s">
        <v>774</v>
      </c>
      <c r="AW2" s="348"/>
      <c r="AX2" s="348"/>
      <c r="AY2" s="353"/>
      <c r="AZ2" s="348"/>
      <c r="BA2" s="348"/>
      <c r="BB2" s="354"/>
      <c r="BC2" s="354"/>
      <c r="BD2" s="355"/>
      <c r="BE2" s="352" t="s">
        <v>712</v>
      </c>
      <c r="BF2" s="348"/>
      <c r="BG2" s="348"/>
      <c r="BH2" s="356"/>
      <c r="BI2" s="348"/>
      <c r="BJ2" s="348"/>
      <c r="BK2" s="342"/>
      <c r="BL2" s="348"/>
      <c r="BM2" s="348"/>
      <c r="BN2" s="357"/>
      <c r="BO2" s="358"/>
      <c r="BP2" s="343"/>
      <c r="BQ2" s="342"/>
      <c r="BR2" s="348"/>
      <c r="BS2" s="348"/>
      <c r="BT2" s="359" t="s">
        <v>735</v>
      </c>
      <c r="BU2" s="360"/>
      <c r="BV2" s="360"/>
      <c r="BW2" s="348"/>
      <c r="BX2" s="348"/>
      <c r="BY2" s="348"/>
      <c r="BZ2" s="337"/>
      <c r="CA2" s="360"/>
      <c r="CB2" s="360"/>
      <c r="CC2" s="360"/>
      <c r="CD2" s="360"/>
      <c r="CE2" s="360"/>
      <c r="CF2" s="348"/>
      <c r="CG2" s="348"/>
      <c r="CH2" s="350"/>
      <c r="CI2" s="360"/>
      <c r="CJ2" s="360"/>
      <c r="CK2" s="360"/>
      <c r="CL2" s="360"/>
      <c r="CM2" s="360"/>
      <c r="CN2" s="348"/>
      <c r="CO2" s="348"/>
      <c r="CP2" s="340"/>
      <c r="CQ2" s="340"/>
      <c r="CR2" s="340"/>
      <c r="CS2" s="340"/>
      <c r="CT2" s="340"/>
      <c r="CU2" s="340"/>
      <c r="CV2" s="340"/>
      <c r="CW2" s="341"/>
      <c r="CX2" s="361" t="s">
        <v>443</v>
      </c>
      <c r="CY2" s="348"/>
      <c r="CZ2" s="348"/>
      <c r="DA2" s="345"/>
      <c r="DB2" s="348"/>
      <c r="DC2" s="348"/>
      <c r="DD2" s="335"/>
      <c r="DE2" s="335"/>
      <c r="DF2" s="343"/>
      <c r="DG2" s="361" t="s">
        <v>736</v>
      </c>
      <c r="DH2" s="348"/>
      <c r="DI2" s="348"/>
      <c r="DJ2" s="345"/>
      <c r="DK2" s="348"/>
      <c r="DL2" s="348"/>
      <c r="DM2" s="345"/>
      <c r="DN2" s="348"/>
      <c r="DO2" s="348"/>
      <c r="DP2" s="335"/>
      <c r="DQ2" s="335"/>
      <c r="DR2" s="343"/>
      <c r="DS2" s="345"/>
      <c r="DT2" s="348"/>
      <c r="DU2" s="894"/>
      <c r="DV2" s="410"/>
      <c r="DW2" s="399"/>
      <c r="DX2" s="399"/>
      <c r="DY2" s="399"/>
      <c r="DZ2" s="399"/>
      <c r="EA2" s="399"/>
      <c r="EB2" s="399"/>
      <c r="EC2" s="399"/>
      <c r="ED2" s="399"/>
      <c r="EE2" s="399"/>
      <c r="EF2" s="400"/>
      <c r="EG2" s="399"/>
      <c r="EH2" s="399"/>
      <c r="EI2" s="399"/>
      <c r="EJ2" s="399"/>
      <c r="EK2" s="401"/>
      <c r="EL2" s="401"/>
      <c r="EM2" s="401"/>
      <c r="EN2" s="401"/>
      <c r="EO2" s="401"/>
    </row>
    <row r="3" spans="1:224" ht="68.25" customHeight="1" thickBot="1">
      <c r="A3" s="331"/>
      <c r="B3" s="362" t="s">
        <v>829</v>
      </c>
      <c r="C3" s="333"/>
      <c r="D3" s="333"/>
      <c r="E3" s="893" t="s">
        <v>1212</v>
      </c>
      <c r="F3" s="628"/>
      <c r="G3" s="174"/>
      <c r="H3" s="363"/>
      <c r="I3" s="97"/>
      <c r="J3" s="97"/>
      <c r="K3" s="97"/>
      <c r="L3" s="364" t="s">
        <v>444</v>
      </c>
      <c r="M3" s="365"/>
      <c r="N3" s="174"/>
      <c r="O3" s="366"/>
      <c r="P3" s="366"/>
      <c r="Q3" s="174"/>
      <c r="R3" s="363"/>
      <c r="S3" s="363"/>
      <c r="T3" s="363"/>
      <c r="U3" s="363"/>
      <c r="V3" s="97"/>
      <c r="W3" s="367"/>
      <c r="X3" s="364" t="s">
        <v>445</v>
      </c>
      <c r="Y3" s="174"/>
      <c r="Z3" s="174"/>
      <c r="AA3" s="368"/>
      <c r="AB3" s="368"/>
      <c r="AC3" s="174"/>
      <c r="AD3" s="363"/>
      <c r="AE3" s="363"/>
      <c r="AF3" s="363"/>
      <c r="AG3" s="363"/>
      <c r="AH3" s="97"/>
      <c r="AI3" s="97"/>
      <c r="AJ3" s="369" t="s">
        <v>830</v>
      </c>
      <c r="AK3" s="370"/>
      <c r="AL3" s="371"/>
      <c r="AM3" s="371"/>
      <c r="AN3" s="371"/>
      <c r="AO3" s="371"/>
      <c r="AP3" s="371"/>
      <c r="AQ3" s="371"/>
      <c r="AR3" s="371"/>
      <c r="AS3" s="371"/>
      <c r="AT3" s="371"/>
      <c r="AU3" s="372"/>
      <c r="AV3" s="373" t="s">
        <v>446</v>
      </c>
      <c r="AW3" s="97"/>
      <c r="AX3" s="97"/>
      <c r="AY3" s="374" t="s">
        <v>447</v>
      </c>
      <c r="AZ3" s="97"/>
      <c r="BA3" s="97"/>
      <c r="BB3" s="375" t="s">
        <v>831</v>
      </c>
      <c r="BC3" s="376"/>
      <c r="BD3" s="377"/>
      <c r="BE3" s="378" t="s">
        <v>448</v>
      </c>
      <c r="BF3" s="97"/>
      <c r="BG3" s="97"/>
      <c r="BH3" s="379" t="s">
        <v>1213</v>
      </c>
      <c r="BI3" s="97"/>
      <c r="BJ3" s="97"/>
      <c r="BK3" s="364" t="s">
        <v>1214</v>
      </c>
      <c r="BL3" s="97"/>
      <c r="BM3" s="97"/>
      <c r="BN3" s="380" t="s">
        <v>1215</v>
      </c>
      <c r="BO3" s="375"/>
      <c r="BP3" s="381"/>
      <c r="BQ3" s="364" t="s">
        <v>1216</v>
      </c>
      <c r="BR3" s="97"/>
      <c r="BS3" s="97"/>
      <c r="BT3" s="631" t="s">
        <v>941</v>
      </c>
      <c r="BU3" s="382"/>
      <c r="BV3" s="382"/>
      <c r="BW3" s="382"/>
      <c r="BX3" s="97"/>
      <c r="BY3" s="97"/>
      <c r="BZ3" s="629" t="s">
        <v>434</v>
      </c>
      <c r="CA3" s="628"/>
      <c r="CB3" s="382"/>
      <c r="CC3" s="382"/>
      <c r="CD3" s="382"/>
      <c r="CE3" s="382"/>
      <c r="CF3" s="97"/>
      <c r="CG3" s="97"/>
      <c r="CH3" s="630" t="s">
        <v>449</v>
      </c>
      <c r="CI3" s="382"/>
      <c r="CK3" s="382"/>
      <c r="CL3" s="382"/>
      <c r="CM3" s="382"/>
      <c r="CN3" s="97"/>
      <c r="CO3" s="97"/>
      <c r="CP3" s="375" t="s">
        <v>832</v>
      </c>
      <c r="CQ3" s="370"/>
      <c r="CR3" s="626"/>
      <c r="CS3" s="370"/>
      <c r="CT3" s="370"/>
      <c r="CU3" s="370"/>
      <c r="CV3" s="370"/>
      <c r="CW3" s="372"/>
      <c r="CX3" s="378" t="s">
        <v>441</v>
      </c>
      <c r="CY3" s="97"/>
      <c r="CZ3" s="97"/>
      <c r="DA3" s="383" t="s">
        <v>450</v>
      </c>
      <c r="DB3" s="97"/>
      <c r="DC3" s="97"/>
      <c r="DD3" s="375" t="s">
        <v>833</v>
      </c>
      <c r="DE3" s="375"/>
      <c r="DF3" s="381"/>
      <c r="DG3" s="378" t="s">
        <v>813</v>
      </c>
      <c r="DH3" s="97"/>
      <c r="DI3" s="97"/>
      <c r="DJ3" s="383" t="s">
        <v>1217</v>
      </c>
      <c r="DK3" s="97"/>
      <c r="DL3" s="97"/>
      <c r="DM3" s="383" t="s">
        <v>1218</v>
      </c>
      <c r="DN3" s="97"/>
      <c r="DO3" s="97"/>
      <c r="DP3" s="375" t="s">
        <v>1215</v>
      </c>
      <c r="DQ3" s="375"/>
      <c r="DR3" s="381"/>
      <c r="DS3" s="383" t="s">
        <v>1219</v>
      </c>
      <c r="DT3" s="97"/>
      <c r="DU3" s="97"/>
      <c r="DV3" s="402"/>
      <c r="DW3" s="661" t="s">
        <v>451</v>
      </c>
      <c r="DX3" s="662"/>
      <c r="DY3" s="661"/>
      <c r="DZ3" s="661"/>
      <c r="EA3" s="661"/>
      <c r="EB3" s="661"/>
      <c r="EC3" s="661"/>
      <c r="ED3" s="661"/>
      <c r="EE3" s="661"/>
      <c r="EF3" s="663"/>
      <c r="EG3" s="661"/>
      <c r="EH3" s="661"/>
      <c r="EI3" s="661"/>
      <c r="EJ3" s="661"/>
      <c r="EK3" s="664"/>
      <c r="EL3" s="664"/>
      <c r="EM3" s="664"/>
      <c r="EN3" s="664"/>
      <c r="EO3" s="401"/>
    </row>
    <row r="4" spans="1:224" ht="36" customHeight="1">
      <c r="A4" s="384" t="s">
        <v>394</v>
      </c>
      <c r="B4" s="385" t="s">
        <v>392</v>
      </c>
      <c r="C4" s="384" t="s">
        <v>398</v>
      </c>
      <c r="D4" s="384" t="s">
        <v>393</v>
      </c>
      <c r="E4" s="192">
        <v>2002</v>
      </c>
      <c r="F4" s="845">
        <v>2003</v>
      </c>
      <c r="G4" s="386">
        <v>2004</v>
      </c>
      <c r="H4" s="386">
        <v>2005</v>
      </c>
      <c r="I4" s="386">
        <v>2006</v>
      </c>
      <c r="J4" s="386">
        <v>2007</v>
      </c>
      <c r="K4" s="387">
        <v>2008</v>
      </c>
      <c r="L4" s="388">
        <v>1997</v>
      </c>
      <c r="M4" s="386">
        <v>1998</v>
      </c>
      <c r="N4" s="386">
        <v>1999</v>
      </c>
      <c r="O4" s="389">
        <v>2000</v>
      </c>
      <c r="P4" s="389">
        <v>2001</v>
      </c>
      <c r="Q4" s="386">
        <v>2002</v>
      </c>
      <c r="R4" s="386">
        <v>2003</v>
      </c>
      <c r="S4" s="386">
        <v>2004</v>
      </c>
      <c r="T4" s="386">
        <v>2005</v>
      </c>
      <c r="U4" s="386">
        <v>2006</v>
      </c>
      <c r="V4" s="386">
        <v>2007</v>
      </c>
      <c r="W4" s="390">
        <v>2008</v>
      </c>
      <c r="X4" s="391" t="s">
        <v>738</v>
      </c>
      <c r="Y4" s="392" t="s">
        <v>739</v>
      </c>
      <c r="Z4" s="392" t="s">
        <v>740</v>
      </c>
      <c r="AA4" s="389" t="s">
        <v>737</v>
      </c>
      <c r="AB4" s="389" t="s">
        <v>713</v>
      </c>
      <c r="AC4" s="386" t="s">
        <v>756</v>
      </c>
      <c r="AD4" s="386" t="s">
        <v>757</v>
      </c>
      <c r="AE4" s="386" t="s">
        <v>788</v>
      </c>
      <c r="AF4" s="386" t="s">
        <v>789</v>
      </c>
      <c r="AG4" s="386" t="s">
        <v>452</v>
      </c>
      <c r="AH4" s="386" t="s">
        <v>834</v>
      </c>
      <c r="AI4" s="387" t="s">
        <v>942</v>
      </c>
      <c r="AJ4" s="393">
        <v>1997</v>
      </c>
      <c r="AK4" s="394">
        <v>1998</v>
      </c>
      <c r="AL4" s="394">
        <v>1999</v>
      </c>
      <c r="AM4" s="394">
        <v>2000</v>
      </c>
      <c r="AN4" s="394">
        <v>2001</v>
      </c>
      <c r="AO4" s="394">
        <v>2002</v>
      </c>
      <c r="AP4" s="394">
        <v>2003</v>
      </c>
      <c r="AQ4" s="394">
        <v>2004</v>
      </c>
      <c r="AR4" s="394">
        <v>2005</v>
      </c>
      <c r="AS4" s="394">
        <v>2006</v>
      </c>
      <c r="AT4" s="394">
        <v>2007</v>
      </c>
      <c r="AU4" s="395">
        <v>2008</v>
      </c>
      <c r="AV4" s="193" t="s">
        <v>452</v>
      </c>
      <c r="AW4" s="386" t="s">
        <v>834</v>
      </c>
      <c r="AX4" s="387" t="s">
        <v>942</v>
      </c>
      <c r="AY4" s="192" t="s">
        <v>452</v>
      </c>
      <c r="AZ4" s="386" t="s">
        <v>834</v>
      </c>
      <c r="BA4" s="387" t="s">
        <v>942</v>
      </c>
      <c r="BB4" s="393" t="s">
        <v>452</v>
      </c>
      <c r="BC4" s="394" t="s">
        <v>834</v>
      </c>
      <c r="BD4" s="395" t="s">
        <v>942</v>
      </c>
      <c r="BE4" s="194" t="s">
        <v>713</v>
      </c>
      <c r="BF4" s="386" t="s">
        <v>756</v>
      </c>
      <c r="BG4" s="387" t="s">
        <v>757</v>
      </c>
      <c r="BH4" s="195" t="s">
        <v>713</v>
      </c>
      <c r="BI4" s="386" t="s">
        <v>756</v>
      </c>
      <c r="BJ4" s="387" t="s">
        <v>757</v>
      </c>
      <c r="BK4" s="195" t="s">
        <v>713</v>
      </c>
      <c r="BL4" s="386" t="s">
        <v>756</v>
      </c>
      <c r="BM4" s="387" t="s">
        <v>757</v>
      </c>
      <c r="BN4" s="393" t="s">
        <v>713</v>
      </c>
      <c r="BO4" s="394" t="s">
        <v>756</v>
      </c>
      <c r="BP4" s="395" t="s">
        <v>757</v>
      </c>
      <c r="BQ4" s="195" t="s">
        <v>738</v>
      </c>
      <c r="BR4" s="386" t="s">
        <v>739</v>
      </c>
      <c r="BS4" s="387" t="s">
        <v>740</v>
      </c>
      <c r="BT4" s="196">
        <v>2003</v>
      </c>
      <c r="BU4" s="396">
        <v>2004</v>
      </c>
      <c r="BV4" s="396">
        <v>2005</v>
      </c>
      <c r="BW4" s="386">
        <v>2006</v>
      </c>
      <c r="BX4" s="386">
        <v>2007</v>
      </c>
      <c r="BY4" s="387">
        <v>2008</v>
      </c>
      <c r="BZ4" s="865" t="s">
        <v>713</v>
      </c>
      <c r="CA4" s="396" t="s">
        <v>1114</v>
      </c>
      <c r="CB4" s="396" t="s">
        <v>757</v>
      </c>
      <c r="CC4" s="396" t="s">
        <v>788</v>
      </c>
      <c r="CD4" s="396" t="s">
        <v>789</v>
      </c>
      <c r="CE4" s="396" t="s">
        <v>452</v>
      </c>
      <c r="CF4" s="386" t="s">
        <v>834</v>
      </c>
      <c r="CG4" s="387" t="s">
        <v>942</v>
      </c>
      <c r="CH4" s="396" t="s">
        <v>713</v>
      </c>
      <c r="CI4" s="396" t="s">
        <v>756</v>
      </c>
      <c r="CJ4" s="396" t="s">
        <v>757</v>
      </c>
      <c r="CK4" s="396" t="s">
        <v>788</v>
      </c>
      <c r="CL4" s="396" t="s">
        <v>789</v>
      </c>
      <c r="CM4" s="396" t="s">
        <v>452</v>
      </c>
      <c r="CN4" s="386" t="s">
        <v>834</v>
      </c>
      <c r="CO4" s="387" t="s">
        <v>942</v>
      </c>
      <c r="CP4" s="393">
        <v>2001</v>
      </c>
      <c r="CQ4" s="397">
        <v>2002</v>
      </c>
      <c r="CR4" s="627">
        <v>2003</v>
      </c>
      <c r="CS4" s="397">
        <v>2004</v>
      </c>
      <c r="CT4" s="397">
        <v>2005</v>
      </c>
      <c r="CU4" s="397">
        <v>2006</v>
      </c>
      <c r="CV4" s="397">
        <v>2007</v>
      </c>
      <c r="CW4" s="395">
        <v>2008</v>
      </c>
      <c r="CX4" s="194" t="s">
        <v>452</v>
      </c>
      <c r="CY4" s="386" t="s">
        <v>834</v>
      </c>
      <c r="CZ4" s="387" t="s">
        <v>942</v>
      </c>
      <c r="DA4" s="195" t="s">
        <v>452</v>
      </c>
      <c r="DB4" s="386" t="s">
        <v>834</v>
      </c>
      <c r="DC4" s="387" t="s">
        <v>942</v>
      </c>
      <c r="DD4" s="393" t="s">
        <v>452</v>
      </c>
      <c r="DE4" s="394" t="s">
        <v>834</v>
      </c>
      <c r="DF4" s="395" t="s">
        <v>942</v>
      </c>
      <c r="DG4" s="194" t="s">
        <v>788</v>
      </c>
      <c r="DH4" s="386" t="s">
        <v>789</v>
      </c>
      <c r="DI4" s="387" t="s">
        <v>452</v>
      </c>
      <c r="DJ4" s="195" t="s">
        <v>788</v>
      </c>
      <c r="DK4" s="386" t="s">
        <v>789</v>
      </c>
      <c r="DL4" s="387" t="s">
        <v>452</v>
      </c>
      <c r="DM4" s="195" t="s">
        <v>788</v>
      </c>
      <c r="DN4" s="386" t="s">
        <v>789</v>
      </c>
      <c r="DO4" s="387" t="s">
        <v>452</v>
      </c>
      <c r="DP4" s="393" t="s">
        <v>788</v>
      </c>
      <c r="DQ4" s="394" t="s">
        <v>789</v>
      </c>
      <c r="DR4" s="395" t="s">
        <v>452</v>
      </c>
      <c r="DS4" s="195" t="s">
        <v>713</v>
      </c>
      <c r="DT4" s="386" t="s">
        <v>756</v>
      </c>
      <c r="DU4" s="895" t="s">
        <v>757</v>
      </c>
      <c r="DV4" s="410"/>
      <c r="DW4" s="661" t="s">
        <v>943</v>
      </c>
      <c r="DX4" s="661" t="s">
        <v>944</v>
      </c>
      <c r="DY4" s="661"/>
      <c r="DZ4" s="661" t="s">
        <v>945</v>
      </c>
      <c r="EA4" s="661" t="s">
        <v>946</v>
      </c>
      <c r="EB4" s="661"/>
      <c r="EC4" s="661" t="s">
        <v>947</v>
      </c>
      <c r="ED4" s="661" t="s">
        <v>948</v>
      </c>
      <c r="EE4" s="661"/>
      <c r="EF4" s="665" t="s">
        <v>949</v>
      </c>
      <c r="EG4" s="661" t="s">
        <v>950</v>
      </c>
      <c r="EH4" s="661"/>
      <c r="EI4" s="661" t="s">
        <v>951</v>
      </c>
      <c r="EJ4" s="661" t="s">
        <v>952</v>
      </c>
      <c r="EK4" s="664"/>
      <c r="EL4" s="661" t="s">
        <v>953</v>
      </c>
      <c r="EM4" s="661" t="s">
        <v>491</v>
      </c>
      <c r="EN4" s="664"/>
      <c r="EO4" s="401"/>
    </row>
    <row r="5" spans="1:224" s="179" customFormat="1" ht="44.25" customHeight="1">
      <c r="A5" s="404" t="s">
        <v>394</v>
      </c>
      <c r="B5" s="405" t="s">
        <v>392</v>
      </c>
      <c r="C5" s="404" t="s">
        <v>398</v>
      </c>
      <c r="D5" s="404" t="s">
        <v>393</v>
      </c>
      <c r="E5" s="407" t="s">
        <v>1142</v>
      </c>
      <c r="F5" s="407" t="s">
        <v>781</v>
      </c>
      <c r="G5" s="407" t="s">
        <v>342</v>
      </c>
      <c r="H5" s="407" t="s">
        <v>790</v>
      </c>
      <c r="I5" s="407" t="s">
        <v>687</v>
      </c>
      <c r="J5" s="407" t="s">
        <v>835</v>
      </c>
      <c r="K5" s="407" t="s">
        <v>954</v>
      </c>
      <c r="L5" s="406" t="s">
        <v>782</v>
      </c>
      <c r="M5" s="407" t="s">
        <v>783</v>
      </c>
      <c r="N5" s="407" t="s">
        <v>343</v>
      </c>
      <c r="O5" s="407" t="s">
        <v>784</v>
      </c>
      <c r="P5" s="407" t="s">
        <v>785</v>
      </c>
      <c r="Q5" s="407" t="s">
        <v>786</v>
      </c>
      <c r="R5" s="407" t="s">
        <v>787</v>
      </c>
      <c r="S5" s="407" t="s">
        <v>344</v>
      </c>
      <c r="T5" s="407" t="s">
        <v>791</v>
      </c>
      <c r="U5" s="407" t="s">
        <v>688</v>
      </c>
      <c r="V5" s="407" t="s">
        <v>836</v>
      </c>
      <c r="W5" s="408" t="s">
        <v>955</v>
      </c>
      <c r="X5" s="406" t="s">
        <v>350</v>
      </c>
      <c r="Y5" s="407" t="s">
        <v>351</v>
      </c>
      <c r="Z5" s="407" t="s">
        <v>345</v>
      </c>
      <c r="AA5" s="407" t="s">
        <v>353</v>
      </c>
      <c r="AB5" s="407" t="s">
        <v>354</v>
      </c>
      <c r="AC5" s="407" t="s">
        <v>355</v>
      </c>
      <c r="AD5" s="407" t="s">
        <v>356</v>
      </c>
      <c r="AE5" s="407" t="s">
        <v>346</v>
      </c>
      <c r="AF5" s="407" t="s">
        <v>792</v>
      </c>
      <c r="AG5" s="407" t="s">
        <v>689</v>
      </c>
      <c r="AH5" s="407" t="s">
        <v>837</v>
      </c>
      <c r="AI5" s="407" t="s">
        <v>956</v>
      </c>
      <c r="AJ5" s="406" t="s">
        <v>775</v>
      </c>
      <c r="AK5" s="407" t="s">
        <v>776</v>
      </c>
      <c r="AL5" s="407" t="s">
        <v>339</v>
      </c>
      <c r="AM5" s="407" t="s">
        <v>777</v>
      </c>
      <c r="AN5" s="407" t="s">
        <v>778</v>
      </c>
      <c r="AO5" s="407" t="s">
        <v>779</v>
      </c>
      <c r="AP5" s="407" t="s">
        <v>780</v>
      </c>
      <c r="AQ5" s="407" t="s">
        <v>340</v>
      </c>
      <c r="AR5" s="407" t="s">
        <v>793</v>
      </c>
      <c r="AS5" s="407" t="s">
        <v>690</v>
      </c>
      <c r="AT5" s="407" t="s">
        <v>838</v>
      </c>
      <c r="AU5" s="407" t="s">
        <v>957</v>
      </c>
      <c r="AV5" s="175" t="s">
        <v>691</v>
      </c>
      <c r="AW5" s="407" t="s">
        <v>839</v>
      </c>
      <c r="AX5" s="407" t="s">
        <v>958</v>
      </c>
      <c r="AY5" s="175" t="s">
        <v>692</v>
      </c>
      <c r="AZ5" s="407" t="s">
        <v>840</v>
      </c>
      <c r="BA5" s="407" t="s">
        <v>959</v>
      </c>
      <c r="BB5" s="175" t="s">
        <v>693</v>
      </c>
      <c r="BC5" s="175" t="s">
        <v>841</v>
      </c>
      <c r="BD5" s="175" t="s">
        <v>960</v>
      </c>
      <c r="BE5" s="175" t="s">
        <v>694</v>
      </c>
      <c r="BF5" s="407" t="s">
        <v>842</v>
      </c>
      <c r="BG5" s="407" t="s">
        <v>961</v>
      </c>
      <c r="BH5" s="175" t="s">
        <v>696</v>
      </c>
      <c r="BI5" s="407" t="s">
        <v>844</v>
      </c>
      <c r="BJ5" s="407" t="s">
        <v>963</v>
      </c>
      <c r="BK5" s="175" t="s">
        <v>697</v>
      </c>
      <c r="BL5" s="407" t="s">
        <v>845</v>
      </c>
      <c r="BM5" s="407" t="s">
        <v>964</v>
      </c>
      <c r="BN5" s="175" t="s">
        <v>698</v>
      </c>
      <c r="BO5" s="175" t="s">
        <v>846</v>
      </c>
      <c r="BP5" s="175" t="s">
        <v>965</v>
      </c>
      <c r="BQ5" s="175" t="s">
        <v>695</v>
      </c>
      <c r="BR5" s="407" t="s">
        <v>843</v>
      </c>
      <c r="BS5" s="407" t="s">
        <v>962</v>
      </c>
      <c r="BT5" s="407" t="s">
        <v>357</v>
      </c>
      <c r="BU5" s="407" t="s">
        <v>347</v>
      </c>
      <c r="BV5" s="407" t="s">
        <v>798</v>
      </c>
      <c r="BW5" s="407" t="s">
        <v>699</v>
      </c>
      <c r="BX5" s="407" t="s">
        <v>847</v>
      </c>
      <c r="BY5" s="407" t="s">
        <v>966</v>
      </c>
      <c r="BZ5" s="407" t="s">
        <v>1112</v>
      </c>
      <c r="CA5" s="407" t="s">
        <v>1111</v>
      </c>
      <c r="CB5" s="407" t="s">
        <v>358</v>
      </c>
      <c r="CC5" s="407" t="s">
        <v>720</v>
      </c>
      <c r="CD5" s="407" t="s">
        <v>799</v>
      </c>
      <c r="CE5" s="407" t="s">
        <v>700</v>
      </c>
      <c r="CF5" s="407" t="s">
        <v>848</v>
      </c>
      <c r="CG5" s="407" t="s">
        <v>967</v>
      </c>
      <c r="CH5" s="407" t="s">
        <v>1110</v>
      </c>
      <c r="CI5" s="407" t="s">
        <v>1113</v>
      </c>
      <c r="CJ5" s="407" t="s">
        <v>359</v>
      </c>
      <c r="CK5" s="407" t="s">
        <v>721</v>
      </c>
      <c r="CL5" s="407" t="s">
        <v>800</v>
      </c>
      <c r="CM5" s="407" t="s">
        <v>701</v>
      </c>
      <c r="CN5" s="407" t="s">
        <v>849</v>
      </c>
      <c r="CO5" s="407" t="s">
        <v>968</v>
      </c>
      <c r="CP5" s="407" t="s">
        <v>1108</v>
      </c>
      <c r="CQ5" s="407" t="s">
        <v>1109</v>
      </c>
      <c r="CR5" s="407" t="s">
        <v>360</v>
      </c>
      <c r="CS5" s="407" t="s">
        <v>341</v>
      </c>
      <c r="CT5" s="407" t="s">
        <v>801</v>
      </c>
      <c r="CU5" s="407" t="s">
        <v>702</v>
      </c>
      <c r="CV5" s="407" t="s">
        <v>850</v>
      </c>
      <c r="CW5" s="407" t="s">
        <v>969</v>
      </c>
      <c r="CX5" s="407" t="s">
        <v>703</v>
      </c>
      <c r="CY5" s="407" t="s">
        <v>851</v>
      </c>
      <c r="CZ5" s="407" t="s">
        <v>970</v>
      </c>
      <c r="DA5" s="407" t="s">
        <v>704</v>
      </c>
      <c r="DB5" s="407" t="s">
        <v>852</v>
      </c>
      <c r="DC5" s="407" t="s">
        <v>971</v>
      </c>
      <c r="DD5" s="407" t="s">
        <v>705</v>
      </c>
      <c r="DE5" s="407" t="s">
        <v>853</v>
      </c>
      <c r="DF5" s="407" t="s">
        <v>972</v>
      </c>
      <c r="DG5" s="407" t="s">
        <v>706</v>
      </c>
      <c r="DH5" s="407" t="s">
        <v>854</v>
      </c>
      <c r="DI5" s="407" t="s">
        <v>973</v>
      </c>
      <c r="DJ5" s="407" t="s">
        <v>708</v>
      </c>
      <c r="DK5" s="407" t="s">
        <v>856</v>
      </c>
      <c r="DL5" s="407" t="s">
        <v>975</v>
      </c>
      <c r="DM5" s="407" t="s">
        <v>709</v>
      </c>
      <c r="DN5" s="407" t="s">
        <v>857</v>
      </c>
      <c r="DO5" s="407" t="s">
        <v>976</v>
      </c>
      <c r="DP5" s="407" t="s">
        <v>710</v>
      </c>
      <c r="DQ5" s="407" t="s">
        <v>858</v>
      </c>
      <c r="DR5" s="407" t="s">
        <v>977</v>
      </c>
      <c r="DS5" s="407" t="s">
        <v>707</v>
      </c>
      <c r="DT5" s="407" t="s">
        <v>855</v>
      </c>
      <c r="DU5" s="407" t="s">
        <v>974</v>
      </c>
      <c r="DV5" s="409"/>
      <c r="DW5" s="667" t="s">
        <v>978</v>
      </c>
      <c r="DX5" s="667" t="s">
        <v>437</v>
      </c>
      <c r="DY5" s="667"/>
      <c r="DZ5" s="667" t="s">
        <v>979</v>
      </c>
      <c r="EA5" s="667" t="s">
        <v>802</v>
      </c>
      <c r="EB5" s="667"/>
      <c r="EC5" s="667" t="s">
        <v>980</v>
      </c>
      <c r="ED5" s="667" t="s">
        <v>981</v>
      </c>
      <c r="EE5" s="667"/>
      <c r="EF5" s="668" t="s">
        <v>982</v>
      </c>
      <c r="EG5" s="667" t="s">
        <v>438</v>
      </c>
      <c r="EH5" s="667"/>
      <c r="EI5" s="667" t="s">
        <v>983</v>
      </c>
      <c r="EJ5" s="667" t="s">
        <v>803</v>
      </c>
      <c r="EK5" s="666"/>
      <c r="EL5" s="667" t="s">
        <v>984</v>
      </c>
      <c r="EM5" s="667" t="s">
        <v>985</v>
      </c>
      <c r="EN5" s="667" t="s">
        <v>1115</v>
      </c>
      <c r="EO5" s="41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row>
    <row r="6" spans="1:224">
      <c r="A6" s="411" t="s">
        <v>453</v>
      </c>
      <c r="B6" s="412" t="s">
        <v>454</v>
      </c>
      <c r="C6" s="413">
        <v>100858</v>
      </c>
      <c r="D6" s="413">
        <v>1</v>
      </c>
      <c r="E6" s="414">
        <v>5542</v>
      </c>
      <c r="F6" s="416">
        <v>5081</v>
      </c>
      <c r="G6" s="598">
        <f>((H6-F6)/2)+F6</f>
        <v>5192</v>
      </c>
      <c r="H6" s="416">
        <v>5303</v>
      </c>
      <c r="I6" s="417">
        <v>5395</v>
      </c>
      <c r="J6" s="417">
        <v>5511</v>
      </c>
      <c r="K6" s="418">
        <v>5277</v>
      </c>
      <c r="L6" s="414">
        <v>3488</v>
      </c>
      <c r="M6" s="416">
        <v>3529</v>
      </c>
      <c r="N6" s="416">
        <v>3652</v>
      </c>
      <c r="O6" s="214">
        <v>3826</v>
      </c>
      <c r="P6" s="214">
        <v>3705</v>
      </c>
      <c r="Q6" s="416">
        <v>4143</v>
      </c>
      <c r="R6" s="416">
        <v>3684</v>
      </c>
      <c r="S6" s="416">
        <v>3564</v>
      </c>
      <c r="T6" s="416">
        <v>4154</v>
      </c>
      <c r="U6" s="416">
        <v>4069</v>
      </c>
      <c r="V6" s="417">
        <v>4160</v>
      </c>
      <c r="W6" s="419">
        <v>3955</v>
      </c>
      <c r="X6" s="414"/>
      <c r="Y6" s="416"/>
      <c r="Z6" s="416"/>
      <c r="AA6" s="214"/>
      <c r="AB6" s="214"/>
      <c r="AC6" s="416"/>
      <c r="AD6" s="416"/>
      <c r="AE6" s="416"/>
      <c r="AF6" s="416"/>
      <c r="AG6" s="416"/>
      <c r="AH6" s="417"/>
      <c r="AI6" s="419"/>
      <c r="AJ6" s="420">
        <f t="shared" ref="AJ6:AJ69" si="0">IF(L6&gt;0,L6-X6," " )</f>
        <v>3488</v>
      </c>
      <c r="AK6" s="421">
        <f t="shared" ref="AK6:AK69" si="1">IF(M6&gt;0,M6-Y6," " )</f>
        <v>3529</v>
      </c>
      <c r="AL6" s="421">
        <f t="shared" ref="AL6:AL69" si="2">IF(N6&gt;0,N6-Z6," " )</f>
        <v>3652</v>
      </c>
      <c r="AM6" s="421">
        <f t="shared" ref="AM6:AM69" si="3">IF(O6&gt;0,O6-AA6," " )</f>
        <v>3826</v>
      </c>
      <c r="AN6" s="421">
        <f t="shared" ref="AN6:AN69" si="4">IF(P6&gt;0,P6-AB6," " )</f>
        <v>3705</v>
      </c>
      <c r="AO6" s="421">
        <f t="shared" ref="AO6:AO69" si="5">IF(Q6&gt;0,Q6-AC6," " )</f>
        <v>4143</v>
      </c>
      <c r="AP6" s="421">
        <f t="shared" ref="AP6:AP69" si="6">IF(R6&gt;0,R6-AD6," " )</f>
        <v>3684</v>
      </c>
      <c r="AQ6" s="421">
        <f t="shared" ref="AQ6:AQ69" si="7">IF(S6&gt;0,S6-AE6," " )</f>
        <v>3564</v>
      </c>
      <c r="AR6" s="421">
        <f t="shared" ref="AR6:AR69" si="8">IF(T6&gt;0,T6-AF6," " )</f>
        <v>4154</v>
      </c>
      <c r="AS6" s="421">
        <f t="shared" ref="AS6:AS69" si="9">IF(U6&gt;0,U6-AG6," " )</f>
        <v>4069</v>
      </c>
      <c r="AT6" s="421">
        <f t="shared" ref="AT6:AT69" si="10">IF(V6&gt;0,V6-AH6," " )</f>
        <v>4160</v>
      </c>
      <c r="AU6" s="422">
        <f t="shared" ref="AU6:AU69" si="11">IF(W6&gt;0,W6-AI6," " )</f>
        <v>3955</v>
      </c>
      <c r="AV6" s="423">
        <v>3514</v>
      </c>
      <c r="AW6" s="417">
        <v>3647</v>
      </c>
      <c r="AX6" s="419">
        <v>3409</v>
      </c>
      <c r="AY6" s="414">
        <v>177</v>
      </c>
      <c r="AZ6" s="417">
        <v>142</v>
      </c>
      <c r="BA6" s="419">
        <v>151</v>
      </c>
      <c r="BB6" s="420">
        <f t="shared" ref="BB6:BB69" si="12">IF(AS6=" "," ",(AS6-AV6-AY6))</f>
        <v>378</v>
      </c>
      <c r="BC6" s="421">
        <f t="shared" ref="BC6:BC69" si="13">IF(AT6=" "," ",(AT6-AW6-AZ6))</f>
        <v>371</v>
      </c>
      <c r="BD6" s="422">
        <f t="shared" ref="BD6:BD69" si="14">IF(AU6=" "," ",(AU6-AX6-BA6))</f>
        <v>395</v>
      </c>
      <c r="BE6" s="176">
        <v>2369</v>
      </c>
      <c r="BF6" s="417">
        <v>2661</v>
      </c>
      <c r="BG6" s="418">
        <v>2477</v>
      </c>
      <c r="BH6" s="424"/>
      <c r="BI6" s="415"/>
      <c r="BJ6" s="415"/>
      <c r="BK6" s="178">
        <v>663</v>
      </c>
      <c r="BL6" s="417">
        <v>637</v>
      </c>
      <c r="BM6" s="418">
        <v>493</v>
      </c>
      <c r="BN6" s="426">
        <f t="shared" ref="BN6:BN69" si="15">IF(AN6=" ","",(AN6-SUM(BE6,BH6,BK6)))</f>
        <v>673</v>
      </c>
      <c r="BO6" s="427">
        <f t="shared" ref="BO6:BO69" si="16">IF(AO6=" ","",(AO6-SUM(BF6,BI6,BL6)))</f>
        <v>845</v>
      </c>
      <c r="BP6" s="428">
        <f t="shared" ref="BP6:BP69" si="17">IF(AP6=" ","",(AP6-SUM(BG6,BJ6,BM6)))</f>
        <v>714</v>
      </c>
      <c r="BQ6" s="424"/>
      <c r="BR6" s="415"/>
      <c r="BS6" s="425"/>
      <c r="BT6" s="198"/>
      <c r="BU6" s="177"/>
      <c r="BV6" s="177"/>
      <c r="BW6" s="417"/>
      <c r="BX6" s="417"/>
      <c r="BY6" s="419"/>
      <c r="BZ6" s="178"/>
      <c r="CA6" s="177"/>
      <c r="CB6" s="177"/>
      <c r="CC6" s="177"/>
      <c r="CD6" s="177"/>
      <c r="CE6" s="177"/>
      <c r="CF6" s="417"/>
      <c r="CG6" s="419"/>
      <c r="CH6" s="178"/>
      <c r="CI6" s="177"/>
      <c r="CJ6" s="177"/>
      <c r="CK6" s="177"/>
      <c r="CL6" s="177"/>
      <c r="CM6" s="177"/>
      <c r="CN6" s="417"/>
      <c r="CO6" s="419"/>
      <c r="CP6" s="420"/>
      <c r="CQ6" s="421"/>
      <c r="CR6" s="421" t="str">
        <f t="shared" ref="CR6:CR69" si="18">IF(CB6&gt;0,CB6-CJ6,"")</f>
        <v/>
      </c>
      <c r="CS6" s="421" t="str">
        <f t="shared" ref="CS6:CS69" si="19">IF(CC6&gt;0,CC6-CK6,"")</f>
        <v/>
      </c>
      <c r="CT6" s="421" t="str">
        <f t="shared" ref="CT6:CT69" si="20">IF(CD6&gt;0,CD6-CL6,"")</f>
        <v/>
      </c>
      <c r="CU6" s="421" t="str">
        <f t="shared" ref="CU6:CU69" si="21">IF(CE6&gt;0,CE6-CM6,"")</f>
        <v/>
      </c>
      <c r="CV6" s="421" t="str">
        <f t="shared" ref="CV6:CV69" si="22">IF(CF6&gt;0,CF6-CN6,"")</f>
        <v/>
      </c>
      <c r="CW6" s="429" t="str">
        <f t="shared" ref="CW6:CW69" si="23">IF(CG6&gt;0,CG6-CO6,"")</f>
        <v/>
      </c>
      <c r="CX6" s="177"/>
      <c r="CY6" s="417"/>
      <c r="CZ6" s="419"/>
      <c r="DA6" s="178"/>
      <c r="DB6" s="417"/>
      <c r="DC6" s="419"/>
      <c r="DD6" s="430" t="str">
        <f t="shared" ref="DD6:DD69" si="24">IF(CU6="","",(CU6-CX6-DA6))</f>
        <v/>
      </c>
      <c r="DE6" s="431" t="str">
        <f t="shared" ref="DE6:DE69" si="25">IF(CV6="","",(CV6-CY6-DB6))</f>
        <v/>
      </c>
      <c r="DF6" s="428" t="str">
        <f t="shared" ref="DF6:DF69" si="26">IF(CW6="","",(CW6-CZ6-DC6))</f>
        <v/>
      </c>
      <c r="DG6" s="176"/>
      <c r="DH6" s="417"/>
      <c r="DI6" s="419"/>
      <c r="DJ6" s="432"/>
      <c r="DK6" s="417"/>
      <c r="DL6" s="419"/>
      <c r="DM6" s="432"/>
      <c r="DN6" s="417"/>
      <c r="DO6" s="419"/>
      <c r="DP6" s="430" t="str">
        <f t="shared" ref="DP6:DP69" si="27">IF(CS6="","",(CS6-SUM(DG6,DJ6,DM6)))</f>
        <v/>
      </c>
      <c r="DQ6" s="431" t="str">
        <f t="shared" ref="DQ6:DQ69" si="28">IF(CT6="","",(CT6-SUM(DH6,DK6,DN6)))</f>
        <v/>
      </c>
      <c r="DR6" s="428" t="str">
        <f t="shared" ref="DR6:DR69" si="29">IF(CU6="","",(CU6-SUM(DI6,DL6,DO6)))</f>
        <v/>
      </c>
      <c r="DS6" s="432"/>
      <c r="DT6" s="417"/>
      <c r="DU6" s="197"/>
      <c r="DV6" s="403"/>
      <c r="DW6" s="669" t="b">
        <f t="shared" ref="DW6:DW43" si="30">W6&gt;0</f>
        <v>1</v>
      </c>
      <c r="DX6" s="663" t="b">
        <f t="shared" ref="DX6:DX43" si="31">AX6&gt;0</f>
        <v>1</v>
      </c>
      <c r="DY6" s="666" t="b">
        <f t="shared" ref="DY6:DY43" si="32">DW6=DX6</f>
        <v>1</v>
      </c>
      <c r="DZ6" s="663" t="b">
        <f t="shared" ref="DZ6:DZ43" si="33">R6&gt;0</f>
        <v>1</v>
      </c>
      <c r="EA6" s="663" t="b">
        <f t="shared" ref="EA6:EA43" si="34">BG6&gt;0</f>
        <v>1</v>
      </c>
      <c r="EB6" s="666" t="b">
        <f t="shared" ref="EB6:EB43" si="35">DZ6=EA6</f>
        <v>1</v>
      </c>
      <c r="EC6" s="663" t="b">
        <f t="shared" ref="EC6:EC43" si="36">N6&gt;0</f>
        <v>1</v>
      </c>
      <c r="ED6" s="663" t="b">
        <f t="shared" ref="ED6:ED69" si="37">BS6&gt;0</f>
        <v>0</v>
      </c>
      <c r="EE6" s="666" t="b">
        <f t="shared" ref="EE6:EE43" si="38">EC6=ED6</f>
        <v>0</v>
      </c>
      <c r="EF6" s="665" t="b">
        <f t="shared" ref="EF6:EF43" si="39">CG6&gt;0</f>
        <v>0</v>
      </c>
      <c r="EG6" s="663" t="b">
        <f t="shared" ref="EG6:EG43" si="40">CZ6&gt;0</f>
        <v>0</v>
      </c>
      <c r="EH6" s="666" t="b">
        <f t="shared" ref="EH6:EH43" si="41">EF6=EG6</f>
        <v>1</v>
      </c>
      <c r="EI6" s="663" t="b">
        <f t="shared" ref="EI6:EI43" si="42">CE6&gt;0</f>
        <v>0</v>
      </c>
      <c r="EJ6" s="663" t="b">
        <f t="shared" ref="EJ6:EJ43" si="43">DI6&gt;0</f>
        <v>0</v>
      </c>
      <c r="EK6" s="666" t="b">
        <f t="shared" ref="EK6:EK43" si="44">EI6=EJ6</f>
        <v>1</v>
      </c>
      <c r="EL6" s="663" t="b">
        <f t="shared" ref="EL6:EL43" si="45">CB6&gt;0</f>
        <v>0</v>
      </c>
      <c r="EM6" s="663" t="b">
        <f t="shared" ref="EM6:EM69" si="46">DU6&gt;0</f>
        <v>0</v>
      </c>
      <c r="EN6" s="666" t="b">
        <f t="shared" ref="EN6:EN43" si="47">EL6=EM6</f>
        <v>1</v>
      </c>
      <c r="EO6" s="403"/>
    </row>
    <row r="7" spans="1:224">
      <c r="A7" s="411" t="s">
        <v>453</v>
      </c>
      <c r="B7" s="412" t="s">
        <v>455</v>
      </c>
      <c r="C7" s="413">
        <v>100751</v>
      </c>
      <c r="D7" s="413">
        <v>1</v>
      </c>
      <c r="E7" s="414">
        <v>3927</v>
      </c>
      <c r="F7" s="416">
        <v>4381</v>
      </c>
      <c r="G7" s="598">
        <f t="shared" ref="G7:G18" si="48">((H7-F7)/2)+F7</f>
        <v>4810.5</v>
      </c>
      <c r="H7" s="416">
        <v>5240</v>
      </c>
      <c r="I7" s="417">
        <v>5864</v>
      </c>
      <c r="J7" s="417">
        <v>5921</v>
      </c>
      <c r="K7" s="418">
        <v>6616</v>
      </c>
      <c r="L7" s="414">
        <v>2581</v>
      </c>
      <c r="M7" s="416">
        <v>2561</v>
      </c>
      <c r="N7" s="416">
        <v>2566</v>
      </c>
      <c r="O7" s="214">
        <v>2791</v>
      </c>
      <c r="P7" s="214">
        <v>2357</v>
      </c>
      <c r="Q7" s="416">
        <v>2590</v>
      </c>
      <c r="R7" s="416">
        <v>3052</v>
      </c>
      <c r="S7" s="416">
        <v>3345</v>
      </c>
      <c r="T7" s="416">
        <v>3704</v>
      </c>
      <c r="U7" s="416">
        <v>4335</v>
      </c>
      <c r="V7" s="417">
        <v>4493</v>
      </c>
      <c r="W7" s="419">
        <v>5034</v>
      </c>
      <c r="X7" s="414"/>
      <c r="Y7" s="416"/>
      <c r="Z7" s="416"/>
      <c r="AA7" s="214"/>
      <c r="AB7" s="214"/>
      <c r="AC7" s="416"/>
      <c r="AD7" s="416"/>
      <c r="AE7" s="416"/>
      <c r="AF7" s="416"/>
      <c r="AG7" s="416"/>
      <c r="AH7" s="417"/>
      <c r="AI7" s="419"/>
      <c r="AJ7" s="420">
        <f t="shared" si="0"/>
        <v>2581</v>
      </c>
      <c r="AK7" s="421">
        <f t="shared" si="1"/>
        <v>2561</v>
      </c>
      <c r="AL7" s="421">
        <f t="shared" si="2"/>
        <v>2566</v>
      </c>
      <c r="AM7" s="421">
        <f t="shared" si="3"/>
        <v>2791</v>
      </c>
      <c r="AN7" s="421">
        <f t="shared" si="4"/>
        <v>2357</v>
      </c>
      <c r="AO7" s="421">
        <f t="shared" si="5"/>
        <v>2590</v>
      </c>
      <c r="AP7" s="421">
        <f t="shared" si="6"/>
        <v>3052</v>
      </c>
      <c r="AQ7" s="421">
        <f t="shared" si="7"/>
        <v>3345</v>
      </c>
      <c r="AR7" s="421">
        <f t="shared" si="8"/>
        <v>3704</v>
      </c>
      <c r="AS7" s="421">
        <f t="shared" si="9"/>
        <v>4335</v>
      </c>
      <c r="AT7" s="421">
        <f t="shared" si="10"/>
        <v>4493</v>
      </c>
      <c r="AU7" s="422">
        <f t="shared" si="11"/>
        <v>5034</v>
      </c>
      <c r="AV7" s="423">
        <v>3730</v>
      </c>
      <c r="AW7" s="417">
        <v>3790</v>
      </c>
      <c r="AX7" s="419">
        <v>4215</v>
      </c>
      <c r="AY7" s="414">
        <v>213</v>
      </c>
      <c r="AZ7" s="417">
        <v>245</v>
      </c>
      <c r="BA7" s="419">
        <v>271</v>
      </c>
      <c r="BB7" s="420">
        <f t="shared" si="12"/>
        <v>392</v>
      </c>
      <c r="BC7" s="421">
        <f t="shared" si="13"/>
        <v>458</v>
      </c>
      <c r="BD7" s="422">
        <f t="shared" si="14"/>
        <v>548</v>
      </c>
      <c r="BE7" s="176">
        <v>1553</v>
      </c>
      <c r="BF7" s="417">
        <v>1667</v>
      </c>
      <c r="BG7" s="418">
        <v>1966</v>
      </c>
      <c r="BH7" s="424"/>
      <c r="BI7" s="415"/>
      <c r="BJ7" s="415"/>
      <c r="BK7" s="178">
        <v>472</v>
      </c>
      <c r="BL7" s="417">
        <v>503</v>
      </c>
      <c r="BM7" s="418">
        <v>574</v>
      </c>
      <c r="BN7" s="426">
        <f t="shared" si="15"/>
        <v>332</v>
      </c>
      <c r="BO7" s="427">
        <f t="shared" si="16"/>
        <v>420</v>
      </c>
      <c r="BP7" s="428">
        <f t="shared" si="17"/>
        <v>512</v>
      </c>
      <c r="BQ7" s="424"/>
      <c r="BR7" s="415"/>
      <c r="BS7" s="425"/>
      <c r="BT7" s="198"/>
      <c r="BU7" s="177"/>
      <c r="BV7" s="177"/>
      <c r="BW7" s="417"/>
      <c r="BX7" s="417"/>
      <c r="BY7" s="419"/>
      <c r="BZ7" s="178"/>
      <c r="CA7" s="177"/>
      <c r="CB7" s="177"/>
      <c r="CC7" s="177"/>
      <c r="CD7" s="177"/>
      <c r="CE7" s="177"/>
      <c r="CF7" s="417"/>
      <c r="CG7" s="419"/>
      <c r="CH7" s="178"/>
      <c r="CI7" s="177"/>
      <c r="CJ7" s="177"/>
      <c r="CK7" s="177"/>
      <c r="CL7" s="177"/>
      <c r="CM7" s="177"/>
      <c r="CN7" s="417"/>
      <c r="CO7" s="419"/>
      <c r="CP7" s="420"/>
      <c r="CQ7" s="421"/>
      <c r="CR7" s="421" t="str">
        <f t="shared" si="18"/>
        <v/>
      </c>
      <c r="CS7" s="421" t="str">
        <f t="shared" si="19"/>
        <v/>
      </c>
      <c r="CT7" s="421" t="str">
        <f t="shared" si="20"/>
        <v/>
      </c>
      <c r="CU7" s="421" t="str">
        <f t="shared" si="21"/>
        <v/>
      </c>
      <c r="CV7" s="421" t="str">
        <f t="shared" si="22"/>
        <v/>
      </c>
      <c r="CW7" s="429" t="str">
        <f t="shared" si="23"/>
        <v/>
      </c>
      <c r="CX7" s="177"/>
      <c r="CY7" s="417"/>
      <c r="CZ7" s="419"/>
      <c r="DA7" s="178"/>
      <c r="DB7" s="417"/>
      <c r="DC7" s="419"/>
      <c r="DD7" s="430" t="str">
        <f t="shared" si="24"/>
        <v/>
      </c>
      <c r="DE7" s="431" t="str">
        <f t="shared" si="25"/>
        <v/>
      </c>
      <c r="DF7" s="428" t="str">
        <f t="shared" si="26"/>
        <v/>
      </c>
      <c r="DG7" s="176"/>
      <c r="DH7" s="417"/>
      <c r="DI7" s="419"/>
      <c r="DJ7" s="432"/>
      <c r="DK7" s="417"/>
      <c r="DL7" s="419"/>
      <c r="DM7" s="432"/>
      <c r="DN7" s="417"/>
      <c r="DO7" s="419"/>
      <c r="DP7" s="430" t="str">
        <f t="shared" si="27"/>
        <v/>
      </c>
      <c r="DQ7" s="431" t="str">
        <f t="shared" si="28"/>
        <v/>
      </c>
      <c r="DR7" s="428" t="str">
        <f t="shared" si="29"/>
        <v/>
      </c>
      <c r="DS7" s="432"/>
      <c r="DT7" s="417"/>
      <c r="DU7" s="197"/>
      <c r="DV7" s="403"/>
      <c r="DW7" s="669" t="b">
        <f t="shared" si="30"/>
        <v>1</v>
      </c>
      <c r="DX7" s="663" t="b">
        <f t="shared" si="31"/>
        <v>1</v>
      </c>
      <c r="DY7" s="666" t="b">
        <f t="shared" si="32"/>
        <v>1</v>
      </c>
      <c r="DZ7" s="663" t="b">
        <f t="shared" si="33"/>
        <v>1</v>
      </c>
      <c r="EA7" s="663" t="b">
        <f t="shared" si="34"/>
        <v>1</v>
      </c>
      <c r="EB7" s="666" t="b">
        <f t="shared" si="35"/>
        <v>1</v>
      </c>
      <c r="EC7" s="663" t="b">
        <f t="shared" si="36"/>
        <v>1</v>
      </c>
      <c r="ED7" s="663" t="b">
        <f t="shared" si="37"/>
        <v>0</v>
      </c>
      <c r="EE7" s="666" t="b">
        <f t="shared" si="38"/>
        <v>0</v>
      </c>
      <c r="EF7" s="665" t="b">
        <f t="shared" si="39"/>
        <v>0</v>
      </c>
      <c r="EG7" s="663" t="b">
        <f t="shared" si="40"/>
        <v>0</v>
      </c>
      <c r="EH7" s="666" t="b">
        <f t="shared" si="41"/>
        <v>1</v>
      </c>
      <c r="EI7" s="663" t="b">
        <f t="shared" si="42"/>
        <v>0</v>
      </c>
      <c r="EJ7" s="663" t="b">
        <f t="shared" si="43"/>
        <v>0</v>
      </c>
      <c r="EK7" s="666" t="b">
        <f t="shared" si="44"/>
        <v>1</v>
      </c>
      <c r="EL7" s="663" t="b">
        <f t="shared" si="45"/>
        <v>0</v>
      </c>
      <c r="EM7" s="663" t="b">
        <f t="shared" si="46"/>
        <v>0</v>
      </c>
      <c r="EN7" s="666" t="b">
        <f t="shared" si="47"/>
        <v>1</v>
      </c>
      <c r="EO7" s="403"/>
    </row>
    <row r="8" spans="1:224">
      <c r="A8" s="411" t="s">
        <v>453</v>
      </c>
      <c r="B8" s="433" t="s">
        <v>456</v>
      </c>
      <c r="C8" s="413">
        <v>100663</v>
      </c>
      <c r="D8" s="413">
        <v>1</v>
      </c>
      <c r="E8" s="414">
        <v>2921</v>
      </c>
      <c r="F8" s="416">
        <v>1708</v>
      </c>
      <c r="G8" s="598">
        <f t="shared" si="48"/>
        <v>2135</v>
      </c>
      <c r="H8" s="416">
        <v>2562</v>
      </c>
      <c r="I8" s="417">
        <v>2576</v>
      </c>
      <c r="J8" s="417">
        <v>2485</v>
      </c>
      <c r="K8" s="418">
        <v>2340</v>
      </c>
      <c r="L8" s="414">
        <v>1115</v>
      </c>
      <c r="M8" s="416">
        <v>1016</v>
      </c>
      <c r="N8" s="416">
        <v>1146</v>
      </c>
      <c r="O8" s="214">
        <v>1228</v>
      </c>
      <c r="P8" s="214">
        <v>1216</v>
      </c>
      <c r="Q8" s="416">
        <v>1401</v>
      </c>
      <c r="R8" s="416">
        <v>1619</v>
      </c>
      <c r="S8" s="416">
        <v>1543</v>
      </c>
      <c r="T8" s="416">
        <v>1533</v>
      </c>
      <c r="U8" s="416">
        <v>1487</v>
      </c>
      <c r="V8" s="417">
        <v>1392</v>
      </c>
      <c r="W8" s="419">
        <v>1276</v>
      </c>
      <c r="X8" s="414"/>
      <c r="Y8" s="416"/>
      <c r="Z8" s="416"/>
      <c r="AA8" s="214"/>
      <c r="AB8" s="214"/>
      <c r="AC8" s="416"/>
      <c r="AD8" s="416"/>
      <c r="AE8" s="416"/>
      <c r="AF8" s="416"/>
      <c r="AG8" s="416"/>
      <c r="AH8" s="417"/>
      <c r="AI8" s="419"/>
      <c r="AJ8" s="420">
        <f t="shared" si="0"/>
        <v>1115</v>
      </c>
      <c r="AK8" s="421">
        <f t="shared" si="1"/>
        <v>1016</v>
      </c>
      <c r="AL8" s="421">
        <f t="shared" si="2"/>
        <v>1146</v>
      </c>
      <c r="AM8" s="421">
        <f t="shared" si="3"/>
        <v>1228</v>
      </c>
      <c r="AN8" s="421">
        <f t="shared" si="4"/>
        <v>1216</v>
      </c>
      <c r="AO8" s="421">
        <f t="shared" si="5"/>
        <v>1401</v>
      </c>
      <c r="AP8" s="421">
        <f t="shared" si="6"/>
        <v>1619</v>
      </c>
      <c r="AQ8" s="421">
        <f t="shared" si="7"/>
        <v>1543</v>
      </c>
      <c r="AR8" s="421">
        <f t="shared" si="8"/>
        <v>1533</v>
      </c>
      <c r="AS8" s="421">
        <f t="shared" si="9"/>
        <v>1487</v>
      </c>
      <c r="AT8" s="421">
        <f t="shared" si="10"/>
        <v>1392</v>
      </c>
      <c r="AU8" s="422">
        <f t="shared" si="11"/>
        <v>1276</v>
      </c>
      <c r="AV8" s="423">
        <v>1135</v>
      </c>
      <c r="AW8" s="417">
        <v>1104</v>
      </c>
      <c r="AX8" s="419">
        <v>1043</v>
      </c>
      <c r="AY8" s="414">
        <v>165</v>
      </c>
      <c r="AZ8" s="417">
        <v>117</v>
      </c>
      <c r="BA8" s="419">
        <v>107</v>
      </c>
      <c r="BB8" s="420">
        <f t="shared" si="12"/>
        <v>187</v>
      </c>
      <c r="BC8" s="421">
        <f t="shared" si="13"/>
        <v>171</v>
      </c>
      <c r="BD8" s="422">
        <f t="shared" si="14"/>
        <v>126</v>
      </c>
      <c r="BE8" s="176">
        <v>461</v>
      </c>
      <c r="BF8" s="417">
        <v>557</v>
      </c>
      <c r="BG8" s="418">
        <v>633</v>
      </c>
      <c r="BH8" s="424"/>
      <c r="BI8" s="415"/>
      <c r="BJ8" s="415"/>
      <c r="BK8" s="178">
        <v>287</v>
      </c>
      <c r="BL8" s="417">
        <v>446</v>
      </c>
      <c r="BM8" s="418">
        <v>496</v>
      </c>
      <c r="BN8" s="426">
        <f t="shared" si="15"/>
        <v>468</v>
      </c>
      <c r="BO8" s="427">
        <f t="shared" si="16"/>
        <v>398</v>
      </c>
      <c r="BP8" s="428">
        <f t="shared" si="17"/>
        <v>490</v>
      </c>
      <c r="BQ8" s="424"/>
      <c r="BR8" s="415"/>
      <c r="BS8" s="425"/>
      <c r="BT8" s="198"/>
      <c r="BU8" s="177"/>
      <c r="BV8" s="177"/>
      <c r="BW8" s="417"/>
      <c r="BX8" s="417"/>
      <c r="BY8" s="419"/>
      <c r="BZ8" s="178"/>
      <c r="CA8" s="177"/>
      <c r="CB8" s="177"/>
      <c r="CC8" s="177"/>
      <c r="CD8" s="177"/>
      <c r="CE8" s="177"/>
      <c r="CF8" s="417"/>
      <c r="CG8" s="419"/>
      <c r="CH8" s="178"/>
      <c r="CI8" s="177"/>
      <c r="CJ8" s="177"/>
      <c r="CK8" s="177"/>
      <c r="CL8" s="177"/>
      <c r="CM8" s="177"/>
      <c r="CN8" s="417"/>
      <c r="CO8" s="419"/>
      <c r="CP8" s="420"/>
      <c r="CQ8" s="421"/>
      <c r="CR8" s="421" t="str">
        <f t="shared" si="18"/>
        <v/>
      </c>
      <c r="CS8" s="421" t="str">
        <f t="shared" si="19"/>
        <v/>
      </c>
      <c r="CT8" s="421" t="str">
        <f t="shared" si="20"/>
        <v/>
      </c>
      <c r="CU8" s="421" t="str">
        <f t="shared" si="21"/>
        <v/>
      </c>
      <c r="CV8" s="421" t="str">
        <f t="shared" si="22"/>
        <v/>
      </c>
      <c r="CW8" s="429" t="str">
        <f t="shared" si="23"/>
        <v/>
      </c>
      <c r="CX8" s="177"/>
      <c r="CY8" s="417"/>
      <c r="CZ8" s="419"/>
      <c r="DA8" s="178"/>
      <c r="DB8" s="417"/>
      <c r="DC8" s="419"/>
      <c r="DD8" s="430" t="str">
        <f t="shared" si="24"/>
        <v/>
      </c>
      <c r="DE8" s="431" t="str">
        <f t="shared" si="25"/>
        <v/>
      </c>
      <c r="DF8" s="428" t="str">
        <f t="shared" si="26"/>
        <v/>
      </c>
      <c r="DG8" s="176"/>
      <c r="DH8" s="417"/>
      <c r="DI8" s="419"/>
      <c r="DJ8" s="432"/>
      <c r="DK8" s="417"/>
      <c r="DL8" s="419"/>
      <c r="DM8" s="432"/>
      <c r="DN8" s="417"/>
      <c r="DO8" s="419"/>
      <c r="DP8" s="430" t="str">
        <f t="shared" si="27"/>
        <v/>
      </c>
      <c r="DQ8" s="431" t="str">
        <f t="shared" si="28"/>
        <v/>
      </c>
      <c r="DR8" s="428" t="str">
        <f t="shared" si="29"/>
        <v/>
      </c>
      <c r="DS8" s="432"/>
      <c r="DT8" s="417"/>
      <c r="DU8" s="197"/>
      <c r="DV8" s="403"/>
      <c r="DW8" s="669" t="b">
        <f t="shared" si="30"/>
        <v>1</v>
      </c>
      <c r="DX8" s="663" t="b">
        <f t="shared" si="31"/>
        <v>1</v>
      </c>
      <c r="DY8" s="666" t="b">
        <f t="shared" si="32"/>
        <v>1</v>
      </c>
      <c r="DZ8" s="663" t="b">
        <f t="shared" si="33"/>
        <v>1</v>
      </c>
      <c r="EA8" s="663" t="b">
        <f t="shared" si="34"/>
        <v>1</v>
      </c>
      <c r="EB8" s="666" t="b">
        <f t="shared" si="35"/>
        <v>1</v>
      </c>
      <c r="EC8" s="663" t="b">
        <f t="shared" si="36"/>
        <v>1</v>
      </c>
      <c r="ED8" s="663" t="b">
        <f t="shared" si="37"/>
        <v>0</v>
      </c>
      <c r="EE8" s="666" t="b">
        <f t="shared" si="38"/>
        <v>0</v>
      </c>
      <c r="EF8" s="665" t="b">
        <f t="shared" si="39"/>
        <v>0</v>
      </c>
      <c r="EG8" s="663" t="b">
        <f t="shared" si="40"/>
        <v>0</v>
      </c>
      <c r="EH8" s="666" t="b">
        <f t="shared" si="41"/>
        <v>1</v>
      </c>
      <c r="EI8" s="663" t="b">
        <f t="shared" si="42"/>
        <v>0</v>
      </c>
      <c r="EJ8" s="663" t="b">
        <f t="shared" si="43"/>
        <v>0</v>
      </c>
      <c r="EK8" s="666" t="b">
        <f t="shared" si="44"/>
        <v>1</v>
      </c>
      <c r="EL8" s="663" t="b">
        <f t="shared" si="45"/>
        <v>0</v>
      </c>
      <c r="EM8" s="663" t="b">
        <f t="shared" si="46"/>
        <v>0</v>
      </c>
      <c r="EN8" s="666" t="b">
        <f t="shared" si="47"/>
        <v>1</v>
      </c>
      <c r="EO8" s="403"/>
    </row>
    <row r="9" spans="1:224">
      <c r="A9" s="411" t="s">
        <v>453</v>
      </c>
      <c r="B9" s="433" t="s">
        <v>457</v>
      </c>
      <c r="C9" s="413">
        <v>100706</v>
      </c>
      <c r="D9" s="413">
        <v>2</v>
      </c>
      <c r="E9" s="414">
        <v>1907</v>
      </c>
      <c r="F9" s="416">
        <v>1727</v>
      </c>
      <c r="G9" s="598">
        <f t="shared" si="48"/>
        <v>1788.5</v>
      </c>
      <c r="H9" s="416">
        <v>1850</v>
      </c>
      <c r="I9" s="417">
        <v>1862</v>
      </c>
      <c r="J9" s="417">
        <v>1763</v>
      </c>
      <c r="K9" s="418">
        <v>1849</v>
      </c>
      <c r="L9" s="414">
        <v>396</v>
      </c>
      <c r="M9" s="416">
        <v>468</v>
      </c>
      <c r="N9" s="416">
        <v>518</v>
      </c>
      <c r="O9" s="214">
        <v>571</v>
      </c>
      <c r="P9" s="214">
        <v>583</v>
      </c>
      <c r="Q9" s="416">
        <v>585</v>
      </c>
      <c r="R9" s="416">
        <v>774</v>
      </c>
      <c r="S9" s="416">
        <v>653</v>
      </c>
      <c r="T9" s="416">
        <v>628</v>
      </c>
      <c r="U9" s="416">
        <v>805</v>
      </c>
      <c r="V9" s="417">
        <v>759</v>
      </c>
      <c r="W9" s="419">
        <v>765</v>
      </c>
      <c r="X9" s="414"/>
      <c r="Y9" s="416"/>
      <c r="Z9" s="416"/>
      <c r="AA9" s="214"/>
      <c r="AB9" s="214"/>
      <c r="AC9" s="416"/>
      <c r="AD9" s="416"/>
      <c r="AE9" s="416"/>
      <c r="AF9" s="416"/>
      <c r="AG9" s="416"/>
      <c r="AH9" s="417"/>
      <c r="AI9" s="419"/>
      <c r="AJ9" s="420">
        <f t="shared" si="0"/>
        <v>396</v>
      </c>
      <c r="AK9" s="421">
        <f t="shared" si="1"/>
        <v>468</v>
      </c>
      <c r="AL9" s="421">
        <f t="shared" si="2"/>
        <v>518</v>
      </c>
      <c r="AM9" s="421">
        <f t="shared" si="3"/>
        <v>571</v>
      </c>
      <c r="AN9" s="421">
        <f t="shared" si="4"/>
        <v>583</v>
      </c>
      <c r="AO9" s="421">
        <f t="shared" si="5"/>
        <v>585</v>
      </c>
      <c r="AP9" s="421">
        <f t="shared" si="6"/>
        <v>774</v>
      </c>
      <c r="AQ9" s="421">
        <f t="shared" si="7"/>
        <v>653</v>
      </c>
      <c r="AR9" s="421">
        <f t="shared" si="8"/>
        <v>628</v>
      </c>
      <c r="AS9" s="421">
        <f t="shared" si="9"/>
        <v>805</v>
      </c>
      <c r="AT9" s="421">
        <f t="shared" si="10"/>
        <v>759</v>
      </c>
      <c r="AU9" s="422">
        <f t="shared" si="11"/>
        <v>765</v>
      </c>
      <c r="AV9" s="423">
        <v>628</v>
      </c>
      <c r="AW9" s="417">
        <v>602</v>
      </c>
      <c r="AX9" s="419">
        <v>584</v>
      </c>
      <c r="AY9" s="414">
        <v>69</v>
      </c>
      <c r="AZ9" s="417">
        <v>87</v>
      </c>
      <c r="BA9" s="419">
        <v>93</v>
      </c>
      <c r="BB9" s="420">
        <f t="shared" si="12"/>
        <v>108</v>
      </c>
      <c r="BC9" s="421">
        <f t="shared" si="13"/>
        <v>70</v>
      </c>
      <c r="BD9" s="422">
        <f t="shared" si="14"/>
        <v>88</v>
      </c>
      <c r="BE9" s="176">
        <v>261</v>
      </c>
      <c r="BF9" s="417">
        <v>290</v>
      </c>
      <c r="BG9" s="418">
        <v>368</v>
      </c>
      <c r="BH9" s="424"/>
      <c r="BI9" s="415"/>
      <c r="BJ9" s="415"/>
      <c r="BK9" s="178">
        <v>196</v>
      </c>
      <c r="BL9" s="417">
        <v>209</v>
      </c>
      <c r="BM9" s="418">
        <v>218</v>
      </c>
      <c r="BN9" s="426">
        <f t="shared" si="15"/>
        <v>126</v>
      </c>
      <c r="BO9" s="427">
        <f t="shared" si="16"/>
        <v>86</v>
      </c>
      <c r="BP9" s="428">
        <f t="shared" si="17"/>
        <v>188</v>
      </c>
      <c r="BQ9" s="424"/>
      <c r="BR9" s="415"/>
      <c r="BS9" s="425"/>
      <c r="BT9" s="198"/>
      <c r="BU9" s="177"/>
      <c r="BV9" s="177"/>
      <c r="BW9" s="417"/>
      <c r="BX9" s="417"/>
      <c r="BY9" s="419"/>
      <c r="BZ9" s="178"/>
      <c r="CA9" s="177"/>
      <c r="CB9" s="177"/>
      <c r="CC9" s="177"/>
      <c r="CD9" s="177"/>
      <c r="CE9" s="177"/>
      <c r="CF9" s="417"/>
      <c r="CG9" s="419"/>
      <c r="CH9" s="178"/>
      <c r="CI9" s="177"/>
      <c r="CJ9" s="177"/>
      <c r="CK9" s="177"/>
      <c r="CL9" s="177"/>
      <c r="CM9" s="177"/>
      <c r="CN9" s="417"/>
      <c r="CO9" s="419"/>
      <c r="CP9" s="420"/>
      <c r="CQ9" s="421"/>
      <c r="CR9" s="421" t="str">
        <f t="shared" si="18"/>
        <v/>
      </c>
      <c r="CS9" s="421" t="str">
        <f t="shared" si="19"/>
        <v/>
      </c>
      <c r="CT9" s="421" t="str">
        <f t="shared" si="20"/>
        <v/>
      </c>
      <c r="CU9" s="421" t="str">
        <f t="shared" si="21"/>
        <v/>
      </c>
      <c r="CV9" s="421" t="str">
        <f t="shared" si="22"/>
        <v/>
      </c>
      <c r="CW9" s="429" t="str">
        <f t="shared" si="23"/>
        <v/>
      </c>
      <c r="CX9" s="177"/>
      <c r="CY9" s="417"/>
      <c r="CZ9" s="419"/>
      <c r="DA9" s="178"/>
      <c r="DB9" s="417"/>
      <c r="DC9" s="419"/>
      <c r="DD9" s="430" t="str">
        <f t="shared" si="24"/>
        <v/>
      </c>
      <c r="DE9" s="431" t="str">
        <f t="shared" si="25"/>
        <v/>
      </c>
      <c r="DF9" s="428" t="str">
        <f t="shared" si="26"/>
        <v/>
      </c>
      <c r="DG9" s="176"/>
      <c r="DH9" s="417"/>
      <c r="DI9" s="419"/>
      <c r="DJ9" s="432"/>
      <c r="DK9" s="417"/>
      <c r="DL9" s="419"/>
      <c r="DM9" s="432"/>
      <c r="DN9" s="417"/>
      <c r="DO9" s="419"/>
      <c r="DP9" s="430" t="str">
        <f t="shared" si="27"/>
        <v/>
      </c>
      <c r="DQ9" s="431" t="str">
        <f t="shared" si="28"/>
        <v/>
      </c>
      <c r="DR9" s="428" t="str">
        <f t="shared" si="29"/>
        <v/>
      </c>
      <c r="DS9" s="432"/>
      <c r="DT9" s="417"/>
      <c r="DU9" s="197"/>
      <c r="DV9" s="403"/>
      <c r="DW9" s="669" t="b">
        <f t="shared" si="30"/>
        <v>1</v>
      </c>
      <c r="DX9" s="663" t="b">
        <f t="shared" si="31"/>
        <v>1</v>
      </c>
      <c r="DY9" s="666" t="b">
        <f t="shared" si="32"/>
        <v>1</v>
      </c>
      <c r="DZ9" s="663" t="b">
        <f t="shared" si="33"/>
        <v>1</v>
      </c>
      <c r="EA9" s="663" t="b">
        <f t="shared" si="34"/>
        <v>1</v>
      </c>
      <c r="EB9" s="666" t="b">
        <f t="shared" si="35"/>
        <v>1</v>
      </c>
      <c r="EC9" s="663" t="b">
        <f t="shared" si="36"/>
        <v>1</v>
      </c>
      <c r="ED9" s="663" t="b">
        <f t="shared" si="37"/>
        <v>0</v>
      </c>
      <c r="EE9" s="666" t="b">
        <f t="shared" si="38"/>
        <v>0</v>
      </c>
      <c r="EF9" s="665" t="b">
        <f t="shared" si="39"/>
        <v>0</v>
      </c>
      <c r="EG9" s="663" t="b">
        <f t="shared" si="40"/>
        <v>0</v>
      </c>
      <c r="EH9" s="666" t="b">
        <f t="shared" si="41"/>
        <v>1</v>
      </c>
      <c r="EI9" s="663" t="b">
        <f t="shared" si="42"/>
        <v>0</v>
      </c>
      <c r="EJ9" s="663" t="b">
        <f t="shared" si="43"/>
        <v>0</v>
      </c>
      <c r="EK9" s="666" t="b">
        <f t="shared" si="44"/>
        <v>1</v>
      </c>
      <c r="EL9" s="663" t="b">
        <f t="shared" si="45"/>
        <v>0</v>
      </c>
      <c r="EM9" s="663" t="b">
        <f t="shared" si="46"/>
        <v>0</v>
      </c>
      <c r="EN9" s="666" t="b">
        <f t="shared" si="47"/>
        <v>1</v>
      </c>
      <c r="EO9" s="403"/>
    </row>
    <row r="10" spans="1:224">
      <c r="A10" s="411" t="s">
        <v>453</v>
      </c>
      <c r="B10" s="412" t="s">
        <v>458</v>
      </c>
      <c r="C10" s="413">
        <v>100654</v>
      </c>
      <c r="D10" s="413">
        <v>3</v>
      </c>
      <c r="E10" s="414">
        <v>1126</v>
      </c>
      <c r="F10" s="416">
        <v>1534</v>
      </c>
      <c r="G10" s="598">
        <f t="shared" si="48"/>
        <v>1417</v>
      </c>
      <c r="H10" s="416">
        <v>1300</v>
      </c>
      <c r="I10" s="417">
        <v>1334</v>
      </c>
      <c r="J10" s="417">
        <v>885</v>
      </c>
      <c r="K10" s="418">
        <v>1179</v>
      </c>
      <c r="L10" s="414">
        <v>789</v>
      </c>
      <c r="M10" s="416">
        <v>847</v>
      </c>
      <c r="N10" s="416">
        <v>972</v>
      </c>
      <c r="O10" s="214">
        <v>924</v>
      </c>
      <c r="P10" s="214">
        <v>925</v>
      </c>
      <c r="Q10" s="416">
        <v>881</v>
      </c>
      <c r="R10" s="416">
        <v>1056</v>
      </c>
      <c r="S10" s="416">
        <v>1130</v>
      </c>
      <c r="T10" s="416">
        <v>916</v>
      </c>
      <c r="U10" s="416">
        <v>1071</v>
      </c>
      <c r="V10" s="417">
        <v>828</v>
      </c>
      <c r="W10" s="419">
        <v>1008</v>
      </c>
      <c r="X10" s="414"/>
      <c r="Y10" s="416"/>
      <c r="Z10" s="416"/>
      <c r="AA10" s="214"/>
      <c r="AB10" s="214"/>
      <c r="AC10" s="416"/>
      <c r="AD10" s="416"/>
      <c r="AE10" s="416"/>
      <c r="AF10" s="416"/>
      <c r="AG10" s="416"/>
      <c r="AH10" s="417"/>
      <c r="AI10" s="419"/>
      <c r="AJ10" s="420">
        <f t="shared" si="0"/>
        <v>789</v>
      </c>
      <c r="AK10" s="421">
        <f t="shared" si="1"/>
        <v>847</v>
      </c>
      <c r="AL10" s="421">
        <f t="shared" si="2"/>
        <v>972</v>
      </c>
      <c r="AM10" s="421">
        <f t="shared" si="3"/>
        <v>924</v>
      </c>
      <c r="AN10" s="421">
        <f t="shared" si="4"/>
        <v>925</v>
      </c>
      <c r="AO10" s="421">
        <f t="shared" si="5"/>
        <v>881</v>
      </c>
      <c r="AP10" s="421">
        <f t="shared" si="6"/>
        <v>1056</v>
      </c>
      <c r="AQ10" s="421">
        <f t="shared" si="7"/>
        <v>1130</v>
      </c>
      <c r="AR10" s="421">
        <f t="shared" si="8"/>
        <v>916</v>
      </c>
      <c r="AS10" s="421">
        <f t="shared" si="9"/>
        <v>1071</v>
      </c>
      <c r="AT10" s="421">
        <f t="shared" si="10"/>
        <v>828</v>
      </c>
      <c r="AU10" s="422">
        <f t="shared" si="11"/>
        <v>1008</v>
      </c>
      <c r="AV10" s="423">
        <v>793</v>
      </c>
      <c r="AW10" s="417">
        <v>625</v>
      </c>
      <c r="AX10" s="419">
        <v>741</v>
      </c>
      <c r="AY10" s="414">
        <v>54</v>
      </c>
      <c r="AZ10" s="417">
        <v>38</v>
      </c>
      <c r="BA10" s="419">
        <v>69</v>
      </c>
      <c r="BB10" s="420">
        <f t="shared" si="12"/>
        <v>224</v>
      </c>
      <c r="BC10" s="421">
        <f t="shared" si="13"/>
        <v>165</v>
      </c>
      <c r="BD10" s="422">
        <f t="shared" si="14"/>
        <v>198</v>
      </c>
      <c r="BE10" s="176">
        <v>346</v>
      </c>
      <c r="BF10" s="417">
        <v>339</v>
      </c>
      <c r="BG10" s="418">
        <v>370</v>
      </c>
      <c r="BH10" s="424"/>
      <c r="BI10" s="415"/>
      <c r="BJ10" s="415"/>
      <c r="BK10" s="178"/>
      <c r="BL10" s="417"/>
      <c r="BM10" s="418"/>
      <c r="BN10" s="426">
        <f t="shared" si="15"/>
        <v>579</v>
      </c>
      <c r="BO10" s="427">
        <f t="shared" si="16"/>
        <v>542</v>
      </c>
      <c r="BP10" s="428">
        <f t="shared" si="17"/>
        <v>686</v>
      </c>
      <c r="BQ10" s="424"/>
      <c r="BR10" s="415"/>
      <c r="BS10" s="425"/>
      <c r="BT10" s="198"/>
      <c r="BU10" s="177"/>
      <c r="BV10" s="177"/>
      <c r="BW10" s="417"/>
      <c r="BX10" s="417"/>
      <c r="BY10" s="419"/>
      <c r="BZ10" s="178"/>
      <c r="CA10" s="177"/>
      <c r="CB10" s="177"/>
      <c r="CC10" s="177"/>
      <c r="CD10" s="177"/>
      <c r="CE10" s="177"/>
      <c r="CF10" s="417"/>
      <c r="CG10" s="419"/>
      <c r="CH10" s="178"/>
      <c r="CI10" s="177"/>
      <c r="CJ10" s="177"/>
      <c r="CK10" s="177"/>
      <c r="CL10" s="177"/>
      <c r="CM10" s="177"/>
      <c r="CN10" s="417"/>
      <c r="CO10" s="419"/>
      <c r="CP10" s="420"/>
      <c r="CQ10" s="421"/>
      <c r="CR10" s="421" t="str">
        <f t="shared" si="18"/>
        <v/>
      </c>
      <c r="CS10" s="421" t="str">
        <f t="shared" si="19"/>
        <v/>
      </c>
      <c r="CT10" s="421" t="str">
        <f t="shared" si="20"/>
        <v/>
      </c>
      <c r="CU10" s="421" t="str">
        <f t="shared" si="21"/>
        <v/>
      </c>
      <c r="CV10" s="421" t="str">
        <f t="shared" si="22"/>
        <v/>
      </c>
      <c r="CW10" s="429" t="str">
        <f t="shared" si="23"/>
        <v/>
      </c>
      <c r="CX10" s="177"/>
      <c r="CY10" s="417"/>
      <c r="CZ10" s="419"/>
      <c r="DA10" s="178"/>
      <c r="DB10" s="417"/>
      <c r="DC10" s="419"/>
      <c r="DD10" s="430" t="str">
        <f t="shared" si="24"/>
        <v/>
      </c>
      <c r="DE10" s="431" t="str">
        <f t="shared" si="25"/>
        <v/>
      </c>
      <c r="DF10" s="428" t="str">
        <f t="shared" si="26"/>
        <v/>
      </c>
      <c r="DG10" s="176"/>
      <c r="DH10" s="417"/>
      <c r="DI10" s="419"/>
      <c r="DJ10" s="432"/>
      <c r="DK10" s="417"/>
      <c r="DL10" s="419"/>
      <c r="DM10" s="432"/>
      <c r="DN10" s="417"/>
      <c r="DO10" s="419"/>
      <c r="DP10" s="430" t="str">
        <f t="shared" si="27"/>
        <v/>
      </c>
      <c r="DQ10" s="431" t="str">
        <f t="shared" si="28"/>
        <v/>
      </c>
      <c r="DR10" s="428" t="str">
        <f t="shared" si="29"/>
        <v/>
      </c>
      <c r="DS10" s="432"/>
      <c r="DT10" s="417"/>
      <c r="DU10" s="197"/>
      <c r="DV10" s="403"/>
      <c r="DW10" s="669" t="b">
        <f t="shared" si="30"/>
        <v>1</v>
      </c>
      <c r="DX10" s="663" t="b">
        <f t="shared" si="31"/>
        <v>1</v>
      </c>
      <c r="DY10" s="666" t="b">
        <f t="shared" si="32"/>
        <v>1</v>
      </c>
      <c r="DZ10" s="663" t="b">
        <f t="shared" si="33"/>
        <v>1</v>
      </c>
      <c r="EA10" s="663" t="b">
        <f t="shared" si="34"/>
        <v>1</v>
      </c>
      <c r="EB10" s="666" t="b">
        <f t="shared" si="35"/>
        <v>1</v>
      </c>
      <c r="EC10" s="663" t="b">
        <f t="shared" si="36"/>
        <v>1</v>
      </c>
      <c r="ED10" s="663" t="b">
        <f t="shared" si="37"/>
        <v>0</v>
      </c>
      <c r="EE10" s="666" t="b">
        <f t="shared" si="38"/>
        <v>0</v>
      </c>
      <c r="EF10" s="665" t="b">
        <f t="shared" si="39"/>
        <v>0</v>
      </c>
      <c r="EG10" s="663" t="b">
        <f t="shared" si="40"/>
        <v>0</v>
      </c>
      <c r="EH10" s="666" t="b">
        <f t="shared" si="41"/>
        <v>1</v>
      </c>
      <c r="EI10" s="663" t="b">
        <f t="shared" si="42"/>
        <v>0</v>
      </c>
      <c r="EJ10" s="663" t="b">
        <f t="shared" si="43"/>
        <v>0</v>
      </c>
      <c r="EK10" s="666" t="b">
        <f t="shared" si="44"/>
        <v>1</v>
      </c>
      <c r="EL10" s="663" t="b">
        <f t="shared" si="45"/>
        <v>0</v>
      </c>
      <c r="EM10" s="663" t="b">
        <f t="shared" si="46"/>
        <v>0</v>
      </c>
      <c r="EN10" s="666" t="b">
        <f t="shared" si="47"/>
        <v>1</v>
      </c>
      <c r="EO10" s="403"/>
    </row>
    <row r="11" spans="1:224">
      <c r="A11" s="411" t="s">
        <v>453</v>
      </c>
      <c r="B11" s="412" t="s">
        <v>459</v>
      </c>
      <c r="C11" s="413">
        <v>101480</v>
      </c>
      <c r="D11" s="413">
        <v>3</v>
      </c>
      <c r="E11" s="414">
        <v>1887</v>
      </c>
      <c r="F11" s="416">
        <v>1078</v>
      </c>
      <c r="G11" s="598">
        <f t="shared" si="48"/>
        <v>1477.5</v>
      </c>
      <c r="H11" s="416">
        <v>1877</v>
      </c>
      <c r="I11" s="417">
        <v>1864</v>
      </c>
      <c r="J11" s="417">
        <v>1982</v>
      </c>
      <c r="K11" s="418">
        <v>2409</v>
      </c>
      <c r="L11" s="414">
        <v>764</v>
      </c>
      <c r="M11" s="416">
        <v>752</v>
      </c>
      <c r="N11" s="416">
        <v>847.75</v>
      </c>
      <c r="O11" s="214">
        <v>896.8125</v>
      </c>
      <c r="P11" s="214">
        <v>934.359375</v>
      </c>
      <c r="Q11" s="416">
        <v>1135</v>
      </c>
      <c r="R11" s="416">
        <v>1044</v>
      </c>
      <c r="S11" s="416">
        <v>1047</v>
      </c>
      <c r="T11" s="416">
        <v>2094</v>
      </c>
      <c r="U11" s="416">
        <v>2155</v>
      </c>
      <c r="V11" s="417">
        <v>2121</v>
      </c>
      <c r="W11" s="419">
        <v>1539</v>
      </c>
      <c r="X11" s="414"/>
      <c r="Y11" s="416"/>
      <c r="Z11" s="416"/>
      <c r="AA11" s="214"/>
      <c r="AB11" s="214"/>
      <c r="AC11" s="416"/>
      <c r="AD11" s="416"/>
      <c r="AE11" s="416"/>
      <c r="AF11" s="416"/>
      <c r="AG11" s="416"/>
      <c r="AH11" s="417"/>
      <c r="AI11" s="419"/>
      <c r="AJ11" s="420">
        <f t="shared" si="0"/>
        <v>764</v>
      </c>
      <c r="AK11" s="421">
        <f t="shared" si="1"/>
        <v>752</v>
      </c>
      <c r="AL11" s="421">
        <f t="shared" si="2"/>
        <v>847.75</v>
      </c>
      <c r="AM11" s="421">
        <f t="shared" si="3"/>
        <v>896.8125</v>
      </c>
      <c r="AN11" s="421">
        <f t="shared" si="4"/>
        <v>934.359375</v>
      </c>
      <c r="AO11" s="421">
        <f t="shared" si="5"/>
        <v>1135</v>
      </c>
      <c r="AP11" s="421">
        <f t="shared" si="6"/>
        <v>1044</v>
      </c>
      <c r="AQ11" s="421">
        <f t="shared" si="7"/>
        <v>1047</v>
      </c>
      <c r="AR11" s="421">
        <f t="shared" si="8"/>
        <v>2094</v>
      </c>
      <c r="AS11" s="421">
        <f t="shared" si="9"/>
        <v>2155</v>
      </c>
      <c r="AT11" s="421">
        <f t="shared" si="10"/>
        <v>2121</v>
      </c>
      <c r="AU11" s="422">
        <f t="shared" si="11"/>
        <v>1539</v>
      </c>
      <c r="AV11" s="423">
        <v>1431</v>
      </c>
      <c r="AW11" s="417">
        <v>1763</v>
      </c>
      <c r="AX11" s="419">
        <v>1200</v>
      </c>
      <c r="AY11" s="414">
        <v>185</v>
      </c>
      <c r="AZ11" s="417">
        <v>214</v>
      </c>
      <c r="BA11" s="419">
        <v>179</v>
      </c>
      <c r="BB11" s="420">
        <f t="shared" si="12"/>
        <v>539</v>
      </c>
      <c r="BC11" s="421">
        <f t="shared" si="13"/>
        <v>144</v>
      </c>
      <c r="BD11" s="422">
        <f t="shared" si="14"/>
        <v>160</v>
      </c>
      <c r="BE11" s="176">
        <v>331</v>
      </c>
      <c r="BF11" s="417">
        <v>347</v>
      </c>
      <c r="BG11" s="418">
        <v>365</v>
      </c>
      <c r="BH11" s="424"/>
      <c r="BI11" s="415"/>
      <c r="BJ11" s="415"/>
      <c r="BK11" s="178"/>
      <c r="BL11" s="417">
        <v>329</v>
      </c>
      <c r="BM11" s="434"/>
      <c r="BN11" s="426">
        <f t="shared" si="15"/>
        <v>603.359375</v>
      </c>
      <c r="BO11" s="427">
        <f t="shared" si="16"/>
        <v>459</v>
      </c>
      <c r="BP11" s="428">
        <f t="shared" si="17"/>
        <v>679</v>
      </c>
      <c r="BQ11" s="424"/>
      <c r="BR11" s="415"/>
      <c r="BS11" s="425"/>
      <c r="BT11" s="198"/>
      <c r="BU11" s="177"/>
      <c r="BV11" s="177"/>
      <c r="BW11" s="417"/>
      <c r="BX11" s="417"/>
      <c r="BY11" s="419"/>
      <c r="BZ11" s="178"/>
      <c r="CA11" s="177"/>
      <c r="CB11" s="177"/>
      <c r="CC11" s="177"/>
      <c r="CD11" s="177"/>
      <c r="CE11" s="177"/>
      <c r="CF11" s="417"/>
      <c r="CG11" s="419"/>
      <c r="CH11" s="178"/>
      <c r="CI11" s="177"/>
      <c r="CJ11" s="177"/>
      <c r="CK11" s="177"/>
      <c r="CL11" s="177"/>
      <c r="CM11" s="177"/>
      <c r="CN11" s="417"/>
      <c r="CO11" s="419"/>
      <c r="CP11" s="420"/>
      <c r="CQ11" s="421"/>
      <c r="CR11" s="421" t="str">
        <f t="shared" si="18"/>
        <v/>
      </c>
      <c r="CS11" s="421" t="str">
        <f t="shared" si="19"/>
        <v/>
      </c>
      <c r="CT11" s="421" t="str">
        <f t="shared" si="20"/>
        <v/>
      </c>
      <c r="CU11" s="421" t="str">
        <f t="shared" si="21"/>
        <v/>
      </c>
      <c r="CV11" s="421" t="str">
        <f t="shared" si="22"/>
        <v/>
      </c>
      <c r="CW11" s="429" t="str">
        <f t="shared" si="23"/>
        <v/>
      </c>
      <c r="CX11" s="177"/>
      <c r="CY11" s="417"/>
      <c r="CZ11" s="419"/>
      <c r="DA11" s="178"/>
      <c r="DB11" s="417"/>
      <c r="DC11" s="419"/>
      <c r="DD11" s="430" t="str">
        <f t="shared" si="24"/>
        <v/>
      </c>
      <c r="DE11" s="431" t="str">
        <f t="shared" si="25"/>
        <v/>
      </c>
      <c r="DF11" s="428" t="str">
        <f t="shared" si="26"/>
        <v/>
      </c>
      <c r="DG11" s="176"/>
      <c r="DH11" s="417"/>
      <c r="DI11" s="419"/>
      <c r="DJ11" s="432"/>
      <c r="DK11" s="417"/>
      <c r="DL11" s="419"/>
      <c r="DM11" s="432"/>
      <c r="DN11" s="417"/>
      <c r="DO11" s="419"/>
      <c r="DP11" s="430" t="str">
        <f t="shared" si="27"/>
        <v/>
      </c>
      <c r="DQ11" s="431" t="str">
        <f t="shared" si="28"/>
        <v/>
      </c>
      <c r="DR11" s="428" t="str">
        <f t="shared" si="29"/>
        <v/>
      </c>
      <c r="DS11" s="432"/>
      <c r="DT11" s="417"/>
      <c r="DU11" s="197"/>
      <c r="DV11" s="403"/>
      <c r="DW11" s="669" t="b">
        <f t="shared" si="30"/>
        <v>1</v>
      </c>
      <c r="DX11" s="663" t="b">
        <f t="shared" si="31"/>
        <v>1</v>
      </c>
      <c r="DY11" s="666" t="b">
        <f t="shared" si="32"/>
        <v>1</v>
      </c>
      <c r="DZ11" s="663" t="b">
        <f t="shared" si="33"/>
        <v>1</v>
      </c>
      <c r="EA11" s="663" t="b">
        <f t="shared" si="34"/>
        <v>1</v>
      </c>
      <c r="EB11" s="666" t="b">
        <f t="shared" si="35"/>
        <v>1</v>
      </c>
      <c r="EC11" s="663" t="b">
        <f t="shared" si="36"/>
        <v>1</v>
      </c>
      <c r="ED11" s="663" t="b">
        <f t="shared" si="37"/>
        <v>0</v>
      </c>
      <c r="EE11" s="666" t="b">
        <f t="shared" si="38"/>
        <v>0</v>
      </c>
      <c r="EF11" s="665" t="b">
        <f t="shared" si="39"/>
        <v>0</v>
      </c>
      <c r="EG11" s="663" t="b">
        <f t="shared" si="40"/>
        <v>0</v>
      </c>
      <c r="EH11" s="666" t="b">
        <f t="shared" si="41"/>
        <v>1</v>
      </c>
      <c r="EI11" s="663" t="b">
        <f t="shared" si="42"/>
        <v>0</v>
      </c>
      <c r="EJ11" s="663" t="b">
        <f t="shared" si="43"/>
        <v>0</v>
      </c>
      <c r="EK11" s="666" t="b">
        <f t="shared" si="44"/>
        <v>1</v>
      </c>
      <c r="EL11" s="663" t="b">
        <f t="shared" si="45"/>
        <v>0</v>
      </c>
      <c r="EM11" s="663" t="b">
        <f t="shared" si="46"/>
        <v>0</v>
      </c>
      <c r="EN11" s="666" t="b">
        <f t="shared" si="47"/>
        <v>1</v>
      </c>
      <c r="EO11" s="403"/>
    </row>
    <row r="12" spans="1:224">
      <c r="A12" s="411" t="s">
        <v>453</v>
      </c>
      <c r="B12" s="433" t="s">
        <v>460</v>
      </c>
      <c r="C12" s="413">
        <v>102368</v>
      </c>
      <c r="D12" s="435">
        <v>3</v>
      </c>
      <c r="E12" s="414">
        <v>3965</v>
      </c>
      <c r="F12" s="416">
        <f>1672+1514</f>
        <v>3186</v>
      </c>
      <c r="G12" s="598">
        <f t="shared" si="48"/>
        <v>3236</v>
      </c>
      <c r="H12" s="416">
        <v>3286</v>
      </c>
      <c r="I12" s="417">
        <v>3384</v>
      </c>
      <c r="J12" s="417">
        <v>3394</v>
      </c>
      <c r="K12" s="418">
        <v>3440</v>
      </c>
      <c r="L12" s="414">
        <v>890</v>
      </c>
      <c r="M12" s="416">
        <v>752</v>
      </c>
      <c r="N12" s="416">
        <v>649</v>
      </c>
      <c r="O12" s="214">
        <v>673</v>
      </c>
      <c r="P12" s="214">
        <v>915</v>
      </c>
      <c r="Q12" s="416">
        <v>1067</v>
      </c>
      <c r="R12" s="416">
        <v>1031</v>
      </c>
      <c r="S12" s="416">
        <v>1185</v>
      </c>
      <c r="T12" s="416">
        <v>1383</v>
      </c>
      <c r="U12" s="416">
        <v>1581</v>
      </c>
      <c r="V12" s="417">
        <v>1620</v>
      </c>
      <c r="W12" s="419">
        <v>1695</v>
      </c>
      <c r="X12" s="414"/>
      <c r="Y12" s="416"/>
      <c r="Z12" s="416"/>
      <c r="AA12" s="214"/>
      <c r="AB12" s="214"/>
      <c r="AC12" s="416"/>
      <c r="AD12" s="416"/>
      <c r="AE12" s="416"/>
      <c r="AF12" s="416"/>
      <c r="AG12" s="416"/>
      <c r="AH12" s="417"/>
      <c r="AI12" s="419"/>
      <c r="AJ12" s="420">
        <f t="shared" si="0"/>
        <v>890</v>
      </c>
      <c r="AK12" s="421">
        <f t="shared" si="1"/>
        <v>752</v>
      </c>
      <c r="AL12" s="421">
        <f t="shared" si="2"/>
        <v>649</v>
      </c>
      <c r="AM12" s="421">
        <f t="shared" si="3"/>
        <v>673</v>
      </c>
      <c r="AN12" s="421">
        <f t="shared" si="4"/>
        <v>915</v>
      </c>
      <c r="AO12" s="421">
        <f t="shared" si="5"/>
        <v>1067</v>
      </c>
      <c r="AP12" s="421">
        <f t="shared" si="6"/>
        <v>1031</v>
      </c>
      <c r="AQ12" s="421">
        <f t="shared" si="7"/>
        <v>1185</v>
      </c>
      <c r="AR12" s="421">
        <f t="shared" si="8"/>
        <v>1383</v>
      </c>
      <c r="AS12" s="421">
        <f t="shared" si="9"/>
        <v>1581</v>
      </c>
      <c r="AT12" s="421">
        <f t="shared" si="10"/>
        <v>1620</v>
      </c>
      <c r="AU12" s="422">
        <f t="shared" si="11"/>
        <v>1695</v>
      </c>
      <c r="AV12" s="423">
        <v>1201</v>
      </c>
      <c r="AW12" s="417">
        <v>1338</v>
      </c>
      <c r="AX12" s="419">
        <v>1447</v>
      </c>
      <c r="AY12" s="414">
        <v>157</v>
      </c>
      <c r="AZ12" s="417">
        <v>151</v>
      </c>
      <c r="BA12" s="419">
        <v>155</v>
      </c>
      <c r="BB12" s="420">
        <f t="shared" si="12"/>
        <v>223</v>
      </c>
      <c r="BC12" s="421">
        <f t="shared" si="13"/>
        <v>131</v>
      </c>
      <c r="BD12" s="422">
        <f t="shared" si="14"/>
        <v>93</v>
      </c>
      <c r="BE12" s="176">
        <v>371</v>
      </c>
      <c r="BF12" s="417">
        <v>450</v>
      </c>
      <c r="BG12" s="418">
        <v>405</v>
      </c>
      <c r="BH12" s="424"/>
      <c r="BI12" s="415"/>
      <c r="BJ12" s="415"/>
      <c r="BK12" s="178">
        <v>256</v>
      </c>
      <c r="BL12" s="417">
        <v>157</v>
      </c>
      <c r="BM12" s="418">
        <v>288</v>
      </c>
      <c r="BN12" s="426">
        <f t="shared" si="15"/>
        <v>288</v>
      </c>
      <c r="BO12" s="427">
        <f t="shared" si="16"/>
        <v>460</v>
      </c>
      <c r="BP12" s="428">
        <f t="shared" si="17"/>
        <v>338</v>
      </c>
      <c r="BQ12" s="424"/>
      <c r="BR12" s="415"/>
      <c r="BS12" s="425"/>
      <c r="BT12" s="198"/>
      <c r="BU12" s="177"/>
      <c r="BV12" s="177"/>
      <c r="BW12" s="417"/>
      <c r="BX12" s="417"/>
      <c r="BY12" s="419"/>
      <c r="BZ12" s="178"/>
      <c r="CA12" s="177"/>
      <c r="CB12" s="177"/>
      <c r="CC12" s="177"/>
      <c r="CD12" s="177"/>
      <c r="CE12" s="177"/>
      <c r="CF12" s="417"/>
      <c r="CG12" s="419"/>
      <c r="CH12" s="178"/>
      <c r="CI12" s="177"/>
      <c r="CJ12" s="177"/>
      <c r="CK12" s="177"/>
      <c r="CL12" s="177"/>
      <c r="CM12" s="177"/>
      <c r="CN12" s="417"/>
      <c r="CO12" s="419"/>
      <c r="CP12" s="420"/>
      <c r="CQ12" s="421"/>
      <c r="CR12" s="421" t="str">
        <f t="shared" si="18"/>
        <v/>
      </c>
      <c r="CS12" s="421" t="str">
        <f t="shared" si="19"/>
        <v/>
      </c>
      <c r="CT12" s="421" t="str">
        <f t="shared" si="20"/>
        <v/>
      </c>
      <c r="CU12" s="421" t="str">
        <f t="shared" si="21"/>
        <v/>
      </c>
      <c r="CV12" s="421" t="str">
        <f t="shared" si="22"/>
        <v/>
      </c>
      <c r="CW12" s="429" t="str">
        <f t="shared" si="23"/>
        <v/>
      </c>
      <c r="CX12" s="177"/>
      <c r="CY12" s="417"/>
      <c r="CZ12" s="419"/>
      <c r="DA12" s="178"/>
      <c r="DB12" s="417"/>
      <c r="DC12" s="419"/>
      <c r="DD12" s="430" t="str">
        <f t="shared" si="24"/>
        <v/>
      </c>
      <c r="DE12" s="431" t="str">
        <f t="shared" si="25"/>
        <v/>
      </c>
      <c r="DF12" s="428" t="str">
        <f t="shared" si="26"/>
        <v/>
      </c>
      <c r="DG12" s="176"/>
      <c r="DH12" s="417"/>
      <c r="DI12" s="419"/>
      <c r="DJ12" s="432"/>
      <c r="DK12" s="417"/>
      <c r="DL12" s="419"/>
      <c r="DM12" s="432"/>
      <c r="DN12" s="417"/>
      <c r="DO12" s="419"/>
      <c r="DP12" s="430" t="str">
        <f t="shared" si="27"/>
        <v/>
      </c>
      <c r="DQ12" s="431" t="str">
        <f t="shared" si="28"/>
        <v/>
      </c>
      <c r="DR12" s="428" t="str">
        <f t="shared" si="29"/>
        <v/>
      </c>
      <c r="DS12" s="432"/>
      <c r="DT12" s="417"/>
      <c r="DU12" s="197"/>
      <c r="DV12" s="403"/>
      <c r="DW12" s="669" t="b">
        <f t="shared" si="30"/>
        <v>1</v>
      </c>
      <c r="DX12" s="663" t="b">
        <f t="shared" si="31"/>
        <v>1</v>
      </c>
      <c r="DY12" s="666" t="b">
        <f t="shared" si="32"/>
        <v>1</v>
      </c>
      <c r="DZ12" s="663" t="b">
        <f t="shared" si="33"/>
        <v>1</v>
      </c>
      <c r="EA12" s="663" t="b">
        <f t="shared" si="34"/>
        <v>1</v>
      </c>
      <c r="EB12" s="666" t="b">
        <f t="shared" si="35"/>
        <v>1</v>
      </c>
      <c r="EC12" s="663" t="b">
        <f t="shared" si="36"/>
        <v>1</v>
      </c>
      <c r="ED12" s="663" t="b">
        <f t="shared" si="37"/>
        <v>0</v>
      </c>
      <c r="EE12" s="666" t="b">
        <f t="shared" si="38"/>
        <v>0</v>
      </c>
      <c r="EF12" s="665" t="b">
        <f t="shared" si="39"/>
        <v>0</v>
      </c>
      <c r="EG12" s="663" t="b">
        <f t="shared" si="40"/>
        <v>0</v>
      </c>
      <c r="EH12" s="666" t="b">
        <f t="shared" si="41"/>
        <v>1</v>
      </c>
      <c r="EI12" s="663" t="b">
        <f t="shared" si="42"/>
        <v>0</v>
      </c>
      <c r="EJ12" s="663" t="b">
        <f t="shared" si="43"/>
        <v>0</v>
      </c>
      <c r="EK12" s="666" t="b">
        <f t="shared" si="44"/>
        <v>1</v>
      </c>
      <c r="EL12" s="663" t="b">
        <f t="shared" si="45"/>
        <v>0</v>
      </c>
      <c r="EM12" s="663" t="b">
        <f t="shared" si="46"/>
        <v>0</v>
      </c>
      <c r="EN12" s="666" t="b">
        <f t="shared" si="47"/>
        <v>1</v>
      </c>
      <c r="EO12" s="403"/>
    </row>
    <row r="13" spans="1:224">
      <c r="A13" s="411" t="s">
        <v>453</v>
      </c>
      <c r="B13" s="412" t="s">
        <v>461</v>
      </c>
      <c r="C13" s="413">
        <v>102094</v>
      </c>
      <c r="D13" s="413">
        <v>3</v>
      </c>
      <c r="E13" s="414">
        <v>2478</v>
      </c>
      <c r="F13" s="416">
        <v>2469</v>
      </c>
      <c r="G13" s="598">
        <f t="shared" si="48"/>
        <v>2564</v>
      </c>
      <c r="H13" s="416">
        <v>2659</v>
      </c>
      <c r="I13" s="417">
        <v>2825</v>
      </c>
      <c r="J13" s="417">
        <v>3144</v>
      </c>
      <c r="K13" s="418">
        <v>2781</v>
      </c>
      <c r="L13" s="414">
        <v>1132</v>
      </c>
      <c r="M13" s="416">
        <v>1044</v>
      </c>
      <c r="N13" s="416">
        <v>1052.5</v>
      </c>
      <c r="O13" s="214">
        <v>1061</v>
      </c>
      <c r="P13" s="214">
        <v>1117</v>
      </c>
      <c r="Q13" s="416">
        <v>1005</v>
      </c>
      <c r="R13" s="416">
        <v>1195</v>
      </c>
      <c r="S13" s="416">
        <v>1215</v>
      </c>
      <c r="T13" s="416">
        <v>1192</v>
      </c>
      <c r="U13" s="416">
        <v>1355</v>
      </c>
      <c r="V13" s="417">
        <v>1457</v>
      </c>
      <c r="W13" s="419">
        <v>1543</v>
      </c>
      <c r="X13" s="414"/>
      <c r="Y13" s="416"/>
      <c r="Z13" s="416"/>
      <c r="AA13" s="214"/>
      <c r="AB13" s="214"/>
      <c r="AC13" s="416"/>
      <c r="AD13" s="416"/>
      <c r="AE13" s="416"/>
      <c r="AF13" s="416"/>
      <c r="AG13" s="416"/>
      <c r="AH13" s="417"/>
      <c r="AI13" s="419"/>
      <c r="AJ13" s="420">
        <f t="shared" si="0"/>
        <v>1132</v>
      </c>
      <c r="AK13" s="421">
        <f t="shared" si="1"/>
        <v>1044</v>
      </c>
      <c r="AL13" s="421">
        <f t="shared" si="2"/>
        <v>1052.5</v>
      </c>
      <c r="AM13" s="421">
        <f t="shared" si="3"/>
        <v>1061</v>
      </c>
      <c r="AN13" s="421">
        <f t="shared" si="4"/>
        <v>1117</v>
      </c>
      <c r="AO13" s="421">
        <f t="shared" si="5"/>
        <v>1005</v>
      </c>
      <c r="AP13" s="421">
        <f t="shared" si="6"/>
        <v>1195</v>
      </c>
      <c r="AQ13" s="421">
        <f t="shared" si="7"/>
        <v>1215</v>
      </c>
      <c r="AR13" s="421">
        <f t="shared" si="8"/>
        <v>1192</v>
      </c>
      <c r="AS13" s="421">
        <f t="shared" si="9"/>
        <v>1355</v>
      </c>
      <c r="AT13" s="421">
        <f t="shared" si="10"/>
        <v>1457</v>
      </c>
      <c r="AU13" s="422">
        <f t="shared" si="11"/>
        <v>1543</v>
      </c>
      <c r="AV13" s="423">
        <v>996</v>
      </c>
      <c r="AW13" s="417">
        <v>1007</v>
      </c>
      <c r="AX13" s="419">
        <v>1074</v>
      </c>
      <c r="AY13" s="414">
        <v>86</v>
      </c>
      <c r="AZ13" s="417">
        <v>99</v>
      </c>
      <c r="BA13" s="419">
        <v>110</v>
      </c>
      <c r="BB13" s="420">
        <f t="shared" si="12"/>
        <v>273</v>
      </c>
      <c r="BC13" s="421">
        <f t="shared" si="13"/>
        <v>351</v>
      </c>
      <c r="BD13" s="422">
        <f t="shared" si="14"/>
        <v>359</v>
      </c>
      <c r="BE13" s="176">
        <v>404</v>
      </c>
      <c r="BF13" s="417">
        <v>322</v>
      </c>
      <c r="BG13" s="418">
        <v>442</v>
      </c>
      <c r="BH13" s="424"/>
      <c r="BI13" s="415"/>
      <c r="BJ13" s="415"/>
      <c r="BK13" s="178"/>
      <c r="BL13" s="417"/>
      <c r="BM13" s="418"/>
      <c r="BN13" s="426">
        <f t="shared" si="15"/>
        <v>713</v>
      </c>
      <c r="BO13" s="427">
        <f t="shared" si="16"/>
        <v>683</v>
      </c>
      <c r="BP13" s="428">
        <f t="shared" si="17"/>
        <v>753</v>
      </c>
      <c r="BQ13" s="424"/>
      <c r="BR13" s="415"/>
      <c r="BS13" s="425"/>
      <c r="BT13" s="198"/>
      <c r="BU13" s="177"/>
      <c r="BV13" s="177"/>
      <c r="BW13" s="417"/>
      <c r="BX13" s="417"/>
      <c r="BY13" s="419"/>
      <c r="BZ13" s="178"/>
      <c r="CA13" s="177"/>
      <c r="CB13" s="177"/>
      <c r="CC13" s="177"/>
      <c r="CD13" s="177"/>
      <c r="CE13" s="177"/>
      <c r="CF13" s="417"/>
      <c r="CG13" s="419"/>
      <c r="CH13" s="178"/>
      <c r="CI13" s="177"/>
      <c r="CJ13" s="177"/>
      <c r="CK13" s="177"/>
      <c r="CL13" s="177"/>
      <c r="CM13" s="177"/>
      <c r="CN13" s="417"/>
      <c r="CO13" s="419"/>
      <c r="CP13" s="420"/>
      <c r="CQ13" s="421"/>
      <c r="CR13" s="421" t="str">
        <f t="shared" si="18"/>
        <v/>
      </c>
      <c r="CS13" s="421" t="str">
        <f t="shared" si="19"/>
        <v/>
      </c>
      <c r="CT13" s="421" t="str">
        <f t="shared" si="20"/>
        <v/>
      </c>
      <c r="CU13" s="421" t="str">
        <f t="shared" si="21"/>
        <v/>
      </c>
      <c r="CV13" s="421" t="str">
        <f t="shared" si="22"/>
        <v/>
      </c>
      <c r="CW13" s="429" t="str">
        <f t="shared" si="23"/>
        <v/>
      </c>
      <c r="CX13" s="177"/>
      <c r="CY13" s="417"/>
      <c r="CZ13" s="419"/>
      <c r="DA13" s="178"/>
      <c r="DB13" s="417"/>
      <c r="DC13" s="419"/>
      <c r="DD13" s="430" t="str">
        <f t="shared" si="24"/>
        <v/>
      </c>
      <c r="DE13" s="431" t="str">
        <f t="shared" si="25"/>
        <v/>
      </c>
      <c r="DF13" s="428" t="str">
        <f t="shared" si="26"/>
        <v/>
      </c>
      <c r="DG13" s="176"/>
      <c r="DH13" s="417"/>
      <c r="DI13" s="419"/>
      <c r="DJ13" s="432"/>
      <c r="DK13" s="417"/>
      <c r="DL13" s="419"/>
      <c r="DM13" s="432"/>
      <c r="DN13" s="417"/>
      <c r="DO13" s="419"/>
      <c r="DP13" s="430" t="str">
        <f t="shared" si="27"/>
        <v/>
      </c>
      <c r="DQ13" s="431" t="str">
        <f t="shared" si="28"/>
        <v/>
      </c>
      <c r="DR13" s="428" t="str">
        <f t="shared" si="29"/>
        <v/>
      </c>
      <c r="DS13" s="432"/>
      <c r="DT13" s="417"/>
      <c r="DU13" s="197"/>
      <c r="DV13" s="403"/>
      <c r="DW13" s="669" t="b">
        <f t="shared" si="30"/>
        <v>1</v>
      </c>
      <c r="DX13" s="663" t="b">
        <f t="shared" si="31"/>
        <v>1</v>
      </c>
      <c r="DY13" s="666" t="b">
        <f t="shared" si="32"/>
        <v>1</v>
      </c>
      <c r="DZ13" s="663" t="b">
        <f t="shared" si="33"/>
        <v>1</v>
      </c>
      <c r="EA13" s="663" t="b">
        <f t="shared" si="34"/>
        <v>1</v>
      </c>
      <c r="EB13" s="666" t="b">
        <f t="shared" si="35"/>
        <v>1</v>
      </c>
      <c r="EC13" s="663" t="b">
        <f t="shared" si="36"/>
        <v>1</v>
      </c>
      <c r="ED13" s="663" t="b">
        <f t="shared" si="37"/>
        <v>0</v>
      </c>
      <c r="EE13" s="666" t="b">
        <f t="shared" si="38"/>
        <v>0</v>
      </c>
      <c r="EF13" s="665" t="b">
        <f t="shared" si="39"/>
        <v>0</v>
      </c>
      <c r="EG13" s="663" t="b">
        <f t="shared" si="40"/>
        <v>0</v>
      </c>
      <c r="EH13" s="666" t="b">
        <f t="shared" si="41"/>
        <v>1</v>
      </c>
      <c r="EI13" s="663" t="b">
        <f t="shared" si="42"/>
        <v>0</v>
      </c>
      <c r="EJ13" s="663" t="b">
        <f t="shared" si="43"/>
        <v>0</v>
      </c>
      <c r="EK13" s="666" t="b">
        <f t="shared" si="44"/>
        <v>1</v>
      </c>
      <c r="EL13" s="663" t="b">
        <f t="shared" si="45"/>
        <v>0</v>
      </c>
      <c r="EM13" s="663" t="b">
        <f t="shared" si="46"/>
        <v>0</v>
      </c>
      <c r="EN13" s="666" t="b">
        <f t="shared" si="47"/>
        <v>1</v>
      </c>
      <c r="EO13" s="403"/>
    </row>
    <row r="14" spans="1:224">
      <c r="A14" s="411" t="s">
        <v>453</v>
      </c>
      <c r="B14" s="433" t="s">
        <v>462</v>
      </c>
      <c r="C14" s="413">
        <v>100724</v>
      </c>
      <c r="D14" s="413">
        <v>4</v>
      </c>
      <c r="E14" s="414">
        <v>1633</v>
      </c>
      <c r="F14" s="416">
        <v>1436</v>
      </c>
      <c r="G14" s="598">
        <f t="shared" si="48"/>
        <v>1466.5</v>
      </c>
      <c r="H14" s="416">
        <v>1497</v>
      </c>
      <c r="I14" s="417">
        <v>1517</v>
      </c>
      <c r="J14" s="417">
        <v>1535</v>
      </c>
      <c r="K14" s="418">
        <v>1591</v>
      </c>
      <c r="L14" s="414">
        <v>954</v>
      </c>
      <c r="M14" s="416">
        <v>939</v>
      </c>
      <c r="N14" s="416">
        <v>1000</v>
      </c>
      <c r="O14" s="214">
        <v>1176</v>
      </c>
      <c r="P14" s="214">
        <v>1485</v>
      </c>
      <c r="Q14" s="416">
        <v>1408</v>
      </c>
      <c r="R14" s="416">
        <v>1186</v>
      </c>
      <c r="S14" s="416">
        <v>1139</v>
      </c>
      <c r="T14" s="416">
        <v>1198</v>
      </c>
      <c r="U14" s="416">
        <v>1295</v>
      </c>
      <c r="V14" s="417">
        <v>1351</v>
      </c>
      <c r="W14" s="419">
        <v>1329</v>
      </c>
      <c r="X14" s="414"/>
      <c r="Y14" s="416"/>
      <c r="Z14" s="416"/>
      <c r="AA14" s="214"/>
      <c r="AB14" s="214"/>
      <c r="AC14" s="416"/>
      <c r="AD14" s="416"/>
      <c r="AE14" s="416"/>
      <c r="AF14" s="416"/>
      <c r="AG14" s="416"/>
      <c r="AH14" s="417"/>
      <c r="AI14" s="419"/>
      <c r="AJ14" s="420">
        <f t="shared" si="0"/>
        <v>954</v>
      </c>
      <c r="AK14" s="421">
        <f t="shared" si="1"/>
        <v>939</v>
      </c>
      <c r="AL14" s="421">
        <f t="shared" si="2"/>
        <v>1000</v>
      </c>
      <c r="AM14" s="421">
        <f t="shared" si="3"/>
        <v>1176</v>
      </c>
      <c r="AN14" s="421">
        <f t="shared" si="4"/>
        <v>1485</v>
      </c>
      <c r="AO14" s="421">
        <f t="shared" si="5"/>
        <v>1408</v>
      </c>
      <c r="AP14" s="421">
        <f t="shared" si="6"/>
        <v>1186</v>
      </c>
      <c r="AQ14" s="421">
        <f t="shared" si="7"/>
        <v>1139</v>
      </c>
      <c r="AR14" s="421">
        <f t="shared" si="8"/>
        <v>1198</v>
      </c>
      <c r="AS14" s="421">
        <f t="shared" si="9"/>
        <v>1295</v>
      </c>
      <c r="AT14" s="421">
        <f t="shared" si="10"/>
        <v>1351</v>
      </c>
      <c r="AU14" s="422">
        <f t="shared" si="11"/>
        <v>1329</v>
      </c>
      <c r="AV14" s="423">
        <v>743</v>
      </c>
      <c r="AW14" s="417">
        <v>741</v>
      </c>
      <c r="AX14" s="419">
        <v>721</v>
      </c>
      <c r="AY14" s="414">
        <v>74</v>
      </c>
      <c r="AZ14" s="417">
        <v>89</v>
      </c>
      <c r="BA14" s="419">
        <v>89</v>
      </c>
      <c r="BB14" s="420">
        <f t="shared" si="12"/>
        <v>478</v>
      </c>
      <c r="BC14" s="421">
        <f t="shared" si="13"/>
        <v>521</v>
      </c>
      <c r="BD14" s="422">
        <f t="shared" si="14"/>
        <v>519</v>
      </c>
      <c r="BE14" s="176">
        <v>344</v>
      </c>
      <c r="BF14" s="417">
        <v>297</v>
      </c>
      <c r="BG14" s="418">
        <v>258</v>
      </c>
      <c r="BH14" s="424"/>
      <c r="BI14" s="415"/>
      <c r="BJ14" s="415"/>
      <c r="BK14" s="178"/>
      <c r="BL14" s="417"/>
      <c r="BM14" s="418"/>
      <c r="BN14" s="426">
        <f t="shared" si="15"/>
        <v>1141</v>
      </c>
      <c r="BO14" s="427">
        <f t="shared" si="16"/>
        <v>1111</v>
      </c>
      <c r="BP14" s="428">
        <f t="shared" si="17"/>
        <v>928</v>
      </c>
      <c r="BQ14" s="424"/>
      <c r="BR14" s="415"/>
      <c r="BS14" s="425"/>
      <c r="BT14" s="198"/>
      <c r="BU14" s="177"/>
      <c r="BV14" s="177"/>
      <c r="BW14" s="417"/>
      <c r="BX14" s="417"/>
      <c r="BY14" s="419"/>
      <c r="BZ14" s="178"/>
      <c r="CA14" s="177"/>
      <c r="CB14" s="177"/>
      <c r="CC14" s="177"/>
      <c r="CD14" s="177"/>
      <c r="CE14" s="177"/>
      <c r="CF14" s="417"/>
      <c r="CG14" s="419"/>
      <c r="CH14" s="178"/>
      <c r="CI14" s="177"/>
      <c r="CJ14" s="177"/>
      <c r="CK14" s="177"/>
      <c r="CL14" s="177"/>
      <c r="CM14" s="177"/>
      <c r="CN14" s="417"/>
      <c r="CO14" s="419"/>
      <c r="CP14" s="420"/>
      <c r="CQ14" s="421"/>
      <c r="CR14" s="421" t="str">
        <f t="shared" si="18"/>
        <v/>
      </c>
      <c r="CS14" s="421" t="str">
        <f t="shared" si="19"/>
        <v/>
      </c>
      <c r="CT14" s="421" t="str">
        <f t="shared" si="20"/>
        <v/>
      </c>
      <c r="CU14" s="421" t="str">
        <f t="shared" si="21"/>
        <v/>
      </c>
      <c r="CV14" s="421" t="str">
        <f t="shared" si="22"/>
        <v/>
      </c>
      <c r="CW14" s="429" t="str">
        <f t="shared" si="23"/>
        <v/>
      </c>
      <c r="CX14" s="177"/>
      <c r="CY14" s="417"/>
      <c r="CZ14" s="419"/>
      <c r="DA14" s="178"/>
      <c r="DB14" s="417"/>
      <c r="DC14" s="419"/>
      <c r="DD14" s="430" t="str">
        <f t="shared" si="24"/>
        <v/>
      </c>
      <c r="DE14" s="431" t="str">
        <f t="shared" si="25"/>
        <v/>
      </c>
      <c r="DF14" s="428" t="str">
        <f t="shared" si="26"/>
        <v/>
      </c>
      <c r="DG14" s="176"/>
      <c r="DH14" s="417"/>
      <c r="DI14" s="419"/>
      <c r="DJ14" s="432"/>
      <c r="DK14" s="417"/>
      <c r="DL14" s="419"/>
      <c r="DM14" s="432"/>
      <c r="DN14" s="417"/>
      <c r="DO14" s="419"/>
      <c r="DP14" s="430" t="str">
        <f t="shared" si="27"/>
        <v/>
      </c>
      <c r="DQ14" s="431" t="str">
        <f t="shared" si="28"/>
        <v/>
      </c>
      <c r="DR14" s="428" t="str">
        <f t="shared" si="29"/>
        <v/>
      </c>
      <c r="DS14" s="432"/>
      <c r="DT14" s="417"/>
      <c r="DU14" s="197"/>
      <c r="DV14" s="403"/>
      <c r="DW14" s="669" t="b">
        <f t="shared" si="30"/>
        <v>1</v>
      </c>
      <c r="DX14" s="663" t="b">
        <f t="shared" si="31"/>
        <v>1</v>
      </c>
      <c r="DY14" s="666" t="b">
        <f t="shared" si="32"/>
        <v>1</v>
      </c>
      <c r="DZ14" s="663" t="b">
        <f t="shared" si="33"/>
        <v>1</v>
      </c>
      <c r="EA14" s="663" t="b">
        <f t="shared" si="34"/>
        <v>1</v>
      </c>
      <c r="EB14" s="666" t="b">
        <f t="shared" si="35"/>
        <v>1</v>
      </c>
      <c r="EC14" s="663" t="b">
        <f t="shared" si="36"/>
        <v>1</v>
      </c>
      <c r="ED14" s="663" t="b">
        <f t="shared" si="37"/>
        <v>0</v>
      </c>
      <c r="EE14" s="666" t="b">
        <f t="shared" si="38"/>
        <v>0</v>
      </c>
      <c r="EF14" s="665" t="b">
        <f t="shared" si="39"/>
        <v>0</v>
      </c>
      <c r="EG14" s="663" t="b">
        <f t="shared" si="40"/>
        <v>0</v>
      </c>
      <c r="EH14" s="666" t="b">
        <f t="shared" si="41"/>
        <v>1</v>
      </c>
      <c r="EI14" s="663" t="b">
        <f t="shared" si="42"/>
        <v>0</v>
      </c>
      <c r="EJ14" s="663" t="b">
        <f t="shared" si="43"/>
        <v>0</v>
      </c>
      <c r="EK14" s="666" t="b">
        <f t="shared" si="44"/>
        <v>1</v>
      </c>
      <c r="EL14" s="663" t="b">
        <f t="shared" si="45"/>
        <v>0</v>
      </c>
      <c r="EM14" s="663" t="b">
        <f t="shared" si="46"/>
        <v>0</v>
      </c>
      <c r="EN14" s="666" t="b">
        <f t="shared" si="47"/>
        <v>1</v>
      </c>
      <c r="EO14" s="403"/>
    </row>
    <row r="15" spans="1:224">
      <c r="A15" s="411" t="s">
        <v>453</v>
      </c>
      <c r="B15" s="412" t="s">
        <v>463</v>
      </c>
      <c r="C15" s="413">
        <v>100830</v>
      </c>
      <c r="D15" s="413">
        <v>4</v>
      </c>
      <c r="E15" s="414">
        <v>1293</v>
      </c>
      <c r="F15" s="416">
        <v>1315</v>
      </c>
      <c r="G15" s="598">
        <f t="shared" si="48"/>
        <v>1258</v>
      </c>
      <c r="H15" s="416">
        <v>1201</v>
      </c>
      <c r="I15" s="417">
        <v>1286</v>
      </c>
      <c r="J15" s="417">
        <v>1211</v>
      </c>
      <c r="K15" s="418">
        <v>1153</v>
      </c>
      <c r="L15" s="414">
        <v>421</v>
      </c>
      <c r="M15" s="416">
        <v>405</v>
      </c>
      <c r="N15" s="416">
        <v>374</v>
      </c>
      <c r="O15" s="214">
        <v>381</v>
      </c>
      <c r="P15" s="214">
        <v>349</v>
      </c>
      <c r="Q15" s="416">
        <v>402</v>
      </c>
      <c r="R15" s="416">
        <v>434</v>
      </c>
      <c r="S15" s="416">
        <v>445</v>
      </c>
      <c r="T15" s="416">
        <v>374</v>
      </c>
      <c r="U15" s="416">
        <v>413</v>
      </c>
      <c r="V15" s="417">
        <v>409</v>
      </c>
      <c r="W15" s="419">
        <v>568</v>
      </c>
      <c r="X15" s="414"/>
      <c r="Y15" s="416"/>
      <c r="Z15" s="416"/>
      <c r="AA15" s="214"/>
      <c r="AB15" s="214"/>
      <c r="AC15" s="416"/>
      <c r="AD15" s="416"/>
      <c r="AE15" s="416"/>
      <c r="AF15" s="416"/>
      <c r="AG15" s="416"/>
      <c r="AH15" s="417"/>
      <c r="AI15" s="419"/>
      <c r="AJ15" s="420">
        <f t="shared" si="0"/>
        <v>421</v>
      </c>
      <c r="AK15" s="421">
        <f t="shared" si="1"/>
        <v>405</v>
      </c>
      <c r="AL15" s="421">
        <f t="shared" si="2"/>
        <v>374</v>
      </c>
      <c r="AM15" s="421">
        <f t="shared" si="3"/>
        <v>381</v>
      </c>
      <c r="AN15" s="421">
        <f t="shared" si="4"/>
        <v>349</v>
      </c>
      <c r="AO15" s="421">
        <f t="shared" si="5"/>
        <v>402</v>
      </c>
      <c r="AP15" s="421">
        <f t="shared" si="6"/>
        <v>434</v>
      </c>
      <c r="AQ15" s="421">
        <f t="shared" si="7"/>
        <v>445</v>
      </c>
      <c r="AR15" s="421">
        <f t="shared" si="8"/>
        <v>374</v>
      </c>
      <c r="AS15" s="421">
        <f t="shared" si="9"/>
        <v>413</v>
      </c>
      <c r="AT15" s="421">
        <f t="shared" si="10"/>
        <v>409</v>
      </c>
      <c r="AU15" s="422">
        <f t="shared" si="11"/>
        <v>568</v>
      </c>
      <c r="AV15" s="423">
        <v>282</v>
      </c>
      <c r="AW15" s="417">
        <v>293</v>
      </c>
      <c r="AX15" s="419">
        <v>369</v>
      </c>
      <c r="AY15" s="414">
        <v>47</v>
      </c>
      <c r="AZ15" s="417">
        <v>44</v>
      </c>
      <c r="BA15" s="419">
        <v>115</v>
      </c>
      <c r="BB15" s="420">
        <f t="shared" si="12"/>
        <v>84</v>
      </c>
      <c r="BC15" s="421">
        <f t="shared" si="13"/>
        <v>72</v>
      </c>
      <c r="BD15" s="422">
        <f t="shared" si="14"/>
        <v>84</v>
      </c>
      <c r="BE15" s="176">
        <v>128</v>
      </c>
      <c r="BF15" s="417">
        <v>125</v>
      </c>
      <c r="BG15" s="418">
        <v>174</v>
      </c>
      <c r="BH15" s="424"/>
      <c r="BI15" s="415"/>
      <c r="BJ15" s="415"/>
      <c r="BK15" s="178">
        <v>139</v>
      </c>
      <c r="BL15" s="417">
        <v>176</v>
      </c>
      <c r="BM15" s="418">
        <v>243</v>
      </c>
      <c r="BN15" s="426">
        <f t="shared" si="15"/>
        <v>82</v>
      </c>
      <c r="BO15" s="427">
        <f t="shared" si="16"/>
        <v>101</v>
      </c>
      <c r="BP15" s="428">
        <f t="shared" si="17"/>
        <v>17</v>
      </c>
      <c r="BQ15" s="424"/>
      <c r="BR15" s="415"/>
      <c r="BS15" s="425"/>
      <c r="BT15" s="198"/>
      <c r="BU15" s="177"/>
      <c r="BV15" s="177"/>
      <c r="BW15" s="417"/>
      <c r="BX15" s="417"/>
      <c r="BY15" s="419"/>
      <c r="BZ15" s="178"/>
      <c r="CA15" s="177"/>
      <c r="CB15" s="177"/>
      <c r="CC15" s="177"/>
      <c r="CD15" s="177"/>
      <c r="CE15" s="177"/>
      <c r="CF15" s="417"/>
      <c r="CG15" s="419"/>
      <c r="CH15" s="178"/>
      <c r="CI15" s="177"/>
      <c r="CJ15" s="177"/>
      <c r="CK15" s="177"/>
      <c r="CL15" s="177"/>
      <c r="CM15" s="177"/>
      <c r="CN15" s="417"/>
      <c r="CO15" s="419"/>
      <c r="CP15" s="420"/>
      <c r="CQ15" s="421"/>
      <c r="CR15" s="421" t="str">
        <f t="shared" si="18"/>
        <v/>
      </c>
      <c r="CS15" s="421" t="str">
        <f t="shared" si="19"/>
        <v/>
      </c>
      <c r="CT15" s="421" t="str">
        <f t="shared" si="20"/>
        <v/>
      </c>
      <c r="CU15" s="421" t="str">
        <f t="shared" si="21"/>
        <v/>
      </c>
      <c r="CV15" s="421" t="str">
        <f t="shared" si="22"/>
        <v/>
      </c>
      <c r="CW15" s="429" t="str">
        <f t="shared" si="23"/>
        <v/>
      </c>
      <c r="CX15" s="177"/>
      <c r="CY15" s="417"/>
      <c r="CZ15" s="419"/>
      <c r="DA15" s="178"/>
      <c r="DB15" s="417"/>
      <c r="DC15" s="419"/>
      <c r="DD15" s="430" t="str">
        <f t="shared" si="24"/>
        <v/>
      </c>
      <c r="DE15" s="431" t="str">
        <f t="shared" si="25"/>
        <v/>
      </c>
      <c r="DF15" s="428" t="str">
        <f t="shared" si="26"/>
        <v/>
      </c>
      <c r="DG15" s="176"/>
      <c r="DH15" s="417"/>
      <c r="DI15" s="419"/>
      <c r="DJ15" s="432"/>
      <c r="DK15" s="417"/>
      <c r="DL15" s="419"/>
      <c r="DM15" s="432"/>
      <c r="DN15" s="417"/>
      <c r="DO15" s="419"/>
      <c r="DP15" s="430" t="str">
        <f t="shared" si="27"/>
        <v/>
      </c>
      <c r="DQ15" s="431" t="str">
        <f t="shared" si="28"/>
        <v/>
      </c>
      <c r="DR15" s="428" t="str">
        <f t="shared" si="29"/>
        <v/>
      </c>
      <c r="DS15" s="432"/>
      <c r="DT15" s="417"/>
      <c r="DU15" s="197"/>
      <c r="DV15" s="403"/>
      <c r="DW15" s="669" t="b">
        <f t="shared" si="30"/>
        <v>1</v>
      </c>
      <c r="DX15" s="663" t="b">
        <f t="shared" si="31"/>
        <v>1</v>
      </c>
      <c r="DY15" s="666" t="b">
        <f t="shared" si="32"/>
        <v>1</v>
      </c>
      <c r="DZ15" s="663" t="b">
        <f t="shared" si="33"/>
        <v>1</v>
      </c>
      <c r="EA15" s="663" t="b">
        <f t="shared" si="34"/>
        <v>1</v>
      </c>
      <c r="EB15" s="666" t="b">
        <f t="shared" si="35"/>
        <v>1</v>
      </c>
      <c r="EC15" s="663" t="b">
        <f t="shared" si="36"/>
        <v>1</v>
      </c>
      <c r="ED15" s="663" t="b">
        <f t="shared" si="37"/>
        <v>0</v>
      </c>
      <c r="EE15" s="666" t="b">
        <f t="shared" si="38"/>
        <v>0</v>
      </c>
      <c r="EF15" s="665" t="b">
        <f t="shared" si="39"/>
        <v>0</v>
      </c>
      <c r="EG15" s="663" t="b">
        <f t="shared" si="40"/>
        <v>0</v>
      </c>
      <c r="EH15" s="666" t="b">
        <f t="shared" si="41"/>
        <v>1</v>
      </c>
      <c r="EI15" s="663" t="b">
        <f t="shared" si="42"/>
        <v>0</v>
      </c>
      <c r="EJ15" s="663" t="b">
        <f t="shared" si="43"/>
        <v>0</v>
      </c>
      <c r="EK15" s="666" t="b">
        <f t="shared" si="44"/>
        <v>1</v>
      </c>
      <c r="EL15" s="663" t="b">
        <f t="shared" si="45"/>
        <v>0</v>
      </c>
      <c r="EM15" s="663" t="b">
        <f t="shared" si="46"/>
        <v>0</v>
      </c>
      <c r="EN15" s="666" t="b">
        <f t="shared" si="47"/>
        <v>1</v>
      </c>
      <c r="EO15" s="403"/>
    </row>
    <row r="16" spans="1:224">
      <c r="A16" s="411" t="s">
        <v>453</v>
      </c>
      <c r="B16" s="412" t="s">
        <v>464</v>
      </c>
      <c r="C16" s="413">
        <v>101879</v>
      </c>
      <c r="D16" s="413">
        <v>4</v>
      </c>
      <c r="E16" s="414">
        <v>1287</v>
      </c>
      <c r="F16" s="416">
        <v>803</v>
      </c>
      <c r="G16" s="598">
        <f t="shared" si="48"/>
        <v>1173</v>
      </c>
      <c r="H16" s="416">
        <v>1543</v>
      </c>
      <c r="I16" s="417">
        <v>2063</v>
      </c>
      <c r="J16" s="417">
        <v>1568</v>
      </c>
      <c r="K16" s="418">
        <v>1622</v>
      </c>
      <c r="L16" s="414">
        <v>751</v>
      </c>
      <c r="M16" s="416">
        <v>808</v>
      </c>
      <c r="N16" s="416">
        <v>762</v>
      </c>
      <c r="O16" s="214">
        <v>787</v>
      </c>
      <c r="P16" s="214">
        <v>787</v>
      </c>
      <c r="Q16" s="416">
        <v>718</v>
      </c>
      <c r="R16" s="416">
        <v>790</v>
      </c>
      <c r="S16" s="416">
        <v>874</v>
      </c>
      <c r="T16" s="416">
        <v>963</v>
      </c>
      <c r="U16" s="416">
        <v>1004</v>
      </c>
      <c r="V16" s="417">
        <v>1014</v>
      </c>
      <c r="W16" s="419">
        <v>1027</v>
      </c>
      <c r="X16" s="414"/>
      <c r="Y16" s="416"/>
      <c r="Z16" s="416"/>
      <c r="AA16" s="214"/>
      <c r="AB16" s="214"/>
      <c r="AC16" s="416"/>
      <c r="AD16" s="416"/>
      <c r="AE16" s="416"/>
      <c r="AF16" s="416"/>
      <c r="AG16" s="416"/>
      <c r="AH16" s="417"/>
      <c r="AI16" s="419"/>
      <c r="AJ16" s="420">
        <f t="shared" si="0"/>
        <v>751</v>
      </c>
      <c r="AK16" s="421">
        <f t="shared" si="1"/>
        <v>808</v>
      </c>
      <c r="AL16" s="421">
        <f t="shared" si="2"/>
        <v>762</v>
      </c>
      <c r="AM16" s="421">
        <f t="shared" si="3"/>
        <v>787</v>
      </c>
      <c r="AN16" s="421">
        <f t="shared" si="4"/>
        <v>787</v>
      </c>
      <c r="AO16" s="421">
        <f t="shared" si="5"/>
        <v>718</v>
      </c>
      <c r="AP16" s="421">
        <f t="shared" si="6"/>
        <v>790</v>
      </c>
      <c r="AQ16" s="421">
        <f t="shared" si="7"/>
        <v>874</v>
      </c>
      <c r="AR16" s="421">
        <f t="shared" si="8"/>
        <v>963</v>
      </c>
      <c r="AS16" s="421">
        <f t="shared" si="9"/>
        <v>1004</v>
      </c>
      <c r="AT16" s="421">
        <f t="shared" si="10"/>
        <v>1014</v>
      </c>
      <c r="AU16" s="422">
        <f t="shared" si="11"/>
        <v>1027</v>
      </c>
      <c r="AV16" s="423">
        <v>643</v>
      </c>
      <c r="AW16" s="417">
        <v>601</v>
      </c>
      <c r="AX16" s="419">
        <v>733</v>
      </c>
      <c r="AY16" s="414">
        <v>100</v>
      </c>
      <c r="AZ16" s="417">
        <v>115</v>
      </c>
      <c r="BA16" s="419">
        <v>103</v>
      </c>
      <c r="BB16" s="420">
        <f t="shared" si="12"/>
        <v>261</v>
      </c>
      <c r="BC16" s="421">
        <f t="shared" si="13"/>
        <v>298</v>
      </c>
      <c r="BD16" s="422">
        <f t="shared" si="14"/>
        <v>191</v>
      </c>
      <c r="BE16" s="176">
        <v>332</v>
      </c>
      <c r="BF16" s="417">
        <v>321</v>
      </c>
      <c r="BG16" s="418">
        <v>313</v>
      </c>
      <c r="BH16" s="424"/>
      <c r="BI16" s="415"/>
      <c r="BJ16" s="415"/>
      <c r="BK16" s="178">
        <v>291</v>
      </c>
      <c r="BL16" s="417">
        <v>268</v>
      </c>
      <c r="BM16" s="418">
        <v>288</v>
      </c>
      <c r="BN16" s="426">
        <f t="shared" si="15"/>
        <v>164</v>
      </c>
      <c r="BO16" s="427">
        <f t="shared" si="16"/>
        <v>129</v>
      </c>
      <c r="BP16" s="428">
        <f t="shared" si="17"/>
        <v>189</v>
      </c>
      <c r="BQ16" s="424"/>
      <c r="BR16" s="415"/>
      <c r="BS16" s="425"/>
      <c r="BT16" s="198"/>
      <c r="BU16" s="177"/>
      <c r="BV16" s="177"/>
      <c r="BW16" s="417"/>
      <c r="BX16" s="417"/>
      <c r="BY16" s="419"/>
      <c r="BZ16" s="178"/>
      <c r="CA16" s="177"/>
      <c r="CB16" s="177"/>
      <c r="CC16" s="177"/>
      <c r="CD16" s="177"/>
      <c r="CE16" s="177"/>
      <c r="CF16" s="417"/>
      <c r="CG16" s="419"/>
      <c r="CH16" s="178"/>
      <c r="CI16" s="177"/>
      <c r="CJ16" s="177"/>
      <c r="CK16" s="177"/>
      <c r="CL16" s="177"/>
      <c r="CM16" s="177"/>
      <c r="CN16" s="417"/>
      <c r="CO16" s="419"/>
      <c r="CP16" s="420"/>
      <c r="CQ16" s="421"/>
      <c r="CR16" s="421" t="str">
        <f t="shared" si="18"/>
        <v/>
      </c>
      <c r="CS16" s="421" t="str">
        <f t="shared" si="19"/>
        <v/>
      </c>
      <c r="CT16" s="421" t="str">
        <f t="shared" si="20"/>
        <v/>
      </c>
      <c r="CU16" s="421" t="str">
        <f t="shared" si="21"/>
        <v/>
      </c>
      <c r="CV16" s="421" t="str">
        <f t="shared" si="22"/>
        <v/>
      </c>
      <c r="CW16" s="429" t="str">
        <f t="shared" si="23"/>
        <v/>
      </c>
      <c r="CX16" s="177"/>
      <c r="CY16" s="417"/>
      <c r="CZ16" s="419"/>
      <c r="DA16" s="178"/>
      <c r="DB16" s="417"/>
      <c r="DC16" s="419"/>
      <c r="DD16" s="430" t="str">
        <f t="shared" si="24"/>
        <v/>
      </c>
      <c r="DE16" s="431" t="str">
        <f t="shared" si="25"/>
        <v/>
      </c>
      <c r="DF16" s="428" t="str">
        <f t="shared" si="26"/>
        <v/>
      </c>
      <c r="DG16" s="176"/>
      <c r="DH16" s="417"/>
      <c r="DI16" s="419"/>
      <c r="DJ16" s="432"/>
      <c r="DK16" s="417"/>
      <c r="DL16" s="419"/>
      <c r="DM16" s="432"/>
      <c r="DN16" s="417"/>
      <c r="DO16" s="419"/>
      <c r="DP16" s="430" t="str">
        <f t="shared" si="27"/>
        <v/>
      </c>
      <c r="DQ16" s="431" t="str">
        <f t="shared" si="28"/>
        <v/>
      </c>
      <c r="DR16" s="428" t="str">
        <f t="shared" si="29"/>
        <v/>
      </c>
      <c r="DS16" s="432"/>
      <c r="DT16" s="417"/>
      <c r="DU16" s="197"/>
      <c r="DV16" s="403"/>
      <c r="DW16" s="669" t="b">
        <f t="shared" si="30"/>
        <v>1</v>
      </c>
      <c r="DX16" s="663" t="b">
        <f t="shared" si="31"/>
        <v>1</v>
      </c>
      <c r="DY16" s="666" t="b">
        <f t="shared" si="32"/>
        <v>1</v>
      </c>
      <c r="DZ16" s="663" t="b">
        <f t="shared" si="33"/>
        <v>1</v>
      </c>
      <c r="EA16" s="663" t="b">
        <f t="shared" si="34"/>
        <v>1</v>
      </c>
      <c r="EB16" s="666" t="b">
        <f t="shared" si="35"/>
        <v>1</v>
      </c>
      <c r="EC16" s="663" t="b">
        <f t="shared" si="36"/>
        <v>1</v>
      </c>
      <c r="ED16" s="663" t="b">
        <f t="shared" si="37"/>
        <v>0</v>
      </c>
      <c r="EE16" s="666" t="b">
        <f t="shared" si="38"/>
        <v>0</v>
      </c>
      <c r="EF16" s="665" t="b">
        <f t="shared" si="39"/>
        <v>0</v>
      </c>
      <c r="EG16" s="663" t="b">
        <f t="shared" si="40"/>
        <v>0</v>
      </c>
      <c r="EH16" s="666" t="b">
        <f t="shared" si="41"/>
        <v>1</v>
      </c>
      <c r="EI16" s="663" t="b">
        <f t="shared" si="42"/>
        <v>0</v>
      </c>
      <c r="EJ16" s="663" t="b">
        <f t="shared" si="43"/>
        <v>0</v>
      </c>
      <c r="EK16" s="666" t="b">
        <f t="shared" si="44"/>
        <v>1</v>
      </c>
      <c r="EL16" s="663" t="b">
        <f t="shared" si="45"/>
        <v>0</v>
      </c>
      <c r="EM16" s="663" t="b">
        <f t="shared" si="46"/>
        <v>0</v>
      </c>
      <c r="EN16" s="666" t="b">
        <f t="shared" si="47"/>
        <v>1</v>
      </c>
      <c r="EO16" s="403"/>
    </row>
    <row r="17" spans="1:145">
      <c r="A17" s="411" t="s">
        <v>453</v>
      </c>
      <c r="B17" s="412" t="s">
        <v>465</v>
      </c>
      <c r="C17" s="413">
        <v>101709</v>
      </c>
      <c r="D17" s="413">
        <v>5</v>
      </c>
      <c r="E17" s="414">
        <v>771</v>
      </c>
      <c r="F17" s="416">
        <v>823</v>
      </c>
      <c r="G17" s="598">
        <f t="shared" si="48"/>
        <v>799</v>
      </c>
      <c r="H17" s="416">
        <v>775</v>
      </c>
      <c r="I17" s="417">
        <v>706</v>
      </c>
      <c r="J17" s="417">
        <v>491</v>
      </c>
      <c r="K17" s="418">
        <v>744</v>
      </c>
      <c r="L17" s="414">
        <v>483</v>
      </c>
      <c r="M17" s="416">
        <v>502</v>
      </c>
      <c r="N17" s="416">
        <v>507</v>
      </c>
      <c r="O17" s="214">
        <v>506</v>
      </c>
      <c r="P17" s="214">
        <v>533</v>
      </c>
      <c r="Q17" s="416">
        <v>508</v>
      </c>
      <c r="R17" s="416">
        <v>525</v>
      </c>
      <c r="S17" s="416">
        <v>488</v>
      </c>
      <c r="T17" s="416">
        <v>486</v>
      </c>
      <c r="U17" s="416">
        <v>468</v>
      </c>
      <c r="V17" s="417">
        <v>421</v>
      </c>
      <c r="W17" s="419">
        <v>507</v>
      </c>
      <c r="X17" s="414"/>
      <c r="Y17" s="416"/>
      <c r="Z17" s="416"/>
      <c r="AA17" s="214"/>
      <c r="AB17" s="214"/>
      <c r="AC17" s="416"/>
      <c r="AD17" s="416"/>
      <c r="AE17" s="416"/>
      <c r="AF17" s="416"/>
      <c r="AG17" s="416"/>
      <c r="AH17" s="417"/>
      <c r="AI17" s="419"/>
      <c r="AJ17" s="420">
        <f t="shared" si="0"/>
        <v>483</v>
      </c>
      <c r="AK17" s="421">
        <f t="shared" si="1"/>
        <v>502</v>
      </c>
      <c r="AL17" s="421">
        <f t="shared" si="2"/>
        <v>507</v>
      </c>
      <c r="AM17" s="421">
        <f t="shared" si="3"/>
        <v>506</v>
      </c>
      <c r="AN17" s="421">
        <f t="shared" si="4"/>
        <v>533</v>
      </c>
      <c r="AO17" s="421">
        <f t="shared" si="5"/>
        <v>508</v>
      </c>
      <c r="AP17" s="421">
        <f t="shared" si="6"/>
        <v>525</v>
      </c>
      <c r="AQ17" s="421">
        <f t="shared" si="7"/>
        <v>488</v>
      </c>
      <c r="AR17" s="421">
        <f t="shared" si="8"/>
        <v>486</v>
      </c>
      <c r="AS17" s="421">
        <f t="shared" si="9"/>
        <v>468</v>
      </c>
      <c r="AT17" s="421">
        <f t="shared" si="10"/>
        <v>421</v>
      </c>
      <c r="AU17" s="422">
        <f t="shared" si="11"/>
        <v>507</v>
      </c>
      <c r="AV17" s="423">
        <v>351</v>
      </c>
      <c r="AW17" s="417">
        <v>356</v>
      </c>
      <c r="AX17" s="419">
        <v>404</v>
      </c>
      <c r="AY17" s="414">
        <v>43</v>
      </c>
      <c r="AZ17" s="417">
        <v>54</v>
      </c>
      <c r="BA17" s="419">
        <v>48</v>
      </c>
      <c r="BB17" s="420">
        <f t="shared" si="12"/>
        <v>74</v>
      </c>
      <c r="BC17" s="421">
        <f t="shared" si="13"/>
        <v>11</v>
      </c>
      <c r="BD17" s="422">
        <f t="shared" si="14"/>
        <v>55</v>
      </c>
      <c r="BE17" s="176">
        <v>246</v>
      </c>
      <c r="BF17" s="417">
        <v>257</v>
      </c>
      <c r="BG17" s="418">
        <v>235</v>
      </c>
      <c r="BH17" s="424"/>
      <c r="BI17" s="415"/>
      <c r="BJ17" s="415"/>
      <c r="BK17" s="178"/>
      <c r="BL17" s="417"/>
      <c r="BM17" s="418"/>
      <c r="BN17" s="426">
        <f t="shared" si="15"/>
        <v>287</v>
      </c>
      <c r="BO17" s="427">
        <f t="shared" si="16"/>
        <v>251</v>
      </c>
      <c r="BP17" s="428">
        <f t="shared" si="17"/>
        <v>290</v>
      </c>
      <c r="BQ17" s="424"/>
      <c r="BR17" s="415"/>
      <c r="BS17" s="425"/>
      <c r="BT17" s="198"/>
      <c r="BU17" s="177"/>
      <c r="BV17" s="177"/>
      <c r="BW17" s="417"/>
      <c r="BX17" s="417"/>
      <c r="BY17" s="419"/>
      <c r="BZ17" s="178"/>
      <c r="CA17" s="177"/>
      <c r="CB17" s="177"/>
      <c r="CC17" s="177"/>
      <c r="CD17" s="177"/>
      <c r="CE17" s="177"/>
      <c r="CF17" s="417"/>
      <c r="CG17" s="419"/>
      <c r="CH17" s="178"/>
      <c r="CI17" s="177"/>
      <c r="CJ17" s="177"/>
      <c r="CK17" s="177"/>
      <c r="CL17" s="177"/>
      <c r="CM17" s="177"/>
      <c r="CN17" s="417"/>
      <c r="CO17" s="419"/>
      <c r="CP17" s="420"/>
      <c r="CQ17" s="421"/>
      <c r="CR17" s="421" t="str">
        <f t="shared" si="18"/>
        <v/>
      </c>
      <c r="CS17" s="421" t="str">
        <f t="shared" si="19"/>
        <v/>
      </c>
      <c r="CT17" s="421" t="str">
        <f t="shared" si="20"/>
        <v/>
      </c>
      <c r="CU17" s="421" t="str">
        <f t="shared" si="21"/>
        <v/>
      </c>
      <c r="CV17" s="421" t="str">
        <f t="shared" si="22"/>
        <v/>
      </c>
      <c r="CW17" s="429" t="str">
        <f t="shared" si="23"/>
        <v/>
      </c>
      <c r="CX17" s="177"/>
      <c r="CY17" s="417"/>
      <c r="CZ17" s="419"/>
      <c r="DA17" s="178"/>
      <c r="DB17" s="417"/>
      <c r="DC17" s="419"/>
      <c r="DD17" s="430" t="str">
        <f t="shared" si="24"/>
        <v/>
      </c>
      <c r="DE17" s="431" t="str">
        <f t="shared" si="25"/>
        <v/>
      </c>
      <c r="DF17" s="428" t="str">
        <f t="shared" si="26"/>
        <v/>
      </c>
      <c r="DG17" s="176"/>
      <c r="DH17" s="417"/>
      <c r="DI17" s="419"/>
      <c r="DJ17" s="432"/>
      <c r="DK17" s="417"/>
      <c r="DL17" s="419"/>
      <c r="DM17" s="432"/>
      <c r="DN17" s="417"/>
      <c r="DO17" s="419"/>
      <c r="DP17" s="430" t="str">
        <f t="shared" si="27"/>
        <v/>
      </c>
      <c r="DQ17" s="431" t="str">
        <f t="shared" si="28"/>
        <v/>
      </c>
      <c r="DR17" s="428" t="str">
        <f t="shared" si="29"/>
        <v/>
      </c>
      <c r="DS17" s="432"/>
      <c r="DT17" s="417"/>
      <c r="DU17" s="197"/>
      <c r="DV17" s="403"/>
      <c r="DW17" s="669" t="b">
        <f t="shared" si="30"/>
        <v>1</v>
      </c>
      <c r="DX17" s="663" t="b">
        <f t="shared" si="31"/>
        <v>1</v>
      </c>
      <c r="DY17" s="666" t="b">
        <f t="shared" si="32"/>
        <v>1</v>
      </c>
      <c r="DZ17" s="663" t="b">
        <f t="shared" si="33"/>
        <v>1</v>
      </c>
      <c r="EA17" s="663" t="b">
        <f t="shared" si="34"/>
        <v>1</v>
      </c>
      <c r="EB17" s="666" t="b">
        <f t="shared" si="35"/>
        <v>1</v>
      </c>
      <c r="EC17" s="663" t="b">
        <f t="shared" si="36"/>
        <v>1</v>
      </c>
      <c r="ED17" s="663" t="b">
        <f t="shared" si="37"/>
        <v>0</v>
      </c>
      <c r="EE17" s="666" t="b">
        <f t="shared" si="38"/>
        <v>0</v>
      </c>
      <c r="EF17" s="665" t="b">
        <f t="shared" si="39"/>
        <v>0</v>
      </c>
      <c r="EG17" s="663" t="b">
        <f t="shared" si="40"/>
        <v>0</v>
      </c>
      <c r="EH17" s="666" t="b">
        <f t="shared" si="41"/>
        <v>1</v>
      </c>
      <c r="EI17" s="663" t="b">
        <f t="shared" si="42"/>
        <v>0</v>
      </c>
      <c r="EJ17" s="663" t="b">
        <f t="shared" si="43"/>
        <v>0</v>
      </c>
      <c r="EK17" s="666" t="b">
        <f t="shared" si="44"/>
        <v>1</v>
      </c>
      <c r="EL17" s="663" t="b">
        <f t="shared" si="45"/>
        <v>0</v>
      </c>
      <c r="EM17" s="663" t="b">
        <f t="shared" si="46"/>
        <v>0</v>
      </c>
      <c r="EN17" s="666" t="b">
        <f t="shared" si="47"/>
        <v>1</v>
      </c>
      <c r="EO17" s="403"/>
    </row>
    <row r="18" spans="1:145">
      <c r="A18" s="411" t="s">
        <v>453</v>
      </c>
      <c r="B18" s="412" t="s">
        <v>466</v>
      </c>
      <c r="C18" s="413">
        <v>101587</v>
      </c>
      <c r="D18" s="413">
        <v>5</v>
      </c>
      <c r="E18" s="414">
        <v>468</v>
      </c>
      <c r="F18" s="416">
        <v>531</v>
      </c>
      <c r="G18" s="598">
        <f t="shared" si="48"/>
        <v>547</v>
      </c>
      <c r="H18" s="416">
        <v>563</v>
      </c>
      <c r="I18" s="417">
        <v>542</v>
      </c>
      <c r="J18" s="417">
        <v>592</v>
      </c>
      <c r="K18" s="418">
        <v>508</v>
      </c>
      <c r="L18" s="414">
        <v>340</v>
      </c>
      <c r="M18" s="416">
        <v>341</v>
      </c>
      <c r="N18" s="416">
        <v>366</v>
      </c>
      <c r="O18" s="214">
        <v>428</v>
      </c>
      <c r="P18" s="214">
        <v>492</v>
      </c>
      <c r="Q18" s="416">
        <v>269</v>
      </c>
      <c r="R18" s="416">
        <v>317</v>
      </c>
      <c r="S18" s="416">
        <v>260</v>
      </c>
      <c r="T18" s="416">
        <v>347</v>
      </c>
      <c r="U18" s="416">
        <v>351</v>
      </c>
      <c r="V18" s="417">
        <v>348</v>
      </c>
      <c r="W18" s="419">
        <v>279</v>
      </c>
      <c r="X18" s="414"/>
      <c r="Y18" s="416"/>
      <c r="Z18" s="416"/>
      <c r="AA18" s="214"/>
      <c r="AB18" s="214"/>
      <c r="AC18" s="416"/>
      <c r="AD18" s="416"/>
      <c r="AE18" s="416"/>
      <c r="AF18" s="416"/>
      <c r="AG18" s="416"/>
      <c r="AH18" s="417"/>
      <c r="AI18" s="419"/>
      <c r="AJ18" s="420">
        <f t="shared" si="0"/>
        <v>340</v>
      </c>
      <c r="AK18" s="421">
        <f t="shared" si="1"/>
        <v>341</v>
      </c>
      <c r="AL18" s="421">
        <f t="shared" si="2"/>
        <v>366</v>
      </c>
      <c r="AM18" s="421">
        <f t="shared" si="3"/>
        <v>428</v>
      </c>
      <c r="AN18" s="421">
        <f t="shared" si="4"/>
        <v>492</v>
      </c>
      <c r="AO18" s="421">
        <f t="shared" si="5"/>
        <v>269</v>
      </c>
      <c r="AP18" s="421">
        <f t="shared" si="6"/>
        <v>317</v>
      </c>
      <c r="AQ18" s="421">
        <f t="shared" si="7"/>
        <v>260</v>
      </c>
      <c r="AR18" s="421">
        <f t="shared" si="8"/>
        <v>347</v>
      </c>
      <c r="AS18" s="421">
        <f t="shared" si="9"/>
        <v>351</v>
      </c>
      <c r="AT18" s="421">
        <f t="shared" si="10"/>
        <v>348</v>
      </c>
      <c r="AU18" s="422">
        <f t="shared" si="11"/>
        <v>279</v>
      </c>
      <c r="AV18" s="423">
        <v>221</v>
      </c>
      <c r="AW18" s="417">
        <v>216</v>
      </c>
      <c r="AX18" s="419">
        <v>213</v>
      </c>
      <c r="AY18" s="414">
        <v>41</v>
      </c>
      <c r="AZ18" s="417">
        <v>29</v>
      </c>
      <c r="BA18" s="419">
        <v>31</v>
      </c>
      <c r="BB18" s="420">
        <f t="shared" si="12"/>
        <v>89</v>
      </c>
      <c r="BC18" s="421">
        <f t="shared" si="13"/>
        <v>103</v>
      </c>
      <c r="BD18" s="422">
        <f t="shared" si="14"/>
        <v>35</v>
      </c>
      <c r="BE18" s="176">
        <v>58</v>
      </c>
      <c r="BF18" s="417">
        <v>70</v>
      </c>
      <c r="BG18" s="418">
        <v>94</v>
      </c>
      <c r="BH18" s="424"/>
      <c r="BI18" s="415"/>
      <c r="BJ18" s="415"/>
      <c r="BK18" s="178">
        <v>117</v>
      </c>
      <c r="BL18" s="417">
        <v>73</v>
      </c>
      <c r="BM18" s="418">
        <v>66</v>
      </c>
      <c r="BN18" s="426">
        <f t="shared" si="15"/>
        <v>317</v>
      </c>
      <c r="BO18" s="427">
        <f t="shared" si="16"/>
        <v>126</v>
      </c>
      <c r="BP18" s="428">
        <f t="shared" si="17"/>
        <v>157</v>
      </c>
      <c r="BQ18" s="424"/>
      <c r="BR18" s="415"/>
      <c r="BS18" s="425"/>
      <c r="BT18" s="198"/>
      <c r="BU18" s="177"/>
      <c r="BV18" s="177"/>
      <c r="BW18" s="417"/>
      <c r="BX18" s="417"/>
      <c r="BY18" s="419"/>
      <c r="BZ18" s="178"/>
      <c r="CA18" s="177"/>
      <c r="CB18" s="177"/>
      <c r="CC18" s="177"/>
      <c r="CD18" s="177"/>
      <c r="CE18" s="177"/>
      <c r="CF18" s="417"/>
      <c r="CG18" s="419"/>
      <c r="CH18" s="178"/>
      <c r="CI18" s="177"/>
      <c r="CJ18" s="177"/>
      <c r="CK18" s="177"/>
      <c r="CL18" s="177"/>
      <c r="CM18" s="177"/>
      <c r="CN18" s="417"/>
      <c r="CO18" s="419"/>
      <c r="CP18" s="420"/>
      <c r="CQ18" s="421"/>
      <c r="CR18" s="421" t="str">
        <f t="shared" si="18"/>
        <v/>
      </c>
      <c r="CS18" s="421" t="str">
        <f t="shared" si="19"/>
        <v/>
      </c>
      <c r="CT18" s="421" t="str">
        <f t="shared" si="20"/>
        <v/>
      </c>
      <c r="CU18" s="421" t="str">
        <f t="shared" si="21"/>
        <v/>
      </c>
      <c r="CV18" s="421" t="str">
        <f t="shared" si="22"/>
        <v/>
      </c>
      <c r="CW18" s="429" t="str">
        <f t="shared" si="23"/>
        <v/>
      </c>
      <c r="CX18" s="177"/>
      <c r="CY18" s="417"/>
      <c r="CZ18" s="645"/>
      <c r="DA18" s="178"/>
      <c r="DB18" s="417"/>
      <c r="DC18" s="419"/>
      <c r="DD18" s="430" t="str">
        <f t="shared" si="24"/>
        <v/>
      </c>
      <c r="DE18" s="431" t="str">
        <f t="shared" si="25"/>
        <v/>
      </c>
      <c r="DF18" s="428" t="str">
        <f t="shared" si="26"/>
        <v/>
      </c>
      <c r="DG18" s="176"/>
      <c r="DH18" s="417"/>
      <c r="DI18" s="419"/>
      <c r="DJ18" s="432"/>
      <c r="DK18" s="417"/>
      <c r="DL18" s="419"/>
      <c r="DM18" s="432"/>
      <c r="DN18" s="417" t="s">
        <v>391</v>
      </c>
      <c r="DO18" s="419"/>
      <c r="DP18" s="430" t="str">
        <f t="shared" si="27"/>
        <v/>
      </c>
      <c r="DQ18" s="431" t="str">
        <f t="shared" si="28"/>
        <v/>
      </c>
      <c r="DR18" s="428" t="str">
        <f t="shared" si="29"/>
        <v/>
      </c>
      <c r="DS18" s="432"/>
      <c r="DT18" s="417"/>
      <c r="DU18" s="197"/>
      <c r="DV18" s="403"/>
      <c r="DW18" s="669" t="b">
        <f t="shared" si="30"/>
        <v>1</v>
      </c>
      <c r="DX18" s="663" t="b">
        <f t="shared" si="31"/>
        <v>1</v>
      </c>
      <c r="DY18" s="666" t="b">
        <f t="shared" si="32"/>
        <v>1</v>
      </c>
      <c r="DZ18" s="663" t="b">
        <f t="shared" si="33"/>
        <v>1</v>
      </c>
      <c r="EA18" s="663" t="b">
        <f t="shared" si="34"/>
        <v>1</v>
      </c>
      <c r="EB18" s="666" t="b">
        <f t="shared" si="35"/>
        <v>1</v>
      </c>
      <c r="EC18" s="663" t="b">
        <f t="shared" si="36"/>
        <v>1</v>
      </c>
      <c r="ED18" s="663" t="b">
        <f t="shared" si="37"/>
        <v>0</v>
      </c>
      <c r="EE18" s="666" t="b">
        <f t="shared" si="38"/>
        <v>0</v>
      </c>
      <c r="EF18" s="665" t="b">
        <f t="shared" si="39"/>
        <v>0</v>
      </c>
      <c r="EG18" s="663" t="b">
        <f t="shared" si="40"/>
        <v>0</v>
      </c>
      <c r="EH18" s="666" t="b">
        <f t="shared" si="41"/>
        <v>1</v>
      </c>
      <c r="EI18" s="663" t="b">
        <f t="shared" si="42"/>
        <v>0</v>
      </c>
      <c r="EJ18" s="663" t="b">
        <f t="shared" si="43"/>
        <v>0</v>
      </c>
      <c r="EK18" s="666" t="b">
        <f t="shared" si="44"/>
        <v>1</v>
      </c>
      <c r="EL18" s="663" t="b">
        <f t="shared" si="45"/>
        <v>0</v>
      </c>
      <c r="EM18" s="663" t="b">
        <f t="shared" si="46"/>
        <v>0</v>
      </c>
      <c r="EN18" s="666" t="b">
        <f t="shared" si="47"/>
        <v>1</v>
      </c>
      <c r="EO18" s="403"/>
    </row>
    <row r="19" spans="1:145">
      <c r="A19" s="411" t="s">
        <v>453</v>
      </c>
      <c r="B19" s="433" t="s">
        <v>467</v>
      </c>
      <c r="C19" s="413">
        <v>101505</v>
      </c>
      <c r="D19" s="413">
        <v>8</v>
      </c>
      <c r="E19" s="414"/>
      <c r="F19" s="416"/>
      <c r="G19" s="416"/>
      <c r="H19" s="416"/>
      <c r="I19" s="417"/>
      <c r="J19" s="417"/>
      <c r="K19" s="418"/>
      <c r="L19" s="414"/>
      <c r="M19" s="416"/>
      <c r="N19" s="416"/>
      <c r="O19" s="214"/>
      <c r="P19" s="214"/>
      <c r="Q19" s="416"/>
      <c r="R19" s="416"/>
      <c r="S19" s="416"/>
      <c r="T19" s="416"/>
      <c r="U19" s="416"/>
      <c r="V19" s="417"/>
      <c r="W19" s="419"/>
      <c r="X19" s="414"/>
      <c r="Y19" s="416"/>
      <c r="Z19" s="416"/>
      <c r="AA19" s="214"/>
      <c r="AB19" s="214"/>
      <c r="AC19" s="416"/>
      <c r="AD19" s="416"/>
      <c r="AE19" s="416"/>
      <c r="AF19" s="416"/>
      <c r="AG19" s="416"/>
      <c r="AH19" s="417"/>
      <c r="AI19" s="419"/>
      <c r="AJ19" s="420" t="str">
        <f t="shared" si="0"/>
        <v xml:space="preserve"> </v>
      </c>
      <c r="AK19" s="421" t="str">
        <f t="shared" si="1"/>
        <v xml:space="preserve"> </v>
      </c>
      <c r="AL19" s="421" t="str">
        <f t="shared" si="2"/>
        <v xml:space="preserve"> </v>
      </c>
      <c r="AM19" s="421" t="str">
        <f t="shared" si="3"/>
        <v xml:space="preserve"> </v>
      </c>
      <c r="AN19" s="421" t="str">
        <f t="shared" si="4"/>
        <v xml:space="preserve"> </v>
      </c>
      <c r="AO19" s="421" t="str">
        <f t="shared" si="5"/>
        <v xml:space="preserve"> </v>
      </c>
      <c r="AP19" s="421" t="str">
        <f t="shared" si="6"/>
        <v xml:space="preserve"> </v>
      </c>
      <c r="AQ19" s="421" t="str">
        <f t="shared" si="7"/>
        <v xml:space="preserve"> </v>
      </c>
      <c r="AR19" s="421" t="str">
        <f t="shared" si="8"/>
        <v xml:space="preserve"> </v>
      </c>
      <c r="AS19" s="421" t="str">
        <f t="shared" si="9"/>
        <v xml:space="preserve"> </v>
      </c>
      <c r="AT19" s="421" t="str">
        <f t="shared" si="10"/>
        <v xml:space="preserve"> </v>
      </c>
      <c r="AU19" s="422" t="str">
        <f t="shared" si="11"/>
        <v xml:space="preserve"> </v>
      </c>
      <c r="AV19" s="423"/>
      <c r="AW19" s="417"/>
      <c r="AX19" s="419"/>
      <c r="AY19" s="414"/>
      <c r="AZ19" s="417"/>
      <c r="BA19" s="402"/>
      <c r="BB19" s="420" t="str">
        <f t="shared" si="12"/>
        <v xml:space="preserve"> </v>
      </c>
      <c r="BC19" s="421" t="str">
        <f t="shared" si="13"/>
        <v xml:space="preserve"> </v>
      </c>
      <c r="BD19" s="422" t="str">
        <f t="shared" si="14"/>
        <v xml:space="preserve"> </v>
      </c>
      <c r="BE19" s="176"/>
      <c r="BF19" s="417"/>
      <c r="BG19" s="419"/>
      <c r="BH19" s="178"/>
      <c r="BI19" s="417"/>
      <c r="BJ19" s="419"/>
      <c r="BK19" s="178"/>
      <c r="BL19" s="417"/>
      <c r="BM19" s="419"/>
      <c r="BN19" s="426" t="str">
        <f t="shared" si="15"/>
        <v/>
      </c>
      <c r="BO19" s="427" t="str">
        <f t="shared" si="16"/>
        <v/>
      </c>
      <c r="BP19" s="428" t="str">
        <f t="shared" si="17"/>
        <v/>
      </c>
      <c r="BQ19" s="178"/>
      <c r="BR19" s="417"/>
      <c r="BS19" s="419"/>
      <c r="BT19" s="198"/>
      <c r="BU19" s="177"/>
      <c r="BV19" s="177"/>
      <c r="BW19" s="417">
        <v>3070</v>
      </c>
      <c r="BX19" s="417">
        <v>3260</v>
      </c>
      <c r="BY19" s="418">
        <v>3492</v>
      </c>
      <c r="BZ19" s="178">
        <v>672</v>
      </c>
      <c r="CA19" s="177">
        <v>670</v>
      </c>
      <c r="CB19" s="177">
        <v>791</v>
      </c>
      <c r="CC19" s="177">
        <v>810</v>
      </c>
      <c r="CD19" s="177">
        <v>889</v>
      </c>
      <c r="CE19" s="436">
        <v>864</v>
      </c>
      <c r="CF19" s="417">
        <v>919</v>
      </c>
      <c r="CG19" s="419">
        <v>1076</v>
      </c>
      <c r="CH19" s="178"/>
      <c r="CI19" s="177"/>
      <c r="CJ19" s="177"/>
      <c r="CK19" s="177"/>
      <c r="CL19" s="177"/>
      <c r="CM19" s="177"/>
      <c r="CN19" s="417"/>
      <c r="CO19" s="419"/>
      <c r="CP19" s="421">
        <f t="shared" ref="CP19:CP43" si="49">IF(BZ19&gt;0,BZ19-CH19,"")</f>
        <v>672</v>
      </c>
      <c r="CQ19" s="421">
        <f t="shared" ref="CQ19:CQ43" si="50">IF(CA19&gt;0,CA19-CI19,"")</f>
        <v>670</v>
      </c>
      <c r="CR19" s="421">
        <f t="shared" si="18"/>
        <v>791</v>
      </c>
      <c r="CS19" s="421">
        <f t="shared" si="19"/>
        <v>810</v>
      </c>
      <c r="CT19" s="421">
        <f t="shared" si="20"/>
        <v>889</v>
      </c>
      <c r="CU19" s="421">
        <f t="shared" si="21"/>
        <v>864</v>
      </c>
      <c r="CV19" s="421">
        <f t="shared" si="22"/>
        <v>919</v>
      </c>
      <c r="CW19" s="429">
        <f t="shared" si="23"/>
        <v>1076</v>
      </c>
      <c r="CX19" s="436">
        <v>603</v>
      </c>
      <c r="CY19" s="417">
        <v>640</v>
      </c>
      <c r="CZ19" s="419">
        <v>765</v>
      </c>
      <c r="DA19" s="437">
        <v>98</v>
      </c>
      <c r="DB19" s="417">
        <v>104</v>
      </c>
      <c r="DC19" s="419">
        <v>123</v>
      </c>
      <c r="DD19" s="430">
        <f t="shared" si="24"/>
        <v>163</v>
      </c>
      <c r="DE19" s="431">
        <f t="shared" si="25"/>
        <v>175</v>
      </c>
      <c r="DF19" s="428">
        <f t="shared" si="26"/>
        <v>188</v>
      </c>
      <c r="DG19" s="438">
        <v>72</v>
      </c>
      <c r="DH19" s="417">
        <v>79</v>
      </c>
      <c r="DI19" s="418">
        <v>62</v>
      </c>
      <c r="DJ19" s="863"/>
      <c r="DK19" s="863"/>
      <c r="DL19" s="863"/>
      <c r="DM19" s="440">
        <v>227</v>
      </c>
      <c r="DN19" s="417">
        <v>253</v>
      </c>
      <c r="DO19" s="418">
        <v>269</v>
      </c>
      <c r="DP19" s="430">
        <f t="shared" si="27"/>
        <v>511</v>
      </c>
      <c r="DQ19" s="431">
        <f t="shared" si="28"/>
        <v>557</v>
      </c>
      <c r="DR19" s="428">
        <f t="shared" si="29"/>
        <v>533</v>
      </c>
      <c r="DS19" s="550"/>
      <c r="DT19" s="591"/>
      <c r="DU19" s="197"/>
      <c r="DV19" s="403"/>
      <c r="DW19" s="669" t="b">
        <f t="shared" si="30"/>
        <v>0</v>
      </c>
      <c r="DX19" s="663" t="b">
        <f t="shared" si="31"/>
        <v>0</v>
      </c>
      <c r="DY19" s="666" t="b">
        <f t="shared" si="32"/>
        <v>1</v>
      </c>
      <c r="DZ19" s="663" t="b">
        <f t="shared" si="33"/>
        <v>0</v>
      </c>
      <c r="EA19" s="663" t="b">
        <f t="shared" si="34"/>
        <v>0</v>
      </c>
      <c r="EB19" s="666" t="b">
        <f t="shared" si="35"/>
        <v>1</v>
      </c>
      <c r="EC19" s="663" t="b">
        <f t="shared" si="36"/>
        <v>0</v>
      </c>
      <c r="ED19" s="663" t="b">
        <f t="shared" si="37"/>
        <v>0</v>
      </c>
      <c r="EE19" s="666" t="b">
        <f t="shared" si="38"/>
        <v>1</v>
      </c>
      <c r="EF19" s="665" t="b">
        <f t="shared" si="39"/>
        <v>1</v>
      </c>
      <c r="EG19" s="663" t="b">
        <f t="shared" si="40"/>
        <v>1</v>
      </c>
      <c r="EH19" s="666" t="b">
        <f t="shared" si="41"/>
        <v>1</v>
      </c>
      <c r="EI19" s="663" t="b">
        <f t="shared" si="42"/>
        <v>1</v>
      </c>
      <c r="EJ19" s="663" t="b">
        <f t="shared" si="43"/>
        <v>1</v>
      </c>
      <c r="EK19" s="666" t="b">
        <f t="shared" si="44"/>
        <v>1</v>
      </c>
      <c r="EL19" s="663" t="b">
        <f t="shared" si="45"/>
        <v>1</v>
      </c>
      <c r="EM19" s="663" t="b">
        <f t="shared" si="46"/>
        <v>0</v>
      </c>
      <c r="EN19" s="666" t="b">
        <f t="shared" si="47"/>
        <v>0</v>
      </c>
      <c r="EO19" s="403"/>
    </row>
    <row r="20" spans="1:145">
      <c r="A20" s="411" t="s">
        <v>453</v>
      </c>
      <c r="B20" s="412" t="s">
        <v>468</v>
      </c>
      <c r="C20" s="413">
        <v>101514</v>
      </c>
      <c r="D20" s="413">
        <v>8</v>
      </c>
      <c r="E20" s="414"/>
      <c r="F20" s="416"/>
      <c r="G20" s="416"/>
      <c r="H20" s="416"/>
      <c r="I20" s="417"/>
      <c r="J20" s="417"/>
      <c r="K20" s="402"/>
      <c r="L20" s="414"/>
      <c r="M20" s="416"/>
      <c r="N20" s="416"/>
      <c r="O20" s="214"/>
      <c r="P20" s="214"/>
      <c r="Q20" s="416"/>
      <c r="R20" s="416"/>
      <c r="S20" s="416"/>
      <c r="T20" s="416"/>
      <c r="U20" s="416"/>
      <c r="V20" s="417"/>
      <c r="W20" s="419"/>
      <c r="X20" s="414"/>
      <c r="Y20" s="416"/>
      <c r="Z20" s="416"/>
      <c r="AA20" s="214"/>
      <c r="AB20" s="214"/>
      <c r="AC20" s="416"/>
      <c r="AD20" s="416"/>
      <c r="AE20" s="416"/>
      <c r="AF20" s="416"/>
      <c r="AG20" s="416"/>
      <c r="AH20" s="417"/>
      <c r="AI20" s="419"/>
      <c r="AJ20" s="420" t="str">
        <f t="shared" si="0"/>
        <v xml:space="preserve"> </v>
      </c>
      <c r="AK20" s="421" t="str">
        <f t="shared" si="1"/>
        <v xml:space="preserve"> </v>
      </c>
      <c r="AL20" s="421" t="str">
        <f t="shared" si="2"/>
        <v xml:space="preserve"> </v>
      </c>
      <c r="AM20" s="421" t="str">
        <f t="shared" si="3"/>
        <v xml:space="preserve"> </v>
      </c>
      <c r="AN20" s="421" t="str">
        <f t="shared" si="4"/>
        <v xml:space="preserve"> </v>
      </c>
      <c r="AO20" s="421" t="str">
        <f t="shared" si="5"/>
        <v xml:space="preserve"> </v>
      </c>
      <c r="AP20" s="421" t="str">
        <f t="shared" si="6"/>
        <v xml:space="preserve"> </v>
      </c>
      <c r="AQ20" s="421" t="str">
        <f t="shared" si="7"/>
        <v xml:space="preserve"> </v>
      </c>
      <c r="AR20" s="421" t="str">
        <f t="shared" si="8"/>
        <v xml:space="preserve"> </v>
      </c>
      <c r="AS20" s="421" t="str">
        <f t="shared" si="9"/>
        <v xml:space="preserve"> </v>
      </c>
      <c r="AT20" s="421" t="str">
        <f t="shared" si="10"/>
        <v xml:space="preserve"> </v>
      </c>
      <c r="AU20" s="422" t="str">
        <f t="shared" si="11"/>
        <v xml:space="preserve"> </v>
      </c>
      <c r="AV20" s="423"/>
      <c r="AW20" s="417"/>
      <c r="AX20" s="419"/>
      <c r="AY20" s="414"/>
      <c r="AZ20" s="417"/>
      <c r="BA20" s="402"/>
      <c r="BB20" s="420" t="str">
        <f t="shared" si="12"/>
        <v xml:space="preserve"> </v>
      </c>
      <c r="BC20" s="421" t="str">
        <f t="shared" si="13"/>
        <v xml:space="preserve"> </v>
      </c>
      <c r="BD20" s="422" t="str">
        <f t="shared" si="14"/>
        <v xml:space="preserve"> </v>
      </c>
      <c r="BE20" s="176"/>
      <c r="BF20" s="417"/>
      <c r="BG20" s="419"/>
      <c r="BH20" s="178"/>
      <c r="BI20" s="417"/>
      <c r="BJ20" s="419"/>
      <c r="BK20" s="178"/>
      <c r="BL20" s="417"/>
      <c r="BM20" s="419"/>
      <c r="BN20" s="426" t="str">
        <f t="shared" si="15"/>
        <v/>
      </c>
      <c r="BO20" s="427" t="str">
        <f t="shared" si="16"/>
        <v/>
      </c>
      <c r="BP20" s="428" t="str">
        <f t="shared" si="17"/>
        <v/>
      </c>
      <c r="BQ20" s="178"/>
      <c r="BR20" s="417"/>
      <c r="BS20" s="419"/>
      <c r="BT20" s="198"/>
      <c r="BU20" s="177"/>
      <c r="BV20" s="177"/>
      <c r="BW20" s="417">
        <v>2701</v>
      </c>
      <c r="BX20" s="417">
        <v>3063</v>
      </c>
      <c r="BY20" s="418">
        <v>3031</v>
      </c>
      <c r="BZ20" s="178">
        <v>963</v>
      </c>
      <c r="CA20" s="177">
        <v>919</v>
      </c>
      <c r="CB20" s="177">
        <v>1024</v>
      </c>
      <c r="CC20" s="177">
        <v>931</v>
      </c>
      <c r="CD20" s="177">
        <v>808</v>
      </c>
      <c r="CE20" s="436">
        <v>1028</v>
      </c>
      <c r="CF20" s="417">
        <v>1240</v>
      </c>
      <c r="CG20" s="419">
        <v>1222</v>
      </c>
      <c r="CH20" s="178"/>
      <c r="CI20" s="177"/>
      <c r="CJ20" s="177"/>
      <c r="CK20" s="177"/>
      <c r="CL20" s="177"/>
      <c r="CM20" s="177"/>
      <c r="CN20" s="417"/>
      <c r="CO20" s="419"/>
      <c r="CP20" s="421">
        <f t="shared" si="49"/>
        <v>963</v>
      </c>
      <c r="CQ20" s="421">
        <f t="shared" si="50"/>
        <v>919</v>
      </c>
      <c r="CR20" s="421">
        <f t="shared" si="18"/>
        <v>1024</v>
      </c>
      <c r="CS20" s="421">
        <f t="shared" si="19"/>
        <v>931</v>
      </c>
      <c r="CT20" s="421">
        <f t="shared" si="20"/>
        <v>808</v>
      </c>
      <c r="CU20" s="421">
        <f t="shared" si="21"/>
        <v>1028</v>
      </c>
      <c r="CV20" s="421">
        <f t="shared" si="22"/>
        <v>1240</v>
      </c>
      <c r="CW20" s="429">
        <f t="shared" si="23"/>
        <v>1222</v>
      </c>
      <c r="CX20" s="436">
        <v>759</v>
      </c>
      <c r="CY20" s="417">
        <v>964</v>
      </c>
      <c r="CZ20" s="419">
        <v>997</v>
      </c>
      <c r="DA20" s="437">
        <v>90</v>
      </c>
      <c r="DB20" s="417">
        <v>187</v>
      </c>
      <c r="DC20" s="419">
        <v>97</v>
      </c>
      <c r="DD20" s="430">
        <f t="shared" si="24"/>
        <v>179</v>
      </c>
      <c r="DE20" s="431">
        <f t="shared" si="25"/>
        <v>89</v>
      </c>
      <c r="DF20" s="428">
        <f t="shared" si="26"/>
        <v>128</v>
      </c>
      <c r="DG20" s="438">
        <v>80</v>
      </c>
      <c r="DH20" s="417">
        <v>96</v>
      </c>
      <c r="DI20" s="418">
        <v>92</v>
      </c>
      <c r="DJ20" s="863"/>
      <c r="DK20" s="863"/>
      <c r="DL20" s="863"/>
      <c r="DM20" s="440">
        <v>349</v>
      </c>
      <c r="DN20" s="417">
        <v>370</v>
      </c>
      <c r="DO20" s="434">
        <v>601</v>
      </c>
      <c r="DP20" s="430">
        <f t="shared" si="27"/>
        <v>502</v>
      </c>
      <c r="DQ20" s="431">
        <f t="shared" si="28"/>
        <v>342</v>
      </c>
      <c r="DR20" s="428">
        <f t="shared" si="29"/>
        <v>335</v>
      </c>
      <c r="DS20" s="550"/>
      <c r="DT20" s="591"/>
      <c r="DU20" s="197"/>
      <c r="DV20" s="403"/>
      <c r="DW20" s="669" t="b">
        <f t="shared" si="30"/>
        <v>0</v>
      </c>
      <c r="DX20" s="663" t="b">
        <f t="shared" si="31"/>
        <v>0</v>
      </c>
      <c r="DY20" s="666" t="b">
        <f t="shared" si="32"/>
        <v>1</v>
      </c>
      <c r="DZ20" s="663" t="b">
        <f t="shared" si="33"/>
        <v>0</v>
      </c>
      <c r="EA20" s="663" t="b">
        <f t="shared" si="34"/>
        <v>0</v>
      </c>
      <c r="EB20" s="666" t="b">
        <f t="shared" si="35"/>
        <v>1</v>
      </c>
      <c r="EC20" s="663" t="b">
        <f t="shared" si="36"/>
        <v>0</v>
      </c>
      <c r="ED20" s="663" t="b">
        <f t="shared" si="37"/>
        <v>0</v>
      </c>
      <c r="EE20" s="666" t="b">
        <f t="shared" si="38"/>
        <v>1</v>
      </c>
      <c r="EF20" s="665" t="b">
        <f t="shared" si="39"/>
        <v>1</v>
      </c>
      <c r="EG20" s="663" t="b">
        <f t="shared" si="40"/>
        <v>1</v>
      </c>
      <c r="EH20" s="666" t="b">
        <f t="shared" si="41"/>
        <v>1</v>
      </c>
      <c r="EI20" s="663" t="b">
        <f t="shared" si="42"/>
        <v>1</v>
      </c>
      <c r="EJ20" s="663" t="b">
        <f t="shared" si="43"/>
        <v>1</v>
      </c>
      <c r="EK20" s="666" t="b">
        <f t="shared" si="44"/>
        <v>1</v>
      </c>
      <c r="EL20" s="663" t="b">
        <f t="shared" si="45"/>
        <v>1</v>
      </c>
      <c r="EM20" s="663" t="b">
        <f t="shared" si="46"/>
        <v>0</v>
      </c>
      <c r="EN20" s="666" t="b">
        <f t="shared" si="47"/>
        <v>0</v>
      </c>
      <c r="EO20" s="403"/>
    </row>
    <row r="21" spans="1:145">
      <c r="A21" s="411" t="s">
        <v>453</v>
      </c>
      <c r="B21" s="412" t="s">
        <v>469</v>
      </c>
      <c r="C21" s="413">
        <v>102429</v>
      </c>
      <c r="D21" s="413">
        <v>9</v>
      </c>
      <c r="E21" s="414"/>
      <c r="F21" s="416"/>
      <c r="G21" s="416"/>
      <c r="H21" s="416"/>
      <c r="I21" s="417"/>
      <c r="J21" s="417"/>
      <c r="K21" s="402"/>
      <c r="L21" s="414"/>
      <c r="M21" s="416"/>
      <c r="N21" s="416"/>
      <c r="O21" s="214"/>
      <c r="P21" s="214"/>
      <c r="Q21" s="416"/>
      <c r="R21" s="416"/>
      <c r="S21" s="416"/>
      <c r="T21" s="416"/>
      <c r="U21" s="416"/>
      <c r="V21" s="417"/>
      <c r="W21" s="419"/>
      <c r="X21" s="414"/>
      <c r="Y21" s="416"/>
      <c r="Z21" s="416"/>
      <c r="AA21" s="214"/>
      <c r="AB21" s="214"/>
      <c r="AC21" s="416"/>
      <c r="AD21" s="416"/>
      <c r="AE21" s="416"/>
      <c r="AF21" s="416"/>
      <c r="AG21" s="416"/>
      <c r="AH21" s="417"/>
      <c r="AI21" s="419"/>
      <c r="AJ21" s="420" t="str">
        <f t="shared" si="0"/>
        <v xml:space="preserve"> </v>
      </c>
      <c r="AK21" s="421" t="str">
        <f t="shared" si="1"/>
        <v xml:space="preserve"> </v>
      </c>
      <c r="AL21" s="421" t="str">
        <f t="shared" si="2"/>
        <v xml:space="preserve"> </v>
      </c>
      <c r="AM21" s="421" t="str">
        <f t="shared" si="3"/>
        <v xml:space="preserve"> </v>
      </c>
      <c r="AN21" s="421" t="str">
        <f t="shared" si="4"/>
        <v xml:space="preserve"> </v>
      </c>
      <c r="AO21" s="421" t="str">
        <f t="shared" si="5"/>
        <v xml:space="preserve"> </v>
      </c>
      <c r="AP21" s="421" t="str">
        <f t="shared" si="6"/>
        <v xml:space="preserve"> </v>
      </c>
      <c r="AQ21" s="421" t="str">
        <f t="shared" si="7"/>
        <v xml:space="preserve"> </v>
      </c>
      <c r="AR21" s="421" t="str">
        <f t="shared" si="8"/>
        <v xml:space="preserve"> </v>
      </c>
      <c r="AS21" s="421" t="str">
        <f t="shared" si="9"/>
        <v xml:space="preserve"> </v>
      </c>
      <c r="AT21" s="421" t="str">
        <f t="shared" si="10"/>
        <v xml:space="preserve"> </v>
      </c>
      <c r="AU21" s="422" t="str">
        <f t="shared" si="11"/>
        <v xml:space="preserve"> </v>
      </c>
      <c r="AV21" s="423"/>
      <c r="AW21" s="417"/>
      <c r="AX21" s="419"/>
      <c r="AY21" s="414"/>
      <c r="AZ21" s="417"/>
      <c r="BA21" s="402"/>
      <c r="BB21" s="420" t="str">
        <f t="shared" si="12"/>
        <v xml:space="preserve"> </v>
      </c>
      <c r="BC21" s="421" t="str">
        <f t="shared" si="13"/>
        <v xml:space="preserve"> </v>
      </c>
      <c r="BD21" s="422" t="str">
        <f t="shared" si="14"/>
        <v xml:space="preserve"> </v>
      </c>
      <c r="BE21" s="176"/>
      <c r="BF21" s="417"/>
      <c r="BG21" s="419"/>
      <c r="BH21" s="178"/>
      <c r="BI21" s="417"/>
      <c r="BJ21" s="419"/>
      <c r="BK21" s="178"/>
      <c r="BL21" s="417"/>
      <c r="BM21" s="419"/>
      <c r="BN21" s="426" t="str">
        <f t="shared" si="15"/>
        <v/>
      </c>
      <c r="BO21" s="427" t="str">
        <f t="shared" si="16"/>
        <v/>
      </c>
      <c r="BP21" s="428" t="str">
        <f t="shared" si="17"/>
        <v/>
      </c>
      <c r="BQ21" s="178"/>
      <c r="BR21" s="417"/>
      <c r="BS21" s="419"/>
      <c r="BT21" s="198"/>
      <c r="BU21" s="177"/>
      <c r="BV21" s="177"/>
      <c r="BW21" s="417">
        <v>1353</v>
      </c>
      <c r="BX21" s="417">
        <v>1498</v>
      </c>
      <c r="BY21" s="418">
        <v>1603</v>
      </c>
      <c r="BZ21" s="178">
        <v>745</v>
      </c>
      <c r="CA21" s="177">
        <v>769</v>
      </c>
      <c r="CB21" s="177">
        <v>705</v>
      </c>
      <c r="CC21" s="177">
        <v>683</v>
      </c>
      <c r="CD21" s="177">
        <v>649</v>
      </c>
      <c r="CE21" s="436">
        <v>699</v>
      </c>
      <c r="CF21" s="417">
        <v>734</v>
      </c>
      <c r="CG21" s="419">
        <v>746</v>
      </c>
      <c r="CH21" s="178"/>
      <c r="CI21" s="177"/>
      <c r="CJ21" s="177"/>
      <c r="CK21" s="177"/>
      <c r="CL21" s="177"/>
      <c r="CM21" s="177"/>
      <c r="CN21" s="417"/>
      <c r="CO21" s="419"/>
      <c r="CP21" s="421">
        <f t="shared" si="49"/>
        <v>745</v>
      </c>
      <c r="CQ21" s="421">
        <f t="shared" si="50"/>
        <v>769</v>
      </c>
      <c r="CR21" s="421">
        <f t="shared" si="18"/>
        <v>705</v>
      </c>
      <c r="CS21" s="421">
        <f t="shared" si="19"/>
        <v>683</v>
      </c>
      <c r="CT21" s="421">
        <f t="shared" si="20"/>
        <v>649</v>
      </c>
      <c r="CU21" s="421">
        <f t="shared" si="21"/>
        <v>699</v>
      </c>
      <c r="CV21" s="421">
        <f t="shared" si="22"/>
        <v>734</v>
      </c>
      <c r="CW21" s="429">
        <f t="shared" si="23"/>
        <v>746</v>
      </c>
      <c r="CX21" s="436">
        <v>478</v>
      </c>
      <c r="CY21" s="417">
        <v>536</v>
      </c>
      <c r="CZ21" s="419">
        <v>525</v>
      </c>
      <c r="DA21" s="437">
        <v>52</v>
      </c>
      <c r="DB21" s="417">
        <v>42</v>
      </c>
      <c r="DC21" s="419">
        <v>42</v>
      </c>
      <c r="DD21" s="430">
        <f t="shared" si="24"/>
        <v>169</v>
      </c>
      <c r="DE21" s="431">
        <f t="shared" si="25"/>
        <v>156</v>
      </c>
      <c r="DF21" s="428">
        <f t="shared" si="26"/>
        <v>179</v>
      </c>
      <c r="DG21" s="438">
        <v>99</v>
      </c>
      <c r="DH21" s="417">
        <v>111</v>
      </c>
      <c r="DI21" s="418">
        <v>121</v>
      </c>
      <c r="DJ21" s="863"/>
      <c r="DK21" s="863"/>
      <c r="DL21" s="863"/>
      <c r="DM21" s="440">
        <v>218</v>
      </c>
      <c r="DN21" s="417">
        <v>237</v>
      </c>
      <c r="DO21" s="418">
        <v>192</v>
      </c>
      <c r="DP21" s="430">
        <f t="shared" si="27"/>
        <v>366</v>
      </c>
      <c r="DQ21" s="431">
        <f t="shared" si="28"/>
        <v>301</v>
      </c>
      <c r="DR21" s="428">
        <f t="shared" si="29"/>
        <v>386</v>
      </c>
      <c r="DS21" s="550"/>
      <c r="DT21" s="591"/>
      <c r="DU21" s="197"/>
      <c r="DV21" s="403"/>
      <c r="DW21" s="669" t="b">
        <f t="shared" si="30"/>
        <v>0</v>
      </c>
      <c r="DX21" s="663" t="b">
        <f t="shared" si="31"/>
        <v>0</v>
      </c>
      <c r="DY21" s="666" t="b">
        <f t="shared" si="32"/>
        <v>1</v>
      </c>
      <c r="DZ21" s="663" t="b">
        <f t="shared" si="33"/>
        <v>0</v>
      </c>
      <c r="EA21" s="663" t="b">
        <f t="shared" si="34"/>
        <v>0</v>
      </c>
      <c r="EB21" s="666" t="b">
        <f t="shared" si="35"/>
        <v>1</v>
      </c>
      <c r="EC21" s="663" t="b">
        <f t="shared" si="36"/>
        <v>0</v>
      </c>
      <c r="ED21" s="663" t="b">
        <f t="shared" si="37"/>
        <v>0</v>
      </c>
      <c r="EE21" s="666" t="b">
        <f t="shared" si="38"/>
        <v>1</v>
      </c>
      <c r="EF21" s="665" t="b">
        <f t="shared" si="39"/>
        <v>1</v>
      </c>
      <c r="EG21" s="663" t="b">
        <f t="shared" si="40"/>
        <v>1</v>
      </c>
      <c r="EH21" s="666" t="b">
        <f t="shared" si="41"/>
        <v>1</v>
      </c>
      <c r="EI21" s="663" t="b">
        <f t="shared" si="42"/>
        <v>1</v>
      </c>
      <c r="EJ21" s="663" t="b">
        <f t="shared" si="43"/>
        <v>1</v>
      </c>
      <c r="EK21" s="666" t="b">
        <f t="shared" si="44"/>
        <v>1</v>
      </c>
      <c r="EL21" s="663" t="b">
        <f t="shared" si="45"/>
        <v>1</v>
      </c>
      <c r="EM21" s="663" t="b">
        <f t="shared" si="46"/>
        <v>0</v>
      </c>
      <c r="EN21" s="666" t="b">
        <f t="shared" si="47"/>
        <v>0</v>
      </c>
      <c r="EO21" s="403"/>
    </row>
    <row r="22" spans="1:145">
      <c r="A22" s="411" t="s">
        <v>453</v>
      </c>
      <c r="B22" s="224" t="s">
        <v>470</v>
      </c>
      <c r="C22" s="413">
        <v>102030</v>
      </c>
      <c r="D22" s="413">
        <v>9</v>
      </c>
      <c r="E22" s="414"/>
      <c r="F22" s="416"/>
      <c r="G22" s="416"/>
      <c r="H22" s="416"/>
      <c r="I22" s="417"/>
      <c r="J22" s="417"/>
      <c r="K22" s="402"/>
      <c r="L22" s="414"/>
      <c r="M22" s="416"/>
      <c r="N22" s="416"/>
      <c r="O22" s="214"/>
      <c r="P22" s="214"/>
      <c r="Q22" s="416"/>
      <c r="R22" s="416"/>
      <c r="S22" s="416"/>
      <c r="T22" s="416"/>
      <c r="U22" s="416"/>
      <c r="V22" s="417"/>
      <c r="W22" s="419"/>
      <c r="X22" s="414"/>
      <c r="Y22" s="416"/>
      <c r="Z22" s="416"/>
      <c r="AA22" s="214"/>
      <c r="AB22" s="214"/>
      <c r="AC22" s="416"/>
      <c r="AD22" s="416"/>
      <c r="AE22" s="416"/>
      <c r="AF22" s="416"/>
      <c r="AG22" s="416"/>
      <c r="AH22" s="417"/>
      <c r="AI22" s="419"/>
      <c r="AJ22" s="420" t="str">
        <f t="shared" si="0"/>
        <v xml:space="preserve"> </v>
      </c>
      <c r="AK22" s="421" t="str">
        <f t="shared" si="1"/>
        <v xml:space="preserve"> </v>
      </c>
      <c r="AL22" s="421" t="str">
        <f t="shared" si="2"/>
        <v xml:space="preserve"> </v>
      </c>
      <c r="AM22" s="421" t="str">
        <f t="shared" si="3"/>
        <v xml:space="preserve"> </v>
      </c>
      <c r="AN22" s="421" t="str">
        <f t="shared" si="4"/>
        <v xml:space="preserve"> </v>
      </c>
      <c r="AO22" s="421" t="str">
        <f t="shared" si="5"/>
        <v xml:space="preserve"> </v>
      </c>
      <c r="AP22" s="421" t="str">
        <f t="shared" si="6"/>
        <v xml:space="preserve"> </v>
      </c>
      <c r="AQ22" s="421" t="str">
        <f t="shared" si="7"/>
        <v xml:space="preserve"> </v>
      </c>
      <c r="AR22" s="421" t="str">
        <f t="shared" si="8"/>
        <v xml:space="preserve"> </v>
      </c>
      <c r="AS22" s="421" t="str">
        <f t="shared" si="9"/>
        <v xml:space="preserve"> </v>
      </c>
      <c r="AT22" s="421" t="str">
        <f t="shared" si="10"/>
        <v xml:space="preserve"> </v>
      </c>
      <c r="AU22" s="422" t="str">
        <f t="shared" si="11"/>
        <v xml:space="preserve"> </v>
      </c>
      <c r="AV22" s="423"/>
      <c r="AW22" s="417"/>
      <c r="AX22" s="419"/>
      <c r="AY22" s="414"/>
      <c r="AZ22" s="417"/>
      <c r="BA22" s="402"/>
      <c r="BB22" s="420" t="str">
        <f t="shared" si="12"/>
        <v xml:space="preserve"> </v>
      </c>
      <c r="BC22" s="421" t="str">
        <f t="shared" si="13"/>
        <v xml:space="preserve"> </v>
      </c>
      <c r="BD22" s="422" t="str">
        <f t="shared" si="14"/>
        <v xml:space="preserve"> </v>
      </c>
      <c r="BE22" s="176"/>
      <c r="BF22" s="417"/>
      <c r="BG22" s="419"/>
      <c r="BH22" s="178"/>
      <c r="BI22" s="417"/>
      <c r="BJ22" s="419"/>
      <c r="BK22" s="178"/>
      <c r="BL22" s="417"/>
      <c r="BM22" s="419"/>
      <c r="BN22" s="426" t="str">
        <f t="shared" si="15"/>
        <v/>
      </c>
      <c r="BO22" s="427" t="str">
        <f t="shared" si="16"/>
        <v/>
      </c>
      <c r="BP22" s="428" t="str">
        <f t="shared" si="17"/>
        <v/>
      </c>
      <c r="BQ22" s="178"/>
      <c r="BR22" s="417"/>
      <c r="BS22" s="419"/>
      <c r="BT22" s="198"/>
      <c r="BU22" s="177"/>
      <c r="BV22" s="177"/>
      <c r="BW22" s="417">
        <v>1434</v>
      </c>
      <c r="BX22" s="417">
        <v>1013</v>
      </c>
      <c r="BY22" s="418">
        <v>1513</v>
      </c>
      <c r="BZ22" s="178">
        <v>693</v>
      </c>
      <c r="CA22" s="177">
        <v>616</v>
      </c>
      <c r="CB22" s="177">
        <v>736</v>
      </c>
      <c r="CC22" s="177">
        <v>540</v>
      </c>
      <c r="CD22" s="177">
        <v>553</v>
      </c>
      <c r="CE22" s="436">
        <v>502</v>
      </c>
      <c r="CF22" s="417">
        <v>335</v>
      </c>
      <c r="CG22" s="419">
        <v>524</v>
      </c>
      <c r="CH22" s="178"/>
      <c r="CI22" s="177"/>
      <c r="CJ22" s="177"/>
      <c r="CK22" s="177"/>
      <c r="CL22" s="177"/>
      <c r="CM22" s="177"/>
      <c r="CN22" s="417"/>
      <c r="CO22" s="419"/>
      <c r="CP22" s="421">
        <f t="shared" si="49"/>
        <v>693</v>
      </c>
      <c r="CQ22" s="421">
        <f t="shared" si="50"/>
        <v>616</v>
      </c>
      <c r="CR22" s="421">
        <f t="shared" si="18"/>
        <v>736</v>
      </c>
      <c r="CS22" s="421">
        <f t="shared" si="19"/>
        <v>540</v>
      </c>
      <c r="CT22" s="421">
        <f t="shared" si="20"/>
        <v>553</v>
      </c>
      <c r="CU22" s="421">
        <f t="shared" si="21"/>
        <v>502</v>
      </c>
      <c r="CV22" s="421">
        <f t="shared" si="22"/>
        <v>335</v>
      </c>
      <c r="CW22" s="429">
        <f t="shared" si="23"/>
        <v>524</v>
      </c>
      <c r="CX22" s="436">
        <v>193</v>
      </c>
      <c r="CY22" s="417">
        <v>195</v>
      </c>
      <c r="CZ22" s="419">
        <v>302</v>
      </c>
      <c r="DA22" s="437">
        <v>24</v>
      </c>
      <c r="DB22" s="417">
        <v>17</v>
      </c>
      <c r="DC22" s="419">
        <v>30</v>
      </c>
      <c r="DD22" s="430">
        <f t="shared" si="24"/>
        <v>285</v>
      </c>
      <c r="DE22" s="431">
        <f t="shared" si="25"/>
        <v>123</v>
      </c>
      <c r="DF22" s="428">
        <f t="shared" si="26"/>
        <v>192</v>
      </c>
      <c r="DG22" s="438">
        <v>50</v>
      </c>
      <c r="DH22" s="417">
        <v>100</v>
      </c>
      <c r="DI22" s="418">
        <v>66</v>
      </c>
      <c r="DJ22" s="863"/>
      <c r="DK22" s="863"/>
      <c r="DL22" s="863"/>
      <c r="DM22" s="440">
        <v>54</v>
      </c>
      <c r="DN22" s="417">
        <v>66</v>
      </c>
      <c r="DO22" s="418">
        <v>54</v>
      </c>
      <c r="DP22" s="430">
        <f t="shared" si="27"/>
        <v>436</v>
      </c>
      <c r="DQ22" s="431">
        <f t="shared" si="28"/>
        <v>387</v>
      </c>
      <c r="DR22" s="428">
        <f t="shared" si="29"/>
        <v>382</v>
      </c>
      <c r="DS22" s="550"/>
      <c r="DT22" s="591"/>
      <c r="DU22" s="197"/>
      <c r="DV22" s="403"/>
      <c r="DW22" s="669" t="b">
        <f t="shared" si="30"/>
        <v>0</v>
      </c>
      <c r="DX22" s="663" t="b">
        <f t="shared" si="31"/>
        <v>0</v>
      </c>
      <c r="DY22" s="666" t="b">
        <f t="shared" si="32"/>
        <v>1</v>
      </c>
      <c r="DZ22" s="663" t="b">
        <f t="shared" si="33"/>
        <v>0</v>
      </c>
      <c r="EA22" s="663" t="b">
        <f t="shared" si="34"/>
        <v>0</v>
      </c>
      <c r="EB22" s="666" t="b">
        <f t="shared" si="35"/>
        <v>1</v>
      </c>
      <c r="EC22" s="663" t="b">
        <f t="shared" si="36"/>
        <v>0</v>
      </c>
      <c r="ED22" s="663" t="b">
        <f t="shared" si="37"/>
        <v>0</v>
      </c>
      <c r="EE22" s="666" t="b">
        <f t="shared" si="38"/>
        <v>1</v>
      </c>
      <c r="EF22" s="665" t="b">
        <f t="shared" si="39"/>
        <v>1</v>
      </c>
      <c r="EG22" s="663" t="b">
        <f t="shared" si="40"/>
        <v>1</v>
      </c>
      <c r="EH22" s="666" t="b">
        <f t="shared" si="41"/>
        <v>1</v>
      </c>
      <c r="EI22" s="663" t="b">
        <f t="shared" si="42"/>
        <v>1</v>
      </c>
      <c r="EJ22" s="663" t="b">
        <f t="shared" si="43"/>
        <v>1</v>
      </c>
      <c r="EK22" s="666" t="b">
        <f t="shared" si="44"/>
        <v>1</v>
      </c>
      <c r="EL22" s="663" t="b">
        <f t="shared" si="45"/>
        <v>1</v>
      </c>
      <c r="EM22" s="663" t="b">
        <f t="shared" si="46"/>
        <v>0</v>
      </c>
      <c r="EN22" s="666" t="b">
        <f t="shared" si="47"/>
        <v>0</v>
      </c>
      <c r="EO22" s="403"/>
    </row>
    <row r="23" spans="1:145">
      <c r="A23" s="411" t="s">
        <v>453</v>
      </c>
      <c r="B23" s="433" t="s">
        <v>471</v>
      </c>
      <c r="C23" s="413">
        <v>101240</v>
      </c>
      <c r="D23" s="413">
        <v>9</v>
      </c>
      <c r="E23" s="414"/>
      <c r="F23" s="416"/>
      <c r="G23" s="416"/>
      <c r="H23" s="416"/>
      <c r="I23" s="417"/>
      <c r="J23" s="417"/>
      <c r="K23" s="402"/>
      <c r="L23" s="414"/>
      <c r="M23" s="416"/>
      <c r="N23" s="416"/>
      <c r="O23" s="214"/>
      <c r="P23" s="214"/>
      <c r="Q23" s="416"/>
      <c r="R23" s="416"/>
      <c r="S23" s="416"/>
      <c r="T23" s="416"/>
      <c r="U23" s="416"/>
      <c r="V23" s="417"/>
      <c r="W23" s="419"/>
      <c r="X23" s="414"/>
      <c r="Y23" s="416"/>
      <c r="Z23" s="416"/>
      <c r="AA23" s="214"/>
      <c r="AB23" s="214"/>
      <c r="AC23" s="416"/>
      <c r="AD23" s="416"/>
      <c r="AE23" s="416"/>
      <c r="AF23" s="416"/>
      <c r="AG23" s="416"/>
      <c r="AH23" s="417"/>
      <c r="AI23" s="419"/>
      <c r="AJ23" s="420" t="str">
        <f t="shared" si="0"/>
        <v xml:space="preserve"> </v>
      </c>
      <c r="AK23" s="421" t="str">
        <f t="shared" si="1"/>
        <v xml:space="preserve"> </v>
      </c>
      <c r="AL23" s="421" t="str">
        <f t="shared" si="2"/>
        <v xml:space="preserve"> </v>
      </c>
      <c r="AM23" s="421" t="str">
        <f t="shared" si="3"/>
        <v xml:space="preserve"> </v>
      </c>
      <c r="AN23" s="421" t="str">
        <f t="shared" si="4"/>
        <v xml:space="preserve"> </v>
      </c>
      <c r="AO23" s="421" t="str">
        <f t="shared" si="5"/>
        <v xml:space="preserve"> </v>
      </c>
      <c r="AP23" s="421" t="str">
        <f t="shared" si="6"/>
        <v xml:space="preserve"> </v>
      </c>
      <c r="AQ23" s="421" t="str">
        <f t="shared" si="7"/>
        <v xml:space="preserve"> </v>
      </c>
      <c r="AR23" s="421" t="str">
        <f t="shared" si="8"/>
        <v xml:space="preserve"> </v>
      </c>
      <c r="AS23" s="421" t="str">
        <f t="shared" si="9"/>
        <v xml:space="preserve"> </v>
      </c>
      <c r="AT23" s="421" t="str">
        <f t="shared" si="10"/>
        <v xml:space="preserve"> </v>
      </c>
      <c r="AU23" s="422" t="str">
        <f t="shared" si="11"/>
        <v xml:space="preserve"> </v>
      </c>
      <c r="AV23" s="423"/>
      <c r="AW23" s="417"/>
      <c r="AX23" s="419"/>
      <c r="AY23" s="414"/>
      <c r="AZ23" s="417"/>
      <c r="BA23" s="402"/>
      <c r="BB23" s="420" t="str">
        <f t="shared" si="12"/>
        <v xml:space="preserve"> </v>
      </c>
      <c r="BC23" s="421" t="str">
        <f t="shared" si="13"/>
        <v xml:space="preserve"> </v>
      </c>
      <c r="BD23" s="422" t="str">
        <f t="shared" si="14"/>
        <v xml:space="preserve"> </v>
      </c>
      <c r="BE23" s="176"/>
      <c r="BF23" s="417"/>
      <c r="BG23" s="419"/>
      <c r="BH23" s="178"/>
      <c r="BI23" s="417"/>
      <c r="BJ23" s="419"/>
      <c r="BK23" s="178"/>
      <c r="BL23" s="417"/>
      <c r="BM23" s="419"/>
      <c r="BN23" s="426" t="str">
        <f t="shared" si="15"/>
        <v/>
      </c>
      <c r="BO23" s="427" t="str">
        <f t="shared" si="16"/>
        <v/>
      </c>
      <c r="BP23" s="428" t="str">
        <f t="shared" si="17"/>
        <v/>
      </c>
      <c r="BQ23" s="178"/>
      <c r="BR23" s="417"/>
      <c r="BS23" s="419"/>
      <c r="BT23" s="198"/>
      <c r="BU23" s="177"/>
      <c r="BV23" s="177"/>
      <c r="BW23" s="417">
        <v>1773</v>
      </c>
      <c r="BX23" s="417">
        <v>2018</v>
      </c>
      <c r="BY23" s="418">
        <v>2164</v>
      </c>
      <c r="BZ23" s="178">
        <v>1401</v>
      </c>
      <c r="CA23" s="177">
        <v>1173</v>
      </c>
      <c r="CB23" s="177">
        <v>1112</v>
      </c>
      <c r="CC23" s="177">
        <v>1029</v>
      </c>
      <c r="CD23" s="177">
        <v>1000</v>
      </c>
      <c r="CE23" s="436">
        <v>947</v>
      </c>
      <c r="CF23" s="417">
        <v>1168</v>
      </c>
      <c r="CG23" s="419">
        <v>1307</v>
      </c>
      <c r="CH23" s="178"/>
      <c r="CI23" s="177"/>
      <c r="CJ23" s="177"/>
      <c r="CK23" s="177"/>
      <c r="CL23" s="177"/>
      <c r="CM23" s="177"/>
      <c r="CN23" s="417"/>
      <c r="CO23" s="419"/>
      <c r="CP23" s="421">
        <f t="shared" si="49"/>
        <v>1401</v>
      </c>
      <c r="CQ23" s="421">
        <f t="shared" si="50"/>
        <v>1173</v>
      </c>
      <c r="CR23" s="421">
        <f t="shared" si="18"/>
        <v>1112</v>
      </c>
      <c r="CS23" s="421">
        <f t="shared" si="19"/>
        <v>1029</v>
      </c>
      <c r="CT23" s="421">
        <f t="shared" si="20"/>
        <v>1000</v>
      </c>
      <c r="CU23" s="421">
        <f t="shared" si="21"/>
        <v>947</v>
      </c>
      <c r="CV23" s="421">
        <f t="shared" si="22"/>
        <v>1168</v>
      </c>
      <c r="CW23" s="429">
        <f t="shared" si="23"/>
        <v>1307</v>
      </c>
      <c r="CX23" s="436">
        <v>611</v>
      </c>
      <c r="CY23" s="417">
        <v>742</v>
      </c>
      <c r="CZ23" s="419">
        <v>928</v>
      </c>
      <c r="DA23" s="437">
        <v>47</v>
      </c>
      <c r="DB23" s="417">
        <v>62</v>
      </c>
      <c r="DC23" s="419">
        <v>62</v>
      </c>
      <c r="DD23" s="430">
        <f t="shared" si="24"/>
        <v>289</v>
      </c>
      <c r="DE23" s="431">
        <f t="shared" si="25"/>
        <v>364</v>
      </c>
      <c r="DF23" s="428">
        <f t="shared" si="26"/>
        <v>317</v>
      </c>
      <c r="DG23" s="438">
        <v>183</v>
      </c>
      <c r="DH23" s="417">
        <v>219</v>
      </c>
      <c r="DI23" s="418">
        <v>211</v>
      </c>
      <c r="DJ23" s="863"/>
      <c r="DK23" s="863"/>
      <c r="DL23" s="863"/>
      <c r="DM23" s="440">
        <v>187</v>
      </c>
      <c r="DN23" s="417">
        <v>211</v>
      </c>
      <c r="DO23" s="418">
        <v>182</v>
      </c>
      <c r="DP23" s="430">
        <f t="shared" si="27"/>
        <v>659</v>
      </c>
      <c r="DQ23" s="431">
        <f t="shared" si="28"/>
        <v>570</v>
      </c>
      <c r="DR23" s="428">
        <f t="shared" si="29"/>
        <v>554</v>
      </c>
      <c r="DS23" s="550"/>
      <c r="DT23" s="591"/>
      <c r="DU23" s="197"/>
      <c r="DV23" s="403"/>
      <c r="DW23" s="669" t="b">
        <f t="shared" si="30"/>
        <v>0</v>
      </c>
      <c r="DX23" s="663" t="b">
        <f t="shared" si="31"/>
        <v>0</v>
      </c>
      <c r="DY23" s="666" t="b">
        <f t="shared" si="32"/>
        <v>1</v>
      </c>
      <c r="DZ23" s="663" t="b">
        <f t="shared" si="33"/>
        <v>0</v>
      </c>
      <c r="EA23" s="663" t="b">
        <f t="shared" si="34"/>
        <v>0</v>
      </c>
      <c r="EB23" s="666" t="b">
        <f t="shared" si="35"/>
        <v>1</v>
      </c>
      <c r="EC23" s="663" t="b">
        <f t="shared" si="36"/>
        <v>0</v>
      </c>
      <c r="ED23" s="663" t="b">
        <f t="shared" si="37"/>
        <v>0</v>
      </c>
      <c r="EE23" s="666" t="b">
        <f t="shared" si="38"/>
        <v>1</v>
      </c>
      <c r="EF23" s="665" t="b">
        <f t="shared" si="39"/>
        <v>1</v>
      </c>
      <c r="EG23" s="663" t="b">
        <f t="shared" si="40"/>
        <v>1</v>
      </c>
      <c r="EH23" s="666" t="b">
        <f t="shared" si="41"/>
        <v>1</v>
      </c>
      <c r="EI23" s="663" t="b">
        <f t="shared" si="42"/>
        <v>1</v>
      </c>
      <c r="EJ23" s="663" t="b">
        <f t="shared" si="43"/>
        <v>1</v>
      </c>
      <c r="EK23" s="666" t="b">
        <f t="shared" si="44"/>
        <v>1</v>
      </c>
      <c r="EL23" s="663" t="b">
        <f t="shared" si="45"/>
        <v>1</v>
      </c>
      <c r="EM23" s="663" t="b">
        <f t="shared" si="46"/>
        <v>0</v>
      </c>
      <c r="EN23" s="666" t="b">
        <f t="shared" si="47"/>
        <v>0</v>
      </c>
      <c r="EO23" s="403"/>
    </row>
    <row r="24" spans="1:145">
      <c r="A24" s="411" t="s">
        <v>453</v>
      </c>
      <c r="B24" s="412" t="s">
        <v>472</v>
      </c>
      <c r="C24" s="413">
        <v>101286</v>
      </c>
      <c r="D24" s="413">
        <v>9</v>
      </c>
      <c r="E24" s="414"/>
      <c r="F24" s="416"/>
      <c r="G24" s="416"/>
      <c r="H24" s="416"/>
      <c r="I24" s="417"/>
      <c r="J24" s="417"/>
      <c r="K24" s="402"/>
      <c r="L24" s="414"/>
      <c r="M24" s="416"/>
      <c r="N24" s="416"/>
      <c r="O24" s="214"/>
      <c r="P24" s="214"/>
      <c r="Q24" s="416"/>
      <c r="R24" s="416"/>
      <c r="S24" s="416"/>
      <c r="T24" s="416"/>
      <c r="U24" s="416"/>
      <c r="V24" s="417"/>
      <c r="W24" s="419"/>
      <c r="X24" s="414"/>
      <c r="Y24" s="416"/>
      <c r="Z24" s="416"/>
      <c r="AA24" s="214"/>
      <c r="AB24" s="214"/>
      <c r="AC24" s="416"/>
      <c r="AD24" s="416"/>
      <c r="AE24" s="416"/>
      <c r="AF24" s="416"/>
      <c r="AG24" s="416"/>
      <c r="AH24" s="417"/>
      <c r="AI24" s="419"/>
      <c r="AJ24" s="420" t="str">
        <f t="shared" si="0"/>
        <v xml:space="preserve"> </v>
      </c>
      <c r="AK24" s="421" t="str">
        <f t="shared" si="1"/>
        <v xml:space="preserve"> </v>
      </c>
      <c r="AL24" s="421" t="str">
        <f t="shared" si="2"/>
        <v xml:space="preserve"> </v>
      </c>
      <c r="AM24" s="421" t="str">
        <f t="shared" si="3"/>
        <v xml:space="preserve"> </v>
      </c>
      <c r="AN24" s="421" t="str">
        <f t="shared" si="4"/>
        <v xml:space="preserve"> </v>
      </c>
      <c r="AO24" s="421" t="str">
        <f t="shared" si="5"/>
        <v xml:space="preserve"> </v>
      </c>
      <c r="AP24" s="421" t="str">
        <f t="shared" si="6"/>
        <v xml:space="preserve"> </v>
      </c>
      <c r="AQ24" s="421" t="str">
        <f t="shared" si="7"/>
        <v xml:space="preserve"> </v>
      </c>
      <c r="AR24" s="421" t="str">
        <f t="shared" si="8"/>
        <v xml:space="preserve"> </v>
      </c>
      <c r="AS24" s="421" t="str">
        <f t="shared" si="9"/>
        <v xml:space="preserve"> </v>
      </c>
      <c r="AT24" s="421" t="str">
        <f t="shared" si="10"/>
        <v xml:space="preserve"> </v>
      </c>
      <c r="AU24" s="422" t="str">
        <f t="shared" si="11"/>
        <v xml:space="preserve"> </v>
      </c>
      <c r="AV24" s="423"/>
      <c r="AW24" s="417"/>
      <c r="AX24" s="419"/>
      <c r="AY24" s="414"/>
      <c r="AZ24" s="417"/>
      <c r="BA24" s="402"/>
      <c r="BB24" s="420" t="str">
        <f t="shared" si="12"/>
        <v xml:space="preserve"> </v>
      </c>
      <c r="BC24" s="421" t="str">
        <f t="shared" si="13"/>
        <v xml:space="preserve"> </v>
      </c>
      <c r="BD24" s="422" t="str">
        <f t="shared" si="14"/>
        <v xml:space="preserve"> </v>
      </c>
      <c r="BE24" s="176"/>
      <c r="BF24" s="417"/>
      <c r="BG24" s="419"/>
      <c r="BH24" s="178"/>
      <c r="BI24" s="417"/>
      <c r="BJ24" s="419"/>
      <c r="BK24" s="178"/>
      <c r="BL24" s="417"/>
      <c r="BM24" s="419"/>
      <c r="BN24" s="426" t="str">
        <f t="shared" si="15"/>
        <v/>
      </c>
      <c r="BO24" s="427" t="str">
        <f t="shared" si="16"/>
        <v/>
      </c>
      <c r="BP24" s="428" t="str">
        <f t="shared" si="17"/>
        <v/>
      </c>
      <c r="BQ24" s="178"/>
      <c r="BR24" s="417"/>
      <c r="BS24" s="419"/>
      <c r="BT24" s="198"/>
      <c r="BU24" s="177"/>
      <c r="BV24" s="177"/>
      <c r="BW24" s="417">
        <v>1168</v>
      </c>
      <c r="BX24" s="417">
        <v>1238</v>
      </c>
      <c r="BY24" s="418">
        <v>1489</v>
      </c>
      <c r="BZ24" s="178">
        <v>916</v>
      </c>
      <c r="CA24" s="177">
        <v>809</v>
      </c>
      <c r="CB24" s="177">
        <v>729</v>
      </c>
      <c r="CC24" s="177">
        <v>747</v>
      </c>
      <c r="CD24" s="177">
        <v>688</v>
      </c>
      <c r="CE24" s="436">
        <v>666</v>
      </c>
      <c r="CF24" s="417">
        <v>706</v>
      </c>
      <c r="CG24" s="419">
        <v>806</v>
      </c>
      <c r="CH24" s="178"/>
      <c r="CI24" s="177"/>
      <c r="CJ24" s="177"/>
      <c r="CK24" s="177"/>
      <c r="CL24" s="177"/>
      <c r="CM24" s="177"/>
      <c r="CN24" s="417"/>
      <c r="CO24" s="419"/>
      <c r="CP24" s="421">
        <f t="shared" si="49"/>
        <v>916</v>
      </c>
      <c r="CQ24" s="421">
        <f t="shared" si="50"/>
        <v>809</v>
      </c>
      <c r="CR24" s="421">
        <f t="shared" si="18"/>
        <v>729</v>
      </c>
      <c r="CS24" s="421">
        <f t="shared" si="19"/>
        <v>747</v>
      </c>
      <c r="CT24" s="421">
        <f t="shared" si="20"/>
        <v>688</v>
      </c>
      <c r="CU24" s="421">
        <f t="shared" si="21"/>
        <v>666</v>
      </c>
      <c r="CV24" s="421">
        <f t="shared" si="22"/>
        <v>706</v>
      </c>
      <c r="CW24" s="429">
        <f t="shared" si="23"/>
        <v>806</v>
      </c>
      <c r="CX24" s="436">
        <v>409</v>
      </c>
      <c r="CY24" s="417">
        <v>425</v>
      </c>
      <c r="CZ24" s="419">
        <v>531</v>
      </c>
      <c r="DA24" s="437">
        <v>37</v>
      </c>
      <c r="DB24" s="417">
        <v>54</v>
      </c>
      <c r="DC24" s="419">
        <v>52</v>
      </c>
      <c r="DD24" s="430">
        <f t="shared" si="24"/>
        <v>220</v>
      </c>
      <c r="DE24" s="431">
        <f t="shared" si="25"/>
        <v>227</v>
      </c>
      <c r="DF24" s="428">
        <f t="shared" si="26"/>
        <v>223</v>
      </c>
      <c r="DG24" s="438">
        <v>130</v>
      </c>
      <c r="DH24" s="417">
        <v>109</v>
      </c>
      <c r="DI24" s="418">
        <v>146</v>
      </c>
      <c r="DJ24" s="863"/>
      <c r="DK24" s="863"/>
      <c r="DL24" s="863"/>
      <c r="DM24" s="440">
        <v>163</v>
      </c>
      <c r="DN24" s="417">
        <v>154</v>
      </c>
      <c r="DO24" s="418">
        <v>189</v>
      </c>
      <c r="DP24" s="430">
        <f t="shared" si="27"/>
        <v>454</v>
      </c>
      <c r="DQ24" s="431">
        <f t="shared" si="28"/>
        <v>425</v>
      </c>
      <c r="DR24" s="428">
        <f t="shared" si="29"/>
        <v>331</v>
      </c>
      <c r="DS24" s="550"/>
      <c r="DT24" s="591"/>
      <c r="DU24" s="197"/>
      <c r="DV24" s="403"/>
      <c r="DW24" s="669" t="b">
        <f t="shared" si="30"/>
        <v>0</v>
      </c>
      <c r="DX24" s="663" t="b">
        <f t="shared" si="31"/>
        <v>0</v>
      </c>
      <c r="DY24" s="666" t="b">
        <f t="shared" si="32"/>
        <v>1</v>
      </c>
      <c r="DZ24" s="663" t="b">
        <f t="shared" si="33"/>
        <v>0</v>
      </c>
      <c r="EA24" s="663" t="b">
        <f t="shared" si="34"/>
        <v>0</v>
      </c>
      <c r="EB24" s="666" t="b">
        <f t="shared" si="35"/>
        <v>1</v>
      </c>
      <c r="EC24" s="663" t="b">
        <f t="shared" si="36"/>
        <v>0</v>
      </c>
      <c r="ED24" s="663" t="b">
        <f t="shared" si="37"/>
        <v>0</v>
      </c>
      <c r="EE24" s="666" t="b">
        <f t="shared" si="38"/>
        <v>1</v>
      </c>
      <c r="EF24" s="665" t="b">
        <f t="shared" si="39"/>
        <v>1</v>
      </c>
      <c r="EG24" s="663" t="b">
        <f t="shared" si="40"/>
        <v>1</v>
      </c>
      <c r="EH24" s="666" t="b">
        <f t="shared" si="41"/>
        <v>1</v>
      </c>
      <c r="EI24" s="663" t="b">
        <f t="shared" si="42"/>
        <v>1</v>
      </c>
      <c r="EJ24" s="663" t="b">
        <f t="shared" si="43"/>
        <v>1</v>
      </c>
      <c r="EK24" s="666" t="b">
        <f t="shared" si="44"/>
        <v>1</v>
      </c>
      <c r="EL24" s="663" t="b">
        <f t="shared" si="45"/>
        <v>1</v>
      </c>
      <c r="EM24" s="663" t="b">
        <f t="shared" si="46"/>
        <v>0</v>
      </c>
      <c r="EN24" s="666" t="b">
        <f t="shared" si="47"/>
        <v>0</v>
      </c>
      <c r="EO24" s="403"/>
    </row>
    <row r="25" spans="1:145">
      <c r="A25" s="411" t="s">
        <v>453</v>
      </c>
      <c r="B25" s="412" t="s">
        <v>473</v>
      </c>
      <c r="C25" s="413">
        <v>101161</v>
      </c>
      <c r="D25" s="413">
        <v>9</v>
      </c>
      <c r="E25" s="414"/>
      <c r="F25" s="416"/>
      <c r="G25" s="416"/>
      <c r="H25" s="416"/>
      <c r="I25" s="417"/>
      <c r="J25" s="417"/>
      <c r="K25" s="402"/>
      <c r="L25" s="414"/>
      <c r="M25" s="416"/>
      <c r="N25" s="416"/>
      <c r="O25" s="214"/>
      <c r="P25" s="214"/>
      <c r="Q25" s="416"/>
      <c r="R25" s="416"/>
      <c r="S25" s="416"/>
      <c r="T25" s="416"/>
      <c r="U25" s="416"/>
      <c r="V25" s="417"/>
      <c r="W25" s="419"/>
      <c r="X25" s="414"/>
      <c r="Y25" s="416"/>
      <c r="Z25" s="416"/>
      <c r="AA25" s="214"/>
      <c r="AB25" s="214"/>
      <c r="AC25" s="416"/>
      <c r="AD25" s="416"/>
      <c r="AE25" s="416"/>
      <c r="AF25" s="416"/>
      <c r="AG25" s="416"/>
      <c r="AH25" s="417"/>
      <c r="AI25" s="419"/>
      <c r="AJ25" s="420" t="str">
        <f t="shared" si="0"/>
        <v xml:space="preserve"> </v>
      </c>
      <c r="AK25" s="421" t="str">
        <f t="shared" si="1"/>
        <v xml:space="preserve"> </v>
      </c>
      <c r="AL25" s="421" t="str">
        <f t="shared" si="2"/>
        <v xml:space="preserve"> </v>
      </c>
      <c r="AM25" s="421" t="str">
        <f t="shared" si="3"/>
        <v xml:space="preserve"> </v>
      </c>
      <c r="AN25" s="421" t="str">
        <f t="shared" si="4"/>
        <v xml:space="preserve"> </v>
      </c>
      <c r="AO25" s="421" t="str">
        <f t="shared" si="5"/>
        <v xml:space="preserve"> </v>
      </c>
      <c r="AP25" s="421" t="str">
        <f t="shared" si="6"/>
        <v xml:space="preserve"> </v>
      </c>
      <c r="AQ25" s="421" t="str">
        <f t="shared" si="7"/>
        <v xml:space="preserve"> </v>
      </c>
      <c r="AR25" s="421" t="str">
        <f t="shared" si="8"/>
        <v xml:space="preserve"> </v>
      </c>
      <c r="AS25" s="421" t="str">
        <f t="shared" si="9"/>
        <v xml:space="preserve"> </v>
      </c>
      <c r="AT25" s="421" t="str">
        <f t="shared" si="10"/>
        <v xml:space="preserve"> </v>
      </c>
      <c r="AU25" s="422" t="str">
        <f t="shared" si="11"/>
        <v xml:space="preserve"> </v>
      </c>
      <c r="AV25" s="423"/>
      <c r="AW25" s="417"/>
      <c r="AX25" s="419"/>
      <c r="AY25" s="414"/>
      <c r="AZ25" s="417"/>
      <c r="BA25" s="402"/>
      <c r="BB25" s="420" t="str">
        <f t="shared" si="12"/>
        <v xml:space="preserve"> </v>
      </c>
      <c r="BC25" s="421" t="str">
        <f t="shared" si="13"/>
        <v xml:space="preserve"> </v>
      </c>
      <c r="BD25" s="422" t="str">
        <f t="shared" si="14"/>
        <v xml:space="preserve"> </v>
      </c>
      <c r="BE25" s="176"/>
      <c r="BF25" s="417"/>
      <c r="BG25" s="419"/>
      <c r="BH25" s="178"/>
      <c r="BI25" s="417"/>
      <c r="BJ25" s="419"/>
      <c r="BK25" s="178"/>
      <c r="BL25" s="417"/>
      <c r="BM25" s="419"/>
      <c r="BN25" s="426" t="str">
        <f t="shared" si="15"/>
        <v/>
      </c>
      <c r="BO25" s="427" t="str">
        <f t="shared" si="16"/>
        <v/>
      </c>
      <c r="BP25" s="428" t="str">
        <f t="shared" si="17"/>
        <v/>
      </c>
      <c r="BQ25" s="178"/>
      <c r="BR25" s="417"/>
      <c r="BS25" s="419"/>
      <c r="BT25" s="198"/>
      <c r="BU25" s="177"/>
      <c r="BV25" s="177"/>
      <c r="BW25" s="417">
        <v>1419</v>
      </c>
      <c r="BX25" s="417">
        <v>1587</v>
      </c>
      <c r="BY25" s="418">
        <v>1536</v>
      </c>
      <c r="BZ25" s="178">
        <v>811</v>
      </c>
      <c r="CA25" s="177">
        <v>828</v>
      </c>
      <c r="CB25" s="177">
        <v>696</v>
      </c>
      <c r="CC25" s="177">
        <v>781</v>
      </c>
      <c r="CD25" s="177">
        <v>765</v>
      </c>
      <c r="CE25" s="436">
        <v>810</v>
      </c>
      <c r="CF25" s="417">
        <v>879</v>
      </c>
      <c r="CG25" s="419">
        <v>869</v>
      </c>
      <c r="CH25" s="178"/>
      <c r="CI25" s="177"/>
      <c r="CJ25" s="177"/>
      <c r="CK25" s="177"/>
      <c r="CL25" s="177"/>
      <c r="CM25" s="177"/>
      <c r="CN25" s="417"/>
      <c r="CO25" s="419"/>
      <c r="CP25" s="421">
        <f t="shared" si="49"/>
        <v>811</v>
      </c>
      <c r="CQ25" s="421">
        <f t="shared" si="50"/>
        <v>828</v>
      </c>
      <c r="CR25" s="421">
        <f t="shared" si="18"/>
        <v>696</v>
      </c>
      <c r="CS25" s="421">
        <f t="shared" si="19"/>
        <v>781</v>
      </c>
      <c r="CT25" s="421">
        <f t="shared" si="20"/>
        <v>765</v>
      </c>
      <c r="CU25" s="421">
        <f t="shared" si="21"/>
        <v>810</v>
      </c>
      <c r="CV25" s="421">
        <f t="shared" si="22"/>
        <v>879</v>
      </c>
      <c r="CW25" s="429">
        <f t="shared" si="23"/>
        <v>869</v>
      </c>
      <c r="CX25" s="436">
        <v>564</v>
      </c>
      <c r="CY25" s="417">
        <v>531</v>
      </c>
      <c r="CZ25" s="419">
        <v>581</v>
      </c>
      <c r="DA25" s="437">
        <v>74</v>
      </c>
      <c r="DB25" s="417">
        <v>98</v>
      </c>
      <c r="DC25" s="419">
        <v>80</v>
      </c>
      <c r="DD25" s="430">
        <f t="shared" si="24"/>
        <v>172</v>
      </c>
      <c r="DE25" s="431">
        <f t="shared" si="25"/>
        <v>250</v>
      </c>
      <c r="DF25" s="428">
        <f t="shared" si="26"/>
        <v>208</v>
      </c>
      <c r="DG25" s="438">
        <v>102</v>
      </c>
      <c r="DH25" s="417">
        <v>111</v>
      </c>
      <c r="DI25" s="418">
        <v>130</v>
      </c>
      <c r="DJ25" s="863"/>
      <c r="DK25" s="863"/>
      <c r="DL25" s="863"/>
      <c r="DM25" s="440">
        <v>304</v>
      </c>
      <c r="DN25" s="417">
        <v>274</v>
      </c>
      <c r="DO25" s="418">
        <v>293</v>
      </c>
      <c r="DP25" s="430">
        <f t="shared" si="27"/>
        <v>375</v>
      </c>
      <c r="DQ25" s="431">
        <f t="shared" si="28"/>
        <v>380</v>
      </c>
      <c r="DR25" s="428">
        <f t="shared" si="29"/>
        <v>387</v>
      </c>
      <c r="DS25" s="550"/>
      <c r="DT25" s="591"/>
      <c r="DU25" s="197"/>
      <c r="DV25" s="403"/>
      <c r="DW25" s="669" t="b">
        <f t="shared" si="30"/>
        <v>0</v>
      </c>
      <c r="DX25" s="663" t="b">
        <f t="shared" si="31"/>
        <v>0</v>
      </c>
      <c r="DY25" s="666" t="b">
        <f t="shared" si="32"/>
        <v>1</v>
      </c>
      <c r="DZ25" s="663" t="b">
        <f t="shared" si="33"/>
        <v>0</v>
      </c>
      <c r="EA25" s="663" t="b">
        <f t="shared" si="34"/>
        <v>0</v>
      </c>
      <c r="EB25" s="666" t="b">
        <f t="shared" si="35"/>
        <v>1</v>
      </c>
      <c r="EC25" s="663" t="b">
        <f t="shared" si="36"/>
        <v>0</v>
      </c>
      <c r="ED25" s="663" t="b">
        <f t="shared" si="37"/>
        <v>0</v>
      </c>
      <c r="EE25" s="666" t="b">
        <f t="shared" si="38"/>
        <v>1</v>
      </c>
      <c r="EF25" s="665" t="b">
        <f t="shared" si="39"/>
        <v>1</v>
      </c>
      <c r="EG25" s="663" t="b">
        <f t="shared" si="40"/>
        <v>1</v>
      </c>
      <c r="EH25" s="666" t="b">
        <f t="shared" si="41"/>
        <v>1</v>
      </c>
      <c r="EI25" s="663" t="b">
        <f t="shared" si="42"/>
        <v>1</v>
      </c>
      <c r="EJ25" s="663" t="b">
        <f t="shared" si="43"/>
        <v>1</v>
      </c>
      <c r="EK25" s="666" t="b">
        <f t="shared" si="44"/>
        <v>1</v>
      </c>
      <c r="EL25" s="663" t="b">
        <f t="shared" si="45"/>
        <v>1</v>
      </c>
      <c r="EM25" s="663" t="b">
        <f t="shared" si="46"/>
        <v>0</v>
      </c>
      <c r="EN25" s="666" t="b">
        <f t="shared" si="47"/>
        <v>0</v>
      </c>
      <c r="EO25" s="403"/>
    </row>
    <row r="26" spans="1:145">
      <c r="A26" s="411" t="s">
        <v>453</v>
      </c>
      <c r="B26" s="433" t="s">
        <v>474</v>
      </c>
      <c r="C26" s="413">
        <v>101569</v>
      </c>
      <c r="D26" s="413">
        <v>9</v>
      </c>
      <c r="E26" s="414"/>
      <c r="F26" s="416"/>
      <c r="G26" s="416"/>
      <c r="H26" s="416"/>
      <c r="I26" s="417"/>
      <c r="J26" s="417"/>
      <c r="K26" s="402"/>
      <c r="L26" s="414"/>
      <c r="M26" s="416"/>
      <c r="N26" s="416"/>
      <c r="O26" s="214"/>
      <c r="P26" s="214"/>
      <c r="Q26" s="416"/>
      <c r="R26" s="416"/>
      <c r="S26" s="416"/>
      <c r="T26" s="416"/>
      <c r="U26" s="416"/>
      <c r="V26" s="417"/>
      <c r="W26" s="419"/>
      <c r="X26" s="414"/>
      <c r="Y26" s="416"/>
      <c r="Z26" s="416"/>
      <c r="AA26" s="214"/>
      <c r="AB26" s="214"/>
      <c r="AC26" s="416"/>
      <c r="AD26" s="416"/>
      <c r="AE26" s="416"/>
      <c r="AF26" s="416"/>
      <c r="AG26" s="416"/>
      <c r="AH26" s="417"/>
      <c r="AI26" s="419"/>
      <c r="AJ26" s="420" t="str">
        <f t="shared" si="0"/>
        <v xml:space="preserve"> </v>
      </c>
      <c r="AK26" s="421" t="str">
        <f t="shared" si="1"/>
        <v xml:space="preserve"> </v>
      </c>
      <c r="AL26" s="421" t="str">
        <f t="shared" si="2"/>
        <v xml:space="preserve"> </v>
      </c>
      <c r="AM26" s="421" t="str">
        <f t="shared" si="3"/>
        <v xml:space="preserve"> </v>
      </c>
      <c r="AN26" s="421" t="str">
        <f t="shared" si="4"/>
        <v xml:space="preserve"> </v>
      </c>
      <c r="AO26" s="421" t="str">
        <f t="shared" si="5"/>
        <v xml:space="preserve"> </v>
      </c>
      <c r="AP26" s="421" t="str">
        <f t="shared" si="6"/>
        <v xml:space="preserve"> </v>
      </c>
      <c r="AQ26" s="421" t="str">
        <f t="shared" si="7"/>
        <v xml:space="preserve"> </v>
      </c>
      <c r="AR26" s="421" t="str">
        <f t="shared" si="8"/>
        <v xml:space="preserve"> </v>
      </c>
      <c r="AS26" s="421" t="str">
        <f t="shared" si="9"/>
        <v xml:space="preserve"> </v>
      </c>
      <c r="AT26" s="421" t="str">
        <f t="shared" si="10"/>
        <v xml:space="preserve"> </v>
      </c>
      <c r="AU26" s="422" t="str">
        <f t="shared" si="11"/>
        <v xml:space="preserve"> </v>
      </c>
      <c r="AV26" s="423"/>
      <c r="AW26" s="417"/>
      <c r="AX26" s="419"/>
      <c r="AY26" s="414"/>
      <c r="AZ26" s="417"/>
      <c r="BA26" s="402"/>
      <c r="BB26" s="420" t="str">
        <f t="shared" si="12"/>
        <v xml:space="preserve"> </v>
      </c>
      <c r="BC26" s="421" t="str">
        <f t="shared" si="13"/>
        <v xml:space="preserve"> </v>
      </c>
      <c r="BD26" s="422" t="str">
        <f t="shared" si="14"/>
        <v xml:space="preserve"> </v>
      </c>
      <c r="BE26" s="176"/>
      <c r="BF26" s="417"/>
      <c r="BG26" s="419"/>
      <c r="BH26" s="178"/>
      <c r="BI26" s="417"/>
      <c r="BJ26" s="419"/>
      <c r="BK26" s="178"/>
      <c r="BL26" s="417"/>
      <c r="BM26" s="419"/>
      <c r="BN26" s="426" t="str">
        <f t="shared" si="15"/>
        <v/>
      </c>
      <c r="BO26" s="427" t="str">
        <f t="shared" si="16"/>
        <v/>
      </c>
      <c r="BP26" s="428" t="str">
        <f t="shared" si="17"/>
        <v/>
      </c>
      <c r="BQ26" s="178"/>
      <c r="BR26" s="417"/>
      <c r="BS26" s="419"/>
      <c r="BT26" s="198"/>
      <c r="BU26" s="177"/>
      <c r="BV26" s="177"/>
      <c r="BW26" s="417">
        <v>1167</v>
      </c>
      <c r="BX26" s="417">
        <v>1258</v>
      </c>
      <c r="BY26" s="418">
        <v>1502</v>
      </c>
      <c r="BZ26" s="178">
        <v>525</v>
      </c>
      <c r="CA26" s="177">
        <v>601</v>
      </c>
      <c r="CB26" s="177">
        <v>709</v>
      </c>
      <c r="CC26" s="177">
        <v>665</v>
      </c>
      <c r="CD26" s="177">
        <v>622</v>
      </c>
      <c r="CE26" s="436">
        <v>572</v>
      </c>
      <c r="CF26" s="417">
        <v>637</v>
      </c>
      <c r="CG26" s="419">
        <v>768</v>
      </c>
      <c r="CH26" s="178"/>
      <c r="CI26" s="177"/>
      <c r="CJ26" s="177">
        <v>0</v>
      </c>
      <c r="CK26" s="177">
        <v>0</v>
      </c>
      <c r="CL26" s="177"/>
      <c r="CM26" s="177"/>
      <c r="CN26" s="417"/>
      <c r="CO26" s="419"/>
      <c r="CP26" s="421">
        <f t="shared" si="49"/>
        <v>525</v>
      </c>
      <c r="CQ26" s="421">
        <f t="shared" si="50"/>
        <v>601</v>
      </c>
      <c r="CR26" s="421">
        <f t="shared" si="18"/>
        <v>709</v>
      </c>
      <c r="CS26" s="421">
        <f t="shared" si="19"/>
        <v>665</v>
      </c>
      <c r="CT26" s="421">
        <f t="shared" si="20"/>
        <v>622</v>
      </c>
      <c r="CU26" s="421">
        <f t="shared" si="21"/>
        <v>572</v>
      </c>
      <c r="CV26" s="421">
        <f t="shared" si="22"/>
        <v>637</v>
      </c>
      <c r="CW26" s="429">
        <f t="shared" si="23"/>
        <v>768</v>
      </c>
      <c r="CX26" s="436">
        <v>314</v>
      </c>
      <c r="CY26" s="417">
        <v>339</v>
      </c>
      <c r="CZ26" s="419">
        <v>433</v>
      </c>
      <c r="DA26" s="437">
        <v>22</v>
      </c>
      <c r="DB26" s="417">
        <v>43</v>
      </c>
      <c r="DC26" s="419">
        <v>33</v>
      </c>
      <c r="DD26" s="430">
        <f t="shared" si="24"/>
        <v>236</v>
      </c>
      <c r="DE26" s="431">
        <f t="shared" si="25"/>
        <v>255</v>
      </c>
      <c r="DF26" s="428">
        <f t="shared" si="26"/>
        <v>302</v>
      </c>
      <c r="DG26" s="438">
        <v>163</v>
      </c>
      <c r="DH26" s="417">
        <v>102</v>
      </c>
      <c r="DI26" s="418">
        <v>119</v>
      </c>
      <c r="DJ26" s="863"/>
      <c r="DK26" s="863"/>
      <c r="DL26" s="863"/>
      <c r="DM26" s="440">
        <v>143</v>
      </c>
      <c r="DN26" s="417">
        <v>166</v>
      </c>
      <c r="DO26" s="418">
        <v>165</v>
      </c>
      <c r="DP26" s="430">
        <f t="shared" si="27"/>
        <v>359</v>
      </c>
      <c r="DQ26" s="431">
        <f t="shared" si="28"/>
        <v>354</v>
      </c>
      <c r="DR26" s="428">
        <f t="shared" si="29"/>
        <v>288</v>
      </c>
      <c r="DS26" s="550"/>
      <c r="DT26" s="591"/>
      <c r="DU26" s="197"/>
      <c r="DV26" s="403"/>
      <c r="DW26" s="669" t="b">
        <f t="shared" si="30"/>
        <v>0</v>
      </c>
      <c r="DX26" s="663" t="b">
        <f t="shared" si="31"/>
        <v>0</v>
      </c>
      <c r="DY26" s="666" t="b">
        <f t="shared" si="32"/>
        <v>1</v>
      </c>
      <c r="DZ26" s="663" t="b">
        <f t="shared" si="33"/>
        <v>0</v>
      </c>
      <c r="EA26" s="663" t="b">
        <f t="shared" si="34"/>
        <v>0</v>
      </c>
      <c r="EB26" s="666" t="b">
        <f t="shared" si="35"/>
        <v>1</v>
      </c>
      <c r="EC26" s="663" t="b">
        <f t="shared" si="36"/>
        <v>0</v>
      </c>
      <c r="ED26" s="663" t="b">
        <f t="shared" si="37"/>
        <v>0</v>
      </c>
      <c r="EE26" s="666" t="b">
        <f t="shared" si="38"/>
        <v>1</v>
      </c>
      <c r="EF26" s="665" t="b">
        <f t="shared" si="39"/>
        <v>1</v>
      </c>
      <c r="EG26" s="663" t="b">
        <f t="shared" si="40"/>
        <v>1</v>
      </c>
      <c r="EH26" s="666" t="b">
        <f t="shared" si="41"/>
        <v>1</v>
      </c>
      <c r="EI26" s="663" t="b">
        <f t="shared" si="42"/>
        <v>1</v>
      </c>
      <c r="EJ26" s="663" t="b">
        <f t="shared" si="43"/>
        <v>1</v>
      </c>
      <c r="EK26" s="666" t="b">
        <f t="shared" si="44"/>
        <v>1</v>
      </c>
      <c r="EL26" s="663" t="b">
        <f t="shared" si="45"/>
        <v>1</v>
      </c>
      <c r="EM26" s="663" t="b">
        <f t="shared" si="46"/>
        <v>0</v>
      </c>
      <c r="EN26" s="666" t="b">
        <f t="shared" si="47"/>
        <v>0</v>
      </c>
      <c r="EO26" s="403"/>
    </row>
    <row r="27" spans="1:145">
      <c r="A27" s="411" t="s">
        <v>453</v>
      </c>
      <c r="B27" s="412" t="s">
        <v>475</v>
      </c>
      <c r="C27" s="413">
        <v>101736</v>
      </c>
      <c r="D27" s="413">
        <v>9</v>
      </c>
      <c r="E27" s="414"/>
      <c r="F27" s="416"/>
      <c r="G27" s="416"/>
      <c r="H27" s="416"/>
      <c r="I27" s="417"/>
      <c r="J27" s="417"/>
      <c r="K27" s="402"/>
      <c r="L27" s="414"/>
      <c r="M27" s="416"/>
      <c r="N27" s="416"/>
      <c r="O27" s="214"/>
      <c r="P27" s="214"/>
      <c r="Q27" s="416"/>
      <c r="R27" s="416"/>
      <c r="S27" s="416"/>
      <c r="T27" s="416"/>
      <c r="U27" s="416"/>
      <c r="V27" s="417"/>
      <c r="W27" s="419"/>
      <c r="X27" s="414"/>
      <c r="Y27" s="416"/>
      <c r="Z27" s="416"/>
      <c r="AA27" s="214"/>
      <c r="AB27" s="214"/>
      <c r="AC27" s="416"/>
      <c r="AD27" s="416"/>
      <c r="AE27" s="416"/>
      <c r="AF27" s="416"/>
      <c r="AG27" s="416"/>
      <c r="AH27" s="417"/>
      <c r="AI27" s="419"/>
      <c r="AJ27" s="420" t="str">
        <f t="shared" si="0"/>
        <v xml:space="preserve"> </v>
      </c>
      <c r="AK27" s="421" t="str">
        <f t="shared" si="1"/>
        <v xml:space="preserve"> </v>
      </c>
      <c r="AL27" s="421" t="str">
        <f t="shared" si="2"/>
        <v xml:space="preserve"> </v>
      </c>
      <c r="AM27" s="421" t="str">
        <f t="shared" si="3"/>
        <v xml:space="preserve"> </v>
      </c>
      <c r="AN27" s="421" t="str">
        <f t="shared" si="4"/>
        <v xml:space="preserve"> </v>
      </c>
      <c r="AO27" s="421" t="str">
        <f t="shared" si="5"/>
        <v xml:space="preserve"> </v>
      </c>
      <c r="AP27" s="421" t="str">
        <f t="shared" si="6"/>
        <v xml:space="preserve"> </v>
      </c>
      <c r="AQ27" s="421" t="str">
        <f t="shared" si="7"/>
        <v xml:space="preserve"> </v>
      </c>
      <c r="AR27" s="421" t="str">
        <f t="shared" si="8"/>
        <v xml:space="preserve"> </v>
      </c>
      <c r="AS27" s="421" t="str">
        <f t="shared" si="9"/>
        <v xml:space="preserve"> </v>
      </c>
      <c r="AT27" s="421" t="str">
        <f t="shared" si="10"/>
        <v xml:space="preserve"> </v>
      </c>
      <c r="AU27" s="422" t="str">
        <f t="shared" si="11"/>
        <v xml:space="preserve"> </v>
      </c>
      <c r="AV27" s="423"/>
      <c r="AW27" s="417"/>
      <c r="AX27" s="419"/>
      <c r="AY27" s="414"/>
      <c r="AZ27" s="417"/>
      <c r="BA27" s="402"/>
      <c r="BB27" s="420" t="str">
        <f t="shared" si="12"/>
        <v xml:space="preserve"> </v>
      </c>
      <c r="BC27" s="421" t="str">
        <f t="shared" si="13"/>
        <v xml:space="preserve"> </v>
      </c>
      <c r="BD27" s="422" t="str">
        <f t="shared" si="14"/>
        <v xml:space="preserve"> </v>
      </c>
      <c r="BE27" s="176"/>
      <c r="BF27" s="417"/>
      <c r="BG27" s="419"/>
      <c r="BH27" s="178"/>
      <c r="BI27" s="417"/>
      <c r="BJ27" s="419"/>
      <c r="BK27" s="178"/>
      <c r="BL27" s="417"/>
      <c r="BM27" s="419"/>
      <c r="BN27" s="426" t="str">
        <f t="shared" si="15"/>
        <v/>
      </c>
      <c r="BO27" s="427" t="str">
        <f t="shared" si="16"/>
        <v/>
      </c>
      <c r="BP27" s="428" t="str">
        <f t="shared" si="17"/>
        <v/>
      </c>
      <c r="BQ27" s="178"/>
      <c r="BR27" s="417"/>
      <c r="BS27" s="419"/>
      <c r="BT27" s="198"/>
      <c r="BU27" s="177"/>
      <c r="BV27" s="177"/>
      <c r="BW27" s="417">
        <v>1214</v>
      </c>
      <c r="BX27" s="417">
        <v>1424</v>
      </c>
      <c r="BY27" s="418">
        <v>1598</v>
      </c>
      <c r="BZ27" s="178">
        <v>940</v>
      </c>
      <c r="CA27" s="177">
        <v>1040</v>
      </c>
      <c r="CB27" s="177">
        <v>725</v>
      </c>
      <c r="CC27" s="177">
        <v>713</v>
      </c>
      <c r="CD27" s="177">
        <v>447</v>
      </c>
      <c r="CE27" s="436">
        <v>652</v>
      </c>
      <c r="CF27" s="417">
        <v>611</v>
      </c>
      <c r="CG27" s="419">
        <v>693</v>
      </c>
      <c r="CH27" s="178"/>
      <c r="CI27" s="177"/>
      <c r="CJ27" s="177"/>
      <c r="CK27" s="177"/>
      <c r="CL27" s="177"/>
      <c r="CM27" s="177"/>
      <c r="CN27" s="417"/>
      <c r="CO27" s="419"/>
      <c r="CP27" s="421">
        <f t="shared" si="49"/>
        <v>940</v>
      </c>
      <c r="CQ27" s="421">
        <f t="shared" si="50"/>
        <v>1040</v>
      </c>
      <c r="CR27" s="421">
        <f t="shared" si="18"/>
        <v>725</v>
      </c>
      <c r="CS27" s="421">
        <f t="shared" si="19"/>
        <v>713</v>
      </c>
      <c r="CT27" s="421">
        <f t="shared" si="20"/>
        <v>447</v>
      </c>
      <c r="CU27" s="421">
        <f t="shared" si="21"/>
        <v>652</v>
      </c>
      <c r="CV27" s="421">
        <f t="shared" si="22"/>
        <v>611</v>
      </c>
      <c r="CW27" s="429">
        <f t="shared" si="23"/>
        <v>693</v>
      </c>
      <c r="CX27" s="436">
        <v>434</v>
      </c>
      <c r="CY27" s="417">
        <v>398</v>
      </c>
      <c r="CZ27" s="419">
        <v>458</v>
      </c>
      <c r="DA27" s="437">
        <v>51</v>
      </c>
      <c r="DB27" s="417">
        <v>31</v>
      </c>
      <c r="DC27" s="419">
        <v>37</v>
      </c>
      <c r="DD27" s="430">
        <f t="shared" si="24"/>
        <v>167</v>
      </c>
      <c r="DE27" s="431">
        <f t="shared" si="25"/>
        <v>182</v>
      </c>
      <c r="DF27" s="428">
        <f t="shared" si="26"/>
        <v>198</v>
      </c>
      <c r="DG27" s="438">
        <v>77</v>
      </c>
      <c r="DH27" s="417">
        <v>70</v>
      </c>
      <c r="DI27" s="418">
        <v>88</v>
      </c>
      <c r="DJ27" s="863"/>
      <c r="DK27" s="863"/>
      <c r="DL27" s="863"/>
      <c r="DM27" s="440">
        <v>132</v>
      </c>
      <c r="DN27" s="417">
        <v>116</v>
      </c>
      <c r="DO27" s="418">
        <v>133</v>
      </c>
      <c r="DP27" s="430">
        <f t="shared" si="27"/>
        <v>504</v>
      </c>
      <c r="DQ27" s="431">
        <f t="shared" si="28"/>
        <v>261</v>
      </c>
      <c r="DR27" s="428">
        <f t="shared" si="29"/>
        <v>431</v>
      </c>
      <c r="DS27" s="550"/>
      <c r="DT27" s="591"/>
      <c r="DU27" s="197"/>
      <c r="DV27" s="403"/>
      <c r="DW27" s="669" t="b">
        <f t="shared" si="30"/>
        <v>0</v>
      </c>
      <c r="DX27" s="663" t="b">
        <f t="shared" si="31"/>
        <v>0</v>
      </c>
      <c r="DY27" s="666" t="b">
        <f t="shared" si="32"/>
        <v>1</v>
      </c>
      <c r="DZ27" s="663" t="b">
        <f t="shared" si="33"/>
        <v>0</v>
      </c>
      <c r="EA27" s="663" t="b">
        <f t="shared" si="34"/>
        <v>0</v>
      </c>
      <c r="EB27" s="666" t="b">
        <f t="shared" si="35"/>
        <v>1</v>
      </c>
      <c r="EC27" s="663" t="b">
        <f t="shared" si="36"/>
        <v>0</v>
      </c>
      <c r="ED27" s="663" t="b">
        <f t="shared" si="37"/>
        <v>0</v>
      </c>
      <c r="EE27" s="666" t="b">
        <f t="shared" si="38"/>
        <v>1</v>
      </c>
      <c r="EF27" s="665" t="b">
        <f t="shared" si="39"/>
        <v>1</v>
      </c>
      <c r="EG27" s="663" t="b">
        <f t="shared" si="40"/>
        <v>1</v>
      </c>
      <c r="EH27" s="666" t="b">
        <f t="shared" si="41"/>
        <v>1</v>
      </c>
      <c r="EI27" s="663" t="b">
        <f t="shared" si="42"/>
        <v>1</v>
      </c>
      <c r="EJ27" s="663" t="b">
        <f t="shared" si="43"/>
        <v>1</v>
      </c>
      <c r="EK27" s="666" t="b">
        <f t="shared" si="44"/>
        <v>1</v>
      </c>
      <c r="EL27" s="663" t="b">
        <f t="shared" si="45"/>
        <v>1</v>
      </c>
      <c r="EM27" s="663" t="b">
        <f t="shared" si="46"/>
        <v>0</v>
      </c>
      <c r="EN27" s="666" t="b">
        <f t="shared" si="47"/>
        <v>0</v>
      </c>
      <c r="EO27" s="403"/>
    </row>
    <row r="28" spans="1:145">
      <c r="A28" s="411" t="s">
        <v>453</v>
      </c>
      <c r="B28" s="412" t="s">
        <v>476</v>
      </c>
      <c r="C28" s="413">
        <v>102067</v>
      </c>
      <c r="D28" s="413">
        <v>9</v>
      </c>
      <c r="E28" s="414"/>
      <c r="F28" s="416"/>
      <c r="G28" s="416"/>
      <c r="H28" s="416"/>
      <c r="I28" s="417"/>
      <c r="J28" s="417"/>
      <c r="K28" s="402"/>
      <c r="L28" s="414"/>
      <c r="M28" s="416"/>
      <c r="N28" s="416"/>
      <c r="O28" s="214"/>
      <c r="P28" s="214"/>
      <c r="Q28" s="416"/>
      <c r="R28" s="416"/>
      <c r="S28" s="416"/>
      <c r="T28" s="416"/>
      <c r="U28" s="416"/>
      <c r="V28" s="417"/>
      <c r="W28" s="419"/>
      <c r="X28" s="414"/>
      <c r="Y28" s="416"/>
      <c r="Z28" s="416"/>
      <c r="AA28" s="214"/>
      <c r="AB28" s="214"/>
      <c r="AC28" s="416"/>
      <c r="AD28" s="416"/>
      <c r="AE28" s="416"/>
      <c r="AF28" s="416"/>
      <c r="AG28" s="416"/>
      <c r="AH28" s="417"/>
      <c r="AI28" s="419"/>
      <c r="AJ28" s="420" t="str">
        <f t="shared" si="0"/>
        <v xml:space="preserve"> </v>
      </c>
      <c r="AK28" s="421" t="str">
        <f t="shared" si="1"/>
        <v xml:space="preserve"> </v>
      </c>
      <c r="AL28" s="421" t="str">
        <f t="shared" si="2"/>
        <v xml:space="preserve"> </v>
      </c>
      <c r="AM28" s="421" t="str">
        <f t="shared" si="3"/>
        <v xml:space="preserve"> </v>
      </c>
      <c r="AN28" s="421" t="str">
        <f t="shared" si="4"/>
        <v xml:space="preserve"> </v>
      </c>
      <c r="AO28" s="421" t="str">
        <f t="shared" si="5"/>
        <v xml:space="preserve"> </v>
      </c>
      <c r="AP28" s="421" t="str">
        <f t="shared" si="6"/>
        <v xml:space="preserve"> </v>
      </c>
      <c r="AQ28" s="421" t="str">
        <f t="shared" si="7"/>
        <v xml:space="preserve"> </v>
      </c>
      <c r="AR28" s="421" t="str">
        <f t="shared" si="8"/>
        <v xml:space="preserve"> </v>
      </c>
      <c r="AS28" s="421" t="str">
        <f t="shared" si="9"/>
        <v xml:space="preserve"> </v>
      </c>
      <c r="AT28" s="421" t="str">
        <f t="shared" si="10"/>
        <v xml:space="preserve"> </v>
      </c>
      <c r="AU28" s="422" t="str">
        <f t="shared" si="11"/>
        <v xml:space="preserve"> </v>
      </c>
      <c r="AV28" s="423"/>
      <c r="AW28" s="417"/>
      <c r="AX28" s="419"/>
      <c r="AY28" s="414"/>
      <c r="AZ28" s="417"/>
      <c r="BA28" s="402"/>
      <c r="BB28" s="420" t="str">
        <f t="shared" si="12"/>
        <v xml:space="preserve"> </v>
      </c>
      <c r="BC28" s="421" t="str">
        <f t="shared" si="13"/>
        <v xml:space="preserve"> </v>
      </c>
      <c r="BD28" s="422" t="str">
        <f t="shared" si="14"/>
        <v xml:space="preserve"> </v>
      </c>
      <c r="BE28" s="176"/>
      <c r="BF28" s="417"/>
      <c r="BG28" s="419"/>
      <c r="BH28" s="178"/>
      <c r="BI28" s="417"/>
      <c r="BJ28" s="419"/>
      <c r="BK28" s="178"/>
      <c r="BL28" s="417"/>
      <c r="BM28" s="419"/>
      <c r="BN28" s="426" t="str">
        <f t="shared" si="15"/>
        <v/>
      </c>
      <c r="BO28" s="427" t="str">
        <f t="shared" si="16"/>
        <v/>
      </c>
      <c r="BP28" s="428" t="str">
        <f t="shared" si="17"/>
        <v/>
      </c>
      <c r="BQ28" s="178"/>
      <c r="BR28" s="417"/>
      <c r="BS28" s="419"/>
      <c r="BT28" s="198"/>
      <c r="BU28" s="177"/>
      <c r="BV28" s="177"/>
      <c r="BW28" s="417">
        <v>2210</v>
      </c>
      <c r="BX28" s="417">
        <v>1768</v>
      </c>
      <c r="BY28" s="418">
        <v>2012</v>
      </c>
      <c r="BZ28" s="178">
        <v>1061</v>
      </c>
      <c r="CA28" s="177">
        <v>1115</v>
      </c>
      <c r="CB28" s="177">
        <v>1367</v>
      </c>
      <c r="CC28" s="177">
        <v>1479</v>
      </c>
      <c r="CD28" s="177">
        <v>996</v>
      </c>
      <c r="CE28" s="436">
        <v>1521</v>
      </c>
      <c r="CF28" s="417">
        <v>1150</v>
      </c>
      <c r="CG28" s="419">
        <v>1058</v>
      </c>
      <c r="CH28" s="178"/>
      <c r="CI28" s="177"/>
      <c r="CJ28" s="177"/>
      <c r="CK28" s="177"/>
      <c r="CL28" s="177"/>
      <c r="CM28" s="177"/>
      <c r="CN28" s="417"/>
      <c r="CO28" s="419"/>
      <c r="CP28" s="421">
        <f t="shared" si="49"/>
        <v>1061</v>
      </c>
      <c r="CQ28" s="421">
        <f t="shared" si="50"/>
        <v>1115</v>
      </c>
      <c r="CR28" s="421">
        <f t="shared" si="18"/>
        <v>1367</v>
      </c>
      <c r="CS28" s="421">
        <f t="shared" si="19"/>
        <v>1479</v>
      </c>
      <c r="CT28" s="421">
        <f t="shared" si="20"/>
        <v>996</v>
      </c>
      <c r="CU28" s="421">
        <f t="shared" si="21"/>
        <v>1521</v>
      </c>
      <c r="CV28" s="421">
        <f t="shared" si="22"/>
        <v>1150</v>
      </c>
      <c r="CW28" s="429">
        <f t="shared" si="23"/>
        <v>1058</v>
      </c>
      <c r="CX28" s="436">
        <v>1009</v>
      </c>
      <c r="CY28" s="417">
        <v>723</v>
      </c>
      <c r="CZ28" s="419">
        <v>619</v>
      </c>
      <c r="DA28" s="437">
        <v>209</v>
      </c>
      <c r="DB28" s="417">
        <v>117</v>
      </c>
      <c r="DC28" s="419">
        <v>148</v>
      </c>
      <c r="DD28" s="430">
        <f t="shared" si="24"/>
        <v>303</v>
      </c>
      <c r="DE28" s="431">
        <f t="shared" si="25"/>
        <v>310</v>
      </c>
      <c r="DF28" s="428">
        <f t="shared" si="26"/>
        <v>291</v>
      </c>
      <c r="DG28" s="438">
        <v>179</v>
      </c>
      <c r="DH28" s="417">
        <v>130</v>
      </c>
      <c r="DI28" s="418">
        <v>97</v>
      </c>
      <c r="DJ28" s="863"/>
      <c r="DK28" s="863"/>
      <c r="DL28" s="863"/>
      <c r="DM28" s="440">
        <v>439</v>
      </c>
      <c r="DN28" s="417">
        <v>417</v>
      </c>
      <c r="DO28" s="418">
        <v>374</v>
      </c>
      <c r="DP28" s="430">
        <f t="shared" si="27"/>
        <v>861</v>
      </c>
      <c r="DQ28" s="431">
        <f t="shared" si="28"/>
        <v>449</v>
      </c>
      <c r="DR28" s="428">
        <f t="shared" si="29"/>
        <v>1050</v>
      </c>
      <c r="DS28" s="550"/>
      <c r="DT28" s="591"/>
      <c r="DU28" s="197"/>
      <c r="DV28" s="403"/>
      <c r="DW28" s="669" t="b">
        <f t="shared" si="30"/>
        <v>0</v>
      </c>
      <c r="DX28" s="663" t="b">
        <f t="shared" si="31"/>
        <v>0</v>
      </c>
      <c r="DY28" s="666" t="b">
        <f t="shared" si="32"/>
        <v>1</v>
      </c>
      <c r="DZ28" s="663" t="b">
        <f t="shared" si="33"/>
        <v>0</v>
      </c>
      <c r="EA28" s="663" t="b">
        <f t="shared" si="34"/>
        <v>0</v>
      </c>
      <c r="EB28" s="666" t="b">
        <f t="shared" si="35"/>
        <v>1</v>
      </c>
      <c r="EC28" s="663" t="b">
        <f t="shared" si="36"/>
        <v>0</v>
      </c>
      <c r="ED28" s="663" t="b">
        <f t="shared" si="37"/>
        <v>0</v>
      </c>
      <c r="EE28" s="666" t="b">
        <f t="shared" si="38"/>
        <v>1</v>
      </c>
      <c r="EF28" s="665" t="b">
        <f t="shared" si="39"/>
        <v>1</v>
      </c>
      <c r="EG28" s="663" t="b">
        <f t="shared" si="40"/>
        <v>1</v>
      </c>
      <c r="EH28" s="666" t="b">
        <f t="shared" si="41"/>
        <v>1</v>
      </c>
      <c r="EI28" s="663" t="b">
        <f t="shared" si="42"/>
        <v>1</v>
      </c>
      <c r="EJ28" s="663" t="b">
        <f t="shared" si="43"/>
        <v>1</v>
      </c>
      <c r="EK28" s="666" t="b">
        <f t="shared" si="44"/>
        <v>1</v>
      </c>
      <c r="EL28" s="663" t="b">
        <f t="shared" si="45"/>
        <v>1</v>
      </c>
      <c r="EM28" s="663" t="b">
        <f t="shared" si="46"/>
        <v>0</v>
      </c>
      <c r="EN28" s="666" t="b">
        <f t="shared" si="47"/>
        <v>0</v>
      </c>
      <c r="EO28" s="403"/>
    </row>
    <row r="29" spans="1:145">
      <c r="A29" s="411" t="s">
        <v>453</v>
      </c>
      <c r="B29" s="412" t="s">
        <v>477</v>
      </c>
      <c r="C29" s="413">
        <v>251260</v>
      </c>
      <c r="D29" s="413">
        <v>9</v>
      </c>
      <c r="E29" s="414"/>
      <c r="F29" s="416"/>
      <c r="G29" s="416"/>
      <c r="H29" s="416"/>
      <c r="I29" s="417"/>
      <c r="J29" s="417"/>
      <c r="K29" s="402"/>
      <c r="L29" s="414"/>
      <c r="M29" s="416"/>
      <c r="N29" s="416"/>
      <c r="O29" s="214"/>
      <c r="P29" s="214"/>
      <c r="Q29" s="416"/>
      <c r="R29" s="416"/>
      <c r="S29" s="416"/>
      <c r="T29" s="416"/>
      <c r="U29" s="416"/>
      <c r="V29" s="417"/>
      <c r="W29" s="419"/>
      <c r="X29" s="414"/>
      <c r="Y29" s="416"/>
      <c r="Z29" s="416"/>
      <c r="AA29" s="214"/>
      <c r="AB29" s="214"/>
      <c r="AC29" s="416"/>
      <c r="AD29" s="416"/>
      <c r="AE29" s="416"/>
      <c r="AF29" s="416"/>
      <c r="AG29" s="416"/>
      <c r="AH29" s="417"/>
      <c r="AI29" s="419"/>
      <c r="AJ29" s="420" t="str">
        <f t="shared" si="0"/>
        <v xml:space="preserve"> </v>
      </c>
      <c r="AK29" s="421" t="str">
        <f t="shared" si="1"/>
        <v xml:space="preserve"> </v>
      </c>
      <c r="AL29" s="421" t="str">
        <f t="shared" si="2"/>
        <v xml:space="preserve"> </v>
      </c>
      <c r="AM29" s="421" t="str">
        <f t="shared" si="3"/>
        <v xml:space="preserve"> </v>
      </c>
      <c r="AN29" s="421" t="str">
        <f t="shared" si="4"/>
        <v xml:space="preserve"> </v>
      </c>
      <c r="AO29" s="421" t="str">
        <f t="shared" si="5"/>
        <v xml:space="preserve"> </v>
      </c>
      <c r="AP29" s="421" t="str">
        <f t="shared" si="6"/>
        <v xml:space="preserve"> </v>
      </c>
      <c r="AQ29" s="421" t="str">
        <f t="shared" si="7"/>
        <v xml:space="preserve"> </v>
      </c>
      <c r="AR29" s="421" t="str">
        <f t="shared" si="8"/>
        <v xml:space="preserve"> </v>
      </c>
      <c r="AS29" s="421" t="str">
        <f t="shared" si="9"/>
        <v xml:space="preserve"> </v>
      </c>
      <c r="AT29" s="421" t="str">
        <f t="shared" si="10"/>
        <v xml:space="preserve"> </v>
      </c>
      <c r="AU29" s="422" t="str">
        <f t="shared" si="11"/>
        <v xml:space="preserve"> </v>
      </c>
      <c r="AV29" s="423"/>
      <c r="AW29" s="417"/>
      <c r="AX29" s="419"/>
      <c r="AY29" s="414"/>
      <c r="AZ29" s="417"/>
      <c r="BA29" s="402"/>
      <c r="BB29" s="420" t="str">
        <f t="shared" si="12"/>
        <v xml:space="preserve"> </v>
      </c>
      <c r="BC29" s="421" t="str">
        <f t="shared" si="13"/>
        <v xml:space="preserve"> </v>
      </c>
      <c r="BD29" s="422" t="str">
        <f t="shared" si="14"/>
        <v xml:space="preserve"> </v>
      </c>
      <c r="BE29" s="176"/>
      <c r="BF29" s="417"/>
      <c r="BG29" s="419"/>
      <c r="BH29" s="178"/>
      <c r="BI29" s="417"/>
      <c r="BJ29" s="419"/>
      <c r="BK29" s="178"/>
      <c r="BL29" s="417"/>
      <c r="BM29" s="419"/>
      <c r="BN29" s="426" t="str">
        <f t="shared" si="15"/>
        <v/>
      </c>
      <c r="BO29" s="427" t="str">
        <f t="shared" si="16"/>
        <v/>
      </c>
      <c r="BP29" s="428" t="str">
        <f t="shared" si="17"/>
        <v/>
      </c>
      <c r="BQ29" s="178"/>
      <c r="BR29" s="417"/>
      <c r="BS29" s="419"/>
      <c r="BT29" s="198"/>
      <c r="BU29" s="177"/>
      <c r="BV29" s="177"/>
      <c r="BW29" s="417">
        <v>1894</v>
      </c>
      <c r="BX29" s="417">
        <v>2011</v>
      </c>
      <c r="BY29" s="418">
        <v>2008</v>
      </c>
      <c r="BZ29" s="178">
        <v>897</v>
      </c>
      <c r="CA29" s="177">
        <v>975</v>
      </c>
      <c r="CB29" s="177">
        <v>975</v>
      </c>
      <c r="CC29" s="177">
        <v>930</v>
      </c>
      <c r="CD29" s="177">
        <v>970</v>
      </c>
      <c r="CE29" s="436">
        <v>1030</v>
      </c>
      <c r="CF29" s="417">
        <v>1134</v>
      </c>
      <c r="CG29" s="419">
        <v>821</v>
      </c>
      <c r="CH29" s="178"/>
      <c r="CI29" s="177"/>
      <c r="CJ29" s="177"/>
      <c r="CK29" s="177"/>
      <c r="CL29" s="177"/>
      <c r="CM29" s="177"/>
      <c r="CN29" s="417"/>
      <c r="CO29" s="419"/>
      <c r="CP29" s="421">
        <f t="shared" si="49"/>
        <v>897</v>
      </c>
      <c r="CQ29" s="421">
        <f t="shared" si="50"/>
        <v>975</v>
      </c>
      <c r="CR29" s="421">
        <f t="shared" si="18"/>
        <v>975</v>
      </c>
      <c r="CS29" s="421">
        <f t="shared" si="19"/>
        <v>930</v>
      </c>
      <c r="CT29" s="421">
        <f t="shared" si="20"/>
        <v>970</v>
      </c>
      <c r="CU29" s="421">
        <f t="shared" si="21"/>
        <v>1030</v>
      </c>
      <c r="CV29" s="421">
        <f t="shared" si="22"/>
        <v>1134</v>
      </c>
      <c r="CW29" s="429">
        <f t="shared" si="23"/>
        <v>821</v>
      </c>
      <c r="CX29" s="436">
        <v>682</v>
      </c>
      <c r="CY29" s="441">
        <v>709</v>
      </c>
      <c r="CZ29" s="442">
        <v>484</v>
      </c>
      <c r="DA29" s="437">
        <v>93</v>
      </c>
      <c r="DB29" s="417">
        <v>117</v>
      </c>
      <c r="DC29" s="419">
        <v>95</v>
      </c>
      <c r="DD29" s="430">
        <f t="shared" si="24"/>
        <v>255</v>
      </c>
      <c r="DE29" s="431">
        <f t="shared" si="25"/>
        <v>308</v>
      </c>
      <c r="DF29" s="428">
        <f t="shared" si="26"/>
        <v>242</v>
      </c>
      <c r="DG29" s="438">
        <v>125</v>
      </c>
      <c r="DH29" s="417">
        <v>138</v>
      </c>
      <c r="DI29" s="418">
        <v>153</v>
      </c>
      <c r="DJ29" s="863"/>
      <c r="DK29" s="863"/>
      <c r="DL29" s="863"/>
      <c r="DM29" s="440">
        <v>263</v>
      </c>
      <c r="DN29" s="417">
        <v>321</v>
      </c>
      <c r="DO29" s="418">
        <v>309</v>
      </c>
      <c r="DP29" s="430">
        <f t="shared" si="27"/>
        <v>542</v>
      </c>
      <c r="DQ29" s="431">
        <f t="shared" si="28"/>
        <v>511</v>
      </c>
      <c r="DR29" s="428">
        <f t="shared" si="29"/>
        <v>568</v>
      </c>
      <c r="DS29" s="550"/>
      <c r="DT29" s="591"/>
      <c r="DU29" s="197"/>
      <c r="DV29" s="403"/>
      <c r="DW29" s="669" t="b">
        <f t="shared" si="30"/>
        <v>0</v>
      </c>
      <c r="DX29" s="663" t="b">
        <f t="shared" si="31"/>
        <v>0</v>
      </c>
      <c r="DY29" s="666" t="b">
        <f t="shared" si="32"/>
        <v>1</v>
      </c>
      <c r="DZ29" s="663" t="b">
        <f t="shared" si="33"/>
        <v>0</v>
      </c>
      <c r="EA29" s="663" t="b">
        <f t="shared" si="34"/>
        <v>0</v>
      </c>
      <c r="EB29" s="666" t="b">
        <f t="shared" si="35"/>
        <v>1</v>
      </c>
      <c r="EC29" s="663" t="b">
        <f t="shared" si="36"/>
        <v>0</v>
      </c>
      <c r="ED29" s="663" t="b">
        <f t="shared" si="37"/>
        <v>0</v>
      </c>
      <c r="EE29" s="666" t="b">
        <f t="shared" si="38"/>
        <v>1</v>
      </c>
      <c r="EF29" s="665" t="b">
        <f t="shared" si="39"/>
        <v>1</v>
      </c>
      <c r="EG29" s="663" t="b">
        <f t="shared" si="40"/>
        <v>1</v>
      </c>
      <c r="EH29" s="666" t="b">
        <f t="shared" si="41"/>
        <v>1</v>
      </c>
      <c r="EI29" s="663" t="b">
        <f t="shared" si="42"/>
        <v>1</v>
      </c>
      <c r="EJ29" s="663" t="b">
        <f t="shared" si="43"/>
        <v>1</v>
      </c>
      <c r="EK29" s="666" t="b">
        <f t="shared" si="44"/>
        <v>1</v>
      </c>
      <c r="EL29" s="663" t="b">
        <f t="shared" si="45"/>
        <v>1</v>
      </c>
      <c r="EM29" s="663" t="b">
        <f t="shared" si="46"/>
        <v>0</v>
      </c>
      <c r="EN29" s="666" t="b">
        <f t="shared" si="47"/>
        <v>0</v>
      </c>
      <c r="EO29" s="403"/>
    </row>
    <row r="30" spans="1:145">
      <c r="A30" s="411" t="s">
        <v>453</v>
      </c>
      <c r="B30" s="433" t="s">
        <v>478</v>
      </c>
      <c r="C30" s="413">
        <v>101295</v>
      </c>
      <c r="D30" s="413">
        <v>9</v>
      </c>
      <c r="E30" s="414"/>
      <c r="F30" s="416"/>
      <c r="G30" s="416"/>
      <c r="H30" s="416"/>
      <c r="I30" s="417"/>
      <c r="J30" s="417"/>
      <c r="K30" s="402"/>
      <c r="L30" s="414"/>
      <c r="M30" s="416"/>
      <c r="N30" s="416"/>
      <c r="O30" s="214"/>
      <c r="P30" s="214"/>
      <c r="Q30" s="416"/>
      <c r="R30" s="416"/>
      <c r="S30" s="416"/>
      <c r="T30" s="416"/>
      <c r="U30" s="416"/>
      <c r="V30" s="417"/>
      <c r="W30" s="419"/>
      <c r="X30" s="414"/>
      <c r="Y30" s="416"/>
      <c r="Z30" s="416"/>
      <c r="AA30" s="214"/>
      <c r="AB30" s="214"/>
      <c r="AC30" s="416"/>
      <c r="AD30" s="416"/>
      <c r="AE30" s="416"/>
      <c r="AF30" s="416"/>
      <c r="AG30" s="416"/>
      <c r="AH30" s="417"/>
      <c r="AI30" s="419"/>
      <c r="AJ30" s="420" t="str">
        <f t="shared" si="0"/>
        <v xml:space="preserve"> </v>
      </c>
      <c r="AK30" s="421" t="str">
        <f t="shared" si="1"/>
        <v xml:space="preserve"> </v>
      </c>
      <c r="AL30" s="421" t="str">
        <f t="shared" si="2"/>
        <v xml:space="preserve"> </v>
      </c>
      <c r="AM30" s="421" t="str">
        <f t="shared" si="3"/>
        <v xml:space="preserve"> </v>
      </c>
      <c r="AN30" s="421" t="str">
        <f t="shared" si="4"/>
        <v xml:space="preserve"> </v>
      </c>
      <c r="AO30" s="421" t="str">
        <f t="shared" si="5"/>
        <v xml:space="preserve"> </v>
      </c>
      <c r="AP30" s="421" t="str">
        <f t="shared" si="6"/>
        <v xml:space="preserve"> </v>
      </c>
      <c r="AQ30" s="421" t="str">
        <f t="shared" si="7"/>
        <v xml:space="preserve"> </v>
      </c>
      <c r="AR30" s="421" t="str">
        <f t="shared" si="8"/>
        <v xml:space="preserve"> </v>
      </c>
      <c r="AS30" s="421" t="str">
        <f t="shared" si="9"/>
        <v xml:space="preserve"> </v>
      </c>
      <c r="AT30" s="421" t="str">
        <f t="shared" si="10"/>
        <v xml:space="preserve"> </v>
      </c>
      <c r="AU30" s="422" t="str">
        <f t="shared" si="11"/>
        <v xml:space="preserve"> </v>
      </c>
      <c r="AV30" s="423"/>
      <c r="AW30" s="417"/>
      <c r="AX30" s="419"/>
      <c r="AY30" s="414"/>
      <c r="AZ30" s="417"/>
      <c r="BA30" s="402"/>
      <c r="BB30" s="420" t="str">
        <f t="shared" si="12"/>
        <v xml:space="preserve"> </v>
      </c>
      <c r="BC30" s="421" t="str">
        <f t="shared" si="13"/>
        <v xml:space="preserve"> </v>
      </c>
      <c r="BD30" s="422" t="str">
        <f t="shared" si="14"/>
        <v xml:space="preserve"> </v>
      </c>
      <c r="BE30" s="176"/>
      <c r="BF30" s="417"/>
      <c r="BG30" s="419"/>
      <c r="BH30" s="178"/>
      <c r="BI30" s="417"/>
      <c r="BJ30" s="419"/>
      <c r="BK30" s="178"/>
      <c r="BL30" s="417"/>
      <c r="BM30" s="419"/>
      <c r="BN30" s="426" t="str">
        <f t="shared" si="15"/>
        <v/>
      </c>
      <c r="BO30" s="427" t="str">
        <f t="shared" si="16"/>
        <v/>
      </c>
      <c r="BP30" s="428" t="str">
        <f t="shared" si="17"/>
        <v/>
      </c>
      <c r="BQ30" s="178"/>
      <c r="BR30" s="417"/>
      <c r="BS30" s="419"/>
      <c r="BT30" s="198"/>
      <c r="BU30" s="177"/>
      <c r="BV30" s="177"/>
      <c r="BW30" s="417">
        <v>1774</v>
      </c>
      <c r="BX30" s="417">
        <v>1755</v>
      </c>
      <c r="BY30" s="418">
        <v>2120</v>
      </c>
      <c r="BZ30" s="178">
        <v>865</v>
      </c>
      <c r="CA30" s="177">
        <v>934</v>
      </c>
      <c r="CB30" s="177">
        <v>766</v>
      </c>
      <c r="CC30" s="177">
        <v>675</v>
      </c>
      <c r="CD30" s="177">
        <v>790</v>
      </c>
      <c r="CE30" s="436">
        <v>762</v>
      </c>
      <c r="CF30" s="417">
        <v>886</v>
      </c>
      <c r="CG30" s="419">
        <v>1028</v>
      </c>
      <c r="CH30" s="178"/>
      <c r="CI30" s="177"/>
      <c r="CJ30" s="177"/>
      <c r="CK30" s="177"/>
      <c r="CL30" s="177"/>
      <c r="CM30" s="177"/>
      <c r="CN30" s="417"/>
      <c r="CO30" s="419"/>
      <c r="CP30" s="421">
        <f t="shared" si="49"/>
        <v>865</v>
      </c>
      <c r="CQ30" s="421">
        <f t="shared" si="50"/>
        <v>934</v>
      </c>
      <c r="CR30" s="421">
        <f t="shared" si="18"/>
        <v>766</v>
      </c>
      <c r="CS30" s="421">
        <f t="shared" si="19"/>
        <v>675</v>
      </c>
      <c r="CT30" s="421">
        <f t="shared" si="20"/>
        <v>790</v>
      </c>
      <c r="CU30" s="421">
        <f t="shared" si="21"/>
        <v>762</v>
      </c>
      <c r="CV30" s="421">
        <f t="shared" si="22"/>
        <v>886</v>
      </c>
      <c r="CW30" s="429">
        <f t="shared" si="23"/>
        <v>1028</v>
      </c>
      <c r="CX30" s="436">
        <v>539</v>
      </c>
      <c r="CY30" s="441">
        <v>588</v>
      </c>
      <c r="CZ30" s="442">
        <v>714</v>
      </c>
      <c r="DA30" s="437">
        <v>46</v>
      </c>
      <c r="DB30" s="417">
        <v>69</v>
      </c>
      <c r="DC30" s="419">
        <v>86</v>
      </c>
      <c r="DD30" s="430">
        <f t="shared" si="24"/>
        <v>177</v>
      </c>
      <c r="DE30" s="431">
        <f t="shared" si="25"/>
        <v>229</v>
      </c>
      <c r="DF30" s="428">
        <f t="shared" si="26"/>
        <v>228</v>
      </c>
      <c r="DG30" s="438">
        <v>244</v>
      </c>
      <c r="DH30" s="417">
        <v>201</v>
      </c>
      <c r="DI30" s="418">
        <v>373</v>
      </c>
      <c r="DJ30" s="863"/>
      <c r="DK30" s="863"/>
      <c r="DL30" s="863"/>
      <c r="DM30" s="440">
        <v>190</v>
      </c>
      <c r="DN30" s="417">
        <v>196</v>
      </c>
      <c r="DO30" s="418">
        <v>152</v>
      </c>
      <c r="DP30" s="430">
        <f t="shared" si="27"/>
        <v>241</v>
      </c>
      <c r="DQ30" s="431">
        <f t="shared" si="28"/>
        <v>393</v>
      </c>
      <c r="DR30" s="428">
        <f t="shared" si="29"/>
        <v>237</v>
      </c>
      <c r="DS30" s="550"/>
      <c r="DT30" s="591"/>
      <c r="DU30" s="197"/>
      <c r="DV30" s="403"/>
      <c r="DW30" s="669" t="b">
        <f t="shared" si="30"/>
        <v>0</v>
      </c>
      <c r="DX30" s="663" t="b">
        <f t="shared" si="31"/>
        <v>0</v>
      </c>
      <c r="DY30" s="666" t="b">
        <f t="shared" si="32"/>
        <v>1</v>
      </c>
      <c r="DZ30" s="663" t="b">
        <f t="shared" si="33"/>
        <v>0</v>
      </c>
      <c r="EA30" s="663" t="b">
        <f t="shared" si="34"/>
        <v>0</v>
      </c>
      <c r="EB30" s="666" t="b">
        <f t="shared" si="35"/>
        <v>1</v>
      </c>
      <c r="EC30" s="663" t="b">
        <f t="shared" si="36"/>
        <v>0</v>
      </c>
      <c r="ED30" s="663" t="b">
        <f t="shared" si="37"/>
        <v>0</v>
      </c>
      <c r="EE30" s="666" t="b">
        <f t="shared" si="38"/>
        <v>1</v>
      </c>
      <c r="EF30" s="665" t="b">
        <f t="shared" si="39"/>
        <v>1</v>
      </c>
      <c r="EG30" s="663" t="b">
        <f t="shared" si="40"/>
        <v>1</v>
      </c>
      <c r="EH30" s="666" t="b">
        <f t="shared" si="41"/>
        <v>1</v>
      </c>
      <c r="EI30" s="663" t="b">
        <f t="shared" si="42"/>
        <v>1</v>
      </c>
      <c r="EJ30" s="663" t="b">
        <f t="shared" si="43"/>
        <v>1</v>
      </c>
      <c r="EK30" s="666" t="b">
        <f t="shared" si="44"/>
        <v>1</v>
      </c>
      <c r="EL30" s="663" t="b">
        <f t="shared" si="45"/>
        <v>1</v>
      </c>
      <c r="EM30" s="663" t="b">
        <f t="shared" si="46"/>
        <v>0</v>
      </c>
      <c r="EN30" s="666" t="b">
        <f t="shared" si="47"/>
        <v>0</v>
      </c>
      <c r="EO30" s="403"/>
    </row>
    <row r="31" spans="1:145">
      <c r="A31" s="411" t="s">
        <v>453</v>
      </c>
      <c r="B31" s="412" t="s">
        <v>479</v>
      </c>
      <c r="C31" s="413">
        <v>101949</v>
      </c>
      <c r="D31" s="413">
        <v>10</v>
      </c>
      <c r="E31" s="414"/>
      <c r="F31" s="416"/>
      <c r="G31" s="416"/>
      <c r="H31" s="416"/>
      <c r="I31" s="417"/>
      <c r="J31" s="417"/>
      <c r="K31" s="402"/>
      <c r="L31" s="414"/>
      <c r="M31" s="416"/>
      <c r="N31" s="416"/>
      <c r="O31" s="214"/>
      <c r="P31" s="214"/>
      <c r="Q31" s="416"/>
      <c r="R31" s="416"/>
      <c r="S31" s="416"/>
      <c r="T31" s="416"/>
      <c r="U31" s="416"/>
      <c r="V31" s="417"/>
      <c r="W31" s="419"/>
      <c r="X31" s="414"/>
      <c r="Y31" s="416"/>
      <c r="Z31" s="416"/>
      <c r="AA31" s="214"/>
      <c r="AB31" s="214"/>
      <c r="AC31" s="416"/>
      <c r="AD31" s="416"/>
      <c r="AE31" s="416"/>
      <c r="AF31" s="416"/>
      <c r="AG31" s="416"/>
      <c r="AH31" s="417"/>
      <c r="AI31" s="419"/>
      <c r="AJ31" s="420" t="str">
        <f t="shared" si="0"/>
        <v xml:space="preserve"> </v>
      </c>
      <c r="AK31" s="421" t="str">
        <f t="shared" si="1"/>
        <v xml:space="preserve"> </v>
      </c>
      <c r="AL31" s="421" t="str">
        <f t="shared" si="2"/>
        <v xml:space="preserve"> </v>
      </c>
      <c r="AM31" s="421" t="str">
        <f t="shared" si="3"/>
        <v xml:space="preserve"> </v>
      </c>
      <c r="AN31" s="421" t="str">
        <f t="shared" si="4"/>
        <v xml:space="preserve"> </v>
      </c>
      <c r="AO31" s="421" t="str">
        <f t="shared" si="5"/>
        <v xml:space="preserve"> </v>
      </c>
      <c r="AP31" s="421" t="str">
        <f t="shared" si="6"/>
        <v xml:space="preserve"> </v>
      </c>
      <c r="AQ31" s="421" t="str">
        <f t="shared" si="7"/>
        <v xml:space="preserve"> </v>
      </c>
      <c r="AR31" s="421" t="str">
        <f t="shared" si="8"/>
        <v xml:space="preserve"> </v>
      </c>
      <c r="AS31" s="421" t="str">
        <f t="shared" si="9"/>
        <v xml:space="preserve"> </v>
      </c>
      <c r="AT31" s="421" t="str">
        <f t="shared" si="10"/>
        <v xml:space="preserve"> </v>
      </c>
      <c r="AU31" s="422" t="str">
        <f t="shared" si="11"/>
        <v xml:space="preserve"> </v>
      </c>
      <c r="AV31" s="423"/>
      <c r="AW31" s="417"/>
      <c r="AX31" s="419"/>
      <c r="AY31" s="414"/>
      <c r="AZ31" s="417"/>
      <c r="BA31" s="402"/>
      <c r="BB31" s="420" t="str">
        <f t="shared" si="12"/>
        <v xml:space="preserve"> </v>
      </c>
      <c r="BC31" s="421" t="str">
        <f t="shared" si="13"/>
        <v xml:space="preserve"> </v>
      </c>
      <c r="BD31" s="422" t="str">
        <f t="shared" si="14"/>
        <v xml:space="preserve"> </v>
      </c>
      <c r="BE31" s="176"/>
      <c r="BF31" s="417"/>
      <c r="BG31" s="419"/>
      <c r="BH31" s="178"/>
      <c r="BI31" s="417"/>
      <c r="BJ31" s="419"/>
      <c r="BK31" s="178"/>
      <c r="BL31" s="417"/>
      <c r="BM31" s="419"/>
      <c r="BN31" s="426" t="str">
        <f t="shared" si="15"/>
        <v/>
      </c>
      <c r="BO31" s="427" t="str">
        <f t="shared" si="16"/>
        <v/>
      </c>
      <c r="BP31" s="428" t="str">
        <f t="shared" si="17"/>
        <v/>
      </c>
      <c r="BQ31" s="178"/>
      <c r="BR31" s="417"/>
      <c r="BS31" s="419"/>
      <c r="BT31" s="198"/>
      <c r="BU31" s="177"/>
      <c r="BV31" s="177"/>
      <c r="BW31" s="417">
        <v>545</v>
      </c>
      <c r="BX31" s="417">
        <v>550</v>
      </c>
      <c r="BY31" s="418">
        <v>630</v>
      </c>
      <c r="BZ31" s="178">
        <v>335</v>
      </c>
      <c r="CA31" s="177">
        <v>351</v>
      </c>
      <c r="CB31" s="177">
        <v>355</v>
      </c>
      <c r="CC31" s="177">
        <v>384</v>
      </c>
      <c r="CD31" s="177">
        <v>230</v>
      </c>
      <c r="CE31" s="436">
        <v>336</v>
      </c>
      <c r="CF31" s="417">
        <v>339</v>
      </c>
      <c r="CG31" s="419">
        <v>396</v>
      </c>
      <c r="CH31" s="178"/>
      <c r="CI31" s="177"/>
      <c r="CJ31" s="177"/>
      <c r="CK31" s="177"/>
      <c r="CL31" s="177"/>
      <c r="CM31" s="177"/>
      <c r="CN31" s="417"/>
      <c r="CO31" s="419"/>
      <c r="CP31" s="421">
        <f t="shared" si="49"/>
        <v>335</v>
      </c>
      <c r="CQ31" s="421">
        <f t="shared" si="50"/>
        <v>351</v>
      </c>
      <c r="CR31" s="421">
        <f t="shared" si="18"/>
        <v>355</v>
      </c>
      <c r="CS31" s="421">
        <f t="shared" si="19"/>
        <v>384</v>
      </c>
      <c r="CT31" s="421">
        <f t="shared" si="20"/>
        <v>230</v>
      </c>
      <c r="CU31" s="421">
        <f t="shared" si="21"/>
        <v>336</v>
      </c>
      <c r="CV31" s="421">
        <f t="shared" si="22"/>
        <v>339</v>
      </c>
      <c r="CW31" s="429">
        <f t="shared" si="23"/>
        <v>396</v>
      </c>
      <c r="CX31" s="436">
        <v>194</v>
      </c>
      <c r="CY31" s="417">
        <v>201</v>
      </c>
      <c r="CZ31" s="419">
        <v>221</v>
      </c>
      <c r="DA31" s="437">
        <v>31</v>
      </c>
      <c r="DB31" s="417">
        <v>36</v>
      </c>
      <c r="DC31" s="419">
        <v>37</v>
      </c>
      <c r="DD31" s="430">
        <f t="shared" si="24"/>
        <v>111</v>
      </c>
      <c r="DE31" s="431">
        <f t="shared" si="25"/>
        <v>102</v>
      </c>
      <c r="DF31" s="428">
        <f t="shared" si="26"/>
        <v>138</v>
      </c>
      <c r="DG31" s="438">
        <v>89</v>
      </c>
      <c r="DH31" s="441">
        <v>169</v>
      </c>
      <c r="DI31" s="418">
        <v>82</v>
      </c>
      <c r="DJ31" s="863"/>
      <c r="DK31" s="863"/>
      <c r="DL31" s="863"/>
      <c r="DM31" s="440">
        <v>95</v>
      </c>
      <c r="DN31" s="417">
        <v>1</v>
      </c>
      <c r="DO31" s="597">
        <v>122</v>
      </c>
      <c r="DP31" s="430">
        <f t="shared" si="27"/>
        <v>200</v>
      </c>
      <c r="DQ31" s="431">
        <f t="shared" si="28"/>
        <v>60</v>
      </c>
      <c r="DR31" s="428">
        <f t="shared" si="29"/>
        <v>132</v>
      </c>
      <c r="DS31" s="550"/>
      <c r="DT31" s="591"/>
      <c r="DU31" s="197"/>
      <c r="DV31" s="403"/>
      <c r="DW31" s="669" t="b">
        <f t="shared" si="30"/>
        <v>0</v>
      </c>
      <c r="DX31" s="663" t="b">
        <f t="shared" si="31"/>
        <v>0</v>
      </c>
      <c r="DY31" s="666" t="b">
        <f t="shared" si="32"/>
        <v>1</v>
      </c>
      <c r="DZ31" s="663" t="b">
        <f t="shared" si="33"/>
        <v>0</v>
      </c>
      <c r="EA31" s="663" t="b">
        <f t="shared" si="34"/>
        <v>0</v>
      </c>
      <c r="EB31" s="666" t="b">
        <f t="shared" si="35"/>
        <v>1</v>
      </c>
      <c r="EC31" s="663" t="b">
        <f t="shared" si="36"/>
        <v>0</v>
      </c>
      <c r="ED31" s="663" t="b">
        <f t="shared" si="37"/>
        <v>0</v>
      </c>
      <c r="EE31" s="666" t="b">
        <f t="shared" si="38"/>
        <v>1</v>
      </c>
      <c r="EF31" s="665" t="b">
        <f t="shared" si="39"/>
        <v>1</v>
      </c>
      <c r="EG31" s="663" t="b">
        <f t="shared" si="40"/>
        <v>1</v>
      </c>
      <c r="EH31" s="666" t="b">
        <f t="shared" si="41"/>
        <v>1</v>
      </c>
      <c r="EI31" s="663" t="b">
        <f t="shared" si="42"/>
        <v>1</v>
      </c>
      <c r="EJ31" s="663" t="b">
        <f t="shared" si="43"/>
        <v>1</v>
      </c>
      <c r="EK31" s="666" t="b">
        <f t="shared" si="44"/>
        <v>1</v>
      </c>
      <c r="EL31" s="663" t="b">
        <f t="shared" si="45"/>
        <v>1</v>
      </c>
      <c r="EM31" s="663" t="b">
        <f t="shared" si="46"/>
        <v>0</v>
      </c>
      <c r="EN31" s="666" t="b">
        <f t="shared" si="47"/>
        <v>0</v>
      </c>
      <c r="EO31" s="403"/>
    </row>
    <row r="32" spans="1:145">
      <c r="A32" s="411" t="s">
        <v>453</v>
      </c>
      <c r="B32" s="433" t="s">
        <v>480</v>
      </c>
      <c r="C32" s="413">
        <v>100760</v>
      </c>
      <c r="D32" s="413">
        <v>10</v>
      </c>
      <c r="E32" s="414"/>
      <c r="F32" s="416"/>
      <c r="G32" s="416"/>
      <c r="H32" s="416"/>
      <c r="I32" s="417"/>
      <c r="J32" s="417"/>
      <c r="K32" s="402"/>
      <c r="L32" s="414"/>
      <c r="M32" s="416"/>
      <c r="N32" s="416"/>
      <c r="O32" s="214"/>
      <c r="P32" s="214"/>
      <c r="Q32" s="416"/>
      <c r="R32" s="416"/>
      <c r="S32" s="416"/>
      <c r="T32" s="416"/>
      <c r="U32" s="416"/>
      <c r="V32" s="417"/>
      <c r="W32" s="419"/>
      <c r="X32" s="414"/>
      <c r="Y32" s="416"/>
      <c r="Z32" s="416"/>
      <c r="AA32" s="214"/>
      <c r="AB32" s="214"/>
      <c r="AC32" s="416"/>
      <c r="AD32" s="416"/>
      <c r="AE32" s="416"/>
      <c r="AF32" s="416"/>
      <c r="AG32" s="416"/>
      <c r="AH32" s="417"/>
      <c r="AI32" s="419"/>
      <c r="AJ32" s="420" t="str">
        <f t="shared" si="0"/>
        <v xml:space="preserve"> </v>
      </c>
      <c r="AK32" s="421" t="str">
        <f t="shared" si="1"/>
        <v xml:space="preserve"> </v>
      </c>
      <c r="AL32" s="421" t="str">
        <f t="shared" si="2"/>
        <v xml:space="preserve"> </v>
      </c>
      <c r="AM32" s="421" t="str">
        <f t="shared" si="3"/>
        <v xml:space="preserve"> </v>
      </c>
      <c r="AN32" s="421" t="str">
        <f t="shared" si="4"/>
        <v xml:space="preserve"> </v>
      </c>
      <c r="AO32" s="421" t="str">
        <f t="shared" si="5"/>
        <v xml:space="preserve"> </v>
      </c>
      <c r="AP32" s="421" t="str">
        <f t="shared" si="6"/>
        <v xml:space="preserve"> </v>
      </c>
      <c r="AQ32" s="421" t="str">
        <f t="shared" si="7"/>
        <v xml:space="preserve"> </v>
      </c>
      <c r="AR32" s="421" t="str">
        <f t="shared" si="8"/>
        <v xml:space="preserve"> </v>
      </c>
      <c r="AS32" s="421" t="str">
        <f t="shared" si="9"/>
        <v xml:space="preserve"> </v>
      </c>
      <c r="AT32" s="421" t="str">
        <f t="shared" si="10"/>
        <v xml:space="preserve"> </v>
      </c>
      <c r="AU32" s="422" t="str">
        <f t="shared" si="11"/>
        <v xml:space="preserve"> </v>
      </c>
      <c r="AV32" s="423"/>
      <c r="AW32" s="417"/>
      <c r="AX32" s="419"/>
      <c r="AY32" s="414"/>
      <c r="AZ32" s="417"/>
      <c r="BA32" s="402"/>
      <c r="BB32" s="420" t="str">
        <f t="shared" si="12"/>
        <v xml:space="preserve"> </v>
      </c>
      <c r="BC32" s="421" t="str">
        <f t="shared" si="13"/>
        <v xml:space="preserve"> </v>
      </c>
      <c r="BD32" s="422" t="str">
        <f t="shared" si="14"/>
        <v xml:space="preserve"> </v>
      </c>
      <c r="BE32" s="176"/>
      <c r="BF32" s="417"/>
      <c r="BG32" s="419"/>
      <c r="BH32" s="178"/>
      <c r="BI32" s="417"/>
      <c r="BJ32" s="419"/>
      <c r="BK32" s="178"/>
      <c r="BL32" s="417"/>
      <c r="BM32" s="419"/>
      <c r="BN32" s="426" t="str">
        <f t="shared" si="15"/>
        <v/>
      </c>
      <c r="BO32" s="427" t="str">
        <f t="shared" si="16"/>
        <v/>
      </c>
      <c r="BP32" s="428" t="str">
        <f t="shared" si="17"/>
        <v/>
      </c>
      <c r="BQ32" s="178"/>
      <c r="BR32" s="417"/>
      <c r="BS32" s="419"/>
      <c r="BT32" s="198"/>
      <c r="BU32" s="177"/>
      <c r="BV32" s="177"/>
      <c r="BW32" s="417">
        <v>867</v>
      </c>
      <c r="BX32" s="417">
        <v>720</v>
      </c>
      <c r="BY32" s="418">
        <v>633</v>
      </c>
      <c r="BZ32" s="178">
        <v>415</v>
      </c>
      <c r="CA32" s="177">
        <v>408</v>
      </c>
      <c r="CB32" s="177">
        <v>444</v>
      </c>
      <c r="CC32" s="177">
        <v>379</v>
      </c>
      <c r="CD32" s="177">
        <v>476</v>
      </c>
      <c r="CE32" s="436">
        <v>443</v>
      </c>
      <c r="CF32" s="417">
        <v>451</v>
      </c>
      <c r="CG32" s="419">
        <v>446</v>
      </c>
      <c r="CH32" s="178"/>
      <c r="CI32" s="177"/>
      <c r="CJ32" s="177"/>
      <c r="CK32" s="177"/>
      <c r="CL32" s="177"/>
      <c r="CM32" s="177"/>
      <c r="CN32" s="417"/>
      <c r="CO32" s="419"/>
      <c r="CP32" s="421">
        <f t="shared" si="49"/>
        <v>415</v>
      </c>
      <c r="CQ32" s="421">
        <f t="shared" si="50"/>
        <v>408</v>
      </c>
      <c r="CR32" s="421">
        <f t="shared" si="18"/>
        <v>444</v>
      </c>
      <c r="CS32" s="421">
        <f t="shared" si="19"/>
        <v>379</v>
      </c>
      <c r="CT32" s="421">
        <f t="shared" si="20"/>
        <v>476</v>
      </c>
      <c r="CU32" s="421">
        <f t="shared" si="21"/>
        <v>443</v>
      </c>
      <c r="CV32" s="421">
        <f t="shared" si="22"/>
        <v>451</v>
      </c>
      <c r="CW32" s="429">
        <f t="shared" si="23"/>
        <v>446</v>
      </c>
      <c r="CX32" s="436">
        <v>306</v>
      </c>
      <c r="CY32" s="417">
        <v>294</v>
      </c>
      <c r="CZ32" s="419">
        <v>291</v>
      </c>
      <c r="DA32" s="437">
        <v>31</v>
      </c>
      <c r="DB32" s="417">
        <v>48</v>
      </c>
      <c r="DC32" s="419">
        <v>41</v>
      </c>
      <c r="DD32" s="430">
        <f t="shared" si="24"/>
        <v>106</v>
      </c>
      <c r="DE32" s="431">
        <f t="shared" si="25"/>
        <v>109</v>
      </c>
      <c r="DF32" s="428">
        <f t="shared" si="26"/>
        <v>114</v>
      </c>
      <c r="DG32" s="438">
        <v>33</v>
      </c>
      <c r="DH32" s="417">
        <v>95</v>
      </c>
      <c r="DI32" s="418">
        <v>116</v>
      </c>
      <c r="DJ32" s="863"/>
      <c r="DK32" s="863"/>
      <c r="DL32" s="863"/>
      <c r="DM32" s="591">
        <v>46</v>
      </c>
      <c r="DN32" s="417">
        <v>14</v>
      </c>
      <c r="DO32" s="434">
        <v>147</v>
      </c>
      <c r="DP32" s="430">
        <f t="shared" si="27"/>
        <v>300</v>
      </c>
      <c r="DQ32" s="431">
        <f t="shared" si="28"/>
        <v>367</v>
      </c>
      <c r="DR32" s="428">
        <f t="shared" si="29"/>
        <v>180</v>
      </c>
      <c r="DS32" s="550"/>
      <c r="DT32" s="591"/>
      <c r="DU32" s="197"/>
      <c r="DV32" s="403"/>
      <c r="DW32" s="669" t="b">
        <f t="shared" si="30"/>
        <v>0</v>
      </c>
      <c r="DX32" s="663" t="b">
        <f t="shared" si="31"/>
        <v>0</v>
      </c>
      <c r="DY32" s="666" t="b">
        <f t="shared" si="32"/>
        <v>1</v>
      </c>
      <c r="DZ32" s="663" t="b">
        <f t="shared" si="33"/>
        <v>0</v>
      </c>
      <c r="EA32" s="663" t="b">
        <f t="shared" si="34"/>
        <v>0</v>
      </c>
      <c r="EB32" s="666" t="b">
        <f t="shared" si="35"/>
        <v>1</v>
      </c>
      <c r="EC32" s="663" t="b">
        <f t="shared" si="36"/>
        <v>0</v>
      </c>
      <c r="ED32" s="663" t="b">
        <f t="shared" si="37"/>
        <v>0</v>
      </c>
      <c r="EE32" s="666" t="b">
        <f t="shared" si="38"/>
        <v>1</v>
      </c>
      <c r="EF32" s="665" t="b">
        <f t="shared" si="39"/>
        <v>1</v>
      </c>
      <c r="EG32" s="663" t="b">
        <f t="shared" si="40"/>
        <v>1</v>
      </c>
      <c r="EH32" s="666" t="b">
        <f t="shared" si="41"/>
        <v>1</v>
      </c>
      <c r="EI32" s="663" t="b">
        <f t="shared" si="42"/>
        <v>1</v>
      </c>
      <c r="EJ32" s="663" t="b">
        <f t="shared" si="43"/>
        <v>1</v>
      </c>
      <c r="EK32" s="666" t="b">
        <f t="shared" si="44"/>
        <v>1</v>
      </c>
      <c r="EL32" s="663" t="b">
        <f t="shared" si="45"/>
        <v>1</v>
      </c>
      <c r="EM32" s="663" t="b">
        <f t="shared" si="46"/>
        <v>0</v>
      </c>
      <c r="EN32" s="666" t="b">
        <f t="shared" si="47"/>
        <v>0</v>
      </c>
      <c r="EO32" s="403"/>
    </row>
    <row r="33" spans="1:145">
      <c r="A33" s="411" t="s">
        <v>453</v>
      </c>
      <c r="B33" s="412" t="s">
        <v>481</v>
      </c>
      <c r="C33" s="413">
        <v>101028</v>
      </c>
      <c r="D33" s="413">
        <v>10</v>
      </c>
      <c r="E33" s="414"/>
      <c r="F33" s="416"/>
      <c r="G33" s="416"/>
      <c r="H33" s="416"/>
      <c r="I33" s="417"/>
      <c r="J33" s="417"/>
      <c r="K33" s="402"/>
      <c r="L33" s="414"/>
      <c r="M33" s="416"/>
      <c r="N33" s="416"/>
      <c r="O33" s="214"/>
      <c r="P33" s="214"/>
      <c r="Q33" s="416"/>
      <c r="R33" s="416"/>
      <c r="S33" s="416"/>
      <c r="T33" s="416"/>
      <c r="U33" s="416"/>
      <c r="V33" s="417"/>
      <c r="W33" s="419"/>
      <c r="X33" s="414"/>
      <c r="Y33" s="416"/>
      <c r="Z33" s="416"/>
      <c r="AA33" s="214"/>
      <c r="AB33" s="214"/>
      <c r="AC33" s="416"/>
      <c r="AD33" s="416"/>
      <c r="AE33" s="416"/>
      <c r="AF33" s="416"/>
      <c r="AG33" s="416"/>
      <c r="AH33" s="417"/>
      <c r="AI33" s="419"/>
      <c r="AJ33" s="420" t="str">
        <f t="shared" si="0"/>
        <v xml:space="preserve"> </v>
      </c>
      <c r="AK33" s="421" t="str">
        <f t="shared" si="1"/>
        <v xml:space="preserve"> </v>
      </c>
      <c r="AL33" s="421" t="str">
        <f t="shared" si="2"/>
        <v xml:space="preserve"> </v>
      </c>
      <c r="AM33" s="421" t="str">
        <f t="shared" si="3"/>
        <v xml:space="preserve"> </v>
      </c>
      <c r="AN33" s="421" t="str">
        <f t="shared" si="4"/>
        <v xml:space="preserve"> </v>
      </c>
      <c r="AO33" s="421" t="str">
        <f t="shared" si="5"/>
        <v xml:space="preserve"> </v>
      </c>
      <c r="AP33" s="421" t="str">
        <f t="shared" si="6"/>
        <v xml:space="preserve"> </v>
      </c>
      <c r="AQ33" s="421" t="str">
        <f t="shared" si="7"/>
        <v xml:space="preserve"> </v>
      </c>
      <c r="AR33" s="421" t="str">
        <f t="shared" si="8"/>
        <v xml:space="preserve"> </v>
      </c>
      <c r="AS33" s="421" t="str">
        <f t="shared" si="9"/>
        <v xml:space="preserve"> </v>
      </c>
      <c r="AT33" s="421" t="str">
        <f t="shared" si="10"/>
        <v xml:space="preserve"> </v>
      </c>
      <c r="AU33" s="422" t="str">
        <f t="shared" si="11"/>
        <v xml:space="preserve"> </v>
      </c>
      <c r="AV33" s="423"/>
      <c r="AW33" s="417"/>
      <c r="AX33" s="419"/>
      <c r="AY33" s="414"/>
      <c r="AZ33" s="417"/>
      <c r="BA33" s="402"/>
      <c r="BB33" s="420" t="str">
        <f t="shared" si="12"/>
        <v xml:space="preserve"> </v>
      </c>
      <c r="BC33" s="421" t="str">
        <f t="shared" si="13"/>
        <v xml:space="preserve"> </v>
      </c>
      <c r="BD33" s="422" t="str">
        <f t="shared" si="14"/>
        <v xml:space="preserve"> </v>
      </c>
      <c r="BE33" s="176"/>
      <c r="BF33" s="417"/>
      <c r="BG33" s="419"/>
      <c r="BH33" s="178"/>
      <c r="BI33" s="417"/>
      <c r="BJ33" s="419"/>
      <c r="BK33" s="178"/>
      <c r="BL33" s="417"/>
      <c r="BM33" s="419"/>
      <c r="BN33" s="426" t="str">
        <f t="shared" si="15"/>
        <v/>
      </c>
      <c r="BO33" s="427" t="str">
        <f t="shared" si="16"/>
        <v/>
      </c>
      <c r="BP33" s="428" t="str">
        <f t="shared" si="17"/>
        <v/>
      </c>
      <c r="BQ33" s="178"/>
      <c r="BR33" s="417"/>
      <c r="BS33" s="419"/>
      <c r="BT33" s="198"/>
      <c r="BU33" s="177"/>
      <c r="BV33" s="177"/>
      <c r="BW33" s="417">
        <v>973</v>
      </c>
      <c r="BX33" s="417">
        <v>816</v>
      </c>
      <c r="BY33" s="418">
        <v>881</v>
      </c>
      <c r="BZ33" s="178">
        <v>262</v>
      </c>
      <c r="CA33" s="177">
        <v>239</v>
      </c>
      <c r="CB33" s="177">
        <v>251</v>
      </c>
      <c r="CC33" s="177">
        <v>306</v>
      </c>
      <c r="CD33" s="177">
        <v>269</v>
      </c>
      <c r="CE33" s="436">
        <v>249</v>
      </c>
      <c r="CF33" s="417">
        <v>255</v>
      </c>
      <c r="CG33" s="419">
        <v>266</v>
      </c>
      <c r="CH33" s="178"/>
      <c r="CI33" s="177"/>
      <c r="CJ33" s="177"/>
      <c r="CK33" s="177"/>
      <c r="CL33" s="177"/>
      <c r="CM33" s="177"/>
      <c r="CN33" s="417"/>
      <c r="CO33" s="419"/>
      <c r="CP33" s="421">
        <f t="shared" si="49"/>
        <v>262</v>
      </c>
      <c r="CQ33" s="421">
        <f t="shared" si="50"/>
        <v>239</v>
      </c>
      <c r="CR33" s="421">
        <f t="shared" si="18"/>
        <v>251</v>
      </c>
      <c r="CS33" s="421">
        <f t="shared" si="19"/>
        <v>306</v>
      </c>
      <c r="CT33" s="421">
        <f t="shared" si="20"/>
        <v>269</v>
      </c>
      <c r="CU33" s="421">
        <f t="shared" si="21"/>
        <v>249</v>
      </c>
      <c r="CV33" s="421">
        <f t="shared" si="22"/>
        <v>255</v>
      </c>
      <c r="CW33" s="429">
        <f t="shared" si="23"/>
        <v>266</v>
      </c>
      <c r="CX33" s="436">
        <v>163</v>
      </c>
      <c r="CY33" s="417">
        <v>143</v>
      </c>
      <c r="CZ33" s="419">
        <v>177</v>
      </c>
      <c r="DA33" s="437">
        <v>3</v>
      </c>
      <c r="DB33" s="417">
        <v>13</v>
      </c>
      <c r="DC33" s="419">
        <v>13</v>
      </c>
      <c r="DD33" s="430">
        <f t="shared" si="24"/>
        <v>83</v>
      </c>
      <c r="DE33" s="431">
        <f t="shared" si="25"/>
        <v>99</v>
      </c>
      <c r="DF33" s="428">
        <f t="shared" si="26"/>
        <v>76</v>
      </c>
      <c r="DG33" s="438">
        <v>30</v>
      </c>
      <c r="DH33" s="417">
        <v>16</v>
      </c>
      <c r="DI33" s="418">
        <v>32</v>
      </c>
      <c r="DJ33" s="863"/>
      <c r="DK33" s="863"/>
      <c r="DL33" s="863"/>
      <c r="DM33" s="440">
        <v>47</v>
      </c>
      <c r="DN33" s="417">
        <v>39</v>
      </c>
      <c r="DO33" s="418">
        <v>31</v>
      </c>
      <c r="DP33" s="430">
        <f t="shared" si="27"/>
        <v>229</v>
      </c>
      <c r="DQ33" s="431">
        <f t="shared" si="28"/>
        <v>214</v>
      </c>
      <c r="DR33" s="428">
        <f t="shared" si="29"/>
        <v>186</v>
      </c>
      <c r="DS33" s="550"/>
      <c r="DT33" s="591"/>
      <c r="DU33" s="197"/>
      <c r="DV33" s="403"/>
      <c r="DW33" s="669" t="b">
        <f t="shared" si="30"/>
        <v>0</v>
      </c>
      <c r="DX33" s="663" t="b">
        <f t="shared" si="31"/>
        <v>0</v>
      </c>
      <c r="DY33" s="666" t="b">
        <f t="shared" si="32"/>
        <v>1</v>
      </c>
      <c r="DZ33" s="663" t="b">
        <f t="shared" si="33"/>
        <v>0</v>
      </c>
      <c r="EA33" s="663" t="b">
        <f t="shared" si="34"/>
        <v>0</v>
      </c>
      <c r="EB33" s="666" t="b">
        <f t="shared" si="35"/>
        <v>1</v>
      </c>
      <c r="EC33" s="663" t="b">
        <f t="shared" si="36"/>
        <v>0</v>
      </c>
      <c r="ED33" s="663" t="b">
        <f t="shared" si="37"/>
        <v>0</v>
      </c>
      <c r="EE33" s="666" t="b">
        <f t="shared" si="38"/>
        <v>1</v>
      </c>
      <c r="EF33" s="665" t="b">
        <f t="shared" si="39"/>
        <v>1</v>
      </c>
      <c r="EG33" s="663" t="b">
        <f t="shared" si="40"/>
        <v>1</v>
      </c>
      <c r="EH33" s="666" t="b">
        <f t="shared" si="41"/>
        <v>1</v>
      </c>
      <c r="EI33" s="663" t="b">
        <f t="shared" si="42"/>
        <v>1</v>
      </c>
      <c r="EJ33" s="663" t="b">
        <f t="shared" si="43"/>
        <v>1</v>
      </c>
      <c r="EK33" s="666" t="b">
        <f t="shared" si="44"/>
        <v>1</v>
      </c>
      <c r="EL33" s="663" t="b">
        <f t="shared" si="45"/>
        <v>1</v>
      </c>
      <c r="EM33" s="663" t="b">
        <f t="shared" si="46"/>
        <v>0</v>
      </c>
      <c r="EN33" s="666" t="b">
        <f t="shared" si="47"/>
        <v>0</v>
      </c>
      <c r="EO33" s="403"/>
    </row>
    <row r="34" spans="1:145">
      <c r="A34" s="411" t="s">
        <v>453</v>
      </c>
      <c r="B34" s="433" t="s">
        <v>986</v>
      </c>
      <c r="C34" s="413">
        <v>101143</v>
      </c>
      <c r="D34" s="413">
        <v>10</v>
      </c>
      <c r="E34" s="414"/>
      <c r="F34" s="416"/>
      <c r="G34" s="416"/>
      <c r="H34" s="416"/>
      <c r="I34" s="417"/>
      <c r="J34" s="417"/>
      <c r="K34" s="402"/>
      <c r="L34" s="414"/>
      <c r="M34" s="416"/>
      <c r="N34" s="416"/>
      <c r="O34" s="214"/>
      <c r="P34" s="214"/>
      <c r="Q34" s="416"/>
      <c r="R34" s="416"/>
      <c r="S34" s="416"/>
      <c r="T34" s="416"/>
      <c r="U34" s="416"/>
      <c r="V34" s="417"/>
      <c r="W34" s="419"/>
      <c r="X34" s="414"/>
      <c r="Y34" s="416"/>
      <c r="Z34" s="416"/>
      <c r="AA34" s="214"/>
      <c r="AB34" s="214"/>
      <c r="AC34" s="416"/>
      <c r="AD34" s="416"/>
      <c r="AE34" s="416"/>
      <c r="AF34" s="416"/>
      <c r="AG34" s="416"/>
      <c r="AH34" s="417"/>
      <c r="AI34" s="419"/>
      <c r="AJ34" s="420" t="str">
        <f t="shared" si="0"/>
        <v xml:space="preserve"> </v>
      </c>
      <c r="AK34" s="421" t="str">
        <f t="shared" si="1"/>
        <v xml:space="preserve"> </v>
      </c>
      <c r="AL34" s="421" t="str">
        <f t="shared" si="2"/>
        <v xml:space="preserve"> </v>
      </c>
      <c r="AM34" s="421" t="str">
        <f t="shared" si="3"/>
        <v xml:space="preserve"> </v>
      </c>
      <c r="AN34" s="421" t="str">
        <f t="shared" si="4"/>
        <v xml:space="preserve"> </v>
      </c>
      <c r="AO34" s="421" t="str">
        <f t="shared" si="5"/>
        <v xml:space="preserve"> </v>
      </c>
      <c r="AP34" s="421" t="str">
        <f t="shared" si="6"/>
        <v xml:space="preserve"> </v>
      </c>
      <c r="AQ34" s="421" t="str">
        <f t="shared" si="7"/>
        <v xml:space="preserve"> </v>
      </c>
      <c r="AR34" s="421" t="str">
        <f t="shared" si="8"/>
        <v xml:space="preserve"> </v>
      </c>
      <c r="AS34" s="421" t="str">
        <f t="shared" si="9"/>
        <v xml:space="preserve"> </v>
      </c>
      <c r="AT34" s="421" t="str">
        <f t="shared" si="10"/>
        <v xml:space="preserve"> </v>
      </c>
      <c r="AU34" s="422" t="str">
        <f t="shared" si="11"/>
        <v xml:space="preserve"> </v>
      </c>
      <c r="AV34" s="423"/>
      <c r="AW34" s="417"/>
      <c r="AX34" s="419"/>
      <c r="AY34" s="414"/>
      <c r="AZ34" s="417"/>
      <c r="BA34" s="402"/>
      <c r="BB34" s="420" t="str">
        <f t="shared" si="12"/>
        <v xml:space="preserve"> </v>
      </c>
      <c r="BC34" s="421" t="str">
        <f t="shared" si="13"/>
        <v xml:space="preserve"> </v>
      </c>
      <c r="BD34" s="422" t="str">
        <f t="shared" si="14"/>
        <v xml:space="preserve"> </v>
      </c>
      <c r="BE34" s="176"/>
      <c r="BF34" s="417"/>
      <c r="BG34" s="419"/>
      <c r="BH34" s="178"/>
      <c r="BI34" s="417"/>
      <c r="BJ34" s="419"/>
      <c r="BK34" s="178"/>
      <c r="BL34" s="417"/>
      <c r="BM34" s="419"/>
      <c r="BN34" s="426" t="str">
        <f t="shared" si="15"/>
        <v/>
      </c>
      <c r="BO34" s="427" t="str">
        <f t="shared" si="16"/>
        <v/>
      </c>
      <c r="BP34" s="428" t="str">
        <f t="shared" si="17"/>
        <v/>
      </c>
      <c r="BQ34" s="178"/>
      <c r="BR34" s="417"/>
      <c r="BS34" s="419"/>
      <c r="BT34" s="198"/>
      <c r="BU34" s="177"/>
      <c r="BV34" s="177"/>
      <c r="BW34" s="417">
        <v>935</v>
      </c>
      <c r="BX34" s="417">
        <v>932</v>
      </c>
      <c r="BY34" s="418">
        <v>1062</v>
      </c>
      <c r="BZ34" s="178">
        <v>307</v>
      </c>
      <c r="CA34" s="177">
        <v>327</v>
      </c>
      <c r="CB34" s="177">
        <v>376</v>
      </c>
      <c r="CC34" s="177">
        <v>339</v>
      </c>
      <c r="CD34" s="177">
        <v>353</v>
      </c>
      <c r="CE34" s="436">
        <v>391</v>
      </c>
      <c r="CF34" s="417">
        <v>427</v>
      </c>
      <c r="CG34" s="419">
        <v>461</v>
      </c>
      <c r="CH34" s="178"/>
      <c r="CI34" s="177"/>
      <c r="CJ34" s="177"/>
      <c r="CK34" s="177"/>
      <c r="CL34" s="177"/>
      <c r="CM34" s="177"/>
      <c r="CN34" s="417"/>
      <c r="CO34" s="419"/>
      <c r="CP34" s="421">
        <f t="shared" si="49"/>
        <v>307</v>
      </c>
      <c r="CQ34" s="421">
        <f t="shared" si="50"/>
        <v>327</v>
      </c>
      <c r="CR34" s="421">
        <f t="shared" si="18"/>
        <v>376</v>
      </c>
      <c r="CS34" s="421">
        <f t="shared" si="19"/>
        <v>339</v>
      </c>
      <c r="CT34" s="421">
        <f t="shared" si="20"/>
        <v>353</v>
      </c>
      <c r="CU34" s="421">
        <f t="shared" si="21"/>
        <v>391</v>
      </c>
      <c r="CV34" s="421">
        <f t="shared" si="22"/>
        <v>427</v>
      </c>
      <c r="CW34" s="429">
        <f t="shared" si="23"/>
        <v>461</v>
      </c>
      <c r="CX34" s="436">
        <v>260</v>
      </c>
      <c r="CY34" s="417">
        <v>279</v>
      </c>
      <c r="CZ34" s="419">
        <v>315</v>
      </c>
      <c r="DA34" s="437">
        <v>33</v>
      </c>
      <c r="DB34" s="417">
        <v>46</v>
      </c>
      <c r="DC34" s="419">
        <v>40</v>
      </c>
      <c r="DD34" s="430">
        <f t="shared" si="24"/>
        <v>98</v>
      </c>
      <c r="DE34" s="431">
        <f t="shared" si="25"/>
        <v>102</v>
      </c>
      <c r="DF34" s="428">
        <f t="shared" si="26"/>
        <v>106</v>
      </c>
      <c r="DG34" s="438">
        <v>59</v>
      </c>
      <c r="DH34" s="417">
        <v>73</v>
      </c>
      <c r="DI34" s="418">
        <v>140</v>
      </c>
      <c r="DJ34" s="863"/>
      <c r="DK34" s="863"/>
      <c r="DL34" s="863"/>
      <c r="DM34" s="440">
        <v>138</v>
      </c>
      <c r="DN34" s="417">
        <v>147</v>
      </c>
      <c r="DO34" s="418">
        <v>114</v>
      </c>
      <c r="DP34" s="430">
        <f t="shared" si="27"/>
        <v>142</v>
      </c>
      <c r="DQ34" s="431">
        <f t="shared" si="28"/>
        <v>133</v>
      </c>
      <c r="DR34" s="428">
        <f t="shared" si="29"/>
        <v>137</v>
      </c>
      <c r="DS34" s="550"/>
      <c r="DT34" s="591"/>
      <c r="DU34" s="197"/>
      <c r="DV34" s="403"/>
      <c r="DW34" s="669" t="b">
        <f t="shared" si="30"/>
        <v>0</v>
      </c>
      <c r="DX34" s="663" t="b">
        <f t="shared" si="31"/>
        <v>0</v>
      </c>
      <c r="DY34" s="666" t="b">
        <f t="shared" si="32"/>
        <v>1</v>
      </c>
      <c r="DZ34" s="663" t="b">
        <f t="shared" si="33"/>
        <v>0</v>
      </c>
      <c r="EA34" s="663" t="b">
        <f t="shared" si="34"/>
        <v>0</v>
      </c>
      <c r="EB34" s="666" t="b">
        <f t="shared" si="35"/>
        <v>1</v>
      </c>
      <c r="EC34" s="663" t="b">
        <f t="shared" si="36"/>
        <v>0</v>
      </c>
      <c r="ED34" s="663" t="b">
        <f t="shared" si="37"/>
        <v>0</v>
      </c>
      <c r="EE34" s="666" t="b">
        <f t="shared" si="38"/>
        <v>1</v>
      </c>
      <c r="EF34" s="665" t="b">
        <f t="shared" si="39"/>
        <v>1</v>
      </c>
      <c r="EG34" s="663" t="b">
        <f t="shared" si="40"/>
        <v>1</v>
      </c>
      <c r="EH34" s="666" t="b">
        <f t="shared" si="41"/>
        <v>1</v>
      </c>
      <c r="EI34" s="663" t="b">
        <f t="shared" si="42"/>
        <v>1</v>
      </c>
      <c r="EJ34" s="663" t="b">
        <f t="shared" si="43"/>
        <v>1</v>
      </c>
      <c r="EK34" s="666" t="b">
        <f t="shared" si="44"/>
        <v>1</v>
      </c>
      <c r="EL34" s="663" t="b">
        <f t="shared" si="45"/>
        <v>1</v>
      </c>
      <c r="EM34" s="663" t="b">
        <f t="shared" si="46"/>
        <v>0</v>
      </c>
      <c r="EN34" s="666" t="b">
        <f t="shared" si="47"/>
        <v>0</v>
      </c>
      <c r="EO34" s="403"/>
    </row>
    <row r="35" spans="1:145">
      <c r="A35" s="411" t="s">
        <v>453</v>
      </c>
      <c r="B35" s="412" t="s">
        <v>482</v>
      </c>
      <c r="C35" s="413">
        <v>101301</v>
      </c>
      <c r="D35" s="413">
        <v>10</v>
      </c>
      <c r="E35" s="414"/>
      <c r="F35" s="416"/>
      <c r="G35" s="416"/>
      <c r="H35" s="416"/>
      <c r="I35" s="417"/>
      <c r="J35" s="417"/>
      <c r="K35" s="402"/>
      <c r="L35" s="414"/>
      <c r="M35" s="416"/>
      <c r="N35" s="416"/>
      <c r="O35" s="214"/>
      <c r="P35" s="214"/>
      <c r="Q35" s="416"/>
      <c r="R35" s="416"/>
      <c r="S35" s="416"/>
      <c r="T35" s="416"/>
      <c r="U35" s="416"/>
      <c r="V35" s="417"/>
      <c r="W35" s="419"/>
      <c r="X35" s="414"/>
      <c r="Y35" s="416"/>
      <c r="Z35" s="416"/>
      <c r="AA35" s="214"/>
      <c r="AB35" s="214"/>
      <c r="AC35" s="416"/>
      <c r="AD35" s="416"/>
      <c r="AE35" s="416"/>
      <c r="AF35" s="416"/>
      <c r="AG35" s="416"/>
      <c r="AH35" s="417"/>
      <c r="AI35" s="419"/>
      <c r="AJ35" s="420" t="str">
        <f t="shared" si="0"/>
        <v xml:space="preserve"> </v>
      </c>
      <c r="AK35" s="421" t="str">
        <f t="shared" si="1"/>
        <v xml:space="preserve"> </v>
      </c>
      <c r="AL35" s="421" t="str">
        <f t="shared" si="2"/>
        <v xml:space="preserve"> </v>
      </c>
      <c r="AM35" s="421" t="str">
        <f t="shared" si="3"/>
        <v xml:space="preserve"> </v>
      </c>
      <c r="AN35" s="421" t="str">
        <f t="shared" si="4"/>
        <v xml:space="preserve"> </v>
      </c>
      <c r="AO35" s="421" t="str">
        <f t="shared" si="5"/>
        <v xml:space="preserve"> </v>
      </c>
      <c r="AP35" s="421" t="str">
        <f t="shared" si="6"/>
        <v xml:space="preserve"> </v>
      </c>
      <c r="AQ35" s="421" t="str">
        <f t="shared" si="7"/>
        <v xml:space="preserve"> </v>
      </c>
      <c r="AR35" s="421" t="str">
        <f t="shared" si="8"/>
        <v xml:space="preserve"> </v>
      </c>
      <c r="AS35" s="421" t="str">
        <f t="shared" si="9"/>
        <v xml:space="preserve"> </v>
      </c>
      <c r="AT35" s="421" t="str">
        <f t="shared" si="10"/>
        <v xml:space="preserve"> </v>
      </c>
      <c r="AU35" s="422" t="str">
        <f t="shared" si="11"/>
        <v xml:space="preserve"> </v>
      </c>
      <c r="AV35" s="423"/>
      <c r="AW35" s="417"/>
      <c r="AX35" s="419"/>
      <c r="AY35" s="414"/>
      <c r="AZ35" s="417"/>
      <c r="BA35" s="402"/>
      <c r="BB35" s="420" t="str">
        <f t="shared" si="12"/>
        <v xml:space="preserve"> </v>
      </c>
      <c r="BC35" s="421" t="str">
        <f t="shared" si="13"/>
        <v xml:space="preserve"> </v>
      </c>
      <c r="BD35" s="422" t="str">
        <f t="shared" si="14"/>
        <v xml:space="preserve"> </v>
      </c>
      <c r="BE35" s="176"/>
      <c r="BF35" s="417"/>
      <c r="BG35" s="419"/>
      <c r="BH35" s="178"/>
      <c r="BI35" s="417"/>
      <c r="BJ35" s="419"/>
      <c r="BK35" s="178"/>
      <c r="BL35" s="417"/>
      <c r="BM35" s="419"/>
      <c r="BN35" s="426" t="str">
        <f t="shared" si="15"/>
        <v/>
      </c>
      <c r="BO35" s="427" t="str">
        <f t="shared" si="16"/>
        <v/>
      </c>
      <c r="BP35" s="428" t="str">
        <f t="shared" si="17"/>
        <v/>
      </c>
      <c r="BQ35" s="178"/>
      <c r="BR35" s="417"/>
      <c r="BS35" s="419"/>
      <c r="BT35" s="198"/>
      <c r="BU35" s="177"/>
      <c r="BV35" s="177"/>
      <c r="BW35" s="417">
        <v>673</v>
      </c>
      <c r="BX35" s="417">
        <v>658</v>
      </c>
      <c r="BY35" s="418">
        <v>763</v>
      </c>
      <c r="BZ35" s="178">
        <v>408</v>
      </c>
      <c r="CA35" s="177">
        <v>332</v>
      </c>
      <c r="CB35" s="177">
        <v>300</v>
      </c>
      <c r="CC35" s="177">
        <v>266</v>
      </c>
      <c r="CD35" s="177">
        <v>390</v>
      </c>
      <c r="CE35" s="436">
        <v>336</v>
      </c>
      <c r="CF35" s="417">
        <v>362</v>
      </c>
      <c r="CG35" s="419">
        <v>394</v>
      </c>
      <c r="CH35" s="178"/>
      <c r="CI35" s="177"/>
      <c r="CJ35" s="177"/>
      <c r="CK35" s="177"/>
      <c r="CL35" s="177"/>
      <c r="CM35" s="177"/>
      <c r="CN35" s="417"/>
      <c r="CO35" s="419"/>
      <c r="CP35" s="421">
        <f t="shared" si="49"/>
        <v>408</v>
      </c>
      <c r="CQ35" s="421">
        <f t="shared" si="50"/>
        <v>332</v>
      </c>
      <c r="CR35" s="421">
        <f t="shared" si="18"/>
        <v>300</v>
      </c>
      <c r="CS35" s="421">
        <f t="shared" si="19"/>
        <v>266</v>
      </c>
      <c r="CT35" s="421">
        <f t="shared" si="20"/>
        <v>390</v>
      </c>
      <c r="CU35" s="421">
        <f t="shared" si="21"/>
        <v>336</v>
      </c>
      <c r="CV35" s="421">
        <f t="shared" si="22"/>
        <v>362</v>
      </c>
      <c r="CW35" s="429">
        <f t="shared" si="23"/>
        <v>394</v>
      </c>
      <c r="CX35" s="436">
        <v>180</v>
      </c>
      <c r="CY35" s="417">
        <v>187</v>
      </c>
      <c r="CZ35" s="419">
        <v>218</v>
      </c>
      <c r="DA35" s="437">
        <v>27</v>
      </c>
      <c r="DB35" s="417">
        <v>18</v>
      </c>
      <c r="DC35" s="419">
        <v>41</v>
      </c>
      <c r="DD35" s="430">
        <f t="shared" si="24"/>
        <v>129</v>
      </c>
      <c r="DE35" s="431">
        <f t="shared" si="25"/>
        <v>157</v>
      </c>
      <c r="DF35" s="428">
        <f t="shared" si="26"/>
        <v>135</v>
      </c>
      <c r="DG35" s="438">
        <v>92</v>
      </c>
      <c r="DH35" s="417">
        <v>103</v>
      </c>
      <c r="DI35" s="418">
        <v>89</v>
      </c>
      <c r="DJ35" s="863"/>
      <c r="DK35" s="863"/>
      <c r="DL35" s="863"/>
      <c r="DM35" s="440">
        <v>40</v>
      </c>
      <c r="DN35" s="417">
        <v>61</v>
      </c>
      <c r="DO35" s="418">
        <v>66</v>
      </c>
      <c r="DP35" s="430">
        <f t="shared" si="27"/>
        <v>134</v>
      </c>
      <c r="DQ35" s="431">
        <f t="shared" si="28"/>
        <v>226</v>
      </c>
      <c r="DR35" s="428">
        <f t="shared" si="29"/>
        <v>181</v>
      </c>
      <c r="DS35" s="550"/>
      <c r="DT35" s="591"/>
      <c r="DU35" s="197"/>
      <c r="DV35" s="403"/>
      <c r="DW35" s="669" t="b">
        <f t="shared" si="30"/>
        <v>0</v>
      </c>
      <c r="DX35" s="663" t="b">
        <f t="shared" si="31"/>
        <v>0</v>
      </c>
      <c r="DY35" s="666" t="b">
        <f t="shared" si="32"/>
        <v>1</v>
      </c>
      <c r="DZ35" s="663" t="b">
        <f t="shared" si="33"/>
        <v>0</v>
      </c>
      <c r="EA35" s="663" t="b">
        <f t="shared" si="34"/>
        <v>0</v>
      </c>
      <c r="EB35" s="666" t="b">
        <f t="shared" si="35"/>
        <v>1</v>
      </c>
      <c r="EC35" s="663" t="b">
        <f t="shared" si="36"/>
        <v>0</v>
      </c>
      <c r="ED35" s="663" t="b">
        <f t="shared" si="37"/>
        <v>0</v>
      </c>
      <c r="EE35" s="666" t="b">
        <f t="shared" si="38"/>
        <v>1</v>
      </c>
      <c r="EF35" s="665" t="b">
        <f t="shared" si="39"/>
        <v>1</v>
      </c>
      <c r="EG35" s="663" t="b">
        <f t="shared" si="40"/>
        <v>1</v>
      </c>
      <c r="EH35" s="666" t="b">
        <f t="shared" si="41"/>
        <v>1</v>
      </c>
      <c r="EI35" s="663" t="b">
        <f t="shared" si="42"/>
        <v>1</v>
      </c>
      <c r="EJ35" s="663" t="b">
        <f t="shared" si="43"/>
        <v>1</v>
      </c>
      <c r="EK35" s="666" t="b">
        <f t="shared" si="44"/>
        <v>1</v>
      </c>
      <c r="EL35" s="663" t="b">
        <f t="shared" si="45"/>
        <v>1</v>
      </c>
      <c r="EM35" s="663" t="b">
        <f t="shared" si="46"/>
        <v>0</v>
      </c>
      <c r="EN35" s="666" t="b">
        <f t="shared" si="47"/>
        <v>0</v>
      </c>
      <c r="EO35" s="403"/>
    </row>
    <row r="36" spans="1:145">
      <c r="A36" s="411" t="s">
        <v>453</v>
      </c>
      <c r="B36" s="412" t="s">
        <v>483</v>
      </c>
      <c r="C36" s="413">
        <v>101499</v>
      </c>
      <c r="D36" s="413">
        <v>10</v>
      </c>
      <c r="E36" s="414"/>
      <c r="F36" s="416"/>
      <c r="G36" s="416"/>
      <c r="H36" s="416"/>
      <c r="I36" s="417"/>
      <c r="J36" s="417"/>
      <c r="K36" s="402"/>
      <c r="L36" s="414"/>
      <c r="M36" s="416"/>
      <c r="N36" s="416"/>
      <c r="O36" s="214"/>
      <c r="P36" s="214"/>
      <c r="Q36" s="416"/>
      <c r="R36" s="416"/>
      <c r="S36" s="416"/>
      <c r="T36" s="416"/>
      <c r="U36" s="416"/>
      <c r="V36" s="417"/>
      <c r="W36" s="419"/>
      <c r="X36" s="414"/>
      <c r="Y36" s="416"/>
      <c r="Z36" s="416"/>
      <c r="AA36" s="214"/>
      <c r="AB36" s="214"/>
      <c r="AC36" s="416"/>
      <c r="AD36" s="416"/>
      <c r="AE36" s="416"/>
      <c r="AF36" s="416"/>
      <c r="AG36" s="416"/>
      <c r="AH36" s="417"/>
      <c r="AI36" s="419"/>
      <c r="AJ36" s="420" t="str">
        <f t="shared" si="0"/>
        <v xml:space="preserve"> </v>
      </c>
      <c r="AK36" s="421" t="str">
        <f t="shared" si="1"/>
        <v xml:space="preserve"> </v>
      </c>
      <c r="AL36" s="421" t="str">
        <f t="shared" si="2"/>
        <v xml:space="preserve"> </v>
      </c>
      <c r="AM36" s="421" t="str">
        <f t="shared" si="3"/>
        <v xml:space="preserve"> </v>
      </c>
      <c r="AN36" s="421" t="str">
        <f t="shared" si="4"/>
        <v xml:space="preserve"> </v>
      </c>
      <c r="AO36" s="421" t="str">
        <f t="shared" si="5"/>
        <v xml:space="preserve"> </v>
      </c>
      <c r="AP36" s="421" t="str">
        <f t="shared" si="6"/>
        <v xml:space="preserve"> </v>
      </c>
      <c r="AQ36" s="421" t="str">
        <f t="shared" si="7"/>
        <v xml:space="preserve"> </v>
      </c>
      <c r="AR36" s="421" t="str">
        <f t="shared" si="8"/>
        <v xml:space="preserve"> </v>
      </c>
      <c r="AS36" s="421" t="str">
        <f t="shared" si="9"/>
        <v xml:space="preserve"> </v>
      </c>
      <c r="AT36" s="421" t="str">
        <f t="shared" si="10"/>
        <v xml:space="preserve"> </v>
      </c>
      <c r="AU36" s="422" t="str">
        <f t="shared" si="11"/>
        <v xml:space="preserve"> </v>
      </c>
      <c r="AV36" s="423"/>
      <c r="AW36" s="417"/>
      <c r="AX36" s="419"/>
      <c r="AY36" s="414"/>
      <c r="AZ36" s="417"/>
      <c r="BA36" s="402"/>
      <c r="BB36" s="420" t="str">
        <f t="shared" si="12"/>
        <v xml:space="preserve"> </v>
      </c>
      <c r="BC36" s="421" t="str">
        <f t="shared" si="13"/>
        <v xml:space="preserve"> </v>
      </c>
      <c r="BD36" s="422" t="str">
        <f t="shared" si="14"/>
        <v xml:space="preserve"> </v>
      </c>
      <c r="BE36" s="176"/>
      <c r="BF36" s="417"/>
      <c r="BG36" s="419"/>
      <c r="BH36" s="178"/>
      <c r="BI36" s="417"/>
      <c r="BJ36" s="419"/>
      <c r="BK36" s="178"/>
      <c r="BL36" s="417"/>
      <c r="BM36" s="419"/>
      <c r="BN36" s="426" t="str">
        <f t="shared" si="15"/>
        <v/>
      </c>
      <c r="BO36" s="427" t="str">
        <f t="shared" si="16"/>
        <v/>
      </c>
      <c r="BP36" s="428" t="str">
        <f t="shared" si="17"/>
        <v/>
      </c>
      <c r="BQ36" s="178"/>
      <c r="BR36" s="417"/>
      <c r="BS36" s="419"/>
      <c r="BT36" s="198"/>
      <c r="BU36" s="177"/>
      <c r="BV36" s="177"/>
      <c r="BW36" s="417">
        <v>454</v>
      </c>
      <c r="BX36" s="417">
        <v>530</v>
      </c>
      <c r="BY36" s="418">
        <v>508</v>
      </c>
      <c r="BZ36" s="178">
        <v>334</v>
      </c>
      <c r="CA36" s="177">
        <v>338</v>
      </c>
      <c r="CB36" s="177">
        <v>350</v>
      </c>
      <c r="CC36" s="177">
        <v>322</v>
      </c>
      <c r="CD36" s="177">
        <v>283</v>
      </c>
      <c r="CE36" s="436">
        <v>269</v>
      </c>
      <c r="CF36" s="417">
        <v>306</v>
      </c>
      <c r="CG36" s="419">
        <v>306</v>
      </c>
      <c r="CH36" s="178"/>
      <c r="CI36" s="177"/>
      <c r="CJ36" s="177"/>
      <c r="CK36" s="177"/>
      <c r="CL36" s="177"/>
      <c r="CM36" s="177"/>
      <c r="CN36" s="417"/>
      <c r="CO36" s="419"/>
      <c r="CP36" s="421">
        <f t="shared" si="49"/>
        <v>334</v>
      </c>
      <c r="CQ36" s="421">
        <f t="shared" si="50"/>
        <v>338</v>
      </c>
      <c r="CR36" s="421">
        <f t="shared" si="18"/>
        <v>350</v>
      </c>
      <c r="CS36" s="421">
        <f t="shared" si="19"/>
        <v>322</v>
      </c>
      <c r="CT36" s="421">
        <f t="shared" si="20"/>
        <v>283</v>
      </c>
      <c r="CU36" s="421">
        <f t="shared" si="21"/>
        <v>269</v>
      </c>
      <c r="CV36" s="421">
        <f t="shared" si="22"/>
        <v>306</v>
      </c>
      <c r="CW36" s="429">
        <f t="shared" si="23"/>
        <v>306</v>
      </c>
      <c r="CX36" s="436">
        <v>154</v>
      </c>
      <c r="CY36" s="417">
        <v>130</v>
      </c>
      <c r="CZ36" s="419">
        <v>188</v>
      </c>
      <c r="DA36" s="437">
        <v>15</v>
      </c>
      <c r="DB36" s="417">
        <v>22</v>
      </c>
      <c r="DC36" s="419">
        <v>22</v>
      </c>
      <c r="DD36" s="430">
        <f t="shared" si="24"/>
        <v>100</v>
      </c>
      <c r="DE36" s="431">
        <f t="shared" si="25"/>
        <v>154</v>
      </c>
      <c r="DF36" s="428">
        <f t="shared" si="26"/>
        <v>96</v>
      </c>
      <c r="DG36" s="438">
        <v>64</v>
      </c>
      <c r="DH36" s="417">
        <v>77</v>
      </c>
      <c r="DI36" s="418">
        <v>109</v>
      </c>
      <c r="DJ36" s="863"/>
      <c r="DK36" s="863"/>
      <c r="DL36" s="863"/>
      <c r="DM36" s="440">
        <v>111</v>
      </c>
      <c r="DN36" s="417">
        <v>37</v>
      </c>
      <c r="DO36" s="418">
        <v>53</v>
      </c>
      <c r="DP36" s="430">
        <f t="shared" si="27"/>
        <v>147</v>
      </c>
      <c r="DQ36" s="431">
        <f t="shared" si="28"/>
        <v>169</v>
      </c>
      <c r="DR36" s="428">
        <f t="shared" si="29"/>
        <v>107</v>
      </c>
      <c r="DS36" s="550"/>
      <c r="DT36" s="591"/>
      <c r="DU36" s="197"/>
      <c r="DV36" s="403"/>
      <c r="DW36" s="669" t="b">
        <f t="shared" si="30"/>
        <v>0</v>
      </c>
      <c r="DX36" s="663" t="b">
        <f t="shared" si="31"/>
        <v>0</v>
      </c>
      <c r="DY36" s="666" t="b">
        <f t="shared" si="32"/>
        <v>1</v>
      </c>
      <c r="DZ36" s="663" t="b">
        <f t="shared" si="33"/>
        <v>0</v>
      </c>
      <c r="EA36" s="663" t="b">
        <f t="shared" si="34"/>
        <v>0</v>
      </c>
      <c r="EB36" s="666" t="b">
        <f t="shared" si="35"/>
        <v>1</v>
      </c>
      <c r="EC36" s="663" t="b">
        <f t="shared" si="36"/>
        <v>0</v>
      </c>
      <c r="ED36" s="663" t="b">
        <f t="shared" si="37"/>
        <v>0</v>
      </c>
      <c r="EE36" s="666" t="b">
        <f t="shared" si="38"/>
        <v>1</v>
      </c>
      <c r="EF36" s="665" t="b">
        <f t="shared" si="39"/>
        <v>1</v>
      </c>
      <c r="EG36" s="663" t="b">
        <f t="shared" si="40"/>
        <v>1</v>
      </c>
      <c r="EH36" s="666" t="b">
        <f t="shared" si="41"/>
        <v>1</v>
      </c>
      <c r="EI36" s="663" t="b">
        <f t="shared" si="42"/>
        <v>1</v>
      </c>
      <c r="EJ36" s="663" t="b">
        <f t="shared" si="43"/>
        <v>1</v>
      </c>
      <c r="EK36" s="666" t="b">
        <f t="shared" si="44"/>
        <v>1</v>
      </c>
      <c r="EL36" s="663" t="b">
        <f t="shared" si="45"/>
        <v>1</v>
      </c>
      <c r="EM36" s="663" t="b">
        <f t="shared" si="46"/>
        <v>0</v>
      </c>
      <c r="EN36" s="666" t="b">
        <f t="shared" si="47"/>
        <v>0</v>
      </c>
      <c r="EO36" s="403"/>
    </row>
    <row r="37" spans="1:145" ht="13.5" thickBot="1">
      <c r="A37" s="411" t="s">
        <v>453</v>
      </c>
      <c r="B37" s="412" t="s">
        <v>484</v>
      </c>
      <c r="C37" s="413">
        <v>101602</v>
      </c>
      <c r="D37" s="413">
        <v>10</v>
      </c>
      <c r="E37" s="414"/>
      <c r="F37" s="416"/>
      <c r="G37" s="416"/>
      <c r="H37" s="416"/>
      <c r="I37" s="417"/>
      <c r="J37" s="417"/>
      <c r="K37" s="402"/>
      <c r="L37" s="414"/>
      <c r="M37" s="416"/>
      <c r="N37" s="416"/>
      <c r="O37" s="214"/>
      <c r="P37" s="214"/>
      <c r="Q37" s="416"/>
      <c r="R37" s="416"/>
      <c r="S37" s="416"/>
      <c r="T37" s="416"/>
      <c r="U37" s="416"/>
      <c r="V37" s="417"/>
      <c r="W37" s="419"/>
      <c r="X37" s="414"/>
      <c r="Y37" s="416"/>
      <c r="Z37" s="416"/>
      <c r="AA37" s="214"/>
      <c r="AB37" s="214"/>
      <c r="AC37" s="416"/>
      <c r="AD37" s="416"/>
      <c r="AE37" s="416"/>
      <c r="AF37" s="416"/>
      <c r="AG37" s="416"/>
      <c r="AH37" s="417"/>
      <c r="AI37" s="419"/>
      <c r="AJ37" s="420" t="str">
        <f t="shared" si="0"/>
        <v xml:space="preserve"> </v>
      </c>
      <c r="AK37" s="421" t="str">
        <f t="shared" si="1"/>
        <v xml:space="preserve"> </v>
      </c>
      <c r="AL37" s="421" t="str">
        <f t="shared" si="2"/>
        <v xml:space="preserve"> </v>
      </c>
      <c r="AM37" s="421" t="str">
        <f t="shared" si="3"/>
        <v xml:space="preserve"> </v>
      </c>
      <c r="AN37" s="421" t="str">
        <f t="shared" si="4"/>
        <v xml:space="preserve"> </v>
      </c>
      <c r="AO37" s="421" t="str">
        <f t="shared" si="5"/>
        <v xml:space="preserve"> </v>
      </c>
      <c r="AP37" s="421" t="str">
        <f t="shared" si="6"/>
        <v xml:space="preserve"> </v>
      </c>
      <c r="AQ37" s="421" t="str">
        <f t="shared" si="7"/>
        <v xml:space="preserve"> </v>
      </c>
      <c r="AR37" s="421" t="str">
        <f t="shared" si="8"/>
        <v xml:space="preserve"> </v>
      </c>
      <c r="AS37" s="421" t="str">
        <f t="shared" si="9"/>
        <v xml:space="preserve"> </v>
      </c>
      <c r="AT37" s="421" t="str">
        <f t="shared" si="10"/>
        <v xml:space="preserve"> </v>
      </c>
      <c r="AU37" s="422" t="str">
        <f t="shared" si="11"/>
        <v xml:space="preserve"> </v>
      </c>
      <c r="AV37" s="423"/>
      <c r="AW37" s="417"/>
      <c r="AX37" s="419"/>
      <c r="AY37" s="414"/>
      <c r="AZ37" s="417"/>
      <c r="BA37" s="402"/>
      <c r="BB37" s="420" t="str">
        <f t="shared" si="12"/>
        <v xml:space="preserve"> </v>
      </c>
      <c r="BC37" s="421" t="str">
        <f t="shared" si="13"/>
        <v xml:space="preserve"> </v>
      </c>
      <c r="BD37" s="422" t="str">
        <f t="shared" si="14"/>
        <v xml:space="preserve"> </v>
      </c>
      <c r="BE37" s="176"/>
      <c r="BF37" s="417"/>
      <c r="BG37" s="419"/>
      <c r="BH37" s="178"/>
      <c r="BI37" s="417"/>
      <c r="BJ37" s="419"/>
      <c r="BK37" s="178"/>
      <c r="BL37" s="417"/>
      <c r="BM37" s="419"/>
      <c r="BN37" s="426" t="str">
        <f t="shared" si="15"/>
        <v/>
      </c>
      <c r="BO37" s="427" t="str">
        <f t="shared" si="16"/>
        <v/>
      </c>
      <c r="BP37" s="428" t="str">
        <f t="shared" si="17"/>
        <v/>
      </c>
      <c r="BQ37" s="178"/>
      <c r="BR37" s="417"/>
      <c r="BS37" s="419"/>
      <c r="BT37" s="198"/>
      <c r="BU37" s="177"/>
      <c r="BV37" s="177"/>
      <c r="BW37" s="417">
        <v>530</v>
      </c>
      <c r="BX37" s="417">
        <v>652</v>
      </c>
      <c r="BY37" s="418">
        <v>733</v>
      </c>
      <c r="BZ37" s="178">
        <v>379</v>
      </c>
      <c r="CA37" s="177">
        <v>345</v>
      </c>
      <c r="CB37" s="177">
        <v>402</v>
      </c>
      <c r="CC37" s="177">
        <v>441</v>
      </c>
      <c r="CD37" s="177">
        <v>292</v>
      </c>
      <c r="CE37" s="436">
        <v>303</v>
      </c>
      <c r="CF37" s="417">
        <v>396</v>
      </c>
      <c r="CG37" s="419">
        <v>280</v>
      </c>
      <c r="CH37" s="178"/>
      <c r="CI37" s="177"/>
      <c r="CJ37" s="177"/>
      <c r="CK37" s="177"/>
      <c r="CL37" s="177"/>
      <c r="CM37" s="177"/>
      <c r="CN37" s="417"/>
      <c r="CO37" s="419"/>
      <c r="CP37" s="421">
        <f t="shared" si="49"/>
        <v>379</v>
      </c>
      <c r="CQ37" s="421">
        <f t="shared" si="50"/>
        <v>345</v>
      </c>
      <c r="CR37" s="421">
        <f t="shared" si="18"/>
        <v>402</v>
      </c>
      <c r="CS37" s="421">
        <f t="shared" si="19"/>
        <v>441</v>
      </c>
      <c r="CT37" s="421">
        <f t="shared" si="20"/>
        <v>292</v>
      </c>
      <c r="CU37" s="421">
        <f t="shared" si="21"/>
        <v>303</v>
      </c>
      <c r="CV37" s="421">
        <f t="shared" si="22"/>
        <v>396</v>
      </c>
      <c r="CW37" s="429">
        <f t="shared" si="23"/>
        <v>280</v>
      </c>
      <c r="CX37" s="436">
        <v>187</v>
      </c>
      <c r="CY37" s="417">
        <v>236</v>
      </c>
      <c r="CZ37" s="419">
        <v>182</v>
      </c>
      <c r="DA37" s="437">
        <v>28</v>
      </c>
      <c r="DB37" s="417">
        <v>30</v>
      </c>
      <c r="DC37" s="419">
        <v>28</v>
      </c>
      <c r="DD37" s="430">
        <f t="shared" si="24"/>
        <v>88</v>
      </c>
      <c r="DE37" s="431">
        <f t="shared" si="25"/>
        <v>130</v>
      </c>
      <c r="DF37" s="428">
        <f t="shared" si="26"/>
        <v>70</v>
      </c>
      <c r="DG37" s="438">
        <v>185</v>
      </c>
      <c r="DH37" s="417">
        <v>93</v>
      </c>
      <c r="DI37" s="418">
        <v>77</v>
      </c>
      <c r="DJ37" s="863"/>
      <c r="DK37" s="863"/>
      <c r="DL37" s="863"/>
      <c r="DM37" s="591">
        <v>67</v>
      </c>
      <c r="DN37" s="417">
        <v>112</v>
      </c>
      <c r="DO37" s="418">
        <v>0</v>
      </c>
      <c r="DP37" s="430">
        <f t="shared" si="27"/>
        <v>189</v>
      </c>
      <c r="DQ37" s="431">
        <f t="shared" si="28"/>
        <v>87</v>
      </c>
      <c r="DR37" s="428">
        <f t="shared" si="29"/>
        <v>226</v>
      </c>
      <c r="DS37" s="550"/>
      <c r="DT37" s="591"/>
      <c r="DU37" s="197"/>
      <c r="DV37" s="403"/>
      <c r="DW37" s="669" t="b">
        <f t="shared" si="30"/>
        <v>0</v>
      </c>
      <c r="DX37" s="663" t="b">
        <f t="shared" si="31"/>
        <v>0</v>
      </c>
      <c r="DY37" s="666" t="b">
        <f t="shared" si="32"/>
        <v>1</v>
      </c>
      <c r="DZ37" s="663" t="b">
        <f t="shared" si="33"/>
        <v>0</v>
      </c>
      <c r="EA37" s="663" t="b">
        <f t="shared" si="34"/>
        <v>0</v>
      </c>
      <c r="EB37" s="666" t="b">
        <f t="shared" si="35"/>
        <v>1</v>
      </c>
      <c r="EC37" s="663" t="b">
        <f t="shared" si="36"/>
        <v>0</v>
      </c>
      <c r="ED37" s="663" t="b">
        <f t="shared" si="37"/>
        <v>0</v>
      </c>
      <c r="EE37" s="666" t="b">
        <f t="shared" si="38"/>
        <v>1</v>
      </c>
      <c r="EF37" s="665" t="b">
        <f t="shared" si="39"/>
        <v>1</v>
      </c>
      <c r="EG37" s="663" t="b">
        <f t="shared" si="40"/>
        <v>1</v>
      </c>
      <c r="EH37" s="666" t="b">
        <f t="shared" si="41"/>
        <v>1</v>
      </c>
      <c r="EI37" s="663" t="b">
        <f t="shared" si="42"/>
        <v>1</v>
      </c>
      <c r="EJ37" s="663" t="b">
        <f t="shared" si="43"/>
        <v>1</v>
      </c>
      <c r="EK37" s="666" t="b">
        <f t="shared" si="44"/>
        <v>1</v>
      </c>
      <c r="EL37" s="663" t="b">
        <f t="shared" si="45"/>
        <v>1</v>
      </c>
      <c r="EM37" s="663" t="b">
        <f t="shared" si="46"/>
        <v>0</v>
      </c>
      <c r="EN37" s="666" t="b">
        <f t="shared" si="47"/>
        <v>0</v>
      </c>
      <c r="EO37" s="403"/>
    </row>
    <row r="38" spans="1:145" ht="13.5" thickBot="1">
      <c r="A38" s="411" t="s">
        <v>453</v>
      </c>
      <c r="B38" s="224" t="s">
        <v>485</v>
      </c>
      <c r="C38" s="413">
        <v>101897</v>
      </c>
      <c r="D38" s="413">
        <v>10</v>
      </c>
      <c r="E38" s="414"/>
      <c r="F38" s="416"/>
      <c r="G38" s="416"/>
      <c r="H38" s="416"/>
      <c r="I38" s="417"/>
      <c r="J38" s="417"/>
      <c r="K38" s="402"/>
      <c r="L38" s="414"/>
      <c r="M38" s="416"/>
      <c r="N38" s="416"/>
      <c r="O38" s="214"/>
      <c r="P38" s="214"/>
      <c r="Q38" s="416"/>
      <c r="R38" s="416"/>
      <c r="S38" s="416"/>
      <c r="T38" s="416"/>
      <c r="U38" s="416"/>
      <c r="V38" s="417"/>
      <c r="W38" s="419"/>
      <c r="X38" s="414"/>
      <c r="Y38" s="416"/>
      <c r="Z38" s="416"/>
      <c r="AA38" s="214"/>
      <c r="AB38" s="214"/>
      <c r="AC38" s="416"/>
      <c r="AD38" s="416"/>
      <c r="AE38" s="416"/>
      <c r="AF38" s="416"/>
      <c r="AG38" s="416"/>
      <c r="AH38" s="417"/>
      <c r="AI38" s="419"/>
      <c r="AJ38" s="420" t="str">
        <f t="shared" si="0"/>
        <v xml:space="preserve"> </v>
      </c>
      <c r="AK38" s="421" t="str">
        <f t="shared" si="1"/>
        <v xml:space="preserve"> </v>
      </c>
      <c r="AL38" s="421" t="str">
        <f t="shared" si="2"/>
        <v xml:space="preserve"> </v>
      </c>
      <c r="AM38" s="421" t="str">
        <f t="shared" si="3"/>
        <v xml:space="preserve"> </v>
      </c>
      <c r="AN38" s="421" t="str">
        <f t="shared" si="4"/>
        <v xml:space="preserve"> </v>
      </c>
      <c r="AO38" s="421" t="str">
        <f t="shared" si="5"/>
        <v xml:space="preserve"> </v>
      </c>
      <c r="AP38" s="421" t="str">
        <f t="shared" si="6"/>
        <v xml:space="preserve"> </v>
      </c>
      <c r="AQ38" s="421" t="str">
        <f t="shared" si="7"/>
        <v xml:space="preserve"> </v>
      </c>
      <c r="AR38" s="421" t="str">
        <f t="shared" si="8"/>
        <v xml:space="preserve"> </v>
      </c>
      <c r="AS38" s="421" t="str">
        <f t="shared" si="9"/>
        <v xml:space="preserve"> </v>
      </c>
      <c r="AT38" s="421" t="str">
        <f t="shared" si="10"/>
        <v xml:space="preserve"> </v>
      </c>
      <c r="AU38" s="422" t="str">
        <f t="shared" si="11"/>
        <v xml:space="preserve"> </v>
      </c>
      <c r="AV38" s="423"/>
      <c r="AW38" s="417"/>
      <c r="AX38" s="419"/>
      <c r="AY38" s="414"/>
      <c r="AZ38" s="417"/>
      <c r="BA38" s="402"/>
      <c r="BB38" s="420" t="str">
        <f t="shared" si="12"/>
        <v xml:space="preserve"> </v>
      </c>
      <c r="BC38" s="421" t="str">
        <f t="shared" si="13"/>
        <v xml:space="preserve"> </v>
      </c>
      <c r="BD38" s="422" t="str">
        <f t="shared" si="14"/>
        <v xml:space="preserve"> </v>
      </c>
      <c r="BE38" s="176"/>
      <c r="BF38" s="417"/>
      <c r="BG38" s="419"/>
      <c r="BH38" s="178"/>
      <c r="BI38" s="417"/>
      <c r="BJ38" s="419"/>
      <c r="BK38" s="178"/>
      <c r="BL38" s="417"/>
      <c r="BM38" s="419"/>
      <c r="BN38" s="426" t="str">
        <f t="shared" si="15"/>
        <v/>
      </c>
      <c r="BO38" s="427" t="str">
        <f t="shared" si="16"/>
        <v/>
      </c>
      <c r="BP38" s="428" t="str">
        <f t="shared" si="17"/>
        <v/>
      </c>
      <c r="BQ38" s="178"/>
      <c r="BR38" s="417"/>
      <c r="BS38" s="419"/>
      <c r="BT38" s="198"/>
      <c r="BU38" s="177"/>
      <c r="BV38" s="177"/>
      <c r="BW38" s="417">
        <v>834</v>
      </c>
      <c r="BX38" s="417">
        <v>904</v>
      </c>
      <c r="BY38" s="418">
        <v>1206</v>
      </c>
      <c r="BZ38" s="178">
        <v>439</v>
      </c>
      <c r="CA38" s="177">
        <v>399</v>
      </c>
      <c r="CB38" s="177">
        <v>455</v>
      </c>
      <c r="CC38" s="177">
        <v>220</v>
      </c>
      <c r="CD38" s="177">
        <v>333</v>
      </c>
      <c r="CE38" s="912">
        <v>186</v>
      </c>
      <c r="CF38" s="417">
        <v>491</v>
      </c>
      <c r="CG38" s="419">
        <v>570</v>
      </c>
      <c r="CH38" s="178"/>
      <c r="CI38" s="177"/>
      <c r="CJ38" s="177"/>
      <c r="CK38" s="177"/>
      <c r="CL38" s="177"/>
      <c r="CM38" s="177"/>
      <c r="CN38" s="417"/>
      <c r="CO38" s="419"/>
      <c r="CP38" s="421">
        <f t="shared" si="49"/>
        <v>439</v>
      </c>
      <c r="CQ38" s="421">
        <f t="shared" si="50"/>
        <v>399</v>
      </c>
      <c r="CR38" s="421">
        <f t="shared" si="18"/>
        <v>455</v>
      </c>
      <c r="CS38" s="421">
        <f t="shared" si="19"/>
        <v>220</v>
      </c>
      <c r="CT38" s="421">
        <f t="shared" si="20"/>
        <v>333</v>
      </c>
      <c r="CU38" s="911">
        <f t="shared" si="21"/>
        <v>186</v>
      </c>
      <c r="CV38" s="421">
        <f t="shared" si="22"/>
        <v>491</v>
      </c>
      <c r="CW38" s="429">
        <f t="shared" si="23"/>
        <v>570</v>
      </c>
      <c r="CX38" s="436">
        <v>131</v>
      </c>
      <c r="CY38" s="417">
        <v>370</v>
      </c>
      <c r="CZ38" s="419">
        <v>420</v>
      </c>
      <c r="DA38" s="437">
        <v>9</v>
      </c>
      <c r="DB38" s="417">
        <v>36</v>
      </c>
      <c r="DC38" s="419">
        <v>39</v>
      </c>
      <c r="DD38" s="430">
        <f t="shared" si="24"/>
        <v>46</v>
      </c>
      <c r="DE38" s="431">
        <f t="shared" si="25"/>
        <v>85</v>
      </c>
      <c r="DF38" s="428">
        <f t="shared" si="26"/>
        <v>111</v>
      </c>
      <c r="DG38" s="438">
        <v>74</v>
      </c>
      <c r="DH38" s="417">
        <v>108</v>
      </c>
      <c r="DI38" s="434">
        <v>201</v>
      </c>
      <c r="DJ38" s="863"/>
      <c r="DK38" s="863"/>
      <c r="DL38" s="863"/>
      <c r="DM38" s="440">
        <v>93</v>
      </c>
      <c r="DN38" s="417">
        <v>38</v>
      </c>
      <c r="DO38" s="418">
        <v>63</v>
      </c>
      <c r="DP38" s="430">
        <f t="shared" si="27"/>
        <v>53</v>
      </c>
      <c r="DQ38" s="431">
        <f t="shared" si="28"/>
        <v>187</v>
      </c>
      <c r="DR38" s="910">
        <f t="shared" si="29"/>
        <v>-78</v>
      </c>
      <c r="DS38" s="485"/>
      <c r="DT38" s="591"/>
      <c r="DU38" s="197"/>
      <c r="DV38" s="403"/>
      <c r="DW38" s="669" t="b">
        <f t="shared" si="30"/>
        <v>0</v>
      </c>
      <c r="DX38" s="663" t="b">
        <f t="shared" si="31"/>
        <v>0</v>
      </c>
      <c r="DY38" s="666" t="b">
        <f t="shared" si="32"/>
        <v>1</v>
      </c>
      <c r="DZ38" s="663" t="b">
        <f t="shared" si="33"/>
        <v>0</v>
      </c>
      <c r="EA38" s="663" t="b">
        <f t="shared" si="34"/>
        <v>0</v>
      </c>
      <c r="EB38" s="666" t="b">
        <f t="shared" si="35"/>
        <v>1</v>
      </c>
      <c r="EC38" s="663" t="b">
        <f t="shared" si="36"/>
        <v>0</v>
      </c>
      <c r="ED38" s="663" t="b">
        <f t="shared" si="37"/>
        <v>0</v>
      </c>
      <c r="EE38" s="666" t="b">
        <f t="shared" si="38"/>
        <v>1</v>
      </c>
      <c r="EF38" s="665" t="b">
        <f t="shared" si="39"/>
        <v>1</v>
      </c>
      <c r="EG38" s="663" t="b">
        <f t="shared" si="40"/>
        <v>1</v>
      </c>
      <c r="EH38" s="666" t="b">
        <f t="shared" si="41"/>
        <v>1</v>
      </c>
      <c r="EI38" s="663" t="b">
        <f t="shared" si="42"/>
        <v>1</v>
      </c>
      <c r="EJ38" s="663" t="b">
        <f t="shared" si="43"/>
        <v>1</v>
      </c>
      <c r="EK38" s="666" t="b">
        <f t="shared" si="44"/>
        <v>1</v>
      </c>
      <c r="EL38" s="663" t="b">
        <f t="shared" si="45"/>
        <v>1</v>
      </c>
      <c r="EM38" s="663" t="b">
        <f t="shared" si="46"/>
        <v>0</v>
      </c>
      <c r="EN38" s="666" t="b">
        <f t="shared" si="47"/>
        <v>0</v>
      </c>
      <c r="EO38" s="403"/>
    </row>
    <row r="39" spans="1:145">
      <c r="A39" s="411" t="s">
        <v>453</v>
      </c>
      <c r="B39" s="412" t="s">
        <v>486</v>
      </c>
      <c r="C39" s="413">
        <v>102076</v>
      </c>
      <c r="D39" s="413">
        <v>10</v>
      </c>
      <c r="E39" s="414"/>
      <c r="F39" s="416"/>
      <c r="G39" s="416"/>
      <c r="H39" s="416"/>
      <c r="I39" s="417"/>
      <c r="J39" s="417"/>
      <c r="K39" s="402"/>
      <c r="L39" s="414"/>
      <c r="M39" s="416"/>
      <c r="N39" s="416"/>
      <c r="O39" s="214"/>
      <c r="P39" s="214"/>
      <c r="Q39" s="416"/>
      <c r="R39" s="416"/>
      <c r="S39" s="416"/>
      <c r="T39" s="416"/>
      <c r="U39" s="416"/>
      <c r="V39" s="417"/>
      <c r="W39" s="419"/>
      <c r="X39" s="414"/>
      <c r="Y39" s="416"/>
      <c r="Z39" s="416"/>
      <c r="AA39" s="214"/>
      <c r="AB39" s="214"/>
      <c r="AC39" s="416"/>
      <c r="AD39" s="416"/>
      <c r="AE39" s="416"/>
      <c r="AF39" s="416"/>
      <c r="AG39" s="416"/>
      <c r="AH39" s="417"/>
      <c r="AI39" s="419"/>
      <c r="AJ39" s="420" t="str">
        <f t="shared" si="0"/>
        <v xml:space="preserve"> </v>
      </c>
      <c r="AK39" s="421" t="str">
        <f t="shared" si="1"/>
        <v xml:space="preserve"> </v>
      </c>
      <c r="AL39" s="421" t="str">
        <f t="shared" si="2"/>
        <v xml:space="preserve"> </v>
      </c>
      <c r="AM39" s="421" t="str">
        <f t="shared" si="3"/>
        <v xml:space="preserve"> </v>
      </c>
      <c r="AN39" s="421" t="str">
        <f t="shared" si="4"/>
        <v xml:space="preserve"> </v>
      </c>
      <c r="AO39" s="421" t="str">
        <f t="shared" si="5"/>
        <v xml:space="preserve"> </v>
      </c>
      <c r="AP39" s="421" t="str">
        <f t="shared" si="6"/>
        <v xml:space="preserve"> </v>
      </c>
      <c r="AQ39" s="421" t="str">
        <f t="shared" si="7"/>
        <v xml:space="preserve"> </v>
      </c>
      <c r="AR39" s="421" t="str">
        <f t="shared" si="8"/>
        <v xml:space="preserve"> </v>
      </c>
      <c r="AS39" s="421" t="str">
        <f t="shared" si="9"/>
        <v xml:space="preserve"> </v>
      </c>
      <c r="AT39" s="421" t="str">
        <f t="shared" si="10"/>
        <v xml:space="preserve"> </v>
      </c>
      <c r="AU39" s="422" t="str">
        <f t="shared" si="11"/>
        <v xml:space="preserve"> </v>
      </c>
      <c r="AV39" s="423"/>
      <c r="AW39" s="417"/>
      <c r="AX39" s="419"/>
      <c r="AY39" s="414"/>
      <c r="AZ39" s="417"/>
      <c r="BA39" s="402"/>
      <c r="BB39" s="420" t="str">
        <f t="shared" si="12"/>
        <v xml:space="preserve"> </v>
      </c>
      <c r="BC39" s="421" t="str">
        <f t="shared" si="13"/>
        <v xml:space="preserve"> </v>
      </c>
      <c r="BD39" s="422" t="str">
        <f t="shared" si="14"/>
        <v xml:space="preserve"> </v>
      </c>
      <c r="BE39" s="176"/>
      <c r="BF39" s="417"/>
      <c r="BG39" s="419"/>
      <c r="BH39" s="178"/>
      <c r="BI39" s="417"/>
      <c r="BJ39" s="419"/>
      <c r="BK39" s="178"/>
      <c r="BL39" s="417"/>
      <c r="BM39" s="419"/>
      <c r="BN39" s="426" t="str">
        <f t="shared" si="15"/>
        <v/>
      </c>
      <c r="BO39" s="427" t="str">
        <f t="shared" si="16"/>
        <v/>
      </c>
      <c r="BP39" s="428" t="str">
        <f t="shared" si="17"/>
        <v/>
      </c>
      <c r="BQ39" s="178"/>
      <c r="BR39" s="417"/>
      <c r="BS39" s="419"/>
      <c r="BT39" s="198"/>
      <c r="BU39" s="177"/>
      <c r="BV39" s="177"/>
      <c r="BW39" s="417">
        <v>809</v>
      </c>
      <c r="BX39" s="417">
        <v>822</v>
      </c>
      <c r="BY39" s="418">
        <v>937</v>
      </c>
      <c r="BZ39" s="178">
        <v>371</v>
      </c>
      <c r="CA39" s="177">
        <v>418</v>
      </c>
      <c r="CB39" s="177">
        <v>434</v>
      </c>
      <c r="CC39" s="177">
        <v>450</v>
      </c>
      <c r="CD39" s="177">
        <v>394</v>
      </c>
      <c r="CE39" s="436">
        <v>465</v>
      </c>
      <c r="CF39" s="417">
        <v>478</v>
      </c>
      <c r="CG39" s="419">
        <v>539</v>
      </c>
      <c r="CH39" s="178"/>
      <c r="CI39" s="177"/>
      <c r="CJ39" s="177"/>
      <c r="CK39" s="177"/>
      <c r="CL39" s="177"/>
      <c r="CM39" s="177"/>
      <c r="CN39" s="417"/>
      <c r="CO39" s="419"/>
      <c r="CP39" s="421">
        <f t="shared" si="49"/>
        <v>371</v>
      </c>
      <c r="CQ39" s="421">
        <f t="shared" si="50"/>
        <v>418</v>
      </c>
      <c r="CR39" s="421">
        <f t="shared" si="18"/>
        <v>434</v>
      </c>
      <c r="CS39" s="421">
        <f t="shared" si="19"/>
        <v>450</v>
      </c>
      <c r="CT39" s="421">
        <f t="shared" si="20"/>
        <v>394</v>
      </c>
      <c r="CU39" s="421">
        <f t="shared" si="21"/>
        <v>465</v>
      </c>
      <c r="CV39" s="421">
        <f t="shared" si="22"/>
        <v>478</v>
      </c>
      <c r="CW39" s="429">
        <f t="shared" si="23"/>
        <v>539</v>
      </c>
      <c r="CX39" s="436">
        <v>342</v>
      </c>
      <c r="CY39" s="417">
        <v>332</v>
      </c>
      <c r="CZ39" s="419">
        <v>398</v>
      </c>
      <c r="DA39" s="437">
        <v>69</v>
      </c>
      <c r="DB39" s="417">
        <v>75</v>
      </c>
      <c r="DC39" s="419">
        <v>60</v>
      </c>
      <c r="DD39" s="430">
        <f t="shared" si="24"/>
        <v>54</v>
      </c>
      <c r="DE39" s="431">
        <f t="shared" si="25"/>
        <v>71</v>
      </c>
      <c r="DF39" s="428">
        <f t="shared" si="26"/>
        <v>81</v>
      </c>
      <c r="DG39" s="438">
        <v>93</v>
      </c>
      <c r="DH39" s="417">
        <v>109</v>
      </c>
      <c r="DI39" s="418">
        <v>75</v>
      </c>
      <c r="DJ39" s="863"/>
      <c r="DK39" s="863"/>
      <c r="DL39" s="863"/>
      <c r="DM39" s="440">
        <v>146</v>
      </c>
      <c r="DN39" s="417">
        <v>174</v>
      </c>
      <c r="DO39" s="418">
        <v>0</v>
      </c>
      <c r="DP39" s="430">
        <f t="shared" si="27"/>
        <v>211</v>
      </c>
      <c r="DQ39" s="431">
        <f t="shared" si="28"/>
        <v>111</v>
      </c>
      <c r="DR39" s="428">
        <f t="shared" si="29"/>
        <v>390</v>
      </c>
      <c r="DS39" s="550"/>
      <c r="DT39" s="591"/>
      <c r="DU39" s="197"/>
      <c r="DV39" s="403"/>
      <c r="DW39" s="669" t="b">
        <f t="shared" si="30"/>
        <v>0</v>
      </c>
      <c r="DX39" s="663" t="b">
        <f t="shared" si="31"/>
        <v>0</v>
      </c>
      <c r="DY39" s="666" t="b">
        <f t="shared" si="32"/>
        <v>1</v>
      </c>
      <c r="DZ39" s="663" t="b">
        <f t="shared" si="33"/>
        <v>0</v>
      </c>
      <c r="EA39" s="663" t="b">
        <f t="shared" si="34"/>
        <v>0</v>
      </c>
      <c r="EB39" s="666" t="b">
        <f t="shared" si="35"/>
        <v>1</v>
      </c>
      <c r="EC39" s="663" t="b">
        <f t="shared" si="36"/>
        <v>0</v>
      </c>
      <c r="ED39" s="663" t="b">
        <f t="shared" si="37"/>
        <v>0</v>
      </c>
      <c r="EE39" s="666" t="b">
        <f t="shared" si="38"/>
        <v>1</v>
      </c>
      <c r="EF39" s="665" t="b">
        <f t="shared" si="39"/>
        <v>1</v>
      </c>
      <c r="EG39" s="663" t="b">
        <f t="shared" si="40"/>
        <v>1</v>
      </c>
      <c r="EH39" s="666" t="b">
        <f t="shared" si="41"/>
        <v>1</v>
      </c>
      <c r="EI39" s="663" t="b">
        <f t="shared" si="42"/>
        <v>1</v>
      </c>
      <c r="EJ39" s="663" t="b">
        <f t="shared" si="43"/>
        <v>1</v>
      </c>
      <c r="EK39" s="666" t="b">
        <f t="shared" si="44"/>
        <v>1</v>
      </c>
      <c r="EL39" s="663" t="b">
        <f t="shared" si="45"/>
        <v>1</v>
      </c>
      <c r="EM39" s="663" t="b">
        <f t="shared" si="46"/>
        <v>0</v>
      </c>
      <c r="EN39" s="666" t="b">
        <f t="shared" si="47"/>
        <v>0</v>
      </c>
      <c r="EO39" s="403"/>
    </row>
    <row r="40" spans="1:145">
      <c r="A40" s="411" t="s">
        <v>453</v>
      </c>
      <c r="B40" s="412" t="s">
        <v>487</v>
      </c>
      <c r="C40" s="413">
        <v>102313</v>
      </c>
      <c r="D40" s="413">
        <v>12</v>
      </c>
      <c r="E40" s="414"/>
      <c r="F40" s="416"/>
      <c r="G40" s="416"/>
      <c r="H40" s="416"/>
      <c r="I40" s="417"/>
      <c r="J40" s="417"/>
      <c r="K40" s="402"/>
      <c r="L40" s="414"/>
      <c r="M40" s="416"/>
      <c r="N40" s="416"/>
      <c r="O40" s="214"/>
      <c r="P40" s="214"/>
      <c r="Q40" s="416"/>
      <c r="R40" s="416"/>
      <c r="S40" s="416"/>
      <c r="T40" s="416"/>
      <c r="U40" s="416"/>
      <c r="V40" s="417"/>
      <c r="W40" s="419"/>
      <c r="X40" s="414"/>
      <c r="Y40" s="416"/>
      <c r="Z40" s="416"/>
      <c r="AA40" s="214"/>
      <c r="AB40" s="214"/>
      <c r="AC40" s="416"/>
      <c r="AD40" s="416"/>
      <c r="AE40" s="416"/>
      <c r="AF40" s="416"/>
      <c r="AG40" s="416"/>
      <c r="AH40" s="417"/>
      <c r="AI40" s="419"/>
      <c r="AJ40" s="420" t="str">
        <f t="shared" si="0"/>
        <v xml:space="preserve"> </v>
      </c>
      <c r="AK40" s="421" t="str">
        <f t="shared" si="1"/>
        <v xml:space="preserve"> </v>
      </c>
      <c r="AL40" s="421" t="str">
        <f t="shared" si="2"/>
        <v xml:space="preserve"> </v>
      </c>
      <c r="AM40" s="421" t="str">
        <f t="shared" si="3"/>
        <v xml:space="preserve"> </v>
      </c>
      <c r="AN40" s="421" t="str">
        <f t="shared" si="4"/>
        <v xml:space="preserve"> </v>
      </c>
      <c r="AO40" s="421" t="str">
        <f t="shared" si="5"/>
        <v xml:space="preserve"> </v>
      </c>
      <c r="AP40" s="421" t="str">
        <f t="shared" si="6"/>
        <v xml:space="preserve"> </v>
      </c>
      <c r="AQ40" s="421" t="str">
        <f t="shared" si="7"/>
        <v xml:space="preserve"> </v>
      </c>
      <c r="AR40" s="421" t="str">
        <f t="shared" si="8"/>
        <v xml:space="preserve"> </v>
      </c>
      <c r="AS40" s="421" t="str">
        <f t="shared" si="9"/>
        <v xml:space="preserve"> </v>
      </c>
      <c r="AT40" s="421" t="str">
        <f t="shared" si="10"/>
        <v xml:space="preserve"> </v>
      </c>
      <c r="AU40" s="422" t="str">
        <f t="shared" si="11"/>
        <v xml:space="preserve"> </v>
      </c>
      <c r="AV40" s="423"/>
      <c r="AW40" s="417"/>
      <c r="AX40" s="419"/>
      <c r="AY40" s="414"/>
      <c r="AZ40" s="417"/>
      <c r="BA40" s="402"/>
      <c r="BB40" s="420" t="str">
        <f t="shared" si="12"/>
        <v xml:space="preserve"> </v>
      </c>
      <c r="BC40" s="421" t="str">
        <f t="shared" si="13"/>
        <v xml:space="preserve"> </v>
      </c>
      <c r="BD40" s="422" t="str">
        <f t="shared" si="14"/>
        <v xml:space="preserve"> </v>
      </c>
      <c r="BE40" s="176"/>
      <c r="BF40" s="417"/>
      <c r="BG40" s="419"/>
      <c r="BH40" s="178"/>
      <c r="BI40" s="417"/>
      <c r="BJ40" s="419"/>
      <c r="BK40" s="178"/>
      <c r="BL40" s="417"/>
      <c r="BM40" s="419"/>
      <c r="BN40" s="426" t="str">
        <f t="shared" si="15"/>
        <v/>
      </c>
      <c r="BO40" s="427" t="str">
        <f t="shared" si="16"/>
        <v/>
      </c>
      <c r="BP40" s="428" t="str">
        <f t="shared" si="17"/>
        <v/>
      </c>
      <c r="BQ40" s="178"/>
      <c r="BR40" s="417"/>
      <c r="BS40" s="419"/>
      <c r="BT40" s="198"/>
      <c r="BU40" s="177"/>
      <c r="BV40" s="177"/>
      <c r="BW40" s="417">
        <v>552</v>
      </c>
      <c r="BX40" s="417">
        <v>586</v>
      </c>
      <c r="BY40" s="418">
        <v>526</v>
      </c>
      <c r="BZ40" s="178">
        <v>241</v>
      </c>
      <c r="CA40" s="177">
        <v>289</v>
      </c>
      <c r="CB40" s="177">
        <v>265</v>
      </c>
      <c r="CC40" s="177">
        <v>240</v>
      </c>
      <c r="CD40" s="177">
        <v>275</v>
      </c>
      <c r="CE40" s="436">
        <v>219</v>
      </c>
      <c r="CF40" s="417">
        <v>269</v>
      </c>
      <c r="CG40" s="419">
        <v>239</v>
      </c>
      <c r="CH40" s="178"/>
      <c r="CI40" s="177"/>
      <c r="CJ40" s="177"/>
      <c r="CK40" s="177"/>
      <c r="CL40" s="177"/>
      <c r="CM40" s="177"/>
      <c r="CN40" s="417"/>
      <c r="CO40" s="419"/>
      <c r="CP40" s="421">
        <f t="shared" si="49"/>
        <v>241</v>
      </c>
      <c r="CQ40" s="421">
        <f t="shared" si="50"/>
        <v>289</v>
      </c>
      <c r="CR40" s="421">
        <f t="shared" si="18"/>
        <v>265</v>
      </c>
      <c r="CS40" s="421">
        <f t="shared" si="19"/>
        <v>240</v>
      </c>
      <c r="CT40" s="421">
        <f t="shared" si="20"/>
        <v>275</v>
      </c>
      <c r="CU40" s="421">
        <f t="shared" si="21"/>
        <v>219</v>
      </c>
      <c r="CV40" s="421">
        <f t="shared" si="22"/>
        <v>269</v>
      </c>
      <c r="CW40" s="429">
        <f t="shared" si="23"/>
        <v>239</v>
      </c>
      <c r="CX40" s="436">
        <v>148</v>
      </c>
      <c r="CY40" s="417">
        <v>203</v>
      </c>
      <c r="CZ40" s="419">
        <v>189</v>
      </c>
      <c r="DA40" s="437">
        <v>12</v>
      </c>
      <c r="DB40" s="417">
        <v>15</v>
      </c>
      <c r="DC40" s="419">
        <v>17</v>
      </c>
      <c r="DD40" s="430">
        <f t="shared" si="24"/>
        <v>59</v>
      </c>
      <c r="DE40" s="431">
        <f t="shared" si="25"/>
        <v>51</v>
      </c>
      <c r="DF40" s="428">
        <f t="shared" si="26"/>
        <v>33</v>
      </c>
      <c r="DG40" s="438">
        <v>76</v>
      </c>
      <c r="DH40" s="417">
        <v>71</v>
      </c>
      <c r="DI40" s="418">
        <v>72</v>
      </c>
      <c r="DJ40" s="863"/>
      <c r="DK40" s="863"/>
      <c r="DL40" s="863"/>
      <c r="DM40" s="440">
        <v>31</v>
      </c>
      <c r="DN40" s="417">
        <v>33</v>
      </c>
      <c r="DO40" s="418">
        <v>28</v>
      </c>
      <c r="DP40" s="430">
        <f t="shared" si="27"/>
        <v>133</v>
      </c>
      <c r="DQ40" s="431">
        <f t="shared" si="28"/>
        <v>171</v>
      </c>
      <c r="DR40" s="428">
        <f t="shared" si="29"/>
        <v>119</v>
      </c>
      <c r="DS40" s="550"/>
      <c r="DT40" s="591"/>
      <c r="DU40" s="197"/>
      <c r="DV40" s="403"/>
      <c r="DW40" s="669" t="b">
        <f t="shared" si="30"/>
        <v>0</v>
      </c>
      <c r="DX40" s="663" t="b">
        <f t="shared" si="31"/>
        <v>0</v>
      </c>
      <c r="DY40" s="666" t="b">
        <f t="shared" si="32"/>
        <v>1</v>
      </c>
      <c r="DZ40" s="663" t="b">
        <f t="shared" si="33"/>
        <v>0</v>
      </c>
      <c r="EA40" s="663" t="b">
        <f t="shared" si="34"/>
        <v>0</v>
      </c>
      <c r="EB40" s="666" t="b">
        <f t="shared" si="35"/>
        <v>1</v>
      </c>
      <c r="EC40" s="663" t="b">
        <f t="shared" si="36"/>
        <v>0</v>
      </c>
      <c r="ED40" s="663" t="b">
        <f t="shared" si="37"/>
        <v>0</v>
      </c>
      <c r="EE40" s="666" t="b">
        <f t="shared" si="38"/>
        <v>1</v>
      </c>
      <c r="EF40" s="665" t="b">
        <f t="shared" si="39"/>
        <v>1</v>
      </c>
      <c r="EG40" s="663" t="b">
        <f t="shared" si="40"/>
        <v>1</v>
      </c>
      <c r="EH40" s="666" t="b">
        <f t="shared" si="41"/>
        <v>1</v>
      </c>
      <c r="EI40" s="663" t="b">
        <f t="shared" si="42"/>
        <v>1</v>
      </c>
      <c r="EJ40" s="663" t="b">
        <f t="shared" si="43"/>
        <v>1</v>
      </c>
      <c r="EK40" s="666" t="b">
        <f t="shared" si="44"/>
        <v>1</v>
      </c>
      <c r="EL40" s="663" t="b">
        <f t="shared" si="45"/>
        <v>1</v>
      </c>
      <c r="EM40" s="663" t="b">
        <f t="shared" si="46"/>
        <v>0</v>
      </c>
      <c r="EN40" s="666" t="b">
        <f t="shared" si="47"/>
        <v>0</v>
      </c>
      <c r="EO40" s="403"/>
    </row>
    <row r="41" spans="1:145">
      <c r="A41" s="411" t="s">
        <v>453</v>
      </c>
      <c r="B41" s="412" t="s">
        <v>488</v>
      </c>
      <c r="C41" s="413">
        <v>101462</v>
      </c>
      <c r="D41" s="413">
        <v>13</v>
      </c>
      <c r="E41" s="414"/>
      <c r="F41" s="416"/>
      <c r="G41" s="416"/>
      <c r="H41" s="416"/>
      <c r="I41" s="417"/>
      <c r="J41" s="417"/>
      <c r="K41" s="402"/>
      <c r="L41" s="414"/>
      <c r="M41" s="416"/>
      <c r="N41" s="416"/>
      <c r="O41" s="214"/>
      <c r="P41" s="214"/>
      <c r="Q41" s="416"/>
      <c r="R41" s="416"/>
      <c r="S41" s="416"/>
      <c r="T41" s="416"/>
      <c r="U41" s="416"/>
      <c r="V41" s="417"/>
      <c r="W41" s="419"/>
      <c r="X41" s="414"/>
      <c r="Y41" s="416"/>
      <c r="Z41" s="416"/>
      <c r="AA41" s="214"/>
      <c r="AB41" s="214"/>
      <c r="AC41" s="416"/>
      <c r="AD41" s="416"/>
      <c r="AE41" s="416"/>
      <c r="AF41" s="416"/>
      <c r="AG41" s="416"/>
      <c r="AH41" s="417"/>
      <c r="AI41" s="419"/>
      <c r="AJ41" s="420" t="str">
        <f t="shared" si="0"/>
        <v xml:space="preserve"> </v>
      </c>
      <c r="AK41" s="421" t="str">
        <f t="shared" si="1"/>
        <v xml:space="preserve"> </v>
      </c>
      <c r="AL41" s="421" t="str">
        <f t="shared" si="2"/>
        <v xml:space="preserve"> </v>
      </c>
      <c r="AM41" s="421" t="str">
        <f t="shared" si="3"/>
        <v xml:space="preserve"> </v>
      </c>
      <c r="AN41" s="421" t="str">
        <f t="shared" si="4"/>
        <v xml:space="preserve"> </v>
      </c>
      <c r="AO41" s="421" t="str">
        <f t="shared" si="5"/>
        <v xml:space="preserve"> </v>
      </c>
      <c r="AP41" s="421" t="str">
        <f t="shared" si="6"/>
        <v xml:space="preserve"> </v>
      </c>
      <c r="AQ41" s="421" t="str">
        <f t="shared" si="7"/>
        <v xml:space="preserve"> </v>
      </c>
      <c r="AR41" s="421" t="str">
        <f t="shared" si="8"/>
        <v xml:space="preserve"> </v>
      </c>
      <c r="AS41" s="421" t="str">
        <f t="shared" si="9"/>
        <v xml:space="preserve"> </v>
      </c>
      <c r="AT41" s="421" t="str">
        <f t="shared" si="10"/>
        <v xml:space="preserve"> </v>
      </c>
      <c r="AU41" s="422" t="str">
        <f t="shared" si="11"/>
        <v xml:space="preserve"> </v>
      </c>
      <c r="AV41" s="423"/>
      <c r="AW41" s="417"/>
      <c r="AX41" s="419"/>
      <c r="AY41" s="414"/>
      <c r="AZ41" s="417"/>
      <c r="BA41" s="402"/>
      <c r="BB41" s="420" t="str">
        <f t="shared" si="12"/>
        <v xml:space="preserve"> </v>
      </c>
      <c r="BC41" s="421" t="str">
        <f t="shared" si="13"/>
        <v xml:space="preserve"> </v>
      </c>
      <c r="BD41" s="422" t="str">
        <f t="shared" si="14"/>
        <v xml:space="preserve"> </v>
      </c>
      <c r="BE41" s="176"/>
      <c r="BF41" s="417"/>
      <c r="BG41" s="419"/>
      <c r="BH41" s="178"/>
      <c r="BI41" s="417"/>
      <c r="BJ41" s="419"/>
      <c r="BK41" s="178"/>
      <c r="BL41" s="417"/>
      <c r="BM41" s="419"/>
      <c r="BN41" s="426" t="str">
        <f t="shared" si="15"/>
        <v/>
      </c>
      <c r="BO41" s="427" t="str">
        <f t="shared" si="16"/>
        <v/>
      </c>
      <c r="BP41" s="428" t="str">
        <f t="shared" si="17"/>
        <v/>
      </c>
      <c r="BQ41" s="178"/>
      <c r="BR41" s="417"/>
      <c r="BS41" s="419"/>
      <c r="BT41" s="198"/>
      <c r="BU41" s="177"/>
      <c r="BV41" s="177"/>
      <c r="BW41" s="417">
        <v>322</v>
      </c>
      <c r="BX41" s="417">
        <v>335</v>
      </c>
      <c r="BY41" s="418">
        <v>418</v>
      </c>
      <c r="BZ41" s="178">
        <v>148</v>
      </c>
      <c r="CA41" s="177">
        <v>177</v>
      </c>
      <c r="CB41" s="177">
        <v>150</v>
      </c>
      <c r="CC41" s="177">
        <v>145</v>
      </c>
      <c r="CD41" s="177">
        <v>131</v>
      </c>
      <c r="CE41" s="436">
        <v>130</v>
      </c>
      <c r="CF41" s="417">
        <v>134</v>
      </c>
      <c r="CG41" s="419">
        <v>175</v>
      </c>
      <c r="CH41" s="178"/>
      <c r="CI41" s="177"/>
      <c r="CJ41" s="177"/>
      <c r="CK41" s="177"/>
      <c r="CL41" s="177"/>
      <c r="CM41" s="177"/>
      <c r="CN41" s="417"/>
      <c r="CO41" s="419"/>
      <c r="CP41" s="421">
        <f t="shared" si="49"/>
        <v>148</v>
      </c>
      <c r="CQ41" s="421">
        <f t="shared" si="50"/>
        <v>177</v>
      </c>
      <c r="CR41" s="421">
        <f t="shared" si="18"/>
        <v>150</v>
      </c>
      <c r="CS41" s="421">
        <f t="shared" si="19"/>
        <v>145</v>
      </c>
      <c r="CT41" s="421">
        <f t="shared" si="20"/>
        <v>131</v>
      </c>
      <c r="CU41" s="421">
        <f t="shared" si="21"/>
        <v>130</v>
      </c>
      <c r="CV41" s="421">
        <f t="shared" si="22"/>
        <v>134</v>
      </c>
      <c r="CW41" s="429">
        <f t="shared" si="23"/>
        <v>175</v>
      </c>
      <c r="CX41" s="436">
        <v>66</v>
      </c>
      <c r="CY41" s="417">
        <v>75</v>
      </c>
      <c r="CZ41" s="419">
        <v>83</v>
      </c>
      <c r="DA41" s="437">
        <v>6</v>
      </c>
      <c r="DB41" s="417">
        <v>14</v>
      </c>
      <c r="DC41" s="419">
        <v>9</v>
      </c>
      <c r="DD41" s="430">
        <f t="shared" si="24"/>
        <v>58</v>
      </c>
      <c r="DE41" s="431">
        <f t="shared" si="25"/>
        <v>45</v>
      </c>
      <c r="DF41" s="428">
        <f t="shared" si="26"/>
        <v>83</v>
      </c>
      <c r="DG41" s="438">
        <v>44</v>
      </c>
      <c r="DH41" s="417">
        <v>28</v>
      </c>
      <c r="DI41" s="418">
        <v>23</v>
      </c>
      <c r="DJ41" s="863"/>
      <c r="DK41" s="863"/>
      <c r="DL41" s="863"/>
      <c r="DM41" s="440">
        <v>29</v>
      </c>
      <c r="DN41" s="417">
        <v>30</v>
      </c>
      <c r="DO41" s="418">
        <v>18</v>
      </c>
      <c r="DP41" s="430">
        <f t="shared" si="27"/>
        <v>72</v>
      </c>
      <c r="DQ41" s="431">
        <f t="shared" si="28"/>
        <v>73</v>
      </c>
      <c r="DR41" s="428">
        <f t="shared" si="29"/>
        <v>89</v>
      </c>
      <c r="DS41" s="550"/>
      <c r="DT41" s="591"/>
      <c r="DU41" s="197"/>
      <c r="DV41" s="403"/>
      <c r="DW41" s="669" t="b">
        <f t="shared" si="30"/>
        <v>0</v>
      </c>
      <c r="DX41" s="663" t="b">
        <f t="shared" si="31"/>
        <v>0</v>
      </c>
      <c r="DY41" s="666" t="b">
        <f t="shared" si="32"/>
        <v>1</v>
      </c>
      <c r="DZ41" s="663" t="b">
        <f t="shared" si="33"/>
        <v>0</v>
      </c>
      <c r="EA41" s="663" t="b">
        <f t="shared" si="34"/>
        <v>0</v>
      </c>
      <c r="EB41" s="666" t="b">
        <f t="shared" si="35"/>
        <v>1</v>
      </c>
      <c r="EC41" s="663" t="b">
        <f t="shared" si="36"/>
        <v>0</v>
      </c>
      <c r="ED41" s="663" t="b">
        <f t="shared" si="37"/>
        <v>0</v>
      </c>
      <c r="EE41" s="666" t="b">
        <f t="shared" si="38"/>
        <v>1</v>
      </c>
      <c r="EF41" s="665" t="b">
        <f t="shared" si="39"/>
        <v>1</v>
      </c>
      <c r="EG41" s="663" t="b">
        <f t="shared" si="40"/>
        <v>1</v>
      </c>
      <c r="EH41" s="666" t="b">
        <f t="shared" si="41"/>
        <v>1</v>
      </c>
      <c r="EI41" s="663" t="b">
        <f t="shared" si="42"/>
        <v>1</v>
      </c>
      <c r="EJ41" s="663" t="b">
        <f t="shared" si="43"/>
        <v>1</v>
      </c>
      <c r="EK41" s="666" t="b">
        <f t="shared" si="44"/>
        <v>1</v>
      </c>
      <c r="EL41" s="663" t="b">
        <f t="shared" si="45"/>
        <v>1</v>
      </c>
      <c r="EM41" s="663" t="b">
        <f t="shared" si="46"/>
        <v>0</v>
      </c>
      <c r="EN41" s="666" t="b">
        <f t="shared" si="47"/>
        <v>0</v>
      </c>
      <c r="EO41" s="403"/>
    </row>
    <row r="42" spans="1:145">
      <c r="A42" s="411" t="s">
        <v>453</v>
      </c>
      <c r="B42" s="412" t="s">
        <v>489</v>
      </c>
      <c r="C42" s="413">
        <v>101471</v>
      </c>
      <c r="D42" s="413">
        <v>13</v>
      </c>
      <c r="E42" s="414"/>
      <c r="F42" s="416"/>
      <c r="G42" s="416"/>
      <c r="H42" s="416"/>
      <c r="I42" s="417"/>
      <c r="J42" s="417"/>
      <c r="K42" s="402"/>
      <c r="L42" s="414"/>
      <c r="M42" s="416"/>
      <c r="N42" s="416"/>
      <c r="O42" s="214"/>
      <c r="P42" s="214"/>
      <c r="Q42" s="416"/>
      <c r="R42" s="416"/>
      <c r="S42" s="416"/>
      <c r="T42" s="416"/>
      <c r="U42" s="416"/>
      <c r="V42" s="417"/>
      <c r="W42" s="419"/>
      <c r="X42" s="414"/>
      <c r="Y42" s="416"/>
      <c r="Z42" s="416"/>
      <c r="AA42" s="214"/>
      <c r="AB42" s="214"/>
      <c r="AC42" s="416"/>
      <c r="AD42" s="416"/>
      <c r="AE42" s="416"/>
      <c r="AF42" s="416"/>
      <c r="AG42" s="416"/>
      <c r="AH42" s="417"/>
      <c r="AI42" s="419"/>
      <c r="AJ42" s="420" t="str">
        <f t="shared" si="0"/>
        <v xml:space="preserve"> </v>
      </c>
      <c r="AK42" s="421" t="str">
        <f t="shared" si="1"/>
        <v xml:space="preserve"> </v>
      </c>
      <c r="AL42" s="421" t="str">
        <f t="shared" si="2"/>
        <v xml:space="preserve"> </v>
      </c>
      <c r="AM42" s="421" t="str">
        <f t="shared" si="3"/>
        <v xml:space="preserve"> </v>
      </c>
      <c r="AN42" s="421" t="str">
        <f t="shared" si="4"/>
        <v xml:space="preserve"> </v>
      </c>
      <c r="AO42" s="421" t="str">
        <f t="shared" si="5"/>
        <v xml:space="preserve"> </v>
      </c>
      <c r="AP42" s="421" t="str">
        <f t="shared" si="6"/>
        <v xml:space="preserve"> </v>
      </c>
      <c r="AQ42" s="421" t="str">
        <f t="shared" si="7"/>
        <v xml:space="preserve"> </v>
      </c>
      <c r="AR42" s="421" t="str">
        <f t="shared" si="8"/>
        <v xml:space="preserve"> </v>
      </c>
      <c r="AS42" s="421" t="str">
        <f t="shared" si="9"/>
        <v xml:space="preserve"> </v>
      </c>
      <c r="AT42" s="421" t="str">
        <f t="shared" si="10"/>
        <v xml:space="preserve"> </v>
      </c>
      <c r="AU42" s="422" t="str">
        <f t="shared" si="11"/>
        <v xml:space="preserve"> </v>
      </c>
      <c r="AV42" s="423"/>
      <c r="AW42" s="417"/>
      <c r="AX42" s="419"/>
      <c r="AY42" s="414"/>
      <c r="AZ42" s="417"/>
      <c r="BA42" s="402"/>
      <c r="BB42" s="420" t="str">
        <f t="shared" si="12"/>
        <v xml:space="preserve"> </v>
      </c>
      <c r="BC42" s="421" t="str">
        <f t="shared" si="13"/>
        <v xml:space="preserve"> </v>
      </c>
      <c r="BD42" s="422" t="str">
        <f t="shared" si="14"/>
        <v xml:space="preserve"> </v>
      </c>
      <c r="BE42" s="176"/>
      <c r="BF42" s="417"/>
      <c r="BG42" s="419"/>
      <c r="BH42" s="178"/>
      <c r="BI42" s="417"/>
      <c r="BJ42" s="419"/>
      <c r="BK42" s="178"/>
      <c r="BL42" s="417"/>
      <c r="BM42" s="419"/>
      <c r="BN42" s="426" t="str">
        <f t="shared" si="15"/>
        <v/>
      </c>
      <c r="BO42" s="427" t="str">
        <f t="shared" si="16"/>
        <v/>
      </c>
      <c r="BP42" s="428" t="str">
        <f t="shared" si="17"/>
        <v/>
      </c>
      <c r="BQ42" s="178"/>
      <c r="BR42" s="417"/>
      <c r="BS42" s="419"/>
      <c r="BT42" s="198"/>
      <c r="BU42" s="177"/>
      <c r="BV42" s="177"/>
      <c r="BW42" s="417">
        <v>358</v>
      </c>
      <c r="BX42" s="417">
        <v>370</v>
      </c>
      <c r="BY42" s="418">
        <v>350</v>
      </c>
      <c r="BZ42" s="178"/>
      <c r="CA42" s="177"/>
      <c r="CB42" s="177"/>
      <c r="CC42" s="177"/>
      <c r="CD42" s="177"/>
      <c r="CE42" s="436"/>
      <c r="CF42" s="417"/>
      <c r="CG42" s="419"/>
      <c r="CH42" s="178"/>
      <c r="CI42" s="177"/>
      <c r="CJ42" s="177"/>
      <c r="CK42" s="177"/>
      <c r="CL42" s="177"/>
      <c r="CM42" s="177"/>
      <c r="CN42" s="417"/>
      <c r="CO42" s="419"/>
      <c r="CP42" s="421" t="str">
        <f t="shared" si="49"/>
        <v/>
      </c>
      <c r="CQ42" s="421" t="str">
        <f t="shared" si="50"/>
        <v/>
      </c>
      <c r="CR42" s="421" t="str">
        <f t="shared" si="18"/>
        <v/>
      </c>
      <c r="CS42" s="421" t="str">
        <f t="shared" si="19"/>
        <v/>
      </c>
      <c r="CT42" s="421" t="str">
        <f t="shared" si="20"/>
        <v/>
      </c>
      <c r="CU42" s="421" t="str">
        <f t="shared" si="21"/>
        <v/>
      </c>
      <c r="CV42" s="421" t="str">
        <f t="shared" si="22"/>
        <v/>
      </c>
      <c r="CW42" s="429" t="str">
        <f t="shared" si="23"/>
        <v/>
      </c>
      <c r="CX42" s="436"/>
      <c r="CY42" s="417"/>
      <c r="CZ42" s="419"/>
      <c r="DA42" s="437">
        <v>0</v>
      </c>
      <c r="DB42" s="417"/>
      <c r="DC42" s="419"/>
      <c r="DD42" s="430" t="str">
        <f t="shared" si="24"/>
        <v/>
      </c>
      <c r="DE42" s="431" t="str">
        <f t="shared" si="25"/>
        <v/>
      </c>
      <c r="DF42" s="428" t="str">
        <f t="shared" si="26"/>
        <v/>
      </c>
      <c r="DG42" s="438"/>
      <c r="DH42" s="417"/>
      <c r="DI42" s="418"/>
      <c r="DJ42" s="863"/>
      <c r="DK42" s="863"/>
      <c r="DL42" s="863"/>
      <c r="DM42" s="440">
        <v>0</v>
      </c>
      <c r="DN42" s="417">
        <v>0</v>
      </c>
      <c r="DO42" s="418">
        <v>0</v>
      </c>
      <c r="DP42" s="430" t="str">
        <f t="shared" si="27"/>
        <v/>
      </c>
      <c r="DQ42" s="431" t="str">
        <f t="shared" si="28"/>
        <v/>
      </c>
      <c r="DR42" s="428" t="str">
        <f t="shared" si="29"/>
        <v/>
      </c>
      <c r="DS42" s="550"/>
      <c r="DT42" s="591"/>
      <c r="DU42" s="197"/>
      <c r="DV42" s="403"/>
      <c r="DW42" s="669" t="b">
        <f t="shared" si="30"/>
        <v>0</v>
      </c>
      <c r="DX42" s="663" t="b">
        <f t="shared" si="31"/>
        <v>0</v>
      </c>
      <c r="DY42" s="666" t="b">
        <f t="shared" si="32"/>
        <v>1</v>
      </c>
      <c r="DZ42" s="663" t="b">
        <f t="shared" si="33"/>
        <v>0</v>
      </c>
      <c r="EA42" s="663" t="b">
        <f t="shared" si="34"/>
        <v>0</v>
      </c>
      <c r="EB42" s="666" t="b">
        <f t="shared" si="35"/>
        <v>1</v>
      </c>
      <c r="EC42" s="663" t="b">
        <f t="shared" si="36"/>
        <v>0</v>
      </c>
      <c r="ED42" s="663" t="b">
        <f t="shared" si="37"/>
        <v>0</v>
      </c>
      <c r="EE42" s="666" t="b">
        <f t="shared" si="38"/>
        <v>1</v>
      </c>
      <c r="EF42" s="665" t="b">
        <f t="shared" si="39"/>
        <v>0</v>
      </c>
      <c r="EG42" s="663" t="b">
        <f t="shared" si="40"/>
        <v>0</v>
      </c>
      <c r="EH42" s="666" t="b">
        <f t="shared" si="41"/>
        <v>1</v>
      </c>
      <c r="EI42" s="663" t="b">
        <f t="shared" si="42"/>
        <v>0</v>
      </c>
      <c r="EJ42" s="663" t="b">
        <f t="shared" si="43"/>
        <v>0</v>
      </c>
      <c r="EK42" s="666" t="b">
        <f t="shared" si="44"/>
        <v>1</v>
      </c>
      <c r="EL42" s="663" t="b">
        <f t="shared" si="45"/>
        <v>0</v>
      </c>
      <c r="EM42" s="663" t="b">
        <f t="shared" si="46"/>
        <v>0</v>
      </c>
      <c r="EN42" s="666" t="b">
        <f t="shared" si="47"/>
        <v>1</v>
      </c>
      <c r="EO42" s="403"/>
    </row>
    <row r="43" spans="1:145">
      <c r="A43" s="411" t="s">
        <v>453</v>
      </c>
      <c r="B43" s="412" t="s">
        <v>490</v>
      </c>
      <c r="C43" s="413">
        <v>101994</v>
      </c>
      <c r="D43" s="413">
        <v>13</v>
      </c>
      <c r="E43" s="414"/>
      <c r="F43" s="416"/>
      <c r="G43" s="416"/>
      <c r="H43" s="416"/>
      <c r="I43" s="417"/>
      <c r="J43" s="417"/>
      <c r="K43" s="402"/>
      <c r="L43" s="414"/>
      <c r="M43" s="416"/>
      <c r="N43" s="416"/>
      <c r="O43" s="214"/>
      <c r="P43" s="214"/>
      <c r="Q43" s="416"/>
      <c r="R43" s="416"/>
      <c r="S43" s="416"/>
      <c r="T43" s="416"/>
      <c r="U43" s="416"/>
      <c r="V43" s="417"/>
      <c r="W43" s="419"/>
      <c r="X43" s="414"/>
      <c r="Y43" s="416"/>
      <c r="Z43" s="416"/>
      <c r="AA43" s="214"/>
      <c r="AB43" s="214"/>
      <c r="AC43" s="416"/>
      <c r="AD43" s="416"/>
      <c r="AE43" s="416"/>
      <c r="AF43" s="416"/>
      <c r="AG43" s="416"/>
      <c r="AH43" s="417"/>
      <c r="AI43" s="419"/>
      <c r="AJ43" s="420" t="str">
        <f t="shared" si="0"/>
        <v xml:space="preserve"> </v>
      </c>
      <c r="AK43" s="421" t="str">
        <f t="shared" si="1"/>
        <v xml:space="preserve"> </v>
      </c>
      <c r="AL43" s="421" t="str">
        <f t="shared" si="2"/>
        <v xml:space="preserve"> </v>
      </c>
      <c r="AM43" s="421" t="str">
        <f t="shared" si="3"/>
        <v xml:space="preserve"> </v>
      </c>
      <c r="AN43" s="421" t="str">
        <f t="shared" si="4"/>
        <v xml:space="preserve"> </v>
      </c>
      <c r="AO43" s="421" t="str">
        <f t="shared" si="5"/>
        <v xml:space="preserve"> </v>
      </c>
      <c r="AP43" s="421" t="str">
        <f t="shared" si="6"/>
        <v xml:space="preserve"> </v>
      </c>
      <c r="AQ43" s="421" t="str">
        <f t="shared" si="7"/>
        <v xml:space="preserve"> </v>
      </c>
      <c r="AR43" s="421" t="str">
        <f t="shared" si="8"/>
        <v xml:space="preserve"> </v>
      </c>
      <c r="AS43" s="421" t="str">
        <f t="shared" si="9"/>
        <v xml:space="preserve"> </v>
      </c>
      <c r="AT43" s="421" t="str">
        <f t="shared" si="10"/>
        <v xml:space="preserve"> </v>
      </c>
      <c r="AU43" s="422" t="str">
        <f t="shared" si="11"/>
        <v xml:space="preserve"> </v>
      </c>
      <c r="AV43" s="423"/>
      <c r="AW43" s="417"/>
      <c r="AX43" s="419"/>
      <c r="AY43" s="414"/>
      <c r="AZ43" s="417"/>
      <c r="BA43" s="402"/>
      <c r="BB43" s="420" t="str">
        <f t="shared" si="12"/>
        <v xml:space="preserve"> </v>
      </c>
      <c r="BC43" s="421" t="str">
        <f t="shared" si="13"/>
        <v xml:space="preserve"> </v>
      </c>
      <c r="BD43" s="422" t="str">
        <f t="shared" si="14"/>
        <v xml:space="preserve"> </v>
      </c>
      <c r="BE43" s="176"/>
      <c r="BF43" s="417"/>
      <c r="BG43" s="419"/>
      <c r="BH43" s="178"/>
      <c r="BI43" s="417"/>
      <c r="BJ43" s="419"/>
      <c r="BK43" s="178"/>
      <c r="BL43" s="417"/>
      <c r="BM43" s="419"/>
      <c r="BN43" s="426" t="str">
        <f t="shared" si="15"/>
        <v/>
      </c>
      <c r="BO43" s="427" t="str">
        <f t="shared" si="16"/>
        <v/>
      </c>
      <c r="BP43" s="428" t="str">
        <f t="shared" si="17"/>
        <v/>
      </c>
      <c r="BQ43" s="178"/>
      <c r="BR43" s="417"/>
      <c r="BS43" s="419"/>
      <c r="BT43" s="198"/>
      <c r="BU43" s="177"/>
      <c r="BV43" s="177"/>
      <c r="BW43" s="417">
        <v>226</v>
      </c>
      <c r="BX43" s="417">
        <v>302</v>
      </c>
      <c r="BY43" s="418">
        <v>295</v>
      </c>
      <c r="BZ43" s="178">
        <v>157</v>
      </c>
      <c r="CA43" s="177">
        <v>171</v>
      </c>
      <c r="CB43" s="177">
        <v>155</v>
      </c>
      <c r="CC43" s="177">
        <v>87</v>
      </c>
      <c r="CD43" s="177">
        <v>113</v>
      </c>
      <c r="CE43" s="436">
        <v>92</v>
      </c>
      <c r="CF43" s="417">
        <v>115</v>
      </c>
      <c r="CG43" s="419">
        <v>103</v>
      </c>
      <c r="CH43" s="178"/>
      <c r="CI43" s="177"/>
      <c r="CJ43" s="177"/>
      <c r="CK43" s="177"/>
      <c r="CL43" s="177"/>
      <c r="CM43" s="177"/>
      <c r="CN43" s="417"/>
      <c r="CO43" s="419"/>
      <c r="CP43" s="421">
        <f t="shared" si="49"/>
        <v>157</v>
      </c>
      <c r="CQ43" s="421">
        <f t="shared" si="50"/>
        <v>171</v>
      </c>
      <c r="CR43" s="421">
        <f t="shared" si="18"/>
        <v>155</v>
      </c>
      <c r="CS43" s="421">
        <f t="shared" si="19"/>
        <v>87</v>
      </c>
      <c r="CT43" s="421">
        <f t="shared" si="20"/>
        <v>113</v>
      </c>
      <c r="CU43" s="421">
        <f t="shared" si="21"/>
        <v>92</v>
      </c>
      <c r="CV43" s="421">
        <f t="shared" si="22"/>
        <v>115</v>
      </c>
      <c r="CW43" s="429">
        <f t="shared" si="23"/>
        <v>103</v>
      </c>
      <c r="CX43" s="436">
        <v>40</v>
      </c>
      <c r="CY43" s="417">
        <v>64</v>
      </c>
      <c r="CZ43" s="419">
        <v>66</v>
      </c>
      <c r="DA43" s="437">
        <v>6</v>
      </c>
      <c r="DB43" s="417">
        <v>4</v>
      </c>
      <c r="DC43" s="419">
        <v>3</v>
      </c>
      <c r="DD43" s="430">
        <f t="shared" si="24"/>
        <v>46</v>
      </c>
      <c r="DE43" s="431">
        <f t="shared" si="25"/>
        <v>47</v>
      </c>
      <c r="DF43" s="428">
        <f t="shared" si="26"/>
        <v>34</v>
      </c>
      <c r="DG43" s="438">
        <v>25</v>
      </c>
      <c r="DH43" s="417">
        <v>25</v>
      </c>
      <c r="DI43" s="418">
        <v>26</v>
      </c>
      <c r="DJ43" s="863"/>
      <c r="DK43" s="863"/>
      <c r="DL43" s="863"/>
      <c r="DM43" s="440">
        <v>6</v>
      </c>
      <c r="DN43" s="417">
        <v>11</v>
      </c>
      <c r="DO43" s="418">
        <v>20</v>
      </c>
      <c r="DP43" s="430">
        <f t="shared" si="27"/>
        <v>56</v>
      </c>
      <c r="DQ43" s="431">
        <f t="shared" si="28"/>
        <v>77</v>
      </c>
      <c r="DR43" s="428">
        <f t="shared" si="29"/>
        <v>46</v>
      </c>
      <c r="DS43" s="550"/>
      <c r="DT43" s="591"/>
      <c r="DU43" s="197"/>
      <c r="DV43" s="403"/>
      <c r="DW43" s="669" t="b">
        <f t="shared" si="30"/>
        <v>0</v>
      </c>
      <c r="DX43" s="663" t="b">
        <f t="shared" si="31"/>
        <v>0</v>
      </c>
      <c r="DY43" s="666" t="b">
        <f t="shared" si="32"/>
        <v>1</v>
      </c>
      <c r="DZ43" s="663" t="b">
        <f t="shared" si="33"/>
        <v>0</v>
      </c>
      <c r="EA43" s="663" t="b">
        <f t="shared" si="34"/>
        <v>0</v>
      </c>
      <c r="EB43" s="666" t="b">
        <f t="shared" si="35"/>
        <v>1</v>
      </c>
      <c r="EC43" s="663" t="b">
        <f t="shared" si="36"/>
        <v>0</v>
      </c>
      <c r="ED43" s="663" t="b">
        <f t="shared" si="37"/>
        <v>0</v>
      </c>
      <c r="EE43" s="666" t="b">
        <f t="shared" si="38"/>
        <v>1</v>
      </c>
      <c r="EF43" s="665" t="b">
        <f t="shared" si="39"/>
        <v>1</v>
      </c>
      <c r="EG43" s="663" t="b">
        <f t="shared" si="40"/>
        <v>1</v>
      </c>
      <c r="EH43" s="666" t="b">
        <f t="shared" si="41"/>
        <v>1</v>
      </c>
      <c r="EI43" s="663" t="b">
        <f t="shared" si="42"/>
        <v>1</v>
      </c>
      <c r="EJ43" s="663" t="b">
        <f t="shared" si="43"/>
        <v>1</v>
      </c>
      <c r="EK43" s="666" t="b">
        <f t="shared" si="44"/>
        <v>1</v>
      </c>
      <c r="EL43" s="663" t="b">
        <f t="shared" si="45"/>
        <v>1</v>
      </c>
      <c r="EM43" s="663" t="b">
        <f t="shared" si="46"/>
        <v>0</v>
      </c>
      <c r="EN43" s="666" t="b">
        <f t="shared" si="47"/>
        <v>0</v>
      </c>
      <c r="EO43" s="403"/>
    </row>
    <row r="44" spans="1:145">
      <c r="A44" s="444" t="s">
        <v>755</v>
      </c>
      <c r="B44" s="445" t="s">
        <v>880</v>
      </c>
      <c r="C44" s="444">
        <v>106397</v>
      </c>
      <c r="D44" s="446">
        <v>1</v>
      </c>
      <c r="E44" s="414">
        <v>3401</v>
      </c>
      <c r="F44" s="416">
        <v>3619</v>
      </c>
      <c r="G44" s="416">
        <v>3748</v>
      </c>
      <c r="H44" s="416">
        <v>4110</v>
      </c>
      <c r="I44" s="417">
        <v>4026</v>
      </c>
      <c r="J44" s="417">
        <v>4163</v>
      </c>
      <c r="K44" s="447">
        <v>4322</v>
      </c>
      <c r="L44" s="414">
        <v>2115</v>
      </c>
      <c r="M44" s="416">
        <v>2463</v>
      </c>
      <c r="N44" s="416">
        <v>2200</v>
      </c>
      <c r="O44" s="448">
        <v>2168</v>
      </c>
      <c r="P44" s="448">
        <v>2187</v>
      </c>
      <c r="Q44" s="416">
        <v>2157</v>
      </c>
      <c r="R44" s="416">
        <v>2277</v>
      </c>
      <c r="S44" s="416">
        <v>2423</v>
      </c>
      <c r="T44" s="416">
        <v>2666</v>
      </c>
      <c r="U44" s="416">
        <v>2726</v>
      </c>
      <c r="V44" s="417">
        <v>2879</v>
      </c>
      <c r="W44" s="447">
        <v>2979</v>
      </c>
      <c r="X44" s="414">
        <v>4</v>
      </c>
      <c r="Y44" s="416">
        <v>4</v>
      </c>
      <c r="Z44" s="416"/>
      <c r="AA44" s="448"/>
      <c r="AB44" s="448"/>
      <c r="AC44" s="416"/>
      <c r="AD44" s="416"/>
      <c r="AE44" s="416"/>
      <c r="AF44" s="416"/>
      <c r="AG44" s="416"/>
      <c r="AH44" s="417"/>
      <c r="AI44" s="419"/>
      <c r="AJ44" s="420">
        <f t="shared" si="0"/>
        <v>2111</v>
      </c>
      <c r="AK44" s="421">
        <f t="shared" si="1"/>
        <v>2459</v>
      </c>
      <c r="AL44" s="421">
        <f t="shared" si="2"/>
        <v>2200</v>
      </c>
      <c r="AM44" s="421">
        <f t="shared" si="3"/>
        <v>2168</v>
      </c>
      <c r="AN44" s="421">
        <f t="shared" si="4"/>
        <v>2187</v>
      </c>
      <c r="AO44" s="421">
        <f t="shared" si="5"/>
        <v>2157</v>
      </c>
      <c r="AP44" s="421">
        <f t="shared" si="6"/>
        <v>2277</v>
      </c>
      <c r="AQ44" s="421">
        <f t="shared" si="7"/>
        <v>2423</v>
      </c>
      <c r="AR44" s="421">
        <f t="shared" si="8"/>
        <v>2666</v>
      </c>
      <c r="AS44" s="421">
        <f t="shared" si="9"/>
        <v>2726</v>
      </c>
      <c r="AT44" s="421">
        <f t="shared" si="10"/>
        <v>2879</v>
      </c>
      <c r="AU44" s="422">
        <f t="shared" si="11"/>
        <v>2979</v>
      </c>
      <c r="AV44" s="423">
        <v>2236</v>
      </c>
      <c r="AW44" s="417">
        <v>2308</v>
      </c>
      <c r="AX44" s="419">
        <v>2477</v>
      </c>
      <c r="AY44" s="414">
        <v>129</v>
      </c>
      <c r="AZ44" s="417">
        <v>180</v>
      </c>
      <c r="BA44" s="419">
        <v>90</v>
      </c>
      <c r="BB44" s="420">
        <f t="shared" si="12"/>
        <v>361</v>
      </c>
      <c r="BC44" s="421">
        <f t="shared" si="13"/>
        <v>391</v>
      </c>
      <c r="BD44" s="422">
        <f t="shared" si="14"/>
        <v>412</v>
      </c>
      <c r="BE44" s="176">
        <v>1240</v>
      </c>
      <c r="BF44" s="417">
        <v>1177</v>
      </c>
      <c r="BG44" s="419">
        <v>1302</v>
      </c>
      <c r="BH44" s="178">
        <v>107</v>
      </c>
      <c r="BI44" s="417">
        <v>107</v>
      </c>
      <c r="BJ44" s="419">
        <v>236</v>
      </c>
      <c r="BK44" s="178">
        <v>393</v>
      </c>
      <c r="BL44" s="417">
        <v>373</v>
      </c>
      <c r="BM44" s="419">
        <v>392</v>
      </c>
      <c r="BN44" s="426">
        <f t="shared" si="15"/>
        <v>447</v>
      </c>
      <c r="BO44" s="427">
        <f t="shared" si="16"/>
        <v>500</v>
      </c>
      <c r="BP44" s="428">
        <f t="shared" si="17"/>
        <v>347</v>
      </c>
      <c r="BQ44" s="178">
        <v>1126</v>
      </c>
      <c r="BR44" s="417">
        <v>1449</v>
      </c>
      <c r="BS44" s="419">
        <v>1373</v>
      </c>
      <c r="BT44" s="198"/>
      <c r="BU44" s="177"/>
      <c r="BV44" s="177"/>
      <c r="BW44" s="417"/>
      <c r="BX44" s="417"/>
      <c r="BY44" s="197"/>
      <c r="BZ44" s="178"/>
      <c r="CA44" s="177"/>
      <c r="CB44" s="177"/>
      <c r="CC44" s="177"/>
      <c r="CD44" s="177"/>
      <c r="CE44" s="177"/>
      <c r="CF44" s="417"/>
      <c r="CG44" s="419"/>
      <c r="CH44" s="178"/>
      <c r="CI44" s="177"/>
      <c r="CJ44" s="177"/>
      <c r="CK44" s="177"/>
      <c r="CL44" s="177"/>
      <c r="CM44" s="177"/>
      <c r="CN44" s="417"/>
      <c r="CO44" s="419"/>
      <c r="CP44" s="420"/>
      <c r="CQ44" s="421"/>
      <c r="CR44" s="421" t="str">
        <f t="shared" si="18"/>
        <v/>
      </c>
      <c r="CS44" s="421" t="str">
        <f t="shared" si="19"/>
        <v/>
      </c>
      <c r="CT44" s="421" t="str">
        <f t="shared" si="20"/>
        <v/>
      </c>
      <c r="CU44" s="421" t="str">
        <f t="shared" si="21"/>
        <v/>
      </c>
      <c r="CV44" s="421" t="str">
        <f t="shared" si="22"/>
        <v/>
      </c>
      <c r="CW44" s="429" t="str">
        <f t="shared" si="23"/>
        <v/>
      </c>
      <c r="CX44" s="449"/>
      <c r="CY44" s="417"/>
      <c r="CZ44" s="419"/>
      <c r="DA44" s="432"/>
      <c r="DB44" s="417"/>
      <c r="DC44" s="419"/>
      <c r="DD44" s="430" t="str">
        <f t="shared" si="24"/>
        <v/>
      </c>
      <c r="DE44" s="431" t="str">
        <f t="shared" si="25"/>
        <v/>
      </c>
      <c r="DF44" s="428" t="str">
        <f t="shared" si="26"/>
        <v/>
      </c>
      <c r="DG44" s="450"/>
      <c r="DH44" s="417"/>
      <c r="DI44" s="419"/>
      <c r="DJ44" s="591"/>
      <c r="DK44" s="591"/>
      <c r="DL44" s="419"/>
      <c r="DM44" s="432"/>
      <c r="DN44" s="417"/>
      <c r="DO44" s="419"/>
      <c r="DP44" s="430" t="str">
        <f t="shared" si="27"/>
        <v/>
      </c>
      <c r="DQ44" s="431" t="str">
        <f t="shared" si="28"/>
        <v/>
      </c>
      <c r="DR44" s="428" t="str">
        <f t="shared" si="29"/>
        <v/>
      </c>
      <c r="DS44" s="550"/>
      <c r="DT44" s="591"/>
      <c r="DU44" s="197"/>
      <c r="DV44" s="410"/>
      <c r="DW44" s="669" t="b">
        <f>W44&gt;0</f>
        <v>1</v>
      </c>
      <c r="DX44" s="663" t="b">
        <f>AX44&gt;0</f>
        <v>1</v>
      </c>
      <c r="DY44" s="666" t="b">
        <f>DW44=DX44</f>
        <v>1</v>
      </c>
      <c r="DZ44" s="663" t="b">
        <f>R44&gt;0</f>
        <v>1</v>
      </c>
      <c r="EA44" s="663" t="b">
        <f>BG44&gt;0</f>
        <v>1</v>
      </c>
      <c r="EB44" s="666" t="b">
        <f>DZ44=EA44</f>
        <v>1</v>
      </c>
      <c r="EC44" s="663" t="b">
        <f>N44&gt;0</f>
        <v>1</v>
      </c>
      <c r="ED44" s="663" t="b">
        <f t="shared" si="37"/>
        <v>1</v>
      </c>
      <c r="EE44" s="666" t="b">
        <f>EC44=ED44</f>
        <v>1</v>
      </c>
      <c r="EF44" s="665" t="b">
        <f>CG44&gt;0</f>
        <v>0</v>
      </c>
      <c r="EG44" s="663" t="b">
        <f>CZ44&gt;0</f>
        <v>0</v>
      </c>
      <c r="EH44" s="666" t="b">
        <f>EF44=EG44</f>
        <v>1</v>
      </c>
      <c r="EI44" s="663" t="b">
        <f>CE44&gt;0</f>
        <v>0</v>
      </c>
      <c r="EJ44" s="663" t="b">
        <f>DI44&gt;0</f>
        <v>0</v>
      </c>
      <c r="EK44" s="666" t="b">
        <f>EI44=EJ44</f>
        <v>1</v>
      </c>
      <c r="EL44" s="663" t="b">
        <f>CB44&gt;0</f>
        <v>0</v>
      </c>
      <c r="EM44" s="663" t="b">
        <f t="shared" si="46"/>
        <v>0</v>
      </c>
      <c r="EN44" s="666" t="b">
        <f>EL44=EM44</f>
        <v>1</v>
      </c>
      <c r="EO44" s="401"/>
    </row>
    <row r="45" spans="1:145">
      <c r="A45" s="444" t="s">
        <v>755</v>
      </c>
      <c r="B45" s="445" t="s">
        <v>881</v>
      </c>
      <c r="C45" s="444">
        <v>106458</v>
      </c>
      <c r="D45" s="446">
        <v>3</v>
      </c>
      <c r="E45" s="414">
        <v>2459</v>
      </c>
      <c r="F45" s="416">
        <v>2423</v>
      </c>
      <c r="G45" s="416">
        <v>2264</v>
      </c>
      <c r="H45" s="416">
        <v>2418</v>
      </c>
      <c r="I45" s="417">
        <v>2499</v>
      </c>
      <c r="J45" s="417">
        <v>2559</v>
      </c>
      <c r="K45" s="447">
        <v>2742</v>
      </c>
      <c r="L45" s="414">
        <v>1693</v>
      </c>
      <c r="M45" s="416">
        <v>1708</v>
      </c>
      <c r="N45" s="416">
        <v>1657</v>
      </c>
      <c r="O45" s="448">
        <v>1591</v>
      </c>
      <c r="P45" s="448">
        <v>1607</v>
      </c>
      <c r="Q45" s="416">
        <v>1546</v>
      </c>
      <c r="R45" s="416">
        <v>1433</v>
      </c>
      <c r="S45" s="416">
        <v>1254</v>
      </c>
      <c r="T45" s="416">
        <v>1446</v>
      </c>
      <c r="U45" s="416">
        <v>1594</v>
      </c>
      <c r="V45" s="417">
        <v>1666</v>
      </c>
      <c r="W45" s="447">
        <v>1751</v>
      </c>
      <c r="X45" s="414">
        <v>3</v>
      </c>
      <c r="Y45" s="416">
        <v>3</v>
      </c>
      <c r="Z45" s="416"/>
      <c r="AA45" s="448"/>
      <c r="AB45" s="448"/>
      <c r="AC45" s="416"/>
      <c r="AD45" s="416"/>
      <c r="AE45" s="416"/>
      <c r="AF45" s="416"/>
      <c r="AG45" s="416"/>
      <c r="AH45" s="417"/>
      <c r="AI45" s="419"/>
      <c r="AJ45" s="420">
        <f t="shared" si="0"/>
        <v>1690</v>
      </c>
      <c r="AK45" s="421">
        <f t="shared" si="1"/>
        <v>1705</v>
      </c>
      <c r="AL45" s="421">
        <f t="shared" si="2"/>
        <v>1657</v>
      </c>
      <c r="AM45" s="421">
        <f t="shared" si="3"/>
        <v>1591</v>
      </c>
      <c r="AN45" s="421">
        <f t="shared" si="4"/>
        <v>1607</v>
      </c>
      <c r="AO45" s="421">
        <f t="shared" si="5"/>
        <v>1546</v>
      </c>
      <c r="AP45" s="421">
        <f t="shared" si="6"/>
        <v>1433</v>
      </c>
      <c r="AQ45" s="421">
        <f t="shared" si="7"/>
        <v>1254</v>
      </c>
      <c r="AR45" s="421">
        <f t="shared" si="8"/>
        <v>1446</v>
      </c>
      <c r="AS45" s="421">
        <f t="shared" si="9"/>
        <v>1594</v>
      </c>
      <c r="AT45" s="421">
        <f t="shared" si="10"/>
        <v>1666</v>
      </c>
      <c r="AU45" s="422">
        <f t="shared" si="11"/>
        <v>1751</v>
      </c>
      <c r="AV45" s="423">
        <v>1083</v>
      </c>
      <c r="AW45" s="417">
        <v>1131</v>
      </c>
      <c r="AX45" s="419">
        <v>1183</v>
      </c>
      <c r="AY45" s="414">
        <v>136</v>
      </c>
      <c r="AZ45" s="417">
        <v>133</v>
      </c>
      <c r="BA45" s="419">
        <v>69</v>
      </c>
      <c r="BB45" s="420">
        <f t="shared" si="12"/>
        <v>375</v>
      </c>
      <c r="BC45" s="421">
        <f t="shared" si="13"/>
        <v>402</v>
      </c>
      <c r="BD45" s="422">
        <f t="shared" si="14"/>
        <v>499</v>
      </c>
      <c r="BE45" s="176">
        <v>603</v>
      </c>
      <c r="BF45" s="417">
        <v>562</v>
      </c>
      <c r="BG45" s="419">
        <v>515</v>
      </c>
      <c r="BH45" s="178">
        <v>116</v>
      </c>
      <c r="BI45" s="417">
        <v>91</v>
      </c>
      <c r="BJ45" s="419">
        <v>173</v>
      </c>
      <c r="BK45" s="178">
        <v>387</v>
      </c>
      <c r="BL45" s="417">
        <v>366</v>
      </c>
      <c r="BM45" s="419">
        <v>261</v>
      </c>
      <c r="BN45" s="426">
        <f t="shared" si="15"/>
        <v>501</v>
      </c>
      <c r="BO45" s="427">
        <f t="shared" si="16"/>
        <v>527</v>
      </c>
      <c r="BP45" s="428">
        <f t="shared" si="17"/>
        <v>484</v>
      </c>
      <c r="BQ45" s="178">
        <v>730</v>
      </c>
      <c r="BR45" s="417">
        <v>696</v>
      </c>
      <c r="BS45" s="419">
        <v>685</v>
      </c>
      <c r="BT45" s="198"/>
      <c r="BU45" s="177"/>
      <c r="BV45" s="177"/>
      <c r="BW45" s="417"/>
      <c r="BX45" s="417"/>
      <c r="BY45" s="419"/>
      <c r="BZ45" s="178"/>
      <c r="CA45" s="177"/>
      <c r="CB45" s="177"/>
      <c r="CC45" s="177"/>
      <c r="CD45" s="177"/>
      <c r="CE45" s="177"/>
      <c r="CF45" s="417"/>
      <c r="CG45" s="419"/>
      <c r="CH45" s="178"/>
      <c r="CI45" s="177"/>
      <c r="CJ45" s="177"/>
      <c r="CK45" s="177"/>
      <c r="CL45" s="177"/>
      <c r="CM45" s="177"/>
      <c r="CN45" s="417"/>
      <c r="CO45" s="419"/>
      <c r="CP45" s="420"/>
      <c r="CQ45" s="421"/>
      <c r="CR45" s="421" t="str">
        <f t="shared" si="18"/>
        <v/>
      </c>
      <c r="CS45" s="421" t="str">
        <f t="shared" si="19"/>
        <v/>
      </c>
      <c r="CT45" s="421" t="str">
        <f t="shared" si="20"/>
        <v/>
      </c>
      <c r="CU45" s="421" t="str">
        <f t="shared" si="21"/>
        <v/>
      </c>
      <c r="CV45" s="421" t="str">
        <f t="shared" si="22"/>
        <v/>
      </c>
      <c r="CW45" s="429" t="str">
        <f t="shared" si="23"/>
        <v/>
      </c>
      <c r="CX45" s="449"/>
      <c r="CY45" s="417"/>
      <c r="CZ45" s="419"/>
      <c r="DA45" s="432"/>
      <c r="DB45" s="417"/>
      <c r="DC45" s="419"/>
      <c r="DD45" s="430" t="str">
        <f t="shared" si="24"/>
        <v/>
      </c>
      <c r="DE45" s="431" t="str">
        <f t="shared" si="25"/>
        <v/>
      </c>
      <c r="DF45" s="428" t="str">
        <f t="shared" si="26"/>
        <v/>
      </c>
      <c r="DG45" s="450"/>
      <c r="DH45" s="417"/>
      <c r="DI45" s="419"/>
      <c r="DJ45" s="432"/>
      <c r="DK45" s="417"/>
      <c r="DL45" s="419"/>
      <c r="DM45" s="432"/>
      <c r="DN45" s="417"/>
      <c r="DO45" s="419"/>
      <c r="DP45" s="430" t="str">
        <f t="shared" si="27"/>
        <v/>
      </c>
      <c r="DQ45" s="431" t="str">
        <f t="shared" si="28"/>
        <v/>
      </c>
      <c r="DR45" s="428" t="str">
        <f t="shared" si="29"/>
        <v/>
      </c>
      <c r="DS45" s="432"/>
      <c r="DT45" s="417"/>
      <c r="DU45" s="197"/>
      <c r="DV45" s="410"/>
      <c r="DW45" s="669" t="b">
        <f t="shared" ref="DW45:DW113" si="51">W45&gt;0</f>
        <v>1</v>
      </c>
      <c r="DX45" s="663" t="b">
        <f t="shared" ref="DX45:DX113" si="52">AX45&gt;0</f>
        <v>1</v>
      </c>
      <c r="DY45" s="666" t="b">
        <f t="shared" ref="DY45:DY113" si="53">DW45=DX45</f>
        <v>1</v>
      </c>
      <c r="DZ45" s="663" t="b">
        <f t="shared" ref="DZ45:DZ113" si="54">R45&gt;0</f>
        <v>1</v>
      </c>
      <c r="EA45" s="663" t="b">
        <f t="shared" ref="EA45:EA113" si="55">BG45&gt;0</f>
        <v>1</v>
      </c>
      <c r="EB45" s="666" t="b">
        <f t="shared" ref="EB45:EB113" si="56">DZ45=EA45</f>
        <v>1</v>
      </c>
      <c r="EC45" s="663" t="b">
        <f t="shared" ref="EC45:EC113" si="57">N45&gt;0</f>
        <v>1</v>
      </c>
      <c r="ED45" s="663" t="b">
        <f t="shared" si="37"/>
        <v>1</v>
      </c>
      <c r="EE45" s="666" t="b">
        <f t="shared" ref="EE45:EE113" si="58">EC45=ED45</f>
        <v>1</v>
      </c>
      <c r="EF45" s="665" t="b">
        <f t="shared" ref="EF45:EF113" si="59">CG45&gt;0</f>
        <v>0</v>
      </c>
      <c r="EG45" s="663" t="b">
        <f t="shared" ref="EG45:EG113" si="60">CZ45&gt;0</f>
        <v>0</v>
      </c>
      <c r="EH45" s="666" t="b">
        <f t="shared" ref="EH45:EH113" si="61">EF45=EG45</f>
        <v>1</v>
      </c>
      <c r="EI45" s="663" t="b">
        <f t="shared" ref="EI45:EI113" si="62">CE45&gt;0</f>
        <v>0</v>
      </c>
      <c r="EJ45" s="663" t="b">
        <f t="shared" ref="EJ45:EJ113" si="63">DI45&gt;0</f>
        <v>0</v>
      </c>
      <c r="EK45" s="666" t="b">
        <f t="shared" ref="EK45:EK113" si="64">EI45=EJ45</f>
        <v>1</v>
      </c>
      <c r="EL45" s="663" t="b">
        <f t="shared" ref="EL45:EL113" si="65">CB45&gt;0</f>
        <v>0</v>
      </c>
      <c r="EM45" s="663" t="b">
        <f t="shared" si="46"/>
        <v>0</v>
      </c>
      <c r="EN45" s="666" t="b">
        <f t="shared" ref="EN45:EN113" si="66">EL45=EM45</f>
        <v>1</v>
      </c>
      <c r="EO45" s="401"/>
    </row>
    <row r="46" spans="1:145">
      <c r="A46" s="444" t="s">
        <v>755</v>
      </c>
      <c r="B46" s="445" t="s">
        <v>882</v>
      </c>
      <c r="C46" s="444">
        <v>106245</v>
      </c>
      <c r="D46" s="446">
        <v>3</v>
      </c>
      <c r="E46" s="414">
        <v>2254</v>
      </c>
      <c r="F46" s="416">
        <v>2289</v>
      </c>
      <c r="G46" s="416">
        <v>2678</v>
      </c>
      <c r="H46" s="416">
        <v>2942</v>
      </c>
      <c r="I46" s="417">
        <v>1868</v>
      </c>
      <c r="J46" s="417">
        <v>1982</v>
      </c>
      <c r="K46" s="447">
        <v>1893</v>
      </c>
      <c r="L46" s="414">
        <v>836</v>
      </c>
      <c r="M46" s="416">
        <v>779</v>
      </c>
      <c r="N46" s="416">
        <v>822</v>
      </c>
      <c r="O46" s="448">
        <v>828</v>
      </c>
      <c r="P46" s="448">
        <v>709</v>
      </c>
      <c r="Q46" s="416">
        <v>739</v>
      </c>
      <c r="R46" s="416">
        <v>691</v>
      </c>
      <c r="S46" s="416">
        <v>761</v>
      </c>
      <c r="T46" s="416">
        <v>762</v>
      </c>
      <c r="U46" s="416">
        <v>605</v>
      </c>
      <c r="V46" s="417">
        <v>814</v>
      </c>
      <c r="W46" s="447">
        <v>620</v>
      </c>
      <c r="X46" s="414">
        <v>0</v>
      </c>
      <c r="Y46" s="416">
        <v>27</v>
      </c>
      <c r="Z46" s="416"/>
      <c r="AA46" s="448"/>
      <c r="AB46" s="448"/>
      <c r="AC46" s="416"/>
      <c r="AD46" s="416"/>
      <c r="AE46" s="416"/>
      <c r="AF46" s="416"/>
      <c r="AG46" s="416"/>
      <c r="AH46" s="417"/>
      <c r="AI46" s="419"/>
      <c r="AJ46" s="420">
        <f t="shared" si="0"/>
        <v>836</v>
      </c>
      <c r="AK46" s="421">
        <f t="shared" si="1"/>
        <v>752</v>
      </c>
      <c r="AL46" s="421">
        <f t="shared" si="2"/>
        <v>822</v>
      </c>
      <c r="AM46" s="421">
        <f t="shared" si="3"/>
        <v>828</v>
      </c>
      <c r="AN46" s="421">
        <f t="shared" si="4"/>
        <v>709</v>
      </c>
      <c r="AO46" s="421">
        <f t="shared" si="5"/>
        <v>739</v>
      </c>
      <c r="AP46" s="421">
        <f t="shared" si="6"/>
        <v>691</v>
      </c>
      <c r="AQ46" s="421">
        <f t="shared" si="7"/>
        <v>761</v>
      </c>
      <c r="AR46" s="421">
        <f t="shared" si="8"/>
        <v>762</v>
      </c>
      <c r="AS46" s="421">
        <f t="shared" si="9"/>
        <v>605</v>
      </c>
      <c r="AT46" s="421">
        <f t="shared" si="10"/>
        <v>814</v>
      </c>
      <c r="AU46" s="422">
        <f t="shared" si="11"/>
        <v>620</v>
      </c>
      <c r="AV46" s="423">
        <v>358</v>
      </c>
      <c r="AW46" s="417">
        <v>501</v>
      </c>
      <c r="AX46" s="419">
        <v>403</v>
      </c>
      <c r="AY46" s="414">
        <v>63</v>
      </c>
      <c r="AZ46" s="417">
        <v>79</v>
      </c>
      <c r="BA46" s="419">
        <v>25</v>
      </c>
      <c r="BB46" s="420">
        <f t="shared" si="12"/>
        <v>184</v>
      </c>
      <c r="BC46" s="421">
        <f t="shared" si="13"/>
        <v>234</v>
      </c>
      <c r="BD46" s="422">
        <f t="shared" si="14"/>
        <v>192</v>
      </c>
      <c r="BE46" s="176">
        <v>149</v>
      </c>
      <c r="BF46" s="417">
        <v>132</v>
      </c>
      <c r="BG46" s="419">
        <v>97</v>
      </c>
      <c r="BH46" s="178">
        <v>93</v>
      </c>
      <c r="BI46" s="417">
        <v>76</v>
      </c>
      <c r="BJ46" s="419">
        <v>85</v>
      </c>
      <c r="BK46" s="178">
        <v>195</v>
      </c>
      <c r="BL46" s="417">
        <v>223</v>
      </c>
      <c r="BM46" s="419">
        <v>174</v>
      </c>
      <c r="BN46" s="426">
        <f t="shared" si="15"/>
        <v>272</v>
      </c>
      <c r="BO46" s="427">
        <f t="shared" si="16"/>
        <v>308</v>
      </c>
      <c r="BP46" s="428">
        <f t="shared" si="17"/>
        <v>335</v>
      </c>
      <c r="BQ46" s="178">
        <v>236</v>
      </c>
      <c r="BR46" s="417">
        <v>343</v>
      </c>
      <c r="BS46" s="419">
        <v>211</v>
      </c>
      <c r="BT46" s="198"/>
      <c r="BU46" s="177"/>
      <c r="BV46" s="177"/>
      <c r="BW46" s="417"/>
      <c r="BX46" s="417"/>
      <c r="BY46" s="419"/>
      <c r="BZ46" s="178"/>
      <c r="CA46" s="177"/>
      <c r="CB46" s="177"/>
      <c r="CC46" s="177"/>
      <c r="CD46" s="177"/>
      <c r="CE46" s="177"/>
      <c r="CF46" s="417"/>
      <c r="CG46" s="419"/>
      <c r="CH46" s="178"/>
      <c r="CI46" s="177"/>
      <c r="CJ46" s="177"/>
      <c r="CK46" s="177"/>
      <c r="CL46" s="177"/>
      <c r="CM46" s="177"/>
      <c r="CN46" s="417"/>
      <c r="CO46" s="419"/>
      <c r="CP46" s="420"/>
      <c r="CQ46" s="421"/>
      <c r="CR46" s="421" t="str">
        <f t="shared" si="18"/>
        <v/>
      </c>
      <c r="CS46" s="421" t="str">
        <f t="shared" si="19"/>
        <v/>
      </c>
      <c r="CT46" s="421" t="str">
        <f t="shared" si="20"/>
        <v/>
      </c>
      <c r="CU46" s="421" t="str">
        <f t="shared" si="21"/>
        <v/>
      </c>
      <c r="CV46" s="421" t="str">
        <f t="shared" si="22"/>
        <v/>
      </c>
      <c r="CW46" s="429" t="str">
        <f t="shared" si="23"/>
        <v/>
      </c>
      <c r="CX46" s="449"/>
      <c r="CY46" s="417"/>
      <c r="CZ46" s="419"/>
      <c r="DA46" s="432"/>
      <c r="DB46" s="417"/>
      <c r="DC46" s="419"/>
      <c r="DD46" s="430" t="str">
        <f t="shared" si="24"/>
        <v/>
      </c>
      <c r="DE46" s="431" t="str">
        <f t="shared" si="25"/>
        <v/>
      </c>
      <c r="DF46" s="428" t="str">
        <f t="shared" si="26"/>
        <v/>
      </c>
      <c r="DG46" s="450"/>
      <c r="DH46" s="417"/>
      <c r="DI46" s="419"/>
      <c r="DJ46" s="432"/>
      <c r="DK46" s="417"/>
      <c r="DL46" s="419"/>
      <c r="DM46" s="432"/>
      <c r="DN46" s="417"/>
      <c r="DO46" s="419"/>
      <c r="DP46" s="430" t="str">
        <f t="shared" si="27"/>
        <v/>
      </c>
      <c r="DQ46" s="431" t="str">
        <f t="shared" si="28"/>
        <v/>
      </c>
      <c r="DR46" s="428" t="str">
        <f t="shared" si="29"/>
        <v/>
      </c>
      <c r="DS46" s="432"/>
      <c r="DT46" s="417"/>
      <c r="DU46" s="197"/>
      <c r="DV46" s="410"/>
      <c r="DW46" s="669" t="b">
        <f t="shared" si="51"/>
        <v>1</v>
      </c>
      <c r="DX46" s="663" t="b">
        <f t="shared" si="52"/>
        <v>1</v>
      </c>
      <c r="DY46" s="666" t="b">
        <f t="shared" si="53"/>
        <v>1</v>
      </c>
      <c r="DZ46" s="663" t="b">
        <f t="shared" si="54"/>
        <v>1</v>
      </c>
      <c r="EA46" s="663" t="b">
        <f t="shared" si="55"/>
        <v>1</v>
      </c>
      <c r="EB46" s="666" t="b">
        <f t="shared" si="56"/>
        <v>1</v>
      </c>
      <c r="EC46" s="663" t="b">
        <f t="shared" si="57"/>
        <v>1</v>
      </c>
      <c r="ED46" s="663" t="b">
        <f t="shared" si="37"/>
        <v>1</v>
      </c>
      <c r="EE46" s="666" t="b">
        <f t="shared" si="58"/>
        <v>1</v>
      </c>
      <c r="EF46" s="665" t="b">
        <f t="shared" si="59"/>
        <v>0</v>
      </c>
      <c r="EG46" s="663" t="b">
        <f t="shared" si="60"/>
        <v>0</v>
      </c>
      <c r="EH46" s="666" t="b">
        <f t="shared" si="61"/>
        <v>1</v>
      </c>
      <c r="EI46" s="663" t="b">
        <f t="shared" si="62"/>
        <v>0</v>
      </c>
      <c r="EJ46" s="663" t="b">
        <f t="shared" si="63"/>
        <v>0</v>
      </c>
      <c r="EK46" s="666" t="b">
        <f t="shared" si="64"/>
        <v>1</v>
      </c>
      <c r="EL46" s="663" t="b">
        <f t="shared" si="65"/>
        <v>0</v>
      </c>
      <c r="EM46" s="663" t="b">
        <f t="shared" si="46"/>
        <v>0</v>
      </c>
      <c r="EN46" s="666" t="b">
        <f t="shared" si="66"/>
        <v>1</v>
      </c>
      <c r="EO46" s="401"/>
    </row>
    <row r="47" spans="1:145">
      <c r="A47" s="444" t="s">
        <v>755</v>
      </c>
      <c r="B47" s="445" t="s">
        <v>883</v>
      </c>
      <c r="C47" s="444">
        <v>106704</v>
      </c>
      <c r="D47" s="446">
        <v>3</v>
      </c>
      <c r="E47" s="414">
        <v>2297</v>
      </c>
      <c r="F47" s="416">
        <v>3030</v>
      </c>
      <c r="G47" s="416">
        <v>2849</v>
      </c>
      <c r="H47" s="416">
        <v>3218</v>
      </c>
      <c r="I47" s="417">
        <v>3076</v>
      </c>
      <c r="J47" s="417">
        <v>2419</v>
      </c>
      <c r="K47" s="447">
        <v>2672</v>
      </c>
      <c r="L47" s="414">
        <v>1592</v>
      </c>
      <c r="M47" s="416">
        <v>1575</v>
      </c>
      <c r="N47" s="416">
        <v>1729</v>
      </c>
      <c r="O47" s="448">
        <v>1627</v>
      </c>
      <c r="P47" s="448">
        <v>1668</v>
      </c>
      <c r="Q47" s="416">
        <v>1766</v>
      </c>
      <c r="R47" s="416">
        <v>2414</v>
      </c>
      <c r="S47" s="416">
        <v>2216</v>
      </c>
      <c r="T47" s="416">
        <v>2424</v>
      </c>
      <c r="U47" s="416">
        <v>2352</v>
      </c>
      <c r="V47" s="417">
        <v>1763</v>
      </c>
      <c r="W47" s="447">
        <v>2075</v>
      </c>
      <c r="X47" s="414">
        <v>0</v>
      </c>
      <c r="Y47" s="416"/>
      <c r="Z47" s="416"/>
      <c r="AA47" s="448"/>
      <c r="AB47" s="448"/>
      <c r="AC47" s="416"/>
      <c r="AD47" s="416"/>
      <c r="AE47" s="416"/>
      <c r="AF47" s="416"/>
      <c r="AG47" s="416"/>
      <c r="AH47" s="417"/>
      <c r="AI47" s="419"/>
      <c r="AJ47" s="420">
        <f t="shared" si="0"/>
        <v>1592</v>
      </c>
      <c r="AK47" s="421">
        <f t="shared" si="1"/>
        <v>1575</v>
      </c>
      <c r="AL47" s="421">
        <f t="shared" si="2"/>
        <v>1729</v>
      </c>
      <c r="AM47" s="421">
        <f t="shared" si="3"/>
        <v>1627</v>
      </c>
      <c r="AN47" s="421">
        <f t="shared" si="4"/>
        <v>1668</v>
      </c>
      <c r="AO47" s="421">
        <f t="shared" si="5"/>
        <v>1766</v>
      </c>
      <c r="AP47" s="421">
        <f t="shared" si="6"/>
        <v>2414</v>
      </c>
      <c r="AQ47" s="421">
        <f t="shared" si="7"/>
        <v>2216</v>
      </c>
      <c r="AR47" s="421">
        <f t="shared" si="8"/>
        <v>2424</v>
      </c>
      <c r="AS47" s="421">
        <f t="shared" si="9"/>
        <v>2352</v>
      </c>
      <c r="AT47" s="421">
        <f t="shared" si="10"/>
        <v>1763</v>
      </c>
      <c r="AU47" s="422">
        <f t="shared" si="11"/>
        <v>2075</v>
      </c>
      <c r="AV47" s="423">
        <v>1662</v>
      </c>
      <c r="AW47" s="417">
        <v>1273</v>
      </c>
      <c r="AX47" s="419">
        <v>1474</v>
      </c>
      <c r="AY47" s="414">
        <v>290</v>
      </c>
      <c r="AZ47" s="417">
        <v>195</v>
      </c>
      <c r="BA47" s="419">
        <v>121</v>
      </c>
      <c r="BB47" s="420">
        <f t="shared" si="12"/>
        <v>400</v>
      </c>
      <c r="BC47" s="421">
        <f t="shared" si="13"/>
        <v>295</v>
      </c>
      <c r="BD47" s="422">
        <f t="shared" si="14"/>
        <v>480</v>
      </c>
      <c r="BE47" s="176">
        <v>728</v>
      </c>
      <c r="BF47" s="417">
        <v>705</v>
      </c>
      <c r="BG47" s="419">
        <v>982</v>
      </c>
      <c r="BH47" s="178">
        <v>75</v>
      </c>
      <c r="BI47" s="417">
        <v>80</v>
      </c>
      <c r="BJ47" s="419">
        <v>224</v>
      </c>
      <c r="BK47" s="178">
        <v>520</v>
      </c>
      <c r="BL47" s="417">
        <v>527</v>
      </c>
      <c r="BM47" s="419">
        <v>676</v>
      </c>
      <c r="BN47" s="426">
        <f t="shared" si="15"/>
        <v>345</v>
      </c>
      <c r="BO47" s="427">
        <f t="shared" si="16"/>
        <v>454</v>
      </c>
      <c r="BP47" s="428">
        <f t="shared" si="17"/>
        <v>532</v>
      </c>
      <c r="BQ47" s="178">
        <v>664</v>
      </c>
      <c r="BR47" s="417">
        <v>777</v>
      </c>
      <c r="BS47" s="419">
        <v>674</v>
      </c>
      <c r="BT47" s="198"/>
      <c r="BU47" s="177"/>
      <c r="BV47" s="177"/>
      <c r="BW47" s="417"/>
      <c r="BX47" s="417"/>
      <c r="BY47" s="419"/>
      <c r="BZ47" s="178"/>
      <c r="CA47" s="177"/>
      <c r="CB47" s="177"/>
      <c r="CC47" s="177"/>
      <c r="CD47" s="177"/>
      <c r="CE47" s="177"/>
      <c r="CF47" s="417"/>
      <c r="CG47" s="419"/>
      <c r="CH47" s="178"/>
      <c r="CI47" s="177"/>
      <c r="CJ47" s="177"/>
      <c r="CK47" s="177"/>
      <c r="CL47" s="177"/>
      <c r="CM47" s="177"/>
      <c r="CN47" s="417"/>
      <c r="CO47" s="419"/>
      <c r="CP47" s="420"/>
      <c r="CQ47" s="421"/>
      <c r="CR47" s="421" t="str">
        <f t="shared" si="18"/>
        <v/>
      </c>
      <c r="CS47" s="421" t="str">
        <f t="shared" si="19"/>
        <v/>
      </c>
      <c r="CT47" s="421" t="str">
        <f t="shared" si="20"/>
        <v/>
      </c>
      <c r="CU47" s="421" t="str">
        <f t="shared" si="21"/>
        <v/>
      </c>
      <c r="CV47" s="421" t="str">
        <f t="shared" si="22"/>
        <v/>
      </c>
      <c r="CW47" s="429" t="str">
        <f t="shared" si="23"/>
        <v/>
      </c>
      <c r="CX47" s="449"/>
      <c r="CY47" s="417"/>
      <c r="CZ47" s="419"/>
      <c r="DA47" s="432"/>
      <c r="DB47" s="417"/>
      <c r="DC47" s="419"/>
      <c r="DD47" s="430" t="str">
        <f t="shared" si="24"/>
        <v/>
      </c>
      <c r="DE47" s="431" t="str">
        <f t="shared" si="25"/>
        <v/>
      </c>
      <c r="DF47" s="428" t="str">
        <f t="shared" si="26"/>
        <v/>
      </c>
      <c r="DG47" s="450"/>
      <c r="DH47" s="417"/>
      <c r="DI47" s="419"/>
      <c r="DJ47" s="432"/>
      <c r="DK47" s="417"/>
      <c r="DL47" s="419"/>
      <c r="DM47" s="432"/>
      <c r="DN47" s="417"/>
      <c r="DO47" s="419"/>
      <c r="DP47" s="430" t="str">
        <f t="shared" si="27"/>
        <v/>
      </c>
      <c r="DQ47" s="431" t="str">
        <f t="shared" si="28"/>
        <v/>
      </c>
      <c r="DR47" s="428" t="str">
        <f t="shared" si="29"/>
        <v/>
      </c>
      <c r="DS47" s="432"/>
      <c r="DT47" s="417"/>
      <c r="DU47" s="197"/>
      <c r="DV47" s="410"/>
      <c r="DW47" s="669" t="b">
        <f t="shared" si="51"/>
        <v>1</v>
      </c>
      <c r="DX47" s="663" t="b">
        <f t="shared" si="52"/>
        <v>1</v>
      </c>
      <c r="DY47" s="666" t="b">
        <f t="shared" si="53"/>
        <v>1</v>
      </c>
      <c r="DZ47" s="663" t="b">
        <f t="shared" si="54"/>
        <v>1</v>
      </c>
      <c r="EA47" s="663" t="b">
        <f t="shared" si="55"/>
        <v>1</v>
      </c>
      <c r="EB47" s="666" t="b">
        <f t="shared" si="56"/>
        <v>1</v>
      </c>
      <c r="EC47" s="663" t="b">
        <f t="shared" si="57"/>
        <v>1</v>
      </c>
      <c r="ED47" s="663" t="b">
        <f t="shared" si="37"/>
        <v>1</v>
      </c>
      <c r="EE47" s="666" t="b">
        <f t="shared" si="58"/>
        <v>1</v>
      </c>
      <c r="EF47" s="665" t="b">
        <f t="shared" si="59"/>
        <v>0</v>
      </c>
      <c r="EG47" s="663" t="b">
        <f t="shared" si="60"/>
        <v>0</v>
      </c>
      <c r="EH47" s="666" t="b">
        <f t="shared" si="61"/>
        <v>1</v>
      </c>
      <c r="EI47" s="663" t="b">
        <f t="shared" si="62"/>
        <v>0</v>
      </c>
      <c r="EJ47" s="663" t="b">
        <f t="shared" si="63"/>
        <v>0</v>
      </c>
      <c r="EK47" s="666" t="b">
        <f t="shared" si="64"/>
        <v>1</v>
      </c>
      <c r="EL47" s="663" t="b">
        <f t="shared" si="65"/>
        <v>0</v>
      </c>
      <c r="EM47" s="663" t="b">
        <f t="shared" si="46"/>
        <v>0</v>
      </c>
      <c r="EN47" s="666" t="b">
        <f t="shared" si="66"/>
        <v>1</v>
      </c>
      <c r="EO47" s="401"/>
    </row>
    <row r="48" spans="1:145">
      <c r="A48" s="444" t="s">
        <v>755</v>
      </c>
      <c r="B48" s="445" t="s">
        <v>884</v>
      </c>
      <c r="C48" s="444">
        <v>106467</v>
      </c>
      <c r="D48" s="446">
        <v>4</v>
      </c>
      <c r="E48" s="414">
        <v>1518</v>
      </c>
      <c r="F48" s="416">
        <v>1857</v>
      </c>
      <c r="G48" s="416">
        <v>1806</v>
      </c>
      <c r="H48" s="416">
        <v>1883</v>
      </c>
      <c r="I48" s="417">
        <v>1881</v>
      </c>
      <c r="J48" s="417">
        <v>2196</v>
      </c>
      <c r="K48" s="447">
        <v>1888</v>
      </c>
      <c r="L48" s="414">
        <v>724</v>
      </c>
      <c r="M48" s="416">
        <v>821</v>
      </c>
      <c r="N48" s="416">
        <v>1057</v>
      </c>
      <c r="O48" s="448">
        <v>1124</v>
      </c>
      <c r="P48" s="448">
        <v>1205</v>
      </c>
      <c r="Q48" s="416">
        <v>1170</v>
      </c>
      <c r="R48" s="416">
        <v>1450</v>
      </c>
      <c r="S48" s="416">
        <v>1290</v>
      </c>
      <c r="T48" s="416">
        <v>1311</v>
      </c>
      <c r="U48" s="416">
        <v>1291</v>
      </c>
      <c r="V48" s="417">
        <v>1552</v>
      </c>
      <c r="W48" s="447">
        <v>1452</v>
      </c>
      <c r="X48" s="414">
        <v>0</v>
      </c>
      <c r="Y48" s="416">
        <v>2</v>
      </c>
      <c r="Z48" s="416"/>
      <c r="AA48" s="448"/>
      <c r="AB48" s="448"/>
      <c r="AC48" s="416"/>
      <c r="AD48" s="416"/>
      <c r="AE48" s="416"/>
      <c r="AF48" s="416"/>
      <c r="AG48" s="416"/>
      <c r="AH48" s="417"/>
      <c r="AI48" s="419"/>
      <c r="AJ48" s="420">
        <f t="shared" si="0"/>
        <v>724</v>
      </c>
      <c r="AK48" s="421">
        <f t="shared" si="1"/>
        <v>819</v>
      </c>
      <c r="AL48" s="421">
        <f t="shared" si="2"/>
        <v>1057</v>
      </c>
      <c r="AM48" s="421">
        <f t="shared" si="3"/>
        <v>1124</v>
      </c>
      <c r="AN48" s="421">
        <f t="shared" si="4"/>
        <v>1205</v>
      </c>
      <c r="AO48" s="421">
        <f t="shared" si="5"/>
        <v>1170</v>
      </c>
      <c r="AP48" s="421">
        <f t="shared" si="6"/>
        <v>1450</v>
      </c>
      <c r="AQ48" s="421">
        <f t="shared" si="7"/>
        <v>1290</v>
      </c>
      <c r="AR48" s="421">
        <f t="shared" si="8"/>
        <v>1311</v>
      </c>
      <c r="AS48" s="421">
        <f t="shared" si="9"/>
        <v>1291</v>
      </c>
      <c r="AT48" s="421">
        <f t="shared" si="10"/>
        <v>1552</v>
      </c>
      <c r="AU48" s="422">
        <f t="shared" si="11"/>
        <v>1452</v>
      </c>
      <c r="AV48" s="423">
        <v>853</v>
      </c>
      <c r="AW48" s="417">
        <v>1003</v>
      </c>
      <c r="AX48" s="419">
        <v>1006</v>
      </c>
      <c r="AY48" s="414">
        <v>155</v>
      </c>
      <c r="AZ48" s="417">
        <v>159</v>
      </c>
      <c r="BA48" s="419">
        <v>72</v>
      </c>
      <c r="BB48" s="420">
        <f t="shared" si="12"/>
        <v>283</v>
      </c>
      <c r="BC48" s="421">
        <f t="shared" si="13"/>
        <v>390</v>
      </c>
      <c r="BD48" s="422">
        <f t="shared" si="14"/>
        <v>374</v>
      </c>
      <c r="BE48" s="176">
        <v>469</v>
      </c>
      <c r="BF48" s="417">
        <v>414</v>
      </c>
      <c r="BG48" s="419">
        <v>536</v>
      </c>
      <c r="BH48" s="178">
        <v>62</v>
      </c>
      <c r="BI48" s="417">
        <v>47</v>
      </c>
      <c r="BJ48" s="419">
        <v>107</v>
      </c>
      <c r="BK48" s="178">
        <v>289</v>
      </c>
      <c r="BL48" s="417">
        <v>292</v>
      </c>
      <c r="BM48" s="419">
        <v>288</v>
      </c>
      <c r="BN48" s="426">
        <f t="shared" si="15"/>
        <v>385</v>
      </c>
      <c r="BO48" s="427">
        <f t="shared" si="16"/>
        <v>417</v>
      </c>
      <c r="BP48" s="428">
        <f t="shared" si="17"/>
        <v>519</v>
      </c>
      <c r="BQ48" s="178">
        <v>306</v>
      </c>
      <c r="BR48" s="417">
        <v>357</v>
      </c>
      <c r="BS48" s="419">
        <v>345</v>
      </c>
      <c r="BT48" s="198"/>
      <c r="BU48" s="177"/>
      <c r="BV48" s="177"/>
      <c r="BW48" s="417"/>
      <c r="BX48" s="417"/>
      <c r="BY48" s="419"/>
      <c r="BZ48" s="178"/>
      <c r="CA48" s="177"/>
      <c r="CB48" s="177"/>
      <c r="CC48" s="177"/>
      <c r="CD48" s="177"/>
      <c r="CE48" s="177"/>
      <c r="CF48" s="417"/>
      <c r="CG48" s="419"/>
      <c r="CH48" s="178"/>
      <c r="CI48" s="177"/>
      <c r="CJ48" s="177"/>
      <c r="CK48" s="177"/>
      <c r="CL48" s="177"/>
      <c r="CM48" s="177"/>
      <c r="CN48" s="417"/>
      <c r="CO48" s="419"/>
      <c r="CP48" s="420"/>
      <c r="CQ48" s="421"/>
      <c r="CR48" s="421" t="str">
        <f t="shared" si="18"/>
        <v/>
      </c>
      <c r="CS48" s="421" t="str">
        <f t="shared" si="19"/>
        <v/>
      </c>
      <c r="CT48" s="421" t="str">
        <f t="shared" si="20"/>
        <v/>
      </c>
      <c r="CU48" s="421" t="str">
        <f t="shared" si="21"/>
        <v/>
      </c>
      <c r="CV48" s="421" t="str">
        <f t="shared" si="22"/>
        <v/>
      </c>
      <c r="CW48" s="429" t="str">
        <f t="shared" si="23"/>
        <v/>
      </c>
      <c r="CX48" s="449"/>
      <c r="CY48" s="417"/>
      <c r="CZ48" s="419"/>
      <c r="DA48" s="432"/>
      <c r="DB48" s="417"/>
      <c r="DC48" s="419"/>
      <c r="DD48" s="430" t="str">
        <f t="shared" si="24"/>
        <v/>
      </c>
      <c r="DE48" s="431" t="str">
        <f t="shared" si="25"/>
        <v/>
      </c>
      <c r="DF48" s="428" t="str">
        <f t="shared" si="26"/>
        <v/>
      </c>
      <c r="DG48" s="450"/>
      <c r="DH48" s="417"/>
      <c r="DI48" s="419"/>
      <c r="DJ48" s="432"/>
      <c r="DK48" s="417"/>
      <c r="DL48" s="419"/>
      <c r="DM48" s="432"/>
      <c r="DN48" s="417"/>
      <c r="DO48" s="419"/>
      <c r="DP48" s="430" t="str">
        <f t="shared" si="27"/>
        <v/>
      </c>
      <c r="DQ48" s="431" t="str">
        <f t="shared" si="28"/>
        <v/>
      </c>
      <c r="DR48" s="428" t="str">
        <f t="shared" si="29"/>
        <v/>
      </c>
      <c r="DS48" s="432"/>
      <c r="DT48" s="417"/>
      <c r="DU48" s="197"/>
      <c r="DV48" s="410"/>
      <c r="DW48" s="669" t="b">
        <f t="shared" si="51"/>
        <v>1</v>
      </c>
      <c r="DX48" s="663" t="b">
        <f t="shared" si="52"/>
        <v>1</v>
      </c>
      <c r="DY48" s="666" t="b">
        <f t="shared" si="53"/>
        <v>1</v>
      </c>
      <c r="DZ48" s="663" t="b">
        <f t="shared" si="54"/>
        <v>1</v>
      </c>
      <c r="EA48" s="663" t="b">
        <f t="shared" si="55"/>
        <v>1</v>
      </c>
      <c r="EB48" s="666" t="b">
        <f t="shared" si="56"/>
        <v>1</v>
      </c>
      <c r="EC48" s="663" t="b">
        <f t="shared" si="57"/>
        <v>1</v>
      </c>
      <c r="ED48" s="663" t="b">
        <f t="shared" si="37"/>
        <v>1</v>
      </c>
      <c r="EE48" s="666" t="b">
        <f t="shared" si="58"/>
        <v>1</v>
      </c>
      <c r="EF48" s="665" t="b">
        <f t="shared" si="59"/>
        <v>0</v>
      </c>
      <c r="EG48" s="663" t="b">
        <f t="shared" si="60"/>
        <v>0</v>
      </c>
      <c r="EH48" s="666" t="b">
        <f t="shared" si="61"/>
        <v>1</v>
      </c>
      <c r="EI48" s="663" t="b">
        <f t="shared" si="62"/>
        <v>0</v>
      </c>
      <c r="EJ48" s="663" t="b">
        <f t="shared" si="63"/>
        <v>0</v>
      </c>
      <c r="EK48" s="666" t="b">
        <f t="shared" si="64"/>
        <v>1</v>
      </c>
      <c r="EL48" s="663" t="b">
        <f t="shared" si="65"/>
        <v>0</v>
      </c>
      <c r="EM48" s="663" t="b">
        <f t="shared" si="46"/>
        <v>0</v>
      </c>
      <c r="EN48" s="666" t="b">
        <f t="shared" si="66"/>
        <v>1</v>
      </c>
      <c r="EO48" s="401"/>
    </row>
    <row r="49" spans="1:145">
      <c r="A49" s="444" t="s">
        <v>755</v>
      </c>
      <c r="B49" s="445" t="s">
        <v>885</v>
      </c>
      <c r="C49" s="444">
        <v>107071</v>
      </c>
      <c r="D49" s="446">
        <v>4</v>
      </c>
      <c r="E49" s="414">
        <v>911</v>
      </c>
      <c r="F49" s="416">
        <v>834</v>
      </c>
      <c r="G49" s="416">
        <v>884</v>
      </c>
      <c r="H49" s="416">
        <v>903</v>
      </c>
      <c r="I49" s="417">
        <v>888</v>
      </c>
      <c r="J49" s="417">
        <v>1062</v>
      </c>
      <c r="K49" s="447">
        <v>988</v>
      </c>
      <c r="L49" s="414">
        <v>563</v>
      </c>
      <c r="M49" s="416">
        <v>603</v>
      </c>
      <c r="N49" s="416">
        <v>561</v>
      </c>
      <c r="O49" s="448">
        <v>652</v>
      </c>
      <c r="P49" s="448">
        <v>646</v>
      </c>
      <c r="Q49" s="416">
        <v>618</v>
      </c>
      <c r="R49" s="416">
        <v>534</v>
      </c>
      <c r="S49" s="416">
        <v>587</v>
      </c>
      <c r="T49" s="416">
        <v>560</v>
      </c>
      <c r="U49" s="416">
        <v>588</v>
      </c>
      <c r="V49" s="417">
        <v>786</v>
      </c>
      <c r="W49" s="447">
        <v>722</v>
      </c>
      <c r="X49" s="414">
        <v>0</v>
      </c>
      <c r="Y49" s="416"/>
      <c r="Z49" s="416"/>
      <c r="AA49" s="448"/>
      <c r="AB49" s="448"/>
      <c r="AC49" s="416"/>
      <c r="AD49" s="416"/>
      <c r="AE49" s="416"/>
      <c r="AF49" s="416"/>
      <c r="AG49" s="416"/>
      <c r="AH49" s="417"/>
      <c r="AI49" s="419"/>
      <c r="AJ49" s="420">
        <f t="shared" si="0"/>
        <v>563</v>
      </c>
      <c r="AK49" s="421">
        <f t="shared" si="1"/>
        <v>603</v>
      </c>
      <c r="AL49" s="421">
        <f t="shared" si="2"/>
        <v>561</v>
      </c>
      <c r="AM49" s="421">
        <f t="shared" si="3"/>
        <v>652</v>
      </c>
      <c r="AN49" s="421">
        <f t="shared" si="4"/>
        <v>646</v>
      </c>
      <c r="AO49" s="421">
        <f t="shared" si="5"/>
        <v>618</v>
      </c>
      <c r="AP49" s="421">
        <f t="shared" si="6"/>
        <v>534</v>
      </c>
      <c r="AQ49" s="421">
        <f t="shared" si="7"/>
        <v>587</v>
      </c>
      <c r="AR49" s="421">
        <f t="shared" si="8"/>
        <v>560</v>
      </c>
      <c r="AS49" s="421">
        <f t="shared" si="9"/>
        <v>588</v>
      </c>
      <c r="AT49" s="421">
        <f t="shared" si="10"/>
        <v>786</v>
      </c>
      <c r="AU49" s="422">
        <f t="shared" si="11"/>
        <v>722</v>
      </c>
      <c r="AV49" s="423">
        <v>365</v>
      </c>
      <c r="AW49" s="417">
        <v>432</v>
      </c>
      <c r="AX49" s="419">
        <v>437</v>
      </c>
      <c r="AY49" s="414">
        <v>76</v>
      </c>
      <c r="AZ49" s="417">
        <v>92</v>
      </c>
      <c r="BA49" s="419">
        <v>37</v>
      </c>
      <c r="BB49" s="420">
        <f t="shared" si="12"/>
        <v>147</v>
      </c>
      <c r="BC49" s="421">
        <f t="shared" si="13"/>
        <v>262</v>
      </c>
      <c r="BD49" s="422">
        <f t="shared" si="14"/>
        <v>248</v>
      </c>
      <c r="BE49" s="176">
        <v>205</v>
      </c>
      <c r="BF49" s="417">
        <v>199</v>
      </c>
      <c r="BG49" s="419">
        <v>174</v>
      </c>
      <c r="BH49" s="178">
        <v>36</v>
      </c>
      <c r="BI49" s="417">
        <v>30</v>
      </c>
      <c r="BJ49" s="419">
        <v>46</v>
      </c>
      <c r="BK49" s="178">
        <v>194</v>
      </c>
      <c r="BL49" s="417">
        <v>177</v>
      </c>
      <c r="BM49" s="419">
        <v>133</v>
      </c>
      <c r="BN49" s="426">
        <f t="shared" si="15"/>
        <v>211</v>
      </c>
      <c r="BO49" s="427">
        <f t="shared" si="16"/>
        <v>212</v>
      </c>
      <c r="BP49" s="428">
        <f t="shared" si="17"/>
        <v>181</v>
      </c>
      <c r="BQ49" s="178">
        <v>207</v>
      </c>
      <c r="BR49" s="417">
        <v>199</v>
      </c>
      <c r="BS49" s="419">
        <v>192</v>
      </c>
      <c r="BT49" s="198"/>
      <c r="BU49" s="177"/>
      <c r="BV49" s="177"/>
      <c r="BW49" s="417"/>
      <c r="BX49" s="417"/>
      <c r="BY49" s="419"/>
      <c r="BZ49" s="178"/>
      <c r="CA49" s="177"/>
      <c r="CB49" s="177"/>
      <c r="CC49" s="177"/>
      <c r="CD49" s="177"/>
      <c r="CE49" s="177"/>
      <c r="CF49" s="417"/>
      <c r="CG49" s="419"/>
      <c r="CH49" s="178"/>
      <c r="CI49" s="177"/>
      <c r="CJ49" s="177"/>
      <c r="CK49" s="177"/>
      <c r="CL49" s="177"/>
      <c r="CM49" s="177"/>
      <c r="CN49" s="417"/>
      <c r="CO49" s="419"/>
      <c r="CP49" s="420"/>
      <c r="CQ49" s="421"/>
      <c r="CR49" s="421" t="str">
        <f t="shared" si="18"/>
        <v/>
      </c>
      <c r="CS49" s="421" t="str">
        <f t="shared" si="19"/>
        <v/>
      </c>
      <c r="CT49" s="421" t="str">
        <f t="shared" si="20"/>
        <v/>
      </c>
      <c r="CU49" s="421" t="str">
        <f t="shared" si="21"/>
        <v/>
      </c>
      <c r="CV49" s="421" t="str">
        <f t="shared" si="22"/>
        <v/>
      </c>
      <c r="CW49" s="429" t="str">
        <f t="shared" si="23"/>
        <v/>
      </c>
      <c r="CX49" s="449"/>
      <c r="CY49" s="417"/>
      <c r="CZ49" s="419"/>
      <c r="DA49" s="432"/>
      <c r="DB49" s="417"/>
      <c r="DC49" s="419"/>
      <c r="DD49" s="430" t="str">
        <f t="shared" si="24"/>
        <v/>
      </c>
      <c r="DE49" s="431" t="str">
        <f t="shared" si="25"/>
        <v/>
      </c>
      <c r="DF49" s="428" t="str">
        <f t="shared" si="26"/>
        <v/>
      </c>
      <c r="DG49" s="450"/>
      <c r="DH49" s="417"/>
      <c r="DI49" s="419"/>
      <c r="DJ49" s="432"/>
      <c r="DK49" s="417"/>
      <c r="DL49" s="419"/>
      <c r="DM49" s="432"/>
      <c r="DN49" s="417"/>
      <c r="DO49" s="419"/>
      <c r="DP49" s="430" t="str">
        <f t="shared" si="27"/>
        <v/>
      </c>
      <c r="DQ49" s="431" t="str">
        <f t="shared" si="28"/>
        <v/>
      </c>
      <c r="DR49" s="428" t="str">
        <f t="shared" si="29"/>
        <v/>
      </c>
      <c r="DS49" s="432"/>
      <c r="DT49" s="417"/>
      <c r="DU49" s="197"/>
      <c r="DV49" s="410"/>
      <c r="DW49" s="669" t="b">
        <f t="shared" si="51"/>
        <v>1</v>
      </c>
      <c r="DX49" s="663" t="b">
        <f t="shared" si="52"/>
        <v>1</v>
      </c>
      <c r="DY49" s="666" t="b">
        <f t="shared" si="53"/>
        <v>1</v>
      </c>
      <c r="DZ49" s="663" t="b">
        <f t="shared" si="54"/>
        <v>1</v>
      </c>
      <c r="EA49" s="663" t="b">
        <f t="shared" si="55"/>
        <v>1</v>
      </c>
      <c r="EB49" s="666" t="b">
        <f t="shared" si="56"/>
        <v>1</v>
      </c>
      <c r="EC49" s="663" t="b">
        <f t="shared" si="57"/>
        <v>1</v>
      </c>
      <c r="ED49" s="663" t="b">
        <f t="shared" si="37"/>
        <v>1</v>
      </c>
      <c r="EE49" s="666" t="b">
        <f t="shared" si="58"/>
        <v>1</v>
      </c>
      <c r="EF49" s="665" t="b">
        <f t="shared" si="59"/>
        <v>0</v>
      </c>
      <c r="EG49" s="663" t="b">
        <f t="shared" si="60"/>
        <v>0</v>
      </c>
      <c r="EH49" s="666" t="b">
        <f t="shared" si="61"/>
        <v>1</v>
      </c>
      <c r="EI49" s="663" t="b">
        <f t="shared" si="62"/>
        <v>0</v>
      </c>
      <c r="EJ49" s="663" t="b">
        <f t="shared" si="63"/>
        <v>0</v>
      </c>
      <c r="EK49" s="666" t="b">
        <f t="shared" si="64"/>
        <v>1</v>
      </c>
      <c r="EL49" s="663" t="b">
        <f t="shared" si="65"/>
        <v>0</v>
      </c>
      <c r="EM49" s="663" t="b">
        <f t="shared" si="46"/>
        <v>0</v>
      </c>
      <c r="EN49" s="666" t="b">
        <f t="shared" si="66"/>
        <v>1</v>
      </c>
      <c r="EO49" s="401"/>
    </row>
    <row r="50" spans="1:145">
      <c r="A50" s="444" t="s">
        <v>755</v>
      </c>
      <c r="B50" s="445" t="s">
        <v>886</v>
      </c>
      <c r="C50" s="444">
        <v>107983</v>
      </c>
      <c r="D50" s="446">
        <v>5</v>
      </c>
      <c r="E50" s="414">
        <v>796</v>
      </c>
      <c r="F50" s="416">
        <v>761</v>
      </c>
      <c r="G50" s="416">
        <v>830</v>
      </c>
      <c r="H50" s="416">
        <v>747</v>
      </c>
      <c r="I50" s="417">
        <v>810</v>
      </c>
      <c r="J50" s="417">
        <v>771</v>
      </c>
      <c r="K50" s="447">
        <v>860</v>
      </c>
      <c r="L50" s="414">
        <v>523</v>
      </c>
      <c r="M50" s="416">
        <v>523</v>
      </c>
      <c r="N50" s="416">
        <v>555</v>
      </c>
      <c r="O50" s="448">
        <v>623</v>
      </c>
      <c r="P50" s="448">
        <v>571</v>
      </c>
      <c r="Q50" s="416">
        <v>579</v>
      </c>
      <c r="R50" s="416">
        <v>544</v>
      </c>
      <c r="S50" s="416">
        <v>647</v>
      </c>
      <c r="T50" s="416">
        <v>566</v>
      </c>
      <c r="U50" s="416">
        <v>588</v>
      </c>
      <c r="V50" s="417">
        <v>528</v>
      </c>
      <c r="W50" s="447">
        <v>624</v>
      </c>
      <c r="X50" s="414">
        <v>0</v>
      </c>
      <c r="Y50" s="416">
        <v>2</v>
      </c>
      <c r="Z50" s="416"/>
      <c r="AA50" s="448"/>
      <c r="AB50" s="448"/>
      <c r="AC50" s="416"/>
      <c r="AD50" s="416"/>
      <c r="AE50" s="416"/>
      <c r="AF50" s="416"/>
      <c r="AG50" s="416"/>
      <c r="AH50" s="417"/>
      <c r="AI50" s="419"/>
      <c r="AJ50" s="420">
        <f t="shared" si="0"/>
        <v>523</v>
      </c>
      <c r="AK50" s="421">
        <f t="shared" si="1"/>
        <v>521</v>
      </c>
      <c r="AL50" s="421">
        <f t="shared" si="2"/>
        <v>555</v>
      </c>
      <c r="AM50" s="421">
        <f t="shared" si="3"/>
        <v>623</v>
      </c>
      <c r="AN50" s="421">
        <f t="shared" si="4"/>
        <v>571</v>
      </c>
      <c r="AO50" s="421">
        <f t="shared" si="5"/>
        <v>579</v>
      </c>
      <c r="AP50" s="421">
        <f t="shared" si="6"/>
        <v>544</v>
      </c>
      <c r="AQ50" s="421">
        <f t="shared" si="7"/>
        <v>647</v>
      </c>
      <c r="AR50" s="421">
        <f t="shared" si="8"/>
        <v>566</v>
      </c>
      <c r="AS50" s="421">
        <f t="shared" si="9"/>
        <v>588</v>
      </c>
      <c r="AT50" s="421">
        <f t="shared" si="10"/>
        <v>528</v>
      </c>
      <c r="AU50" s="422">
        <f t="shared" si="11"/>
        <v>624</v>
      </c>
      <c r="AV50" s="423">
        <v>361</v>
      </c>
      <c r="AW50" s="417">
        <v>296</v>
      </c>
      <c r="AX50" s="419">
        <v>392</v>
      </c>
      <c r="AY50" s="414">
        <v>42</v>
      </c>
      <c r="AZ50" s="417">
        <v>33</v>
      </c>
      <c r="BA50" s="419">
        <v>22</v>
      </c>
      <c r="BB50" s="420">
        <f t="shared" si="12"/>
        <v>185</v>
      </c>
      <c r="BC50" s="421">
        <f t="shared" si="13"/>
        <v>199</v>
      </c>
      <c r="BD50" s="422">
        <f t="shared" si="14"/>
        <v>210</v>
      </c>
      <c r="BE50" s="176">
        <v>188</v>
      </c>
      <c r="BF50" s="417">
        <v>155</v>
      </c>
      <c r="BG50" s="419">
        <v>167</v>
      </c>
      <c r="BH50" s="178">
        <v>28</v>
      </c>
      <c r="BI50" s="417">
        <v>21</v>
      </c>
      <c r="BJ50" s="419">
        <v>51</v>
      </c>
      <c r="BK50" s="178">
        <v>118</v>
      </c>
      <c r="BL50" s="417">
        <v>133</v>
      </c>
      <c r="BM50" s="419">
        <v>101</v>
      </c>
      <c r="BN50" s="426">
        <f t="shared" si="15"/>
        <v>237</v>
      </c>
      <c r="BO50" s="427">
        <f t="shared" si="16"/>
        <v>270</v>
      </c>
      <c r="BP50" s="428">
        <f t="shared" si="17"/>
        <v>225</v>
      </c>
      <c r="BQ50" s="178">
        <v>166</v>
      </c>
      <c r="BR50" s="417">
        <v>202</v>
      </c>
      <c r="BS50" s="419">
        <v>194</v>
      </c>
      <c r="BT50" s="198"/>
      <c r="BU50" s="177"/>
      <c r="BV50" s="177"/>
      <c r="BW50" s="417"/>
      <c r="BX50" s="417"/>
      <c r="BY50" s="419"/>
      <c r="BZ50" s="178"/>
      <c r="CA50" s="177"/>
      <c r="CB50" s="177"/>
      <c r="CC50" s="177"/>
      <c r="CD50" s="177"/>
      <c r="CE50" s="177"/>
      <c r="CF50" s="417"/>
      <c r="CG50" s="419"/>
      <c r="CH50" s="178"/>
      <c r="CI50" s="177"/>
      <c r="CJ50" s="177"/>
      <c r="CK50" s="177"/>
      <c r="CL50" s="177"/>
      <c r="CM50" s="177"/>
      <c r="CN50" s="417"/>
      <c r="CO50" s="419"/>
      <c r="CP50" s="420"/>
      <c r="CQ50" s="421"/>
      <c r="CR50" s="421" t="str">
        <f t="shared" si="18"/>
        <v/>
      </c>
      <c r="CS50" s="421" t="str">
        <f t="shared" si="19"/>
        <v/>
      </c>
      <c r="CT50" s="421" t="str">
        <f t="shared" si="20"/>
        <v/>
      </c>
      <c r="CU50" s="421" t="str">
        <f t="shared" si="21"/>
        <v/>
      </c>
      <c r="CV50" s="421" t="str">
        <f t="shared" si="22"/>
        <v/>
      </c>
      <c r="CW50" s="429" t="str">
        <f t="shared" si="23"/>
        <v/>
      </c>
      <c r="CX50" s="449"/>
      <c r="CY50" s="417"/>
      <c r="CZ50" s="419"/>
      <c r="DA50" s="432"/>
      <c r="DB50" s="417"/>
      <c r="DC50" s="419"/>
      <c r="DD50" s="430" t="str">
        <f t="shared" si="24"/>
        <v/>
      </c>
      <c r="DE50" s="431" t="str">
        <f t="shared" si="25"/>
        <v/>
      </c>
      <c r="DF50" s="428" t="str">
        <f t="shared" si="26"/>
        <v/>
      </c>
      <c r="DG50" s="450"/>
      <c r="DH50" s="417"/>
      <c r="DI50" s="419"/>
      <c r="DJ50" s="432"/>
      <c r="DK50" s="417"/>
      <c r="DL50" s="419"/>
      <c r="DM50" s="432"/>
      <c r="DN50" s="417"/>
      <c r="DO50" s="419"/>
      <c r="DP50" s="430" t="str">
        <f t="shared" si="27"/>
        <v/>
      </c>
      <c r="DQ50" s="431" t="str">
        <f t="shared" si="28"/>
        <v/>
      </c>
      <c r="DR50" s="428" t="str">
        <f t="shared" si="29"/>
        <v/>
      </c>
      <c r="DS50" s="432"/>
      <c r="DT50" s="417"/>
      <c r="DU50" s="197"/>
      <c r="DV50" s="410"/>
      <c r="DW50" s="669" t="b">
        <f t="shared" si="51"/>
        <v>1</v>
      </c>
      <c r="DX50" s="663" t="b">
        <f t="shared" si="52"/>
        <v>1</v>
      </c>
      <c r="DY50" s="666" t="b">
        <f t="shared" si="53"/>
        <v>1</v>
      </c>
      <c r="DZ50" s="663" t="b">
        <f t="shared" si="54"/>
        <v>1</v>
      </c>
      <c r="EA50" s="663" t="b">
        <f t="shared" si="55"/>
        <v>1</v>
      </c>
      <c r="EB50" s="666" t="b">
        <f t="shared" si="56"/>
        <v>1</v>
      </c>
      <c r="EC50" s="663" t="b">
        <f t="shared" si="57"/>
        <v>1</v>
      </c>
      <c r="ED50" s="663" t="b">
        <f t="shared" si="37"/>
        <v>1</v>
      </c>
      <c r="EE50" s="666" t="b">
        <f t="shared" si="58"/>
        <v>1</v>
      </c>
      <c r="EF50" s="665" t="b">
        <f t="shared" si="59"/>
        <v>0</v>
      </c>
      <c r="EG50" s="663" t="b">
        <f t="shared" si="60"/>
        <v>0</v>
      </c>
      <c r="EH50" s="666" t="b">
        <f t="shared" si="61"/>
        <v>1</v>
      </c>
      <c r="EI50" s="663" t="b">
        <f t="shared" si="62"/>
        <v>0</v>
      </c>
      <c r="EJ50" s="663" t="b">
        <f t="shared" si="63"/>
        <v>0</v>
      </c>
      <c r="EK50" s="666" t="b">
        <f t="shared" si="64"/>
        <v>1</v>
      </c>
      <c r="EL50" s="663" t="b">
        <f t="shared" si="65"/>
        <v>0</v>
      </c>
      <c r="EM50" s="663" t="b">
        <f t="shared" si="46"/>
        <v>0</v>
      </c>
      <c r="EN50" s="666" t="b">
        <f t="shared" si="66"/>
        <v>1</v>
      </c>
      <c r="EO50" s="401"/>
    </row>
    <row r="51" spans="1:145">
      <c r="A51" s="444" t="s">
        <v>755</v>
      </c>
      <c r="B51" s="445" t="s">
        <v>887</v>
      </c>
      <c r="C51" s="444">
        <v>106485</v>
      </c>
      <c r="D51" s="446">
        <v>5</v>
      </c>
      <c r="E51" s="414">
        <v>816</v>
      </c>
      <c r="F51" s="416">
        <v>1064</v>
      </c>
      <c r="G51" s="416">
        <v>905</v>
      </c>
      <c r="H51" s="416">
        <v>895</v>
      </c>
      <c r="I51" s="417">
        <v>882</v>
      </c>
      <c r="J51" s="417">
        <v>892</v>
      </c>
      <c r="K51" s="447">
        <v>932</v>
      </c>
      <c r="L51" s="414">
        <v>449</v>
      </c>
      <c r="M51" s="416">
        <v>457</v>
      </c>
      <c r="N51" s="416">
        <v>511</v>
      </c>
      <c r="O51" s="448">
        <v>467</v>
      </c>
      <c r="P51" s="448">
        <v>462</v>
      </c>
      <c r="Q51" s="416">
        <v>528</v>
      </c>
      <c r="R51" s="416">
        <v>679</v>
      </c>
      <c r="S51" s="416">
        <v>522</v>
      </c>
      <c r="T51" s="416">
        <v>486</v>
      </c>
      <c r="U51" s="416">
        <v>543</v>
      </c>
      <c r="V51" s="417">
        <v>619</v>
      </c>
      <c r="W51" s="447">
        <v>666</v>
      </c>
      <c r="X51" s="414">
        <v>2</v>
      </c>
      <c r="Y51" s="416">
        <v>1</v>
      </c>
      <c r="Z51" s="416"/>
      <c r="AA51" s="448"/>
      <c r="AB51" s="448"/>
      <c r="AC51" s="416"/>
      <c r="AD51" s="416"/>
      <c r="AE51" s="416"/>
      <c r="AF51" s="416"/>
      <c r="AG51" s="416"/>
      <c r="AH51" s="417"/>
      <c r="AI51" s="419"/>
      <c r="AJ51" s="420">
        <f t="shared" si="0"/>
        <v>447</v>
      </c>
      <c r="AK51" s="421">
        <f t="shared" si="1"/>
        <v>456</v>
      </c>
      <c r="AL51" s="421">
        <f t="shared" si="2"/>
        <v>511</v>
      </c>
      <c r="AM51" s="421">
        <f t="shared" si="3"/>
        <v>467</v>
      </c>
      <c r="AN51" s="421">
        <f t="shared" si="4"/>
        <v>462</v>
      </c>
      <c r="AO51" s="421">
        <f t="shared" si="5"/>
        <v>528</v>
      </c>
      <c r="AP51" s="421">
        <f t="shared" si="6"/>
        <v>679</v>
      </c>
      <c r="AQ51" s="421">
        <f t="shared" si="7"/>
        <v>522</v>
      </c>
      <c r="AR51" s="421">
        <f t="shared" si="8"/>
        <v>486</v>
      </c>
      <c r="AS51" s="421">
        <f t="shared" si="9"/>
        <v>543</v>
      </c>
      <c r="AT51" s="421">
        <f t="shared" si="10"/>
        <v>619</v>
      </c>
      <c r="AU51" s="422">
        <f t="shared" si="11"/>
        <v>666</v>
      </c>
      <c r="AV51" s="423">
        <v>262</v>
      </c>
      <c r="AW51" s="417">
        <v>281</v>
      </c>
      <c r="AX51" s="419">
        <v>320</v>
      </c>
      <c r="AY51" s="414">
        <v>58</v>
      </c>
      <c r="AZ51" s="417">
        <v>49</v>
      </c>
      <c r="BA51" s="419">
        <v>33</v>
      </c>
      <c r="BB51" s="420">
        <f t="shared" si="12"/>
        <v>223</v>
      </c>
      <c r="BC51" s="421">
        <f t="shared" si="13"/>
        <v>289</v>
      </c>
      <c r="BD51" s="422">
        <f t="shared" si="14"/>
        <v>313</v>
      </c>
      <c r="BE51" s="176">
        <v>112</v>
      </c>
      <c r="BF51" s="417">
        <v>59</v>
      </c>
      <c r="BG51" s="419">
        <v>130</v>
      </c>
      <c r="BH51" s="178">
        <v>26</v>
      </c>
      <c r="BI51" s="417">
        <v>17</v>
      </c>
      <c r="BJ51" s="419">
        <v>49</v>
      </c>
      <c r="BK51" s="178">
        <v>112</v>
      </c>
      <c r="BL51" s="417">
        <v>133</v>
      </c>
      <c r="BM51" s="419">
        <v>130</v>
      </c>
      <c r="BN51" s="426">
        <f t="shared" si="15"/>
        <v>212</v>
      </c>
      <c r="BO51" s="427">
        <f t="shared" si="16"/>
        <v>319</v>
      </c>
      <c r="BP51" s="428">
        <f t="shared" si="17"/>
        <v>370</v>
      </c>
      <c r="BQ51" s="178">
        <v>118</v>
      </c>
      <c r="BR51" s="417">
        <v>166</v>
      </c>
      <c r="BS51" s="419">
        <v>139</v>
      </c>
      <c r="BT51" s="198"/>
      <c r="BU51" s="177"/>
      <c r="BV51" s="177"/>
      <c r="BW51" s="417"/>
      <c r="BX51" s="417"/>
      <c r="BY51" s="419"/>
      <c r="BZ51" s="178"/>
      <c r="CA51" s="177"/>
      <c r="CB51" s="177"/>
      <c r="CC51" s="177"/>
      <c r="CD51" s="177"/>
      <c r="CE51" s="177"/>
      <c r="CF51" s="417"/>
      <c r="CG51" s="419"/>
      <c r="CH51" s="178"/>
      <c r="CI51" s="177"/>
      <c r="CJ51" s="177"/>
      <c r="CK51" s="177"/>
      <c r="CL51" s="177"/>
      <c r="CM51" s="177"/>
      <c r="CN51" s="417"/>
      <c r="CO51" s="419"/>
      <c r="CP51" s="420"/>
      <c r="CQ51" s="421"/>
      <c r="CR51" s="421" t="str">
        <f t="shared" si="18"/>
        <v/>
      </c>
      <c r="CS51" s="421" t="str">
        <f t="shared" si="19"/>
        <v/>
      </c>
      <c r="CT51" s="421" t="str">
        <f t="shared" si="20"/>
        <v/>
      </c>
      <c r="CU51" s="421" t="str">
        <f t="shared" si="21"/>
        <v/>
      </c>
      <c r="CV51" s="421" t="str">
        <f t="shared" si="22"/>
        <v/>
      </c>
      <c r="CW51" s="429" t="str">
        <f t="shared" si="23"/>
        <v/>
      </c>
      <c r="CX51" s="449"/>
      <c r="CY51" s="417"/>
      <c r="CZ51" s="419"/>
      <c r="DA51" s="432"/>
      <c r="DB51" s="417"/>
      <c r="DC51" s="419"/>
      <c r="DD51" s="430" t="str">
        <f t="shared" si="24"/>
        <v/>
      </c>
      <c r="DE51" s="431" t="str">
        <f t="shared" si="25"/>
        <v/>
      </c>
      <c r="DF51" s="428" t="str">
        <f t="shared" si="26"/>
        <v/>
      </c>
      <c r="DG51" s="450"/>
      <c r="DH51" s="417"/>
      <c r="DI51" s="419"/>
      <c r="DJ51" s="432"/>
      <c r="DK51" s="417"/>
      <c r="DL51" s="419"/>
      <c r="DM51" s="432"/>
      <c r="DN51" s="417"/>
      <c r="DO51" s="419"/>
      <c r="DP51" s="430" t="str">
        <f t="shared" si="27"/>
        <v/>
      </c>
      <c r="DQ51" s="431" t="str">
        <f t="shared" si="28"/>
        <v/>
      </c>
      <c r="DR51" s="428" t="str">
        <f t="shared" si="29"/>
        <v/>
      </c>
      <c r="DS51" s="432"/>
      <c r="DT51" s="417"/>
      <c r="DU51" s="197"/>
      <c r="DV51" s="410"/>
      <c r="DW51" s="669" t="b">
        <f t="shared" si="51"/>
        <v>1</v>
      </c>
      <c r="DX51" s="663" t="b">
        <f t="shared" si="52"/>
        <v>1</v>
      </c>
      <c r="DY51" s="666" t="b">
        <f t="shared" si="53"/>
        <v>1</v>
      </c>
      <c r="DZ51" s="663" t="b">
        <f t="shared" si="54"/>
        <v>1</v>
      </c>
      <c r="EA51" s="663" t="b">
        <f t="shared" si="55"/>
        <v>1</v>
      </c>
      <c r="EB51" s="666" t="b">
        <f t="shared" si="56"/>
        <v>1</v>
      </c>
      <c r="EC51" s="663" t="b">
        <f t="shared" si="57"/>
        <v>1</v>
      </c>
      <c r="ED51" s="663" t="b">
        <f t="shared" si="37"/>
        <v>1</v>
      </c>
      <c r="EE51" s="666" t="b">
        <f t="shared" si="58"/>
        <v>1</v>
      </c>
      <c r="EF51" s="665" t="b">
        <f t="shared" si="59"/>
        <v>0</v>
      </c>
      <c r="EG51" s="663" t="b">
        <f t="shared" si="60"/>
        <v>0</v>
      </c>
      <c r="EH51" s="666" t="b">
        <f t="shared" si="61"/>
        <v>1</v>
      </c>
      <c r="EI51" s="663" t="b">
        <f t="shared" si="62"/>
        <v>0</v>
      </c>
      <c r="EJ51" s="663" t="b">
        <f t="shared" si="63"/>
        <v>0</v>
      </c>
      <c r="EK51" s="666" t="b">
        <f t="shared" si="64"/>
        <v>1</v>
      </c>
      <c r="EL51" s="663" t="b">
        <f t="shared" si="65"/>
        <v>0</v>
      </c>
      <c r="EM51" s="663" t="b">
        <f t="shared" si="46"/>
        <v>0</v>
      </c>
      <c r="EN51" s="666" t="b">
        <f t="shared" si="66"/>
        <v>1</v>
      </c>
      <c r="EO51" s="401"/>
    </row>
    <row r="52" spans="1:145">
      <c r="A52" s="444" t="s">
        <v>755</v>
      </c>
      <c r="B52" s="445" t="s">
        <v>794</v>
      </c>
      <c r="C52" s="444">
        <v>108092</v>
      </c>
      <c r="D52" s="446">
        <v>6</v>
      </c>
      <c r="E52" s="414">
        <v>1659</v>
      </c>
      <c r="F52" s="416">
        <v>1574</v>
      </c>
      <c r="G52" s="416">
        <v>1672</v>
      </c>
      <c r="H52" s="416">
        <v>1598</v>
      </c>
      <c r="I52" s="417">
        <v>1535</v>
      </c>
      <c r="J52" s="417">
        <v>1506</v>
      </c>
      <c r="K52" s="447">
        <v>1625</v>
      </c>
      <c r="L52" s="414"/>
      <c r="M52" s="416"/>
      <c r="N52" s="416"/>
      <c r="O52" s="834">
        <v>751</v>
      </c>
      <c r="P52" s="834">
        <v>855</v>
      </c>
      <c r="Q52" s="835">
        <v>1014</v>
      </c>
      <c r="R52" s="835">
        <v>772</v>
      </c>
      <c r="S52" s="835">
        <v>833</v>
      </c>
      <c r="T52" s="835">
        <v>772</v>
      </c>
      <c r="U52" s="835">
        <v>802</v>
      </c>
      <c r="V52" s="836">
        <v>853</v>
      </c>
      <c r="W52" s="453">
        <v>938</v>
      </c>
      <c r="X52" s="414"/>
      <c r="Y52" s="416"/>
      <c r="Z52" s="416"/>
      <c r="AA52" s="448"/>
      <c r="AB52" s="448"/>
      <c r="AC52" s="416"/>
      <c r="AD52" s="416"/>
      <c r="AE52" s="416"/>
      <c r="AF52" s="416"/>
      <c r="AG52" s="416"/>
      <c r="AH52" s="417"/>
      <c r="AI52" s="419"/>
      <c r="AJ52" s="420" t="str">
        <f t="shared" si="0"/>
        <v xml:space="preserve"> </v>
      </c>
      <c r="AK52" s="421" t="str">
        <f t="shared" si="1"/>
        <v xml:space="preserve"> </v>
      </c>
      <c r="AL52" s="421" t="str">
        <f t="shared" si="2"/>
        <v xml:space="preserve"> </v>
      </c>
      <c r="AM52" s="421">
        <f t="shared" si="3"/>
        <v>751</v>
      </c>
      <c r="AN52" s="421">
        <f t="shared" si="4"/>
        <v>855</v>
      </c>
      <c r="AO52" s="421">
        <f t="shared" si="5"/>
        <v>1014</v>
      </c>
      <c r="AP52" s="421">
        <f t="shared" si="6"/>
        <v>772</v>
      </c>
      <c r="AQ52" s="421">
        <f t="shared" si="7"/>
        <v>833</v>
      </c>
      <c r="AR52" s="421">
        <f t="shared" si="8"/>
        <v>772</v>
      </c>
      <c r="AS52" s="421">
        <f t="shared" si="9"/>
        <v>802</v>
      </c>
      <c r="AT52" s="421">
        <f t="shared" si="10"/>
        <v>853</v>
      </c>
      <c r="AU52" s="422">
        <f t="shared" si="11"/>
        <v>938</v>
      </c>
      <c r="AV52" s="454">
        <v>511</v>
      </c>
      <c r="AW52" s="452">
        <v>512</v>
      </c>
      <c r="AX52" s="419">
        <v>633</v>
      </c>
      <c r="AY52" s="455">
        <v>49</v>
      </c>
      <c r="AZ52" s="452">
        <v>64</v>
      </c>
      <c r="BA52" s="419">
        <v>36</v>
      </c>
      <c r="BB52" s="420">
        <f t="shared" si="12"/>
        <v>242</v>
      </c>
      <c r="BC52" s="421">
        <f t="shared" si="13"/>
        <v>277</v>
      </c>
      <c r="BD52" s="422">
        <f t="shared" si="14"/>
        <v>269</v>
      </c>
      <c r="BE52" s="456">
        <v>77</v>
      </c>
      <c r="BF52" s="452">
        <v>112</v>
      </c>
      <c r="BG52" s="419">
        <v>113</v>
      </c>
      <c r="BH52" s="178"/>
      <c r="BI52" s="417"/>
      <c r="BJ52" s="419"/>
      <c r="BK52" s="458">
        <v>121</v>
      </c>
      <c r="BL52" s="452">
        <v>152</v>
      </c>
      <c r="BM52" s="419">
        <v>127</v>
      </c>
      <c r="BN52" s="426">
        <f t="shared" si="15"/>
        <v>657</v>
      </c>
      <c r="BO52" s="427">
        <f t="shared" si="16"/>
        <v>750</v>
      </c>
      <c r="BP52" s="428">
        <f t="shared" si="17"/>
        <v>532</v>
      </c>
      <c r="BQ52" s="457">
        <v>31</v>
      </c>
      <c r="BR52" s="452">
        <v>43</v>
      </c>
      <c r="BS52" s="419">
        <v>43</v>
      </c>
      <c r="BT52" s="198"/>
      <c r="BU52" s="177"/>
      <c r="BV52" s="177"/>
      <c r="BW52" s="417"/>
      <c r="BX52" s="417"/>
      <c r="BY52" s="419"/>
      <c r="BZ52" s="178"/>
      <c r="CA52" s="177"/>
      <c r="CB52" s="177"/>
      <c r="CC52" s="177"/>
      <c r="CD52" s="177"/>
      <c r="CE52" s="177"/>
      <c r="CF52" s="417"/>
      <c r="CG52" s="419"/>
      <c r="CH52" s="178"/>
      <c r="CI52" s="177"/>
      <c r="CJ52" s="177"/>
      <c r="CK52" s="177"/>
      <c r="CL52" s="177"/>
      <c r="CM52" s="177"/>
      <c r="CN52" s="417"/>
      <c r="CO52" s="419"/>
      <c r="CP52" s="420"/>
      <c r="CQ52" s="421"/>
      <c r="CR52" s="421" t="str">
        <f t="shared" si="18"/>
        <v/>
      </c>
      <c r="CS52" s="421" t="str">
        <f t="shared" si="19"/>
        <v/>
      </c>
      <c r="CT52" s="421" t="str">
        <f t="shared" si="20"/>
        <v/>
      </c>
      <c r="CU52" s="421" t="str">
        <f t="shared" si="21"/>
        <v/>
      </c>
      <c r="CV52" s="421" t="str">
        <f t="shared" si="22"/>
        <v/>
      </c>
      <c r="CW52" s="429" t="str">
        <f t="shared" si="23"/>
        <v/>
      </c>
      <c r="CX52" s="449"/>
      <c r="CY52" s="417"/>
      <c r="CZ52" s="419"/>
      <c r="DA52" s="432"/>
      <c r="DB52" s="417"/>
      <c r="DC52" s="419"/>
      <c r="DD52" s="430" t="str">
        <f t="shared" si="24"/>
        <v/>
      </c>
      <c r="DE52" s="431" t="str">
        <f t="shared" si="25"/>
        <v/>
      </c>
      <c r="DF52" s="428" t="str">
        <f t="shared" si="26"/>
        <v/>
      </c>
      <c r="DG52" s="450"/>
      <c r="DH52" s="417"/>
      <c r="DI52" s="419"/>
      <c r="DJ52" s="432"/>
      <c r="DK52" s="417"/>
      <c r="DL52" s="419"/>
      <c r="DM52" s="432"/>
      <c r="DN52" s="417"/>
      <c r="DO52" s="419"/>
      <c r="DP52" s="430" t="str">
        <f t="shared" si="27"/>
        <v/>
      </c>
      <c r="DQ52" s="431" t="str">
        <f t="shared" si="28"/>
        <v/>
      </c>
      <c r="DR52" s="428" t="str">
        <f t="shared" si="29"/>
        <v/>
      </c>
      <c r="DS52" s="432"/>
      <c r="DT52" s="417"/>
      <c r="DU52" s="197"/>
      <c r="DV52" s="410"/>
      <c r="DW52" s="669" t="b">
        <f t="shared" si="51"/>
        <v>1</v>
      </c>
      <c r="DX52" s="663" t="b">
        <f t="shared" si="52"/>
        <v>1</v>
      </c>
      <c r="DY52" s="666" t="b">
        <f t="shared" si="53"/>
        <v>1</v>
      </c>
      <c r="DZ52" s="663" t="b">
        <f t="shared" si="54"/>
        <v>1</v>
      </c>
      <c r="EA52" s="663" t="b">
        <f t="shared" si="55"/>
        <v>1</v>
      </c>
      <c r="EB52" s="666" t="b">
        <f t="shared" si="56"/>
        <v>1</v>
      </c>
      <c r="EC52" s="663" t="b">
        <f t="shared" si="57"/>
        <v>0</v>
      </c>
      <c r="ED52" s="663" t="b">
        <f t="shared" si="37"/>
        <v>1</v>
      </c>
      <c r="EE52" s="666" t="b">
        <f t="shared" si="58"/>
        <v>0</v>
      </c>
      <c r="EF52" s="665" t="b">
        <f t="shared" si="59"/>
        <v>0</v>
      </c>
      <c r="EG52" s="663" t="b">
        <f t="shared" si="60"/>
        <v>0</v>
      </c>
      <c r="EH52" s="666" t="b">
        <f t="shared" si="61"/>
        <v>1</v>
      </c>
      <c r="EI52" s="663" t="b">
        <f t="shared" si="62"/>
        <v>0</v>
      </c>
      <c r="EJ52" s="663" t="b">
        <f t="shared" si="63"/>
        <v>0</v>
      </c>
      <c r="EK52" s="666" t="b">
        <f t="shared" si="64"/>
        <v>1</v>
      </c>
      <c r="EL52" s="663" t="b">
        <f t="shared" si="65"/>
        <v>0</v>
      </c>
      <c r="EM52" s="663" t="b">
        <f t="shared" si="46"/>
        <v>0</v>
      </c>
      <c r="EN52" s="666" t="b">
        <f t="shared" si="66"/>
        <v>1</v>
      </c>
      <c r="EO52" s="401"/>
    </row>
    <row r="53" spans="1:145">
      <c r="A53" s="444" t="s">
        <v>755</v>
      </c>
      <c r="B53" s="445" t="s">
        <v>888</v>
      </c>
      <c r="C53" s="444">
        <v>106412</v>
      </c>
      <c r="D53" s="446">
        <v>6</v>
      </c>
      <c r="E53" s="414">
        <v>859</v>
      </c>
      <c r="F53" s="416">
        <v>902</v>
      </c>
      <c r="G53" s="416">
        <v>856</v>
      </c>
      <c r="H53" s="416">
        <v>884</v>
      </c>
      <c r="I53" s="417">
        <v>886</v>
      </c>
      <c r="J53" s="417">
        <v>970</v>
      </c>
      <c r="K53" s="447">
        <v>1155</v>
      </c>
      <c r="L53" s="414">
        <v>609</v>
      </c>
      <c r="M53" s="416">
        <v>722</v>
      </c>
      <c r="N53" s="416">
        <v>661</v>
      </c>
      <c r="O53" s="448">
        <v>633</v>
      </c>
      <c r="P53" s="448">
        <v>704</v>
      </c>
      <c r="Q53" s="416">
        <v>718</v>
      </c>
      <c r="R53" s="416">
        <v>733</v>
      </c>
      <c r="S53" s="416">
        <v>694</v>
      </c>
      <c r="T53" s="416">
        <v>714</v>
      </c>
      <c r="U53" s="416">
        <v>691</v>
      </c>
      <c r="V53" s="417">
        <v>788</v>
      </c>
      <c r="W53" s="447">
        <v>954</v>
      </c>
      <c r="X53" s="414">
        <v>1</v>
      </c>
      <c r="Y53" s="416"/>
      <c r="Z53" s="416"/>
      <c r="AA53" s="448"/>
      <c r="AB53" s="448"/>
      <c r="AC53" s="416"/>
      <c r="AD53" s="416"/>
      <c r="AE53" s="416"/>
      <c r="AF53" s="416"/>
      <c r="AG53" s="416"/>
      <c r="AH53" s="417"/>
      <c r="AI53" s="419"/>
      <c r="AJ53" s="420">
        <f t="shared" si="0"/>
        <v>608</v>
      </c>
      <c r="AK53" s="421">
        <f t="shared" si="1"/>
        <v>722</v>
      </c>
      <c r="AL53" s="421">
        <f t="shared" si="2"/>
        <v>661</v>
      </c>
      <c r="AM53" s="421">
        <f t="shared" si="3"/>
        <v>633</v>
      </c>
      <c r="AN53" s="421">
        <f t="shared" si="4"/>
        <v>704</v>
      </c>
      <c r="AO53" s="421">
        <f t="shared" si="5"/>
        <v>718</v>
      </c>
      <c r="AP53" s="421">
        <f t="shared" si="6"/>
        <v>733</v>
      </c>
      <c r="AQ53" s="421">
        <f t="shared" si="7"/>
        <v>694</v>
      </c>
      <c r="AR53" s="421">
        <f t="shared" si="8"/>
        <v>714</v>
      </c>
      <c r="AS53" s="421">
        <f t="shared" si="9"/>
        <v>691</v>
      </c>
      <c r="AT53" s="421">
        <f t="shared" si="10"/>
        <v>788</v>
      </c>
      <c r="AU53" s="422">
        <f t="shared" si="11"/>
        <v>954</v>
      </c>
      <c r="AV53" s="423">
        <v>394</v>
      </c>
      <c r="AW53" s="417">
        <v>472</v>
      </c>
      <c r="AX53" s="419">
        <v>610</v>
      </c>
      <c r="AY53" s="414">
        <v>39</v>
      </c>
      <c r="AZ53" s="417">
        <v>38</v>
      </c>
      <c r="BA53" s="419">
        <v>28</v>
      </c>
      <c r="BB53" s="420">
        <f t="shared" si="12"/>
        <v>258</v>
      </c>
      <c r="BC53" s="421">
        <f t="shared" si="13"/>
        <v>278</v>
      </c>
      <c r="BD53" s="422">
        <f t="shared" si="14"/>
        <v>316</v>
      </c>
      <c r="BE53" s="176">
        <v>229</v>
      </c>
      <c r="BF53" s="417">
        <v>198</v>
      </c>
      <c r="BG53" s="419">
        <v>183</v>
      </c>
      <c r="BH53" s="178">
        <v>40</v>
      </c>
      <c r="BI53" s="417">
        <v>46</v>
      </c>
      <c r="BJ53" s="419">
        <v>55</v>
      </c>
      <c r="BK53" s="178">
        <v>112</v>
      </c>
      <c r="BL53" s="417">
        <v>126</v>
      </c>
      <c r="BM53" s="419">
        <v>94</v>
      </c>
      <c r="BN53" s="426">
        <f t="shared" si="15"/>
        <v>323</v>
      </c>
      <c r="BO53" s="427">
        <f t="shared" si="16"/>
        <v>348</v>
      </c>
      <c r="BP53" s="428">
        <f t="shared" si="17"/>
        <v>401</v>
      </c>
      <c r="BQ53" s="178">
        <v>208</v>
      </c>
      <c r="BR53" s="417">
        <v>264</v>
      </c>
      <c r="BS53" s="419">
        <v>249</v>
      </c>
      <c r="BT53" s="198"/>
      <c r="BU53" s="177"/>
      <c r="BV53" s="177"/>
      <c r="BW53" s="417"/>
      <c r="BX53" s="417"/>
      <c r="BY53" s="419"/>
      <c r="BZ53" s="178"/>
      <c r="CA53" s="177"/>
      <c r="CB53" s="177"/>
      <c r="CC53" s="177"/>
      <c r="CD53" s="177"/>
      <c r="CE53" s="177"/>
      <c r="CF53" s="417"/>
      <c r="CG53" s="419"/>
      <c r="CH53" s="178"/>
      <c r="CI53" s="177"/>
      <c r="CJ53" s="177"/>
      <c r="CK53" s="177"/>
      <c r="CL53" s="177"/>
      <c r="CM53" s="177"/>
      <c r="CN53" s="417"/>
      <c r="CO53" s="419"/>
      <c r="CP53" s="420"/>
      <c r="CQ53" s="421"/>
      <c r="CR53" s="421" t="str">
        <f t="shared" si="18"/>
        <v/>
      </c>
      <c r="CS53" s="421" t="str">
        <f t="shared" si="19"/>
        <v/>
      </c>
      <c r="CT53" s="421" t="str">
        <f t="shared" si="20"/>
        <v/>
      </c>
      <c r="CU53" s="421" t="str">
        <f t="shared" si="21"/>
        <v/>
      </c>
      <c r="CV53" s="421" t="str">
        <f t="shared" si="22"/>
        <v/>
      </c>
      <c r="CW53" s="429" t="str">
        <f t="shared" si="23"/>
        <v/>
      </c>
      <c r="CX53" s="449"/>
      <c r="CY53" s="417"/>
      <c r="CZ53" s="419"/>
      <c r="DA53" s="432"/>
      <c r="DB53" s="417"/>
      <c r="DC53" s="419"/>
      <c r="DD53" s="430" t="str">
        <f t="shared" si="24"/>
        <v/>
      </c>
      <c r="DE53" s="431" t="str">
        <f t="shared" si="25"/>
        <v/>
      </c>
      <c r="DF53" s="428" t="str">
        <f t="shared" si="26"/>
        <v/>
      </c>
      <c r="DG53" s="450"/>
      <c r="DH53" s="417"/>
      <c r="DI53" s="419"/>
      <c r="DJ53" s="432"/>
      <c r="DK53" s="417"/>
      <c r="DL53" s="419"/>
      <c r="DM53" s="432"/>
      <c r="DN53" s="417"/>
      <c r="DO53" s="419"/>
      <c r="DP53" s="430" t="str">
        <f t="shared" si="27"/>
        <v/>
      </c>
      <c r="DQ53" s="431" t="str">
        <f t="shared" si="28"/>
        <v/>
      </c>
      <c r="DR53" s="428" t="str">
        <f t="shared" si="29"/>
        <v/>
      </c>
      <c r="DS53" s="432"/>
      <c r="DT53" s="417"/>
      <c r="DU53" s="197"/>
      <c r="DV53" s="410"/>
      <c r="DW53" s="669" t="b">
        <f t="shared" si="51"/>
        <v>1</v>
      </c>
      <c r="DX53" s="663" t="b">
        <f t="shared" si="52"/>
        <v>1</v>
      </c>
      <c r="DY53" s="666" t="b">
        <f t="shared" si="53"/>
        <v>1</v>
      </c>
      <c r="DZ53" s="663" t="b">
        <f t="shared" si="54"/>
        <v>1</v>
      </c>
      <c r="EA53" s="663" t="b">
        <f t="shared" si="55"/>
        <v>1</v>
      </c>
      <c r="EB53" s="666" t="b">
        <f t="shared" si="56"/>
        <v>1</v>
      </c>
      <c r="EC53" s="663" t="b">
        <f t="shared" si="57"/>
        <v>1</v>
      </c>
      <c r="ED53" s="663" t="b">
        <f t="shared" si="37"/>
        <v>1</v>
      </c>
      <c r="EE53" s="666" t="b">
        <f t="shared" si="58"/>
        <v>1</v>
      </c>
      <c r="EF53" s="665" t="b">
        <f t="shared" si="59"/>
        <v>0</v>
      </c>
      <c r="EG53" s="663" t="b">
        <f t="shared" si="60"/>
        <v>0</v>
      </c>
      <c r="EH53" s="666" t="b">
        <f t="shared" si="61"/>
        <v>1</v>
      </c>
      <c r="EI53" s="663" t="b">
        <f t="shared" si="62"/>
        <v>0</v>
      </c>
      <c r="EJ53" s="663" t="b">
        <f t="shared" si="63"/>
        <v>0</v>
      </c>
      <c r="EK53" s="666" t="b">
        <f t="shared" si="64"/>
        <v>1</v>
      </c>
      <c r="EL53" s="663" t="b">
        <f t="shared" si="65"/>
        <v>0</v>
      </c>
      <c r="EM53" s="663" t="b">
        <f t="shared" si="46"/>
        <v>0</v>
      </c>
      <c r="EN53" s="666" t="b">
        <f t="shared" si="66"/>
        <v>1</v>
      </c>
      <c r="EO53" s="401"/>
    </row>
    <row r="54" spans="1:145">
      <c r="A54" s="215" t="s">
        <v>755</v>
      </c>
      <c r="B54" s="199" t="s">
        <v>889</v>
      </c>
      <c r="C54" s="459">
        <v>107664</v>
      </c>
      <c r="D54" s="460">
        <v>8</v>
      </c>
      <c r="E54" s="414"/>
      <c r="F54" s="416"/>
      <c r="G54" s="416"/>
      <c r="H54" s="416"/>
      <c r="I54" s="417"/>
      <c r="J54" s="417"/>
      <c r="K54" s="447"/>
      <c r="L54" s="414"/>
      <c r="M54" s="416"/>
      <c r="N54" s="416"/>
      <c r="O54" s="448"/>
      <c r="P54" s="448"/>
      <c r="Q54" s="416"/>
      <c r="R54" s="416"/>
      <c r="S54" s="416"/>
      <c r="T54" s="416"/>
      <c r="U54" s="416"/>
      <c r="V54" s="417"/>
      <c r="W54" s="447"/>
      <c r="X54" s="414"/>
      <c r="Y54" s="416"/>
      <c r="Z54" s="416"/>
      <c r="AA54" s="448"/>
      <c r="AB54" s="448"/>
      <c r="AC54" s="416"/>
      <c r="AD54" s="416"/>
      <c r="AE54" s="416"/>
      <c r="AF54" s="416"/>
      <c r="AG54" s="416"/>
      <c r="AH54" s="417"/>
      <c r="AI54" s="419"/>
      <c r="AJ54" s="420" t="str">
        <f t="shared" si="0"/>
        <v xml:space="preserve"> </v>
      </c>
      <c r="AK54" s="421" t="str">
        <f t="shared" si="1"/>
        <v xml:space="preserve"> </v>
      </c>
      <c r="AL54" s="421" t="str">
        <f t="shared" si="2"/>
        <v xml:space="preserve"> </v>
      </c>
      <c r="AM54" s="421" t="str">
        <f t="shared" si="3"/>
        <v xml:space="preserve"> </v>
      </c>
      <c r="AN54" s="421" t="str">
        <f t="shared" si="4"/>
        <v xml:space="preserve"> </v>
      </c>
      <c r="AO54" s="421" t="str">
        <f t="shared" si="5"/>
        <v xml:space="preserve"> </v>
      </c>
      <c r="AP54" s="421" t="str">
        <f t="shared" si="6"/>
        <v xml:space="preserve"> </v>
      </c>
      <c r="AQ54" s="421" t="str">
        <f t="shared" si="7"/>
        <v xml:space="preserve"> </v>
      </c>
      <c r="AR54" s="421" t="str">
        <f t="shared" si="8"/>
        <v xml:space="preserve"> </v>
      </c>
      <c r="AS54" s="421" t="str">
        <f t="shared" si="9"/>
        <v xml:space="preserve"> </v>
      </c>
      <c r="AT54" s="421" t="str">
        <f t="shared" si="10"/>
        <v xml:space="preserve"> </v>
      </c>
      <c r="AU54" s="422" t="str">
        <f t="shared" si="11"/>
        <v xml:space="preserve"> </v>
      </c>
      <c r="AV54" s="423"/>
      <c r="AW54" s="417"/>
      <c r="AX54" s="419"/>
      <c r="AY54" s="414"/>
      <c r="AZ54" s="417"/>
      <c r="BA54" s="419"/>
      <c r="BB54" s="420" t="str">
        <f t="shared" si="12"/>
        <v xml:space="preserve"> </v>
      </c>
      <c r="BC54" s="421" t="str">
        <f t="shared" si="13"/>
        <v xml:space="preserve"> </v>
      </c>
      <c r="BD54" s="422" t="str">
        <f t="shared" si="14"/>
        <v xml:space="preserve"> </v>
      </c>
      <c r="BE54" s="461"/>
      <c r="BF54" s="417"/>
      <c r="BG54" s="419"/>
      <c r="BH54" s="178"/>
      <c r="BI54" s="417"/>
      <c r="BJ54" s="419"/>
      <c r="BK54" s="178"/>
      <c r="BL54" s="417"/>
      <c r="BM54" s="419"/>
      <c r="BN54" s="426" t="str">
        <f t="shared" si="15"/>
        <v/>
      </c>
      <c r="BO54" s="427" t="str">
        <f t="shared" si="16"/>
        <v/>
      </c>
      <c r="BP54" s="428" t="str">
        <f t="shared" si="17"/>
        <v/>
      </c>
      <c r="BQ54" s="462"/>
      <c r="BR54" s="417"/>
      <c r="BS54" s="419"/>
      <c r="BT54" s="198">
        <v>1699</v>
      </c>
      <c r="BU54" s="177">
        <v>1713</v>
      </c>
      <c r="BV54" s="177">
        <v>2410</v>
      </c>
      <c r="BW54" s="417">
        <v>2126</v>
      </c>
      <c r="BX54" s="417">
        <v>1623</v>
      </c>
      <c r="BY54" s="419">
        <v>1842</v>
      </c>
      <c r="BZ54" s="177">
        <v>648</v>
      </c>
      <c r="CA54" s="177">
        <v>646</v>
      </c>
      <c r="CB54" s="177">
        <v>707</v>
      </c>
      <c r="CC54" s="177">
        <v>779</v>
      </c>
      <c r="CD54" s="177">
        <v>994</v>
      </c>
      <c r="CE54" s="177">
        <v>832</v>
      </c>
      <c r="CF54" s="417">
        <v>892</v>
      </c>
      <c r="CG54" s="419">
        <v>812</v>
      </c>
      <c r="CH54" s="178"/>
      <c r="CI54" s="177"/>
      <c r="CJ54" s="177"/>
      <c r="CK54" s="177"/>
      <c r="CL54" s="177"/>
      <c r="CM54" s="177"/>
      <c r="CN54" s="417"/>
      <c r="CO54" s="419"/>
      <c r="CP54" s="421">
        <f t="shared" ref="CP54:CP75" si="67">IF(BZ54&gt;0,BZ54-CH54,"")</f>
        <v>648</v>
      </c>
      <c r="CQ54" s="421">
        <f t="shared" ref="CQ54:CQ75" si="68">IF(CA54&gt;0,CA54-CI54,"")</f>
        <v>646</v>
      </c>
      <c r="CR54" s="421">
        <f t="shared" si="18"/>
        <v>707</v>
      </c>
      <c r="CS54" s="421">
        <f t="shared" si="19"/>
        <v>779</v>
      </c>
      <c r="CT54" s="421">
        <f t="shared" si="20"/>
        <v>994</v>
      </c>
      <c r="CU54" s="421">
        <f t="shared" si="21"/>
        <v>832</v>
      </c>
      <c r="CV54" s="421">
        <f t="shared" si="22"/>
        <v>892</v>
      </c>
      <c r="CW54" s="429">
        <f t="shared" si="23"/>
        <v>812</v>
      </c>
      <c r="CX54" s="449">
        <v>407</v>
      </c>
      <c r="CY54" s="417">
        <v>472</v>
      </c>
      <c r="CZ54" s="419">
        <v>480</v>
      </c>
      <c r="DA54" s="432">
        <v>38</v>
      </c>
      <c r="DB54" s="417">
        <v>37</v>
      </c>
      <c r="DC54" s="419">
        <v>15</v>
      </c>
      <c r="DD54" s="430">
        <f t="shared" si="24"/>
        <v>387</v>
      </c>
      <c r="DE54" s="431">
        <f t="shared" si="25"/>
        <v>383</v>
      </c>
      <c r="DF54" s="428">
        <f t="shared" si="26"/>
        <v>317</v>
      </c>
      <c r="DG54" s="450">
        <v>134</v>
      </c>
      <c r="DH54" s="417">
        <v>159</v>
      </c>
      <c r="DI54" s="419">
        <v>99</v>
      </c>
      <c r="DJ54" s="432">
        <v>148</v>
      </c>
      <c r="DK54" s="417">
        <v>160</v>
      </c>
      <c r="DL54" s="419">
        <v>172</v>
      </c>
      <c r="DM54" s="432">
        <v>120</v>
      </c>
      <c r="DN54" s="417">
        <v>134</v>
      </c>
      <c r="DO54" s="419">
        <v>90</v>
      </c>
      <c r="DP54" s="430">
        <f t="shared" si="27"/>
        <v>377</v>
      </c>
      <c r="DQ54" s="431">
        <f t="shared" si="28"/>
        <v>541</v>
      </c>
      <c r="DR54" s="428">
        <f t="shared" si="29"/>
        <v>471</v>
      </c>
      <c r="DS54" s="432">
        <v>191</v>
      </c>
      <c r="DT54" s="417">
        <v>166</v>
      </c>
      <c r="DU54" s="197">
        <v>200</v>
      </c>
      <c r="DV54" s="410"/>
      <c r="DW54" s="669" t="b">
        <f t="shared" si="51"/>
        <v>0</v>
      </c>
      <c r="DX54" s="663" t="b">
        <f t="shared" si="52"/>
        <v>0</v>
      </c>
      <c r="DY54" s="666" t="b">
        <f t="shared" si="53"/>
        <v>1</v>
      </c>
      <c r="DZ54" s="663" t="b">
        <f t="shared" si="54"/>
        <v>0</v>
      </c>
      <c r="EA54" s="663" t="b">
        <f t="shared" si="55"/>
        <v>0</v>
      </c>
      <c r="EB54" s="666" t="b">
        <f t="shared" si="56"/>
        <v>1</v>
      </c>
      <c r="EC54" s="663" t="b">
        <f t="shared" si="57"/>
        <v>0</v>
      </c>
      <c r="ED54" s="663" t="b">
        <f t="shared" si="37"/>
        <v>0</v>
      </c>
      <c r="EE54" s="666" t="b">
        <f t="shared" si="58"/>
        <v>1</v>
      </c>
      <c r="EF54" s="665" t="b">
        <f t="shared" si="59"/>
        <v>1</v>
      </c>
      <c r="EG54" s="663" t="b">
        <f t="shared" si="60"/>
        <v>1</v>
      </c>
      <c r="EH54" s="666" t="b">
        <f t="shared" si="61"/>
        <v>1</v>
      </c>
      <c r="EI54" s="663" t="b">
        <f t="shared" si="62"/>
        <v>1</v>
      </c>
      <c r="EJ54" s="663" t="b">
        <f t="shared" si="63"/>
        <v>1</v>
      </c>
      <c r="EK54" s="666" t="b">
        <f t="shared" si="64"/>
        <v>1</v>
      </c>
      <c r="EL54" s="663" t="b">
        <f t="shared" si="65"/>
        <v>1</v>
      </c>
      <c r="EM54" s="663" t="b">
        <f t="shared" si="46"/>
        <v>1</v>
      </c>
      <c r="EN54" s="666" t="b">
        <f t="shared" si="66"/>
        <v>1</v>
      </c>
      <c r="EO54" s="401"/>
    </row>
    <row r="55" spans="1:145">
      <c r="A55" s="444" t="s">
        <v>755</v>
      </c>
      <c r="B55" s="445" t="s">
        <v>890</v>
      </c>
      <c r="C55" s="444">
        <v>106449</v>
      </c>
      <c r="D55" s="446">
        <v>9</v>
      </c>
      <c r="E55" s="414"/>
      <c r="F55" s="416"/>
      <c r="G55" s="416"/>
      <c r="H55" s="416"/>
      <c r="I55" s="417"/>
      <c r="J55" s="417"/>
      <c r="K55" s="447"/>
      <c r="L55" s="414"/>
      <c r="M55" s="416"/>
      <c r="N55" s="416"/>
      <c r="O55" s="448"/>
      <c r="P55" s="448"/>
      <c r="Q55" s="416"/>
      <c r="R55" s="416"/>
      <c r="S55" s="416"/>
      <c r="T55" s="416"/>
      <c r="U55" s="416"/>
      <c r="V55" s="417"/>
      <c r="W55" s="447"/>
      <c r="X55" s="414"/>
      <c r="Y55" s="416"/>
      <c r="Z55" s="416"/>
      <c r="AA55" s="448"/>
      <c r="AB55" s="448"/>
      <c r="AC55" s="416"/>
      <c r="AD55" s="416"/>
      <c r="AE55" s="416"/>
      <c r="AF55" s="416"/>
      <c r="AG55" s="416"/>
      <c r="AH55" s="417"/>
      <c r="AI55" s="419"/>
      <c r="AJ55" s="420" t="str">
        <f t="shared" si="0"/>
        <v xml:space="preserve"> </v>
      </c>
      <c r="AK55" s="421" t="str">
        <f t="shared" si="1"/>
        <v xml:space="preserve"> </v>
      </c>
      <c r="AL55" s="421" t="str">
        <f t="shared" si="2"/>
        <v xml:space="preserve"> </v>
      </c>
      <c r="AM55" s="421" t="str">
        <f t="shared" si="3"/>
        <v xml:space="preserve"> </v>
      </c>
      <c r="AN55" s="421" t="str">
        <f t="shared" si="4"/>
        <v xml:space="preserve"> </v>
      </c>
      <c r="AO55" s="421" t="str">
        <f t="shared" si="5"/>
        <v xml:space="preserve"> </v>
      </c>
      <c r="AP55" s="421" t="str">
        <f t="shared" si="6"/>
        <v xml:space="preserve"> </v>
      </c>
      <c r="AQ55" s="421" t="str">
        <f t="shared" si="7"/>
        <v xml:space="preserve"> </v>
      </c>
      <c r="AR55" s="421" t="str">
        <f t="shared" si="8"/>
        <v xml:space="preserve"> </v>
      </c>
      <c r="AS55" s="421" t="str">
        <f t="shared" si="9"/>
        <v xml:space="preserve"> </v>
      </c>
      <c r="AT55" s="421" t="str">
        <f t="shared" si="10"/>
        <v xml:space="preserve"> </v>
      </c>
      <c r="AU55" s="422" t="str">
        <f t="shared" si="11"/>
        <v xml:space="preserve"> </v>
      </c>
      <c r="AV55" s="423"/>
      <c r="AW55" s="417"/>
      <c r="AX55" s="419"/>
      <c r="AY55" s="414"/>
      <c r="AZ55" s="417"/>
      <c r="BA55" s="419"/>
      <c r="BB55" s="420" t="str">
        <f t="shared" si="12"/>
        <v xml:space="preserve"> </v>
      </c>
      <c r="BC55" s="421" t="str">
        <f t="shared" si="13"/>
        <v xml:space="preserve"> </v>
      </c>
      <c r="BD55" s="422" t="str">
        <f t="shared" si="14"/>
        <v xml:space="preserve"> </v>
      </c>
      <c r="BE55" s="176"/>
      <c r="BF55" s="417"/>
      <c r="BG55" s="419"/>
      <c r="BH55" s="178"/>
      <c r="BI55" s="417"/>
      <c r="BJ55" s="419"/>
      <c r="BK55" s="178"/>
      <c r="BL55" s="417"/>
      <c r="BM55" s="419"/>
      <c r="BN55" s="426" t="str">
        <f t="shared" si="15"/>
        <v/>
      </c>
      <c r="BO55" s="427" t="str">
        <f t="shared" si="16"/>
        <v/>
      </c>
      <c r="BP55" s="428" t="str">
        <f t="shared" si="17"/>
        <v/>
      </c>
      <c r="BQ55" s="178"/>
      <c r="BR55" s="417"/>
      <c r="BS55" s="419"/>
      <c r="BT55" s="198">
        <v>1166</v>
      </c>
      <c r="BU55" s="177">
        <v>1197</v>
      </c>
      <c r="BV55" s="177">
        <v>1371</v>
      </c>
      <c r="BW55" s="417">
        <v>1247</v>
      </c>
      <c r="BX55" s="417">
        <v>962</v>
      </c>
      <c r="BY55" s="419">
        <v>1291</v>
      </c>
      <c r="BZ55" s="177">
        <v>433</v>
      </c>
      <c r="CA55" s="177">
        <v>543</v>
      </c>
      <c r="CB55" s="177">
        <v>653</v>
      </c>
      <c r="CC55" s="177">
        <v>692</v>
      </c>
      <c r="CD55" s="177">
        <v>755</v>
      </c>
      <c r="CE55" s="177">
        <v>742</v>
      </c>
      <c r="CF55" s="417">
        <v>766</v>
      </c>
      <c r="CG55" s="419">
        <v>783</v>
      </c>
      <c r="CH55" s="178"/>
      <c r="CI55" s="177"/>
      <c r="CJ55" s="177"/>
      <c r="CK55" s="177"/>
      <c r="CL55" s="177"/>
      <c r="CM55" s="177"/>
      <c r="CN55" s="417"/>
      <c r="CO55" s="419"/>
      <c r="CP55" s="421">
        <f t="shared" si="67"/>
        <v>433</v>
      </c>
      <c r="CQ55" s="421">
        <f t="shared" si="68"/>
        <v>543</v>
      </c>
      <c r="CR55" s="421">
        <f t="shared" si="18"/>
        <v>653</v>
      </c>
      <c r="CS55" s="421">
        <f t="shared" si="19"/>
        <v>692</v>
      </c>
      <c r="CT55" s="421">
        <f t="shared" si="20"/>
        <v>755</v>
      </c>
      <c r="CU55" s="421">
        <f t="shared" si="21"/>
        <v>742</v>
      </c>
      <c r="CV55" s="421">
        <f t="shared" si="22"/>
        <v>766</v>
      </c>
      <c r="CW55" s="429">
        <f t="shared" si="23"/>
        <v>783</v>
      </c>
      <c r="CX55" s="449">
        <v>382</v>
      </c>
      <c r="CY55" s="417">
        <v>398</v>
      </c>
      <c r="CZ55" s="419">
        <v>456</v>
      </c>
      <c r="DA55" s="432">
        <v>36</v>
      </c>
      <c r="DB55" s="417">
        <v>35</v>
      </c>
      <c r="DC55" s="419">
        <v>29</v>
      </c>
      <c r="DD55" s="430">
        <f t="shared" si="24"/>
        <v>324</v>
      </c>
      <c r="DE55" s="431">
        <f t="shared" si="25"/>
        <v>333</v>
      </c>
      <c r="DF55" s="428">
        <f t="shared" si="26"/>
        <v>298</v>
      </c>
      <c r="DG55" s="450">
        <v>250</v>
      </c>
      <c r="DH55" s="417">
        <v>262</v>
      </c>
      <c r="DI55" s="419">
        <v>201</v>
      </c>
      <c r="DJ55" s="432">
        <v>55</v>
      </c>
      <c r="DK55" s="417">
        <v>76</v>
      </c>
      <c r="DL55" s="419">
        <v>111</v>
      </c>
      <c r="DM55" s="432">
        <v>107</v>
      </c>
      <c r="DN55" s="417">
        <v>127</v>
      </c>
      <c r="DO55" s="419">
        <v>88</v>
      </c>
      <c r="DP55" s="430">
        <f t="shared" si="27"/>
        <v>280</v>
      </c>
      <c r="DQ55" s="431">
        <f t="shared" si="28"/>
        <v>290</v>
      </c>
      <c r="DR55" s="428">
        <f t="shared" si="29"/>
        <v>342</v>
      </c>
      <c r="DS55" s="432">
        <v>155</v>
      </c>
      <c r="DT55" s="417">
        <v>165</v>
      </c>
      <c r="DU55" s="197">
        <v>239</v>
      </c>
      <c r="DV55" s="410"/>
      <c r="DW55" s="669" t="b">
        <f t="shared" si="51"/>
        <v>0</v>
      </c>
      <c r="DX55" s="663" t="b">
        <f t="shared" si="52"/>
        <v>0</v>
      </c>
      <c r="DY55" s="666" t="b">
        <f t="shared" si="53"/>
        <v>1</v>
      </c>
      <c r="DZ55" s="663" t="b">
        <f t="shared" si="54"/>
        <v>0</v>
      </c>
      <c r="EA55" s="663" t="b">
        <f t="shared" si="55"/>
        <v>0</v>
      </c>
      <c r="EB55" s="666" t="b">
        <f t="shared" si="56"/>
        <v>1</v>
      </c>
      <c r="EC55" s="663" t="b">
        <f t="shared" si="57"/>
        <v>0</v>
      </c>
      <c r="ED55" s="663" t="b">
        <f t="shared" si="37"/>
        <v>0</v>
      </c>
      <c r="EE55" s="666" t="b">
        <f t="shared" si="58"/>
        <v>1</v>
      </c>
      <c r="EF55" s="665" t="b">
        <f t="shared" si="59"/>
        <v>1</v>
      </c>
      <c r="EG55" s="663" t="b">
        <f t="shared" si="60"/>
        <v>1</v>
      </c>
      <c r="EH55" s="666" t="b">
        <f t="shared" si="61"/>
        <v>1</v>
      </c>
      <c r="EI55" s="663" t="b">
        <f t="shared" si="62"/>
        <v>1</v>
      </c>
      <c r="EJ55" s="663" t="b">
        <f t="shared" si="63"/>
        <v>1</v>
      </c>
      <c r="EK55" s="666" t="b">
        <f t="shared" si="64"/>
        <v>1</v>
      </c>
      <c r="EL55" s="663" t="b">
        <f t="shared" si="65"/>
        <v>1</v>
      </c>
      <c r="EM55" s="663" t="b">
        <f t="shared" si="46"/>
        <v>1</v>
      </c>
      <c r="EN55" s="666" t="b">
        <f t="shared" si="66"/>
        <v>1</v>
      </c>
      <c r="EO55" s="401"/>
    </row>
    <row r="56" spans="1:145">
      <c r="A56" s="444" t="s">
        <v>755</v>
      </c>
      <c r="B56" s="445" t="s">
        <v>891</v>
      </c>
      <c r="C56" s="444">
        <v>367459</v>
      </c>
      <c r="D56" s="446">
        <v>9</v>
      </c>
      <c r="E56" s="414"/>
      <c r="F56" s="416"/>
      <c r="G56" s="416"/>
      <c r="H56" s="416"/>
      <c r="I56" s="417"/>
      <c r="J56" s="417"/>
      <c r="K56" s="447"/>
      <c r="L56" s="414"/>
      <c r="M56" s="416"/>
      <c r="N56" s="416"/>
      <c r="O56" s="448"/>
      <c r="P56" s="448"/>
      <c r="Q56" s="416"/>
      <c r="R56" s="416"/>
      <c r="S56" s="416"/>
      <c r="T56" s="416"/>
      <c r="U56" s="416"/>
      <c r="V56" s="417"/>
      <c r="W56" s="447"/>
      <c r="X56" s="414"/>
      <c r="Y56" s="416"/>
      <c r="Z56" s="416"/>
      <c r="AA56" s="448"/>
      <c r="AB56" s="448"/>
      <c r="AC56" s="416"/>
      <c r="AD56" s="416"/>
      <c r="AE56" s="416"/>
      <c r="AF56" s="416"/>
      <c r="AG56" s="416"/>
      <c r="AH56" s="417"/>
      <c r="AI56" s="419"/>
      <c r="AJ56" s="420" t="str">
        <f t="shared" si="0"/>
        <v xml:space="preserve"> </v>
      </c>
      <c r="AK56" s="421" t="str">
        <f t="shared" si="1"/>
        <v xml:space="preserve"> </v>
      </c>
      <c r="AL56" s="421" t="str">
        <f t="shared" si="2"/>
        <v xml:space="preserve"> </v>
      </c>
      <c r="AM56" s="421" t="str">
        <f t="shared" si="3"/>
        <v xml:space="preserve"> </v>
      </c>
      <c r="AN56" s="421" t="str">
        <f t="shared" si="4"/>
        <v xml:space="preserve"> </v>
      </c>
      <c r="AO56" s="421" t="str">
        <f t="shared" si="5"/>
        <v xml:space="preserve"> </v>
      </c>
      <c r="AP56" s="421" t="str">
        <f t="shared" si="6"/>
        <v xml:space="preserve"> </v>
      </c>
      <c r="AQ56" s="421" t="str">
        <f t="shared" si="7"/>
        <v xml:space="preserve"> </v>
      </c>
      <c r="AR56" s="421" t="str">
        <f t="shared" si="8"/>
        <v xml:space="preserve"> </v>
      </c>
      <c r="AS56" s="421" t="str">
        <f t="shared" si="9"/>
        <v xml:space="preserve"> </v>
      </c>
      <c r="AT56" s="421" t="str">
        <f t="shared" si="10"/>
        <v xml:space="preserve"> </v>
      </c>
      <c r="AU56" s="422" t="str">
        <f t="shared" si="11"/>
        <v xml:space="preserve"> </v>
      </c>
      <c r="AV56" s="423"/>
      <c r="AW56" s="417"/>
      <c r="AX56" s="419"/>
      <c r="AY56" s="414"/>
      <c r="AZ56" s="417"/>
      <c r="BA56" s="419"/>
      <c r="BB56" s="420" t="str">
        <f t="shared" si="12"/>
        <v xml:space="preserve"> </v>
      </c>
      <c r="BC56" s="421" t="str">
        <f t="shared" si="13"/>
        <v xml:space="preserve"> </v>
      </c>
      <c r="BD56" s="422" t="str">
        <f t="shared" si="14"/>
        <v xml:space="preserve"> </v>
      </c>
      <c r="BE56" s="176"/>
      <c r="BF56" s="417"/>
      <c r="BG56" s="419"/>
      <c r="BH56" s="178"/>
      <c r="BI56" s="417"/>
      <c r="BJ56" s="419"/>
      <c r="BK56" s="178"/>
      <c r="BL56" s="417"/>
      <c r="BM56" s="419"/>
      <c r="BN56" s="426" t="str">
        <f t="shared" si="15"/>
        <v/>
      </c>
      <c r="BO56" s="427" t="str">
        <f t="shared" si="16"/>
        <v/>
      </c>
      <c r="BP56" s="428" t="str">
        <f t="shared" si="17"/>
        <v/>
      </c>
      <c r="BQ56" s="178"/>
      <c r="BR56" s="417"/>
      <c r="BS56" s="419"/>
      <c r="BT56" s="198">
        <v>1735</v>
      </c>
      <c r="BU56" s="177">
        <v>1773</v>
      </c>
      <c r="BV56" s="177">
        <v>1834</v>
      </c>
      <c r="BW56" s="417">
        <v>1832</v>
      </c>
      <c r="BX56" s="417">
        <v>2240</v>
      </c>
      <c r="BY56" s="419">
        <v>2233</v>
      </c>
      <c r="BZ56" s="177">
        <v>433</v>
      </c>
      <c r="CA56" s="177">
        <v>410</v>
      </c>
      <c r="CB56" s="177">
        <v>465</v>
      </c>
      <c r="CC56" s="177">
        <v>511</v>
      </c>
      <c r="CD56" s="177">
        <v>516</v>
      </c>
      <c r="CE56" s="177">
        <v>552</v>
      </c>
      <c r="CF56" s="417">
        <v>656</v>
      </c>
      <c r="CG56" s="419">
        <v>668</v>
      </c>
      <c r="CH56" s="178"/>
      <c r="CI56" s="177"/>
      <c r="CJ56" s="177"/>
      <c r="CK56" s="177"/>
      <c r="CL56" s="177"/>
      <c r="CM56" s="177"/>
      <c r="CN56" s="417"/>
      <c r="CO56" s="419"/>
      <c r="CP56" s="421">
        <f t="shared" si="67"/>
        <v>433</v>
      </c>
      <c r="CQ56" s="421">
        <f t="shared" si="68"/>
        <v>410</v>
      </c>
      <c r="CR56" s="421">
        <f t="shared" si="18"/>
        <v>465</v>
      </c>
      <c r="CS56" s="421">
        <f t="shared" si="19"/>
        <v>511</v>
      </c>
      <c r="CT56" s="421">
        <f t="shared" si="20"/>
        <v>516</v>
      </c>
      <c r="CU56" s="421">
        <f t="shared" si="21"/>
        <v>552</v>
      </c>
      <c r="CV56" s="421">
        <f t="shared" si="22"/>
        <v>656</v>
      </c>
      <c r="CW56" s="429">
        <f t="shared" si="23"/>
        <v>668</v>
      </c>
      <c r="CX56" s="449">
        <v>313</v>
      </c>
      <c r="CY56" s="417">
        <v>364</v>
      </c>
      <c r="CZ56" s="419">
        <v>386</v>
      </c>
      <c r="DA56" s="432">
        <v>20</v>
      </c>
      <c r="DB56" s="417">
        <v>28</v>
      </c>
      <c r="DC56" s="419">
        <v>14</v>
      </c>
      <c r="DD56" s="430">
        <f t="shared" si="24"/>
        <v>219</v>
      </c>
      <c r="DE56" s="431">
        <f t="shared" si="25"/>
        <v>264</v>
      </c>
      <c r="DF56" s="428">
        <f t="shared" si="26"/>
        <v>268</v>
      </c>
      <c r="DG56" s="450">
        <v>35</v>
      </c>
      <c r="DH56" s="417">
        <v>45</v>
      </c>
      <c r="DI56" s="419">
        <v>49</v>
      </c>
      <c r="DJ56" s="432">
        <v>111</v>
      </c>
      <c r="DK56" s="417">
        <v>105</v>
      </c>
      <c r="DL56" s="419">
        <v>122</v>
      </c>
      <c r="DM56" s="432">
        <v>83</v>
      </c>
      <c r="DN56" s="417">
        <v>80</v>
      </c>
      <c r="DO56" s="419">
        <v>69</v>
      </c>
      <c r="DP56" s="430">
        <f t="shared" si="27"/>
        <v>282</v>
      </c>
      <c r="DQ56" s="431">
        <f t="shared" si="28"/>
        <v>286</v>
      </c>
      <c r="DR56" s="428">
        <f t="shared" si="29"/>
        <v>312</v>
      </c>
      <c r="DS56" s="432">
        <v>67</v>
      </c>
      <c r="DT56" s="417">
        <v>49</v>
      </c>
      <c r="DU56" s="197">
        <v>73</v>
      </c>
      <c r="DV56" s="410"/>
      <c r="DW56" s="669" t="b">
        <f t="shared" si="51"/>
        <v>0</v>
      </c>
      <c r="DX56" s="663" t="b">
        <f t="shared" si="52"/>
        <v>0</v>
      </c>
      <c r="DY56" s="666" t="b">
        <f t="shared" si="53"/>
        <v>1</v>
      </c>
      <c r="DZ56" s="663" t="b">
        <f t="shared" si="54"/>
        <v>0</v>
      </c>
      <c r="EA56" s="663" t="b">
        <f t="shared" si="55"/>
        <v>0</v>
      </c>
      <c r="EB56" s="666" t="b">
        <f t="shared" si="56"/>
        <v>1</v>
      </c>
      <c r="EC56" s="663" t="b">
        <f t="shared" si="57"/>
        <v>0</v>
      </c>
      <c r="ED56" s="663" t="b">
        <f t="shared" si="37"/>
        <v>0</v>
      </c>
      <c r="EE56" s="666" t="b">
        <f t="shared" si="58"/>
        <v>1</v>
      </c>
      <c r="EF56" s="665" t="b">
        <f t="shared" si="59"/>
        <v>1</v>
      </c>
      <c r="EG56" s="663" t="b">
        <f t="shared" si="60"/>
        <v>1</v>
      </c>
      <c r="EH56" s="666" t="b">
        <f t="shared" si="61"/>
        <v>1</v>
      </c>
      <c r="EI56" s="663" t="b">
        <f t="shared" si="62"/>
        <v>1</v>
      </c>
      <c r="EJ56" s="663" t="b">
        <f t="shared" si="63"/>
        <v>1</v>
      </c>
      <c r="EK56" s="666" t="b">
        <f t="shared" si="64"/>
        <v>1</v>
      </c>
      <c r="EL56" s="663" t="b">
        <f t="shared" si="65"/>
        <v>1</v>
      </c>
      <c r="EM56" s="663" t="b">
        <f t="shared" si="46"/>
        <v>1</v>
      </c>
      <c r="EN56" s="666" t="b">
        <f t="shared" si="66"/>
        <v>1</v>
      </c>
      <c r="EO56" s="401"/>
    </row>
    <row r="57" spans="1:145">
      <c r="A57" s="444" t="s">
        <v>755</v>
      </c>
      <c r="B57" s="445" t="s">
        <v>892</v>
      </c>
      <c r="C57" s="444">
        <v>107327</v>
      </c>
      <c r="D57" s="446">
        <v>10</v>
      </c>
      <c r="E57" s="414"/>
      <c r="F57" s="416"/>
      <c r="G57" s="416"/>
      <c r="H57" s="416"/>
      <c r="I57" s="417"/>
      <c r="J57" s="417"/>
      <c r="K57" s="447"/>
      <c r="L57" s="414"/>
      <c r="M57" s="416"/>
      <c r="N57" s="416"/>
      <c r="O57" s="448"/>
      <c r="P57" s="448"/>
      <c r="Q57" s="416"/>
      <c r="R57" s="416"/>
      <c r="S57" s="416"/>
      <c r="T57" s="416"/>
      <c r="U57" s="416"/>
      <c r="V57" s="417"/>
      <c r="W57" s="447"/>
      <c r="X57" s="414"/>
      <c r="Y57" s="416"/>
      <c r="Z57" s="416"/>
      <c r="AA57" s="448"/>
      <c r="AB57" s="448"/>
      <c r="AC57" s="416"/>
      <c r="AD57" s="416"/>
      <c r="AE57" s="416"/>
      <c r="AF57" s="416"/>
      <c r="AG57" s="416"/>
      <c r="AH57" s="417"/>
      <c r="AI57" s="419"/>
      <c r="AJ57" s="420" t="str">
        <f t="shared" si="0"/>
        <v xml:space="preserve"> </v>
      </c>
      <c r="AK57" s="421" t="str">
        <f t="shared" si="1"/>
        <v xml:space="preserve"> </v>
      </c>
      <c r="AL57" s="421" t="str">
        <f t="shared" si="2"/>
        <v xml:space="preserve"> </v>
      </c>
      <c r="AM57" s="421" t="str">
        <f t="shared" si="3"/>
        <v xml:space="preserve"> </v>
      </c>
      <c r="AN57" s="421" t="str">
        <f t="shared" si="4"/>
        <v xml:space="preserve"> </v>
      </c>
      <c r="AO57" s="421" t="str">
        <f t="shared" si="5"/>
        <v xml:space="preserve"> </v>
      </c>
      <c r="AP57" s="421" t="str">
        <f t="shared" si="6"/>
        <v xml:space="preserve"> </v>
      </c>
      <c r="AQ57" s="421" t="str">
        <f t="shared" si="7"/>
        <v xml:space="preserve"> </v>
      </c>
      <c r="AR57" s="421" t="str">
        <f t="shared" si="8"/>
        <v xml:space="preserve"> </v>
      </c>
      <c r="AS57" s="421" t="str">
        <f t="shared" si="9"/>
        <v xml:space="preserve"> </v>
      </c>
      <c r="AT57" s="421" t="str">
        <f t="shared" si="10"/>
        <v xml:space="preserve"> </v>
      </c>
      <c r="AU57" s="422" t="str">
        <f t="shared" si="11"/>
        <v xml:space="preserve"> </v>
      </c>
      <c r="AV57" s="423"/>
      <c r="AW57" s="417"/>
      <c r="AX57" s="419"/>
      <c r="AY57" s="414"/>
      <c r="AZ57" s="417"/>
      <c r="BA57" s="419"/>
      <c r="BB57" s="420" t="str">
        <f t="shared" si="12"/>
        <v xml:space="preserve"> </v>
      </c>
      <c r="BC57" s="421" t="str">
        <f t="shared" si="13"/>
        <v xml:space="preserve"> </v>
      </c>
      <c r="BD57" s="422" t="str">
        <f t="shared" si="14"/>
        <v xml:space="preserve"> </v>
      </c>
      <c r="BE57" s="176"/>
      <c r="BF57" s="417"/>
      <c r="BG57" s="419"/>
      <c r="BH57" s="178"/>
      <c r="BI57" s="417"/>
      <c r="BJ57" s="419"/>
      <c r="BK57" s="178"/>
      <c r="BL57" s="417"/>
      <c r="BM57" s="419"/>
      <c r="BN57" s="426" t="str">
        <f t="shared" si="15"/>
        <v/>
      </c>
      <c r="BO57" s="427" t="str">
        <f t="shared" si="16"/>
        <v/>
      </c>
      <c r="BP57" s="428" t="str">
        <f t="shared" si="17"/>
        <v/>
      </c>
      <c r="BQ57" s="178"/>
      <c r="BR57" s="417"/>
      <c r="BS57" s="419"/>
      <c r="BT57" s="198">
        <v>487</v>
      </c>
      <c r="BU57" s="177">
        <v>500</v>
      </c>
      <c r="BV57" s="177">
        <v>483</v>
      </c>
      <c r="BW57" s="417">
        <v>453</v>
      </c>
      <c r="BX57" s="417">
        <v>504</v>
      </c>
      <c r="BY57" s="419">
        <v>475</v>
      </c>
      <c r="BZ57" s="177">
        <v>266</v>
      </c>
      <c r="CA57" s="177">
        <v>326</v>
      </c>
      <c r="CB57" s="177">
        <v>331</v>
      </c>
      <c r="CC57" s="177">
        <v>336</v>
      </c>
      <c r="CD57" s="177">
        <v>335</v>
      </c>
      <c r="CE57" s="177">
        <v>268</v>
      </c>
      <c r="CF57" s="417">
        <v>286</v>
      </c>
      <c r="CG57" s="419">
        <v>245</v>
      </c>
      <c r="CH57" s="178"/>
      <c r="CI57" s="177"/>
      <c r="CJ57" s="177"/>
      <c r="CK57" s="177"/>
      <c r="CL57" s="177"/>
      <c r="CM57" s="177"/>
      <c r="CN57" s="417"/>
      <c r="CO57" s="419"/>
      <c r="CP57" s="421">
        <f t="shared" si="67"/>
        <v>266</v>
      </c>
      <c r="CQ57" s="421">
        <f t="shared" si="68"/>
        <v>326</v>
      </c>
      <c r="CR57" s="421">
        <f t="shared" si="18"/>
        <v>331</v>
      </c>
      <c r="CS57" s="421">
        <f t="shared" si="19"/>
        <v>336</v>
      </c>
      <c r="CT57" s="421">
        <f t="shared" si="20"/>
        <v>335</v>
      </c>
      <c r="CU57" s="421">
        <f t="shared" si="21"/>
        <v>268</v>
      </c>
      <c r="CV57" s="421">
        <f t="shared" si="22"/>
        <v>286</v>
      </c>
      <c r="CW57" s="429">
        <f t="shared" si="23"/>
        <v>245</v>
      </c>
      <c r="CX57" s="449">
        <v>91</v>
      </c>
      <c r="CY57" s="417">
        <v>118</v>
      </c>
      <c r="CZ57" s="419">
        <v>122</v>
      </c>
      <c r="DA57" s="432">
        <v>13</v>
      </c>
      <c r="DB57" s="417">
        <v>10</v>
      </c>
      <c r="DC57" s="419">
        <v>7</v>
      </c>
      <c r="DD57" s="430">
        <f t="shared" si="24"/>
        <v>164</v>
      </c>
      <c r="DE57" s="431">
        <f t="shared" si="25"/>
        <v>158</v>
      </c>
      <c r="DF57" s="428">
        <f t="shared" si="26"/>
        <v>116</v>
      </c>
      <c r="DG57" s="450">
        <v>63</v>
      </c>
      <c r="DH57" s="417">
        <v>64</v>
      </c>
      <c r="DI57" s="419">
        <v>56</v>
      </c>
      <c r="DJ57" s="432">
        <v>48</v>
      </c>
      <c r="DK57" s="417">
        <v>30</v>
      </c>
      <c r="DL57" s="419">
        <v>34</v>
      </c>
      <c r="DM57" s="432">
        <v>30</v>
      </c>
      <c r="DN57" s="417">
        <v>27</v>
      </c>
      <c r="DO57" s="419">
        <v>20</v>
      </c>
      <c r="DP57" s="430">
        <f t="shared" si="27"/>
        <v>195</v>
      </c>
      <c r="DQ57" s="431">
        <f t="shared" si="28"/>
        <v>214</v>
      </c>
      <c r="DR57" s="428">
        <f t="shared" si="29"/>
        <v>158</v>
      </c>
      <c r="DS57" s="432">
        <v>61</v>
      </c>
      <c r="DT57" s="417">
        <v>84</v>
      </c>
      <c r="DU57" s="197">
        <v>101</v>
      </c>
      <c r="DV57" s="410"/>
      <c r="DW57" s="669" t="b">
        <f t="shared" si="51"/>
        <v>0</v>
      </c>
      <c r="DX57" s="663" t="b">
        <f t="shared" si="52"/>
        <v>0</v>
      </c>
      <c r="DY57" s="666" t="b">
        <f t="shared" si="53"/>
        <v>1</v>
      </c>
      <c r="DZ57" s="663" t="b">
        <f t="shared" si="54"/>
        <v>0</v>
      </c>
      <c r="EA57" s="663" t="b">
        <f t="shared" si="55"/>
        <v>0</v>
      </c>
      <c r="EB57" s="666" t="b">
        <f t="shared" si="56"/>
        <v>1</v>
      </c>
      <c r="EC57" s="663" t="b">
        <f t="shared" si="57"/>
        <v>0</v>
      </c>
      <c r="ED57" s="663" t="b">
        <f t="shared" si="37"/>
        <v>0</v>
      </c>
      <c r="EE57" s="666" t="b">
        <f t="shared" si="58"/>
        <v>1</v>
      </c>
      <c r="EF57" s="665" t="b">
        <f t="shared" si="59"/>
        <v>1</v>
      </c>
      <c r="EG57" s="663" t="b">
        <f t="shared" si="60"/>
        <v>1</v>
      </c>
      <c r="EH57" s="666" t="b">
        <f t="shared" si="61"/>
        <v>1</v>
      </c>
      <c r="EI57" s="663" t="b">
        <f t="shared" si="62"/>
        <v>1</v>
      </c>
      <c r="EJ57" s="663" t="b">
        <f t="shared" si="63"/>
        <v>1</v>
      </c>
      <c r="EK57" s="666" t="b">
        <f t="shared" si="64"/>
        <v>1</v>
      </c>
      <c r="EL57" s="663" t="b">
        <f t="shared" si="65"/>
        <v>1</v>
      </c>
      <c r="EM57" s="663" t="b">
        <f t="shared" si="46"/>
        <v>1</v>
      </c>
      <c r="EN57" s="666" t="b">
        <f t="shared" si="66"/>
        <v>1</v>
      </c>
      <c r="EO57" s="401"/>
    </row>
    <row r="58" spans="1:145">
      <c r="A58" s="444" t="s">
        <v>755</v>
      </c>
      <c r="B58" s="445" t="s">
        <v>893</v>
      </c>
      <c r="C58" s="444">
        <v>420538</v>
      </c>
      <c r="D58" s="446">
        <v>10</v>
      </c>
      <c r="E58" s="414"/>
      <c r="F58" s="416"/>
      <c r="G58" s="416"/>
      <c r="H58" s="416"/>
      <c r="I58" s="417"/>
      <c r="J58" s="417"/>
      <c r="K58" s="447"/>
      <c r="L58" s="414"/>
      <c r="M58" s="416"/>
      <c r="N58" s="416"/>
      <c r="O58" s="448"/>
      <c r="P58" s="448"/>
      <c r="Q58" s="416"/>
      <c r="R58" s="416"/>
      <c r="S58" s="416"/>
      <c r="T58" s="416"/>
      <c r="U58" s="416"/>
      <c r="V58" s="417"/>
      <c r="W58" s="447"/>
      <c r="X58" s="414"/>
      <c r="Y58" s="416"/>
      <c r="Z58" s="416"/>
      <c r="AA58" s="448"/>
      <c r="AB58" s="448"/>
      <c r="AC58" s="416"/>
      <c r="AD58" s="416"/>
      <c r="AE58" s="416"/>
      <c r="AF58" s="416"/>
      <c r="AG58" s="416"/>
      <c r="AH58" s="417"/>
      <c r="AI58" s="419"/>
      <c r="AJ58" s="420" t="str">
        <f t="shared" si="0"/>
        <v xml:space="preserve"> </v>
      </c>
      <c r="AK58" s="421" t="str">
        <f t="shared" si="1"/>
        <v xml:space="preserve"> </v>
      </c>
      <c r="AL58" s="421" t="str">
        <f t="shared" si="2"/>
        <v xml:space="preserve"> </v>
      </c>
      <c r="AM58" s="421" t="str">
        <f t="shared" si="3"/>
        <v xml:space="preserve"> </v>
      </c>
      <c r="AN58" s="421" t="str">
        <f t="shared" si="4"/>
        <v xml:space="preserve"> </v>
      </c>
      <c r="AO58" s="421" t="str">
        <f t="shared" si="5"/>
        <v xml:space="preserve"> </v>
      </c>
      <c r="AP58" s="421" t="str">
        <f t="shared" si="6"/>
        <v xml:space="preserve"> </v>
      </c>
      <c r="AQ58" s="421" t="str">
        <f t="shared" si="7"/>
        <v xml:space="preserve"> </v>
      </c>
      <c r="AR58" s="421" t="str">
        <f t="shared" si="8"/>
        <v xml:space="preserve"> </v>
      </c>
      <c r="AS58" s="421" t="str">
        <f t="shared" si="9"/>
        <v xml:space="preserve"> </v>
      </c>
      <c r="AT58" s="421" t="str">
        <f t="shared" si="10"/>
        <v xml:space="preserve"> </v>
      </c>
      <c r="AU58" s="422" t="str">
        <f t="shared" si="11"/>
        <v xml:space="preserve"> </v>
      </c>
      <c r="AV58" s="423"/>
      <c r="AW58" s="417"/>
      <c r="AX58" s="419"/>
      <c r="AY58" s="414"/>
      <c r="AZ58" s="417"/>
      <c r="BA58" s="419"/>
      <c r="BB58" s="420" t="str">
        <f t="shared" si="12"/>
        <v xml:space="preserve"> </v>
      </c>
      <c r="BC58" s="421" t="str">
        <f t="shared" si="13"/>
        <v xml:space="preserve"> </v>
      </c>
      <c r="BD58" s="422" t="str">
        <f t="shared" si="14"/>
        <v xml:space="preserve"> </v>
      </c>
      <c r="BE58" s="176"/>
      <c r="BF58" s="417"/>
      <c r="BG58" s="419"/>
      <c r="BH58" s="178"/>
      <c r="BI58" s="417"/>
      <c r="BJ58" s="419"/>
      <c r="BK58" s="178"/>
      <c r="BL58" s="417"/>
      <c r="BM58" s="419"/>
      <c r="BN58" s="426" t="str">
        <f t="shared" si="15"/>
        <v/>
      </c>
      <c r="BO58" s="427" t="str">
        <f t="shared" si="16"/>
        <v/>
      </c>
      <c r="BP58" s="428" t="str">
        <f t="shared" si="17"/>
        <v/>
      </c>
      <c r="BQ58" s="178"/>
      <c r="BR58" s="417"/>
      <c r="BS58" s="419"/>
      <c r="BT58" s="198">
        <v>472</v>
      </c>
      <c r="BU58" s="177">
        <v>459</v>
      </c>
      <c r="BV58" s="177">
        <v>480</v>
      </c>
      <c r="BW58" s="417">
        <v>387</v>
      </c>
      <c r="BX58" s="417">
        <v>478</v>
      </c>
      <c r="BY58" s="419">
        <v>573</v>
      </c>
      <c r="BZ58" s="177">
        <v>216</v>
      </c>
      <c r="CA58" s="177">
        <v>192</v>
      </c>
      <c r="CB58" s="177">
        <v>242</v>
      </c>
      <c r="CC58" s="177">
        <v>244</v>
      </c>
      <c r="CD58" s="177">
        <v>180</v>
      </c>
      <c r="CE58" s="177">
        <v>166</v>
      </c>
      <c r="CF58" s="417">
        <v>193</v>
      </c>
      <c r="CG58" s="419">
        <v>233</v>
      </c>
      <c r="CH58" s="178"/>
      <c r="CI58" s="177"/>
      <c r="CJ58" s="177"/>
      <c r="CK58" s="177"/>
      <c r="CL58" s="177"/>
      <c r="CM58" s="177"/>
      <c r="CN58" s="417"/>
      <c r="CO58" s="419"/>
      <c r="CP58" s="421">
        <f t="shared" si="67"/>
        <v>216</v>
      </c>
      <c r="CQ58" s="421">
        <f t="shared" si="68"/>
        <v>192</v>
      </c>
      <c r="CR58" s="421">
        <f t="shared" si="18"/>
        <v>242</v>
      </c>
      <c r="CS58" s="421">
        <f t="shared" si="19"/>
        <v>244</v>
      </c>
      <c r="CT58" s="421">
        <f t="shared" si="20"/>
        <v>180</v>
      </c>
      <c r="CU58" s="421">
        <f t="shared" si="21"/>
        <v>166</v>
      </c>
      <c r="CV58" s="421">
        <f t="shared" si="22"/>
        <v>193</v>
      </c>
      <c r="CW58" s="429">
        <f t="shared" si="23"/>
        <v>233</v>
      </c>
      <c r="CX58" s="449">
        <v>75</v>
      </c>
      <c r="CY58" s="417">
        <v>91</v>
      </c>
      <c r="CZ58" s="419">
        <v>135</v>
      </c>
      <c r="DA58" s="432">
        <v>9</v>
      </c>
      <c r="DB58" s="417">
        <v>3</v>
      </c>
      <c r="DC58" s="419">
        <v>5</v>
      </c>
      <c r="DD58" s="430">
        <f t="shared" si="24"/>
        <v>82</v>
      </c>
      <c r="DE58" s="431">
        <f t="shared" si="25"/>
        <v>99</v>
      </c>
      <c r="DF58" s="428">
        <f t="shared" si="26"/>
        <v>93</v>
      </c>
      <c r="DG58" s="450">
        <v>49</v>
      </c>
      <c r="DH58" s="417">
        <v>38</v>
      </c>
      <c r="DI58" s="419">
        <v>45</v>
      </c>
      <c r="DJ58" s="432">
        <v>28</v>
      </c>
      <c r="DK58" s="417">
        <v>13</v>
      </c>
      <c r="DL58" s="419">
        <v>32</v>
      </c>
      <c r="DM58" s="432">
        <v>53</v>
      </c>
      <c r="DN58" s="417">
        <v>27</v>
      </c>
      <c r="DO58" s="419">
        <v>22</v>
      </c>
      <c r="DP58" s="430">
        <f t="shared" si="27"/>
        <v>114</v>
      </c>
      <c r="DQ58" s="431">
        <f t="shared" si="28"/>
        <v>102</v>
      </c>
      <c r="DR58" s="428">
        <f t="shared" si="29"/>
        <v>67</v>
      </c>
      <c r="DS58" s="432">
        <v>68</v>
      </c>
      <c r="DT58" s="417">
        <v>43</v>
      </c>
      <c r="DU58" s="197">
        <v>64</v>
      </c>
      <c r="DV58" s="410"/>
      <c r="DW58" s="669" t="b">
        <f t="shared" si="51"/>
        <v>0</v>
      </c>
      <c r="DX58" s="663" t="b">
        <f t="shared" si="52"/>
        <v>0</v>
      </c>
      <c r="DY58" s="666" t="b">
        <f t="shared" si="53"/>
        <v>1</v>
      </c>
      <c r="DZ58" s="663" t="b">
        <f t="shared" si="54"/>
        <v>0</v>
      </c>
      <c r="EA58" s="663" t="b">
        <f t="shared" si="55"/>
        <v>0</v>
      </c>
      <c r="EB58" s="666" t="b">
        <f t="shared" si="56"/>
        <v>1</v>
      </c>
      <c r="EC58" s="663" t="b">
        <f t="shared" si="57"/>
        <v>0</v>
      </c>
      <c r="ED58" s="663" t="b">
        <f t="shared" si="37"/>
        <v>0</v>
      </c>
      <c r="EE58" s="666" t="b">
        <f t="shared" si="58"/>
        <v>1</v>
      </c>
      <c r="EF58" s="665" t="b">
        <f t="shared" si="59"/>
        <v>1</v>
      </c>
      <c r="EG58" s="663" t="b">
        <f t="shared" si="60"/>
        <v>1</v>
      </c>
      <c r="EH58" s="666" t="b">
        <f t="shared" si="61"/>
        <v>1</v>
      </c>
      <c r="EI58" s="663" t="b">
        <f t="shared" si="62"/>
        <v>1</v>
      </c>
      <c r="EJ58" s="663" t="b">
        <f t="shared" si="63"/>
        <v>1</v>
      </c>
      <c r="EK58" s="666" t="b">
        <f t="shared" si="64"/>
        <v>1</v>
      </c>
      <c r="EL58" s="663" t="b">
        <f t="shared" si="65"/>
        <v>1</v>
      </c>
      <c r="EM58" s="663" t="b">
        <f t="shared" si="46"/>
        <v>1</v>
      </c>
      <c r="EN58" s="666" t="b">
        <f t="shared" si="66"/>
        <v>1</v>
      </c>
      <c r="EO58" s="401"/>
    </row>
    <row r="59" spans="1:145">
      <c r="A59" s="444" t="s">
        <v>755</v>
      </c>
      <c r="B59" s="445" t="s">
        <v>894</v>
      </c>
      <c r="C59" s="444">
        <v>440402</v>
      </c>
      <c r="D59" s="446">
        <v>10</v>
      </c>
      <c r="E59" s="414"/>
      <c r="F59" s="416"/>
      <c r="G59" s="416"/>
      <c r="H59" s="416"/>
      <c r="I59" s="417"/>
      <c r="J59" s="417"/>
      <c r="K59" s="447"/>
      <c r="L59" s="414"/>
      <c r="M59" s="416"/>
      <c r="N59" s="416"/>
      <c r="O59" s="448"/>
      <c r="P59" s="448"/>
      <c r="Q59" s="416"/>
      <c r="R59" s="416"/>
      <c r="S59" s="416"/>
      <c r="T59" s="416"/>
      <c r="U59" s="416"/>
      <c r="V59" s="417"/>
      <c r="W59" s="447"/>
      <c r="X59" s="414"/>
      <c r="Y59" s="416"/>
      <c r="Z59" s="416"/>
      <c r="AA59" s="448"/>
      <c r="AB59" s="448"/>
      <c r="AC59" s="416"/>
      <c r="AD59" s="416"/>
      <c r="AE59" s="416"/>
      <c r="AF59" s="416"/>
      <c r="AG59" s="416"/>
      <c r="AH59" s="417"/>
      <c r="AI59" s="419"/>
      <c r="AJ59" s="420" t="str">
        <f t="shared" si="0"/>
        <v xml:space="preserve"> </v>
      </c>
      <c r="AK59" s="421" t="str">
        <f t="shared" si="1"/>
        <v xml:space="preserve"> </v>
      </c>
      <c r="AL59" s="421" t="str">
        <f t="shared" si="2"/>
        <v xml:space="preserve"> </v>
      </c>
      <c r="AM59" s="421" t="str">
        <f t="shared" si="3"/>
        <v xml:space="preserve"> </v>
      </c>
      <c r="AN59" s="421" t="str">
        <f t="shared" si="4"/>
        <v xml:space="preserve"> </v>
      </c>
      <c r="AO59" s="421" t="str">
        <f t="shared" si="5"/>
        <v xml:space="preserve"> </v>
      </c>
      <c r="AP59" s="421" t="str">
        <f t="shared" si="6"/>
        <v xml:space="preserve"> </v>
      </c>
      <c r="AQ59" s="421" t="str">
        <f t="shared" si="7"/>
        <v xml:space="preserve"> </v>
      </c>
      <c r="AR59" s="421" t="str">
        <f t="shared" si="8"/>
        <v xml:space="preserve"> </v>
      </c>
      <c r="AS59" s="421" t="str">
        <f t="shared" si="9"/>
        <v xml:space="preserve"> </v>
      </c>
      <c r="AT59" s="421" t="str">
        <f t="shared" si="10"/>
        <v xml:space="preserve"> </v>
      </c>
      <c r="AU59" s="422" t="str">
        <f t="shared" si="11"/>
        <v xml:space="preserve"> </v>
      </c>
      <c r="AV59" s="423"/>
      <c r="AW59" s="417"/>
      <c r="AX59" s="419"/>
      <c r="AY59" s="414"/>
      <c r="AZ59" s="417"/>
      <c r="BA59" s="419"/>
      <c r="BB59" s="420" t="str">
        <f t="shared" si="12"/>
        <v xml:space="preserve"> </v>
      </c>
      <c r="BC59" s="421" t="str">
        <f t="shared" si="13"/>
        <v xml:space="preserve"> </v>
      </c>
      <c r="BD59" s="422" t="str">
        <f t="shared" si="14"/>
        <v xml:space="preserve"> </v>
      </c>
      <c r="BE59" s="176"/>
      <c r="BF59" s="417"/>
      <c r="BG59" s="419"/>
      <c r="BH59" s="178"/>
      <c r="BI59" s="417"/>
      <c r="BJ59" s="419"/>
      <c r="BK59" s="178"/>
      <c r="BL59" s="417"/>
      <c r="BM59" s="419"/>
      <c r="BN59" s="426" t="str">
        <f t="shared" si="15"/>
        <v/>
      </c>
      <c r="BO59" s="427" t="str">
        <f t="shared" si="16"/>
        <v/>
      </c>
      <c r="BP59" s="428" t="str">
        <f t="shared" si="17"/>
        <v/>
      </c>
      <c r="BQ59" s="178"/>
      <c r="BR59" s="417"/>
      <c r="BS59" s="419"/>
      <c r="BT59" s="198">
        <v>523</v>
      </c>
      <c r="BU59" s="177">
        <v>376</v>
      </c>
      <c r="BV59" s="177">
        <v>425</v>
      </c>
      <c r="BW59" s="417">
        <v>456</v>
      </c>
      <c r="BX59" s="417">
        <v>545</v>
      </c>
      <c r="BY59" s="419">
        <v>888</v>
      </c>
      <c r="BZ59" s="177">
        <v>126</v>
      </c>
      <c r="CA59" s="177">
        <v>82</v>
      </c>
      <c r="CB59" s="177">
        <v>64</v>
      </c>
      <c r="CC59" s="177">
        <v>99</v>
      </c>
      <c r="CD59" s="177">
        <v>107</v>
      </c>
      <c r="CE59" s="177">
        <v>127</v>
      </c>
      <c r="CF59" s="417">
        <v>121</v>
      </c>
      <c r="CG59" s="419">
        <v>199</v>
      </c>
      <c r="CH59" s="178"/>
      <c r="CI59" s="177"/>
      <c r="CJ59" s="177"/>
      <c r="CK59" s="177"/>
      <c r="CL59" s="177"/>
      <c r="CM59" s="177"/>
      <c r="CN59" s="417"/>
      <c r="CO59" s="419"/>
      <c r="CP59" s="421">
        <f t="shared" si="67"/>
        <v>126</v>
      </c>
      <c r="CQ59" s="421">
        <f t="shared" si="68"/>
        <v>82</v>
      </c>
      <c r="CR59" s="421">
        <f t="shared" si="18"/>
        <v>64</v>
      </c>
      <c r="CS59" s="421">
        <f t="shared" si="19"/>
        <v>99</v>
      </c>
      <c r="CT59" s="421">
        <f t="shared" si="20"/>
        <v>107</v>
      </c>
      <c r="CU59" s="421">
        <f t="shared" si="21"/>
        <v>127</v>
      </c>
      <c r="CV59" s="421">
        <f t="shared" si="22"/>
        <v>121</v>
      </c>
      <c r="CW59" s="429">
        <f t="shared" si="23"/>
        <v>199</v>
      </c>
      <c r="CX59" s="449">
        <v>65</v>
      </c>
      <c r="CY59" s="417">
        <v>48</v>
      </c>
      <c r="CZ59" s="419">
        <v>87</v>
      </c>
      <c r="DA59" s="432">
        <v>9</v>
      </c>
      <c r="DB59" s="417">
        <v>6</v>
      </c>
      <c r="DC59" s="419">
        <v>4</v>
      </c>
      <c r="DD59" s="430">
        <f t="shared" si="24"/>
        <v>53</v>
      </c>
      <c r="DE59" s="431">
        <f t="shared" si="25"/>
        <v>67</v>
      </c>
      <c r="DF59" s="428">
        <f t="shared" si="26"/>
        <v>108</v>
      </c>
      <c r="DG59" s="450">
        <v>25</v>
      </c>
      <c r="DH59" s="417">
        <v>30</v>
      </c>
      <c r="DI59" s="419">
        <v>24</v>
      </c>
      <c r="DJ59" s="432">
        <v>9</v>
      </c>
      <c r="DK59" s="417">
        <v>5</v>
      </c>
      <c r="DL59" s="419">
        <v>27</v>
      </c>
      <c r="DM59" s="432">
        <v>16</v>
      </c>
      <c r="DN59" s="417">
        <v>9</v>
      </c>
      <c r="DO59" s="419">
        <v>17</v>
      </c>
      <c r="DP59" s="430">
        <f t="shared" si="27"/>
        <v>49</v>
      </c>
      <c r="DQ59" s="431">
        <f t="shared" si="28"/>
        <v>63</v>
      </c>
      <c r="DR59" s="428">
        <f t="shared" si="29"/>
        <v>59</v>
      </c>
      <c r="DS59" s="432">
        <v>51</v>
      </c>
      <c r="DT59" s="417">
        <v>33</v>
      </c>
      <c r="DU59" s="197">
        <v>26</v>
      </c>
      <c r="DV59" s="410"/>
      <c r="DW59" s="669" t="b">
        <f t="shared" si="51"/>
        <v>0</v>
      </c>
      <c r="DX59" s="663" t="b">
        <f t="shared" si="52"/>
        <v>0</v>
      </c>
      <c r="DY59" s="666" t="b">
        <f t="shared" si="53"/>
        <v>1</v>
      </c>
      <c r="DZ59" s="663" t="b">
        <f t="shared" si="54"/>
        <v>0</v>
      </c>
      <c r="EA59" s="663" t="b">
        <f t="shared" si="55"/>
        <v>0</v>
      </c>
      <c r="EB59" s="666" t="b">
        <f t="shared" si="56"/>
        <v>1</v>
      </c>
      <c r="EC59" s="663" t="b">
        <f t="shared" si="57"/>
        <v>0</v>
      </c>
      <c r="ED59" s="663" t="b">
        <f t="shared" si="37"/>
        <v>0</v>
      </c>
      <c r="EE59" s="666" t="b">
        <f t="shared" si="58"/>
        <v>1</v>
      </c>
      <c r="EF59" s="665" t="b">
        <f t="shared" si="59"/>
        <v>1</v>
      </c>
      <c r="EG59" s="663" t="b">
        <f t="shared" si="60"/>
        <v>1</v>
      </c>
      <c r="EH59" s="666" t="b">
        <f t="shared" si="61"/>
        <v>1</v>
      </c>
      <c r="EI59" s="663" t="b">
        <f t="shared" si="62"/>
        <v>1</v>
      </c>
      <c r="EJ59" s="663" t="b">
        <f t="shared" si="63"/>
        <v>1</v>
      </c>
      <c r="EK59" s="666" t="b">
        <f t="shared" si="64"/>
        <v>1</v>
      </c>
      <c r="EL59" s="663" t="b">
        <f t="shared" si="65"/>
        <v>1</v>
      </c>
      <c r="EM59" s="663" t="b">
        <f t="shared" si="46"/>
        <v>1</v>
      </c>
      <c r="EN59" s="666" t="b">
        <f t="shared" si="66"/>
        <v>1</v>
      </c>
      <c r="EO59" s="401"/>
    </row>
    <row r="60" spans="1:145">
      <c r="A60" s="444" t="s">
        <v>755</v>
      </c>
      <c r="B60" s="445" t="s">
        <v>895</v>
      </c>
      <c r="C60" s="444">
        <v>106625</v>
      </c>
      <c r="D60" s="446">
        <v>10</v>
      </c>
      <c r="E60" s="414"/>
      <c r="F60" s="416"/>
      <c r="G60" s="416"/>
      <c r="H60" s="416"/>
      <c r="I60" s="417"/>
      <c r="J60" s="417"/>
      <c r="K60" s="447"/>
      <c r="L60" s="414"/>
      <c r="M60" s="416"/>
      <c r="N60" s="416"/>
      <c r="O60" s="448"/>
      <c r="P60" s="448"/>
      <c r="Q60" s="416"/>
      <c r="R60" s="416"/>
      <c r="S60" s="416"/>
      <c r="T60" s="416"/>
      <c r="U60" s="416"/>
      <c r="V60" s="417"/>
      <c r="W60" s="447"/>
      <c r="X60" s="414"/>
      <c r="Y60" s="416"/>
      <c r="Z60" s="416"/>
      <c r="AA60" s="448"/>
      <c r="AB60" s="448"/>
      <c r="AC60" s="416"/>
      <c r="AD60" s="416"/>
      <c r="AE60" s="416"/>
      <c r="AF60" s="416"/>
      <c r="AG60" s="416"/>
      <c r="AH60" s="417"/>
      <c r="AI60" s="419"/>
      <c r="AJ60" s="420" t="str">
        <f t="shared" si="0"/>
        <v xml:space="preserve"> </v>
      </c>
      <c r="AK60" s="421" t="str">
        <f t="shared" si="1"/>
        <v xml:space="preserve"> </v>
      </c>
      <c r="AL60" s="421" t="str">
        <f t="shared" si="2"/>
        <v xml:space="preserve"> </v>
      </c>
      <c r="AM60" s="421" t="str">
        <f t="shared" si="3"/>
        <v xml:space="preserve"> </v>
      </c>
      <c r="AN60" s="421" t="str">
        <f t="shared" si="4"/>
        <v xml:space="preserve"> </v>
      </c>
      <c r="AO60" s="421" t="str">
        <f t="shared" si="5"/>
        <v xml:space="preserve"> </v>
      </c>
      <c r="AP60" s="421" t="str">
        <f t="shared" si="6"/>
        <v xml:space="preserve"> </v>
      </c>
      <c r="AQ60" s="421" t="str">
        <f t="shared" si="7"/>
        <v xml:space="preserve"> </v>
      </c>
      <c r="AR60" s="421" t="str">
        <f t="shared" si="8"/>
        <v xml:space="preserve"> </v>
      </c>
      <c r="AS60" s="421" t="str">
        <f t="shared" si="9"/>
        <v xml:space="preserve"> </v>
      </c>
      <c r="AT60" s="421" t="str">
        <f t="shared" si="10"/>
        <v xml:space="preserve"> </v>
      </c>
      <c r="AU60" s="422" t="str">
        <f t="shared" si="11"/>
        <v xml:space="preserve"> </v>
      </c>
      <c r="AV60" s="423"/>
      <c r="AW60" s="417"/>
      <c r="AX60" s="419"/>
      <c r="AY60" s="414"/>
      <c r="AZ60" s="417"/>
      <c r="BA60" s="419"/>
      <c r="BB60" s="420" t="str">
        <f t="shared" si="12"/>
        <v xml:space="preserve"> </v>
      </c>
      <c r="BC60" s="421" t="str">
        <f t="shared" si="13"/>
        <v xml:space="preserve"> </v>
      </c>
      <c r="BD60" s="422" t="str">
        <f t="shared" si="14"/>
        <v xml:space="preserve"> </v>
      </c>
      <c r="BE60" s="176"/>
      <c r="BF60" s="417"/>
      <c r="BG60" s="419"/>
      <c r="BH60" s="178"/>
      <c r="BI60" s="417"/>
      <c r="BJ60" s="419"/>
      <c r="BK60" s="178"/>
      <c r="BL60" s="417"/>
      <c r="BM60" s="419"/>
      <c r="BN60" s="426" t="str">
        <f t="shared" si="15"/>
        <v/>
      </c>
      <c r="BO60" s="427" t="str">
        <f t="shared" si="16"/>
        <v/>
      </c>
      <c r="BP60" s="428" t="str">
        <f t="shared" si="17"/>
        <v/>
      </c>
      <c r="BQ60" s="178"/>
      <c r="BR60" s="417"/>
      <c r="BS60" s="419"/>
      <c r="BT60" s="198">
        <v>608</v>
      </c>
      <c r="BU60" s="177">
        <v>574</v>
      </c>
      <c r="BV60" s="177">
        <v>610</v>
      </c>
      <c r="BW60" s="417">
        <v>636</v>
      </c>
      <c r="BX60" s="417">
        <v>708</v>
      </c>
      <c r="BY60" s="419">
        <v>535</v>
      </c>
      <c r="BZ60" s="177">
        <v>300</v>
      </c>
      <c r="CA60" s="177">
        <v>311</v>
      </c>
      <c r="CB60" s="177">
        <v>340</v>
      </c>
      <c r="CC60" s="177">
        <v>321</v>
      </c>
      <c r="CD60" s="177">
        <v>311</v>
      </c>
      <c r="CE60" s="177">
        <v>355</v>
      </c>
      <c r="CF60" s="417">
        <v>435</v>
      </c>
      <c r="CG60" s="419">
        <v>345</v>
      </c>
      <c r="CH60" s="178"/>
      <c r="CI60" s="177"/>
      <c r="CJ60" s="177"/>
      <c r="CK60" s="177"/>
      <c r="CL60" s="177"/>
      <c r="CM60" s="177"/>
      <c r="CN60" s="417"/>
      <c r="CO60" s="419"/>
      <c r="CP60" s="421">
        <f t="shared" si="67"/>
        <v>300</v>
      </c>
      <c r="CQ60" s="421">
        <f t="shared" si="68"/>
        <v>311</v>
      </c>
      <c r="CR60" s="421">
        <f t="shared" si="18"/>
        <v>340</v>
      </c>
      <c r="CS60" s="421">
        <f t="shared" si="19"/>
        <v>321</v>
      </c>
      <c r="CT60" s="421">
        <f t="shared" si="20"/>
        <v>311</v>
      </c>
      <c r="CU60" s="421">
        <f t="shared" si="21"/>
        <v>355</v>
      </c>
      <c r="CV60" s="421">
        <f t="shared" si="22"/>
        <v>435</v>
      </c>
      <c r="CW60" s="429">
        <f t="shared" si="23"/>
        <v>345</v>
      </c>
      <c r="CX60" s="449">
        <v>160</v>
      </c>
      <c r="CY60" s="417">
        <v>220</v>
      </c>
      <c r="CZ60" s="419">
        <v>186</v>
      </c>
      <c r="DA60" s="432">
        <v>17</v>
      </c>
      <c r="DB60" s="417">
        <v>10</v>
      </c>
      <c r="DC60" s="419">
        <v>12</v>
      </c>
      <c r="DD60" s="430">
        <f t="shared" si="24"/>
        <v>178</v>
      </c>
      <c r="DE60" s="431">
        <f t="shared" si="25"/>
        <v>205</v>
      </c>
      <c r="DF60" s="428">
        <f t="shared" si="26"/>
        <v>147</v>
      </c>
      <c r="DG60" s="450">
        <v>68</v>
      </c>
      <c r="DH60" s="417">
        <v>85</v>
      </c>
      <c r="DI60" s="419">
        <v>65</v>
      </c>
      <c r="DJ60" s="432">
        <v>29</v>
      </c>
      <c r="DK60" s="417">
        <v>31</v>
      </c>
      <c r="DL60" s="419">
        <v>52</v>
      </c>
      <c r="DM60" s="432">
        <v>55</v>
      </c>
      <c r="DN60" s="417">
        <v>47</v>
      </c>
      <c r="DO60" s="419">
        <v>45</v>
      </c>
      <c r="DP60" s="430">
        <f t="shared" si="27"/>
        <v>169</v>
      </c>
      <c r="DQ60" s="431">
        <f t="shared" si="28"/>
        <v>148</v>
      </c>
      <c r="DR60" s="428">
        <f t="shared" si="29"/>
        <v>193</v>
      </c>
      <c r="DS60" s="432">
        <v>118</v>
      </c>
      <c r="DT60" s="417">
        <v>111</v>
      </c>
      <c r="DU60" s="197">
        <v>129</v>
      </c>
      <c r="DV60" s="410"/>
      <c r="DW60" s="669" t="b">
        <f t="shared" si="51"/>
        <v>0</v>
      </c>
      <c r="DX60" s="663" t="b">
        <f t="shared" si="52"/>
        <v>0</v>
      </c>
      <c r="DY60" s="666" t="b">
        <f t="shared" si="53"/>
        <v>1</v>
      </c>
      <c r="DZ60" s="663" t="b">
        <f t="shared" si="54"/>
        <v>0</v>
      </c>
      <c r="EA60" s="663" t="b">
        <f t="shared" si="55"/>
        <v>0</v>
      </c>
      <c r="EB60" s="666" t="b">
        <f t="shared" si="56"/>
        <v>1</v>
      </c>
      <c r="EC60" s="663" t="b">
        <f t="shared" si="57"/>
        <v>0</v>
      </c>
      <c r="ED60" s="663" t="b">
        <f t="shared" si="37"/>
        <v>0</v>
      </c>
      <c r="EE60" s="666" t="b">
        <f t="shared" si="58"/>
        <v>1</v>
      </c>
      <c r="EF60" s="665" t="b">
        <f t="shared" si="59"/>
        <v>1</v>
      </c>
      <c r="EG60" s="663" t="b">
        <f t="shared" si="60"/>
        <v>1</v>
      </c>
      <c r="EH60" s="666" t="b">
        <f t="shared" si="61"/>
        <v>1</v>
      </c>
      <c r="EI60" s="663" t="b">
        <f t="shared" si="62"/>
        <v>1</v>
      </c>
      <c r="EJ60" s="663" t="b">
        <f t="shared" si="63"/>
        <v>1</v>
      </c>
      <c r="EK60" s="666" t="b">
        <f t="shared" si="64"/>
        <v>1</v>
      </c>
      <c r="EL60" s="663" t="b">
        <f t="shared" si="65"/>
        <v>1</v>
      </c>
      <c r="EM60" s="663" t="b">
        <f t="shared" si="46"/>
        <v>1</v>
      </c>
      <c r="EN60" s="666" t="b">
        <f t="shared" si="66"/>
        <v>1</v>
      </c>
      <c r="EO60" s="401"/>
    </row>
    <row r="61" spans="1:145">
      <c r="A61" s="444" t="s">
        <v>755</v>
      </c>
      <c r="B61" s="445" t="s">
        <v>896</v>
      </c>
      <c r="C61" s="444">
        <v>106795</v>
      </c>
      <c r="D61" s="446">
        <v>10</v>
      </c>
      <c r="E61" s="414"/>
      <c r="F61" s="416"/>
      <c r="G61" s="416"/>
      <c r="H61" s="416"/>
      <c r="I61" s="417"/>
      <c r="J61" s="417"/>
      <c r="K61" s="447"/>
      <c r="L61" s="414"/>
      <c r="M61" s="416"/>
      <c r="N61" s="416"/>
      <c r="O61" s="448"/>
      <c r="P61" s="448"/>
      <c r="Q61" s="416"/>
      <c r="R61" s="416"/>
      <c r="S61" s="416"/>
      <c r="T61" s="416"/>
      <c r="U61" s="416"/>
      <c r="V61" s="417"/>
      <c r="W61" s="447"/>
      <c r="X61" s="414"/>
      <c r="Y61" s="416"/>
      <c r="Z61" s="416"/>
      <c r="AA61" s="448"/>
      <c r="AB61" s="448"/>
      <c r="AC61" s="416"/>
      <c r="AD61" s="416"/>
      <c r="AE61" s="416"/>
      <c r="AF61" s="416"/>
      <c r="AG61" s="416"/>
      <c r="AH61" s="417"/>
      <c r="AI61" s="419"/>
      <c r="AJ61" s="420" t="str">
        <f t="shared" si="0"/>
        <v xml:space="preserve"> </v>
      </c>
      <c r="AK61" s="421" t="str">
        <f t="shared" si="1"/>
        <v xml:space="preserve"> </v>
      </c>
      <c r="AL61" s="421" t="str">
        <f t="shared" si="2"/>
        <v xml:space="preserve"> </v>
      </c>
      <c r="AM61" s="421" t="str">
        <f t="shared" si="3"/>
        <v xml:space="preserve"> </v>
      </c>
      <c r="AN61" s="421" t="str">
        <f t="shared" si="4"/>
        <v xml:space="preserve"> </v>
      </c>
      <c r="AO61" s="421" t="str">
        <f t="shared" si="5"/>
        <v xml:space="preserve"> </v>
      </c>
      <c r="AP61" s="421" t="str">
        <f t="shared" si="6"/>
        <v xml:space="preserve"> </v>
      </c>
      <c r="AQ61" s="421" t="str">
        <f t="shared" si="7"/>
        <v xml:space="preserve"> </v>
      </c>
      <c r="AR61" s="421" t="str">
        <f t="shared" si="8"/>
        <v xml:space="preserve"> </v>
      </c>
      <c r="AS61" s="421" t="str">
        <f t="shared" si="9"/>
        <v xml:space="preserve"> </v>
      </c>
      <c r="AT61" s="421" t="str">
        <f t="shared" si="10"/>
        <v xml:space="preserve"> </v>
      </c>
      <c r="AU61" s="422" t="str">
        <f t="shared" si="11"/>
        <v xml:space="preserve"> </v>
      </c>
      <c r="AV61" s="423"/>
      <c r="AW61" s="417"/>
      <c r="AX61" s="419"/>
      <c r="AY61" s="414"/>
      <c r="AZ61" s="417"/>
      <c r="BA61" s="419"/>
      <c r="BB61" s="420" t="str">
        <f t="shared" si="12"/>
        <v xml:space="preserve"> </v>
      </c>
      <c r="BC61" s="421" t="str">
        <f t="shared" si="13"/>
        <v xml:space="preserve"> </v>
      </c>
      <c r="BD61" s="422" t="str">
        <f t="shared" si="14"/>
        <v xml:space="preserve"> </v>
      </c>
      <c r="BE61" s="176"/>
      <c r="BF61" s="417"/>
      <c r="BG61" s="419"/>
      <c r="BH61" s="178"/>
      <c r="BI61" s="417"/>
      <c r="BJ61" s="419"/>
      <c r="BK61" s="178"/>
      <c r="BL61" s="417"/>
      <c r="BM61" s="419"/>
      <c r="BN61" s="426" t="str">
        <f t="shared" si="15"/>
        <v/>
      </c>
      <c r="BO61" s="427" t="str">
        <f t="shared" si="16"/>
        <v/>
      </c>
      <c r="BP61" s="428" t="str">
        <f t="shared" si="17"/>
        <v/>
      </c>
      <c r="BQ61" s="178"/>
      <c r="BR61" s="417"/>
      <c r="BS61" s="419"/>
      <c r="BT61" s="198">
        <v>243</v>
      </c>
      <c r="BU61" s="177">
        <v>203</v>
      </c>
      <c r="BV61" s="177">
        <v>254</v>
      </c>
      <c r="BW61" s="417">
        <v>233</v>
      </c>
      <c r="BX61" s="417">
        <v>288</v>
      </c>
      <c r="BY61" s="419">
        <v>315</v>
      </c>
      <c r="BZ61" s="177">
        <v>98</v>
      </c>
      <c r="CA61" s="177">
        <v>71</v>
      </c>
      <c r="CB61" s="177">
        <v>88</v>
      </c>
      <c r="CC61" s="177">
        <v>78</v>
      </c>
      <c r="CD61" s="177">
        <v>100</v>
      </c>
      <c r="CE61" s="177">
        <v>85</v>
      </c>
      <c r="CF61" s="417">
        <v>133</v>
      </c>
      <c r="CG61" s="419">
        <v>134</v>
      </c>
      <c r="CH61" s="178"/>
      <c r="CI61" s="177"/>
      <c r="CJ61" s="177"/>
      <c r="CK61" s="177"/>
      <c r="CL61" s="177"/>
      <c r="CM61" s="177"/>
      <c r="CN61" s="417"/>
      <c r="CO61" s="419"/>
      <c r="CP61" s="421">
        <f t="shared" si="67"/>
        <v>98</v>
      </c>
      <c r="CQ61" s="421">
        <f t="shared" si="68"/>
        <v>71</v>
      </c>
      <c r="CR61" s="421">
        <f t="shared" si="18"/>
        <v>88</v>
      </c>
      <c r="CS61" s="421">
        <f t="shared" si="19"/>
        <v>78</v>
      </c>
      <c r="CT61" s="421">
        <f t="shared" si="20"/>
        <v>100</v>
      </c>
      <c r="CU61" s="421">
        <f t="shared" si="21"/>
        <v>85</v>
      </c>
      <c r="CV61" s="421">
        <f t="shared" si="22"/>
        <v>133</v>
      </c>
      <c r="CW61" s="429">
        <f t="shared" si="23"/>
        <v>134</v>
      </c>
      <c r="CX61" s="449">
        <v>44</v>
      </c>
      <c r="CY61" s="417">
        <v>67</v>
      </c>
      <c r="CZ61" s="419">
        <v>72</v>
      </c>
      <c r="DA61" s="432">
        <v>6</v>
      </c>
      <c r="DB61" s="417">
        <v>9</v>
      </c>
      <c r="DC61" s="419">
        <v>2</v>
      </c>
      <c r="DD61" s="430">
        <f t="shared" si="24"/>
        <v>35</v>
      </c>
      <c r="DE61" s="431">
        <f t="shared" si="25"/>
        <v>57</v>
      </c>
      <c r="DF61" s="428">
        <f t="shared" si="26"/>
        <v>60</v>
      </c>
      <c r="DG61" s="450">
        <v>15</v>
      </c>
      <c r="DH61" s="417">
        <v>27</v>
      </c>
      <c r="DI61" s="419">
        <v>9</v>
      </c>
      <c r="DJ61" s="432">
        <v>12</v>
      </c>
      <c r="DK61" s="417">
        <v>19</v>
      </c>
      <c r="DL61" s="419">
        <v>17</v>
      </c>
      <c r="DM61" s="432">
        <v>7</v>
      </c>
      <c r="DN61" s="417">
        <v>13</v>
      </c>
      <c r="DO61" s="419">
        <v>11</v>
      </c>
      <c r="DP61" s="430">
        <f t="shared" si="27"/>
        <v>44</v>
      </c>
      <c r="DQ61" s="431">
        <f t="shared" si="28"/>
        <v>41</v>
      </c>
      <c r="DR61" s="428">
        <f t="shared" si="29"/>
        <v>48</v>
      </c>
      <c r="DS61" s="432">
        <v>32</v>
      </c>
      <c r="DT61" s="417">
        <v>13</v>
      </c>
      <c r="DU61" s="197">
        <v>24</v>
      </c>
      <c r="DV61" s="410"/>
      <c r="DW61" s="669" t="b">
        <f t="shared" si="51"/>
        <v>0</v>
      </c>
      <c r="DX61" s="663" t="b">
        <f t="shared" si="52"/>
        <v>0</v>
      </c>
      <c r="DY61" s="666" t="b">
        <f t="shared" si="53"/>
        <v>1</v>
      </c>
      <c r="DZ61" s="663" t="b">
        <f t="shared" si="54"/>
        <v>0</v>
      </c>
      <c r="EA61" s="663" t="b">
        <f t="shared" si="55"/>
        <v>0</v>
      </c>
      <c r="EB61" s="666" t="b">
        <f t="shared" si="56"/>
        <v>1</v>
      </c>
      <c r="EC61" s="663" t="b">
        <f t="shared" si="57"/>
        <v>0</v>
      </c>
      <c r="ED61" s="663" t="b">
        <f t="shared" si="37"/>
        <v>0</v>
      </c>
      <c r="EE61" s="666" t="b">
        <f t="shared" si="58"/>
        <v>1</v>
      </c>
      <c r="EF61" s="665" t="b">
        <f t="shared" si="59"/>
        <v>1</v>
      </c>
      <c r="EG61" s="663" t="b">
        <f t="shared" si="60"/>
        <v>1</v>
      </c>
      <c r="EH61" s="666" t="b">
        <f t="shared" si="61"/>
        <v>1</v>
      </c>
      <c r="EI61" s="663" t="b">
        <f t="shared" si="62"/>
        <v>1</v>
      </c>
      <c r="EJ61" s="663" t="b">
        <f t="shared" si="63"/>
        <v>1</v>
      </c>
      <c r="EK61" s="666" t="b">
        <f t="shared" si="64"/>
        <v>1</v>
      </c>
      <c r="EL61" s="663" t="b">
        <f t="shared" si="65"/>
        <v>1</v>
      </c>
      <c r="EM61" s="663" t="b">
        <f t="shared" si="46"/>
        <v>1</v>
      </c>
      <c r="EN61" s="666" t="b">
        <f t="shared" si="66"/>
        <v>1</v>
      </c>
      <c r="EO61" s="401"/>
    </row>
    <row r="62" spans="1:145">
      <c r="A62" s="444" t="s">
        <v>755</v>
      </c>
      <c r="B62" s="445" t="s">
        <v>897</v>
      </c>
      <c r="C62" s="444">
        <v>106883</v>
      </c>
      <c r="D62" s="446">
        <v>10</v>
      </c>
      <c r="E62" s="414"/>
      <c r="F62" s="416"/>
      <c r="G62" s="416"/>
      <c r="H62" s="416"/>
      <c r="I62" s="417"/>
      <c r="J62" s="417"/>
      <c r="K62" s="447"/>
      <c r="L62" s="414"/>
      <c r="M62" s="416"/>
      <c r="N62" s="416"/>
      <c r="O62" s="448"/>
      <c r="P62" s="448"/>
      <c r="Q62" s="416"/>
      <c r="R62" s="416"/>
      <c r="S62" s="416"/>
      <c r="T62" s="416"/>
      <c r="U62" s="416"/>
      <c r="V62" s="417"/>
      <c r="W62" s="447"/>
      <c r="X62" s="414"/>
      <c r="Y62" s="416"/>
      <c r="Z62" s="416"/>
      <c r="AA62" s="448"/>
      <c r="AB62" s="448"/>
      <c r="AC62" s="416"/>
      <c r="AD62" s="416"/>
      <c r="AE62" s="416"/>
      <c r="AF62" s="416"/>
      <c r="AG62" s="416"/>
      <c r="AH62" s="417"/>
      <c r="AI62" s="419"/>
      <c r="AJ62" s="420" t="str">
        <f t="shared" si="0"/>
        <v xml:space="preserve"> </v>
      </c>
      <c r="AK62" s="421" t="str">
        <f t="shared" si="1"/>
        <v xml:space="preserve"> </v>
      </c>
      <c r="AL62" s="421" t="str">
        <f t="shared" si="2"/>
        <v xml:space="preserve"> </v>
      </c>
      <c r="AM62" s="421" t="str">
        <f t="shared" si="3"/>
        <v xml:space="preserve"> </v>
      </c>
      <c r="AN62" s="421" t="str">
        <f t="shared" si="4"/>
        <v xml:space="preserve"> </v>
      </c>
      <c r="AO62" s="421" t="str">
        <f t="shared" si="5"/>
        <v xml:space="preserve"> </v>
      </c>
      <c r="AP62" s="421" t="str">
        <f t="shared" si="6"/>
        <v xml:space="preserve"> </v>
      </c>
      <c r="AQ62" s="421" t="str">
        <f t="shared" si="7"/>
        <v xml:space="preserve"> </v>
      </c>
      <c r="AR62" s="421" t="str">
        <f t="shared" si="8"/>
        <v xml:space="preserve"> </v>
      </c>
      <c r="AS62" s="421" t="str">
        <f t="shared" si="9"/>
        <v xml:space="preserve"> </v>
      </c>
      <c r="AT62" s="421" t="str">
        <f t="shared" si="10"/>
        <v xml:space="preserve"> </v>
      </c>
      <c r="AU62" s="422" t="str">
        <f t="shared" si="11"/>
        <v xml:space="preserve"> </v>
      </c>
      <c r="AV62" s="423"/>
      <c r="AW62" s="417"/>
      <c r="AX62" s="419"/>
      <c r="AY62" s="414"/>
      <c r="AZ62" s="417"/>
      <c r="BA62" s="419"/>
      <c r="BB62" s="420" t="str">
        <f t="shared" si="12"/>
        <v xml:space="preserve"> </v>
      </c>
      <c r="BC62" s="421" t="str">
        <f t="shared" si="13"/>
        <v xml:space="preserve"> </v>
      </c>
      <c r="BD62" s="422" t="str">
        <f t="shared" si="14"/>
        <v xml:space="preserve"> </v>
      </c>
      <c r="BE62" s="176"/>
      <c r="BF62" s="417"/>
      <c r="BG62" s="419"/>
      <c r="BH62" s="178"/>
      <c r="BI62" s="417"/>
      <c r="BJ62" s="419"/>
      <c r="BK62" s="178"/>
      <c r="BL62" s="417"/>
      <c r="BM62" s="419"/>
      <c r="BN62" s="426" t="str">
        <f t="shared" si="15"/>
        <v/>
      </c>
      <c r="BO62" s="427" t="str">
        <f t="shared" si="16"/>
        <v/>
      </c>
      <c r="BP62" s="428" t="str">
        <f t="shared" si="17"/>
        <v/>
      </c>
      <c r="BQ62" s="178"/>
      <c r="BR62" s="417"/>
      <c r="BS62" s="419"/>
      <c r="BT62" s="198">
        <v>360</v>
      </c>
      <c r="BU62" s="177">
        <v>410</v>
      </c>
      <c r="BV62" s="177">
        <v>366</v>
      </c>
      <c r="BW62" s="417">
        <v>332</v>
      </c>
      <c r="BX62" s="417">
        <v>381</v>
      </c>
      <c r="BY62" s="419">
        <v>360</v>
      </c>
      <c r="BZ62" s="177">
        <v>263</v>
      </c>
      <c r="CA62" s="177">
        <v>246</v>
      </c>
      <c r="CB62" s="177">
        <v>252</v>
      </c>
      <c r="CC62" s="177">
        <v>260</v>
      </c>
      <c r="CD62" s="177">
        <v>231</v>
      </c>
      <c r="CE62" s="177">
        <v>248</v>
      </c>
      <c r="CF62" s="417">
        <v>247</v>
      </c>
      <c r="CG62" s="419">
        <v>241</v>
      </c>
      <c r="CH62" s="178"/>
      <c r="CI62" s="177"/>
      <c r="CJ62" s="177"/>
      <c r="CK62" s="177"/>
      <c r="CL62" s="177"/>
      <c r="CM62" s="177"/>
      <c r="CN62" s="417"/>
      <c r="CO62" s="419"/>
      <c r="CP62" s="421">
        <f t="shared" si="67"/>
        <v>263</v>
      </c>
      <c r="CQ62" s="421">
        <f t="shared" si="68"/>
        <v>246</v>
      </c>
      <c r="CR62" s="421">
        <f t="shared" si="18"/>
        <v>252</v>
      </c>
      <c r="CS62" s="421">
        <f t="shared" si="19"/>
        <v>260</v>
      </c>
      <c r="CT62" s="421">
        <f t="shared" si="20"/>
        <v>231</v>
      </c>
      <c r="CU62" s="421">
        <f t="shared" si="21"/>
        <v>248</v>
      </c>
      <c r="CV62" s="421">
        <f t="shared" si="22"/>
        <v>247</v>
      </c>
      <c r="CW62" s="429">
        <f t="shared" si="23"/>
        <v>241</v>
      </c>
      <c r="CX62" s="449">
        <v>124</v>
      </c>
      <c r="CY62" s="417">
        <v>133</v>
      </c>
      <c r="CZ62" s="419">
        <v>121</v>
      </c>
      <c r="DA62" s="432">
        <v>11</v>
      </c>
      <c r="DB62" s="417">
        <v>15</v>
      </c>
      <c r="DC62" s="419">
        <v>5</v>
      </c>
      <c r="DD62" s="430">
        <f t="shared" si="24"/>
        <v>113</v>
      </c>
      <c r="DE62" s="431">
        <f t="shared" si="25"/>
        <v>99</v>
      </c>
      <c r="DF62" s="428">
        <f t="shared" si="26"/>
        <v>115</v>
      </c>
      <c r="DG62" s="450">
        <v>32</v>
      </c>
      <c r="DH62" s="417">
        <v>42</v>
      </c>
      <c r="DI62" s="419">
        <v>23</v>
      </c>
      <c r="DJ62" s="432">
        <v>29</v>
      </c>
      <c r="DK62" s="417">
        <v>26</v>
      </c>
      <c r="DL62" s="419">
        <v>41</v>
      </c>
      <c r="DM62" s="432">
        <v>26</v>
      </c>
      <c r="DN62" s="417">
        <v>22</v>
      </c>
      <c r="DO62" s="419">
        <v>38</v>
      </c>
      <c r="DP62" s="430">
        <f t="shared" si="27"/>
        <v>173</v>
      </c>
      <c r="DQ62" s="431">
        <f t="shared" si="28"/>
        <v>141</v>
      </c>
      <c r="DR62" s="428">
        <f t="shared" si="29"/>
        <v>146</v>
      </c>
      <c r="DS62" s="432">
        <v>44</v>
      </c>
      <c r="DT62" s="417">
        <v>38</v>
      </c>
      <c r="DU62" s="197">
        <v>35</v>
      </c>
      <c r="DV62" s="410"/>
      <c r="DW62" s="669" t="b">
        <f t="shared" si="51"/>
        <v>0</v>
      </c>
      <c r="DX62" s="663" t="b">
        <f t="shared" si="52"/>
        <v>0</v>
      </c>
      <c r="DY62" s="666" t="b">
        <f t="shared" si="53"/>
        <v>1</v>
      </c>
      <c r="DZ62" s="663" t="b">
        <f t="shared" si="54"/>
        <v>0</v>
      </c>
      <c r="EA62" s="663" t="b">
        <f t="shared" si="55"/>
        <v>0</v>
      </c>
      <c r="EB62" s="666" t="b">
        <f t="shared" si="56"/>
        <v>1</v>
      </c>
      <c r="EC62" s="663" t="b">
        <f t="shared" si="57"/>
        <v>0</v>
      </c>
      <c r="ED62" s="663" t="b">
        <f t="shared" si="37"/>
        <v>0</v>
      </c>
      <c r="EE62" s="666" t="b">
        <f t="shared" si="58"/>
        <v>1</v>
      </c>
      <c r="EF62" s="665" t="b">
        <f t="shared" si="59"/>
        <v>1</v>
      </c>
      <c r="EG62" s="663" t="b">
        <f t="shared" si="60"/>
        <v>1</v>
      </c>
      <c r="EH62" s="666" t="b">
        <f t="shared" si="61"/>
        <v>1</v>
      </c>
      <c r="EI62" s="663" t="b">
        <f t="shared" si="62"/>
        <v>1</v>
      </c>
      <c r="EJ62" s="663" t="b">
        <f t="shared" si="63"/>
        <v>1</v>
      </c>
      <c r="EK62" s="666" t="b">
        <f t="shared" si="64"/>
        <v>1</v>
      </c>
      <c r="EL62" s="663" t="b">
        <f t="shared" si="65"/>
        <v>1</v>
      </c>
      <c r="EM62" s="663" t="b">
        <f t="shared" si="46"/>
        <v>1</v>
      </c>
      <c r="EN62" s="666" t="b">
        <f t="shared" si="66"/>
        <v>1</v>
      </c>
      <c r="EO62" s="401"/>
    </row>
    <row r="63" spans="1:145">
      <c r="A63" s="444" t="s">
        <v>755</v>
      </c>
      <c r="B63" s="445" t="s">
        <v>898</v>
      </c>
      <c r="C63" s="444">
        <v>107318</v>
      </c>
      <c r="D63" s="446">
        <v>10</v>
      </c>
      <c r="E63" s="414"/>
      <c r="F63" s="416"/>
      <c r="G63" s="416"/>
      <c r="H63" s="416"/>
      <c r="I63" s="417"/>
      <c r="J63" s="417"/>
      <c r="K63" s="447"/>
      <c r="L63" s="414"/>
      <c r="M63" s="416"/>
      <c r="N63" s="416"/>
      <c r="O63" s="448"/>
      <c r="P63" s="448"/>
      <c r="Q63" s="416"/>
      <c r="R63" s="416"/>
      <c r="S63" s="416"/>
      <c r="T63" s="416"/>
      <c r="U63" s="416"/>
      <c r="V63" s="417"/>
      <c r="W63" s="447"/>
      <c r="X63" s="414"/>
      <c r="Y63" s="416"/>
      <c r="Z63" s="416"/>
      <c r="AA63" s="448"/>
      <c r="AB63" s="448"/>
      <c r="AC63" s="416"/>
      <c r="AD63" s="416"/>
      <c r="AE63" s="416"/>
      <c r="AF63" s="416"/>
      <c r="AG63" s="416"/>
      <c r="AH63" s="417"/>
      <c r="AI63" s="419"/>
      <c r="AJ63" s="420" t="str">
        <f t="shared" si="0"/>
        <v xml:space="preserve"> </v>
      </c>
      <c r="AK63" s="421" t="str">
        <f t="shared" si="1"/>
        <v xml:space="preserve"> </v>
      </c>
      <c r="AL63" s="421" t="str">
        <f t="shared" si="2"/>
        <v xml:space="preserve"> </v>
      </c>
      <c r="AM63" s="421" t="str">
        <f t="shared" si="3"/>
        <v xml:space="preserve"> </v>
      </c>
      <c r="AN63" s="421" t="str">
        <f t="shared" si="4"/>
        <v xml:space="preserve"> </v>
      </c>
      <c r="AO63" s="421" t="str">
        <f t="shared" si="5"/>
        <v xml:space="preserve"> </v>
      </c>
      <c r="AP63" s="421" t="str">
        <f t="shared" si="6"/>
        <v xml:space="preserve"> </v>
      </c>
      <c r="AQ63" s="421" t="str">
        <f t="shared" si="7"/>
        <v xml:space="preserve"> </v>
      </c>
      <c r="AR63" s="421" t="str">
        <f t="shared" si="8"/>
        <v xml:space="preserve"> </v>
      </c>
      <c r="AS63" s="421" t="str">
        <f t="shared" si="9"/>
        <v xml:space="preserve"> </v>
      </c>
      <c r="AT63" s="421" t="str">
        <f t="shared" si="10"/>
        <v xml:space="preserve"> </v>
      </c>
      <c r="AU63" s="422" t="str">
        <f t="shared" si="11"/>
        <v xml:space="preserve"> </v>
      </c>
      <c r="AV63" s="423"/>
      <c r="AW63" s="417"/>
      <c r="AX63" s="419"/>
      <c r="AY63" s="414"/>
      <c r="AZ63" s="417"/>
      <c r="BA63" s="419"/>
      <c r="BB63" s="420" t="str">
        <f t="shared" si="12"/>
        <v xml:space="preserve"> </v>
      </c>
      <c r="BC63" s="421" t="str">
        <f t="shared" si="13"/>
        <v xml:space="preserve"> </v>
      </c>
      <c r="BD63" s="422" t="str">
        <f t="shared" si="14"/>
        <v xml:space="preserve"> </v>
      </c>
      <c r="BE63" s="176"/>
      <c r="BF63" s="417"/>
      <c r="BG63" s="419"/>
      <c r="BH63" s="178"/>
      <c r="BI63" s="417"/>
      <c r="BJ63" s="419"/>
      <c r="BK63" s="178"/>
      <c r="BL63" s="417"/>
      <c r="BM63" s="419"/>
      <c r="BN63" s="426" t="str">
        <f t="shared" si="15"/>
        <v/>
      </c>
      <c r="BO63" s="427" t="str">
        <f t="shared" si="16"/>
        <v/>
      </c>
      <c r="BP63" s="428" t="str">
        <f t="shared" si="17"/>
        <v/>
      </c>
      <c r="BQ63" s="178"/>
      <c r="BR63" s="417"/>
      <c r="BS63" s="419"/>
      <c r="BT63" s="198">
        <v>341</v>
      </c>
      <c r="BU63" s="177">
        <v>302</v>
      </c>
      <c r="BV63" s="177">
        <v>267</v>
      </c>
      <c r="BW63" s="417">
        <v>370</v>
      </c>
      <c r="BX63" s="417">
        <v>397</v>
      </c>
      <c r="BY63" s="419">
        <v>432</v>
      </c>
      <c r="BZ63" s="177">
        <v>18</v>
      </c>
      <c r="CA63" s="177">
        <v>38</v>
      </c>
      <c r="CB63" s="177">
        <v>62</v>
      </c>
      <c r="CC63" s="177">
        <v>119</v>
      </c>
      <c r="CD63" s="177">
        <v>128</v>
      </c>
      <c r="CE63" s="177">
        <v>141</v>
      </c>
      <c r="CF63" s="417">
        <v>150</v>
      </c>
      <c r="CG63" s="419">
        <v>171</v>
      </c>
      <c r="CH63" s="178"/>
      <c r="CI63" s="177"/>
      <c r="CJ63" s="177"/>
      <c r="CK63" s="177"/>
      <c r="CL63" s="177"/>
      <c r="CM63" s="177"/>
      <c r="CN63" s="417"/>
      <c r="CO63" s="419"/>
      <c r="CP63" s="421">
        <f t="shared" si="67"/>
        <v>18</v>
      </c>
      <c r="CQ63" s="421">
        <f t="shared" si="68"/>
        <v>38</v>
      </c>
      <c r="CR63" s="421">
        <f t="shared" si="18"/>
        <v>62</v>
      </c>
      <c r="CS63" s="421">
        <f t="shared" si="19"/>
        <v>119</v>
      </c>
      <c r="CT63" s="421">
        <f t="shared" si="20"/>
        <v>128</v>
      </c>
      <c r="CU63" s="421">
        <f t="shared" si="21"/>
        <v>141</v>
      </c>
      <c r="CV63" s="421">
        <f t="shared" si="22"/>
        <v>150</v>
      </c>
      <c r="CW63" s="429">
        <f t="shared" si="23"/>
        <v>171</v>
      </c>
      <c r="CX63" s="449">
        <v>60</v>
      </c>
      <c r="CY63" s="417">
        <v>63</v>
      </c>
      <c r="CZ63" s="419">
        <v>82</v>
      </c>
      <c r="DA63" s="432">
        <v>6</v>
      </c>
      <c r="DB63" s="417">
        <v>7</v>
      </c>
      <c r="DC63" s="419">
        <v>9</v>
      </c>
      <c r="DD63" s="430">
        <f t="shared" si="24"/>
        <v>75</v>
      </c>
      <c r="DE63" s="431">
        <f t="shared" si="25"/>
        <v>80</v>
      </c>
      <c r="DF63" s="428">
        <f t="shared" si="26"/>
        <v>80</v>
      </c>
      <c r="DG63" s="450">
        <v>13</v>
      </c>
      <c r="DH63" s="417">
        <v>11</v>
      </c>
      <c r="DI63" s="419">
        <v>6</v>
      </c>
      <c r="DJ63" s="432">
        <v>13</v>
      </c>
      <c r="DK63" s="417">
        <v>21</v>
      </c>
      <c r="DL63" s="419">
        <v>34</v>
      </c>
      <c r="DM63" s="432">
        <v>9</v>
      </c>
      <c r="DN63" s="417">
        <v>16</v>
      </c>
      <c r="DO63" s="419">
        <v>16</v>
      </c>
      <c r="DP63" s="430">
        <f t="shared" si="27"/>
        <v>84</v>
      </c>
      <c r="DQ63" s="431">
        <f t="shared" si="28"/>
        <v>80</v>
      </c>
      <c r="DR63" s="428">
        <f t="shared" si="29"/>
        <v>85</v>
      </c>
      <c r="DS63" s="432">
        <v>6</v>
      </c>
      <c r="DT63" s="417">
        <v>5</v>
      </c>
      <c r="DU63" s="197">
        <v>21</v>
      </c>
      <c r="DV63" s="410"/>
      <c r="DW63" s="669" t="b">
        <f t="shared" si="51"/>
        <v>0</v>
      </c>
      <c r="DX63" s="663" t="b">
        <f t="shared" si="52"/>
        <v>0</v>
      </c>
      <c r="DY63" s="666" t="b">
        <f t="shared" si="53"/>
        <v>1</v>
      </c>
      <c r="DZ63" s="663" t="b">
        <f t="shared" si="54"/>
        <v>0</v>
      </c>
      <c r="EA63" s="663" t="b">
        <f t="shared" si="55"/>
        <v>0</v>
      </c>
      <c r="EB63" s="666" t="b">
        <f t="shared" si="56"/>
        <v>1</v>
      </c>
      <c r="EC63" s="663" t="b">
        <f t="shared" si="57"/>
        <v>0</v>
      </c>
      <c r="ED63" s="663" t="b">
        <f t="shared" si="37"/>
        <v>0</v>
      </c>
      <c r="EE63" s="666" t="b">
        <f t="shared" si="58"/>
        <v>1</v>
      </c>
      <c r="EF63" s="665" t="b">
        <f t="shared" si="59"/>
        <v>1</v>
      </c>
      <c r="EG63" s="663" t="b">
        <f t="shared" si="60"/>
        <v>1</v>
      </c>
      <c r="EH63" s="666" t="b">
        <f t="shared" si="61"/>
        <v>1</v>
      </c>
      <c r="EI63" s="663" t="b">
        <f t="shared" si="62"/>
        <v>1</v>
      </c>
      <c r="EJ63" s="663" t="b">
        <f t="shared" si="63"/>
        <v>1</v>
      </c>
      <c r="EK63" s="666" t="b">
        <f t="shared" si="64"/>
        <v>1</v>
      </c>
      <c r="EL63" s="663" t="b">
        <f t="shared" si="65"/>
        <v>1</v>
      </c>
      <c r="EM63" s="663" t="b">
        <f t="shared" si="46"/>
        <v>1</v>
      </c>
      <c r="EN63" s="666" t="b">
        <f t="shared" si="66"/>
        <v>1</v>
      </c>
      <c r="EO63" s="401"/>
    </row>
    <row r="64" spans="1:145">
      <c r="A64" s="444" t="s">
        <v>755</v>
      </c>
      <c r="B64" s="463" t="s">
        <v>899</v>
      </c>
      <c r="C64" s="444">
        <v>106980</v>
      </c>
      <c r="D64" s="446">
        <v>10</v>
      </c>
      <c r="E64" s="414"/>
      <c r="F64" s="416"/>
      <c r="G64" s="416"/>
      <c r="H64" s="416"/>
      <c r="I64" s="417"/>
      <c r="J64" s="417"/>
      <c r="K64" s="447"/>
      <c r="L64" s="414"/>
      <c r="M64" s="416"/>
      <c r="N64" s="416"/>
      <c r="O64" s="448"/>
      <c r="P64" s="448"/>
      <c r="Q64" s="416"/>
      <c r="R64" s="416"/>
      <c r="S64" s="416"/>
      <c r="T64" s="416"/>
      <c r="U64" s="416"/>
      <c r="V64" s="417"/>
      <c r="W64" s="447"/>
      <c r="X64" s="414"/>
      <c r="Y64" s="416"/>
      <c r="Z64" s="416"/>
      <c r="AA64" s="448"/>
      <c r="AB64" s="448"/>
      <c r="AC64" s="416"/>
      <c r="AD64" s="416"/>
      <c r="AE64" s="416"/>
      <c r="AF64" s="416"/>
      <c r="AG64" s="416"/>
      <c r="AH64" s="417"/>
      <c r="AI64" s="419"/>
      <c r="AJ64" s="420" t="str">
        <f t="shared" si="0"/>
        <v xml:space="preserve"> </v>
      </c>
      <c r="AK64" s="421" t="str">
        <f t="shared" si="1"/>
        <v xml:space="preserve"> </v>
      </c>
      <c r="AL64" s="421" t="str">
        <f t="shared" si="2"/>
        <v xml:space="preserve"> </v>
      </c>
      <c r="AM64" s="421" t="str">
        <f t="shared" si="3"/>
        <v xml:space="preserve"> </v>
      </c>
      <c r="AN64" s="421" t="str">
        <f t="shared" si="4"/>
        <v xml:space="preserve"> </v>
      </c>
      <c r="AO64" s="421" t="str">
        <f t="shared" si="5"/>
        <v xml:space="preserve"> </v>
      </c>
      <c r="AP64" s="421" t="str">
        <f t="shared" si="6"/>
        <v xml:space="preserve"> </v>
      </c>
      <c r="AQ64" s="421" t="str">
        <f t="shared" si="7"/>
        <v xml:space="preserve"> </v>
      </c>
      <c r="AR64" s="421" t="str">
        <f t="shared" si="8"/>
        <v xml:space="preserve"> </v>
      </c>
      <c r="AS64" s="421" t="str">
        <f t="shared" si="9"/>
        <v xml:space="preserve"> </v>
      </c>
      <c r="AT64" s="421" t="str">
        <f t="shared" si="10"/>
        <v xml:space="preserve"> </v>
      </c>
      <c r="AU64" s="422" t="str">
        <f t="shared" si="11"/>
        <v xml:space="preserve"> </v>
      </c>
      <c r="AV64" s="423"/>
      <c r="AW64" s="417"/>
      <c r="AX64" s="419"/>
      <c r="AY64" s="414"/>
      <c r="AZ64" s="417"/>
      <c r="BA64" s="419"/>
      <c r="BB64" s="420" t="str">
        <f t="shared" si="12"/>
        <v xml:space="preserve"> </v>
      </c>
      <c r="BC64" s="421" t="str">
        <f t="shared" si="13"/>
        <v xml:space="preserve"> </v>
      </c>
      <c r="BD64" s="422" t="str">
        <f t="shared" si="14"/>
        <v xml:space="preserve"> </v>
      </c>
      <c r="BE64" s="176"/>
      <c r="BF64" s="417"/>
      <c r="BG64" s="419"/>
      <c r="BH64" s="178"/>
      <c r="BI64" s="417"/>
      <c r="BJ64" s="419"/>
      <c r="BK64" s="178"/>
      <c r="BL64" s="417"/>
      <c r="BM64" s="419"/>
      <c r="BN64" s="426" t="str">
        <f t="shared" si="15"/>
        <v/>
      </c>
      <c r="BO64" s="427" t="str">
        <f t="shared" si="16"/>
        <v/>
      </c>
      <c r="BP64" s="428" t="str">
        <f t="shared" si="17"/>
        <v/>
      </c>
      <c r="BQ64" s="178"/>
      <c r="BR64" s="417"/>
      <c r="BS64" s="419"/>
      <c r="BT64" s="198">
        <v>662</v>
      </c>
      <c r="BU64" s="177">
        <v>652</v>
      </c>
      <c r="BV64" s="177">
        <v>583</v>
      </c>
      <c r="BW64" s="417">
        <v>481</v>
      </c>
      <c r="BX64" s="417">
        <v>526</v>
      </c>
      <c r="BY64" s="419">
        <v>626</v>
      </c>
      <c r="BZ64" s="177">
        <v>195</v>
      </c>
      <c r="CA64" s="177">
        <v>245</v>
      </c>
      <c r="CB64" s="177">
        <v>322</v>
      </c>
      <c r="CC64" s="177">
        <v>335</v>
      </c>
      <c r="CD64" s="177">
        <v>286</v>
      </c>
      <c r="CE64" s="177">
        <v>254</v>
      </c>
      <c r="CF64" s="417">
        <v>307</v>
      </c>
      <c r="CG64" s="419">
        <v>336</v>
      </c>
      <c r="CH64" s="178"/>
      <c r="CI64" s="177"/>
      <c r="CJ64" s="177"/>
      <c r="CK64" s="177"/>
      <c r="CL64" s="177"/>
      <c r="CM64" s="177"/>
      <c r="CN64" s="417"/>
      <c r="CO64" s="419"/>
      <c r="CP64" s="421">
        <f t="shared" si="67"/>
        <v>195</v>
      </c>
      <c r="CQ64" s="421">
        <f t="shared" si="68"/>
        <v>245</v>
      </c>
      <c r="CR64" s="421">
        <f t="shared" si="18"/>
        <v>322</v>
      </c>
      <c r="CS64" s="421">
        <f t="shared" si="19"/>
        <v>335</v>
      </c>
      <c r="CT64" s="421">
        <f t="shared" si="20"/>
        <v>286</v>
      </c>
      <c r="CU64" s="421">
        <f t="shared" si="21"/>
        <v>254</v>
      </c>
      <c r="CV64" s="421">
        <f t="shared" si="22"/>
        <v>307</v>
      </c>
      <c r="CW64" s="429">
        <f t="shared" si="23"/>
        <v>336</v>
      </c>
      <c r="CX64" s="449">
        <v>124</v>
      </c>
      <c r="CY64" s="417">
        <v>149</v>
      </c>
      <c r="CZ64" s="419">
        <v>183</v>
      </c>
      <c r="DA64" s="432">
        <v>11</v>
      </c>
      <c r="DB64" s="417">
        <v>9</v>
      </c>
      <c r="DC64" s="419">
        <v>9</v>
      </c>
      <c r="DD64" s="430">
        <f t="shared" si="24"/>
        <v>119</v>
      </c>
      <c r="DE64" s="431">
        <f t="shared" si="25"/>
        <v>149</v>
      </c>
      <c r="DF64" s="428">
        <f t="shared" si="26"/>
        <v>144</v>
      </c>
      <c r="DG64" s="450">
        <v>97</v>
      </c>
      <c r="DH64" s="417">
        <v>65</v>
      </c>
      <c r="DI64" s="419">
        <v>39</v>
      </c>
      <c r="DJ64" s="432">
        <v>27</v>
      </c>
      <c r="DK64" s="417">
        <v>34</v>
      </c>
      <c r="DL64" s="419">
        <v>44</v>
      </c>
      <c r="DM64" s="432">
        <v>42</v>
      </c>
      <c r="DN64" s="417">
        <v>31</v>
      </c>
      <c r="DO64" s="419">
        <v>19</v>
      </c>
      <c r="DP64" s="430">
        <f t="shared" si="27"/>
        <v>169</v>
      </c>
      <c r="DQ64" s="431">
        <f t="shared" si="28"/>
        <v>156</v>
      </c>
      <c r="DR64" s="428">
        <f t="shared" si="29"/>
        <v>152</v>
      </c>
      <c r="DS64" s="432">
        <v>45</v>
      </c>
      <c r="DT64" s="417">
        <v>51</v>
      </c>
      <c r="DU64" s="197">
        <v>77</v>
      </c>
      <c r="DV64" s="410"/>
      <c r="DW64" s="669" t="b">
        <f t="shared" si="51"/>
        <v>0</v>
      </c>
      <c r="DX64" s="663" t="b">
        <f t="shared" si="52"/>
        <v>0</v>
      </c>
      <c r="DY64" s="666" t="b">
        <f t="shared" si="53"/>
        <v>1</v>
      </c>
      <c r="DZ64" s="663" t="b">
        <f t="shared" si="54"/>
        <v>0</v>
      </c>
      <c r="EA64" s="663" t="b">
        <f t="shared" si="55"/>
        <v>0</v>
      </c>
      <c r="EB64" s="666" t="b">
        <f t="shared" si="56"/>
        <v>1</v>
      </c>
      <c r="EC64" s="663" t="b">
        <f t="shared" si="57"/>
        <v>0</v>
      </c>
      <c r="ED64" s="663" t="b">
        <f t="shared" si="37"/>
        <v>0</v>
      </c>
      <c r="EE64" s="666" t="b">
        <f t="shared" si="58"/>
        <v>1</v>
      </c>
      <c r="EF64" s="665" t="b">
        <f t="shared" si="59"/>
        <v>1</v>
      </c>
      <c r="EG64" s="663" t="b">
        <f t="shared" si="60"/>
        <v>1</v>
      </c>
      <c r="EH64" s="666" t="b">
        <f t="shared" si="61"/>
        <v>1</v>
      </c>
      <c r="EI64" s="663" t="b">
        <f t="shared" si="62"/>
        <v>1</v>
      </c>
      <c r="EJ64" s="663" t="b">
        <f t="shared" si="63"/>
        <v>1</v>
      </c>
      <c r="EK64" s="666" t="b">
        <f t="shared" si="64"/>
        <v>1</v>
      </c>
      <c r="EL64" s="663" t="b">
        <f t="shared" si="65"/>
        <v>1</v>
      </c>
      <c r="EM64" s="663" t="b">
        <f t="shared" si="46"/>
        <v>1</v>
      </c>
      <c r="EN64" s="666" t="b">
        <f t="shared" si="66"/>
        <v>1</v>
      </c>
      <c r="EO64" s="401"/>
    </row>
    <row r="65" spans="1:225">
      <c r="A65" s="444" t="s">
        <v>755</v>
      </c>
      <c r="B65" s="445" t="s">
        <v>900</v>
      </c>
      <c r="C65" s="444">
        <v>107460</v>
      </c>
      <c r="D65" s="446">
        <v>10</v>
      </c>
      <c r="E65" s="414"/>
      <c r="F65" s="416"/>
      <c r="G65" s="416"/>
      <c r="H65" s="416"/>
      <c r="I65" s="417"/>
      <c r="J65" s="417"/>
      <c r="K65" s="447"/>
      <c r="L65" s="414"/>
      <c r="M65" s="416"/>
      <c r="N65" s="416"/>
      <c r="O65" s="448"/>
      <c r="P65" s="448"/>
      <c r="Q65" s="416"/>
      <c r="R65" s="416"/>
      <c r="S65" s="416"/>
      <c r="T65" s="416"/>
      <c r="U65" s="416"/>
      <c r="V65" s="417"/>
      <c r="W65" s="447"/>
      <c r="X65" s="414"/>
      <c r="Y65" s="416"/>
      <c r="Z65" s="416"/>
      <c r="AA65" s="448"/>
      <c r="AB65" s="448"/>
      <c r="AC65" s="416"/>
      <c r="AD65" s="416"/>
      <c r="AE65" s="416"/>
      <c r="AF65" s="416"/>
      <c r="AG65" s="416"/>
      <c r="AH65" s="417"/>
      <c r="AI65" s="419"/>
      <c r="AJ65" s="420" t="str">
        <f t="shared" si="0"/>
        <v xml:space="preserve"> </v>
      </c>
      <c r="AK65" s="421" t="str">
        <f t="shared" si="1"/>
        <v xml:space="preserve"> </v>
      </c>
      <c r="AL65" s="421" t="str">
        <f t="shared" si="2"/>
        <v xml:space="preserve"> </v>
      </c>
      <c r="AM65" s="421" t="str">
        <f t="shared" si="3"/>
        <v xml:space="preserve"> </v>
      </c>
      <c r="AN65" s="421" t="str">
        <f t="shared" si="4"/>
        <v xml:space="preserve"> </v>
      </c>
      <c r="AO65" s="421" t="str">
        <f t="shared" si="5"/>
        <v xml:space="preserve"> </v>
      </c>
      <c r="AP65" s="421" t="str">
        <f t="shared" si="6"/>
        <v xml:space="preserve"> </v>
      </c>
      <c r="AQ65" s="421" t="str">
        <f t="shared" si="7"/>
        <v xml:space="preserve"> </v>
      </c>
      <c r="AR65" s="421" t="str">
        <f t="shared" si="8"/>
        <v xml:space="preserve"> </v>
      </c>
      <c r="AS65" s="421" t="str">
        <f t="shared" si="9"/>
        <v xml:space="preserve"> </v>
      </c>
      <c r="AT65" s="421" t="str">
        <f t="shared" si="10"/>
        <v xml:space="preserve"> </v>
      </c>
      <c r="AU65" s="422" t="str">
        <f t="shared" si="11"/>
        <v xml:space="preserve"> </v>
      </c>
      <c r="AV65" s="423"/>
      <c r="AW65" s="417"/>
      <c r="AX65" s="419"/>
      <c r="AY65" s="414"/>
      <c r="AZ65" s="417"/>
      <c r="BA65" s="419"/>
      <c r="BB65" s="420" t="str">
        <f t="shared" si="12"/>
        <v xml:space="preserve"> </v>
      </c>
      <c r="BC65" s="421" t="str">
        <f t="shared" si="13"/>
        <v xml:space="preserve"> </v>
      </c>
      <c r="BD65" s="422" t="str">
        <f t="shared" si="14"/>
        <v xml:space="preserve"> </v>
      </c>
      <c r="BE65" s="176"/>
      <c r="BF65" s="417"/>
      <c r="BG65" s="419"/>
      <c r="BH65" s="178"/>
      <c r="BI65" s="417"/>
      <c r="BJ65" s="419"/>
      <c r="BK65" s="178"/>
      <c r="BL65" s="417"/>
      <c r="BM65" s="419"/>
      <c r="BN65" s="426" t="str">
        <f t="shared" si="15"/>
        <v/>
      </c>
      <c r="BO65" s="427" t="str">
        <f t="shared" si="16"/>
        <v/>
      </c>
      <c r="BP65" s="428" t="str">
        <f t="shared" si="17"/>
        <v/>
      </c>
      <c r="BQ65" s="178"/>
      <c r="BR65" s="417"/>
      <c r="BS65" s="419"/>
      <c r="BT65" s="198">
        <v>662</v>
      </c>
      <c r="BU65" s="177">
        <v>631</v>
      </c>
      <c r="BV65" s="177">
        <v>633</v>
      </c>
      <c r="BW65" s="417">
        <v>538</v>
      </c>
      <c r="BX65" s="417">
        <v>584</v>
      </c>
      <c r="BY65" s="419">
        <v>636</v>
      </c>
      <c r="BZ65" s="177">
        <v>423</v>
      </c>
      <c r="CA65" s="177">
        <v>385</v>
      </c>
      <c r="CB65" s="177">
        <v>435</v>
      </c>
      <c r="CC65" s="177">
        <v>391</v>
      </c>
      <c r="CD65" s="177">
        <v>382</v>
      </c>
      <c r="CE65" s="177">
        <v>340</v>
      </c>
      <c r="CF65" s="417">
        <v>400</v>
      </c>
      <c r="CG65" s="419">
        <v>426</v>
      </c>
      <c r="CH65" s="178"/>
      <c r="CI65" s="177"/>
      <c r="CJ65" s="177"/>
      <c r="CK65" s="177"/>
      <c r="CL65" s="177"/>
      <c r="CM65" s="177"/>
      <c r="CN65" s="417"/>
      <c r="CO65" s="419"/>
      <c r="CP65" s="421">
        <f t="shared" si="67"/>
        <v>423</v>
      </c>
      <c r="CQ65" s="421">
        <f t="shared" si="68"/>
        <v>385</v>
      </c>
      <c r="CR65" s="421">
        <f t="shared" si="18"/>
        <v>435</v>
      </c>
      <c r="CS65" s="421">
        <f t="shared" si="19"/>
        <v>391</v>
      </c>
      <c r="CT65" s="421">
        <f t="shared" si="20"/>
        <v>382</v>
      </c>
      <c r="CU65" s="421">
        <f t="shared" si="21"/>
        <v>340</v>
      </c>
      <c r="CV65" s="421">
        <f t="shared" si="22"/>
        <v>400</v>
      </c>
      <c r="CW65" s="429">
        <f t="shared" si="23"/>
        <v>426</v>
      </c>
      <c r="CX65" s="449">
        <v>166</v>
      </c>
      <c r="CY65" s="417">
        <v>206</v>
      </c>
      <c r="CZ65" s="419">
        <v>211</v>
      </c>
      <c r="DA65" s="432">
        <v>18</v>
      </c>
      <c r="DB65" s="417">
        <v>21</v>
      </c>
      <c r="DC65" s="419">
        <v>14</v>
      </c>
      <c r="DD65" s="430">
        <f t="shared" si="24"/>
        <v>156</v>
      </c>
      <c r="DE65" s="431">
        <f t="shared" si="25"/>
        <v>173</v>
      </c>
      <c r="DF65" s="428">
        <f t="shared" si="26"/>
        <v>201</v>
      </c>
      <c r="DG65" s="450">
        <v>92</v>
      </c>
      <c r="DH65" s="417">
        <v>99</v>
      </c>
      <c r="DI65" s="419">
        <v>73</v>
      </c>
      <c r="DJ65" s="432">
        <v>50</v>
      </c>
      <c r="DK65" s="417">
        <v>26</v>
      </c>
      <c r="DL65" s="419">
        <v>50</v>
      </c>
      <c r="DM65" s="432">
        <v>54</v>
      </c>
      <c r="DN65" s="417">
        <v>69</v>
      </c>
      <c r="DO65" s="419">
        <v>41</v>
      </c>
      <c r="DP65" s="430">
        <f t="shared" si="27"/>
        <v>195</v>
      </c>
      <c r="DQ65" s="431">
        <f t="shared" si="28"/>
        <v>188</v>
      </c>
      <c r="DR65" s="428">
        <f t="shared" si="29"/>
        <v>176</v>
      </c>
      <c r="DS65" s="432">
        <v>131</v>
      </c>
      <c r="DT65" s="417">
        <v>132</v>
      </c>
      <c r="DU65" s="197">
        <v>129</v>
      </c>
      <c r="DV65" s="410"/>
      <c r="DW65" s="669" t="b">
        <f t="shared" si="51"/>
        <v>0</v>
      </c>
      <c r="DX65" s="663" t="b">
        <f t="shared" si="52"/>
        <v>0</v>
      </c>
      <c r="DY65" s="666" t="b">
        <f t="shared" si="53"/>
        <v>1</v>
      </c>
      <c r="DZ65" s="663" t="b">
        <f t="shared" si="54"/>
        <v>0</v>
      </c>
      <c r="EA65" s="663" t="b">
        <f t="shared" si="55"/>
        <v>0</v>
      </c>
      <c r="EB65" s="666" t="b">
        <f t="shared" si="56"/>
        <v>1</v>
      </c>
      <c r="EC65" s="663" t="b">
        <f t="shared" si="57"/>
        <v>0</v>
      </c>
      <c r="ED65" s="663" t="b">
        <f t="shared" si="37"/>
        <v>0</v>
      </c>
      <c r="EE65" s="666" t="b">
        <f t="shared" si="58"/>
        <v>1</v>
      </c>
      <c r="EF65" s="665" t="b">
        <f t="shared" si="59"/>
        <v>1</v>
      </c>
      <c r="EG65" s="663" t="b">
        <f t="shared" si="60"/>
        <v>1</v>
      </c>
      <c r="EH65" s="666" t="b">
        <f t="shared" si="61"/>
        <v>1</v>
      </c>
      <c r="EI65" s="663" t="b">
        <f t="shared" si="62"/>
        <v>1</v>
      </c>
      <c r="EJ65" s="663" t="b">
        <f t="shared" si="63"/>
        <v>1</v>
      </c>
      <c r="EK65" s="666" t="b">
        <f t="shared" si="64"/>
        <v>1</v>
      </c>
      <c r="EL65" s="663" t="b">
        <f t="shared" si="65"/>
        <v>1</v>
      </c>
      <c r="EM65" s="663" t="b">
        <f t="shared" si="46"/>
        <v>1</v>
      </c>
      <c r="EN65" s="666" t="b">
        <f t="shared" si="66"/>
        <v>1</v>
      </c>
      <c r="EO65" s="401"/>
    </row>
    <row r="66" spans="1:225">
      <c r="A66" s="444" t="s">
        <v>755</v>
      </c>
      <c r="B66" s="445" t="s">
        <v>901</v>
      </c>
      <c r="C66" s="444">
        <v>107521</v>
      </c>
      <c r="D66" s="446">
        <v>10</v>
      </c>
      <c r="E66" s="414"/>
      <c r="F66" s="416"/>
      <c r="G66" s="416"/>
      <c r="H66" s="416"/>
      <c r="I66" s="417"/>
      <c r="J66" s="417"/>
      <c r="K66" s="447"/>
      <c r="L66" s="414"/>
      <c r="M66" s="416"/>
      <c r="N66" s="416"/>
      <c r="O66" s="448"/>
      <c r="P66" s="448"/>
      <c r="Q66" s="416"/>
      <c r="R66" s="416"/>
      <c r="S66" s="416"/>
      <c r="T66" s="416"/>
      <c r="U66" s="416"/>
      <c r="V66" s="417"/>
      <c r="W66" s="447"/>
      <c r="X66" s="414"/>
      <c r="Y66" s="416"/>
      <c r="Z66" s="416"/>
      <c r="AA66" s="448"/>
      <c r="AB66" s="448"/>
      <c r="AC66" s="416"/>
      <c r="AD66" s="416"/>
      <c r="AE66" s="416"/>
      <c r="AF66" s="416"/>
      <c r="AG66" s="416"/>
      <c r="AH66" s="417"/>
      <c r="AI66" s="419"/>
      <c r="AJ66" s="420" t="str">
        <f t="shared" si="0"/>
        <v xml:space="preserve"> </v>
      </c>
      <c r="AK66" s="421" t="str">
        <f t="shared" si="1"/>
        <v xml:space="preserve"> </v>
      </c>
      <c r="AL66" s="421" t="str">
        <f t="shared" si="2"/>
        <v xml:space="preserve"> </v>
      </c>
      <c r="AM66" s="421" t="str">
        <f t="shared" si="3"/>
        <v xml:space="preserve"> </v>
      </c>
      <c r="AN66" s="421" t="str">
        <f t="shared" si="4"/>
        <v xml:space="preserve"> </v>
      </c>
      <c r="AO66" s="421" t="str">
        <f t="shared" si="5"/>
        <v xml:space="preserve"> </v>
      </c>
      <c r="AP66" s="421" t="str">
        <f t="shared" si="6"/>
        <v xml:space="preserve"> </v>
      </c>
      <c r="AQ66" s="421" t="str">
        <f t="shared" si="7"/>
        <v xml:space="preserve"> </v>
      </c>
      <c r="AR66" s="421" t="str">
        <f t="shared" si="8"/>
        <v xml:space="preserve"> </v>
      </c>
      <c r="AS66" s="421" t="str">
        <f t="shared" si="9"/>
        <v xml:space="preserve"> </v>
      </c>
      <c r="AT66" s="421" t="str">
        <f t="shared" si="10"/>
        <v xml:space="preserve"> </v>
      </c>
      <c r="AU66" s="422" t="str">
        <f t="shared" si="11"/>
        <v xml:space="preserve"> </v>
      </c>
      <c r="AV66" s="423"/>
      <c r="AW66" s="417"/>
      <c r="AX66" s="419"/>
      <c r="AY66" s="414"/>
      <c r="AZ66" s="417"/>
      <c r="BA66" s="419"/>
      <c r="BB66" s="420" t="str">
        <f t="shared" si="12"/>
        <v xml:space="preserve"> </v>
      </c>
      <c r="BC66" s="421" t="str">
        <f t="shared" si="13"/>
        <v xml:space="preserve"> </v>
      </c>
      <c r="BD66" s="422" t="str">
        <f t="shared" si="14"/>
        <v xml:space="preserve"> </v>
      </c>
      <c r="BE66" s="176"/>
      <c r="BF66" s="417"/>
      <c r="BG66" s="419"/>
      <c r="BH66" s="178"/>
      <c r="BI66" s="417"/>
      <c r="BJ66" s="419"/>
      <c r="BK66" s="178"/>
      <c r="BL66" s="417"/>
      <c r="BM66" s="419"/>
      <c r="BN66" s="426" t="str">
        <f t="shared" si="15"/>
        <v/>
      </c>
      <c r="BO66" s="427" t="str">
        <f t="shared" si="16"/>
        <v/>
      </c>
      <c r="BP66" s="428" t="str">
        <f t="shared" si="17"/>
        <v/>
      </c>
      <c r="BQ66" s="178"/>
      <c r="BR66" s="417"/>
      <c r="BS66" s="419"/>
      <c r="BT66" s="198">
        <v>357</v>
      </c>
      <c r="BU66" s="177">
        <v>296</v>
      </c>
      <c r="BV66" s="177">
        <v>313</v>
      </c>
      <c r="BW66" s="417">
        <v>301</v>
      </c>
      <c r="BX66" s="417">
        <v>345</v>
      </c>
      <c r="BY66" s="419">
        <v>363</v>
      </c>
      <c r="BZ66" s="177">
        <v>158</v>
      </c>
      <c r="CA66" s="177">
        <v>222</v>
      </c>
      <c r="CB66" s="177">
        <v>204</v>
      </c>
      <c r="CC66" s="177">
        <v>189</v>
      </c>
      <c r="CD66" s="177">
        <v>176</v>
      </c>
      <c r="CE66" s="177">
        <v>150</v>
      </c>
      <c r="CF66" s="417">
        <v>151</v>
      </c>
      <c r="CG66" s="419">
        <v>163</v>
      </c>
      <c r="CH66" s="178"/>
      <c r="CI66" s="177"/>
      <c r="CJ66" s="177"/>
      <c r="CK66" s="177"/>
      <c r="CL66" s="177"/>
      <c r="CM66" s="177"/>
      <c r="CN66" s="417"/>
      <c r="CO66" s="419"/>
      <c r="CP66" s="421">
        <f t="shared" si="67"/>
        <v>158</v>
      </c>
      <c r="CQ66" s="421">
        <f t="shared" si="68"/>
        <v>222</v>
      </c>
      <c r="CR66" s="421">
        <f t="shared" si="18"/>
        <v>204</v>
      </c>
      <c r="CS66" s="421">
        <f t="shared" si="19"/>
        <v>189</v>
      </c>
      <c r="CT66" s="421">
        <f t="shared" si="20"/>
        <v>176</v>
      </c>
      <c r="CU66" s="421">
        <f t="shared" si="21"/>
        <v>150</v>
      </c>
      <c r="CV66" s="421">
        <f t="shared" si="22"/>
        <v>151</v>
      </c>
      <c r="CW66" s="429">
        <f t="shared" si="23"/>
        <v>163</v>
      </c>
      <c r="CX66" s="449">
        <v>73</v>
      </c>
      <c r="CY66" s="417">
        <v>55</v>
      </c>
      <c r="CZ66" s="419">
        <v>90</v>
      </c>
      <c r="DA66" s="432">
        <v>13</v>
      </c>
      <c r="DB66" s="417">
        <v>16</v>
      </c>
      <c r="DC66" s="419">
        <v>4</v>
      </c>
      <c r="DD66" s="430">
        <f t="shared" si="24"/>
        <v>64</v>
      </c>
      <c r="DE66" s="431">
        <f t="shared" si="25"/>
        <v>80</v>
      </c>
      <c r="DF66" s="428">
        <f t="shared" si="26"/>
        <v>69</v>
      </c>
      <c r="DG66" s="450">
        <v>47</v>
      </c>
      <c r="DH66" s="417">
        <v>42</v>
      </c>
      <c r="DI66" s="419">
        <v>33</v>
      </c>
      <c r="DJ66" s="432">
        <v>13</v>
      </c>
      <c r="DK66" s="417">
        <v>11</v>
      </c>
      <c r="DL66" s="419">
        <v>19</v>
      </c>
      <c r="DM66" s="432">
        <v>40</v>
      </c>
      <c r="DN66" s="417">
        <v>31</v>
      </c>
      <c r="DO66" s="419">
        <v>30</v>
      </c>
      <c r="DP66" s="430">
        <f t="shared" si="27"/>
        <v>89</v>
      </c>
      <c r="DQ66" s="431">
        <f t="shared" si="28"/>
        <v>92</v>
      </c>
      <c r="DR66" s="428">
        <f t="shared" si="29"/>
        <v>68</v>
      </c>
      <c r="DS66" s="432">
        <v>44</v>
      </c>
      <c r="DT66" s="417">
        <v>45</v>
      </c>
      <c r="DU66" s="197">
        <v>64</v>
      </c>
      <c r="DV66" s="410"/>
      <c r="DW66" s="669" t="b">
        <f t="shared" si="51"/>
        <v>0</v>
      </c>
      <c r="DX66" s="663" t="b">
        <f t="shared" si="52"/>
        <v>0</v>
      </c>
      <c r="DY66" s="666" t="b">
        <f t="shared" si="53"/>
        <v>1</v>
      </c>
      <c r="DZ66" s="663" t="b">
        <f t="shared" si="54"/>
        <v>0</v>
      </c>
      <c r="EA66" s="663" t="b">
        <f t="shared" si="55"/>
        <v>0</v>
      </c>
      <c r="EB66" s="666" t="b">
        <f t="shared" si="56"/>
        <v>1</v>
      </c>
      <c r="EC66" s="663" t="b">
        <f t="shared" si="57"/>
        <v>0</v>
      </c>
      <c r="ED66" s="663" t="b">
        <f t="shared" si="37"/>
        <v>0</v>
      </c>
      <c r="EE66" s="666" t="b">
        <f t="shared" si="58"/>
        <v>1</v>
      </c>
      <c r="EF66" s="665" t="b">
        <f t="shared" si="59"/>
        <v>1</v>
      </c>
      <c r="EG66" s="663" t="b">
        <f t="shared" si="60"/>
        <v>1</v>
      </c>
      <c r="EH66" s="666" t="b">
        <f t="shared" si="61"/>
        <v>1</v>
      </c>
      <c r="EI66" s="663" t="b">
        <f t="shared" si="62"/>
        <v>1</v>
      </c>
      <c r="EJ66" s="663" t="b">
        <f t="shared" si="63"/>
        <v>1</v>
      </c>
      <c r="EK66" s="666" t="b">
        <f t="shared" si="64"/>
        <v>1</v>
      </c>
      <c r="EL66" s="663" t="b">
        <f t="shared" si="65"/>
        <v>1</v>
      </c>
      <c r="EM66" s="663" t="b">
        <f t="shared" si="46"/>
        <v>1</v>
      </c>
      <c r="EN66" s="666" t="b">
        <f t="shared" si="66"/>
        <v>1</v>
      </c>
      <c r="EO66" s="401"/>
    </row>
    <row r="67" spans="1:225">
      <c r="A67" s="444" t="s">
        <v>755</v>
      </c>
      <c r="B67" s="445" t="s">
        <v>0</v>
      </c>
      <c r="C67" s="444">
        <v>107549</v>
      </c>
      <c r="D67" s="446">
        <v>10</v>
      </c>
      <c r="E67" s="414"/>
      <c r="F67" s="416"/>
      <c r="G67" s="416"/>
      <c r="H67" s="416"/>
      <c r="I67" s="417"/>
      <c r="J67" s="417"/>
      <c r="K67" s="447"/>
      <c r="L67" s="414"/>
      <c r="M67" s="416"/>
      <c r="N67" s="416"/>
      <c r="O67" s="448"/>
      <c r="P67" s="448"/>
      <c r="Q67" s="416"/>
      <c r="R67" s="416"/>
      <c r="S67" s="416"/>
      <c r="T67" s="416"/>
      <c r="U67" s="416"/>
      <c r="V67" s="417"/>
      <c r="W67" s="447"/>
      <c r="X67" s="414"/>
      <c r="Y67" s="416"/>
      <c r="Z67" s="416"/>
      <c r="AA67" s="448"/>
      <c r="AB67" s="448"/>
      <c r="AC67" s="416"/>
      <c r="AD67" s="416"/>
      <c r="AE67" s="416"/>
      <c r="AF67" s="416"/>
      <c r="AG67" s="416"/>
      <c r="AH67" s="417"/>
      <c r="AI67" s="419"/>
      <c r="AJ67" s="420" t="str">
        <f t="shared" si="0"/>
        <v xml:space="preserve"> </v>
      </c>
      <c r="AK67" s="421" t="str">
        <f t="shared" si="1"/>
        <v xml:space="preserve"> </v>
      </c>
      <c r="AL67" s="421" t="str">
        <f t="shared" si="2"/>
        <v xml:space="preserve"> </v>
      </c>
      <c r="AM67" s="421" t="str">
        <f t="shared" si="3"/>
        <v xml:space="preserve"> </v>
      </c>
      <c r="AN67" s="421" t="str">
        <f t="shared" si="4"/>
        <v xml:space="preserve"> </v>
      </c>
      <c r="AO67" s="421" t="str">
        <f t="shared" si="5"/>
        <v xml:space="preserve"> </v>
      </c>
      <c r="AP67" s="421" t="str">
        <f t="shared" si="6"/>
        <v xml:space="preserve"> </v>
      </c>
      <c r="AQ67" s="421" t="str">
        <f t="shared" si="7"/>
        <v xml:space="preserve"> </v>
      </c>
      <c r="AR67" s="421" t="str">
        <f t="shared" si="8"/>
        <v xml:space="preserve"> </v>
      </c>
      <c r="AS67" s="421" t="str">
        <f t="shared" si="9"/>
        <v xml:space="preserve"> </v>
      </c>
      <c r="AT67" s="421" t="str">
        <f t="shared" si="10"/>
        <v xml:space="preserve"> </v>
      </c>
      <c r="AU67" s="422" t="str">
        <f t="shared" si="11"/>
        <v xml:space="preserve"> </v>
      </c>
      <c r="AV67" s="423"/>
      <c r="AW67" s="417"/>
      <c r="AX67" s="419"/>
      <c r="AY67" s="414"/>
      <c r="AZ67" s="417"/>
      <c r="BA67" s="419"/>
      <c r="BB67" s="420" t="str">
        <f t="shared" si="12"/>
        <v xml:space="preserve"> </v>
      </c>
      <c r="BC67" s="421" t="str">
        <f t="shared" si="13"/>
        <v xml:space="preserve"> </v>
      </c>
      <c r="BD67" s="422" t="str">
        <f t="shared" si="14"/>
        <v xml:space="preserve"> </v>
      </c>
      <c r="BE67" s="176"/>
      <c r="BF67" s="417"/>
      <c r="BG67" s="419"/>
      <c r="BH67" s="178"/>
      <c r="BI67" s="417"/>
      <c r="BJ67" s="419"/>
      <c r="BK67" s="178"/>
      <c r="BL67" s="417"/>
      <c r="BM67" s="419"/>
      <c r="BN67" s="426" t="str">
        <f t="shared" si="15"/>
        <v/>
      </c>
      <c r="BO67" s="427" t="str">
        <f t="shared" si="16"/>
        <v/>
      </c>
      <c r="BP67" s="428" t="str">
        <f t="shared" si="17"/>
        <v/>
      </c>
      <c r="BQ67" s="178"/>
      <c r="BR67" s="417"/>
      <c r="BS67" s="419"/>
      <c r="BT67" s="198">
        <v>349</v>
      </c>
      <c r="BU67" s="177">
        <v>345</v>
      </c>
      <c r="BV67" s="177">
        <v>433</v>
      </c>
      <c r="BW67" s="417">
        <v>421</v>
      </c>
      <c r="BX67" s="417">
        <v>445</v>
      </c>
      <c r="BY67" s="419">
        <v>539</v>
      </c>
      <c r="BZ67" s="177">
        <v>153</v>
      </c>
      <c r="CA67" s="177">
        <v>250</v>
      </c>
      <c r="CB67" s="177">
        <v>144</v>
      </c>
      <c r="CC67" s="177">
        <v>149</v>
      </c>
      <c r="CD67" s="177">
        <v>182</v>
      </c>
      <c r="CE67" s="177">
        <v>156</v>
      </c>
      <c r="CF67" s="417">
        <v>214</v>
      </c>
      <c r="CG67" s="419">
        <v>172</v>
      </c>
      <c r="CH67" s="178"/>
      <c r="CI67" s="177"/>
      <c r="CJ67" s="177"/>
      <c r="CK67" s="177"/>
      <c r="CL67" s="177"/>
      <c r="CM67" s="177"/>
      <c r="CN67" s="417"/>
      <c r="CO67" s="419"/>
      <c r="CP67" s="421">
        <f t="shared" si="67"/>
        <v>153</v>
      </c>
      <c r="CQ67" s="421">
        <f t="shared" si="68"/>
        <v>250</v>
      </c>
      <c r="CR67" s="421">
        <f t="shared" si="18"/>
        <v>144</v>
      </c>
      <c r="CS67" s="421">
        <f t="shared" si="19"/>
        <v>149</v>
      </c>
      <c r="CT67" s="421">
        <f t="shared" si="20"/>
        <v>182</v>
      </c>
      <c r="CU67" s="421">
        <f t="shared" si="21"/>
        <v>156</v>
      </c>
      <c r="CV67" s="421">
        <f t="shared" si="22"/>
        <v>214</v>
      </c>
      <c r="CW67" s="429">
        <f t="shared" si="23"/>
        <v>172</v>
      </c>
      <c r="CX67" s="449">
        <v>79</v>
      </c>
      <c r="CY67" s="417">
        <v>109</v>
      </c>
      <c r="CZ67" s="419">
        <v>87</v>
      </c>
      <c r="DA67" s="432">
        <v>12</v>
      </c>
      <c r="DB67" s="417">
        <v>12</v>
      </c>
      <c r="DC67" s="419">
        <v>7</v>
      </c>
      <c r="DD67" s="430">
        <f t="shared" si="24"/>
        <v>65</v>
      </c>
      <c r="DE67" s="431">
        <f t="shared" si="25"/>
        <v>93</v>
      </c>
      <c r="DF67" s="428">
        <f t="shared" si="26"/>
        <v>78</v>
      </c>
      <c r="DG67" s="450">
        <v>29</v>
      </c>
      <c r="DH67" s="417">
        <v>38</v>
      </c>
      <c r="DI67" s="419">
        <v>35</v>
      </c>
      <c r="DJ67" s="432">
        <v>18</v>
      </c>
      <c r="DK67" s="417">
        <v>20</v>
      </c>
      <c r="DL67" s="419">
        <v>26</v>
      </c>
      <c r="DM67" s="432">
        <v>14</v>
      </c>
      <c r="DN67" s="417">
        <v>15</v>
      </c>
      <c r="DO67" s="419">
        <v>18</v>
      </c>
      <c r="DP67" s="430">
        <f t="shared" si="27"/>
        <v>88</v>
      </c>
      <c r="DQ67" s="431">
        <f t="shared" si="28"/>
        <v>109</v>
      </c>
      <c r="DR67" s="428">
        <f t="shared" si="29"/>
        <v>77</v>
      </c>
      <c r="DS67" s="432">
        <v>51</v>
      </c>
      <c r="DT67" s="417">
        <v>82</v>
      </c>
      <c r="DU67" s="197">
        <v>30</v>
      </c>
      <c r="DV67" s="410"/>
      <c r="DW67" s="669" t="b">
        <f t="shared" si="51"/>
        <v>0</v>
      </c>
      <c r="DX67" s="663" t="b">
        <f t="shared" si="52"/>
        <v>0</v>
      </c>
      <c r="DY67" s="666" t="b">
        <f t="shared" si="53"/>
        <v>1</v>
      </c>
      <c r="DZ67" s="663" t="b">
        <f t="shared" si="54"/>
        <v>0</v>
      </c>
      <c r="EA67" s="663" t="b">
        <f t="shared" si="55"/>
        <v>0</v>
      </c>
      <c r="EB67" s="666" t="b">
        <f t="shared" si="56"/>
        <v>1</v>
      </c>
      <c r="EC67" s="663" t="b">
        <f t="shared" si="57"/>
        <v>0</v>
      </c>
      <c r="ED67" s="663" t="b">
        <f t="shared" si="37"/>
        <v>0</v>
      </c>
      <c r="EE67" s="666" t="b">
        <f t="shared" si="58"/>
        <v>1</v>
      </c>
      <c r="EF67" s="665" t="b">
        <f t="shared" si="59"/>
        <v>1</v>
      </c>
      <c r="EG67" s="663" t="b">
        <f t="shared" si="60"/>
        <v>1</v>
      </c>
      <c r="EH67" s="666" t="b">
        <f t="shared" si="61"/>
        <v>1</v>
      </c>
      <c r="EI67" s="663" t="b">
        <f t="shared" si="62"/>
        <v>1</v>
      </c>
      <c r="EJ67" s="663" t="b">
        <f t="shared" si="63"/>
        <v>1</v>
      </c>
      <c r="EK67" s="666" t="b">
        <f t="shared" si="64"/>
        <v>1</v>
      </c>
      <c r="EL67" s="663" t="b">
        <f t="shared" si="65"/>
        <v>1</v>
      </c>
      <c r="EM67" s="663" t="b">
        <f t="shared" si="46"/>
        <v>1</v>
      </c>
      <c r="EN67" s="666" t="b">
        <f t="shared" si="66"/>
        <v>1</v>
      </c>
      <c r="EO67" s="401"/>
    </row>
    <row r="68" spans="1:225">
      <c r="A68" s="444" t="s">
        <v>755</v>
      </c>
      <c r="B68" s="445" t="s">
        <v>1</v>
      </c>
      <c r="C68" s="444">
        <v>107619</v>
      </c>
      <c r="D68" s="446">
        <v>10</v>
      </c>
      <c r="E68" s="414"/>
      <c r="F68" s="416"/>
      <c r="G68" s="416"/>
      <c r="H68" s="416"/>
      <c r="I68" s="417"/>
      <c r="J68" s="417"/>
      <c r="K68" s="447"/>
      <c r="L68" s="414"/>
      <c r="M68" s="416"/>
      <c r="N68" s="416"/>
      <c r="O68" s="448"/>
      <c r="P68" s="448"/>
      <c r="Q68" s="416"/>
      <c r="R68" s="416"/>
      <c r="S68" s="416"/>
      <c r="T68" s="416"/>
      <c r="U68" s="416"/>
      <c r="V68" s="417"/>
      <c r="W68" s="447"/>
      <c r="X68" s="414"/>
      <c r="Y68" s="416"/>
      <c r="Z68" s="416"/>
      <c r="AA68" s="448"/>
      <c r="AB68" s="448"/>
      <c r="AC68" s="416"/>
      <c r="AD68" s="416"/>
      <c r="AE68" s="416"/>
      <c r="AF68" s="416"/>
      <c r="AG68" s="416"/>
      <c r="AH68" s="417"/>
      <c r="AI68" s="419"/>
      <c r="AJ68" s="420" t="str">
        <f t="shared" si="0"/>
        <v xml:space="preserve"> </v>
      </c>
      <c r="AK68" s="421" t="str">
        <f t="shared" si="1"/>
        <v xml:space="preserve"> </v>
      </c>
      <c r="AL68" s="421" t="str">
        <f t="shared" si="2"/>
        <v xml:space="preserve"> </v>
      </c>
      <c r="AM68" s="421" t="str">
        <f t="shared" si="3"/>
        <v xml:space="preserve"> </v>
      </c>
      <c r="AN68" s="421" t="str">
        <f t="shared" si="4"/>
        <v xml:space="preserve"> </v>
      </c>
      <c r="AO68" s="421" t="str">
        <f t="shared" si="5"/>
        <v xml:space="preserve"> </v>
      </c>
      <c r="AP68" s="421" t="str">
        <f t="shared" si="6"/>
        <v xml:space="preserve"> </v>
      </c>
      <c r="AQ68" s="421" t="str">
        <f t="shared" si="7"/>
        <v xml:space="preserve"> </v>
      </c>
      <c r="AR68" s="421" t="str">
        <f t="shared" si="8"/>
        <v xml:space="preserve"> </v>
      </c>
      <c r="AS68" s="421" t="str">
        <f t="shared" si="9"/>
        <v xml:space="preserve"> </v>
      </c>
      <c r="AT68" s="421" t="str">
        <f t="shared" si="10"/>
        <v xml:space="preserve"> </v>
      </c>
      <c r="AU68" s="422" t="str">
        <f t="shared" si="11"/>
        <v xml:space="preserve"> </v>
      </c>
      <c r="AV68" s="423"/>
      <c r="AW68" s="417"/>
      <c r="AX68" s="419"/>
      <c r="AY68" s="414"/>
      <c r="AZ68" s="417"/>
      <c r="BA68" s="419"/>
      <c r="BB68" s="420" t="str">
        <f t="shared" si="12"/>
        <v xml:space="preserve"> </v>
      </c>
      <c r="BC68" s="421" t="str">
        <f t="shared" si="13"/>
        <v xml:space="preserve"> </v>
      </c>
      <c r="BD68" s="422" t="str">
        <f t="shared" si="14"/>
        <v xml:space="preserve"> </v>
      </c>
      <c r="BE68" s="176"/>
      <c r="BF68" s="417"/>
      <c r="BG68" s="419"/>
      <c r="BH68" s="178"/>
      <c r="BI68" s="417"/>
      <c r="BJ68" s="419"/>
      <c r="BK68" s="178"/>
      <c r="BL68" s="417"/>
      <c r="BM68" s="419"/>
      <c r="BN68" s="426" t="str">
        <f t="shared" si="15"/>
        <v/>
      </c>
      <c r="BO68" s="427" t="str">
        <f t="shared" si="16"/>
        <v/>
      </c>
      <c r="BP68" s="428" t="str">
        <f t="shared" si="17"/>
        <v/>
      </c>
      <c r="BQ68" s="178"/>
      <c r="BR68" s="417"/>
      <c r="BS68" s="419"/>
      <c r="BT68" s="198">
        <v>501</v>
      </c>
      <c r="BU68" s="177">
        <v>407</v>
      </c>
      <c r="BV68" s="177">
        <v>407</v>
      </c>
      <c r="BW68" s="417">
        <v>311</v>
      </c>
      <c r="BX68" s="417">
        <v>348</v>
      </c>
      <c r="BY68" s="419">
        <v>382</v>
      </c>
      <c r="BZ68" s="177">
        <v>179</v>
      </c>
      <c r="CA68" s="177">
        <v>200</v>
      </c>
      <c r="CB68" s="177">
        <v>230</v>
      </c>
      <c r="CC68" s="177">
        <v>175</v>
      </c>
      <c r="CD68" s="177">
        <v>199</v>
      </c>
      <c r="CE68" s="177">
        <v>127</v>
      </c>
      <c r="CF68" s="417">
        <v>122</v>
      </c>
      <c r="CG68" s="419">
        <v>141</v>
      </c>
      <c r="CH68" s="178"/>
      <c r="CI68" s="177"/>
      <c r="CJ68" s="177"/>
      <c r="CK68" s="177"/>
      <c r="CL68" s="177"/>
      <c r="CM68" s="177"/>
      <c r="CN68" s="417"/>
      <c r="CO68" s="419"/>
      <c r="CP68" s="421">
        <f t="shared" si="67"/>
        <v>179</v>
      </c>
      <c r="CQ68" s="421">
        <f t="shared" si="68"/>
        <v>200</v>
      </c>
      <c r="CR68" s="421">
        <f t="shared" si="18"/>
        <v>230</v>
      </c>
      <c r="CS68" s="421">
        <f t="shared" si="19"/>
        <v>175</v>
      </c>
      <c r="CT68" s="421">
        <f t="shared" si="20"/>
        <v>199</v>
      </c>
      <c r="CU68" s="421">
        <f t="shared" si="21"/>
        <v>127</v>
      </c>
      <c r="CV68" s="421">
        <f t="shared" si="22"/>
        <v>122</v>
      </c>
      <c r="CW68" s="429">
        <f t="shared" si="23"/>
        <v>141</v>
      </c>
      <c r="CX68" s="449">
        <v>74</v>
      </c>
      <c r="CY68" s="417">
        <v>70</v>
      </c>
      <c r="CZ68" s="419">
        <v>84</v>
      </c>
      <c r="DA68" s="432">
        <v>5</v>
      </c>
      <c r="DB68" s="417">
        <v>8</v>
      </c>
      <c r="DC68" s="419">
        <v>6</v>
      </c>
      <c r="DD68" s="430">
        <f t="shared" si="24"/>
        <v>48</v>
      </c>
      <c r="DE68" s="431">
        <f t="shared" si="25"/>
        <v>44</v>
      </c>
      <c r="DF68" s="428">
        <f t="shared" si="26"/>
        <v>51</v>
      </c>
      <c r="DG68" s="450">
        <v>33</v>
      </c>
      <c r="DH68" s="417">
        <v>33</v>
      </c>
      <c r="DI68" s="419">
        <v>21</v>
      </c>
      <c r="DJ68" s="432">
        <v>17</v>
      </c>
      <c r="DK68" s="417">
        <v>21</v>
      </c>
      <c r="DL68" s="419">
        <v>22</v>
      </c>
      <c r="DM68" s="432">
        <v>24</v>
      </c>
      <c r="DN68" s="417">
        <v>31</v>
      </c>
      <c r="DO68" s="419">
        <v>10</v>
      </c>
      <c r="DP68" s="430">
        <f t="shared" si="27"/>
        <v>101</v>
      </c>
      <c r="DQ68" s="431">
        <f t="shared" si="28"/>
        <v>114</v>
      </c>
      <c r="DR68" s="428">
        <f t="shared" si="29"/>
        <v>74</v>
      </c>
      <c r="DS68" s="432">
        <v>43</v>
      </c>
      <c r="DT68" s="417">
        <v>60</v>
      </c>
      <c r="DU68" s="197">
        <v>61</v>
      </c>
      <c r="DV68" s="410"/>
      <c r="DW68" s="669" t="b">
        <f t="shared" si="51"/>
        <v>0</v>
      </c>
      <c r="DX68" s="663" t="b">
        <f t="shared" si="52"/>
        <v>0</v>
      </c>
      <c r="DY68" s="666" t="b">
        <f t="shared" si="53"/>
        <v>1</v>
      </c>
      <c r="DZ68" s="663" t="b">
        <f t="shared" si="54"/>
        <v>0</v>
      </c>
      <c r="EA68" s="663" t="b">
        <f t="shared" si="55"/>
        <v>0</v>
      </c>
      <c r="EB68" s="666" t="b">
        <f t="shared" si="56"/>
        <v>1</v>
      </c>
      <c r="EC68" s="663" t="b">
        <f t="shared" si="57"/>
        <v>0</v>
      </c>
      <c r="ED68" s="663" t="b">
        <f t="shared" si="37"/>
        <v>0</v>
      </c>
      <c r="EE68" s="666" t="b">
        <f t="shared" si="58"/>
        <v>1</v>
      </c>
      <c r="EF68" s="665" t="b">
        <f t="shared" si="59"/>
        <v>1</v>
      </c>
      <c r="EG68" s="663" t="b">
        <f t="shared" si="60"/>
        <v>1</v>
      </c>
      <c r="EH68" s="666" t="b">
        <f t="shared" si="61"/>
        <v>1</v>
      </c>
      <c r="EI68" s="663" t="b">
        <f t="shared" si="62"/>
        <v>1</v>
      </c>
      <c r="EJ68" s="663" t="b">
        <f t="shared" si="63"/>
        <v>1</v>
      </c>
      <c r="EK68" s="666" t="b">
        <f t="shared" si="64"/>
        <v>1</v>
      </c>
      <c r="EL68" s="663" t="b">
        <f t="shared" si="65"/>
        <v>1</v>
      </c>
      <c r="EM68" s="663" t="b">
        <f t="shared" si="46"/>
        <v>1</v>
      </c>
      <c r="EN68" s="666" t="b">
        <f t="shared" si="66"/>
        <v>1</v>
      </c>
      <c r="EO68" s="401"/>
    </row>
    <row r="69" spans="1:225">
      <c r="A69" s="444" t="s">
        <v>755</v>
      </c>
      <c r="B69" s="445" t="s">
        <v>2</v>
      </c>
      <c r="C69" s="444">
        <v>107743</v>
      </c>
      <c r="D69" s="446">
        <v>10</v>
      </c>
      <c r="E69" s="414"/>
      <c r="F69" s="416"/>
      <c r="G69" s="416"/>
      <c r="H69" s="416"/>
      <c r="I69" s="417"/>
      <c r="J69" s="417"/>
      <c r="K69" s="447"/>
      <c r="L69" s="414"/>
      <c r="M69" s="416"/>
      <c r="N69" s="416"/>
      <c r="O69" s="448"/>
      <c r="P69" s="448"/>
      <c r="Q69" s="416"/>
      <c r="R69" s="416"/>
      <c r="S69" s="416"/>
      <c r="T69" s="416"/>
      <c r="U69" s="416"/>
      <c r="V69" s="417"/>
      <c r="W69" s="447"/>
      <c r="X69" s="414"/>
      <c r="Y69" s="416"/>
      <c r="Z69" s="416"/>
      <c r="AA69" s="448"/>
      <c r="AB69" s="448"/>
      <c r="AC69" s="416"/>
      <c r="AD69" s="416"/>
      <c r="AE69" s="416"/>
      <c r="AF69" s="416"/>
      <c r="AG69" s="416"/>
      <c r="AH69" s="417"/>
      <c r="AI69" s="419"/>
      <c r="AJ69" s="420" t="str">
        <f t="shared" si="0"/>
        <v xml:space="preserve"> </v>
      </c>
      <c r="AK69" s="421" t="str">
        <f t="shared" si="1"/>
        <v xml:space="preserve"> </v>
      </c>
      <c r="AL69" s="421" t="str">
        <f t="shared" si="2"/>
        <v xml:space="preserve"> </v>
      </c>
      <c r="AM69" s="421" t="str">
        <f t="shared" si="3"/>
        <v xml:space="preserve"> </v>
      </c>
      <c r="AN69" s="421" t="str">
        <f t="shared" si="4"/>
        <v xml:space="preserve"> </v>
      </c>
      <c r="AO69" s="421" t="str">
        <f t="shared" si="5"/>
        <v xml:space="preserve"> </v>
      </c>
      <c r="AP69" s="421" t="str">
        <f t="shared" si="6"/>
        <v xml:space="preserve"> </v>
      </c>
      <c r="AQ69" s="421" t="str">
        <f t="shared" si="7"/>
        <v xml:space="preserve"> </v>
      </c>
      <c r="AR69" s="421" t="str">
        <f t="shared" si="8"/>
        <v xml:space="preserve"> </v>
      </c>
      <c r="AS69" s="421" t="str">
        <f t="shared" si="9"/>
        <v xml:space="preserve"> </v>
      </c>
      <c r="AT69" s="421" t="str">
        <f t="shared" si="10"/>
        <v xml:space="preserve"> </v>
      </c>
      <c r="AU69" s="422" t="str">
        <f t="shared" si="11"/>
        <v xml:space="preserve"> </v>
      </c>
      <c r="AV69" s="423"/>
      <c r="AW69" s="417"/>
      <c r="AX69" s="419"/>
      <c r="AY69" s="414"/>
      <c r="AZ69" s="417"/>
      <c r="BA69" s="419"/>
      <c r="BB69" s="420" t="str">
        <f t="shared" si="12"/>
        <v xml:space="preserve"> </v>
      </c>
      <c r="BC69" s="421" t="str">
        <f t="shared" si="13"/>
        <v xml:space="preserve"> </v>
      </c>
      <c r="BD69" s="422" t="str">
        <f t="shared" si="14"/>
        <v xml:space="preserve"> </v>
      </c>
      <c r="BE69" s="176"/>
      <c r="BF69" s="417"/>
      <c r="BG69" s="419"/>
      <c r="BH69" s="178"/>
      <c r="BI69" s="417"/>
      <c r="BJ69" s="419"/>
      <c r="BK69" s="178"/>
      <c r="BL69" s="417"/>
      <c r="BM69" s="419"/>
      <c r="BN69" s="426" t="str">
        <f t="shared" si="15"/>
        <v/>
      </c>
      <c r="BO69" s="427" t="str">
        <f t="shared" si="16"/>
        <v/>
      </c>
      <c r="BP69" s="428" t="str">
        <f t="shared" si="17"/>
        <v/>
      </c>
      <c r="BQ69" s="178"/>
      <c r="BR69" s="417"/>
      <c r="BS69" s="419"/>
      <c r="BT69" s="198">
        <v>217</v>
      </c>
      <c r="BU69" s="177">
        <v>283</v>
      </c>
      <c r="BV69" s="177">
        <v>235</v>
      </c>
      <c r="BW69" s="417">
        <v>231</v>
      </c>
      <c r="BX69" s="417">
        <v>186</v>
      </c>
      <c r="BY69" s="419">
        <v>224</v>
      </c>
      <c r="BZ69" s="177">
        <v>126</v>
      </c>
      <c r="CA69" s="177">
        <v>176</v>
      </c>
      <c r="CB69" s="177">
        <v>147</v>
      </c>
      <c r="CC69" s="177">
        <v>164</v>
      </c>
      <c r="CD69" s="177">
        <v>122</v>
      </c>
      <c r="CE69" s="177">
        <v>132</v>
      </c>
      <c r="CF69" s="417">
        <v>115</v>
      </c>
      <c r="CG69" s="419">
        <v>121</v>
      </c>
      <c r="CH69" s="178"/>
      <c r="CI69" s="177"/>
      <c r="CJ69" s="177"/>
      <c r="CK69" s="177"/>
      <c r="CL69" s="177"/>
      <c r="CM69" s="177"/>
      <c r="CN69" s="417"/>
      <c r="CO69" s="419"/>
      <c r="CP69" s="421">
        <f t="shared" si="67"/>
        <v>126</v>
      </c>
      <c r="CQ69" s="421">
        <f t="shared" si="68"/>
        <v>176</v>
      </c>
      <c r="CR69" s="421">
        <f t="shared" si="18"/>
        <v>147</v>
      </c>
      <c r="CS69" s="421">
        <f t="shared" si="19"/>
        <v>164</v>
      </c>
      <c r="CT69" s="421">
        <f t="shared" si="20"/>
        <v>122</v>
      </c>
      <c r="CU69" s="421">
        <f t="shared" si="21"/>
        <v>132</v>
      </c>
      <c r="CV69" s="421">
        <f t="shared" si="22"/>
        <v>115</v>
      </c>
      <c r="CW69" s="429">
        <f t="shared" si="23"/>
        <v>121</v>
      </c>
      <c r="CX69" s="449">
        <v>57</v>
      </c>
      <c r="CY69" s="417">
        <v>51</v>
      </c>
      <c r="CZ69" s="419">
        <v>52</v>
      </c>
      <c r="DA69" s="432">
        <v>11</v>
      </c>
      <c r="DB69" s="417">
        <v>8</v>
      </c>
      <c r="DC69" s="419">
        <v>7</v>
      </c>
      <c r="DD69" s="430">
        <f t="shared" si="24"/>
        <v>64</v>
      </c>
      <c r="DE69" s="431">
        <f t="shared" si="25"/>
        <v>56</v>
      </c>
      <c r="DF69" s="428">
        <f t="shared" si="26"/>
        <v>62</v>
      </c>
      <c r="DG69" s="450">
        <v>36</v>
      </c>
      <c r="DH69" s="417">
        <v>24</v>
      </c>
      <c r="DI69" s="419">
        <v>23</v>
      </c>
      <c r="DJ69" s="432">
        <v>12</v>
      </c>
      <c r="DK69" s="417">
        <v>11</v>
      </c>
      <c r="DL69" s="419">
        <v>16</v>
      </c>
      <c r="DM69" s="432">
        <v>16</v>
      </c>
      <c r="DN69" s="417">
        <v>13</v>
      </c>
      <c r="DO69" s="419">
        <v>20</v>
      </c>
      <c r="DP69" s="430">
        <f t="shared" si="27"/>
        <v>100</v>
      </c>
      <c r="DQ69" s="431">
        <f t="shared" si="28"/>
        <v>74</v>
      </c>
      <c r="DR69" s="428">
        <f t="shared" si="29"/>
        <v>73</v>
      </c>
      <c r="DS69" s="432">
        <v>43</v>
      </c>
      <c r="DT69" s="417">
        <v>50</v>
      </c>
      <c r="DU69" s="197">
        <v>35</v>
      </c>
      <c r="DV69" s="410"/>
      <c r="DW69" s="669" t="b">
        <f t="shared" si="51"/>
        <v>0</v>
      </c>
      <c r="DX69" s="663" t="b">
        <f t="shared" si="52"/>
        <v>0</v>
      </c>
      <c r="DY69" s="666" t="b">
        <f t="shared" si="53"/>
        <v>1</v>
      </c>
      <c r="DZ69" s="663" t="b">
        <f t="shared" si="54"/>
        <v>0</v>
      </c>
      <c r="EA69" s="663" t="b">
        <f t="shared" si="55"/>
        <v>0</v>
      </c>
      <c r="EB69" s="666" t="b">
        <f t="shared" si="56"/>
        <v>1</v>
      </c>
      <c r="EC69" s="663" t="b">
        <f t="shared" si="57"/>
        <v>0</v>
      </c>
      <c r="ED69" s="663" t="b">
        <f t="shared" si="37"/>
        <v>0</v>
      </c>
      <c r="EE69" s="666" t="b">
        <f t="shared" si="58"/>
        <v>1</v>
      </c>
      <c r="EF69" s="665" t="b">
        <f t="shared" si="59"/>
        <v>1</v>
      </c>
      <c r="EG69" s="663" t="b">
        <f t="shared" si="60"/>
        <v>1</v>
      </c>
      <c r="EH69" s="666" t="b">
        <f t="shared" si="61"/>
        <v>1</v>
      </c>
      <c r="EI69" s="663" t="b">
        <f t="shared" si="62"/>
        <v>1</v>
      </c>
      <c r="EJ69" s="663" t="b">
        <f t="shared" si="63"/>
        <v>1</v>
      </c>
      <c r="EK69" s="666" t="b">
        <f t="shared" si="64"/>
        <v>1</v>
      </c>
      <c r="EL69" s="663" t="b">
        <f t="shared" si="65"/>
        <v>1</v>
      </c>
      <c r="EM69" s="663" t="b">
        <f t="shared" si="46"/>
        <v>1</v>
      </c>
      <c r="EN69" s="666" t="b">
        <f t="shared" si="66"/>
        <v>1</v>
      </c>
      <c r="EO69" s="401"/>
    </row>
    <row r="70" spans="1:225">
      <c r="A70" s="444" t="s">
        <v>755</v>
      </c>
      <c r="B70" s="445" t="s">
        <v>3</v>
      </c>
      <c r="C70" s="444">
        <v>107974</v>
      </c>
      <c r="D70" s="446">
        <v>10</v>
      </c>
      <c r="E70" s="414"/>
      <c r="F70" s="416"/>
      <c r="G70" s="416"/>
      <c r="H70" s="416"/>
      <c r="I70" s="417"/>
      <c r="J70" s="417"/>
      <c r="K70" s="447"/>
      <c r="L70" s="414"/>
      <c r="M70" s="416"/>
      <c r="N70" s="416"/>
      <c r="O70" s="448"/>
      <c r="P70" s="448"/>
      <c r="Q70" s="416"/>
      <c r="R70" s="416"/>
      <c r="S70" s="416"/>
      <c r="T70" s="416"/>
      <c r="U70" s="416"/>
      <c r="V70" s="417"/>
      <c r="W70" s="447"/>
      <c r="X70" s="414"/>
      <c r="Y70" s="416"/>
      <c r="Z70" s="416"/>
      <c r="AA70" s="448"/>
      <c r="AB70" s="448"/>
      <c r="AC70" s="416"/>
      <c r="AD70" s="416"/>
      <c r="AE70" s="416"/>
      <c r="AF70" s="416"/>
      <c r="AG70" s="416"/>
      <c r="AH70" s="417"/>
      <c r="AI70" s="419"/>
      <c r="AJ70" s="420" t="str">
        <f t="shared" ref="AJ70:AU138" si="69">IF(L70&gt;0,L70-X70," " )</f>
        <v xml:space="preserve"> </v>
      </c>
      <c r="AK70" s="421" t="str">
        <f t="shared" ref="AK70:AK138" si="70">IF(M70&gt;0,M70-Y70," " )</f>
        <v xml:space="preserve"> </v>
      </c>
      <c r="AL70" s="421" t="str">
        <f t="shared" ref="AL70:AL138" si="71">IF(N70&gt;0,N70-Z70," " )</f>
        <v xml:space="preserve"> </v>
      </c>
      <c r="AM70" s="421" t="str">
        <f t="shared" ref="AM70:AM138" si="72">IF(O70&gt;0,O70-AA70," " )</f>
        <v xml:space="preserve"> </v>
      </c>
      <c r="AN70" s="421" t="str">
        <f t="shared" ref="AN70:AN138" si="73">IF(P70&gt;0,P70-AB70," " )</f>
        <v xml:space="preserve"> </v>
      </c>
      <c r="AO70" s="421" t="str">
        <f t="shared" ref="AO70:AO138" si="74">IF(Q70&gt;0,Q70-AC70," " )</f>
        <v xml:space="preserve"> </v>
      </c>
      <c r="AP70" s="421" t="str">
        <f t="shared" ref="AP70:AP138" si="75">IF(R70&gt;0,R70-AD70," " )</f>
        <v xml:space="preserve"> </v>
      </c>
      <c r="AQ70" s="421" t="str">
        <f t="shared" ref="AQ70:AQ138" si="76">IF(S70&gt;0,S70-AE70," " )</f>
        <v xml:space="preserve"> </v>
      </c>
      <c r="AR70" s="421" t="str">
        <f t="shared" ref="AR70:AR138" si="77">IF(T70&gt;0,T70-AF70," " )</f>
        <v xml:space="preserve"> </v>
      </c>
      <c r="AS70" s="421" t="str">
        <f t="shared" ref="AS70:AS138" si="78">IF(U70&gt;0,U70-AG70," " )</f>
        <v xml:space="preserve"> </v>
      </c>
      <c r="AT70" s="421" t="str">
        <f t="shared" ref="AT70:AT138" si="79">IF(V70&gt;0,V70-AH70," " )</f>
        <v xml:space="preserve"> </v>
      </c>
      <c r="AU70" s="422" t="str">
        <f t="shared" ref="AU70:AU138" si="80">IF(W70&gt;0,W70-AI70," " )</f>
        <v xml:space="preserve"> </v>
      </c>
      <c r="AV70" s="423"/>
      <c r="AW70" s="417"/>
      <c r="AX70" s="419"/>
      <c r="AY70" s="414"/>
      <c r="AZ70" s="417"/>
      <c r="BA70" s="419"/>
      <c r="BB70" s="420" t="str">
        <f t="shared" ref="BB70:BD138" si="81">IF(AS70=" "," ",(AS70-AV70-AY70))</f>
        <v xml:space="preserve"> </v>
      </c>
      <c r="BC70" s="421" t="str">
        <f t="shared" ref="BC70:BC138" si="82">IF(AT70=" "," ",(AT70-AW70-AZ70))</f>
        <v xml:space="preserve"> </v>
      </c>
      <c r="BD70" s="422" t="str">
        <f t="shared" ref="BD70:BD138" si="83">IF(AU70=" "," ",(AU70-AX70-BA70))</f>
        <v xml:space="preserve"> </v>
      </c>
      <c r="BE70" s="176"/>
      <c r="BF70" s="417"/>
      <c r="BG70" s="419"/>
      <c r="BH70" s="178"/>
      <c r="BI70" s="417"/>
      <c r="BJ70" s="419"/>
      <c r="BK70" s="178"/>
      <c r="BL70" s="417"/>
      <c r="BM70" s="419"/>
      <c r="BN70" s="426" t="str">
        <f t="shared" ref="BN70:BN133" si="84">IF(AN70=" ","",(AN70-SUM(BE70,BH70,BK70)))</f>
        <v/>
      </c>
      <c r="BO70" s="427" t="str">
        <f t="shared" ref="BO70:BO133" si="85">IF(AO70=" ","",(AO70-SUM(BF70,BI70,BL70)))</f>
        <v/>
      </c>
      <c r="BP70" s="428" t="str">
        <f t="shared" ref="BP70:BP133" si="86">IF(AP70=" ","",(AP70-SUM(BG70,BJ70,BM70)))</f>
        <v/>
      </c>
      <c r="BQ70" s="178"/>
      <c r="BR70" s="417"/>
      <c r="BS70" s="419"/>
      <c r="BT70" s="198">
        <v>511</v>
      </c>
      <c r="BU70" s="177">
        <v>471</v>
      </c>
      <c r="BV70" s="177">
        <v>316</v>
      </c>
      <c r="BW70" s="417">
        <v>329</v>
      </c>
      <c r="BX70" s="417">
        <v>310</v>
      </c>
      <c r="BY70" s="419">
        <v>439</v>
      </c>
      <c r="BZ70" s="177">
        <v>149</v>
      </c>
      <c r="CA70" s="177">
        <v>161</v>
      </c>
      <c r="CB70" s="177">
        <v>212</v>
      </c>
      <c r="CC70" s="177">
        <v>161</v>
      </c>
      <c r="CD70" s="177">
        <v>106</v>
      </c>
      <c r="CE70" s="177">
        <v>99</v>
      </c>
      <c r="CF70" s="417">
        <v>127</v>
      </c>
      <c r="CG70" s="419">
        <v>161</v>
      </c>
      <c r="CH70" s="178"/>
      <c r="CI70" s="177"/>
      <c r="CJ70" s="177"/>
      <c r="CK70" s="177"/>
      <c r="CL70" s="177"/>
      <c r="CM70" s="177"/>
      <c r="CN70" s="417"/>
      <c r="CO70" s="419"/>
      <c r="CP70" s="421">
        <f t="shared" si="67"/>
        <v>149</v>
      </c>
      <c r="CQ70" s="421">
        <f t="shared" si="68"/>
        <v>161</v>
      </c>
      <c r="CR70" s="421">
        <f t="shared" ref="CR70:CR138" si="87">IF(CB70&gt;0,CB70-CJ70,"")</f>
        <v>212</v>
      </c>
      <c r="CS70" s="421">
        <f t="shared" ref="CS70:CS138" si="88">IF(CC70&gt;0,CC70-CK70,"")</f>
        <v>161</v>
      </c>
      <c r="CT70" s="421">
        <f t="shared" ref="CT70:CT138" si="89">IF(CD70&gt;0,CD70-CL70,"")</f>
        <v>106</v>
      </c>
      <c r="CU70" s="421">
        <f t="shared" ref="CU70:CU138" si="90">IF(CE70&gt;0,CE70-CM70,"")</f>
        <v>99</v>
      </c>
      <c r="CV70" s="421">
        <f t="shared" ref="CV70:CV138" si="91">IF(CF70&gt;0,CF70-CN70,"")</f>
        <v>127</v>
      </c>
      <c r="CW70" s="429">
        <f t="shared" ref="CW70:CW138" si="92">IF(CG70&gt;0,CG70-CO70,"")</f>
        <v>161</v>
      </c>
      <c r="CX70" s="449">
        <v>50</v>
      </c>
      <c r="CY70" s="417">
        <v>66</v>
      </c>
      <c r="CZ70" s="419">
        <v>77</v>
      </c>
      <c r="DA70" s="432">
        <v>6</v>
      </c>
      <c r="DB70" s="417">
        <v>10</v>
      </c>
      <c r="DC70" s="419">
        <v>7</v>
      </c>
      <c r="DD70" s="430">
        <f t="shared" ref="DD70:DF138" si="93">IF(CU70="","",(CU70-CX70-DA70))</f>
        <v>43</v>
      </c>
      <c r="DE70" s="431">
        <f t="shared" ref="DE70:DE138" si="94">IF(CV70="","",(CV70-CY70-DB70))</f>
        <v>51</v>
      </c>
      <c r="DF70" s="428">
        <f t="shared" ref="DF70:DF138" si="95">IF(CW70="","",(CW70-CZ70-DC70))</f>
        <v>77</v>
      </c>
      <c r="DG70" s="450">
        <v>22</v>
      </c>
      <c r="DH70" s="417">
        <v>24</v>
      </c>
      <c r="DI70" s="419">
        <v>10</v>
      </c>
      <c r="DJ70" s="432">
        <v>20</v>
      </c>
      <c r="DK70" s="417">
        <v>13</v>
      </c>
      <c r="DL70" s="419">
        <v>23</v>
      </c>
      <c r="DM70" s="432">
        <v>26</v>
      </c>
      <c r="DN70" s="417">
        <v>7</v>
      </c>
      <c r="DO70" s="419">
        <v>10</v>
      </c>
      <c r="DP70" s="430">
        <f t="shared" ref="DP70:DP133" si="96">IF(CS70="","",(CS70-SUM(DG70,DJ70,DM70)))</f>
        <v>93</v>
      </c>
      <c r="DQ70" s="431">
        <f t="shared" ref="DQ70:DQ133" si="97">IF(CT70="","",(CT70-SUM(DH70,DK70,DN70)))</f>
        <v>62</v>
      </c>
      <c r="DR70" s="428">
        <f t="shared" ref="DR70:DR133" si="98">IF(CU70="","",(CU70-SUM(DI70,DL70,DO70)))</f>
        <v>56</v>
      </c>
      <c r="DS70" s="432">
        <v>33</v>
      </c>
      <c r="DT70" s="417">
        <v>39</v>
      </c>
      <c r="DU70" s="197">
        <v>69</v>
      </c>
      <c r="DV70" s="410"/>
      <c r="DW70" s="669" t="b">
        <f t="shared" si="51"/>
        <v>0</v>
      </c>
      <c r="DX70" s="663" t="b">
        <f t="shared" si="52"/>
        <v>0</v>
      </c>
      <c r="DY70" s="666" t="b">
        <f t="shared" si="53"/>
        <v>1</v>
      </c>
      <c r="DZ70" s="663" t="b">
        <f t="shared" si="54"/>
        <v>0</v>
      </c>
      <c r="EA70" s="663" t="b">
        <f t="shared" si="55"/>
        <v>0</v>
      </c>
      <c r="EB70" s="666" t="b">
        <f t="shared" si="56"/>
        <v>1</v>
      </c>
      <c r="EC70" s="663" t="b">
        <f t="shared" si="57"/>
        <v>0</v>
      </c>
      <c r="ED70" s="663" t="b">
        <f t="shared" ref="ED70:ED133" si="99">BS70&gt;0</f>
        <v>0</v>
      </c>
      <c r="EE70" s="666" t="b">
        <f t="shared" si="58"/>
        <v>1</v>
      </c>
      <c r="EF70" s="665" t="b">
        <f t="shared" si="59"/>
        <v>1</v>
      </c>
      <c r="EG70" s="663" t="b">
        <f t="shared" si="60"/>
        <v>1</v>
      </c>
      <c r="EH70" s="666" t="b">
        <f t="shared" si="61"/>
        <v>1</v>
      </c>
      <c r="EI70" s="663" t="b">
        <f t="shared" si="62"/>
        <v>1</v>
      </c>
      <c r="EJ70" s="663" t="b">
        <f t="shared" si="63"/>
        <v>1</v>
      </c>
      <c r="EK70" s="666" t="b">
        <f t="shared" si="64"/>
        <v>1</v>
      </c>
      <c r="EL70" s="663" t="b">
        <f t="shared" si="65"/>
        <v>1</v>
      </c>
      <c r="EM70" s="663" t="b">
        <f t="shared" ref="EM70:EM133" si="100">DU70&gt;0</f>
        <v>1</v>
      </c>
      <c r="EN70" s="666" t="b">
        <f t="shared" si="66"/>
        <v>1</v>
      </c>
      <c r="EO70" s="401"/>
    </row>
    <row r="71" spans="1:225">
      <c r="A71" s="444" t="s">
        <v>755</v>
      </c>
      <c r="B71" s="445" t="s">
        <v>4</v>
      </c>
      <c r="C71" s="444">
        <v>107637</v>
      </c>
      <c r="D71" s="446">
        <v>10</v>
      </c>
      <c r="E71" s="414"/>
      <c r="F71" s="416"/>
      <c r="G71" s="416"/>
      <c r="H71" s="416"/>
      <c r="I71" s="417"/>
      <c r="J71" s="417"/>
      <c r="K71" s="447"/>
      <c r="L71" s="414"/>
      <c r="M71" s="416"/>
      <c r="N71" s="416"/>
      <c r="O71" s="448"/>
      <c r="P71" s="448"/>
      <c r="Q71" s="416"/>
      <c r="R71" s="416"/>
      <c r="S71" s="416"/>
      <c r="T71" s="416"/>
      <c r="U71" s="416"/>
      <c r="V71" s="417"/>
      <c r="W71" s="447"/>
      <c r="X71" s="414"/>
      <c r="Y71" s="416"/>
      <c r="Z71" s="416"/>
      <c r="AA71" s="448"/>
      <c r="AB71" s="448"/>
      <c r="AC71" s="416"/>
      <c r="AD71" s="416"/>
      <c r="AE71" s="416"/>
      <c r="AF71" s="416"/>
      <c r="AG71" s="416"/>
      <c r="AH71" s="417"/>
      <c r="AI71" s="419"/>
      <c r="AJ71" s="420" t="str">
        <f t="shared" si="69"/>
        <v xml:space="preserve"> </v>
      </c>
      <c r="AK71" s="421" t="str">
        <f t="shared" si="70"/>
        <v xml:space="preserve"> </v>
      </c>
      <c r="AL71" s="421" t="str">
        <f t="shared" si="71"/>
        <v xml:space="preserve"> </v>
      </c>
      <c r="AM71" s="421" t="str">
        <f t="shared" si="72"/>
        <v xml:space="preserve"> </v>
      </c>
      <c r="AN71" s="421" t="str">
        <f t="shared" si="73"/>
        <v xml:space="preserve"> </v>
      </c>
      <c r="AO71" s="421" t="str">
        <f t="shared" si="74"/>
        <v xml:space="preserve"> </v>
      </c>
      <c r="AP71" s="421" t="str">
        <f t="shared" si="75"/>
        <v xml:space="preserve"> </v>
      </c>
      <c r="AQ71" s="421" t="str">
        <f t="shared" si="76"/>
        <v xml:space="preserve"> </v>
      </c>
      <c r="AR71" s="421" t="str">
        <f t="shared" si="77"/>
        <v xml:space="preserve"> </v>
      </c>
      <c r="AS71" s="421" t="str">
        <f t="shared" si="78"/>
        <v xml:space="preserve"> </v>
      </c>
      <c r="AT71" s="421" t="str">
        <f t="shared" si="79"/>
        <v xml:space="preserve"> </v>
      </c>
      <c r="AU71" s="422" t="str">
        <f t="shared" si="80"/>
        <v xml:space="preserve"> </v>
      </c>
      <c r="AV71" s="423"/>
      <c r="AW71" s="417"/>
      <c r="AX71" s="419"/>
      <c r="AY71" s="414"/>
      <c r="AZ71" s="417"/>
      <c r="BA71" s="419"/>
      <c r="BB71" s="420" t="str">
        <f t="shared" si="81"/>
        <v xml:space="preserve"> </v>
      </c>
      <c r="BC71" s="421" t="str">
        <f t="shared" si="82"/>
        <v xml:space="preserve"> </v>
      </c>
      <c r="BD71" s="422" t="str">
        <f t="shared" si="83"/>
        <v xml:space="preserve"> </v>
      </c>
      <c r="BE71" s="176"/>
      <c r="BF71" s="417"/>
      <c r="BG71" s="419"/>
      <c r="BH71" s="178"/>
      <c r="BI71" s="417"/>
      <c r="BJ71" s="419"/>
      <c r="BK71" s="178"/>
      <c r="BL71" s="417"/>
      <c r="BM71" s="419"/>
      <c r="BN71" s="426" t="str">
        <f t="shared" si="84"/>
        <v/>
      </c>
      <c r="BO71" s="427" t="str">
        <f t="shared" si="85"/>
        <v/>
      </c>
      <c r="BP71" s="428" t="str">
        <f t="shared" si="86"/>
        <v/>
      </c>
      <c r="BQ71" s="178"/>
      <c r="BR71" s="417"/>
      <c r="BS71" s="419"/>
      <c r="BT71" s="198">
        <v>511</v>
      </c>
      <c r="BU71" s="177">
        <v>777</v>
      </c>
      <c r="BV71" s="177">
        <v>546</v>
      </c>
      <c r="BW71" s="417">
        <v>659</v>
      </c>
      <c r="BX71" s="417">
        <v>590</v>
      </c>
      <c r="BY71" s="419">
        <v>579</v>
      </c>
      <c r="BZ71" s="177">
        <v>250</v>
      </c>
      <c r="CA71" s="177">
        <v>319</v>
      </c>
      <c r="CB71" s="177">
        <v>261</v>
      </c>
      <c r="CC71" s="177">
        <v>231</v>
      </c>
      <c r="CD71" s="177">
        <v>172</v>
      </c>
      <c r="CE71" s="177">
        <v>174</v>
      </c>
      <c r="CF71" s="417">
        <v>215</v>
      </c>
      <c r="CG71" s="419">
        <v>191</v>
      </c>
      <c r="CH71" s="178"/>
      <c r="CI71" s="177"/>
      <c r="CJ71" s="177"/>
      <c r="CK71" s="177"/>
      <c r="CL71" s="177"/>
      <c r="CM71" s="177"/>
      <c r="CN71" s="417"/>
      <c r="CO71" s="419"/>
      <c r="CP71" s="421">
        <f t="shared" si="67"/>
        <v>250</v>
      </c>
      <c r="CQ71" s="421">
        <f t="shared" si="68"/>
        <v>319</v>
      </c>
      <c r="CR71" s="421">
        <f t="shared" si="87"/>
        <v>261</v>
      </c>
      <c r="CS71" s="421">
        <f t="shared" si="88"/>
        <v>231</v>
      </c>
      <c r="CT71" s="421">
        <f t="shared" si="89"/>
        <v>172</v>
      </c>
      <c r="CU71" s="421">
        <f t="shared" si="90"/>
        <v>174</v>
      </c>
      <c r="CV71" s="421">
        <f t="shared" si="91"/>
        <v>215</v>
      </c>
      <c r="CW71" s="429">
        <f t="shared" si="92"/>
        <v>191</v>
      </c>
      <c r="CX71" s="449">
        <v>77</v>
      </c>
      <c r="CY71" s="417">
        <v>93</v>
      </c>
      <c r="CZ71" s="419">
        <v>85</v>
      </c>
      <c r="DA71" s="432">
        <v>8</v>
      </c>
      <c r="DB71" s="417">
        <v>9</v>
      </c>
      <c r="DC71" s="419">
        <v>3</v>
      </c>
      <c r="DD71" s="430">
        <f t="shared" si="93"/>
        <v>89</v>
      </c>
      <c r="DE71" s="431">
        <f t="shared" si="94"/>
        <v>113</v>
      </c>
      <c r="DF71" s="428">
        <f t="shared" si="95"/>
        <v>103</v>
      </c>
      <c r="DG71" s="450">
        <v>36</v>
      </c>
      <c r="DH71" s="417">
        <v>31</v>
      </c>
      <c r="DI71" s="419">
        <v>15</v>
      </c>
      <c r="DJ71" s="432">
        <v>24</v>
      </c>
      <c r="DK71" s="417">
        <v>20</v>
      </c>
      <c r="DL71" s="419">
        <v>31</v>
      </c>
      <c r="DM71" s="432">
        <v>31</v>
      </c>
      <c r="DN71" s="417">
        <v>17</v>
      </c>
      <c r="DO71" s="419">
        <v>16</v>
      </c>
      <c r="DP71" s="430">
        <f t="shared" si="96"/>
        <v>140</v>
      </c>
      <c r="DQ71" s="431">
        <f t="shared" si="97"/>
        <v>104</v>
      </c>
      <c r="DR71" s="428">
        <f t="shared" si="98"/>
        <v>112</v>
      </c>
      <c r="DS71" s="432">
        <v>87</v>
      </c>
      <c r="DT71" s="417">
        <v>91</v>
      </c>
      <c r="DU71" s="197">
        <v>58</v>
      </c>
      <c r="DV71" s="410"/>
      <c r="DW71" s="669" t="b">
        <f t="shared" si="51"/>
        <v>0</v>
      </c>
      <c r="DX71" s="663" t="b">
        <f t="shared" si="52"/>
        <v>0</v>
      </c>
      <c r="DY71" s="666" t="b">
        <f t="shared" si="53"/>
        <v>1</v>
      </c>
      <c r="DZ71" s="663" t="b">
        <f t="shared" si="54"/>
        <v>0</v>
      </c>
      <c r="EA71" s="663" t="b">
        <f t="shared" si="55"/>
        <v>0</v>
      </c>
      <c r="EB71" s="666" t="b">
        <f t="shared" si="56"/>
        <v>1</v>
      </c>
      <c r="EC71" s="663" t="b">
        <f t="shared" si="57"/>
        <v>0</v>
      </c>
      <c r="ED71" s="663" t="b">
        <f t="shared" si="99"/>
        <v>0</v>
      </c>
      <c r="EE71" s="666" t="b">
        <f t="shared" si="58"/>
        <v>1</v>
      </c>
      <c r="EF71" s="665" t="b">
        <f t="shared" si="59"/>
        <v>1</v>
      </c>
      <c r="EG71" s="663" t="b">
        <f t="shared" si="60"/>
        <v>1</v>
      </c>
      <c r="EH71" s="666" t="b">
        <f t="shared" si="61"/>
        <v>1</v>
      </c>
      <c r="EI71" s="663" t="b">
        <f t="shared" si="62"/>
        <v>1</v>
      </c>
      <c r="EJ71" s="663" t="b">
        <f t="shared" si="63"/>
        <v>1</v>
      </c>
      <c r="EK71" s="666" t="b">
        <f t="shared" si="64"/>
        <v>1</v>
      </c>
      <c r="EL71" s="663" t="b">
        <f t="shared" si="65"/>
        <v>1</v>
      </c>
      <c r="EM71" s="663" t="b">
        <f t="shared" si="100"/>
        <v>1</v>
      </c>
      <c r="EN71" s="666" t="b">
        <f t="shared" si="66"/>
        <v>1</v>
      </c>
      <c r="EO71" s="401"/>
    </row>
    <row r="72" spans="1:225">
      <c r="A72" s="444" t="s">
        <v>755</v>
      </c>
      <c r="B72" s="445" t="s">
        <v>5</v>
      </c>
      <c r="C72" s="444">
        <v>107992</v>
      </c>
      <c r="D72" s="446">
        <v>10</v>
      </c>
      <c r="E72" s="414"/>
      <c r="F72" s="416"/>
      <c r="G72" s="416"/>
      <c r="H72" s="416"/>
      <c r="I72" s="417"/>
      <c r="J72" s="417"/>
      <c r="K72" s="447"/>
      <c r="L72" s="414"/>
      <c r="M72" s="416"/>
      <c r="N72" s="416"/>
      <c r="O72" s="448"/>
      <c r="P72" s="448"/>
      <c r="Q72" s="416"/>
      <c r="R72" s="416"/>
      <c r="S72" s="416"/>
      <c r="T72" s="416"/>
      <c r="U72" s="416"/>
      <c r="V72" s="417"/>
      <c r="W72" s="447"/>
      <c r="X72" s="414"/>
      <c r="Y72" s="416"/>
      <c r="Z72" s="416"/>
      <c r="AA72" s="448"/>
      <c r="AB72" s="448"/>
      <c r="AC72" s="416"/>
      <c r="AD72" s="416"/>
      <c r="AE72" s="416"/>
      <c r="AF72" s="416"/>
      <c r="AG72" s="416"/>
      <c r="AH72" s="417"/>
      <c r="AI72" s="419"/>
      <c r="AJ72" s="420" t="str">
        <f t="shared" si="69"/>
        <v xml:space="preserve"> </v>
      </c>
      <c r="AK72" s="421" t="str">
        <f t="shared" si="70"/>
        <v xml:space="preserve"> </v>
      </c>
      <c r="AL72" s="421" t="str">
        <f t="shared" si="71"/>
        <v xml:space="preserve"> </v>
      </c>
      <c r="AM72" s="421" t="str">
        <f t="shared" si="72"/>
        <v xml:space="preserve"> </v>
      </c>
      <c r="AN72" s="421" t="str">
        <f t="shared" si="73"/>
        <v xml:space="preserve"> </v>
      </c>
      <c r="AO72" s="421" t="str">
        <f t="shared" si="74"/>
        <v xml:space="preserve"> </v>
      </c>
      <c r="AP72" s="421" t="str">
        <f t="shared" si="75"/>
        <v xml:space="preserve"> </v>
      </c>
      <c r="AQ72" s="421" t="str">
        <f t="shared" si="76"/>
        <v xml:space="preserve"> </v>
      </c>
      <c r="AR72" s="421" t="str">
        <f t="shared" si="77"/>
        <v xml:space="preserve"> </v>
      </c>
      <c r="AS72" s="421" t="str">
        <f t="shared" si="78"/>
        <v xml:space="preserve"> </v>
      </c>
      <c r="AT72" s="421" t="str">
        <f t="shared" si="79"/>
        <v xml:space="preserve"> </v>
      </c>
      <c r="AU72" s="422" t="str">
        <f t="shared" si="80"/>
        <v xml:space="preserve"> </v>
      </c>
      <c r="AV72" s="423"/>
      <c r="AW72" s="417"/>
      <c r="AX72" s="419"/>
      <c r="AY72" s="414"/>
      <c r="AZ72" s="417"/>
      <c r="BA72" s="419"/>
      <c r="BB72" s="420" t="str">
        <f t="shared" si="81"/>
        <v xml:space="preserve"> </v>
      </c>
      <c r="BC72" s="421" t="str">
        <f t="shared" si="82"/>
        <v xml:space="preserve"> </v>
      </c>
      <c r="BD72" s="422" t="str">
        <f t="shared" si="83"/>
        <v xml:space="preserve"> </v>
      </c>
      <c r="BE72" s="176"/>
      <c r="BF72" s="417"/>
      <c r="BG72" s="419"/>
      <c r="BH72" s="178"/>
      <c r="BI72" s="417"/>
      <c r="BJ72" s="419"/>
      <c r="BK72" s="178"/>
      <c r="BL72" s="417"/>
      <c r="BM72" s="419"/>
      <c r="BN72" s="426" t="str">
        <f t="shared" si="84"/>
        <v/>
      </c>
      <c r="BO72" s="427" t="str">
        <f t="shared" si="85"/>
        <v/>
      </c>
      <c r="BP72" s="428" t="str">
        <f t="shared" si="86"/>
        <v/>
      </c>
      <c r="BQ72" s="178"/>
      <c r="BR72" s="417"/>
      <c r="BS72" s="419"/>
      <c r="BT72" s="198">
        <v>261</v>
      </c>
      <c r="BU72" s="177">
        <v>381</v>
      </c>
      <c r="BV72" s="177">
        <v>367</v>
      </c>
      <c r="BW72" s="417">
        <v>348</v>
      </c>
      <c r="BX72" s="417">
        <v>401</v>
      </c>
      <c r="BY72" s="419">
        <v>462</v>
      </c>
      <c r="BZ72" s="177">
        <v>89</v>
      </c>
      <c r="CA72" s="177">
        <v>139</v>
      </c>
      <c r="CB72" s="177">
        <v>107</v>
      </c>
      <c r="CC72" s="177">
        <v>129</v>
      </c>
      <c r="CD72" s="177">
        <v>144</v>
      </c>
      <c r="CE72" s="177">
        <v>141</v>
      </c>
      <c r="CF72" s="417">
        <v>196</v>
      </c>
      <c r="CG72" s="419">
        <v>209</v>
      </c>
      <c r="CH72" s="178"/>
      <c r="CI72" s="177"/>
      <c r="CJ72" s="177"/>
      <c r="CK72" s="177"/>
      <c r="CL72" s="177"/>
      <c r="CM72" s="177"/>
      <c r="CN72" s="417"/>
      <c r="CO72" s="419"/>
      <c r="CP72" s="421">
        <f t="shared" si="67"/>
        <v>89</v>
      </c>
      <c r="CQ72" s="421">
        <f t="shared" si="68"/>
        <v>139</v>
      </c>
      <c r="CR72" s="421">
        <f t="shared" si="87"/>
        <v>107</v>
      </c>
      <c r="CS72" s="421">
        <f t="shared" si="88"/>
        <v>129</v>
      </c>
      <c r="CT72" s="421">
        <f t="shared" si="89"/>
        <v>144</v>
      </c>
      <c r="CU72" s="421">
        <f t="shared" si="90"/>
        <v>141</v>
      </c>
      <c r="CV72" s="421">
        <f t="shared" si="91"/>
        <v>196</v>
      </c>
      <c r="CW72" s="429">
        <f t="shared" si="92"/>
        <v>209</v>
      </c>
      <c r="CX72" s="449">
        <v>37</v>
      </c>
      <c r="CY72" s="417">
        <v>84</v>
      </c>
      <c r="CZ72" s="419">
        <v>103</v>
      </c>
      <c r="DA72" s="432">
        <v>7</v>
      </c>
      <c r="DB72" s="417">
        <v>7</v>
      </c>
      <c r="DC72" s="419">
        <v>8</v>
      </c>
      <c r="DD72" s="430">
        <f t="shared" si="93"/>
        <v>97</v>
      </c>
      <c r="DE72" s="431">
        <f t="shared" si="94"/>
        <v>105</v>
      </c>
      <c r="DF72" s="428">
        <f t="shared" si="95"/>
        <v>98</v>
      </c>
      <c r="DG72" s="450">
        <v>64</v>
      </c>
      <c r="DH72" s="417">
        <v>64</v>
      </c>
      <c r="DI72" s="419">
        <v>57</v>
      </c>
      <c r="DJ72" s="432">
        <v>6</v>
      </c>
      <c r="DK72" s="417">
        <v>8</v>
      </c>
      <c r="DL72" s="419">
        <v>9</v>
      </c>
      <c r="DM72" s="432">
        <v>14</v>
      </c>
      <c r="DN72" s="417">
        <v>14</v>
      </c>
      <c r="DO72" s="419">
        <v>10</v>
      </c>
      <c r="DP72" s="430">
        <f t="shared" si="96"/>
        <v>45</v>
      </c>
      <c r="DQ72" s="431">
        <f t="shared" si="97"/>
        <v>58</v>
      </c>
      <c r="DR72" s="428">
        <f t="shared" si="98"/>
        <v>65</v>
      </c>
      <c r="DS72" s="432">
        <v>30</v>
      </c>
      <c r="DT72" s="417">
        <v>44</v>
      </c>
      <c r="DU72" s="197">
        <v>30</v>
      </c>
      <c r="DV72" s="410"/>
      <c r="DW72" s="669" t="b">
        <f t="shared" si="51"/>
        <v>0</v>
      </c>
      <c r="DX72" s="663" t="b">
        <f t="shared" si="52"/>
        <v>0</v>
      </c>
      <c r="DY72" s="666" t="b">
        <f t="shared" si="53"/>
        <v>1</v>
      </c>
      <c r="DZ72" s="663" t="b">
        <f t="shared" si="54"/>
        <v>0</v>
      </c>
      <c r="EA72" s="663" t="b">
        <f t="shared" si="55"/>
        <v>0</v>
      </c>
      <c r="EB72" s="666" t="b">
        <f t="shared" si="56"/>
        <v>1</v>
      </c>
      <c r="EC72" s="663" t="b">
        <f t="shared" si="57"/>
        <v>0</v>
      </c>
      <c r="ED72" s="663" t="b">
        <f t="shared" si="99"/>
        <v>0</v>
      </c>
      <c r="EE72" s="666" t="b">
        <f t="shared" si="58"/>
        <v>1</v>
      </c>
      <c r="EF72" s="665" t="b">
        <f t="shared" si="59"/>
        <v>1</v>
      </c>
      <c r="EG72" s="663" t="b">
        <f t="shared" si="60"/>
        <v>1</v>
      </c>
      <c r="EH72" s="666" t="b">
        <f t="shared" si="61"/>
        <v>1</v>
      </c>
      <c r="EI72" s="663" t="b">
        <f t="shared" si="62"/>
        <v>1</v>
      </c>
      <c r="EJ72" s="663" t="b">
        <f t="shared" si="63"/>
        <v>1</v>
      </c>
      <c r="EK72" s="666" t="b">
        <f t="shared" si="64"/>
        <v>1</v>
      </c>
      <c r="EL72" s="663" t="b">
        <f t="shared" si="65"/>
        <v>1</v>
      </c>
      <c r="EM72" s="663" t="b">
        <f t="shared" si="100"/>
        <v>1</v>
      </c>
      <c r="EN72" s="666" t="b">
        <f t="shared" si="66"/>
        <v>1</v>
      </c>
      <c r="EO72" s="401"/>
    </row>
    <row r="73" spans="1:225">
      <c r="A73" s="444" t="s">
        <v>755</v>
      </c>
      <c r="B73" s="445" t="s">
        <v>6</v>
      </c>
      <c r="C73" s="444">
        <v>106999</v>
      </c>
      <c r="D73" s="446">
        <v>10</v>
      </c>
      <c r="E73" s="414"/>
      <c r="F73" s="416"/>
      <c r="G73" s="416"/>
      <c r="H73" s="416"/>
      <c r="I73" s="417"/>
      <c r="J73" s="417"/>
      <c r="K73" s="447"/>
      <c r="L73" s="414"/>
      <c r="M73" s="416"/>
      <c r="N73" s="416"/>
      <c r="O73" s="448"/>
      <c r="P73" s="448"/>
      <c r="Q73" s="416"/>
      <c r="R73" s="416"/>
      <c r="S73" s="416"/>
      <c r="T73" s="416"/>
      <c r="U73" s="416"/>
      <c r="V73" s="417"/>
      <c r="W73" s="447"/>
      <c r="X73" s="414"/>
      <c r="Y73" s="416"/>
      <c r="Z73" s="416"/>
      <c r="AA73" s="448"/>
      <c r="AB73" s="448"/>
      <c r="AC73" s="416"/>
      <c r="AD73" s="416"/>
      <c r="AE73" s="416"/>
      <c r="AF73" s="416"/>
      <c r="AG73" s="416"/>
      <c r="AH73" s="417"/>
      <c r="AI73" s="419"/>
      <c r="AJ73" s="420" t="str">
        <f t="shared" si="69"/>
        <v xml:space="preserve"> </v>
      </c>
      <c r="AK73" s="421" t="str">
        <f t="shared" si="70"/>
        <v xml:space="preserve"> </v>
      </c>
      <c r="AL73" s="421" t="str">
        <f t="shared" si="71"/>
        <v xml:space="preserve"> </v>
      </c>
      <c r="AM73" s="421" t="str">
        <f t="shared" si="72"/>
        <v xml:space="preserve"> </v>
      </c>
      <c r="AN73" s="421" t="str">
        <f t="shared" si="73"/>
        <v xml:space="preserve"> </v>
      </c>
      <c r="AO73" s="421" t="str">
        <f t="shared" si="74"/>
        <v xml:space="preserve"> </v>
      </c>
      <c r="AP73" s="421" t="str">
        <f t="shared" si="75"/>
        <v xml:space="preserve"> </v>
      </c>
      <c r="AQ73" s="421" t="str">
        <f t="shared" si="76"/>
        <v xml:space="preserve"> </v>
      </c>
      <c r="AR73" s="421" t="str">
        <f t="shared" si="77"/>
        <v xml:space="preserve"> </v>
      </c>
      <c r="AS73" s="421" t="str">
        <f t="shared" si="78"/>
        <v xml:space="preserve"> </v>
      </c>
      <c r="AT73" s="421" t="str">
        <f t="shared" si="79"/>
        <v xml:space="preserve"> </v>
      </c>
      <c r="AU73" s="422" t="str">
        <f t="shared" si="80"/>
        <v xml:space="preserve"> </v>
      </c>
      <c r="AV73" s="423"/>
      <c r="AW73" s="417"/>
      <c r="AX73" s="419"/>
      <c r="AY73" s="414"/>
      <c r="AZ73" s="417"/>
      <c r="BA73" s="419"/>
      <c r="BB73" s="420" t="str">
        <f t="shared" si="81"/>
        <v xml:space="preserve"> </v>
      </c>
      <c r="BC73" s="421" t="str">
        <f t="shared" si="82"/>
        <v xml:space="preserve"> </v>
      </c>
      <c r="BD73" s="422" t="str">
        <f t="shared" si="83"/>
        <v xml:space="preserve"> </v>
      </c>
      <c r="BE73" s="176"/>
      <c r="BF73" s="417"/>
      <c r="BG73" s="419"/>
      <c r="BH73" s="178"/>
      <c r="BI73" s="417"/>
      <c r="BJ73" s="419"/>
      <c r="BK73" s="178"/>
      <c r="BL73" s="417"/>
      <c r="BM73" s="419"/>
      <c r="BN73" s="426" t="str">
        <f t="shared" si="84"/>
        <v/>
      </c>
      <c r="BO73" s="427" t="str">
        <f t="shared" si="85"/>
        <v/>
      </c>
      <c r="BP73" s="428" t="str">
        <f t="shared" si="86"/>
        <v/>
      </c>
      <c r="BQ73" s="178"/>
      <c r="BR73" s="417"/>
      <c r="BS73" s="419"/>
      <c r="BT73" s="198">
        <v>358</v>
      </c>
      <c r="BU73" s="177">
        <v>476</v>
      </c>
      <c r="BV73" s="177">
        <v>338</v>
      </c>
      <c r="BW73" s="417">
        <v>339</v>
      </c>
      <c r="BX73" s="417">
        <v>427</v>
      </c>
      <c r="BY73" s="419">
        <v>341</v>
      </c>
      <c r="BZ73" s="177">
        <v>224</v>
      </c>
      <c r="CA73" s="177">
        <v>164</v>
      </c>
      <c r="CB73" s="177">
        <v>129</v>
      </c>
      <c r="CC73" s="177">
        <v>149</v>
      </c>
      <c r="CD73" s="177">
        <v>142</v>
      </c>
      <c r="CE73" s="177">
        <v>163</v>
      </c>
      <c r="CF73" s="417">
        <v>220</v>
      </c>
      <c r="CG73" s="419">
        <v>203</v>
      </c>
      <c r="CH73" s="178"/>
      <c r="CI73" s="177"/>
      <c r="CJ73" s="177"/>
      <c r="CK73" s="177"/>
      <c r="CL73" s="177"/>
      <c r="CM73" s="177"/>
      <c r="CN73" s="417"/>
      <c r="CO73" s="419"/>
      <c r="CP73" s="421">
        <f t="shared" si="67"/>
        <v>224</v>
      </c>
      <c r="CQ73" s="421">
        <f t="shared" si="68"/>
        <v>164</v>
      </c>
      <c r="CR73" s="421">
        <f t="shared" si="87"/>
        <v>129</v>
      </c>
      <c r="CS73" s="421">
        <f t="shared" si="88"/>
        <v>149</v>
      </c>
      <c r="CT73" s="421">
        <f t="shared" si="89"/>
        <v>142</v>
      </c>
      <c r="CU73" s="421">
        <f t="shared" si="90"/>
        <v>163</v>
      </c>
      <c r="CV73" s="421">
        <f t="shared" si="91"/>
        <v>220</v>
      </c>
      <c r="CW73" s="429">
        <f t="shared" si="92"/>
        <v>203</v>
      </c>
      <c r="CX73" s="449">
        <v>95</v>
      </c>
      <c r="CY73" s="417">
        <v>96</v>
      </c>
      <c r="CZ73" s="419">
        <v>119</v>
      </c>
      <c r="DA73" s="432">
        <v>7</v>
      </c>
      <c r="DB73" s="417">
        <v>7</v>
      </c>
      <c r="DC73" s="419">
        <v>12</v>
      </c>
      <c r="DD73" s="430">
        <f t="shared" si="93"/>
        <v>61</v>
      </c>
      <c r="DE73" s="431">
        <f t="shared" si="94"/>
        <v>117</v>
      </c>
      <c r="DF73" s="428">
        <f t="shared" si="95"/>
        <v>72</v>
      </c>
      <c r="DG73" s="450">
        <v>35</v>
      </c>
      <c r="DH73" s="417">
        <v>34</v>
      </c>
      <c r="DI73" s="419">
        <v>31</v>
      </c>
      <c r="DJ73" s="432">
        <v>23</v>
      </c>
      <c r="DK73" s="417">
        <v>22</v>
      </c>
      <c r="DL73" s="419">
        <v>31</v>
      </c>
      <c r="DM73" s="432">
        <v>25</v>
      </c>
      <c r="DN73" s="417">
        <v>17</v>
      </c>
      <c r="DO73" s="419">
        <v>18</v>
      </c>
      <c r="DP73" s="430">
        <f t="shared" si="96"/>
        <v>66</v>
      </c>
      <c r="DQ73" s="431">
        <f t="shared" si="97"/>
        <v>69</v>
      </c>
      <c r="DR73" s="428">
        <f t="shared" si="98"/>
        <v>83</v>
      </c>
      <c r="DS73" s="432">
        <v>65</v>
      </c>
      <c r="DT73" s="417">
        <v>49</v>
      </c>
      <c r="DU73" s="197">
        <v>43</v>
      </c>
      <c r="DV73" s="410"/>
      <c r="DW73" s="669" t="b">
        <f t="shared" si="51"/>
        <v>0</v>
      </c>
      <c r="DX73" s="663" t="b">
        <f t="shared" si="52"/>
        <v>0</v>
      </c>
      <c r="DY73" s="666" t="b">
        <f t="shared" si="53"/>
        <v>1</v>
      </c>
      <c r="DZ73" s="663" t="b">
        <f t="shared" si="54"/>
        <v>0</v>
      </c>
      <c r="EA73" s="663" t="b">
        <f t="shared" si="55"/>
        <v>0</v>
      </c>
      <c r="EB73" s="666" t="b">
        <f t="shared" si="56"/>
        <v>1</v>
      </c>
      <c r="EC73" s="663" t="b">
        <f t="shared" si="57"/>
        <v>0</v>
      </c>
      <c r="ED73" s="663" t="b">
        <f t="shared" si="99"/>
        <v>0</v>
      </c>
      <c r="EE73" s="666" t="b">
        <f t="shared" si="58"/>
        <v>1</v>
      </c>
      <c r="EF73" s="665" t="b">
        <f t="shared" si="59"/>
        <v>1</v>
      </c>
      <c r="EG73" s="663" t="b">
        <f t="shared" si="60"/>
        <v>1</v>
      </c>
      <c r="EH73" s="666" t="b">
        <f t="shared" si="61"/>
        <v>1</v>
      </c>
      <c r="EI73" s="663" t="b">
        <f t="shared" si="62"/>
        <v>1</v>
      </c>
      <c r="EJ73" s="663" t="b">
        <f t="shared" si="63"/>
        <v>1</v>
      </c>
      <c r="EK73" s="666" t="b">
        <f t="shared" si="64"/>
        <v>1</v>
      </c>
      <c r="EL73" s="663" t="b">
        <f t="shared" si="65"/>
        <v>1</v>
      </c>
      <c r="EM73" s="663" t="b">
        <f t="shared" si="100"/>
        <v>1</v>
      </c>
      <c r="EN73" s="666" t="b">
        <f t="shared" si="66"/>
        <v>1</v>
      </c>
      <c r="EO73" s="401"/>
    </row>
    <row r="74" spans="1:225">
      <c r="A74" s="444" t="s">
        <v>755</v>
      </c>
      <c r="B74" s="445" t="s">
        <v>7</v>
      </c>
      <c r="C74" s="444">
        <v>107725</v>
      </c>
      <c r="D74" s="446">
        <v>10</v>
      </c>
      <c r="E74" s="414"/>
      <c r="F74" s="416"/>
      <c r="G74" s="416"/>
      <c r="H74" s="416"/>
      <c r="I74" s="417"/>
      <c r="J74" s="417"/>
      <c r="K74" s="447"/>
      <c r="L74" s="414"/>
      <c r="M74" s="416"/>
      <c r="N74" s="416"/>
      <c r="O74" s="448"/>
      <c r="P74" s="448"/>
      <c r="Q74" s="416"/>
      <c r="R74" s="416"/>
      <c r="S74" s="416"/>
      <c r="T74" s="416"/>
      <c r="U74" s="416"/>
      <c r="V74" s="417"/>
      <c r="W74" s="447"/>
      <c r="X74" s="414"/>
      <c r="Y74" s="416"/>
      <c r="Z74" s="416"/>
      <c r="AA74" s="448"/>
      <c r="AB74" s="448"/>
      <c r="AC74" s="416"/>
      <c r="AD74" s="416"/>
      <c r="AE74" s="416"/>
      <c r="AF74" s="416"/>
      <c r="AG74" s="416"/>
      <c r="AH74" s="417"/>
      <c r="AI74" s="419"/>
      <c r="AJ74" s="420" t="str">
        <f t="shared" si="69"/>
        <v xml:space="preserve"> </v>
      </c>
      <c r="AK74" s="421" t="str">
        <f t="shared" si="70"/>
        <v xml:space="preserve"> </v>
      </c>
      <c r="AL74" s="421" t="str">
        <f t="shared" si="71"/>
        <v xml:space="preserve"> </v>
      </c>
      <c r="AM74" s="421" t="str">
        <f t="shared" si="72"/>
        <v xml:space="preserve"> </v>
      </c>
      <c r="AN74" s="421" t="str">
        <f t="shared" si="73"/>
        <v xml:space="preserve"> </v>
      </c>
      <c r="AO74" s="421" t="str">
        <f t="shared" si="74"/>
        <v xml:space="preserve"> </v>
      </c>
      <c r="AP74" s="421" t="str">
        <f t="shared" si="75"/>
        <v xml:space="preserve"> </v>
      </c>
      <c r="AQ74" s="421" t="str">
        <f t="shared" si="76"/>
        <v xml:space="preserve"> </v>
      </c>
      <c r="AR74" s="421" t="str">
        <f t="shared" si="77"/>
        <v xml:space="preserve"> </v>
      </c>
      <c r="AS74" s="421" t="str">
        <f t="shared" si="78"/>
        <v xml:space="preserve"> </v>
      </c>
      <c r="AT74" s="421" t="str">
        <f t="shared" si="79"/>
        <v xml:space="preserve"> </v>
      </c>
      <c r="AU74" s="422" t="str">
        <f t="shared" si="80"/>
        <v xml:space="preserve"> </v>
      </c>
      <c r="AV74" s="423"/>
      <c r="AW74" s="417"/>
      <c r="AX74" s="419"/>
      <c r="AY74" s="414"/>
      <c r="AZ74" s="417"/>
      <c r="BA74" s="419"/>
      <c r="BB74" s="420" t="str">
        <f t="shared" si="81"/>
        <v xml:space="preserve"> </v>
      </c>
      <c r="BC74" s="421" t="str">
        <f t="shared" si="82"/>
        <v xml:space="preserve"> </v>
      </c>
      <c r="BD74" s="422" t="str">
        <f t="shared" si="83"/>
        <v xml:space="preserve"> </v>
      </c>
      <c r="BE74" s="176"/>
      <c r="BF74" s="417"/>
      <c r="BG74" s="419"/>
      <c r="BH74" s="178"/>
      <c r="BI74" s="417"/>
      <c r="BJ74" s="419"/>
      <c r="BK74" s="178"/>
      <c r="BL74" s="417"/>
      <c r="BM74" s="419"/>
      <c r="BN74" s="426" t="str">
        <f t="shared" si="84"/>
        <v/>
      </c>
      <c r="BO74" s="427" t="str">
        <f t="shared" si="85"/>
        <v/>
      </c>
      <c r="BP74" s="428" t="str">
        <f t="shared" si="86"/>
        <v/>
      </c>
      <c r="BQ74" s="178"/>
      <c r="BR74" s="417"/>
      <c r="BS74" s="419"/>
      <c r="BT74" s="198">
        <v>452</v>
      </c>
      <c r="BU74" s="177">
        <v>441</v>
      </c>
      <c r="BV74" s="177">
        <v>361</v>
      </c>
      <c r="BW74" s="417">
        <v>321</v>
      </c>
      <c r="BX74" s="417">
        <v>458</v>
      </c>
      <c r="BY74" s="419">
        <v>331</v>
      </c>
      <c r="BZ74" s="177">
        <v>261</v>
      </c>
      <c r="CA74" s="177">
        <v>223</v>
      </c>
      <c r="CB74" s="177">
        <v>250</v>
      </c>
      <c r="CC74" s="177">
        <v>235</v>
      </c>
      <c r="CD74" s="177">
        <v>187</v>
      </c>
      <c r="CE74" s="177">
        <v>161</v>
      </c>
      <c r="CF74" s="417">
        <v>249</v>
      </c>
      <c r="CG74" s="419">
        <v>166</v>
      </c>
      <c r="CH74" s="178"/>
      <c r="CI74" s="177"/>
      <c r="CJ74" s="177"/>
      <c r="CK74" s="177"/>
      <c r="CL74" s="177"/>
      <c r="CM74" s="177"/>
      <c r="CN74" s="417"/>
      <c r="CO74" s="419"/>
      <c r="CP74" s="421">
        <f t="shared" si="67"/>
        <v>261</v>
      </c>
      <c r="CQ74" s="421">
        <f t="shared" si="68"/>
        <v>223</v>
      </c>
      <c r="CR74" s="421">
        <f t="shared" si="87"/>
        <v>250</v>
      </c>
      <c r="CS74" s="421">
        <f t="shared" si="88"/>
        <v>235</v>
      </c>
      <c r="CT74" s="421">
        <f t="shared" si="89"/>
        <v>187</v>
      </c>
      <c r="CU74" s="421">
        <f t="shared" si="90"/>
        <v>161</v>
      </c>
      <c r="CV74" s="421">
        <f t="shared" si="91"/>
        <v>249</v>
      </c>
      <c r="CW74" s="429">
        <f t="shared" si="92"/>
        <v>166</v>
      </c>
      <c r="CX74" s="449">
        <v>74</v>
      </c>
      <c r="CY74" s="417">
        <v>110</v>
      </c>
      <c r="CZ74" s="419">
        <v>85</v>
      </c>
      <c r="DA74" s="432">
        <v>11</v>
      </c>
      <c r="DB74" s="417">
        <v>5</v>
      </c>
      <c r="DC74" s="419">
        <v>5</v>
      </c>
      <c r="DD74" s="430">
        <f t="shared" si="93"/>
        <v>76</v>
      </c>
      <c r="DE74" s="431">
        <f t="shared" si="94"/>
        <v>134</v>
      </c>
      <c r="DF74" s="428">
        <f t="shared" si="95"/>
        <v>76</v>
      </c>
      <c r="DG74" s="450">
        <v>46</v>
      </c>
      <c r="DH74" s="417">
        <v>58</v>
      </c>
      <c r="DI74" s="419">
        <v>32</v>
      </c>
      <c r="DJ74" s="432">
        <v>27</v>
      </c>
      <c r="DK74" s="417">
        <v>17</v>
      </c>
      <c r="DL74" s="419">
        <v>24</v>
      </c>
      <c r="DM74" s="432">
        <v>36</v>
      </c>
      <c r="DN74" s="417">
        <v>20</v>
      </c>
      <c r="DO74" s="419">
        <v>19</v>
      </c>
      <c r="DP74" s="430">
        <f t="shared" si="96"/>
        <v>126</v>
      </c>
      <c r="DQ74" s="431">
        <f t="shared" si="97"/>
        <v>92</v>
      </c>
      <c r="DR74" s="428">
        <f t="shared" si="98"/>
        <v>86</v>
      </c>
      <c r="DS74" s="432">
        <v>71</v>
      </c>
      <c r="DT74" s="417">
        <v>56</v>
      </c>
      <c r="DU74" s="197">
        <v>67</v>
      </c>
      <c r="DV74" s="410"/>
      <c r="DW74" s="669" t="b">
        <f t="shared" si="51"/>
        <v>0</v>
      </c>
      <c r="DX74" s="663" t="b">
        <f t="shared" si="52"/>
        <v>0</v>
      </c>
      <c r="DY74" s="666" t="b">
        <f t="shared" si="53"/>
        <v>1</v>
      </c>
      <c r="DZ74" s="663" t="b">
        <f t="shared" si="54"/>
        <v>0</v>
      </c>
      <c r="EA74" s="663" t="b">
        <f t="shared" si="55"/>
        <v>0</v>
      </c>
      <c r="EB74" s="666" t="b">
        <f t="shared" si="56"/>
        <v>1</v>
      </c>
      <c r="EC74" s="663" t="b">
        <f t="shared" si="57"/>
        <v>0</v>
      </c>
      <c r="ED74" s="663" t="b">
        <f t="shared" si="99"/>
        <v>0</v>
      </c>
      <c r="EE74" s="666" t="b">
        <f t="shared" si="58"/>
        <v>1</v>
      </c>
      <c r="EF74" s="665" t="b">
        <f t="shared" si="59"/>
        <v>1</v>
      </c>
      <c r="EG74" s="663" t="b">
        <f t="shared" si="60"/>
        <v>1</v>
      </c>
      <c r="EH74" s="666" t="b">
        <f t="shared" si="61"/>
        <v>1</v>
      </c>
      <c r="EI74" s="663" t="b">
        <f t="shared" si="62"/>
        <v>1</v>
      </c>
      <c r="EJ74" s="663" t="b">
        <f t="shared" si="63"/>
        <v>1</v>
      </c>
      <c r="EK74" s="666" t="b">
        <f t="shared" si="64"/>
        <v>1</v>
      </c>
      <c r="EL74" s="663" t="b">
        <f t="shared" si="65"/>
        <v>1</v>
      </c>
      <c r="EM74" s="663" t="b">
        <f t="shared" si="100"/>
        <v>1</v>
      </c>
      <c r="EN74" s="666" t="b">
        <f t="shared" si="66"/>
        <v>1</v>
      </c>
      <c r="EO74" s="401"/>
    </row>
    <row r="75" spans="1:225">
      <c r="A75" s="444" t="s">
        <v>755</v>
      </c>
      <c r="B75" s="445" t="s">
        <v>8</v>
      </c>
      <c r="C75" s="444">
        <v>107585</v>
      </c>
      <c r="D75" s="446">
        <v>10</v>
      </c>
      <c r="E75" s="414"/>
      <c r="F75" s="416"/>
      <c r="G75" s="416"/>
      <c r="H75" s="416"/>
      <c r="I75" s="417"/>
      <c r="J75" s="417"/>
      <c r="K75" s="447"/>
      <c r="L75" s="414"/>
      <c r="M75" s="416"/>
      <c r="N75" s="416"/>
      <c r="O75" s="448"/>
      <c r="P75" s="448"/>
      <c r="Q75" s="416"/>
      <c r="R75" s="416"/>
      <c r="S75" s="416"/>
      <c r="T75" s="416"/>
      <c r="U75" s="416"/>
      <c r="V75" s="417"/>
      <c r="W75" s="447"/>
      <c r="X75" s="414"/>
      <c r="Y75" s="416"/>
      <c r="Z75" s="416"/>
      <c r="AA75" s="448"/>
      <c r="AB75" s="448"/>
      <c r="AC75" s="416"/>
      <c r="AD75" s="416"/>
      <c r="AE75" s="416"/>
      <c r="AF75" s="416"/>
      <c r="AG75" s="416"/>
      <c r="AH75" s="417"/>
      <c r="AI75" s="419"/>
      <c r="AJ75" s="420" t="str">
        <f t="shared" si="69"/>
        <v xml:space="preserve"> </v>
      </c>
      <c r="AK75" s="421" t="str">
        <f t="shared" si="70"/>
        <v xml:space="preserve"> </v>
      </c>
      <c r="AL75" s="421" t="str">
        <f t="shared" si="71"/>
        <v xml:space="preserve"> </v>
      </c>
      <c r="AM75" s="421" t="str">
        <f t="shared" si="72"/>
        <v xml:space="preserve"> </v>
      </c>
      <c r="AN75" s="421" t="str">
        <f t="shared" si="73"/>
        <v xml:space="preserve"> </v>
      </c>
      <c r="AO75" s="421" t="str">
        <f t="shared" si="74"/>
        <v xml:space="preserve"> </v>
      </c>
      <c r="AP75" s="421" t="str">
        <f t="shared" si="75"/>
        <v xml:space="preserve"> </v>
      </c>
      <c r="AQ75" s="421" t="str">
        <f t="shared" si="76"/>
        <v xml:space="preserve"> </v>
      </c>
      <c r="AR75" s="421" t="str">
        <f t="shared" si="77"/>
        <v xml:space="preserve"> </v>
      </c>
      <c r="AS75" s="421" t="str">
        <f t="shared" si="78"/>
        <v xml:space="preserve"> </v>
      </c>
      <c r="AT75" s="421" t="str">
        <f t="shared" si="79"/>
        <v xml:space="preserve"> </v>
      </c>
      <c r="AU75" s="422" t="str">
        <f t="shared" si="80"/>
        <v xml:space="preserve"> </v>
      </c>
      <c r="AV75" s="423"/>
      <c r="AW75" s="417"/>
      <c r="AX75" s="419"/>
      <c r="AY75" s="414"/>
      <c r="AZ75" s="417"/>
      <c r="BA75" s="419"/>
      <c r="BB75" s="420" t="str">
        <f t="shared" si="81"/>
        <v xml:space="preserve"> </v>
      </c>
      <c r="BC75" s="421" t="str">
        <f t="shared" si="82"/>
        <v xml:space="preserve"> </v>
      </c>
      <c r="BD75" s="422" t="str">
        <f t="shared" si="83"/>
        <v xml:space="preserve"> </v>
      </c>
      <c r="BE75" s="176"/>
      <c r="BF75" s="417"/>
      <c r="BG75" s="419"/>
      <c r="BH75" s="178"/>
      <c r="BI75" s="417"/>
      <c r="BJ75" s="419"/>
      <c r="BK75" s="178"/>
      <c r="BL75" s="417"/>
      <c r="BM75" s="419"/>
      <c r="BN75" s="426" t="str">
        <f t="shared" si="84"/>
        <v/>
      </c>
      <c r="BO75" s="427" t="str">
        <f t="shared" si="85"/>
        <v/>
      </c>
      <c r="BP75" s="428" t="str">
        <f t="shared" si="86"/>
        <v/>
      </c>
      <c r="BQ75" s="178"/>
      <c r="BR75" s="417"/>
      <c r="BS75" s="419"/>
      <c r="BT75" s="198">
        <v>790</v>
      </c>
      <c r="BU75" s="177">
        <v>545</v>
      </c>
      <c r="BV75" s="177">
        <v>719</v>
      </c>
      <c r="BW75" s="417">
        <v>690</v>
      </c>
      <c r="BX75" s="417">
        <v>784</v>
      </c>
      <c r="BY75" s="419">
        <v>802</v>
      </c>
      <c r="BZ75" s="177">
        <v>328</v>
      </c>
      <c r="CA75" s="177">
        <v>377</v>
      </c>
      <c r="CB75" s="177">
        <v>462</v>
      </c>
      <c r="CC75" s="177">
        <v>312</v>
      </c>
      <c r="CD75" s="177">
        <v>424</v>
      </c>
      <c r="CE75" s="177">
        <v>415</v>
      </c>
      <c r="CF75" s="417">
        <v>483</v>
      </c>
      <c r="CG75" s="419">
        <v>473</v>
      </c>
      <c r="CH75" s="178"/>
      <c r="CI75" s="177"/>
      <c r="CJ75" s="177"/>
      <c r="CK75" s="177"/>
      <c r="CL75" s="177"/>
      <c r="CM75" s="177"/>
      <c r="CN75" s="417"/>
      <c r="CO75" s="419"/>
      <c r="CP75" s="421">
        <f t="shared" si="67"/>
        <v>328</v>
      </c>
      <c r="CQ75" s="421">
        <f t="shared" si="68"/>
        <v>377</v>
      </c>
      <c r="CR75" s="421">
        <f t="shared" si="87"/>
        <v>462</v>
      </c>
      <c r="CS75" s="421">
        <f t="shared" si="88"/>
        <v>312</v>
      </c>
      <c r="CT75" s="421">
        <f t="shared" si="89"/>
        <v>424</v>
      </c>
      <c r="CU75" s="421">
        <f t="shared" si="90"/>
        <v>415</v>
      </c>
      <c r="CV75" s="421">
        <f t="shared" si="91"/>
        <v>483</v>
      </c>
      <c r="CW75" s="429">
        <f t="shared" si="92"/>
        <v>473</v>
      </c>
      <c r="CX75" s="449">
        <v>170</v>
      </c>
      <c r="CY75" s="417">
        <v>234</v>
      </c>
      <c r="CZ75" s="419">
        <v>251</v>
      </c>
      <c r="DA75" s="432">
        <v>27</v>
      </c>
      <c r="DB75" s="417">
        <v>34</v>
      </c>
      <c r="DC75" s="419">
        <v>18</v>
      </c>
      <c r="DD75" s="430">
        <f t="shared" si="93"/>
        <v>218</v>
      </c>
      <c r="DE75" s="431">
        <f t="shared" si="94"/>
        <v>215</v>
      </c>
      <c r="DF75" s="428">
        <f t="shared" si="95"/>
        <v>204</v>
      </c>
      <c r="DG75" s="450">
        <v>52</v>
      </c>
      <c r="DH75" s="417">
        <v>52</v>
      </c>
      <c r="DI75" s="419">
        <v>58</v>
      </c>
      <c r="DJ75" s="432">
        <v>46</v>
      </c>
      <c r="DK75" s="417">
        <v>47</v>
      </c>
      <c r="DL75" s="419">
        <v>52</v>
      </c>
      <c r="DM75" s="432">
        <v>47</v>
      </c>
      <c r="DN75" s="417">
        <v>76</v>
      </c>
      <c r="DO75" s="419">
        <v>64</v>
      </c>
      <c r="DP75" s="430">
        <f t="shared" si="96"/>
        <v>167</v>
      </c>
      <c r="DQ75" s="431">
        <f t="shared" si="97"/>
        <v>249</v>
      </c>
      <c r="DR75" s="428">
        <f t="shared" si="98"/>
        <v>241</v>
      </c>
      <c r="DS75" s="432">
        <v>86</v>
      </c>
      <c r="DT75" s="417">
        <v>90</v>
      </c>
      <c r="DU75" s="197">
        <v>131</v>
      </c>
      <c r="DV75" s="410"/>
      <c r="DW75" s="669" t="b">
        <f t="shared" si="51"/>
        <v>0</v>
      </c>
      <c r="DX75" s="663" t="b">
        <f t="shared" si="52"/>
        <v>0</v>
      </c>
      <c r="DY75" s="666" t="b">
        <f t="shared" si="53"/>
        <v>1</v>
      </c>
      <c r="DZ75" s="663" t="b">
        <f t="shared" si="54"/>
        <v>0</v>
      </c>
      <c r="EA75" s="663" t="b">
        <f t="shared" si="55"/>
        <v>0</v>
      </c>
      <c r="EB75" s="666" t="b">
        <f t="shared" si="56"/>
        <v>1</v>
      </c>
      <c r="EC75" s="663" t="b">
        <f t="shared" si="57"/>
        <v>0</v>
      </c>
      <c r="ED75" s="663" t="b">
        <f t="shared" si="99"/>
        <v>0</v>
      </c>
      <c r="EE75" s="666" t="b">
        <f t="shared" si="58"/>
        <v>1</v>
      </c>
      <c r="EF75" s="665" t="b">
        <f t="shared" si="59"/>
        <v>1</v>
      </c>
      <c r="EG75" s="663" t="b">
        <f t="shared" si="60"/>
        <v>1</v>
      </c>
      <c r="EH75" s="666" t="b">
        <f t="shared" si="61"/>
        <v>1</v>
      </c>
      <c r="EI75" s="663" t="b">
        <f t="shared" si="62"/>
        <v>1</v>
      </c>
      <c r="EJ75" s="663" t="b">
        <f t="shared" si="63"/>
        <v>1</v>
      </c>
      <c r="EK75" s="666" t="b">
        <f t="shared" si="64"/>
        <v>1</v>
      </c>
      <c r="EL75" s="663" t="b">
        <f t="shared" si="65"/>
        <v>1</v>
      </c>
      <c r="EM75" s="663" t="b">
        <f t="shared" si="100"/>
        <v>1</v>
      </c>
      <c r="EN75" s="666" t="b">
        <f t="shared" si="66"/>
        <v>1</v>
      </c>
      <c r="EO75" s="401"/>
    </row>
    <row r="76" spans="1:225" s="592" customFormat="1">
      <c r="A76" s="887" t="s">
        <v>491</v>
      </c>
      <c r="B76" s="888" t="s">
        <v>1207</v>
      </c>
      <c r="C76" s="889">
        <v>130943</v>
      </c>
      <c r="D76" s="889">
        <v>1</v>
      </c>
      <c r="E76" s="414"/>
      <c r="F76" s="416">
        <v>4375</v>
      </c>
      <c r="G76" s="416">
        <v>3845</v>
      </c>
      <c r="H76" s="416">
        <v>4172</v>
      </c>
      <c r="I76" s="417">
        <v>4425</v>
      </c>
      <c r="J76" s="417">
        <v>4298</v>
      </c>
      <c r="K76" s="419"/>
      <c r="L76" s="414">
        <v>3179</v>
      </c>
      <c r="M76" s="416">
        <v>3898</v>
      </c>
      <c r="N76" s="416">
        <v>3870</v>
      </c>
      <c r="O76" s="448">
        <v>3128</v>
      </c>
      <c r="P76" s="448">
        <v>3358</v>
      </c>
      <c r="Q76" s="416">
        <v>3712</v>
      </c>
      <c r="R76" s="416">
        <v>3794</v>
      </c>
      <c r="S76" s="416">
        <v>3769</v>
      </c>
      <c r="T76" s="416">
        <v>3830</v>
      </c>
      <c r="U76" s="416">
        <v>3567</v>
      </c>
      <c r="V76" s="417">
        <v>3835</v>
      </c>
      <c r="W76" s="419"/>
      <c r="X76" s="414"/>
      <c r="Y76" s="416"/>
      <c r="Z76" s="416"/>
      <c r="AA76" s="448"/>
      <c r="AB76" s="448"/>
      <c r="AC76" s="416"/>
      <c r="AD76" s="416"/>
      <c r="AE76" s="416"/>
      <c r="AF76" s="416"/>
      <c r="AG76" s="416"/>
      <c r="AH76" s="417"/>
      <c r="AI76" s="419"/>
      <c r="AJ76" s="420">
        <f t="shared" si="69"/>
        <v>3179</v>
      </c>
      <c r="AK76" s="421">
        <f t="shared" si="69"/>
        <v>3898</v>
      </c>
      <c r="AL76" s="421">
        <f t="shared" si="69"/>
        <v>3870</v>
      </c>
      <c r="AM76" s="421">
        <f t="shared" si="69"/>
        <v>3128</v>
      </c>
      <c r="AN76" s="421">
        <f t="shared" si="69"/>
        <v>3358</v>
      </c>
      <c r="AO76" s="421">
        <f t="shared" si="69"/>
        <v>3712</v>
      </c>
      <c r="AP76" s="421">
        <f t="shared" si="69"/>
        <v>3794</v>
      </c>
      <c r="AQ76" s="421">
        <f t="shared" si="69"/>
        <v>3769</v>
      </c>
      <c r="AR76" s="421">
        <f t="shared" si="69"/>
        <v>3830</v>
      </c>
      <c r="AS76" s="421">
        <f t="shared" si="69"/>
        <v>3567</v>
      </c>
      <c r="AT76" s="421">
        <f t="shared" si="69"/>
        <v>3835</v>
      </c>
      <c r="AU76" s="422" t="str">
        <f t="shared" si="69"/>
        <v xml:space="preserve"> </v>
      </c>
      <c r="AV76" s="423">
        <v>3252</v>
      </c>
      <c r="AW76" s="417">
        <v>3545</v>
      </c>
      <c r="AX76" s="419"/>
      <c r="AY76" s="414"/>
      <c r="AZ76" s="417"/>
      <c r="BA76" s="419"/>
      <c r="BB76" s="420">
        <f t="shared" si="81"/>
        <v>315</v>
      </c>
      <c r="BC76" s="421">
        <f t="shared" si="81"/>
        <v>290</v>
      </c>
      <c r="BD76" s="422" t="str">
        <f t="shared" si="81"/>
        <v xml:space="preserve"> </v>
      </c>
      <c r="BE76" s="176">
        <v>2607</v>
      </c>
      <c r="BF76" s="417">
        <v>2705</v>
      </c>
      <c r="BG76" s="419"/>
      <c r="BH76" s="178"/>
      <c r="BI76" s="417">
        <v>5</v>
      </c>
      <c r="BJ76" s="419"/>
      <c r="BK76" s="178"/>
      <c r="BL76" s="417">
        <v>0</v>
      </c>
      <c r="BM76" s="419"/>
      <c r="BN76" s="426">
        <f t="shared" si="84"/>
        <v>751</v>
      </c>
      <c r="BO76" s="427">
        <f t="shared" si="85"/>
        <v>1002</v>
      </c>
      <c r="BP76" s="428">
        <f t="shared" si="86"/>
        <v>3794</v>
      </c>
      <c r="BQ76" s="178">
        <v>3180</v>
      </c>
      <c r="BR76" s="417">
        <v>2771</v>
      </c>
      <c r="BS76" s="419"/>
      <c r="BT76" s="198"/>
      <c r="BU76" s="177"/>
      <c r="BV76" s="177"/>
      <c r="BW76" s="417"/>
      <c r="BX76" s="417"/>
      <c r="BY76" s="419"/>
      <c r="BZ76" s="177"/>
      <c r="CA76" s="177"/>
      <c r="CB76" s="177"/>
      <c r="CC76" s="177"/>
      <c r="CD76" s="177"/>
      <c r="CE76" s="177"/>
      <c r="CF76" s="417"/>
      <c r="CG76" s="419"/>
      <c r="CH76" s="178"/>
      <c r="CI76" s="177"/>
      <c r="CJ76" s="177"/>
      <c r="CK76" s="177"/>
      <c r="CL76" s="177"/>
      <c r="CM76" s="177"/>
      <c r="CN76" s="417"/>
      <c r="CO76" s="419"/>
      <c r="CP76" s="421" t="str">
        <f t="shared" ref="CP76:CP80" si="101">IF(BZ76&gt;0,BZ76-CH76,"")</f>
        <v/>
      </c>
      <c r="CQ76" s="421" t="str">
        <f t="shared" ref="CQ76:CQ80" si="102">IF(CA76&gt;0,CA76-CI76,"")</f>
        <v/>
      </c>
      <c r="CR76" s="421" t="str">
        <f t="shared" ref="CR76:CR80" si="103">IF(CB76&gt;0,CB76-CJ76,"")</f>
        <v/>
      </c>
      <c r="CS76" s="421" t="str">
        <f t="shared" ref="CS76:CW80" si="104">IF(CC76&gt;0,CC76-CK76,"")</f>
        <v/>
      </c>
      <c r="CT76" s="421" t="str">
        <f t="shared" si="104"/>
        <v/>
      </c>
      <c r="CU76" s="421" t="str">
        <f t="shared" si="104"/>
        <v/>
      </c>
      <c r="CV76" s="421" t="str">
        <f t="shared" si="104"/>
        <v/>
      </c>
      <c r="CW76" s="429" t="str">
        <f t="shared" si="104"/>
        <v/>
      </c>
      <c r="CX76" s="449"/>
      <c r="CY76" s="417"/>
      <c r="CZ76" s="419"/>
      <c r="DA76" s="432"/>
      <c r="DB76" s="417"/>
      <c r="DC76" s="419"/>
      <c r="DD76" s="430" t="str">
        <f t="shared" si="93"/>
        <v/>
      </c>
      <c r="DE76" s="431" t="str">
        <f t="shared" si="93"/>
        <v/>
      </c>
      <c r="DF76" s="428" t="str">
        <f t="shared" si="93"/>
        <v/>
      </c>
      <c r="DG76" s="450"/>
      <c r="DH76" s="417"/>
      <c r="DI76" s="419"/>
      <c r="DJ76" s="432"/>
      <c r="DK76" s="417"/>
      <c r="DL76" s="419"/>
      <c r="DM76" s="432"/>
      <c r="DN76" s="417"/>
      <c r="DO76" s="419"/>
      <c r="DP76" s="430" t="str">
        <f t="shared" si="96"/>
        <v/>
      </c>
      <c r="DQ76" s="431" t="str">
        <f t="shared" si="97"/>
        <v/>
      </c>
      <c r="DR76" s="428" t="str">
        <f t="shared" si="98"/>
        <v/>
      </c>
      <c r="DS76" s="432"/>
      <c r="DT76" s="417"/>
      <c r="DU76" s="197"/>
      <c r="DV76" s="410"/>
      <c r="DW76" s="890" t="b">
        <f>W76&gt;0</f>
        <v>0</v>
      </c>
      <c r="DX76" s="400" t="b">
        <f>AX76&gt;0</f>
        <v>0</v>
      </c>
      <c r="DY76" s="410" t="b">
        <f>DW76=DX76</f>
        <v>1</v>
      </c>
      <c r="DZ76" s="400" t="b">
        <f>R76&gt;0</f>
        <v>1</v>
      </c>
      <c r="EA76" s="400" t="b">
        <f>BG76&gt;0</f>
        <v>0</v>
      </c>
      <c r="EB76" s="410" t="b">
        <f>DZ76=EA76</f>
        <v>0</v>
      </c>
      <c r="EC76" s="400" t="b">
        <f>N76&gt;0</f>
        <v>1</v>
      </c>
      <c r="ED76" s="400" t="b">
        <f t="shared" si="99"/>
        <v>0</v>
      </c>
      <c r="EE76" s="410" t="b">
        <f>EC76=ED76</f>
        <v>0</v>
      </c>
      <c r="EF76" s="891" t="b">
        <f>CG76&gt;0</f>
        <v>0</v>
      </c>
      <c r="EG76" s="400" t="b">
        <f>CZ76&gt;0</f>
        <v>0</v>
      </c>
      <c r="EH76" s="410" t="b">
        <f>EF76=EG76</f>
        <v>1</v>
      </c>
      <c r="EI76" s="400" t="b">
        <f>CE76&gt;0</f>
        <v>0</v>
      </c>
      <c r="EJ76" s="400" t="b">
        <f>DI76&gt;0</f>
        <v>0</v>
      </c>
      <c r="EK76" s="410" t="b">
        <f>EI76=EJ76</f>
        <v>1</v>
      </c>
      <c r="EL76" s="400" t="b">
        <f>CB76&gt;0</f>
        <v>0</v>
      </c>
      <c r="EM76" s="400" t="b">
        <f t="shared" si="100"/>
        <v>0</v>
      </c>
      <c r="EN76" s="410" t="b">
        <f>EL76=EM76</f>
        <v>1</v>
      </c>
      <c r="EO76" s="410"/>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c r="FY76" s="401"/>
      <c r="FZ76" s="401"/>
      <c r="GA76" s="401"/>
      <c r="GB76" s="401"/>
      <c r="GC76" s="401"/>
      <c r="GD76" s="401"/>
      <c r="GE76" s="401"/>
      <c r="GF76" s="401"/>
      <c r="GG76" s="401"/>
      <c r="GH76" s="401"/>
      <c r="GI76" s="401"/>
      <c r="GJ76" s="401"/>
      <c r="GK76" s="401"/>
      <c r="GL76" s="401"/>
      <c r="GM76" s="401"/>
      <c r="GN76" s="401"/>
      <c r="GO76" s="401"/>
      <c r="GP76" s="401"/>
      <c r="GQ76" s="401"/>
      <c r="GR76" s="401"/>
      <c r="GS76" s="401"/>
      <c r="GT76" s="401"/>
      <c r="GU76" s="401"/>
      <c r="GV76" s="401"/>
      <c r="GW76" s="401"/>
      <c r="GX76" s="401"/>
      <c r="GY76" s="401"/>
      <c r="GZ76" s="401"/>
      <c r="HA76" s="401"/>
      <c r="HB76" s="401"/>
      <c r="HC76" s="401"/>
      <c r="HD76" s="401"/>
      <c r="HE76" s="401"/>
      <c r="HF76" s="401"/>
      <c r="HG76" s="401"/>
      <c r="HH76" s="401"/>
      <c r="HI76" s="401"/>
      <c r="HJ76" s="401"/>
      <c r="HK76" s="401"/>
      <c r="HL76" s="401"/>
      <c r="HM76" s="401"/>
      <c r="HN76" s="401"/>
      <c r="HO76" s="401"/>
      <c r="HP76" s="401"/>
      <c r="HQ76" s="401"/>
    </row>
    <row r="77" spans="1:225" s="592" customFormat="1">
      <c r="A77" s="887" t="s">
        <v>491</v>
      </c>
      <c r="B77" s="888" t="s">
        <v>1208</v>
      </c>
      <c r="C77" s="889">
        <v>130934</v>
      </c>
      <c r="D77" s="889">
        <v>4</v>
      </c>
      <c r="E77" s="414"/>
      <c r="F77" s="416">
        <v>618</v>
      </c>
      <c r="G77" s="416">
        <v>747</v>
      </c>
      <c r="H77" s="416">
        <v>1160</v>
      </c>
      <c r="I77" s="417">
        <v>828</v>
      </c>
      <c r="J77" s="417">
        <v>806</v>
      </c>
      <c r="K77" s="419"/>
      <c r="L77" s="414">
        <v>637</v>
      </c>
      <c r="M77" s="416">
        <v>578</v>
      </c>
      <c r="N77" s="416">
        <v>632</v>
      </c>
      <c r="O77" s="448">
        <v>684</v>
      </c>
      <c r="P77" s="448">
        <v>686</v>
      </c>
      <c r="Q77" s="416">
        <v>761</v>
      </c>
      <c r="R77" s="416">
        <v>597</v>
      </c>
      <c r="S77" s="416">
        <v>687</v>
      </c>
      <c r="T77" s="416">
        <v>885</v>
      </c>
      <c r="U77" s="416">
        <v>818</v>
      </c>
      <c r="V77" s="417">
        <v>799</v>
      </c>
      <c r="W77" s="419"/>
      <c r="X77" s="414"/>
      <c r="Y77" s="416"/>
      <c r="Z77" s="416"/>
      <c r="AA77" s="448"/>
      <c r="AB77" s="448"/>
      <c r="AC77" s="416"/>
      <c r="AD77" s="416"/>
      <c r="AE77" s="416"/>
      <c r="AF77" s="416"/>
      <c r="AG77" s="416"/>
      <c r="AH77" s="417"/>
      <c r="AI77" s="419"/>
      <c r="AJ77" s="420">
        <f t="shared" si="69"/>
        <v>637</v>
      </c>
      <c r="AK77" s="421">
        <f t="shared" si="69"/>
        <v>578</v>
      </c>
      <c r="AL77" s="421">
        <f t="shared" si="69"/>
        <v>632</v>
      </c>
      <c r="AM77" s="421">
        <f t="shared" si="69"/>
        <v>684</v>
      </c>
      <c r="AN77" s="421">
        <f t="shared" si="69"/>
        <v>686</v>
      </c>
      <c r="AO77" s="421">
        <f t="shared" si="69"/>
        <v>761</v>
      </c>
      <c r="AP77" s="421">
        <f t="shared" si="69"/>
        <v>597</v>
      </c>
      <c r="AQ77" s="421">
        <f t="shared" si="69"/>
        <v>687</v>
      </c>
      <c r="AR77" s="421">
        <f t="shared" si="69"/>
        <v>885</v>
      </c>
      <c r="AS77" s="421">
        <f t="shared" si="69"/>
        <v>818</v>
      </c>
      <c r="AT77" s="421">
        <f t="shared" si="69"/>
        <v>799</v>
      </c>
      <c r="AU77" s="422" t="str">
        <f t="shared" si="69"/>
        <v xml:space="preserve"> </v>
      </c>
      <c r="AV77" s="423">
        <v>528</v>
      </c>
      <c r="AW77" s="417">
        <v>578</v>
      </c>
      <c r="AX77" s="419"/>
      <c r="AY77" s="414"/>
      <c r="AZ77" s="417"/>
      <c r="BA77" s="419"/>
      <c r="BB77" s="420">
        <f t="shared" si="81"/>
        <v>290</v>
      </c>
      <c r="BC77" s="421">
        <f t="shared" si="81"/>
        <v>221</v>
      </c>
      <c r="BD77" s="422" t="str">
        <f t="shared" si="81"/>
        <v xml:space="preserve"> </v>
      </c>
      <c r="BE77" s="176">
        <v>256</v>
      </c>
      <c r="BF77" s="417">
        <v>273</v>
      </c>
      <c r="BG77" s="419"/>
      <c r="BH77" s="178">
        <v>0</v>
      </c>
      <c r="BI77" s="417">
        <v>4</v>
      </c>
      <c r="BJ77" s="419"/>
      <c r="BK77" s="178">
        <v>0</v>
      </c>
      <c r="BL77" s="417"/>
      <c r="BM77" s="419"/>
      <c r="BN77" s="426">
        <f t="shared" si="84"/>
        <v>430</v>
      </c>
      <c r="BO77" s="427">
        <f t="shared" si="85"/>
        <v>484</v>
      </c>
      <c r="BP77" s="428">
        <f t="shared" si="86"/>
        <v>597</v>
      </c>
      <c r="BQ77" s="178">
        <v>230</v>
      </c>
      <c r="BR77" s="417">
        <v>277</v>
      </c>
      <c r="BS77" s="419"/>
      <c r="BT77" s="198"/>
      <c r="BU77" s="177"/>
      <c r="BV77" s="177"/>
      <c r="BW77" s="417"/>
      <c r="BX77" s="417"/>
      <c r="BY77" s="419"/>
      <c r="BZ77" s="177"/>
      <c r="CA77" s="177"/>
      <c r="CB77" s="177"/>
      <c r="CC77" s="177"/>
      <c r="CD77" s="177"/>
      <c r="CE77" s="177"/>
      <c r="CF77" s="417"/>
      <c r="CG77" s="419"/>
      <c r="CH77" s="178"/>
      <c r="CI77" s="177"/>
      <c r="CJ77" s="177"/>
      <c r="CK77" s="177"/>
      <c r="CL77" s="177"/>
      <c r="CM77" s="177"/>
      <c r="CN77" s="417"/>
      <c r="CO77" s="419"/>
      <c r="CP77" s="421" t="str">
        <f t="shared" si="101"/>
        <v/>
      </c>
      <c r="CQ77" s="421" t="str">
        <f t="shared" si="102"/>
        <v/>
      </c>
      <c r="CR77" s="421" t="str">
        <f t="shared" si="103"/>
        <v/>
      </c>
      <c r="CS77" s="421" t="str">
        <f t="shared" si="104"/>
        <v/>
      </c>
      <c r="CT77" s="421" t="str">
        <f t="shared" si="104"/>
        <v/>
      </c>
      <c r="CU77" s="421" t="str">
        <f t="shared" si="104"/>
        <v/>
      </c>
      <c r="CV77" s="421" t="str">
        <f t="shared" si="104"/>
        <v/>
      </c>
      <c r="CW77" s="429" t="str">
        <f t="shared" si="104"/>
        <v/>
      </c>
      <c r="CX77" s="449"/>
      <c r="CY77" s="417"/>
      <c r="CZ77" s="419"/>
      <c r="DA77" s="432"/>
      <c r="DB77" s="417"/>
      <c r="DC77" s="419"/>
      <c r="DD77" s="430" t="str">
        <f t="shared" si="93"/>
        <v/>
      </c>
      <c r="DE77" s="431" t="str">
        <f t="shared" si="93"/>
        <v/>
      </c>
      <c r="DF77" s="428" t="str">
        <f t="shared" si="93"/>
        <v/>
      </c>
      <c r="DG77" s="450"/>
      <c r="DH77" s="417"/>
      <c r="DI77" s="419"/>
      <c r="DJ77" s="432"/>
      <c r="DK77" s="417"/>
      <c r="DL77" s="419"/>
      <c r="DM77" s="432"/>
      <c r="DN77" s="417"/>
      <c r="DO77" s="419"/>
      <c r="DP77" s="430" t="str">
        <f t="shared" si="96"/>
        <v/>
      </c>
      <c r="DQ77" s="431" t="str">
        <f t="shared" si="97"/>
        <v/>
      </c>
      <c r="DR77" s="428" t="str">
        <f t="shared" si="98"/>
        <v/>
      </c>
      <c r="DS77" s="432"/>
      <c r="DT77" s="417"/>
      <c r="DU77" s="197"/>
      <c r="DV77" s="410"/>
      <c r="DW77" s="890" t="b">
        <f>W77&gt;0</f>
        <v>0</v>
      </c>
      <c r="DX77" s="400" t="b">
        <f>AX77&gt;0</f>
        <v>0</v>
      </c>
      <c r="DY77" s="410" t="b">
        <f>DW77=DX77</f>
        <v>1</v>
      </c>
      <c r="DZ77" s="400" t="b">
        <f>R77&gt;0</f>
        <v>1</v>
      </c>
      <c r="EA77" s="400" t="b">
        <f>BG77&gt;0</f>
        <v>0</v>
      </c>
      <c r="EB77" s="410" t="b">
        <f>DZ77=EA77</f>
        <v>0</v>
      </c>
      <c r="EC77" s="400" t="b">
        <f>N77&gt;0</f>
        <v>1</v>
      </c>
      <c r="ED77" s="400" t="b">
        <f t="shared" si="99"/>
        <v>0</v>
      </c>
      <c r="EE77" s="410" t="b">
        <f>EC77=ED77</f>
        <v>0</v>
      </c>
      <c r="EF77" s="891" t="b">
        <f>CG77&gt;0</f>
        <v>0</v>
      </c>
      <c r="EG77" s="400" t="b">
        <f>CZ77&gt;0</f>
        <v>0</v>
      </c>
      <c r="EH77" s="410" t="b">
        <f>EF77=EG77</f>
        <v>1</v>
      </c>
      <c r="EI77" s="400" t="b">
        <f>CE77&gt;0</f>
        <v>0</v>
      </c>
      <c r="EJ77" s="400" t="b">
        <f>DI77&gt;0</f>
        <v>0</v>
      </c>
      <c r="EK77" s="410" t="b">
        <f>EI77=EJ77</f>
        <v>1</v>
      </c>
      <c r="EL77" s="400" t="b">
        <f>CB77&gt;0</f>
        <v>0</v>
      </c>
      <c r="EM77" s="400" t="b">
        <f t="shared" si="100"/>
        <v>0</v>
      </c>
      <c r="EN77" s="410" t="b">
        <f>EL77=EM77</f>
        <v>1</v>
      </c>
      <c r="EO77" s="410"/>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c r="FY77" s="401"/>
      <c r="FZ77" s="401"/>
      <c r="GA77" s="401"/>
      <c r="GB77" s="401"/>
      <c r="GC77" s="401"/>
      <c r="GD77" s="401"/>
      <c r="GE77" s="401"/>
      <c r="GF77" s="401"/>
      <c r="GG77" s="401"/>
      <c r="GH77" s="401"/>
      <c r="GI77" s="401"/>
      <c r="GJ77" s="401"/>
      <c r="GK77" s="401"/>
      <c r="GL77" s="401"/>
      <c r="GM77" s="401"/>
      <c r="GN77" s="401"/>
      <c r="GO77" s="401"/>
      <c r="GP77" s="401"/>
      <c r="GQ77" s="401"/>
      <c r="GR77" s="401"/>
      <c r="GS77" s="401"/>
      <c r="GT77" s="401"/>
      <c r="GU77" s="401"/>
      <c r="GV77" s="401"/>
      <c r="GW77" s="401"/>
      <c r="GX77" s="401"/>
      <c r="GY77" s="401"/>
      <c r="GZ77" s="401"/>
      <c r="HA77" s="401"/>
      <c r="HB77" s="401"/>
      <c r="HC77" s="401"/>
      <c r="HD77" s="401"/>
      <c r="HE77" s="401"/>
      <c r="HF77" s="401"/>
      <c r="HG77" s="401"/>
      <c r="HH77" s="401"/>
      <c r="HI77" s="401"/>
      <c r="HJ77" s="401"/>
      <c r="HK77" s="401"/>
      <c r="HL77" s="401"/>
      <c r="HM77" s="401"/>
      <c r="HN77" s="401"/>
      <c r="HO77" s="401"/>
      <c r="HP77" s="401"/>
      <c r="HQ77" s="401"/>
    </row>
    <row r="78" spans="1:225" s="592" customFormat="1">
      <c r="A78" s="887" t="s">
        <v>491</v>
      </c>
      <c r="B78" s="888" t="s">
        <v>1209</v>
      </c>
      <c r="C78" s="889">
        <v>130891</v>
      </c>
      <c r="D78" s="889">
        <v>9</v>
      </c>
      <c r="E78" s="414"/>
      <c r="F78" s="416"/>
      <c r="G78" s="416"/>
      <c r="H78" s="416"/>
      <c r="I78" s="417"/>
      <c r="J78" s="417"/>
      <c r="K78" s="419"/>
      <c r="L78" s="414"/>
      <c r="M78" s="416"/>
      <c r="N78" s="416"/>
      <c r="O78" s="448"/>
      <c r="P78" s="448"/>
      <c r="Q78" s="416"/>
      <c r="R78" s="416"/>
      <c r="S78" s="416"/>
      <c r="T78" s="416"/>
      <c r="U78" s="416"/>
      <c r="V78" s="417"/>
      <c r="W78" s="419"/>
      <c r="X78" s="414"/>
      <c r="Y78" s="416"/>
      <c r="Z78" s="416"/>
      <c r="AA78" s="448"/>
      <c r="AB78" s="448"/>
      <c r="AC78" s="416"/>
      <c r="AD78" s="416"/>
      <c r="AE78" s="416"/>
      <c r="AF78" s="416"/>
      <c r="AG78" s="416"/>
      <c r="AH78" s="417"/>
      <c r="AI78" s="419"/>
      <c r="AJ78" s="420" t="str">
        <f t="shared" si="69"/>
        <v xml:space="preserve"> </v>
      </c>
      <c r="AK78" s="421" t="str">
        <f t="shared" si="69"/>
        <v xml:space="preserve"> </v>
      </c>
      <c r="AL78" s="421" t="str">
        <f t="shared" si="69"/>
        <v xml:space="preserve"> </v>
      </c>
      <c r="AM78" s="421" t="str">
        <f t="shared" si="69"/>
        <v xml:space="preserve"> </v>
      </c>
      <c r="AN78" s="421" t="str">
        <f t="shared" si="69"/>
        <v xml:space="preserve"> </v>
      </c>
      <c r="AO78" s="421" t="str">
        <f t="shared" si="69"/>
        <v xml:space="preserve"> </v>
      </c>
      <c r="AP78" s="421" t="str">
        <f t="shared" si="69"/>
        <v xml:space="preserve"> </v>
      </c>
      <c r="AQ78" s="421" t="str">
        <f t="shared" si="69"/>
        <v xml:space="preserve"> </v>
      </c>
      <c r="AR78" s="421" t="str">
        <f t="shared" si="69"/>
        <v xml:space="preserve"> </v>
      </c>
      <c r="AS78" s="421" t="str">
        <f t="shared" si="69"/>
        <v xml:space="preserve"> </v>
      </c>
      <c r="AT78" s="421" t="str">
        <f t="shared" si="69"/>
        <v xml:space="preserve"> </v>
      </c>
      <c r="AU78" s="422" t="str">
        <f t="shared" si="69"/>
        <v xml:space="preserve"> </v>
      </c>
      <c r="AV78" s="423"/>
      <c r="AW78" s="417"/>
      <c r="AX78" s="419"/>
      <c r="AY78" s="414"/>
      <c r="AZ78" s="417"/>
      <c r="BA78" s="419"/>
      <c r="BB78" s="420" t="str">
        <f t="shared" si="81"/>
        <v xml:space="preserve"> </v>
      </c>
      <c r="BC78" s="421" t="str">
        <f t="shared" si="81"/>
        <v xml:space="preserve"> </v>
      </c>
      <c r="BD78" s="422" t="str">
        <f t="shared" si="81"/>
        <v xml:space="preserve"> </v>
      </c>
      <c r="BE78" s="176"/>
      <c r="BF78" s="417"/>
      <c r="BG78" s="419"/>
      <c r="BH78" s="178"/>
      <c r="BI78" s="417"/>
      <c r="BJ78" s="419"/>
      <c r="BK78" s="178"/>
      <c r="BL78" s="417"/>
      <c r="BM78" s="419"/>
      <c r="BN78" s="426" t="str">
        <f t="shared" si="84"/>
        <v/>
      </c>
      <c r="BO78" s="427" t="str">
        <f t="shared" si="85"/>
        <v/>
      </c>
      <c r="BP78" s="428" t="str">
        <f t="shared" si="86"/>
        <v/>
      </c>
      <c r="BQ78" s="178"/>
      <c r="BR78" s="417"/>
      <c r="BS78" s="419"/>
      <c r="BT78" s="198">
        <v>1006</v>
      </c>
      <c r="BU78" s="177">
        <v>1148</v>
      </c>
      <c r="BV78" s="177">
        <v>1246</v>
      </c>
      <c r="BW78" s="417">
        <v>1369</v>
      </c>
      <c r="BX78" s="417">
        <v>1520</v>
      </c>
      <c r="BY78" s="419"/>
      <c r="BZ78" s="177"/>
      <c r="CA78" s="177"/>
      <c r="CB78" s="177">
        <v>533</v>
      </c>
      <c r="CC78" s="177">
        <v>411</v>
      </c>
      <c r="CD78" s="177">
        <v>514</v>
      </c>
      <c r="CE78" s="177">
        <v>626</v>
      </c>
      <c r="CF78" s="417">
        <v>682</v>
      </c>
      <c r="CG78" s="419"/>
      <c r="CH78" s="178"/>
      <c r="CI78" s="177"/>
      <c r="CJ78" s="177"/>
      <c r="CK78" s="177"/>
      <c r="CL78" s="177"/>
      <c r="CM78" s="177"/>
      <c r="CN78" s="417"/>
      <c r="CO78" s="419"/>
      <c r="CP78" s="421" t="str">
        <f t="shared" si="101"/>
        <v/>
      </c>
      <c r="CQ78" s="421" t="str">
        <f t="shared" si="102"/>
        <v/>
      </c>
      <c r="CR78" s="421">
        <f t="shared" si="103"/>
        <v>533</v>
      </c>
      <c r="CS78" s="421">
        <f t="shared" si="104"/>
        <v>411</v>
      </c>
      <c r="CT78" s="421">
        <f t="shared" si="104"/>
        <v>514</v>
      </c>
      <c r="CU78" s="421">
        <f t="shared" si="104"/>
        <v>626</v>
      </c>
      <c r="CV78" s="421">
        <f t="shared" si="104"/>
        <v>682</v>
      </c>
      <c r="CW78" s="429" t="str">
        <f t="shared" si="104"/>
        <v/>
      </c>
      <c r="CX78" s="863">
        <v>0</v>
      </c>
      <c r="CY78" s="417">
        <v>379</v>
      </c>
      <c r="CZ78" s="419"/>
      <c r="DA78" s="432">
        <v>0</v>
      </c>
      <c r="DB78" s="417">
        <v>34</v>
      </c>
      <c r="DC78" s="419"/>
      <c r="DD78" s="430">
        <f t="shared" si="93"/>
        <v>626</v>
      </c>
      <c r="DE78" s="431">
        <f t="shared" si="93"/>
        <v>269</v>
      </c>
      <c r="DF78" s="428" t="str">
        <f t="shared" si="93"/>
        <v/>
      </c>
      <c r="DG78" s="450">
        <v>57</v>
      </c>
      <c r="DH78" s="417">
        <v>46</v>
      </c>
      <c r="DI78" s="419"/>
      <c r="DJ78" s="499"/>
      <c r="DK78" s="417"/>
      <c r="DL78" s="419"/>
      <c r="DM78" s="499"/>
      <c r="DN78" s="417">
        <v>62</v>
      </c>
      <c r="DO78" s="419"/>
      <c r="DP78" s="430">
        <f t="shared" si="96"/>
        <v>354</v>
      </c>
      <c r="DQ78" s="431">
        <f t="shared" si="97"/>
        <v>406</v>
      </c>
      <c r="DR78" s="428">
        <f t="shared" si="98"/>
        <v>626</v>
      </c>
      <c r="DS78" s="432">
        <v>126</v>
      </c>
      <c r="DT78" s="417">
        <v>133</v>
      </c>
      <c r="DU78" s="197"/>
      <c r="DV78" s="410"/>
      <c r="DW78" s="890" t="b">
        <f>W78&gt;0</f>
        <v>0</v>
      </c>
      <c r="DX78" s="400" t="b">
        <f>AX78&gt;0</f>
        <v>0</v>
      </c>
      <c r="DY78" s="410" t="b">
        <f>DW78=DX78</f>
        <v>1</v>
      </c>
      <c r="DZ78" s="400" t="b">
        <f>R78&gt;0</f>
        <v>0</v>
      </c>
      <c r="EA78" s="400" t="b">
        <f>BG78&gt;0</f>
        <v>0</v>
      </c>
      <c r="EB78" s="410" t="b">
        <f>DZ78=EA78</f>
        <v>1</v>
      </c>
      <c r="EC78" s="400" t="b">
        <f>N78&gt;0</f>
        <v>0</v>
      </c>
      <c r="ED78" s="400" t="b">
        <f t="shared" si="99"/>
        <v>0</v>
      </c>
      <c r="EE78" s="410" t="b">
        <f>EC78=ED78</f>
        <v>1</v>
      </c>
      <c r="EF78" s="891" t="b">
        <f>CG78&gt;0</f>
        <v>0</v>
      </c>
      <c r="EG78" s="400" t="b">
        <f>CZ78&gt;0</f>
        <v>0</v>
      </c>
      <c r="EH78" s="410" t="b">
        <f>EF78=EG78</f>
        <v>1</v>
      </c>
      <c r="EI78" s="400" t="b">
        <f>CE78&gt;0</f>
        <v>1</v>
      </c>
      <c r="EJ78" s="400" t="b">
        <f>DI78&gt;0</f>
        <v>0</v>
      </c>
      <c r="EK78" s="410" t="b">
        <f>EI78=EJ78</f>
        <v>0</v>
      </c>
      <c r="EL78" s="400" t="b">
        <f>CB78&gt;0</f>
        <v>1</v>
      </c>
      <c r="EM78" s="400" t="b">
        <f t="shared" si="100"/>
        <v>0</v>
      </c>
      <c r="EN78" s="410" t="b">
        <f>EL78=EM78</f>
        <v>0</v>
      </c>
      <c r="EO78" s="410"/>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c r="FY78" s="401"/>
      <c r="FZ78" s="401"/>
      <c r="GA78" s="401"/>
      <c r="GB78" s="401"/>
      <c r="GC78" s="401"/>
      <c r="GD78" s="401"/>
      <c r="GE78" s="401"/>
      <c r="GF78" s="401"/>
      <c r="GG78" s="401"/>
      <c r="GH78" s="401"/>
      <c r="GI78" s="401"/>
      <c r="GJ78" s="401"/>
      <c r="GK78" s="401"/>
      <c r="GL78" s="401"/>
      <c r="GM78" s="401"/>
      <c r="GN78" s="401"/>
      <c r="GO78" s="401"/>
      <c r="GP78" s="401"/>
      <c r="GQ78" s="401"/>
      <c r="GR78" s="401"/>
      <c r="GS78" s="401"/>
      <c r="GT78" s="401"/>
      <c r="GU78" s="401"/>
      <c r="GV78" s="401"/>
      <c r="GW78" s="401"/>
      <c r="GX78" s="401"/>
      <c r="GY78" s="401"/>
      <c r="GZ78" s="401"/>
      <c r="HA78" s="401"/>
      <c r="HB78" s="401"/>
      <c r="HC78" s="401"/>
      <c r="HD78" s="401"/>
      <c r="HE78" s="401"/>
      <c r="HF78" s="401"/>
      <c r="HG78" s="401"/>
      <c r="HH78" s="401"/>
      <c r="HI78" s="401"/>
      <c r="HJ78" s="401"/>
      <c r="HK78" s="401"/>
      <c r="HL78" s="401"/>
      <c r="HM78" s="401"/>
      <c r="HN78" s="401"/>
      <c r="HO78" s="401"/>
      <c r="HP78" s="401"/>
      <c r="HQ78" s="401"/>
    </row>
    <row r="79" spans="1:225" s="592" customFormat="1">
      <c r="A79" s="887" t="s">
        <v>491</v>
      </c>
      <c r="B79" s="888" t="s">
        <v>1210</v>
      </c>
      <c r="C79" s="889">
        <v>130916</v>
      </c>
      <c r="D79" s="889">
        <v>9</v>
      </c>
      <c r="E79" s="414"/>
      <c r="F79" s="416"/>
      <c r="G79" s="416"/>
      <c r="H79" s="416"/>
      <c r="I79" s="417"/>
      <c r="J79" s="417"/>
      <c r="K79" s="419"/>
      <c r="L79" s="414"/>
      <c r="M79" s="416"/>
      <c r="N79" s="416"/>
      <c r="O79" s="448"/>
      <c r="P79" s="448"/>
      <c r="Q79" s="416"/>
      <c r="R79" s="416"/>
      <c r="S79" s="416"/>
      <c r="T79" s="416"/>
      <c r="U79" s="416"/>
      <c r="V79" s="417"/>
      <c r="W79" s="419"/>
      <c r="X79" s="414"/>
      <c r="Y79" s="416"/>
      <c r="Z79" s="416"/>
      <c r="AA79" s="448"/>
      <c r="AB79" s="448"/>
      <c r="AC79" s="416"/>
      <c r="AD79" s="416"/>
      <c r="AE79" s="416"/>
      <c r="AF79" s="416"/>
      <c r="AG79" s="416"/>
      <c r="AH79" s="417"/>
      <c r="AI79" s="419"/>
      <c r="AJ79" s="420" t="str">
        <f t="shared" si="69"/>
        <v xml:space="preserve"> </v>
      </c>
      <c r="AK79" s="421" t="str">
        <f t="shared" si="69"/>
        <v xml:space="preserve"> </v>
      </c>
      <c r="AL79" s="421" t="str">
        <f t="shared" si="69"/>
        <v xml:space="preserve"> </v>
      </c>
      <c r="AM79" s="421" t="str">
        <f t="shared" si="69"/>
        <v xml:space="preserve"> </v>
      </c>
      <c r="AN79" s="421" t="str">
        <f t="shared" si="69"/>
        <v xml:space="preserve"> </v>
      </c>
      <c r="AO79" s="421" t="str">
        <f t="shared" si="69"/>
        <v xml:space="preserve"> </v>
      </c>
      <c r="AP79" s="421" t="str">
        <f t="shared" si="69"/>
        <v xml:space="preserve"> </v>
      </c>
      <c r="AQ79" s="421" t="str">
        <f t="shared" si="69"/>
        <v xml:space="preserve"> </v>
      </c>
      <c r="AR79" s="421" t="str">
        <f t="shared" si="69"/>
        <v xml:space="preserve"> </v>
      </c>
      <c r="AS79" s="421" t="str">
        <f t="shared" si="69"/>
        <v xml:space="preserve"> </v>
      </c>
      <c r="AT79" s="421" t="str">
        <f t="shared" si="69"/>
        <v xml:space="preserve"> </v>
      </c>
      <c r="AU79" s="422" t="str">
        <f t="shared" si="69"/>
        <v xml:space="preserve"> </v>
      </c>
      <c r="AV79" s="423"/>
      <c r="AW79" s="417"/>
      <c r="AX79" s="419"/>
      <c r="AY79" s="414"/>
      <c r="AZ79" s="417"/>
      <c r="BA79" s="419"/>
      <c r="BB79" s="420" t="str">
        <f t="shared" si="81"/>
        <v xml:space="preserve"> </v>
      </c>
      <c r="BC79" s="421" t="str">
        <f t="shared" si="81"/>
        <v xml:space="preserve"> </v>
      </c>
      <c r="BD79" s="422" t="str">
        <f t="shared" si="81"/>
        <v xml:space="preserve"> </v>
      </c>
      <c r="BE79" s="176"/>
      <c r="BF79" s="417"/>
      <c r="BG79" s="419"/>
      <c r="BH79" s="178"/>
      <c r="BI79" s="417"/>
      <c r="BJ79" s="419"/>
      <c r="BK79" s="178"/>
      <c r="BL79" s="417"/>
      <c r="BM79" s="419"/>
      <c r="BN79" s="426" t="str">
        <f t="shared" si="84"/>
        <v/>
      </c>
      <c r="BO79" s="427" t="str">
        <f t="shared" si="85"/>
        <v/>
      </c>
      <c r="BP79" s="428" t="str">
        <f t="shared" si="86"/>
        <v/>
      </c>
      <c r="BQ79" s="178"/>
      <c r="BR79" s="417"/>
      <c r="BS79" s="419"/>
      <c r="BT79" s="198">
        <v>2004</v>
      </c>
      <c r="BU79" s="177">
        <v>2806</v>
      </c>
      <c r="BV79" s="177">
        <v>2570</v>
      </c>
      <c r="BW79" s="417">
        <v>2675</v>
      </c>
      <c r="BX79" s="417">
        <v>2762</v>
      </c>
      <c r="BY79" s="419"/>
      <c r="BZ79" s="177"/>
      <c r="CA79" s="177"/>
      <c r="CB79" s="177">
        <v>1017</v>
      </c>
      <c r="CC79" s="177">
        <v>858</v>
      </c>
      <c r="CD79" s="177">
        <v>858</v>
      </c>
      <c r="CE79" s="177">
        <v>927</v>
      </c>
      <c r="CF79" s="417">
        <v>1093</v>
      </c>
      <c r="CG79" s="419"/>
      <c r="CH79" s="178"/>
      <c r="CI79" s="177"/>
      <c r="CJ79" s="177"/>
      <c r="CK79" s="177"/>
      <c r="CL79" s="177"/>
      <c r="CM79" s="177"/>
      <c r="CN79" s="417"/>
      <c r="CO79" s="419"/>
      <c r="CP79" s="421" t="str">
        <f t="shared" si="101"/>
        <v/>
      </c>
      <c r="CQ79" s="421" t="str">
        <f t="shared" si="102"/>
        <v/>
      </c>
      <c r="CR79" s="421">
        <f t="shared" si="103"/>
        <v>1017</v>
      </c>
      <c r="CS79" s="421">
        <f t="shared" si="104"/>
        <v>858</v>
      </c>
      <c r="CT79" s="421">
        <f t="shared" si="104"/>
        <v>858</v>
      </c>
      <c r="CU79" s="421">
        <f t="shared" si="104"/>
        <v>927</v>
      </c>
      <c r="CV79" s="421">
        <f t="shared" si="104"/>
        <v>1093</v>
      </c>
      <c r="CW79" s="429" t="str">
        <f t="shared" si="104"/>
        <v/>
      </c>
      <c r="CX79" s="863"/>
      <c r="CY79" s="417">
        <v>596</v>
      </c>
      <c r="CZ79" s="419"/>
      <c r="DA79" s="432"/>
      <c r="DB79" s="417">
        <v>70</v>
      </c>
      <c r="DC79" s="419"/>
      <c r="DD79" s="430">
        <f t="shared" si="93"/>
        <v>927</v>
      </c>
      <c r="DE79" s="431">
        <f t="shared" si="93"/>
        <v>427</v>
      </c>
      <c r="DF79" s="428" t="str">
        <f t="shared" si="93"/>
        <v/>
      </c>
      <c r="DG79" s="450">
        <v>61</v>
      </c>
      <c r="DH79" s="417">
        <v>42</v>
      </c>
      <c r="DI79" s="419"/>
      <c r="DJ79" s="499"/>
      <c r="DK79" s="417"/>
      <c r="DL79" s="419"/>
      <c r="DM79" s="499"/>
      <c r="DN79" s="417">
        <v>117</v>
      </c>
      <c r="DO79" s="419"/>
      <c r="DP79" s="430">
        <f t="shared" si="96"/>
        <v>797</v>
      </c>
      <c r="DQ79" s="431">
        <f t="shared" si="97"/>
        <v>699</v>
      </c>
      <c r="DR79" s="428">
        <f t="shared" si="98"/>
        <v>927</v>
      </c>
      <c r="DS79" s="432">
        <v>143</v>
      </c>
      <c r="DT79" s="417">
        <v>171</v>
      </c>
      <c r="DU79" s="197"/>
      <c r="DV79" s="410"/>
      <c r="DW79" s="890" t="b">
        <f>W79&gt;0</f>
        <v>0</v>
      </c>
      <c r="DX79" s="400" t="b">
        <f>AX79&gt;0</f>
        <v>0</v>
      </c>
      <c r="DY79" s="410" t="b">
        <f>DW79=DX79</f>
        <v>1</v>
      </c>
      <c r="DZ79" s="400" t="b">
        <f>R79&gt;0</f>
        <v>0</v>
      </c>
      <c r="EA79" s="400" t="b">
        <f>BG79&gt;0</f>
        <v>0</v>
      </c>
      <c r="EB79" s="410" t="b">
        <f>DZ79=EA79</f>
        <v>1</v>
      </c>
      <c r="EC79" s="400" t="b">
        <f>N79&gt;0</f>
        <v>0</v>
      </c>
      <c r="ED79" s="400" t="b">
        <f t="shared" si="99"/>
        <v>0</v>
      </c>
      <c r="EE79" s="410" t="b">
        <f>EC79=ED79</f>
        <v>1</v>
      </c>
      <c r="EF79" s="891" t="b">
        <f>CG79&gt;0</f>
        <v>0</v>
      </c>
      <c r="EG79" s="400" t="b">
        <f>CZ79&gt;0</f>
        <v>0</v>
      </c>
      <c r="EH79" s="410" t="b">
        <f>EF79=EG79</f>
        <v>1</v>
      </c>
      <c r="EI79" s="400" t="b">
        <f>CE79&gt;0</f>
        <v>1</v>
      </c>
      <c r="EJ79" s="400" t="b">
        <f>DI79&gt;0</f>
        <v>0</v>
      </c>
      <c r="EK79" s="410" t="b">
        <f>EI79=EJ79</f>
        <v>0</v>
      </c>
      <c r="EL79" s="400" t="b">
        <f>CB79&gt;0</f>
        <v>1</v>
      </c>
      <c r="EM79" s="400" t="b">
        <f t="shared" si="100"/>
        <v>0</v>
      </c>
      <c r="EN79" s="410" t="b">
        <f>EL79=EM79</f>
        <v>0</v>
      </c>
      <c r="EO79" s="410"/>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c r="FY79" s="401"/>
      <c r="FZ79" s="401"/>
      <c r="GA79" s="401"/>
      <c r="GB79" s="401"/>
      <c r="GC79" s="401"/>
      <c r="GD79" s="401"/>
      <c r="GE79" s="401"/>
      <c r="GF79" s="401"/>
      <c r="GG79" s="401"/>
      <c r="GH79" s="401"/>
      <c r="GI79" s="401"/>
      <c r="GJ79" s="401"/>
      <c r="GK79" s="401"/>
      <c r="GL79" s="401"/>
      <c r="GM79" s="401"/>
      <c r="GN79" s="401"/>
      <c r="GO79" s="401"/>
      <c r="GP79" s="401"/>
      <c r="GQ79" s="401"/>
      <c r="GR79" s="401"/>
      <c r="GS79" s="401"/>
      <c r="GT79" s="401"/>
      <c r="GU79" s="401"/>
      <c r="GV79" s="401"/>
      <c r="GW79" s="401"/>
      <c r="GX79" s="401"/>
      <c r="GY79" s="401"/>
      <c r="GZ79" s="401"/>
      <c r="HA79" s="401"/>
      <c r="HB79" s="401"/>
      <c r="HC79" s="401"/>
      <c r="HD79" s="401"/>
      <c r="HE79" s="401"/>
      <c r="HF79" s="401"/>
      <c r="HG79" s="401"/>
      <c r="HH79" s="401"/>
      <c r="HI79" s="401"/>
      <c r="HJ79" s="401"/>
      <c r="HK79" s="401"/>
      <c r="HL79" s="401"/>
      <c r="HM79" s="401"/>
      <c r="HN79" s="401"/>
      <c r="HO79" s="401"/>
      <c r="HP79" s="401"/>
      <c r="HQ79" s="401"/>
    </row>
    <row r="80" spans="1:225" s="592" customFormat="1">
      <c r="A80" s="887" t="s">
        <v>491</v>
      </c>
      <c r="B80" s="892" t="s">
        <v>1211</v>
      </c>
      <c r="C80" s="889">
        <v>130907</v>
      </c>
      <c r="D80" s="889">
        <v>10</v>
      </c>
      <c r="E80" s="414"/>
      <c r="F80" s="416"/>
      <c r="G80" s="416"/>
      <c r="H80" s="416"/>
      <c r="I80" s="417"/>
      <c r="J80" s="417"/>
      <c r="K80" s="419"/>
      <c r="L80" s="414"/>
      <c r="M80" s="416"/>
      <c r="N80" s="416"/>
      <c r="O80" s="448"/>
      <c r="P80" s="448"/>
      <c r="Q80" s="416"/>
      <c r="R80" s="416"/>
      <c r="S80" s="416"/>
      <c r="T80" s="416"/>
      <c r="U80" s="416"/>
      <c r="V80" s="417"/>
      <c r="W80" s="419"/>
      <c r="X80" s="414"/>
      <c r="Y80" s="416"/>
      <c r="Z80" s="416"/>
      <c r="AA80" s="448"/>
      <c r="AB80" s="448"/>
      <c r="AC80" s="416"/>
      <c r="AD80" s="416"/>
      <c r="AE80" s="416"/>
      <c r="AF80" s="416"/>
      <c r="AG80" s="416"/>
      <c r="AH80" s="417"/>
      <c r="AI80" s="419"/>
      <c r="AJ80" s="420" t="str">
        <f t="shared" si="69"/>
        <v xml:space="preserve"> </v>
      </c>
      <c r="AK80" s="421" t="str">
        <f t="shared" si="69"/>
        <v xml:space="preserve"> </v>
      </c>
      <c r="AL80" s="421" t="str">
        <f t="shared" si="69"/>
        <v xml:space="preserve"> </v>
      </c>
      <c r="AM80" s="421" t="str">
        <f t="shared" si="69"/>
        <v xml:space="preserve"> </v>
      </c>
      <c r="AN80" s="421" t="str">
        <f t="shared" si="69"/>
        <v xml:space="preserve"> </v>
      </c>
      <c r="AO80" s="421" t="str">
        <f t="shared" si="69"/>
        <v xml:space="preserve"> </v>
      </c>
      <c r="AP80" s="421" t="str">
        <f t="shared" si="69"/>
        <v xml:space="preserve"> </v>
      </c>
      <c r="AQ80" s="421" t="str">
        <f t="shared" si="69"/>
        <v xml:space="preserve"> </v>
      </c>
      <c r="AR80" s="421" t="str">
        <f t="shared" si="69"/>
        <v xml:space="preserve"> </v>
      </c>
      <c r="AS80" s="421" t="str">
        <f t="shared" si="69"/>
        <v xml:space="preserve"> </v>
      </c>
      <c r="AT80" s="421" t="str">
        <f t="shared" si="69"/>
        <v xml:space="preserve"> </v>
      </c>
      <c r="AU80" s="422" t="str">
        <f t="shared" si="69"/>
        <v xml:space="preserve"> </v>
      </c>
      <c r="AV80" s="423"/>
      <c r="AW80" s="417"/>
      <c r="AX80" s="419"/>
      <c r="AY80" s="414"/>
      <c r="AZ80" s="417"/>
      <c r="BA80" s="419"/>
      <c r="BB80" s="420" t="str">
        <f t="shared" si="81"/>
        <v xml:space="preserve"> </v>
      </c>
      <c r="BC80" s="421" t="str">
        <f t="shared" si="81"/>
        <v xml:space="preserve"> </v>
      </c>
      <c r="BD80" s="422" t="str">
        <f t="shared" si="81"/>
        <v xml:space="preserve"> </v>
      </c>
      <c r="BE80" s="176"/>
      <c r="BF80" s="417"/>
      <c r="BG80" s="419"/>
      <c r="BH80" s="178"/>
      <c r="BI80" s="417"/>
      <c r="BJ80" s="419"/>
      <c r="BK80" s="178"/>
      <c r="BL80" s="417"/>
      <c r="BM80" s="419"/>
      <c r="BN80" s="426" t="str">
        <f t="shared" si="84"/>
        <v/>
      </c>
      <c r="BO80" s="427" t="str">
        <f t="shared" si="85"/>
        <v/>
      </c>
      <c r="BP80" s="428" t="str">
        <f t="shared" si="86"/>
        <v/>
      </c>
      <c r="BQ80" s="178"/>
      <c r="BR80" s="417"/>
      <c r="BS80" s="419"/>
      <c r="BT80" s="198">
        <v>595</v>
      </c>
      <c r="BU80" s="177">
        <v>1043</v>
      </c>
      <c r="BV80" s="177">
        <v>957</v>
      </c>
      <c r="BW80" s="417">
        <v>1135</v>
      </c>
      <c r="BX80" s="417">
        <v>1241</v>
      </c>
      <c r="BY80" s="419"/>
      <c r="BZ80" s="177"/>
      <c r="CA80" s="177"/>
      <c r="CB80" s="177">
        <v>245</v>
      </c>
      <c r="CC80" s="177">
        <v>308</v>
      </c>
      <c r="CD80" s="177">
        <v>288</v>
      </c>
      <c r="CE80" s="177">
        <v>509</v>
      </c>
      <c r="CF80" s="417">
        <v>591</v>
      </c>
      <c r="CG80" s="419"/>
      <c r="CH80" s="178"/>
      <c r="CI80" s="177"/>
      <c r="CJ80" s="177"/>
      <c r="CK80" s="177"/>
      <c r="CL80" s="177"/>
      <c r="CM80" s="177"/>
      <c r="CN80" s="417"/>
      <c r="CO80" s="419"/>
      <c r="CP80" s="421" t="str">
        <f t="shared" si="101"/>
        <v/>
      </c>
      <c r="CQ80" s="421" t="str">
        <f t="shared" si="102"/>
        <v/>
      </c>
      <c r="CR80" s="421">
        <f t="shared" si="103"/>
        <v>245</v>
      </c>
      <c r="CS80" s="421">
        <f t="shared" si="104"/>
        <v>308</v>
      </c>
      <c r="CT80" s="421">
        <f t="shared" si="104"/>
        <v>288</v>
      </c>
      <c r="CU80" s="421">
        <f t="shared" si="104"/>
        <v>509</v>
      </c>
      <c r="CV80" s="421">
        <f t="shared" si="104"/>
        <v>591</v>
      </c>
      <c r="CW80" s="429" t="str">
        <f t="shared" si="104"/>
        <v/>
      </c>
      <c r="CX80" s="863"/>
      <c r="CY80" s="417">
        <v>312</v>
      </c>
      <c r="CZ80" s="419"/>
      <c r="DA80" s="432"/>
      <c r="DB80" s="417">
        <v>32</v>
      </c>
      <c r="DC80" s="419"/>
      <c r="DD80" s="430">
        <f t="shared" si="93"/>
        <v>509</v>
      </c>
      <c r="DE80" s="431">
        <f t="shared" si="93"/>
        <v>247</v>
      </c>
      <c r="DF80" s="428" t="str">
        <f t="shared" si="93"/>
        <v/>
      </c>
      <c r="DG80" s="450">
        <v>25</v>
      </c>
      <c r="DH80" s="417">
        <v>8</v>
      </c>
      <c r="DI80" s="419"/>
      <c r="DJ80" s="499"/>
      <c r="DK80" s="417"/>
      <c r="DL80" s="419"/>
      <c r="DM80" s="499"/>
      <c r="DN80" s="417">
        <v>40</v>
      </c>
      <c r="DO80" s="419"/>
      <c r="DP80" s="430">
        <f t="shared" si="96"/>
        <v>283</v>
      </c>
      <c r="DQ80" s="431">
        <f t="shared" si="97"/>
        <v>240</v>
      </c>
      <c r="DR80" s="428">
        <f t="shared" si="98"/>
        <v>509</v>
      </c>
      <c r="DS80" s="432">
        <v>36</v>
      </c>
      <c r="DT80" s="417">
        <v>47</v>
      </c>
      <c r="DU80" s="197"/>
      <c r="DV80" s="410"/>
      <c r="DW80" s="890" t="b">
        <f>W80&gt;0</f>
        <v>0</v>
      </c>
      <c r="DX80" s="400" t="b">
        <f>AX80&gt;0</f>
        <v>0</v>
      </c>
      <c r="DY80" s="410" t="b">
        <f>DW80=DX80</f>
        <v>1</v>
      </c>
      <c r="DZ80" s="400" t="b">
        <f>R80&gt;0</f>
        <v>0</v>
      </c>
      <c r="EA80" s="400" t="b">
        <f>BG80&gt;0</f>
        <v>0</v>
      </c>
      <c r="EB80" s="410" t="b">
        <f>DZ80=EA80</f>
        <v>1</v>
      </c>
      <c r="EC80" s="400" t="b">
        <f>N80&gt;0</f>
        <v>0</v>
      </c>
      <c r="ED80" s="400" t="b">
        <f t="shared" si="99"/>
        <v>0</v>
      </c>
      <c r="EE80" s="410" t="b">
        <f>EC80=ED80</f>
        <v>1</v>
      </c>
      <c r="EF80" s="891" t="b">
        <f>CG80&gt;0</f>
        <v>0</v>
      </c>
      <c r="EG80" s="400" t="b">
        <f>CZ80&gt;0</f>
        <v>0</v>
      </c>
      <c r="EH80" s="410" t="b">
        <f>EF80=EG80</f>
        <v>1</v>
      </c>
      <c r="EI80" s="400" t="b">
        <f>CE80&gt;0</f>
        <v>1</v>
      </c>
      <c r="EJ80" s="400" t="b">
        <f>DI80&gt;0</f>
        <v>0</v>
      </c>
      <c r="EK80" s="410" t="b">
        <f>EI80=EJ80</f>
        <v>0</v>
      </c>
      <c r="EL80" s="400" t="b">
        <f>CB80&gt;0</f>
        <v>1</v>
      </c>
      <c r="EM80" s="400" t="b">
        <f t="shared" si="100"/>
        <v>0</v>
      </c>
      <c r="EN80" s="410" t="b">
        <f>EL80=EM80</f>
        <v>0</v>
      </c>
      <c r="EO80" s="410"/>
      <c r="EP80" s="401"/>
      <c r="EQ80" s="401"/>
      <c r="ER80" s="401"/>
      <c r="ES80" s="401"/>
      <c r="ET80" s="401"/>
      <c r="EU80" s="401"/>
      <c r="EV80" s="401"/>
      <c r="EW80" s="401"/>
      <c r="EX80" s="401"/>
      <c r="EY80" s="401"/>
      <c r="EZ80" s="401"/>
      <c r="FA80" s="401"/>
      <c r="FB80" s="401"/>
      <c r="FC80" s="401"/>
      <c r="FD80" s="401"/>
      <c r="FE80" s="401"/>
      <c r="FF80" s="401"/>
      <c r="FG80" s="401"/>
      <c r="FH80" s="401"/>
      <c r="FI80" s="401"/>
      <c r="FJ80" s="401"/>
      <c r="FK80" s="401"/>
      <c r="FL80" s="401"/>
      <c r="FM80" s="401"/>
      <c r="FN80" s="401"/>
      <c r="FO80" s="401"/>
      <c r="FP80" s="401"/>
      <c r="FQ80" s="401"/>
      <c r="FR80" s="401"/>
      <c r="FS80" s="401"/>
      <c r="FT80" s="401"/>
      <c r="FU80" s="401"/>
      <c r="FV80" s="401"/>
      <c r="FW80" s="401"/>
      <c r="FX80" s="401"/>
      <c r="FY80" s="401"/>
      <c r="FZ80" s="401"/>
      <c r="GA80" s="401"/>
      <c r="GB80" s="401"/>
      <c r="GC80" s="401"/>
      <c r="GD80" s="401"/>
      <c r="GE80" s="401"/>
      <c r="GF80" s="401"/>
      <c r="GG80" s="401"/>
      <c r="GH80" s="401"/>
      <c r="GI80" s="401"/>
      <c r="GJ80" s="401"/>
      <c r="GK80" s="401"/>
      <c r="GL80" s="401"/>
      <c r="GM80" s="401"/>
      <c r="GN80" s="401"/>
      <c r="GO80" s="401"/>
      <c r="GP80" s="401"/>
      <c r="GQ80" s="401"/>
      <c r="GR80" s="401"/>
      <c r="GS80" s="401"/>
      <c r="GT80" s="401"/>
      <c r="GU80" s="401"/>
      <c r="GV80" s="401"/>
      <c r="GW80" s="401"/>
      <c r="GX80" s="401"/>
      <c r="GY80" s="401"/>
      <c r="GZ80" s="401"/>
      <c r="HA80" s="401"/>
      <c r="HB80" s="401"/>
      <c r="HC80" s="401"/>
      <c r="HD80" s="401"/>
      <c r="HE80" s="401"/>
      <c r="HF80" s="401"/>
      <c r="HG80" s="401"/>
      <c r="HH80" s="401"/>
      <c r="HI80" s="401"/>
      <c r="HJ80" s="401"/>
      <c r="HK80" s="401"/>
      <c r="HL80" s="401"/>
      <c r="HM80" s="401"/>
      <c r="HN80" s="401"/>
      <c r="HO80" s="401"/>
      <c r="HP80" s="401"/>
      <c r="HQ80" s="401"/>
    </row>
    <row r="81" spans="1:145">
      <c r="A81" s="464" t="s">
        <v>372</v>
      </c>
      <c r="B81" s="465" t="s">
        <v>13</v>
      </c>
      <c r="C81" s="466">
        <v>133951</v>
      </c>
      <c r="D81" s="467">
        <v>1</v>
      </c>
      <c r="E81" s="414">
        <v>3820</v>
      </c>
      <c r="F81" s="416">
        <v>6827</v>
      </c>
      <c r="G81" s="416">
        <v>7938</v>
      </c>
      <c r="H81" s="416">
        <v>8180</v>
      </c>
      <c r="I81" s="417">
        <v>5299</v>
      </c>
      <c r="J81" s="417">
        <v>6454</v>
      </c>
      <c r="K81" s="419">
        <v>7370</v>
      </c>
      <c r="L81" s="414">
        <v>1988</v>
      </c>
      <c r="M81" s="416">
        <v>2230</v>
      </c>
      <c r="N81" s="416">
        <v>2506</v>
      </c>
      <c r="O81" s="448">
        <v>2607</v>
      </c>
      <c r="P81" s="448">
        <v>2482</v>
      </c>
      <c r="Q81" s="416">
        <v>2828</v>
      </c>
      <c r="R81" s="416">
        <v>3047</v>
      </c>
      <c r="S81" s="416">
        <v>3381</v>
      </c>
      <c r="T81" s="416">
        <v>3978</v>
      </c>
      <c r="U81" s="416">
        <v>3891</v>
      </c>
      <c r="V81" s="417">
        <v>3234</v>
      </c>
      <c r="W81" s="419">
        <v>3107</v>
      </c>
      <c r="X81" s="414">
        <v>1</v>
      </c>
      <c r="Y81" s="416">
        <v>3</v>
      </c>
      <c r="Z81" s="416">
        <v>24</v>
      </c>
      <c r="AA81" s="448">
        <v>25</v>
      </c>
      <c r="AB81" s="448"/>
      <c r="AC81" s="416"/>
      <c r="AD81" s="416"/>
      <c r="AE81" s="416"/>
      <c r="AF81" s="416"/>
      <c r="AG81" s="416"/>
      <c r="AH81" s="417"/>
      <c r="AI81" s="419"/>
      <c r="AJ81" s="420">
        <f t="shared" si="69"/>
        <v>1987</v>
      </c>
      <c r="AK81" s="421">
        <f t="shared" si="70"/>
        <v>2227</v>
      </c>
      <c r="AL81" s="421">
        <f t="shared" si="71"/>
        <v>2482</v>
      </c>
      <c r="AM81" s="421">
        <f t="shared" si="72"/>
        <v>2582</v>
      </c>
      <c r="AN81" s="421">
        <f t="shared" si="73"/>
        <v>2482</v>
      </c>
      <c r="AO81" s="421">
        <f t="shared" si="74"/>
        <v>2828</v>
      </c>
      <c r="AP81" s="421">
        <f t="shared" si="75"/>
        <v>3047</v>
      </c>
      <c r="AQ81" s="421">
        <f t="shared" si="76"/>
        <v>3381</v>
      </c>
      <c r="AR81" s="421">
        <f t="shared" si="77"/>
        <v>3978</v>
      </c>
      <c r="AS81" s="421">
        <f t="shared" si="78"/>
        <v>3891</v>
      </c>
      <c r="AT81" s="421">
        <f t="shared" si="79"/>
        <v>3234</v>
      </c>
      <c r="AU81" s="422">
        <f t="shared" si="80"/>
        <v>3107</v>
      </c>
      <c r="AV81" s="423">
        <v>3155</v>
      </c>
      <c r="AW81" s="417">
        <v>2642</v>
      </c>
      <c r="AX81" s="419">
        <v>2548</v>
      </c>
      <c r="AY81" s="414">
        <v>59</v>
      </c>
      <c r="AZ81" s="417">
        <v>32</v>
      </c>
      <c r="BA81" s="442"/>
      <c r="BB81" s="420">
        <f t="shared" si="81"/>
        <v>677</v>
      </c>
      <c r="BC81" s="421">
        <f t="shared" si="82"/>
        <v>560</v>
      </c>
      <c r="BD81" s="422">
        <f t="shared" si="83"/>
        <v>559</v>
      </c>
      <c r="BE81" s="176">
        <v>1209</v>
      </c>
      <c r="BF81" s="417">
        <v>1365</v>
      </c>
      <c r="BG81" s="419">
        <v>1411</v>
      </c>
      <c r="BH81" s="178">
        <v>255</v>
      </c>
      <c r="BI81" s="417">
        <v>624</v>
      </c>
      <c r="BJ81" s="419">
        <v>350</v>
      </c>
      <c r="BK81" s="178">
        <v>146</v>
      </c>
      <c r="BL81" s="417">
        <v>163</v>
      </c>
      <c r="BM81" s="419">
        <v>218</v>
      </c>
      <c r="BN81" s="426">
        <f t="shared" si="84"/>
        <v>872</v>
      </c>
      <c r="BO81" s="427">
        <f t="shared" si="85"/>
        <v>676</v>
      </c>
      <c r="BP81" s="428">
        <f t="shared" si="86"/>
        <v>1068</v>
      </c>
      <c r="BQ81" s="178">
        <v>1123</v>
      </c>
      <c r="BR81" s="417">
        <v>1242</v>
      </c>
      <c r="BS81" s="419">
        <v>1430</v>
      </c>
      <c r="BT81" s="198"/>
      <c r="BU81" s="177"/>
      <c r="BV81" s="177"/>
      <c r="BW81" s="417"/>
      <c r="BX81" s="417"/>
      <c r="BY81" s="197"/>
      <c r="BZ81" s="178"/>
      <c r="CA81" s="177"/>
      <c r="CB81" s="177"/>
      <c r="CC81" s="177"/>
      <c r="CD81" s="177"/>
      <c r="CE81" s="177"/>
      <c r="CF81" s="417"/>
      <c r="CG81" s="197"/>
      <c r="CH81" s="178"/>
      <c r="CI81" s="177"/>
      <c r="CJ81" s="177"/>
      <c r="CK81" s="177"/>
      <c r="CL81" s="177"/>
      <c r="CM81" s="177"/>
      <c r="CN81" s="417"/>
      <c r="CO81" s="419"/>
      <c r="CP81" s="420"/>
      <c r="CQ81" s="421"/>
      <c r="CR81" s="421" t="str">
        <f t="shared" si="87"/>
        <v/>
      </c>
      <c r="CS81" s="421" t="str">
        <f t="shared" si="88"/>
        <v/>
      </c>
      <c r="CT81" s="421" t="str">
        <f t="shared" si="89"/>
        <v/>
      </c>
      <c r="CU81" s="421" t="str">
        <f t="shared" si="90"/>
        <v/>
      </c>
      <c r="CV81" s="421" t="str">
        <f t="shared" si="91"/>
        <v/>
      </c>
      <c r="CW81" s="429" t="str">
        <f t="shared" si="92"/>
        <v/>
      </c>
      <c r="CX81" s="449"/>
      <c r="CY81" s="417"/>
      <c r="CZ81" s="468"/>
      <c r="DA81" s="432"/>
      <c r="DB81" s="417"/>
      <c r="DC81" s="197"/>
      <c r="DD81" s="430" t="str">
        <f t="shared" si="93"/>
        <v/>
      </c>
      <c r="DE81" s="431" t="str">
        <f t="shared" si="94"/>
        <v/>
      </c>
      <c r="DF81" s="428" t="str">
        <f t="shared" si="95"/>
        <v/>
      </c>
      <c r="DG81" s="450"/>
      <c r="DH81" s="417"/>
      <c r="DI81" s="197"/>
      <c r="DJ81" s="432"/>
      <c r="DK81" s="417"/>
      <c r="DL81" s="197"/>
      <c r="DM81" s="432"/>
      <c r="DN81" s="417"/>
      <c r="DO81" s="197"/>
      <c r="DP81" s="430" t="str">
        <f t="shared" si="96"/>
        <v/>
      </c>
      <c r="DQ81" s="431" t="str">
        <f t="shared" si="97"/>
        <v/>
      </c>
      <c r="DR81" s="428" t="str">
        <f t="shared" si="98"/>
        <v/>
      </c>
      <c r="DS81" s="432"/>
      <c r="DT81" s="417"/>
      <c r="DU81" s="197"/>
      <c r="DV81" s="402"/>
      <c r="DW81" s="669" t="b">
        <f t="shared" si="51"/>
        <v>1</v>
      </c>
      <c r="DX81" s="663" t="b">
        <f t="shared" si="52"/>
        <v>1</v>
      </c>
      <c r="DY81" s="666" t="b">
        <f t="shared" si="53"/>
        <v>1</v>
      </c>
      <c r="DZ81" s="663" t="b">
        <f t="shared" si="54"/>
        <v>1</v>
      </c>
      <c r="EA81" s="663" t="b">
        <f t="shared" si="55"/>
        <v>1</v>
      </c>
      <c r="EB81" s="666" t="b">
        <f t="shared" si="56"/>
        <v>1</v>
      </c>
      <c r="EC81" s="663" t="b">
        <f t="shared" si="57"/>
        <v>1</v>
      </c>
      <c r="ED81" s="663" t="b">
        <f t="shared" si="99"/>
        <v>1</v>
      </c>
      <c r="EE81" s="666" t="b">
        <f t="shared" si="58"/>
        <v>1</v>
      </c>
      <c r="EF81" s="665" t="b">
        <f t="shared" si="59"/>
        <v>0</v>
      </c>
      <c r="EG81" s="663" t="b">
        <f t="shared" si="60"/>
        <v>0</v>
      </c>
      <c r="EH81" s="666" t="b">
        <f t="shared" si="61"/>
        <v>1</v>
      </c>
      <c r="EI81" s="663" t="b">
        <f t="shared" si="62"/>
        <v>0</v>
      </c>
      <c r="EJ81" s="663" t="b">
        <f t="shared" si="63"/>
        <v>0</v>
      </c>
      <c r="EK81" s="666" t="b">
        <f t="shared" si="64"/>
        <v>1</v>
      </c>
      <c r="EL81" s="663" t="b">
        <f t="shared" si="65"/>
        <v>0</v>
      </c>
      <c r="EM81" s="663" t="b">
        <f t="shared" si="100"/>
        <v>0</v>
      </c>
      <c r="EN81" s="666" t="b">
        <f t="shared" si="66"/>
        <v>1</v>
      </c>
      <c r="EO81" s="401"/>
    </row>
    <row r="82" spans="1:145">
      <c r="A82" s="464" t="s">
        <v>372</v>
      </c>
      <c r="B82" s="469" t="s">
        <v>9</v>
      </c>
      <c r="C82" s="464">
        <v>134097</v>
      </c>
      <c r="D82" s="470">
        <v>1</v>
      </c>
      <c r="E82" s="414">
        <v>8632</v>
      </c>
      <c r="F82" s="416">
        <v>8133</v>
      </c>
      <c r="G82" s="416">
        <v>8465</v>
      </c>
      <c r="H82" s="416">
        <v>8153</v>
      </c>
      <c r="I82" s="417">
        <v>8295</v>
      </c>
      <c r="J82" s="417">
        <v>8273</v>
      </c>
      <c r="K82" s="419">
        <v>6775</v>
      </c>
      <c r="L82" s="414">
        <v>4491</v>
      </c>
      <c r="M82" s="416">
        <v>5109</v>
      </c>
      <c r="N82" s="416">
        <v>5118</v>
      </c>
      <c r="O82" s="448">
        <v>5617</v>
      </c>
      <c r="P82" s="448">
        <v>5732</v>
      </c>
      <c r="Q82" s="416">
        <v>6332</v>
      </c>
      <c r="R82" s="416">
        <v>6100</v>
      </c>
      <c r="S82" s="416">
        <v>6224</v>
      </c>
      <c r="T82" s="416">
        <v>6108</v>
      </c>
      <c r="U82" s="416">
        <v>6211</v>
      </c>
      <c r="V82" s="417">
        <v>6126</v>
      </c>
      <c r="W82" s="419">
        <v>5010</v>
      </c>
      <c r="X82" s="414"/>
      <c r="Y82" s="416">
        <v>43</v>
      </c>
      <c r="Z82" s="416">
        <v>40</v>
      </c>
      <c r="AA82" s="448">
        <v>60</v>
      </c>
      <c r="AB82" s="448"/>
      <c r="AC82" s="416"/>
      <c r="AD82" s="416"/>
      <c r="AE82" s="416"/>
      <c r="AF82" s="416"/>
      <c r="AG82" s="416"/>
      <c r="AH82" s="417"/>
      <c r="AI82" s="419"/>
      <c r="AJ82" s="420">
        <f t="shared" si="69"/>
        <v>4491</v>
      </c>
      <c r="AK82" s="421">
        <f t="shared" si="70"/>
        <v>5066</v>
      </c>
      <c r="AL82" s="421">
        <f t="shared" si="71"/>
        <v>5078</v>
      </c>
      <c r="AM82" s="421">
        <f t="shared" si="72"/>
        <v>5557</v>
      </c>
      <c r="AN82" s="421">
        <f t="shared" si="73"/>
        <v>5732</v>
      </c>
      <c r="AO82" s="421">
        <f t="shared" si="74"/>
        <v>6332</v>
      </c>
      <c r="AP82" s="421">
        <f t="shared" si="75"/>
        <v>6100</v>
      </c>
      <c r="AQ82" s="421">
        <f t="shared" si="76"/>
        <v>6224</v>
      </c>
      <c r="AR82" s="421">
        <f t="shared" si="77"/>
        <v>6108</v>
      </c>
      <c r="AS82" s="421">
        <f t="shared" si="78"/>
        <v>6211</v>
      </c>
      <c r="AT82" s="421">
        <f t="shared" si="79"/>
        <v>6126</v>
      </c>
      <c r="AU82" s="422">
        <f t="shared" si="80"/>
        <v>5010</v>
      </c>
      <c r="AV82" s="423">
        <v>5502</v>
      </c>
      <c r="AW82" s="417">
        <v>5481</v>
      </c>
      <c r="AX82" s="419">
        <v>4561</v>
      </c>
      <c r="AY82" s="414">
        <v>154</v>
      </c>
      <c r="AZ82" s="417">
        <v>136</v>
      </c>
      <c r="BA82" s="442"/>
      <c r="BB82" s="420">
        <f t="shared" si="81"/>
        <v>555</v>
      </c>
      <c r="BC82" s="421">
        <f t="shared" si="82"/>
        <v>509</v>
      </c>
      <c r="BD82" s="422">
        <f t="shared" si="83"/>
        <v>449</v>
      </c>
      <c r="BE82" s="176">
        <v>3899</v>
      </c>
      <c r="BF82" s="417">
        <v>4351</v>
      </c>
      <c r="BG82" s="419">
        <v>4327</v>
      </c>
      <c r="BH82" s="178">
        <v>101</v>
      </c>
      <c r="BI82" s="417">
        <v>193</v>
      </c>
      <c r="BJ82" s="419">
        <v>125</v>
      </c>
      <c r="BK82" s="178">
        <v>578</v>
      </c>
      <c r="BL82" s="417">
        <v>677</v>
      </c>
      <c r="BM82" s="419">
        <v>612</v>
      </c>
      <c r="BN82" s="426">
        <f t="shared" si="84"/>
        <v>1154</v>
      </c>
      <c r="BO82" s="427">
        <f t="shared" si="85"/>
        <v>1111</v>
      </c>
      <c r="BP82" s="428">
        <f t="shared" si="86"/>
        <v>1036</v>
      </c>
      <c r="BQ82" s="178">
        <v>2928</v>
      </c>
      <c r="BR82" s="417">
        <v>3426</v>
      </c>
      <c r="BS82" s="419">
        <v>3492</v>
      </c>
      <c r="BT82" s="198"/>
      <c r="BU82" s="177"/>
      <c r="BV82" s="177"/>
      <c r="BW82" s="417"/>
      <c r="BX82" s="417"/>
      <c r="BY82" s="468"/>
      <c r="BZ82" s="178"/>
      <c r="CA82" s="177"/>
      <c r="CB82" s="177"/>
      <c r="CC82" s="177"/>
      <c r="CD82" s="177"/>
      <c r="CE82" s="177"/>
      <c r="CF82" s="417"/>
      <c r="CG82" s="468"/>
      <c r="CH82" s="178"/>
      <c r="CI82" s="177"/>
      <c r="CJ82" s="177"/>
      <c r="CK82" s="177"/>
      <c r="CL82" s="177"/>
      <c r="CM82" s="177"/>
      <c r="CN82" s="417"/>
      <c r="CO82" s="419"/>
      <c r="CP82" s="420"/>
      <c r="CQ82" s="421"/>
      <c r="CR82" s="421" t="str">
        <f t="shared" si="87"/>
        <v/>
      </c>
      <c r="CS82" s="421" t="str">
        <f t="shared" si="88"/>
        <v/>
      </c>
      <c r="CT82" s="421" t="str">
        <f t="shared" si="89"/>
        <v/>
      </c>
      <c r="CU82" s="421" t="str">
        <f t="shared" si="90"/>
        <v/>
      </c>
      <c r="CV82" s="421" t="str">
        <f t="shared" si="91"/>
        <v/>
      </c>
      <c r="CW82" s="429" t="str">
        <f t="shared" si="92"/>
        <v/>
      </c>
      <c r="CX82" s="449"/>
      <c r="CY82" s="417"/>
      <c r="CZ82" s="468"/>
      <c r="DA82" s="432"/>
      <c r="DB82" s="417"/>
      <c r="DC82" s="197"/>
      <c r="DD82" s="430" t="str">
        <f t="shared" si="93"/>
        <v/>
      </c>
      <c r="DE82" s="431" t="str">
        <f t="shared" si="94"/>
        <v/>
      </c>
      <c r="DF82" s="428" t="str">
        <f t="shared" si="95"/>
        <v/>
      </c>
      <c r="DG82" s="450"/>
      <c r="DH82" s="417"/>
      <c r="DI82" s="468"/>
      <c r="DJ82" s="432"/>
      <c r="DK82" s="417"/>
      <c r="DL82" s="197"/>
      <c r="DM82" s="432"/>
      <c r="DN82" s="417"/>
      <c r="DO82" s="468"/>
      <c r="DP82" s="430" t="str">
        <f t="shared" si="96"/>
        <v/>
      </c>
      <c r="DQ82" s="431" t="str">
        <f t="shared" si="97"/>
        <v/>
      </c>
      <c r="DR82" s="428" t="str">
        <f t="shared" si="98"/>
        <v/>
      </c>
      <c r="DS82" s="432"/>
      <c r="DT82" s="417"/>
      <c r="DU82" s="197"/>
      <c r="DV82" s="402"/>
      <c r="DW82" s="669" t="b">
        <f t="shared" si="51"/>
        <v>1</v>
      </c>
      <c r="DX82" s="663" t="b">
        <f t="shared" si="52"/>
        <v>1</v>
      </c>
      <c r="DY82" s="666" t="b">
        <f t="shared" si="53"/>
        <v>1</v>
      </c>
      <c r="DZ82" s="663" t="b">
        <f t="shared" si="54"/>
        <v>1</v>
      </c>
      <c r="EA82" s="663" t="b">
        <f t="shared" si="55"/>
        <v>1</v>
      </c>
      <c r="EB82" s="666" t="b">
        <f t="shared" si="56"/>
        <v>1</v>
      </c>
      <c r="EC82" s="663" t="b">
        <f t="shared" si="57"/>
        <v>1</v>
      </c>
      <c r="ED82" s="663" t="b">
        <f t="shared" si="99"/>
        <v>1</v>
      </c>
      <c r="EE82" s="666" t="b">
        <f t="shared" si="58"/>
        <v>1</v>
      </c>
      <c r="EF82" s="665" t="b">
        <f t="shared" si="59"/>
        <v>0</v>
      </c>
      <c r="EG82" s="663" t="b">
        <f t="shared" si="60"/>
        <v>0</v>
      </c>
      <c r="EH82" s="666" t="b">
        <f t="shared" si="61"/>
        <v>1</v>
      </c>
      <c r="EI82" s="663" t="b">
        <f t="shared" si="62"/>
        <v>0</v>
      </c>
      <c r="EJ82" s="663" t="b">
        <f t="shared" si="63"/>
        <v>0</v>
      </c>
      <c r="EK82" s="666" t="b">
        <f t="shared" si="64"/>
        <v>1</v>
      </c>
      <c r="EL82" s="663" t="b">
        <f t="shared" si="65"/>
        <v>0</v>
      </c>
      <c r="EM82" s="663" t="b">
        <f t="shared" si="100"/>
        <v>0</v>
      </c>
      <c r="EN82" s="666" t="b">
        <f t="shared" si="66"/>
        <v>1</v>
      </c>
      <c r="EO82" s="401"/>
    </row>
    <row r="83" spans="1:145">
      <c r="A83" s="464" t="s">
        <v>372</v>
      </c>
      <c r="B83" s="469" t="s">
        <v>14</v>
      </c>
      <c r="C83" s="464">
        <v>132903</v>
      </c>
      <c r="D83" s="470">
        <v>1</v>
      </c>
      <c r="E83" s="414">
        <v>9059</v>
      </c>
      <c r="F83" s="416">
        <v>10175</v>
      </c>
      <c r="G83" s="416">
        <v>9715</v>
      </c>
      <c r="H83" s="416">
        <v>11152</v>
      </c>
      <c r="I83" s="417">
        <v>11434</v>
      </c>
      <c r="J83" s="417">
        <v>11574</v>
      </c>
      <c r="K83" s="419">
        <v>11538</v>
      </c>
      <c r="L83" s="414">
        <v>2839</v>
      </c>
      <c r="M83" s="416">
        <v>3792</v>
      </c>
      <c r="N83" s="416">
        <v>4303</v>
      </c>
      <c r="O83" s="448">
        <v>4604</v>
      </c>
      <c r="P83" s="834">
        <v>4970</v>
      </c>
      <c r="Q83" s="416">
        <v>5330</v>
      </c>
      <c r="R83" s="416">
        <v>5678</v>
      </c>
      <c r="S83" s="416">
        <v>5753</v>
      </c>
      <c r="T83" s="416">
        <v>6084</v>
      </c>
      <c r="U83" s="416">
        <v>6399</v>
      </c>
      <c r="V83" s="417">
        <v>6359</v>
      </c>
      <c r="W83" s="419">
        <v>6144</v>
      </c>
      <c r="X83" s="414"/>
      <c r="Y83" s="416"/>
      <c r="Z83" s="416">
        <v>36</v>
      </c>
      <c r="AA83" s="448">
        <v>46</v>
      </c>
      <c r="AB83" s="448"/>
      <c r="AC83" s="416"/>
      <c r="AD83" s="416"/>
      <c r="AE83" s="416"/>
      <c r="AF83" s="416"/>
      <c r="AG83" s="416"/>
      <c r="AH83" s="417"/>
      <c r="AI83" s="419"/>
      <c r="AJ83" s="420">
        <f t="shared" si="69"/>
        <v>2839</v>
      </c>
      <c r="AK83" s="421">
        <f t="shared" si="70"/>
        <v>3792</v>
      </c>
      <c r="AL83" s="421">
        <f t="shared" si="71"/>
        <v>4267</v>
      </c>
      <c r="AM83" s="421">
        <f t="shared" si="72"/>
        <v>4558</v>
      </c>
      <c r="AN83" s="421">
        <f t="shared" si="73"/>
        <v>4970</v>
      </c>
      <c r="AO83" s="421">
        <f t="shared" si="74"/>
        <v>5330</v>
      </c>
      <c r="AP83" s="421">
        <f t="shared" si="75"/>
        <v>5678</v>
      </c>
      <c r="AQ83" s="421">
        <f t="shared" si="76"/>
        <v>5753</v>
      </c>
      <c r="AR83" s="421">
        <f t="shared" si="77"/>
        <v>6084</v>
      </c>
      <c r="AS83" s="421">
        <f t="shared" si="78"/>
        <v>6399</v>
      </c>
      <c r="AT83" s="421">
        <f t="shared" si="79"/>
        <v>6359</v>
      </c>
      <c r="AU83" s="422">
        <f t="shared" si="80"/>
        <v>6144</v>
      </c>
      <c r="AV83" s="423">
        <v>5365</v>
      </c>
      <c r="AW83" s="417">
        <v>5434</v>
      </c>
      <c r="AX83" s="419">
        <v>5346</v>
      </c>
      <c r="AY83" s="414">
        <v>160</v>
      </c>
      <c r="AZ83" s="417">
        <v>105</v>
      </c>
      <c r="BA83" s="442"/>
      <c r="BB83" s="420">
        <f t="shared" si="81"/>
        <v>874</v>
      </c>
      <c r="BC83" s="421">
        <f t="shared" si="82"/>
        <v>820</v>
      </c>
      <c r="BD83" s="422">
        <f t="shared" si="83"/>
        <v>798</v>
      </c>
      <c r="BE83" s="176">
        <v>2906</v>
      </c>
      <c r="BF83" s="417">
        <v>3348</v>
      </c>
      <c r="BG83" s="419">
        <v>3572</v>
      </c>
      <c r="BH83" s="178">
        <v>237</v>
      </c>
      <c r="BI83" s="417">
        <v>421</v>
      </c>
      <c r="BJ83" s="419">
        <v>253</v>
      </c>
      <c r="BK83" s="178">
        <v>525</v>
      </c>
      <c r="BL83" s="417">
        <v>573</v>
      </c>
      <c r="BM83" s="419">
        <v>576</v>
      </c>
      <c r="BN83" s="426">
        <f t="shared" si="84"/>
        <v>1302</v>
      </c>
      <c r="BO83" s="427">
        <f t="shared" si="85"/>
        <v>988</v>
      </c>
      <c r="BP83" s="428">
        <f t="shared" si="86"/>
        <v>1277</v>
      </c>
      <c r="BQ83" s="178">
        <v>1652</v>
      </c>
      <c r="BR83" s="417">
        <v>2251</v>
      </c>
      <c r="BS83" s="419">
        <v>2600</v>
      </c>
      <c r="BT83" s="198"/>
      <c r="BU83" s="177"/>
      <c r="BV83" s="177"/>
      <c r="BW83" s="417"/>
      <c r="BX83" s="417"/>
      <c r="BY83" s="197"/>
      <c r="BZ83" s="178"/>
      <c r="CA83" s="177"/>
      <c r="CB83" s="177"/>
      <c r="CC83" s="177"/>
      <c r="CD83" s="177"/>
      <c r="CE83" s="177"/>
      <c r="CF83" s="417"/>
      <c r="CG83" s="197"/>
      <c r="CH83" s="178"/>
      <c r="CI83" s="177"/>
      <c r="CJ83" s="177"/>
      <c r="CK83" s="177"/>
      <c r="CL83" s="177"/>
      <c r="CM83" s="177"/>
      <c r="CN83" s="417"/>
      <c r="CO83" s="419"/>
      <c r="CP83" s="420"/>
      <c r="CQ83" s="421"/>
      <c r="CR83" s="421" t="str">
        <f t="shared" si="87"/>
        <v/>
      </c>
      <c r="CS83" s="421" t="str">
        <f t="shared" si="88"/>
        <v/>
      </c>
      <c r="CT83" s="421" t="str">
        <f t="shared" si="89"/>
        <v/>
      </c>
      <c r="CU83" s="421" t="str">
        <f t="shared" si="90"/>
        <v/>
      </c>
      <c r="CV83" s="421" t="str">
        <f t="shared" si="91"/>
        <v/>
      </c>
      <c r="CW83" s="429" t="str">
        <f t="shared" si="92"/>
        <v/>
      </c>
      <c r="CX83" s="449"/>
      <c r="CY83" s="417"/>
      <c r="CZ83" s="468"/>
      <c r="DA83" s="432"/>
      <c r="DB83" s="417"/>
      <c r="DC83" s="197"/>
      <c r="DD83" s="430" t="str">
        <f t="shared" si="93"/>
        <v/>
      </c>
      <c r="DE83" s="431" t="str">
        <f t="shared" si="94"/>
        <v/>
      </c>
      <c r="DF83" s="428" t="str">
        <f t="shared" si="95"/>
        <v/>
      </c>
      <c r="DG83" s="450"/>
      <c r="DH83" s="417"/>
      <c r="DI83" s="197"/>
      <c r="DJ83" s="432"/>
      <c r="DK83" s="417"/>
      <c r="DL83" s="197"/>
      <c r="DM83" s="432"/>
      <c r="DN83" s="417"/>
      <c r="DO83" s="197"/>
      <c r="DP83" s="430" t="str">
        <f t="shared" si="96"/>
        <v/>
      </c>
      <c r="DQ83" s="431" t="str">
        <f t="shared" si="97"/>
        <v/>
      </c>
      <c r="DR83" s="428" t="str">
        <f t="shared" si="98"/>
        <v/>
      </c>
      <c r="DS83" s="432"/>
      <c r="DT83" s="417"/>
      <c r="DU83" s="197"/>
      <c r="DV83" s="402"/>
      <c r="DW83" s="669" t="b">
        <f t="shared" si="51"/>
        <v>1</v>
      </c>
      <c r="DX83" s="663" t="b">
        <f t="shared" si="52"/>
        <v>1</v>
      </c>
      <c r="DY83" s="666" t="b">
        <f t="shared" si="53"/>
        <v>1</v>
      </c>
      <c r="DZ83" s="663" t="b">
        <f t="shared" si="54"/>
        <v>1</v>
      </c>
      <c r="EA83" s="663" t="b">
        <f t="shared" si="55"/>
        <v>1</v>
      </c>
      <c r="EB83" s="666" t="b">
        <f t="shared" si="56"/>
        <v>1</v>
      </c>
      <c r="EC83" s="663" t="b">
        <f t="shared" si="57"/>
        <v>1</v>
      </c>
      <c r="ED83" s="663" t="b">
        <f t="shared" si="99"/>
        <v>1</v>
      </c>
      <c r="EE83" s="666" t="b">
        <f t="shared" si="58"/>
        <v>1</v>
      </c>
      <c r="EF83" s="665" t="b">
        <f t="shared" si="59"/>
        <v>0</v>
      </c>
      <c r="EG83" s="663" t="b">
        <f t="shared" si="60"/>
        <v>0</v>
      </c>
      <c r="EH83" s="666" t="b">
        <f t="shared" si="61"/>
        <v>1</v>
      </c>
      <c r="EI83" s="663" t="b">
        <f t="shared" si="62"/>
        <v>0</v>
      </c>
      <c r="EJ83" s="663" t="b">
        <f t="shared" si="63"/>
        <v>0</v>
      </c>
      <c r="EK83" s="666" t="b">
        <f t="shared" si="64"/>
        <v>1</v>
      </c>
      <c r="EL83" s="663" t="b">
        <f t="shared" si="65"/>
        <v>0</v>
      </c>
      <c r="EM83" s="663" t="b">
        <f t="shared" si="100"/>
        <v>0</v>
      </c>
      <c r="EN83" s="666" t="b">
        <f t="shared" si="66"/>
        <v>1</v>
      </c>
      <c r="EO83" s="401"/>
    </row>
    <row r="84" spans="1:145">
      <c r="A84" s="464" t="s">
        <v>372</v>
      </c>
      <c r="B84" s="469" t="s">
        <v>10</v>
      </c>
      <c r="C84" s="464">
        <v>134130</v>
      </c>
      <c r="D84" s="470">
        <v>1</v>
      </c>
      <c r="E84" s="414">
        <v>8835</v>
      </c>
      <c r="F84" s="416">
        <v>8749</v>
      </c>
      <c r="G84" s="416">
        <v>8743</v>
      </c>
      <c r="H84" s="416">
        <v>9305</v>
      </c>
      <c r="I84" s="417">
        <v>9675</v>
      </c>
      <c r="J84" s="417">
        <v>9629</v>
      </c>
      <c r="K84" s="419">
        <v>8652</v>
      </c>
      <c r="L84" s="414">
        <v>5962</v>
      </c>
      <c r="M84" s="416">
        <v>5629</v>
      </c>
      <c r="N84" s="834">
        <v>6092</v>
      </c>
      <c r="O84" s="834">
        <v>6890</v>
      </c>
      <c r="P84" s="834">
        <v>6205</v>
      </c>
      <c r="Q84" s="834">
        <v>6443</v>
      </c>
      <c r="R84" s="834">
        <v>6506</v>
      </c>
      <c r="S84" s="416">
        <v>6691</v>
      </c>
      <c r="T84" s="416">
        <v>7224</v>
      </c>
      <c r="U84" s="416">
        <v>6686</v>
      </c>
      <c r="V84" s="417">
        <v>6442</v>
      </c>
      <c r="W84" s="419">
        <v>6394</v>
      </c>
      <c r="X84" s="414">
        <v>2</v>
      </c>
      <c r="Y84" s="416">
        <v>0</v>
      </c>
      <c r="Z84" s="416">
        <v>27</v>
      </c>
      <c r="AA84" s="448">
        <v>26</v>
      </c>
      <c r="AB84" s="448"/>
      <c r="AC84" s="416"/>
      <c r="AD84" s="416"/>
      <c r="AE84" s="416"/>
      <c r="AF84" s="416"/>
      <c r="AG84" s="416"/>
      <c r="AH84" s="417"/>
      <c r="AI84" s="419"/>
      <c r="AJ84" s="420">
        <f t="shared" si="69"/>
        <v>5960</v>
      </c>
      <c r="AK84" s="421">
        <f t="shared" si="70"/>
        <v>5629</v>
      </c>
      <c r="AL84" s="421">
        <f t="shared" si="71"/>
        <v>6065</v>
      </c>
      <c r="AM84" s="421">
        <f t="shared" si="72"/>
        <v>6864</v>
      </c>
      <c r="AN84" s="421">
        <f t="shared" si="73"/>
        <v>6205</v>
      </c>
      <c r="AO84" s="421">
        <f t="shared" si="74"/>
        <v>6443</v>
      </c>
      <c r="AP84" s="421">
        <f t="shared" si="75"/>
        <v>6506</v>
      </c>
      <c r="AQ84" s="421">
        <f t="shared" si="76"/>
        <v>6691</v>
      </c>
      <c r="AR84" s="421">
        <f t="shared" si="77"/>
        <v>7224</v>
      </c>
      <c r="AS84" s="421">
        <f t="shared" si="78"/>
        <v>6686</v>
      </c>
      <c r="AT84" s="421">
        <f t="shared" si="79"/>
        <v>6442</v>
      </c>
      <c r="AU84" s="422">
        <f t="shared" si="80"/>
        <v>6394</v>
      </c>
      <c r="AV84" s="423">
        <v>6362</v>
      </c>
      <c r="AW84" s="417">
        <v>6131</v>
      </c>
      <c r="AX84" s="419">
        <v>6144</v>
      </c>
      <c r="AY84" s="414">
        <v>74</v>
      </c>
      <c r="AZ84" s="417">
        <v>60</v>
      </c>
      <c r="BA84" s="442"/>
      <c r="BB84" s="420">
        <f t="shared" si="81"/>
        <v>250</v>
      </c>
      <c r="BC84" s="421">
        <f t="shared" si="82"/>
        <v>251</v>
      </c>
      <c r="BD84" s="422">
        <f t="shared" si="83"/>
        <v>250</v>
      </c>
      <c r="BE84" s="176">
        <v>5006</v>
      </c>
      <c r="BF84" s="417">
        <v>5230</v>
      </c>
      <c r="BG84" s="419">
        <v>5359</v>
      </c>
      <c r="BH84" s="178">
        <v>104</v>
      </c>
      <c r="BI84" s="417">
        <v>220</v>
      </c>
      <c r="BJ84" s="419">
        <v>112</v>
      </c>
      <c r="BK84" s="178">
        <v>362</v>
      </c>
      <c r="BL84" s="417">
        <v>377</v>
      </c>
      <c r="BM84" s="419">
        <v>351</v>
      </c>
      <c r="BN84" s="426">
        <f t="shared" si="84"/>
        <v>733</v>
      </c>
      <c r="BO84" s="427">
        <f t="shared" si="85"/>
        <v>616</v>
      </c>
      <c r="BP84" s="428">
        <f t="shared" si="86"/>
        <v>684</v>
      </c>
      <c r="BQ84" s="178">
        <v>4709</v>
      </c>
      <c r="BR84" s="417">
        <v>4517</v>
      </c>
      <c r="BS84" s="419">
        <v>4938</v>
      </c>
      <c r="BT84" s="198"/>
      <c r="BU84" s="177"/>
      <c r="BV84" s="177"/>
      <c r="BW84" s="417"/>
      <c r="BX84" s="417"/>
      <c r="BY84" s="197"/>
      <c r="BZ84" s="178"/>
      <c r="CA84" s="177"/>
      <c r="CB84" s="177"/>
      <c r="CC84" s="177"/>
      <c r="CD84" s="177"/>
      <c r="CE84" s="177"/>
      <c r="CF84" s="417"/>
      <c r="CG84" s="197"/>
      <c r="CH84" s="178"/>
      <c r="CI84" s="177"/>
      <c r="CJ84" s="177"/>
      <c r="CK84" s="177"/>
      <c r="CL84" s="177"/>
      <c r="CM84" s="177"/>
      <c r="CN84" s="417"/>
      <c r="CO84" s="419"/>
      <c r="CP84" s="420"/>
      <c r="CQ84" s="421"/>
      <c r="CR84" s="421" t="str">
        <f t="shared" si="87"/>
        <v/>
      </c>
      <c r="CS84" s="421" t="str">
        <f t="shared" si="88"/>
        <v/>
      </c>
      <c r="CT84" s="421" t="str">
        <f t="shared" si="89"/>
        <v/>
      </c>
      <c r="CU84" s="421" t="str">
        <f t="shared" si="90"/>
        <v/>
      </c>
      <c r="CV84" s="421" t="str">
        <f t="shared" si="91"/>
        <v/>
      </c>
      <c r="CW84" s="429" t="str">
        <f t="shared" si="92"/>
        <v/>
      </c>
      <c r="CX84" s="449"/>
      <c r="CY84" s="417"/>
      <c r="CZ84" s="468"/>
      <c r="DA84" s="432"/>
      <c r="DB84" s="417"/>
      <c r="DC84" s="197"/>
      <c r="DD84" s="430" t="str">
        <f t="shared" si="93"/>
        <v/>
      </c>
      <c r="DE84" s="431" t="str">
        <f t="shared" si="94"/>
        <v/>
      </c>
      <c r="DF84" s="428" t="str">
        <f t="shared" si="95"/>
        <v/>
      </c>
      <c r="DG84" s="450"/>
      <c r="DH84" s="417"/>
      <c r="DI84" s="197"/>
      <c r="DJ84" s="432"/>
      <c r="DK84" s="417"/>
      <c r="DL84" s="197"/>
      <c r="DM84" s="432"/>
      <c r="DN84" s="417"/>
      <c r="DO84" s="197"/>
      <c r="DP84" s="430" t="str">
        <f t="shared" si="96"/>
        <v/>
      </c>
      <c r="DQ84" s="431" t="str">
        <f t="shared" si="97"/>
        <v/>
      </c>
      <c r="DR84" s="428" t="str">
        <f t="shared" si="98"/>
        <v/>
      </c>
      <c r="DS84" s="432"/>
      <c r="DT84" s="417"/>
      <c r="DU84" s="197"/>
      <c r="DV84" s="402"/>
      <c r="DW84" s="669" t="b">
        <f t="shared" si="51"/>
        <v>1</v>
      </c>
      <c r="DX84" s="663" t="b">
        <f t="shared" si="52"/>
        <v>1</v>
      </c>
      <c r="DY84" s="666" t="b">
        <f t="shared" si="53"/>
        <v>1</v>
      </c>
      <c r="DZ84" s="663" t="b">
        <f t="shared" si="54"/>
        <v>1</v>
      </c>
      <c r="EA84" s="663" t="b">
        <f t="shared" si="55"/>
        <v>1</v>
      </c>
      <c r="EB84" s="666" t="b">
        <f t="shared" si="56"/>
        <v>1</v>
      </c>
      <c r="EC84" s="663" t="b">
        <f t="shared" si="57"/>
        <v>1</v>
      </c>
      <c r="ED84" s="663" t="b">
        <f t="shared" si="99"/>
        <v>1</v>
      </c>
      <c r="EE84" s="666" t="b">
        <f t="shared" si="58"/>
        <v>1</v>
      </c>
      <c r="EF84" s="665" t="b">
        <f t="shared" si="59"/>
        <v>0</v>
      </c>
      <c r="EG84" s="663" t="b">
        <f t="shared" si="60"/>
        <v>0</v>
      </c>
      <c r="EH84" s="666" t="b">
        <f t="shared" si="61"/>
        <v>1</v>
      </c>
      <c r="EI84" s="663" t="b">
        <f t="shared" si="62"/>
        <v>0</v>
      </c>
      <c r="EJ84" s="663" t="b">
        <f t="shared" si="63"/>
        <v>0</v>
      </c>
      <c r="EK84" s="666" t="b">
        <f t="shared" si="64"/>
        <v>1</v>
      </c>
      <c r="EL84" s="663" t="b">
        <f t="shared" si="65"/>
        <v>0</v>
      </c>
      <c r="EM84" s="663" t="b">
        <f t="shared" si="100"/>
        <v>0</v>
      </c>
      <c r="EN84" s="666" t="b">
        <f t="shared" si="66"/>
        <v>1</v>
      </c>
      <c r="EO84" s="401"/>
    </row>
    <row r="85" spans="1:145">
      <c r="A85" s="464" t="s">
        <v>372</v>
      </c>
      <c r="B85" s="469" t="s">
        <v>11</v>
      </c>
      <c r="C85" s="464">
        <v>137351</v>
      </c>
      <c r="D85" s="470">
        <v>1</v>
      </c>
      <c r="E85" s="414">
        <v>7613</v>
      </c>
      <c r="F85" s="416">
        <v>8390</v>
      </c>
      <c r="G85" s="416">
        <v>8473</v>
      </c>
      <c r="H85" s="416">
        <v>5629</v>
      </c>
      <c r="I85" s="417">
        <v>8053</v>
      </c>
      <c r="J85" s="417">
        <v>10176</v>
      </c>
      <c r="K85" s="419">
        <v>11212</v>
      </c>
      <c r="L85" s="414">
        <v>2244</v>
      </c>
      <c r="M85" s="416">
        <v>2538</v>
      </c>
      <c r="N85" s="416">
        <v>3127</v>
      </c>
      <c r="O85" s="448">
        <v>3359</v>
      </c>
      <c r="P85" s="448">
        <v>3772</v>
      </c>
      <c r="Q85" s="834">
        <v>4261</v>
      </c>
      <c r="R85" s="416">
        <v>4976</v>
      </c>
      <c r="S85" s="416">
        <v>4568</v>
      </c>
      <c r="T85" s="416">
        <v>4349</v>
      </c>
      <c r="U85" s="416">
        <v>4399</v>
      </c>
      <c r="V85" s="417">
        <v>4143</v>
      </c>
      <c r="W85" s="419">
        <v>4395</v>
      </c>
      <c r="X85" s="414">
        <v>3</v>
      </c>
      <c r="Y85" s="416"/>
      <c r="Z85" s="416">
        <v>0</v>
      </c>
      <c r="AA85" s="448">
        <v>40</v>
      </c>
      <c r="AB85" s="448"/>
      <c r="AC85" s="416"/>
      <c r="AD85" s="416"/>
      <c r="AE85" s="416"/>
      <c r="AF85" s="416"/>
      <c r="AG85" s="416"/>
      <c r="AH85" s="417"/>
      <c r="AI85" s="419"/>
      <c r="AJ85" s="420">
        <f t="shared" si="69"/>
        <v>2241</v>
      </c>
      <c r="AK85" s="421">
        <f t="shared" si="70"/>
        <v>2538</v>
      </c>
      <c r="AL85" s="421">
        <f t="shared" si="71"/>
        <v>3127</v>
      </c>
      <c r="AM85" s="421">
        <f t="shared" si="72"/>
        <v>3319</v>
      </c>
      <c r="AN85" s="421">
        <f t="shared" si="73"/>
        <v>3772</v>
      </c>
      <c r="AO85" s="421">
        <f t="shared" si="74"/>
        <v>4261</v>
      </c>
      <c r="AP85" s="421">
        <f t="shared" si="75"/>
        <v>4976</v>
      </c>
      <c r="AQ85" s="421">
        <f t="shared" si="76"/>
        <v>4568</v>
      </c>
      <c r="AR85" s="421">
        <f t="shared" si="77"/>
        <v>4349</v>
      </c>
      <c r="AS85" s="421">
        <f t="shared" si="78"/>
        <v>4399</v>
      </c>
      <c r="AT85" s="421">
        <f t="shared" si="79"/>
        <v>4143</v>
      </c>
      <c r="AU85" s="422">
        <f t="shared" si="80"/>
        <v>4395</v>
      </c>
      <c r="AV85" s="423">
        <v>3624</v>
      </c>
      <c r="AW85" s="417">
        <v>3582</v>
      </c>
      <c r="AX85" s="419">
        <v>3780</v>
      </c>
      <c r="AY85" s="414">
        <v>88</v>
      </c>
      <c r="AZ85" s="417">
        <v>58</v>
      </c>
      <c r="BA85" s="442"/>
      <c r="BB85" s="420">
        <f t="shared" si="81"/>
        <v>687</v>
      </c>
      <c r="BC85" s="421">
        <f t="shared" si="82"/>
        <v>503</v>
      </c>
      <c r="BD85" s="422">
        <f t="shared" si="83"/>
        <v>615</v>
      </c>
      <c r="BE85" s="176">
        <v>1840</v>
      </c>
      <c r="BF85" s="417">
        <v>2022</v>
      </c>
      <c r="BG85" s="419">
        <v>2395</v>
      </c>
      <c r="BH85" s="178">
        <v>299</v>
      </c>
      <c r="BI85" s="417">
        <v>683</v>
      </c>
      <c r="BJ85" s="419">
        <v>408</v>
      </c>
      <c r="BK85" s="178">
        <v>285</v>
      </c>
      <c r="BL85" s="417">
        <v>293</v>
      </c>
      <c r="BM85" s="419">
        <v>378</v>
      </c>
      <c r="BN85" s="426">
        <f t="shared" si="84"/>
        <v>1348</v>
      </c>
      <c r="BO85" s="427">
        <f t="shared" si="85"/>
        <v>1263</v>
      </c>
      <c r="BP85" s="428">
        <f t="shared" si="86"/>
        <v>1795</v>
      </c>
      <c r="BQ85" s="178">
        <v>1264</v>
      </c>
      <c r="BR85" s="417">
        <v>1386</v>
      </c>
      <c r="BS85" s="419">
        <v>1700</v>
      </c>
      <c r="BT85" s="198"/>
      <c r="BU85" s="177"/>
      <c r="BV85" s="177"/>
      <c r="BW85" s="417"/>
      <c r="BX85" s="417"/>
      <c r="BY85" s="197"/>
      <c r="BZ85" s="178"/>
      <c r="CA85" s="177"/>
      <c r="CB85" s="177"/>
      <c r="CC85" s="177"/>
      <c r="CD85" s="177"/>
      <c r="CE85" s="177"/>
      <c r="CF85" s="417"/>
      <c r="CG85" s="197"/>
      <c r="CH85" s="178"/>
      <c r="CI85" s="177"/>
      <c r="CJ85" s="177"/>
      <c r="CK85" s="177"/>
      <c r="CL85" s="177"/>
      <c r="CM85" s="177"/>
      <c r="CN85" s="417"/>
      <c r="CO85" s="419"/>
      <c r="CP85" s="420"/>
      <c r="CQ85" s="421"/>
      <c r="CR85" s="421" t="str">
        <f t="shared" si="87"/>
        <v/>
      </c>
      <c r="CS85" s="421" t="str">
        <f t="shared" si="88"/>
        <v/>
      </c>
      <c r="CT85" s="421" t="str">
        <f t="shared" si="89"/>
        <v/>
      </c>
      <c r="CU85" s="421" t="str">
        <f t="shared" si="90"/>
        <v/>
      </c>
      <c r="CV85" s="421" t="str">
        <f t="shared" si="91"/>
        <v/>
      </c>
      <c r="CW85" s="429" t="str">
        <f t="shared" si="92"/>
        <v/>
      </c>
      <c r="CX85" s="449"/>
      <c r="CY85" s="417"/>
      <c r="CZ85" s="468"/>
      <c r="DA85" s="432"/>
      <c r="DB85" s="417"/>
      <c r="DC85" s="197"/>
      <c r="DD85" s="430" t="str">
        <f t="shared" si="93"/>
        <v/>
      </c>
      <c r="DE85" s="431" t="str">
        <f t="shared" si="94"/>
        <v/>
      </c>
      <c r="DF85" s="428" t="str">
        <f t="shared" si="95"/>
        <v/>
      </c>
      <c r="DG85" s="450"/>
      <c r="DH85" s="417"/>
      <c r="DI85" s="197"/>
      <c r="DJ85" s="432"/>
      <c r="DK85" s="417"/>
      <c r="DL85" s="197"/>
      <c r="DM85" s="432"/>
      <c r="DN85" s="417"/>
      <c r="DO85" s="197"/>
      <c r="DP85" s="430" t="str">
        <f t="shared" si="96"/>
        <v/>
      </c>
      <c r="DQ85" s="431" t="str">
        <f t="shared" si="97"/>
        <v/>
      </c>
      <c r="DR85" s="428" t="str">
        <f t="shared" si="98"/>
        <v/>
      </c>
      <c r="DS85" s="432"/>
      <c r="DT85" s="417"/>
      <c r="DU85" s="197"/>
      <c r="DV85" s="402"/>
      <c r="DW85" s="669" t="b">
        <f t="shared" si="51"/>
        <v>1</v>
      </c>
      <c r="DX85" s="663" t="b">
        <f t="shared" si="52"/>
        <v>1</v>
      </c>
      <c r="DY85" s="666" t="b">
        <f t="shared" si="53"/>
        <v>1</v>
      </c>
      <c r="DZ85" s="663" t="b">
        <f t="shared" si="54"/>
        <v>1</v>
      </c>
      <c r="EA85" s="663" t="b">
        <f t="shared" si="55"/>
        <v>1</v>
      </c>
      <c r="EB85" s="666" t="b">
        <f t="shared" si="56"/>
        <v>1</v>
      </c>
      <c r="EC85" s="663" t="b">
        <f t="shared" si="57"/>
        <v>1</v>
      </c>
      <c r="ED85" s="663" t="b">
        <f t="shared" si="99"/>
        <v>1</v>
      </c>
      <c r="EE85" s="666" t="b">
        <f t="shared" si="58"/>
        <v>1</v>
      </c>
      <c r="EF85" s="665" t="b">
        <f t="shared" si="59"/>
        <v>0</v>
      </c>
      <c r="EG85" s="663" t="b">
        <f t="shared" si="60"/>
        <v>0</v>
      </c>
      <c r="EH85" s="666" t="b">
        <f t="shared" si="61"/>
        <v>1</v>
      </c>
      <c r="EI85" s="663" t="b">
        <f t="shared" si="62"/>
        <v>0</v>
      </c>
      <c r="EJ85" s="663" t="b">
        <f t="shared" si="63"/>
        <v>0</v>
      </c>
      <c r="EK85" s="666" t="b">
        <f t="shared" si="64"/>
        <v>1</v>
      </c>
      <c r="EL85" s="663" t="b">
        <f t="shared" si="65"/>
        <v>0</v>
      </c>
      <c r="EM85" s="663" t="b">
        <f t="shared" si="100"/>
        <v>0</v>
      </c>
      <c r="EN85" s="666" t="b">
        <f t="shared" si="66"/>
        <v>1</v>
      </c>
      <c r="EO85" s="401"/>
    </row>
    <row r="86" spans="1:145">
      <c r="A86" s="464" t="s">
        <v>372</v>
      </c>
      <c r="B86" s="469" t="s">
        <v>12</v>
      </c>
      <c r="C86" s="464">
        <v>133669</v>
      </c>
      <c r="D86" s="470">
        <v>2</v>
      </c>
      <c r="E86" s="414">
        <v>6013</v>
      </c>
      <c r="F86" s="416">
        <v>5615</v>
      </c>
      <c r="G86" s="416">
        <v>2534</v>
      </c>
      <c r="H86" s="416">
        <v>5539</v>
      </c>
      <c r="I86" s="417">
        <v>6201</v>
      </c>
      <c r="J86" s="417">
        <v>5795</v>
      </c>
      <c r="K86" s="419">
        <v>5670</v>
      </c>
      <c r="L86" s="414">
        <v>1176</v>
      </c>
      <c r="M86" s="416">
        <v>1310</v>
      </c>
      <c r="N86" s="416">
        <v>1444</v>
      </c>
      <c r="O86" s="448">
        <v>1838</v>
      </c>
      <c r="P86" s="448">
        <v>1967</v>
      </c>
      <c r="Q86" s="834">
        <v>2027</v>
      </c>
      <c r="R86" s="834">
        <v>2041</v>
      </c>
      <c r="S86" s="834">
        <v>2287</v>
      </c>
      <c r="T86" s="834">
        <v>2086</v>
      </c>
      <c r="U86" s="834">
        <v>2195</v>
      </c>
      <c r="V86" s="417">
        <v>2563</v>
      </c>
      <c r="W86" s="419">
        <v>2688</v>
      </c>
      <c r="X86" s="414">
        <v>1</v>
      </c>
      <c r="Y86" s="416">
        <v>1</v>
      </c>
      <c r="Z86" s="416">
        <v>21</v>
      </c>
      <c r="AA86" s="448">
        <v>20</v>
      </c>
      <c r="AB86" s="448"/>
      <c r="AC86" s="416"/>
      <c r="AD86" s="416"/>
      <c r="AE86" s="416"/>
      <c r="AF86" s="416"/>
      <c r="AG86" s="416"/>
      <c r="AH86" s="417"/>
      <c r="AI86" s="419"/>
      <c r="AJ86" s="420">
        <f t="shared" si="69"/>
        <v>1175</v>
      </c>
      <c r="AK86" s="421">
        <f t="shared" si="70"/>
        <v>1309</v>
      </c>
      <c r="AL86" s="421">
        <f t="shared" si="71"/>
        <v>1423</v>
      </c>
      <c r="AM86" s="421">
        <f t="shared" si="72"/>
        <v>1818</v>
      </c>
      <c r="AN86" s="421">
        <f t="shared" si="73"/>
        <v>1967</v>
      </c>
      <c r="AO86" s="421">
        <f t="shared" si="74"/>
        <v>2027</v>
      </c>
      <c r="AP86" s="421">
        <f t="shared" si="75"/>
        <v>2041</v>
      </c>
      <c r="AQ86" s="421">
        <f t="shared" si="76"/>
        <v>2287</v>
      </c>
      <c r="AR86" s="421">
        <f t="shared" si="77"/>
        <v>2086</v>
      </c>
      <c r="AS86" s="421">
        <f t="shared" si="78"/>
        <v>2195</v>
      </c>
      <c r="AT86" s="421">
        <f t="shared" si="79"/>
        <v>2563</v>
      </c>
      <c r="AU86" s="422">
        <f t="shared" si="80"/>
        <v>2688</v>
      </c>
      <c r="AV86" s="423">
        <v>1633</v>
      </c>
      <c r="AW86" s="417">
        <v>1951</v>
      </c>
      <c r="AX86" s="419">
        <v>2118</v>
      </c>
      <c r="AY86" s="414">
        <v>64</v>
      </c>
      <c r="AZ86" s="417">
        <v>29</v>
      </c>
      <c r="BA86" s="442"/>
      <c r="BB86" s="420">
        <f t="shared" si="81"/>
        <v>498</v>
      </c>
      <c r="BC86" s="421">
        <f t="shared" si="82"/>
        <v>583</v>
      </c>
      <c r="BD86" s="422">
        <f t="shared" si="83"/>
        <v>570</v>
      </c>
      <c r="BE86" s="176">
        <v>734</v>
      </c>
      <c r="BF86" s="417">
        <v>786</v>
      </c>
      <c r="BG86" s="419">
        <v>783</v>
      </c>
      <c r="BH86" s="178">
        <v>140</v>
      </c>
      <c r="BI86" s="417">
        <v>289</v>
      </c>
      <c r="BJ86" s="419">
        <v>155</v>
      </c>
      <c r="BK86" s="178">
        <v>236</v>
      </c>
      <c r="BL86" s="417">
        <v>243</v>
      </c>
      <c r="BM86" s="419">
        <v>249</v>
      </c>
      <c r="BN86" s="426">
        <f t="shared" si="84"/>
        <v>857</v>
      </c>
      <c r="BO86" s="427">
        <f t="shared" si="85"/>
        <v>709</v>
      </c>
      <c r="BP86" s="428">
        <f t="shared" si="86"/>
        <v>854</v>
      </c>
      <c r="BQ86" s="178">
        <v>489</v>
      </c>
      <c r="BR86" s="417">
        <v>560</v>
      </c>
      <c r="BS86" s="419">
        <v>626</v>
      </c>
      <c r="BT86" s="198"/>
      <c r="BU86" s="177"/>
      <c r="BV86" s="177"/>
      <c r="BW86" s="417"/>
      <c r="BX86" s="417"/>
      <c r="BY86" s="197"/>
      <c r="BZ86" s="178"/>
      <c r="CA86" s="177"/>
      <c r="CB86" s="177"/>
      <c r="CC86" s="177"/>
      <c r="CD86" s="177"/>
      <c r="CE86" s="177"/>
      <c r="CF86" s="417"/>
      <c r="CG86" s="197"/>
      <c r="CH86" s="178"/>
      <c r="CI86" s="177"/>
      <c r="CJ86" s="177"/>
      <c r="CK86" s="177"/>
      <c r="CL86" s="177"/>
      <c r="CM86" s="177"/>
      <c r="CN86" s="417"/>
      <c r="CO86" s="419"/>
      <c r="CP86" s="420"/>
      <c r="CQ86" s="421"/>
      <c r="CR86" s="421" t="str">
        <f t="shared" si="87"/>
        <v/>
      </c>
      <c r="CS86" s="421" t="str">
        <f t="shared" si="88"/>
        <v/>
      </c>
      <c r="CT86" s="421" t="str">
        <f t="shared" si="89"/>
        <v/>
      </c>
      <c r="CU86" s="421" t="str">
        <f t="shared" si="90"/>
        <v/>
      </c>
      <c r="CV86" s="421" t="str">
        <f t="shared" si="91"/>
        <v/>
      </c>
      <c r="CW86" s="429" t="str">
        <f t="shared" si="92"/>
        <v/>
      </c>
      <c r="CX86" s="449"/>
      <c r="CY86" s="417"/>
      <c r="CZ86" s="468"/>
      <c r="DA86" s="432"/>
      <c r="DB86" s="417"/>
      <c r="DC86" s="197"/>
      <c r="DD86" s="430" t="str">
        <f t="shared" si="93"/>
        <v/>
      </c>
      <c r="DE86" s="431" t="str">
        <f t="shared" si="94"/>
        <v/>
      </c>
      <c r="DF86" s="428" t="str">
        <f t="shared" si="95"/>
        <v/>
      </c>
      <c r="DG86" s="450"/>
      <c r="DH86" s="417"/>
      <c r="DI86" s="197"/>
      <c r="DJ86" s="432"/>
      <c r="DK86" s="417"/>
      <c r="DL86" s="197"/>
      <c r="DM86" s="432"/>
      <c r="DN86" s="417"/>
      <c r="DO86" s="197"/>
      <c r="DP86" s="430" t="str">
        <f t="shared" si="96"/>
        <v/>
      </c>
      <c r="DQ86" s="431" t="str">
        <f t="shared" si="97"/>
        <v/>
      </c>
      <c r="DR86" s="428" t="str">
        <f t="shared" si="98"/>
        <v/>
      </c>
      <c r="DS86" s="432"/>
      <c r="DT86" s="417"/>
      <c r="DU86" s="197"/>
      <c r="DV86" s="402"/>
      <c r="DW86" s="669" t="b">
        <f t="shared" si="51"/>
        <v>1</v>
      </c>
      <c r="DX86" s="663" t="b">
        <f t="shared" si="52"/>
        <v>1</v>
      </c>
      <c r="DY86" s="666" t="b">
        <f t="shared" si="53"/>
        <v>1</v>
      </c>
      <c r="DZ86" s="663" t="b">
        <f t="shared" si="54"/>
        <v>1</v>
      </c>
      <c r="EA86" s="663" t="b">
        <f t="shared" si="55"/>
        <v>1</v>
      </c>
      <c r="EB86" s="666" t="b">
        <f t="shared" si="56"/>
        <v>1</v>
      </c>
      <c r="EC86" s="663" t="b">
        <f t="shared" si="57"/>
        <v>1</v>
      </c>
      <c r="ED86" s="663" t="b">
        <f t="shared" si="99"/>
        <v>1</v>
      </c>
      <c r="EE86" s="666" t="b">
        <f t="shared" si="58"/>
        <v>1</v>
      </c>
      <c r="EF86" s="665" t="b">
        <f t="shared" si="59"/>
        <v>0</v>
      </c>
      <c r="EG86" s="663" t="b">
        <f t="shared" si="60"/>
        <v>0</v>
      </c>
      <c r="EH86" s="666" t="b">
        <f t="shared" si="61"/>
        <v>1</v>
      </c>
      <c r="EI86" s="663" t="b">
        <f t="shared" si="62"/>
        <v>0</v>
      </c>
      <c r="EJ86" s="663" t="b">
        <f t="shared" si="63"/>
        <v>0</v>
      </c>
      <c r="EK86" s="666" t="b">
        <f t="shared" si="64"/>
        <v>1</v>
      </c>
      <c r="EL86" s="663" t="b">
        <f t="shared" si="65"/>
        <v>0</v>
      </c>
      <c r="EM86" s="663" t="b">
        <f t="shared" si="100"/>
        <v>0</v>
      </c>
      <c r="EN86" s="666" t="b">
        <f t="shared" si="66"/>
        <v>1</v>
      </c>
      <c r="EO86" s="401"/>
    </row>
    <row r="87" spans="1:145">
      <c r="A87" s="464" t="s">
        <v>372</v>
      </c>
      <c r="B87" s="469" t="s">
        <v>15</v>
      </c>
      <c r="C87" s="464">
        <v>133650</v>
      </c>
      <c r="D87" s="470">
        <v>3</v>
      </c>
      <c r="E87" s="414">
        <v>3863</v>
      </c>
      <c r="F87" s="416">
        <v>9969</v>
      </c>
      <c r="G87" s="416">
        <v>10221</v>
      </c>
      <c r="H87" s="416">
        <v>3038</v>
      </c>
      <c r="I87" s="417">
        <v>2067</v>
      </c>
      <c r="J87" s="417">
        <v>2096</v>
      </c>
      <c r="K87" s="419">
        <v>2516</v>
      </c>
      <c r="L87" s="414">
        <v>1892</v>
      </c>
      <c r="M87" s="416">
        <v>2216</v>
      </c>
      <c r="N87" s="834">
        <v>2222</v>
      </c>
      <c r="O87" s="834">
        <v>2148</v>
      </c>
      <c r="P87" s="834">
        <v>2256</v>
      </c>
      <c r="Q87" s="834">
        <v>2099</v>
      </c>
      <c r="R87" s="834">
        <v>2371</v>
      </c>
      <c r="S87" s="834">
        <v>2097</v>
      </c>
      <c r="T87" s="834">
        <v>1532</v>
      </c>
      <c r="U87" s="416">
        <v>1615</v>
      </c>
      <c r="V87" s="417">
        <v>1854</v>
      </c>
      <c r="W87" s="419">
        <v>2046</v>
      </c>
      <c r="X87" s="414">
        <v>3</v>
      </c>
      <c r="Y87" s="416">
        <v>3</v>
      </c>
      <c r="Z87" s="416">
        <v>37</v>
      </c>
      <c r="AA87" s="448">
        <v>27</v>
      </c>
      <c r="AB87" s="448"/>
      <c r="AC87" s="416"/>
      <c r="AD87" s="416"/>
      <c r="AE87" s="416"/>
      <c r="AF87" s="416"/>
      <c r="AG87" s="416"/>
      <c r="AH87" s="417"/>
      <c r="AI87" s="419"/>
      <c r="AJ87" s="420">
        <f t="shared" si="69"/>
        <v>1889</v>
      </c>
      <c r="AK87" s="421">
        <f t="shared" si="70"/>
        <v>2213</v>
      </c>
      <c r="AL87" s="421">
        <f t="shared" si="71"/>
        <v>2185</v>
      </c>
      <c r="AM87" s="421">
        <f t="shared" si="72"/>
        <v>2121</v>
      </c>
      <c r="AN87" s="421">
        <f t="shared" si="73"/>
        <v>2256</v>
      </c>
      <c r="AO87" s="421">
        <f t="shared" si="74"/>
        <v>2099</v>
      </c>
      <c r="AP87" s="421">
        <f t="shared" si="75"/>
        <v>2371</v>
      </c>
      <c r="AQ87" s="421">
        <f t="shared" si="76"/>
        <v>2097</v>
      </c>
      <c r="AR87" s="421">
        <f t="shared" si="77"/>
        <v>1532</v>
      </c>
      <c r="AS87" s="421">
        <f t="shared" si="78"/>
        <v>1615</v>
      </c>
      <c r="AT87" s="421">
        <f t="shared" si="79"/>
        <v>1854</v>
      </c>
      <c r="AU87" s="422">
        <f t="shared" si="80"/>
        <v>2046</v>
      </c>
      <c r="AV87" s="423">
        <v>1319</v>
      </c>
      <c r="AW87" s="417">
        <v>1549</v>
      </c>
      <c r="AX87" s="419">
        <v>1606</v>
      </c>
      <c r="AY87" s="414">
        <v>12</v>
      </c>
      <c r="AZ87" s="417">
        <v>6</v>
      </c>
      <c r="BA87" s="442"/>
      <c r="BB87" s="420">
        <f t="shared" si="81"/>
        <v>284</v>
      </c>
      <c r="BC87" s="421">
        <f t="shared" si="82"/>
        <v>299</v>
      </c>
      <c r="BD87" s="422">
        <f t="shared" si="83"/>
        <v>440</v>
      </c>
      <c r="BE87" s="176">
        <v>872</v>
      </c>
      <c r="BF87" s="417">
        <v>846</v>
      </c>
      <c r="BG87" s="419">
        <v>927</v>
      </c>
      <c r="BH87" s="178">
        <v>204</v>
      </c>
      <c r="BI87" s="417">
        <v>506</v>
      </c>
      <c r="BJ87" s="419">
        <v>272</v>
      </c>
      <c r="BK87" s="178">
        <v>130</v>
      </c>
      <c r="BL87" s="417">
        <v>117</v>
      </c>
      <c r="BM87" s="419">
        <v>128</v>
      </c>
      <c r="BN87" s="426">
        <f t="shared" si="84"/>
        <v>1050</v>
      </c>
      <c r="BO87" s="427">
        <f t="shared" si="85"/>
        <v>630</v>
      </c>
      <c r="BP87" s="428">
        <f t="shared" si="86"/>
        <v>1044</v>
      </c>
      <c r="BQ87" s="178">
        <v>968</v>
      </c>
      <c r="BR87" s="417">
        <v>1133</v>
      </c>
      <c r="BS87" s="419">
        <v>1095</v>
      </c>
      <c r="BT87" s="198"/>
      <c r="BU87" s="177"/>
      <c r="BV87" s="177"/>
      <c r="BW87" s="417"/>
      <c r="BX87" s="417"/>
      <c r="BY87" s="197"/>
      <c r="BZ87" s="178"/>
      <c r="CA87" s="177"/>
      <c r="CB87" s="177"/>
      <c r="CC87" s="177"/>
      <c r="CD87" s="177"/>
      <c r="CE87" s="177"/>
      <c r="CF87" s="417"/>
      <c r="CG87" s="197"/>
      <c r="CH87" s="178"/>
      <c r="CI87" s="177"/>
      <c r="CJ87" s="177"/>
      <c r="CK87" s="177"/>
      <c r="CL87" s="177"/>
      <c r="CM87" s="177"/>
      <c r="CN87" s="417"/>
      <c r="CO87" s="419"/>
      <c r="CP87" s="420"/>
      <c r="CQ87" s="421"/>
      <c r="CR87" s="421" t="str">
        <f t="shared" si="87"/>
        <v/>
      </c>
      <c r="CS87" s="421" t="str">
        <f t="shared" si="88"/>
        <v/>
      </c>
      <c r="CT87" s="421" t="str">
        <f t="shared" si="89"/>
        <v/>
      </c>
      <c r="CU87" s="421" t="str">
        <f t="shared" si="90"/>
        <v/>
      </c>
      <c r="CV87" s="421" t="str">
        <f t="shared" si="91"/>
        <v/>
      </c>
      <c r="CW87" s="429" t="str">
        <f t="shared" si="92"/>
        <v/>
      </c>
      <c r="CX87" s="449"/>
      <c r="CY87" s="417"/>
      <c r="CZ87" s="468"/>
      <c r="DA87" s="432"/>
      <c r="DB87" s="417"/>
      <c r="DC87" s="197"/>
      <c r="DD87" s="430" t="str">
        <f t="shared" si="93"/>
        <v/>
      </c>
      <c r="DE87" s="431" t="str">
        <f t="shared" si="94"/>
        <v/>
      </c>
      <c r="DF87" s="428" t="str">
        <f t="shared" si="95"/>
        <v/>
      </c>
      <c r="DG87" s="450"/>
      <c r="DH87" s="417"/>
      <c r="DI87" s="197"/>
      <c r="DJ87" s="432"/>
      <c r="DK87" s="417"/>
      <c r="DL87" s="197"/>
      <c r="DM87" s="432"/>
      <c r="DN87" s="417"/>
      <c r="DO87" s="197"/>
      <c r="DP87" s="430" t="str">
        <f t="shared" si="96"/>
        <v/>
      </c>
      <c r="DQ87" s="431" t="str">
        <f t="shared" si="97"/>
        <v/>
      </c>
      <c r="DR87" s="428" t="str">
        <f t="shared" si="98"/>
        <v/>
      </c>
      <c r="DS87" s="432"/>
      <c r="DT87" s="417"/>
      <c r="DU87" s="197"/>
      <c r="DV87" s="402"/>
      <c r="DW87" s="669" t="b">
        <f t="shared" si="51"/>
        <v>1</v>
      </c>
      <c r="DX87" s="663" t="b">
        <f t="shared" si="52"/>
        <v>1</v>
      </c>
      <c r="DY87" s="666" t="b">
        <f t="shared" si="53"/>
        <v>1</v>
      </c>
      <c r="DZ87" s="663" t="b">
        <f t="shared" si="54"/>
        <v>1</v>
      </c>
      <c r="EA87" s="663" t="b">
        <f t="shared" si="55"/>
        <v>1</v>
      </c>
      <c r="EB87" s="666" t="b">
        <f t="shared" si="56"/>
        <v>1</v>
      </c>
      <c r="EC87" s="663" t="b">
        <f t="shared" si="57"/>
        <v>1</v>
      </c>
      <c r="ED87" s="663" t="b">
        <f t="shared" si="99"/>
        <v>1</v>
      </c>
      <c r="EE87" s="666" t="b">
        <f t="shared" si="58"/>
        <v>1</v>
      </c>
      <c r="EF87" s="665" t="b">
        <f t="shared" si="59"/>
        <v>0</v>
      </c>
      <c r="EG87" s="663" t="b">
        <f t="shared" si="60"/>
        <v>0</v>
      </c>
      <c r="EH87" s="666" t="b">
        <f t="shared" si="61"/>
        <v>1</v>
      </c>
      <c r="EI87" s="663" t="b">
        <f t="shared" si="62"/>
        <v>0</v>
      </c>
      <c r="EJ87" s="663" t="b">
        <f t="shared" si="63"/>
        <v>0</v>
      </c>
      <c r="EK87" s="666" t="b">
        <f t="shared" si="64"/>
        <v>1</v>
      </c>
      <c r="EL87" s="663" t="b">
        <f t="shared" si="65"/>
        <v>0</v>
      </c>
      <c r="EM87" s="663" t="b">
        <f t="shared" si="100"/>
        <v>0</v>
      </c>
      <c r="EN87" s="666" t="b">
        <f t="shared" si="66"/>
        <v>1</v>
      </c>
      <c r="EO87" s="401"/>
    </row>
    <row r="88" spans="1:145">
      <c r="A88" s="464" t="s">
        <v>372</v>
      </c>
      <c r="B88" s="469" t="s">
        <v>16</v>
      </c>
      <c r="C88" s="464">
        <v>136172</v>
      </c>
      <c r="D88" s="470">
        <v>3</v>
      </c>
      <c r="E88" s="414">
        <v>3343</v>
      </c>
      <c r="F88" s="416">
        <v>3367</v>
      </c>
      <c r="G88" s="416">
        <v>3864</v>
      </c>
      <c r="H88" s="416">
        <v>4113</v>
      </c>
      <c r="I88" s="417">
        <v>4189</v>
      </c>
      <c r="J88" s="417">
        <v>3952</v>
      </c>
      <c r="K88" s="419">
        <v>2931</v>
      </c>
      <c r="L88" s="414">
        <v>1105</v>
      </c>
      <c r="M88" s="416">
        <v>1371</v>
      </c>
      <c r="N88" s="416">
        <v>1515</v>
      </c>
      <c r="O88" s="834">
        <v>1601</v>
      </c>
      <c r="P88" s="834">
        <v>1704</v>
      </c>
      <c r="Q88" s="416">
        <v>1867</v>
      </c>
      <c r="R88" s="834">
        <v>1932</v>
      </c>
      <c r="S88" s="416">
        <v>2228</v>
      </c>
      <c r="T88" s="416">
        <v>2297</v>
      </c>
      <c r="U88" s="416">
        <v>2308</v>
      </c>
      <c r="V88" s="417">
        <v>2048</v>
      </c>
      <c r="W88" s="419">
        <v>1694</v>
      </c>
      <c r="X88" s="414"/>
      <c r="Y88" s="416"/>
      <c r="Z88" s="416">
        <v>15</v>
      </c>
      <c r="AA88" s="448">
        <v>23</v>
      </c>
      <c r="AB88" s="448"/>
      <c r="AC88" s="416"/>
      <c r="AD88" s="416"/>
      <c r="AE88" s="416"/>
      <c r="AF88" s="416"/>
      <c r="AG88" s="416"/>
      <c r="AH88" s="417"/>
      <c r="AI88" s="419"/>
      <c r="AJ88" s="420">
        <f t="shared" si="69"/>
        <v>1105</v>
      </c>
      <c r="AK88" s="421">
        <f t="shared" si="70"/>
        <v>1371</v>
      </c>
      <c r="AL88" s="421">
        <f t="shared" si="71"/>
        <v>1500</v>
      </c>
      <c r="AM88" s="421">
        <f t="shared" si="72"/>
        <v>1578</v>
      </c>
      <c r="AN88" s="421">
        <f t="shared" si="73"/>
        <v>1704</v>
      </c>
      <c r="AO88" s="421">
        <f t="shared" si="74"/>
        <v>1867</v>
      </c>
      <c r="AP88" s="421">
        <f t="shared" si="75"/>
        <v>1932</v>
      </c>
      <c r="AQ88" s="421">
        <f t="shared" si="76"/>
        <v>2228</v>
      </c>
      <c r="AR88" s="421">
        <f t="shared" si="77"/>
        <v>2297</v>
      </c>
      <c r="AS88" s="421">
        <f t="shared" si="78"/>
        <v>2308</v>
      </c>
      <c r="AT88" s="421">
        <f t="shared" si="79"/>
        <v>2048</v>
      </c>
      <c r="AU88" s="422">
        <f t="shared" si="80"/>
        <v>1694</v>
      </c>
      <c r="AV88" s="423">
        <v>1782</v>
      </c>
      <c r="AW88" s="417">
        <v>1578</v>
      </c>
      <c r="AX88" s="419">
        <v>1405</v>
      </c>
      <c r="AY88" s="414">
        <v>66</v>
      </c>
      <c r="AZ88" s="417">
        <v>52</v>
      </c>
      <c r="BA88" s="442"/>
      <c r="BB88" s="420">
        <f t="shared" si="81"/>
        <v>460</v>
      </c>
      <c r="BC88" s="421">
        <f t="shared" si="82"/>
        <v>418</v>
      </c>
      <c r="BD88" s="422">
        <f t="shared" si="83"/>
        <v>289</v>
      </c>
      <c r="BE88" s="176">
        <v>776</v>
      </c>
      <c r="BF88" s="417">
        <v>843</v>
      </c>
      <c r="BG88" s="419">
        <v>946</v>
      </c>
      <c r="BH88" s="178">
        <v>107</v>
      </c>
      <c r="BI88" s="417">
        <v>238</v>
      </c>
      <c r="BJ88" s="419">
        <v>118</v>
      </c>
      <c r="BK88" s="178">
        <v>217</v>
      </c>
      <c r="BL88" s="417">
        <v>241</v>
      </c>
      <c r="BM88" s="419">
        <v>235</v>
      </c>
      <c r="BN88" s="426">
        <f t="shared" si="84"/>
        <v>604</v>
      </c>
      <c r="BO88" s="427">
        <f t="shared" si="85"/>
        <v>545</v>
      </c>
      <c r="BP88" s="428">
        <f t="shared" si="86"/>
        <v>633</v>
      </c>
      <c r="BQ88" s="178">
        <v>600</v>
      </c>
      <c r="BR88" s="417">
        <v>713</v>
      </c>
      <c r="BS88" s="419">
        <v>811</v>
      </c>
      <c r="BT88" s="198"/>
      <c r="BU88" s="177"/>
      <c r="BV88" s="177"/>
      <c r="BW88" s="417"/>
      <c r="BX88" s="417"/>
      <c r="BY88" s="468"/>
      <c r="BZ88" s="178"/>
      <c r="CA88" s="177"/>
      <c r="CB88" s="177"/>
      <c r="CC88" s="177"/>
      <c r="CD88" s="177"/>
      <c r="CE88" s="177"/>
      <c r="CF88" s="417"/>
      <c r="CG88" s="468"/>
      <c r="CH88" s="178"/>
      <c r="CI88" s="177"/>
      <c r="CJ88" s="177"/>
      <c r="CK88" s="177"/>
      <c r="CL88" s="177"/>
      <c r="CM88" s="177"/>
      <c r="CN88" s="417"/>
      <c r="CO88" s="419"/>
      <c r="CP88" s="420"/>
      <c r="CQ88" s="421"/>
      <c r="CR88" s="421" t="str">
        <f t="shared" si="87"/>
        <v/>
      </c>
      <c r="CS88" s="421" t="str">
        <f t="shared" si="88"/>
        <v/>
      </c>
      <c r="CT88" s="421" t="str">
        <f t="shared" si="89"/>
        <v/>
      </c>
      <c r="CU88" s="421" t="str">
        <f t="shared" si="90"/>
        <v/>
      </c>
      <c r="CV88" s="421" t="str">
        <f t="shared" si="91"/>
        <v/>
      </c>
      <c r="CW88" s="429" t="str">
        <f t="shared" si="92"/>
        <v/>
      </c>
      <c r="CX88" s="449"/>
      <c r="CY88" s="417"/>
      <c r="CZ88" s="468"/>
      <c r="DA88" s="432"/>
      <c r="DB88" s="417"/>
      <c r="DC88" s="197"/>
      <c r="DD88" s="430" t="str">
        <f t="shared" si="93"/>
        <v/>
      </c>
      <c r="DE88" s="431" t="str">
        <f t="shared" si="94"/>
        <v/>
      </c>
      <c r="DF88" s="428" t="str">
        <f t="shared" si="95"/>
        <v/>
      </c>
      <c r="DG88" s="450"/>
      <c r="DH88" s="417"/>
      <c r="DI88" s="468"/>
      <c r="DJ88" s="432"/>
      <c r="DK88" s="417"/>
      <c r="DL88" s="197"/>
      <c r="DM88" s="432"/>
      <c r="DN88" s="417"/>
      <c r="DO88" s="468"/>
      <c r="DP88" s="430" t="str">
        <f t="shared" si="96"/>
        <v/>
      </c>
      <c r="DQ88" s="431" t="str">
        <f t="shared" si="97"/>
        <v/>
      </c>
      <c r="DR88" s="428" t="str">
        <f t="shared" si="98"/>
        <v/>
      </c>
      <c r="DS88" s="432"/>
      <c r="DT88" s="417"/>
      <c r="DU88" s="197"/>
      <c r="DV88" s="402"/>
      <c r="DW88" s="669" t="b">
        <f t="shared" si="51"/>
        <v>1</v>
      </c>
      <c r="DX88" s="663" t="b">
        <f t="shared" si="52"/>
        <v>1</v>
      </c>
      <c r="DY88" s="666" t="b">
        <f t="shared" si="53"/>
        <v>1</v>
      </c>
      <c r="DZ88" s="663" t="b">
        <f t="shared" si="54"/>
        <v>1</v>
      </c>
      <c r="EA88" s="663" t="b">
        <f t="shared" si="55"/>
        <v>1</v>
      </c>
      <c r="EB88" s="666" t="b">
        <f t="shared" si="56"/>
        <v>1</v>
      </c>
      <c r="EC88" s="663" t="b">
        <f t="shared" si="57"/>
        <v>1</v>
      </c>
      <c r="ED88" s="663" t="b">
        <f t="shared" si="99"/>
        <v>1</v>
      </c>
      <c r="EE88" s="666" t="b">
        <f t="shared" si="58"/>
        <v>1</v>
      </c>
      <c r="EF88" s="665" t="b">
        <f t="shared" si="59"/>
        <v>0</v>
      </c>
      <c r="EG88" s="663" t="b">
        <f t="shared" si="60"/>
        <v>0</v>
      </c>
      <c r="EH88" s="666" t="b">
        <f t="shared" si="61"/>
        <v>1</v>
      </c>
      <c r="EI88" s="663" t="b">
        <f t="shared" si="62"/>
        <v>0</v>
      </c>
      <c r="EJ88" s="663" t="b">
        <f t="shared" si="63"/>
        <v>0</v>
      </c>
      <c r="EK88" s="666" t="b">
        <f t="shared" si="64"/>
        <v>1</v>
      </c>
      <c r="EL88" s="663" t="b">
        <f t="shared" si="65"/>
        <v>0</v>
      </c>
      <c r="EM88" s="663" t="b">
        <f t="shared" si="100"/>
        <v>0</v>
      </c>
      <c r="EN88" s="666" t="b">
        <f t="shared" si="66"/>
        <v>1</v>
      </c>
      <c r="EO88" s="401"/>
    </row>
    <row r="89" spans="1:145">
      <c r="A89" s="464" t="s">
        <v>372</v>
      </c>
      <c r="B89" s="469" t="s">
        <v>17</v>
      </c>
      <c r="C89" s="464">
        <v>138354</v>
      </c>
      <c r="D89" s="470">
        <v>3</v>
      </c>
      <c r="E89" s="414">
        <v>1385</v>
      </c>
      <c r="F89" s="416">
        <v>2164</v>
      </c>
      <c r="G89" s="416">
        <v>956</v>
      </c>
      <c r="H89" s="416">
        <v>1361</v>
      </c>
      <c r="I89" s="417">
        <v>2384</v>
      </c>
      <c r="J89" s="417">
        <v>2514</v>
      </c>
      <c r="K89" s="419">
        <v>2524</v>
      </c>
      <c r="L89" s="414">
        <v>620</v>
      </c>
      <c r="M89" s="416">
        <v>647</v>
      </c>
      <c r="N89" s="416">
        <v>655</v>
      </c>
      <c r="O89" s="448">
        <v>648</v>
      </c>
      <c r="P89" s="834">
        <v>720</v>
      </c>
      <c r="Q89" s="834">
        <v>781</v>
      </c>
      <c r="R89" s="416">
        <v>823</v>
      </c>
      <c r="S89" s="416">
        <v>869</v>
      </c>
      <c r="T89" s="416">
        <v>832</v>
      </c>
      <c r="U89" s="416">
        <v>861</v>
      </c>
      <c r="V89" s="417">
        <v>912</v>
      </c>
      <c r="W89" s="419">
        <v>1033</v>
      </c>
      <c r="X89" s="414"/>
      <c r="Y89" s="416"/>
      <c r="Z89" s="416">
        <v>18</v>
      </c>
      <c r="AA89" s="448">
        <v>20</v>
      </c>
      <c r="AB89" s="448"/>
      <c r="AC89" s="416"/>
      <c r="AD89" s="416"/>
      <c r="AE89" s="416"/>
      <c r="AF89" s="416"/>
      <c r="AG89" s="416"/>
      <c r="AH89" s="417"/>
      <c r="AI89" s="419"/>
      <c r="AJ89" s="420">
        <f t="shared" si="69"/>
        <v>620</v>
      </c>
      <c r="AK89" s="421">
        <f t="shared" si="70"/>
        <v>647</v>
      </c>
      <c r="AL89" s="421">
        <f t="shared" si="71"/>
        <v>637</v>
      </c>
      <c r="AM89" s="421">
        <f t="shared" si="72"/>
        <v>628</v>
      </c>
      <c r="AN89" s="421">
        <f t="shared" si="73"/>
        <v>720</v>
      </c>
      <c r="AO89" s="421">
        <f t="shared" si="74"/>
        <v>781</v>
      </c>
      <c r="AP89" s="421">
        <f t="shared" si="75"/>
        <v>823</v>
      </c>
      <c r="AQ89" s="421">
        <f t="shared" si="76"/>
        <v>869</v>
      </c>
      <c r="AR89" s="421">
        <f t="shared" si="77"/>
        <v>832</v>
      </c>
      <c r="AS89" s="421">
        <f t="shared" si="78"/>
        <v>861</v>
      </c>
      <c r="AT89" s="421">
        <f t="shared" si="79"/>
        <v>912</v>
      </c>
      <c r="AU89" s="422">
        <f t="shared" si="80"/>
        <v>1033</v>
      </c>
      <c r="AV89" s="423">
        <v>626</v>
      </c>
      <c r="AW89" s="417">
        <v>650</v>
      </c>
      <c r="AX89" s="419">
        <v>816</v>
      </c>
      <c r="AY89" s="414">
        <v>21</v>
      </c>
      <c r="AZ89" s="417">
        <v>15</v>
      </c>
      <c r="BA89" s="442"/>
      <c r="BB89" s="420">
        <f t="shared" si="81"/>
        <v>214</v>
      </c>
      <c r="BC89" s="421">
        <f t="shared" si="82"/>
        <v>247</v>
      </c>
      <c r="BD89" s="422">
        <f t="shared" si="83"/>
        <v>217</v>
      </c>
      <c r="BE89" s="176">
        <v>336</v>
      </c>
      <c r="BF89" s="417">
        <v>336</v>
      </c>
      <c r="BG89" s="419">
        <v>370</v>
      </c>
      <c r="BH89" s="178">
        <v>43</v>
      </c>
      <c r="BI89" s="417">
        <v>113</v>
      </c>
      <c r="BJ89" s="419">
        <v>65</v>
      </c>
      <c r="BK89" s="178">
        <v>66</v>
      </c>
      <c r="BL89" s="417">
        <v>95</v>
      </c>
      <c r="BM89" s="419">
        <v>98</v>
      </c>
      <c r="BN89" s="426">
        <f t="shared" si="84"/>
        <v>275</v>
      </c>
      <c r="BO89" s="427">
        <f t="shared" si="85"/>
        <v>237</v>
      </c>
      <c r="BP89" s="428">
        <f t="shared" si="86"/>
        <v>290</v>
      </c>
      <c r="BQ89" s="178">
        <v>278</v>
      </c>
      <c r="BR89" s="417">
        <v>302</v>
      </c>
      <c r="BS89" s="419">
        <v>301</v>
      </c>
      <c r="BT89" s="198"/>
      <c r="BU89" s="177"/>
      <c r="BV89" s="177"/>
      <c r="BW89" s="417"/>
      <c r="BX89" s="417"/>
      <c r="BY89" s="197"/>
      <c r="BZ89" s="178"/>
      <c r="CA89" s="177"/>
      <c r="CB89" s="177"/>
      <c r="CC89" s="177"/>
      <c r="CD89" s="177"/>
      <c r="CE89" s="177"/>
      <c r="CF89" s="417"/>
      <c r="CG89" s="197"/>
      <c r="CH89" s="178"/>
      <c r="CI89" s="177"/>
      <c r="CJ89" s="177"/>
      <c r="CK89" s="177"/>
      <c r="CL89" s="177"/>
      <c r="CM89" s="177"/>
      <c r="CN89" s="417"/>
      <c r="CO89" s="419"/>
      <c r="CP89" s="420"/>
      <c r="CQ89" s="421"/>
      <c r="CR89" s="421" t="str">
        <f t="shared" si="87"/>
        <v/>
      </c>
      <c r="CS89" s="421" t="str">
        <f t="shared" si="88"/>
        <v/>
      </c>
      <c r="CT89" s="421" t="str">
        <f t="shared" si="89"/>
        <v/>
      </c>
      <c r="CU89" s="421" t="str">
        <f t="shared" si="90"/>
        <v/>
      </c>
      <c r="CV89" s="421" t="str">
        <f t="shared" si="91"/>
        <v/>
      </c>
      <c r="CW89" s="429" t="str">
        <f t="shared" si="92"/>
        <v/>
      </c>
      <c r="CX89" s="449"/>
      <c r="CY89" s="417"/>
      <c r="CZ89" s="468"/>
      <c r="DA89" s="432"/>
      <c r="DB89" s="417"/>
      <c r="DC89" s="197"/>
      <c r="DD89" s="430" t="str">
        <f t="shared" si="93"/>
        <v/>
      </c>
      <c r="DE89" s="431" t="str">
        <f t="shared" si="94"/>
        <v/>
      </c>
      <c r="DF89" s="428" t="str">
        <f t="shared" si="95"/>
        <v/>
      </c>
      <c r="DG89" s="450"/>
      <c r="DH89" s="417"/>
      <c r="DI89" s="197"/>
      <c r="DJ89" s="432"/>
      <c r="DK89" s="417"/>
      <c r="DL89" s="197"/>
      <c r="DM89" s="432"/>
      <c r="DN89" s="417"/>
      <c r="DO89" s="197"/>
      <c r="DP89" s="430" t="str">
        <f t="shared" si="96"/>
        <v/>
      </c>
      <c r="DQ89" s="431" t="str">
        <f t="shared" si="97"/>
        <v/>
      </c>
      <c r="DR89" s="428" t="str">
        <f t="shared" si="98"/>
        <v/>
      </c>
      <c r="DS89" s="432"/>
      <c r="DT89" s="417"/>
      <c r="DU89" s="197"/>
      <c r="DV89" s="402"/>
      <c r="DW89" s="669" t="b">
        <f t="shared" si="51"/>
        <v>1</v>
      </c>
      <c r="DX89" s="663" t="b">
        <f t="shared" si="52"/>
        <v>1</v>
      </c>
      <c r="DY89" s="666" t="b">
        <f t="shared" si="53"/>
        <v>1</v>
      </c>
      <c r="DZ89" s="663" t="b">
        <f t="shared" si="54"/>
        <v>1</v>
      </c>
      <c r="EA89" s="663" t="b">
        <f t="shared" si="55"/>
        <v>1</v>
      </c>
      <c r="EB89" s="666" t="b">
        <f t="shared" si="56"/>
        <v>1</v>
      </c>
      <c r="EC89" s="663" t="b">
        <f t="shared" si="57"/>
        <v>1</v>
      </c>
      <c r="ED89" s="663" t="b">
        <f t="shared" si="99"/>
        <v>1</v>
      </c>
      <c r="EE89" s="666" t="b">
        <f t="shared" si="58"/>
        <v>1</v>
      </c>
      <c r="EF89" s="665" t="b">
        <f t="shared" si="59"/>
        <v>0</v>
      </c>
      <c r="EG89" s="663" t="b">
        <f t="shared" si="60"/>
        <v>0</v>
      </c>
      <c r="EH89" s="666" t="b">
        <f t="shared" si="61"/>
        <v>1</v>
      </c>
      <c r="EI89" s="663" t="b">
        <f t="shared" si="62"/>
        <v>0</v>
      </c>
      <c r="EJ89" s="663" t="b">
        <f t="shared" si="63"/>
        <v>0</v>
      </c>
      <c r="EK89" s="666" t="b">
        <f t="shared" si="64"/>
        <v>1</v>
      </c>
      <c r="EL89" s="663" t="b">
        <f t="shared" si="65"/>
        <v>0</v>
      </c>
      <c r="EM89" s="663" t="b">
        <f t="shared" si="100"/>
        <v>0</v>
      </c>
      <c r="EN89" s="666" t="b">
        <f t="shared" si="66"/>
        <v>1</v>
      </c>
      <c r="EO89" s="401"/>
    </row>
    <row r="90" spans="1:145">
      <c r="A90" s="464" t="s">
        <v>372</v>
      </c>
      <c r="B90" s="469" t="s">
        <v>18</v>
      </c>
      <c r="C90" s="464">
        <v>433660</v>
      </c>
      <c r="D90" s="470">
        <v>4</v>
      </c>
      <c r="E90" s="414">
        <v>848</v>
      </c>
      <c r="F90" s="416">
        <v>1748</v>
      </c>
      <c r="G90" s="416">
        <v>1583</v>
      </c>
      <c r="H90" s="416">
        <v>2219</v>
      </c>
      <c r="I90" s="417">
        <v>2584</v>
      </c>
      <c r="J90" s="417">
        <v>2901</v>
      </c>
      <c r="K90" s="419">
        <v>2989</v>
      </c>
      <c r="L90" s="414">
        <v>129</v>
      </c>
      <c r="M90" s="416">
        <v>199</v>
      </c>
      <c r="N90" s="416">
        <v>262</v>
      </c>
      <c r="O90" s="448">
        <v>403</v>
      </c>
      <c r="P90" s="448">
        <v>489</v>
      </c>
      <c r="Q90" s="416">
        <v>757</v>
      </c>
      <c r="R90" s="834">
        <v>824</v>
      </c>
      <c r="S90" s="416">
        <v>918</v>
      </c>
      <c r="T90" s="416">
        <v>1202</v>
      </c>
      <c r="U90" s="416">
        <v>1460</v>
      </c>
      <c r="V90" s="417">
        <v>1689</v>
      </c>
      <c r="W90" s="419">
        <v>1771</v>
      </c>
      <c r="X90" s="414"/>
      <c r="Y90" s="416">
        <v>1</v>
      </c>
      <c r="Z90" s="416">
        <v>0</v>
      </c>
      <c r="AA90" s="448">
        <v>10</v>
      </c>
      <c r="AB90" s="448"/>
      <c r="AC90" s="416"/>
      <c r="AD90" s="416"/>
      <c r="AE90" s="416"/>
      <c r="AF90" s="416"/>
      <c r="AG90" s="416"/>
      <c r="AH90" s="417"/>
      <c r="AI90" s="419"/>
      <c r="AJ90" s="420">
        <f t="shared" si="69"/>
        <v>129</v>
      </c>
      <c r="AK90" s="421">
        <f t="shared" si="70"/>
        <v>198</v>
      </c>
      <c r="AL90" s="421">
        <f t="shared" si="71"/>
        <v>262</v>
      </c>
      <c r="AM90" s="421">
        <f t="shared" si="72"/>
        <v>393</v>
      </c>
      <c r="AN90" s="421">
        <f t="shared" si="73"/>
        <v>489</v>
      </c>
      <c r="AO90" s="421">
        <f t="shared" si="74"/>
        <v>757</v>
      </c>
      <c r="AP90" s="421">
        <f t="shared" si="75"/>
        <v>824</v>
      </c>
      <c r="AQ90" s="421">
        <f t="shared" si="76"/>
        <v>918</v>
      </c>
      <c r="AR90" s="421">
        <f t="shared" si="77"/>
        <v>1202</v>
      </c>
      <c r="AS90" s="421">
        <f t="shared" si="78"/>
        <v>1460</v>
      </c>
      <c r="AT90" s="421">
        <f t="shared" si="79"/>
        <v>1689</v>
      </c>
      <c r="AU90" s="422">
        <f t="shared" si="80"/>
        <v>1771</v>
      </c>
      <c r="AV90" s="423">
        <v>1108</v>
      </c>
      <c r="AW90" s="417">
        <v>1253</v>
      </c>
      <c r="AX90" s="419">
        <v>1380</v>
      </c>
      <c r="AY90" s="414">
        <v>52</v>
      </c>
      <c r="AZ90" s="417">
        <v>51</v>
      </c>
      <c r="BA90" s="442"/>
      <c r="BB90" s="420">
        <f t="shared" si="81"/>
        <v>300</v>
      </c>
      <c r="BC90" s="421">
        <f t="shared" si="82"/>
        <v>385</v>
      </c>
      <c r="BD90" s="422">
        <f t="shared" si="83"/>
        <v>391</v>
      </c>
      <c r="BE90" s="176">
        <v>167</v>
      </c>
      <c r="BF90" s="417">
        <v>304</v>
      </c>
      <c r="BG90" s="419">
        <v>374</v>
      </c>
      <c r="BH90" s="178">
        <v>25</v>
      </c>
      <c r="BI90" s="417">
        <v>60</v>
      </c>
      <c r="BJ90" s="419">
        <v>39</v>
      </c>
      <c r="BK90" s="178">
        <v>47</v>
      </c>
      <c r="BL90" s="417">
        <v>110</v>
      </c>
      <c r="BM90" s="419">
        <v>118</v>
      </c>
      <c r="BN90" s="426">
        <f t="shared" si="84"/>
        <v>250</v>
      </c>
      <c r="BO90" s="427">
        <f t="shared" si="85"/>
        <v>283</v>
      </c>
      <c r="BP90" s="428">
        <f t="shared" si="86"/>
        <v>293</v>
      </c>
      <c r="BQ90" s="178">
        <v>56</v>
      </c>
      <c r="BR90" s="417">
        <v>79</v>
      </c>
      <c r="BS90" s="419">
        <v>105</v>
      </c>
      <c r="BT90" s="198"/>
      <c r="BU90" s="177"/>
      <c r="BV90" s="177"/>
      <c r="BW90" s="417"/>
      <c r="BX90" s="417"/>
      <c r="BY90" s="197"/>
      <c r="BZ90" s="178"/>
      <c r="CA90" s="177"/>
      <c r="CB90" s="177"/>
      <c r="CC90" s="177"/>
      <c r="CD90" s="177"/>
      <c r="CE90" s="177"/>
      <c r="CF90" s="417"/>
      <c r="CG90" s="197"/>
      <c r="CH90" s="178"/>
      <c r="CI90" s="177"/>
      <c r="CJ90" s="177"/>
      <c r="CK90" s="177"/>
      <c r="CL90" s="177"/>
      <c r="CM90" s="177"/>
      <c r="CN90" s="417"/>
      <c r="CO90" s="419"/>
      <c r="CP90" s="420"/>
      <c r="CQ90" s="421"/>
      <c r="CR90" s="421" t="str">
        <f t="shared" si="87"/>
        <v/>
      </c>
      <c r="CS90" s="421" t="str">
        <f t="shared" si="88"/>
        <v/>
      </c>
      <c r="CT90" s="421" t="str">
        <f t="shared" si="89"/>
        <v/>
      </c>
      <c r="CU90" s="421" t="str">
        <f t="shared" si="90"/>
        <v/>
      </c>
      <c r="CV90" s="421" t="str">
        <f t="shared" si="91"/>
        <v/>
      </c>
      <c r="CW90" s="429" t="str">
        <f t="shared" si="92"/>
        <v/>
      </c>
      <c r="CX90" s="449"/>
      <c r="CY90" s="417"/>
      <c r="CZ90" s="468"/>
      <c r="DA90" s="432"/>
      <c r="DB90" s="417"/>
      <c r="DC90" s="197"/>
      <c r="DD90" s="430" t="str">
        <f t="shared" si="93"/>
        <v/>
      </c>
      <c r="DE90" s="431" t="str">
        <f t="shared" si="94"/>
        <v/>
      </c>
      <c r="DF90" s="428" t="str">
        <f t="shared" si="95"/>
        <v/>
      </c>
      <c r="DG90" s="450"/>
      <c r="DH90" s="417"/>
      <c r="DI90" s="197"/>
      <c r="DJ90" s="432"/>
      <c r="DK90" s="417"/>
      <c r="DL90" s="197"/>
      <c r="DM90" s="432"/>
      <c r="DN90" s="417"/>
      <c r="DO90" s="197"/>
      <c r="DP90" s="430" t="str">
        <f t="shared" si="96"/>
        <v/>
      </c>
      <c r="DQ90" s="431" t="str">
        <f t="shared" si="97"/>
        <v/>
      </c>
      <c r="DR90" s="428" t="str">
        <f t="shared" si="98"/>
        <v/>
      </c>
      <c r="DS90" s="432"/>
      <c r="DT90" s="417"/>
      <c r="DU90" s="197"/>
      <c r="DV90" s="402"/>
      <c r="DW90" s="669" t="b">
        <f t="shared" si="51"/>
        <v>1</v>
      </c>
      <c r="DX90" s="663" t="b">
        <f t="shared" si="52"/>
        <v>1</v>
      </c>
      <c r="DY90" s="666" t="b">
        <f t="shared" si="53"/>
        <v>1</v>
      </c>
      <c r="DZ90" s="663" t="b">
        <f t="shared" si="54"/>
        <v>1</v>
      </c>
      <c r="EA90" s="663" t="b">
        <f t="shared" si="55"/>
        <v>1</v>
      </c>
      <c r="EB90" s="666" t="b">
        <f t="shared" si="56"/>
        <v>1</v>
      </c>
      <c r="EC90" s="663" t="b">
        <f t="shared" si="57"/>
        <v>1</v>
      </c>
      <c r="ED90" s="663" t="b">
        <f t="shared" si="99"/>
        <v>1</v>
      </c>
      <c r="EE90" s="666" t="b">
        <f t="shared" si="58"/>
        <v>1</v>
      </c>
      <c r="EF90" s="665" t="b">
        <f t="shared" si="59"/>
        <v>0</v>
      </c>
      <c r="EG90" s="663" t="b">
        <f t="shared" si="60"/>
        <v>0</v>
      </c>
      <c r="EH90" s="666" t="b">
        <f t="shared" si="61"/>
        <v>1</v>
      </c>
      <c r="EI90" s="663" t="b">
        <f t="shared" si="62"/>
        <v>0</v>
      </c>
      <c r="EJ90" s="663" t="b">
        <f t="shared" si="63"/>
        <v>0</v>
      </c>
      <c r="EK90" s="666" t="b">
        <f t="shared" si="64"/>
        <v>1</v>
      </c>
      <c r="EL90" s="663" t="b">
        <f t="shared" si="65"/>
        <v>0</v>
      </c>
      <c r="EM90" s="663" t="b">
        <f t="shared" si="100"/>
        <v>0</v>
      </c>
      <c r="EN90" s="666" t="b">
        <f t="shared" si="66"/>
        <v>1</v>
      </c>
      <c r="EO90" s="401"/>
    </row>
    <row r="91" spans="1:145">
      <c r="A91" s="464" t="s">
        <v>372</v>
      </c>
      <c r="B91" s="469" t="s">
        <v>19</v>
      </c>
      <c r="C91" s="464">
        <v>262129</v>
      </c>
      <c r="D91" s="470">
        <v>6</v>
      </c>
      <c r="E91" s="414">
        <v>192</v>
      </c>
      <c r="F91" s="416">
        <v>199</v>
      </c>
      <c r="G91" s="416">
        <v>232</v>
      </c>
      <c r="H91" s="416">
        <v>246</v>
      </c>
      <c r="I91" s="417">
        <v>175</v>
      </c>
      <c r="J91" s="417">
        <v>236</v>
      </c>
      <c r="K91" s="419">
        <v>239</v>
      </c>
      <c r="L91" s="414"/>
      <c r="M91" s="416"/>
      <c r="N91" s="416"/>
      <c r="O91" s="448"/>
      <c r="P91" s="834">
        <v>150</v>
      </c>
      <c r="Q91" s="834">
        <v>160</v>
      </c>
      <c r="R91" s="834">
        <v>157</v>
      </c>
      <c r="S91" s="834">
        <v>189</v>
      </c>
      <c r="T91" s="834">
        <v>218</v>
      </c>
      <c r="U91" s="416">
        <v>175</v>
      </c>
      <c r="V91" s="417">
        <v>202</v>
      </c>
      <c r="W91" s="419">
        <v>222</v>
      </c>
      <c r="X91" s="414"/>
      <c r="Y91" s="416"/>
      <c r="Z91" s="416"/>
      <c r="AA91" s="448"/>
      <c r="AB91" s="448"/>
      <c r="AC91" s="416"/>
      <c r="AD91" s="416"/>
      <c r="AE91" s="416"/>
      <c r="AF91" s="416"/>
      <c r="AG91" s="416"/>
      <c r="AH91" s="417"/>
      <c r="AI91" s="419"/>
      <c r="AJ91" s="420" t="str">
        <f t="shared" si="69"/>
        <v xml:space="preserve"> </v>
      </c>
      <c r="AK91" s="421" t="str">
        <f t="shared" si="70"/>
        <v xml:space="preserve"> </v>
      </c>
      <c r="AL91" s="421" t="str">
        <f t="shared" si="71"/>
        <v xml:space="preserve"> </v>
      </c>
      <c r="AM91" s="421" t="str">
        <f t="shared" si="72"/>
        <v xml:space="preserve"> </v>
      </c>
      <c r="AN91" s="421">
        <f t="shared" si="73"/>
        <v>150</v>
      </c>
      <c r="AO91" s="421">
        <f t="shared" si="74"/>
        <v>160</v>
      </c>
      <c r="AP91" s="421">
        <f t="shared" si="75"/>
        <v>157</v>
      </c>
      <c r="AQ91" s="421">
        <f t="shared" si="76"/>
        <v>189</v>
      </c>
      <c r="AR91" s="421">
        <f t="shared" si="77"/>
        <v>218</v>
      </c>
      <c r="AS91" s="421">
        <f t="shared" si="78"/>
        <v>175</v>
      </c>
      <c r="AT91" s="421">
        <f t="shared" si="79"/>
        <v>202</v>
      </c>
      <c r="AU91" s="422">
        <f t="shared" si="80"/>
        <v>222</v>
      </c>
      <c r="AV91" s="423">
        <v>152</v>
      </c>
      <c r="AW91" s="417">
        <v>165</v>
      </c>
      <c r="AX91" s="419">
        <v>193</v>
      </c>
      <c r="AY91" s="414">
        <v>5</v>
      </c>
      <c r="AZ91" s="417">
        <v>5</v>
      </c>
      <c r="BA91" s="442"/>
      <c r="BB91" s="420">
        <f t="shared" si="81"/>
        <v>18</v>
      </c>
      <c r="BC91" s="421">
        <f t="shared" si="82"/>
        <v>32</v>
      </c>
      <c r="BD91" s="422">
        <f t="shared" si="83"/>
        <v>29</v>
      </c>
      <c r="BE91" s="176">
        <v>85</v>
      </c>
      <c r="BF91" s="417">
        <v>101</v>
      </c>
      <c r="BG91" s="419">
        <v>94</v>
      </c>
      <c r="BH91" s="178">
        <v>1</v>
      </c>
      <c r="BI91" s="417">
        <v>0</v>
      </c>
      <c r="BJ91" s="419">
        <v>1</v>
      </c>
      <c r="BK91" s="178"/>
      <c r="BL91" s="417">
        <v>53</v>
      </c>
      <c r="BM91" s="419">
        <v>48</v>
      </c>
      <c r="BN91" s="426">
        <f t="shared" si="84"/>
        <v>64</v>
      </c>
      <c r="BO91" s="427">
        <f t="shared" si="85"/>
        <v>6</v>
      </c>
      <c r="BP91" s="428">
        <f t="shared" si="86"/>
        <v>14</v>
      </c>
      <c r="BQ91" s="178"/>
      <c r="BR91" s="417"/>
      <c r="BS91" s="419"/>
      <c r="BT91" s="198"/>
      <c r="BU91" s="177"/>
      <c r="BV91" s="177"/>
      <c r="BW91" s="417"/>
      <c r="BX91" s="417"/>
      <c r="BY91" s="197"/>
      <c r="BZ91" s="178"/>
      <c r="CA91" s="177"/>
      <c r="CB91" s="177"/>
      <c r="CC91" s="177"/>
      <c r="CD91" s="177"/>
      <c r="CE91" s="177"/>
      <c r="CF91" s="417"/>
      <c r="CG91" s="197"/>
      <c r="CH91" s="178"/>
      <c r="CI91" s="177"/>
      <c r="CJ91" s="177"/>
      <c r="CK91" s="177"/>
      <c r="CL91" s="177"/>
      <c r="CM91" s="177"/>
      <c r="CN91" s="417"/>
      <c r="CO91" s="419"/>
      <c r="CP91" s="420"/>
      <c r="CQ91" s="421"/>
      <c r="CR91" s="421" t="str">
        <f t="shared" si="87"/>
        <v/>
      </c>
      <c r="CS91" s="421" t="str">
        <f t="shared" si="88"/>
        <v/>
      </c>
      <c r="CT91" s="421" t="str">
        <f t="shared" si="89"/>
        <v/>
      </c>
      <c r="CU91" s="421" t="str">
        <f t="shared" si="90"/>
        <v/>
      </c>
      <c r="CV91" s="421" t="str">
        <f t="shared" si="91"/>
        <v/>
      </c>
      <c r="CW91" s="429" t="str">
        <f t="shared" si="92"/>
        <v/>
      </c>
      <c r="CX91" s="449"/>
      <c r="CY91" s="417"/>
      <c r="CZ91" s="468"/>
      <c r="DA91" s="432"/>
      <c r="DB91" s="417"/>
      <c r="DC91" s="197"/>
      <c r="DD91" s="430" t="str">
        <f t="shared" si="93"/>
        <v/>
      </c>
      <c r="DE91" s="431" t="str">
        <f t="shared" si="94"/>
        <v/>
      </c>
      <c r="DF91" s="428" t="str">
        <f t="shared" si="95"/>
        <v/>
      </c>
      <c r="DG91" s="450"/>
      <c r="DH91" s="417"/>
      <c r="DI91" s="197"/>
      <c r="DJ91" s="432"/>
      <c r="DK91" s="417"/>
      <c r="DL91" s="197"/>
      <c r="DM91" s="432"/>
      <c r="DN91" s="417"/>
      <c r="DO91" s="197"/>
      <c r="DP91" s="430" t="str">
        <f t="shared" si="96"/>
        <v/>
      </c>
      <c r="DQ91" s="431" t="str">
        <f t="shared" si="97"/>
        <v/>
      </c>
      <c r="DR91" s="428" t="str">
        <f t="shared" si="98"/>
        <v/>
      </c>
      <c r="DS91" s="432"/>
      <c r="DT91" s="417"/>
      <c r="DU91" s="197"/>
      <c r="DV91" s="402"/>
      <c r="DW91" s="669" t="b">
        <f t="shared" si="51"/>
        <v>1</v>
      </c>
      <c r="DX91" s="663" t="b">
        <f t="shared" si="52"/>
        <v>1</v>
      </c>
      <c r="DY91" s="666" t="b">
        <f t="shared" si="53"/>
        <v>1</v>
      </c>
      <c r="DZ91" s="663" t="b">
        <f t="shared" si="54"/>
        <v>1</v>
      </c>
      <c r="EA91" s="663" t="b">
        <f t="shared" si="55"/>
        <v>1</v>
      </c>
      <c r="EB91" s="666" t="b">
        <f t="shared" si="56"/>
        <v>1</v>
      </c>
      <c r="EC91" s="663" t="b">
        <f t="shared" si="57"/>
        <v>0</v>
      </c>
      <c r="ED91" s="663" t="b">
        <f t="shared" si="99"/>
        <v>0</v>
      </c>
      <c r="EE91" s="666" t="b">
        <f t="shared" si="58"/>
        <v>1</v>
      </c>
      <c r="EF91" s="665" t="b">
        <f t="shared" si="59"/>
        <v>0</v>
      </c>
      <c r="EG91" s="663" t="b">
        <f t="shared" si="60"/>
        <v>0</v>
      </c>
      <c r="EH91" s="666" t="b">
        <f t="shared" si="61"/>
        <v>1</v>
      </c>
      <c r="EI91" s="663" t="b">
        <f t="shared" si="62"/>
        <v>0</v>
      </c>
      <c r="EJ91" s="663" t="b">
        <f t="shared" si="63"/>
        <v>0</v>
      </c>
      <c r="EK91" s="666" t="b">
        <f t="shared" si="64"/>
        <v>1</v>
      </c>
      <c r="EL91" s="663" t="b">
        <f t="shared" si="65"/>
        <v>0</v>
      </c>
      <c r="EM91" s="663" t="b">
        <f t="shared" si="100"/>
        <v>0</v>
      </c>
      <c r="EN91" s="666" t="b">
        <f t="shared" si="66"/>
        <v>1</v>
      </c>
      <c r="EO91" s="401"/>
    </row>
    <row r="92" spans="1:145">
      <c r="A92" s="471" t="s">
        <v>372</v>
      </c>
      <c r="B92" s="472" t="s">
        <v>82</v>
      </c>
      <c r="C92" s="471">
        <v>133021</v>
      </c>
      <c r="D92" s="473">
        <v>7</v>
      </c>
      <c r="E92" s="414"/>
      <c r="F92" s="416"/>
      <c r="G92" s="416"/>
      <c r="H92" s="416"/>
      <c r="I92" s="417"/>
      <c r="J92" s="417"/>
      <c r="K92" s="419"/>
      <c r="L92" s="414"/>
      <c r="M92" s="416"/>
      <c r="N92" s="416"/>
      <c r="O92" s="448"/>
      <c r="P92" s="448"/>
      <c r="Q92" s="416"/>
      <c r="R92" s="416"/>
      <c r="S92" s="416"/>
      <c r="T92" s="416"/>
      <c r="U92" s="416"/>
      <c r="V92" s="417"/>
      <c r="W92" s="419"/>
      <c r="X92" s="414"/>
      <c r="Y92" s="416"/>
      <c r="Z92" s="416"/>
      <c r="AA92" s="448"/>
      <c r="AB92" s="448"/>
      <c r="AC92" s="416"/>
      <c r="AD92" s="416"/>
      <c r="AE92" s="416"/>
      <c r="AF92" s="416"/>
      <c r="AG92" s="416"/>
      <c r="AH92" s="417"/>
      <c r="AI92" s="419"/>
      <c r="AJ92" s="420" t="str">
        <f t="shared" si="69"/>
        <v xml:space="preserve"> </v>
      </c>
      <c r="AK92" s="421" t="str">
        <f t="shared" si="70"/>
        <v xml:space="preserve"> </v>
      </c>
      <c r="AL92" s="421" t="str">
        <f t="shared" si="71"/>
        <v xml:space="preserve"> </v>
      </c>
      <c r="AM92" s="421" t="str">
        <f t="shared" si="72"/>
        <v xml:space="preserve"> </v>
      </c>
      <c r="AN92" s="421" t="str">
        <f t="shared" si="73"/>
        <v xml:space="preserve"> </v>
      </c>
      <c r="AO92" s="421" t="str">
        <f t="shared" si="74"/>
        <v xml:space="preserve"> </v>
      </c>
      <c r="AP92" s="421" t="str">
        <f t="shared" si="75"/>
        <v xml:space="preserve"> </v>
      </c>
      <c r="AQ92" s="421" t="str">
        <f t="shared" si="76"/>
        <v xml:space="preserve"> </v>
      </c>
      <c r="AR92" s="421" t="str">
        <f t="shared" si="77"/>
        <v xml:space="preserve"> </v>
      </c>
      <c r="AS92" s="421" t="str">
        <f t="shared" si="78"/>
        <v xml:space="preserve"> </v>
      </c>
      <c r="AT92" s="421" t="str">
        <f t="shared" si="79"/>
        <v xml:space="preserve"> </v>
      </c>
      <c r="AU92" s="422" t="str">
        <f t="shared" si="80"/>
        <v xml:space="preserve"> </v>
      </c>
      <c r="AV92" s="423"/>
      <c r="AW92" s="417"/>
      <c r="AX92" s="419"/>
      <c r="AY92" s="414"/>
      <c r="AZ92" s="417"/>
      <c r="BA92" s="419"/>
      <c r="BB92" s="420" t="str">
        <f t="shared" si="81"/>
        <v xml:space="preserve"> </v>
      </c>
      <c r="BC92" s="421" t="str">
        <f t="shared" si="82"/>
        <v xml:space="preserve"> </v>
      </c>
      <c r="BD92" s="422" t="str">
        <f t="shared" si="83"/>
        <v xml:space="preserve"> </v>
      </c>
      <c r="BE92" s="176"/>
      <c r="BF92" s="417"/>
      <c r="BG92" s="419"/>
      <c r="BH92" s="178"/>
      <c r="BI92" s="417"/>
      <c r="BJ92" s="419"/>
      <c r="BK92" s="178"/>
      <c r="BL92" s="417"/>
      <c r="BM92" s="419"/>
      <c r="BN92" s="426" t="str">
        <f t="shared" si="84"/>
        <v/>
      </c>
      <c r="BO92" s="427" t="str">
        <f t="shared" si="85"/>
        <v/>
      </c>
      <c r="BP92" s="428" t="str">
        <f t="shared" si="86"/>
        <v/>
      </c>
      <c r="BQ92" s="178"/>
      <c r="BR92" s="417"/>
      <c r="BS92" s="419"/>
      <c r="BT92" s="198">
        <v>904</v>
      </c>
      <c r="BU92" s="177">
        <v>889</v>
      </c>
      <c r="BV92" s="177">
        <v>884</v>
      </c>
      <c r="BW92" s="417">
        <v>773</v>
      </c>
      <c r="BX92" s="417">
        <v>544</v>
      </c>
      <c r="BY92" s="197">
        <v>636</v>
      </c>
      <c r="BZ92" s="178">
        <v>326</v>
      </c>
      <c r="CA92" s="177">
        <v>380</v>
      </c>
      <c r="CB92" s="177">
        <v>397</v>
      </c>
      <c r="CC92" s="177">
        <v>385</v>
      </c>
      <c r="CD92" s="177">
        <v>385</v>
      </c>
      <c r="CE92" s="177">
        <v>313</v>
      </c>
      <c r="CF92" s="417">
        <v>378</v>
      </c>
      <c r="CG92" s="197">
        <v>442</v>
      </c>
      <c r="CH92" s="632"/>
      <c r="CI92" s="177">
        <v>2</v>
      </c>
      <c r="CJ92" s="177">
        <v>5</v>
      </c>
      <c r="CK92" s="177">
        <v>9</v>
      </c>
      <c r="CL92" s="177">
        <v>6</v>
      </c>
      <c r="CM92" s="837">
        <v>7</v>
      </c>
      <c r="CN92" s="417"/>
      <c r="CO92" s="419"/>
      <c r="CP92" s="421">
        <f t="shared" ref="CP92:CP119" si="105">IF(BZ92&gt;0,BZ92-CH92,"")</f>
        <v>326</v>
      </c>
      <c r="CQ92" s="421">
        <f t="shared" ref="CQ92:CQ119" si="106">IF(CA92&gt;0,CA92-CI92,"")</f>
        <v>378</v>
      </c>
      <c r="CR92" s="421">
        <f t="shared" si="87"/>
        <v>392</v>
      </c>
      <c r="CS92" s="421">
        <f t="shared" si="88"/>
        <v>376</v>
      </c>
      <c r="CT92" s="421">
        <f t="shared" si="89"/>
        <v>379</v>
      </c>
      <c r="CU92" s="421">
        <f t="shared" si="90"/>
        <v>306</v>
      </c>
      <c r="CV92" s="421">
        <f t="shared" si="91"/>
        <v>378</v>
      </c>
      <c r="CW92" s="429">
        <f t="shared" si="92"/>
        <v>442</v>
      </c>
      <c r="CX92" s="449">
        <v>216</v>
      </c>
      <c r="CY92" s="417">
        <v>264</v>
      </c>
      <c r="CZ92" s="468">
        <v>284</v>
      </c>
      <c r="DA92" s="432">
        <v>22</v>
      </c>
      <c r="DB92" s="417">
        <v>20</v>
      </c>
      <c r="DC92" s="197">
        <v>47</v>
      </c>
      <c r="DD92" s="430">
        <f t="shared" si="93"/>
        <v>68</v>
      </c>
      <c r="DE92" s="431">
        <f t="shared" si="94"/>
        <v>94</v>
      </c>
      <c r="DF92" s="428">
        <f t="shared" si="95"/>
        <v>111</v>
      </c>
      <c r="DG92" s="450">
        <v>157</v>
      </c>
      <c r="DH92" s="417">
        <v>181</v>
      </c>
      <c r="DI92" s="197">
        <v>140</v>
      </c>
      <c r="DJ92" s="432">
        <v>44</v>
      </c>
      <c r="DK92" s="417">
        <v>25</v>
      </c>
      <c r="DL92" s="197">
        <v>26</v>
      </c>
      <c r="DM92" s="432">
        <v>50</v>
      </c>
      <c r="DN92" s="417">
        <v>69</v>
      </c>
      <c r="DO92" s="197">
        <v>39</v>
      </c>
      <c r="DP92" s="430">
        <f t="shared" si="96"/>
        <v>125</v>
      </c>
      <c r="DQ92" s="431">
        <f t="shared" si="97"/>
        <v>104</v>
      </c>
      <c r="DR92" s="428">
        <f t="shared" si="98"/>
        <v>101</v>
      </c>
      <c r="DS92" s="432">
        <v>196</v>
      </c>
      <c r="DT92" s="417">
        <v>211</v>
      </c>
      <c r="DU92" s="197">
        <v>220</v>
      </c>
      <c r="DV92" s="403"/>
      <c r="DW92" s="669" t="b">
        <f t="shared" si="51"/>
        <v>0</v>
      </c>
      <c r="DX92" s="663" t="b">
        <f t="shared" si="52"/>
        <v>0</v>
      </c>
      <c r="DY92" s="666" t="b">
        <f t="shared" si="53"/>
        <v>1</v>
      </c>
      <c r="DZ92" s="663" t="b">
        <f t="shared" si="54"/>
        <v>0</v>
      </c>
      <c r="EA92" s="663" t="b">
        <f t="shared" si="55"/>
        <v>0</v>
      </c>
      <c r="EB92" s="666" t="b">
        <f t="shared" si="56"/>
        <v>1</v>
      </c>
      <c r="EC92" s="663" t="b">
        <f t="shared" si="57"/>
        <v>0</v>
      </c>
      <c r="ED92" s="663" t="b">
        <f t="shared" si="99"/>
        <v>0</v>
      </c>
      <c r="EE92" s="666" t="b">
        <f t="shared" si="58"/>
        <v>1</v>
      </c>
      <c r="EF92" s="665" t="b">
        <f t="shared" si="59"/>
        <v>1</v>
      </c>
      <c r="EG92" s="663" t="b">
        <f t="shared" si="60"/>
        <v>1</v>
      </c>
      <c r="EH92" s="666" t="b">
        <f t="shared" si="61"/>
        <v>1</v>
      </c>
      <c r="EI92" s="663" t="b">
        <f t="shared" si="62"/>
        <v>1</v>
      </c>
      <c r="EJ92" s="663" t="b">
        <f t="shared" si="63"/>
        <v>1</v>
      </c>
      <c r="EK92" s="666" t="b">
        <f t="shared" si="64"/>
        <v>1</v>
      </c>
      <c r="EL92" s="663" t="b">
        <f t="shared" si="65"/>
        <v>1</v>
      </c>
      <c r="EM92" s="663" t="b">
        <f t="shared" si="100"/>
        <v>1</v>
      </c>
      <c r="EN92" s="666" t="b">
        <f t="shared" si="66"/>
        <v>1</v>
      </c>
      <c r="EO92" s="403"/>
    </row>
    <row r="93" spans="1:145">
      <c r="A93" s="471" t="s">
        <v>372</v>
      </c>
      <c r="B93" s="474" t="s">
        <v>83</v>
      </c>
      <c r="C93" s="475">
        <v>133386</v>
      </c>
      <c r="D93" s="476">
        <v>7</v>
      </c>
      <c r="E93" s="414"/>
      <c r="F93" s="416"/>
      <c r="G93" s="416"/>
      <c r="H93" s="416"/>
      <c r="I93" s="417"/>
      <c r="J93" s="417"/>
      <c r="K93" s="419"/>
      <c r="L93" s="414"/>
      <c r="M93" s="416"/>
      <c r="N93" s="416"/>
      <c r="O93" s="448"/>
      <c r="P93" s="448"/>
      <c r="Q93" s="416"/>
      <c r="R93" s="416"/>
      <c r="S93" s="416"/>
      <c r="T93" s="416"/>
      <c r="U93" s="416"/>
      <c r="V93" s="417"/>
      <c r="W93" s="419"/>
      <c r="X93" s="414"/>
      <c r="Y93" s="416"/>
      <c r="Z93" s="416"/>
      <c r="AA93" s="448"/>
      <c r="AB93" s="448"/>
      <c r="AC93" s="416"/>
      <c r="AD93" s="416"/>
      <c r="AE93" s="416"/>
      <c r="AF93" s="416"/>
      <c r="AG93" s="416"/>
      <c r="AH93" s="417"/>
      <c r="AI93" s="419"/>
      <c r="AJ93" s="420" t="str">
        <f t="shared" si="69"/>
        <v xml:space="preserve"> </v>
      </c>
      <c r="AK93" s="421" t="str">
        <f t="shared" si="70"/>
        <v xml:space="preserve"> </v>
      </c>
      <c r="AL93" s="421" t="str">
        <f t="shared" si="71"/>
        <v xml:space="preserve"> </v>
      </c>
      <c r="AM93" s="421" t="str">
        <f t="shared" si="72"/>
        <v xml:space="preserve"> </v>
      </c>
      <c r="AN93" s="421" t="str">
        <f t="shared" si="73"/>
        <v xml:space="preserve"> </v>
      </c>
      <c r="AO93" s="421" t="str">
        <f t="shared" si="74"/>
        <v xml:space="preserve"> </v>
      </c>
      <c r="AP93" s="421" t="str">
        <f t="shared" si="75"/>
        <v xml:space="preserve"> </v>
      </c>
      <c r="AQ93" s="421" t="str">
        <f t="shared" si="76"/>
        <v xml:space="preserve"> </v>
      </c>
      <c r="AR93" s="421" t="str">
        <f t="shared" si="77"/>
        <v xml:space="preserve"> </v>
      </c>
      <c r="AS93" s="421" t="str">
        <f t="shared" si="78"/>
        <v xml:space="preserve"> </v>
      </c>
      <c r="AT93" s="421" t="str">
        <f t="shared" si="79"/>
        <v xml:space="preserve"> </v>
      </c>
      <c r="AU93" s="422" t="str">
        <f t="shared" si="80"/>
        <v xml:space="preserve"> </v>
      </c>
      <c r="AV93" s="423"/>
      <c r="AW93" s="417"/>
      <c r="AX93" s="419"/>
      <c r="AY93" s="414"/>
      <c r="AZ93" s="417"/>
      <c r="BA93" s="419"/>
      <c r="BB93" s="420" t="str">
        <f t="shared" si="81"/>
        <v xml:space="preserve"> </v>
      </c>
      <c r="BC93" s="421" t="str">
        <f t="shared" si="82"/>
        <v xml:space="preserve"> </v>
      </c>
      <c r="BD93" s="422" t="str">
        <f t="shared" si="83"/>
        <v xml:space="preserve"> </v>
      </c>
      <c r="BE93" s="176"/>
      <c r="BF93" s="417"/>
      <c r="BG93" s="419"/>
      <c r="BH93" s="178"/>
      <c r="BI93" s="417"/>
      <c r="BJ93" s="419"/>
      <c r="BK93" s="178"/>
      <c r="BL93" s="417"/>
      <c r="BM93" s="419"/>
      <c r="BN93" s="426" t="str">
        <f t="shared" si="84"/>
        <v/>
      </c>
      <c r="BO93" s="427" t="str">
        <f t="shared" si="85"/>
        <v/>
      </c>
      <c r="BP93" s="428" t="str">
        <f t="shared" si="86"/>
        <v/>
      </c>
      <c r="BQ93" s="178"/>
      <c r="BR93" s="417"/>
      <c r="BS93" s="419"/>
      <c r="BT93" s="198">
        <v>3090</v>
      </c>
      <c r="BU93" s="177">
        <v>11882</v>
      </c>
      <c r="BV93" s="177">
        <v>11403</v>
      </c>
      <c r="BW93" s="417">
        <v>12016</v>
      </c>
      <c r="BX93" s="417">
        <v>2995</v>
      </c>
      <c r="BY93" s="197">
        <v>3238</v>
      </c>
      <c r="BZ93" s="178">
        <v>1124</v>
      </c>
      <c r="CA93" s="177">
        <v>1127</v>
      </c>
      <c r="CB93" s="177">
        <v>1173</v>
      </c>
      <c r="CC93" s="177">
        <v>1282</v>
      </c>
      <c r="CD93" s="177">
        <v>1329</v>
      </c>
      <c r="CE93" s="177">
        <v>1566</v>
      </c>
      <c r="CF93" s="417">
        <v>1351</v>
      </c>
      <c r="CG93" s="197">
        <v>1013</v>
      </c>
      <c r="CH93" s="632">
        <v>2</v>
      </c>
      <c r="CI93" s="177">
        <v>9</v>
      </c>
      <c r="CJ93" s="177">
        <v>11</v>
      </c>
      <c r="CK93" s="177">
        <v>19</v>
      </c>
      <c r="CL93" s="177">
        <v>30</v>
      </c>
      <c r="CM93" s="837">
        <v>36</v>
      </c>
      <c r="CN93" s="417"/>
      <c r="CO93" s="419"/>
      <c r="CP93" s="421">
        <f t="shared" si="105"/>
        <v>1122</v>
      </c>
      <c r="CQ93" s="421">
        <f t="shared" si="106"/>
        <v>1118</v>
      </c>
      <c r="CR93" s="421">
        <f t="shared" si="87"/>
        <v>1162</v>
      </c>
      <c r="CS93" s="421">
        <f t="shared" si="88"/>
        <v>1263</v>
      </c>
      <c r="CT93" s="421">
        <f t="shared" si="89"/>
        <v>1299</v>
      </c>
      <c r="CU93" s="421">
        <f t="shared" si="90"/>
        <v>1530</v>
      </c>
      <c r="CV93" s="421">
        <f t="shared" si="91"/>
        <v>1351</v>
      </c>
      <c r="CW93" s="429">
        <f t="shared" si="92"/>
        <v>1013</v>
      </c>
      <c r="CX93" s="449">
        <v>900</v>
      </c>
      <c r="CY93" s="417">
        <v>922</v>
      </c>
      <c r="CZ93" s="468">
        <v>700</v>
      </c>
      <c r="DA93" s="432">
        <v>97</v>
      </c>
      <c r="DB93" s="417">
        <v>73</v>
      </c>
      <c r="DC93" s="197">
        <v>50</v>
      </c>
      <c r="DD93" s="430">
        <f t="shared" si="93"/>
        <v>533</v>
      </c>
      <c r="DE93" s="431">
        <f t="shared" si="94"/>
        <v>356</v>
      </c>
      <c r="DF93" s="428">
        <f t="shared" si="95"/>
        <v>263</v>
      </c>
      <c r="DG93" s="450">
        <v>417</v>
      </c>
      <c r="DH93" s="417">
        <v>368</v>
      </c>
      <c r="DI93" s="197">
        <v>427</v>
      </c>
      <c r="DJ93" s="432">
        <v>171</v>
      </c>
      <c r="DK93" s="417">
        <v>232</v>
      </c>
      <c r="DL93" s="197">
        <v>255</v>
      </c>
      <c r="DM93" s="432">
        <v>130</v>
      </c>
      <c r="DN93" s="417">
        <v>130</v>
      </c>
      <c r="DO93" s="197">
        <v>161</v>
      </c>
      <c r="DP93" s="430">
        <f t="shared" si="96"/>
        <v>545</v>
      </c>
      <c r="DQ93" s="431">
        <f t="shared" si="97"/>
        <v>569</v>
      </c>
      <c r="DR93" s="428">
        <f t="shared" si="98"/>
        <v>687</v>
      </c>
      <c r="DS93" s="432">
        <v>414</v>
      </c>
      <c r="DT93" s="417">
        <v>488</v>
      </c>
      <c r="DU93" s="197">
        <v>458</v>
      </c>
      <c r="DV93" s="403"/>
      <c r="DW93" s="669" t="b">
        <f t="shared" si="51"/>
        <v>0</v>
      </c>
      <c r="DX93" s="663" t="b">
        <f t="shared" si="52"/>
        <v>0</v>
      </c>
      <c r="DY93" s="666" t="b">
        <f t="shared" si="53"/>
        <v>1</v>
      </c>
      <c r="DZ93" s="663" t="b">
        <f t="shared" si="54"/>
        <v>0</v>
      </c>
      <c r="EA93" s="663" t="b">
        <f t="shared" si="55"/>
        <v>0</v>
      </c>
      <c r="EB93" s="666" t="b">
        <f t="shared" si="56"/>
        <v>1</v>
      </c>
      <c r="EC93" s="663" t="b">
        <f t="shared" si="57"/>
        <v>0</v>
      </c>
      <c r="ED93" s="663" t="b">
        <f t="shared" si="99"/>
        <v>0</v>
      </c>
      <c r="EE93" s="666" t="b">
        <f t="shared" si="58"/>
        <v>1</v>
      </c>
      <c r="EF93" s="665" t="b">
        <f t="shared" si="59"/>
        <v>1</v>
      </c>
      <c r="EG93" s="663" t="b">
        <f t="shared" si="60"/>
        <v>1</v>
      </c>
      <c r="EH93" s="666" t="b">
        <f t="shared" si="61"/>
        <v>1</v>
      </c>
      <c r="EI93" s="663" t="b">
        <f t="shared" si="62"/>
        <v>1</v>
      </c>
      <c r="EJ93" s="663" t="b">
        <f t="shared" si="63"/>
        <v>1</v>
      </c>
      <c r="EK93" s="666" t="b">
        <f t="shared" si="64"/>
        <v>1</v>
      </c>
      <c r="EL93" s="663" t="b">
        <f t="shared" si="65"/>
        <v>1</v>
      </c>
      <c r="EM93" s="663" t="b">
        <f t="shared" si="100"/>
        <v>1</v>
      </c>
      <c r="EN93" s="666" t="b">
        <f t="shared" si="66"/>
        <v>1</v>
      </c>
      <c r="EO93" s="403"/>
    </row>
    <row r="94" spans="1:145">
      <c r="A94" s="471" t="s">
        <v>372</v>
      </c>
      <c r="B94" s="472" t="s">
        <v>91</v>
      </c>
      <c r="C94" s="471">
        <v>135717</v>
      </c>
      <c r="D94" s="473">
        <v>7</v>
      </c>
      <c r="E94" s="414"/>
      <c r="F94" s="416"/>
      <c r="G94" s="416"/>
      <c r="H94" s="416"/>
      <c r="I94" s="417"/>
      <c r="J94" s="417"/>
      <c r="K94" s="419"/>
      <c r="L94" s="414"/>
      <c r="M94" s="416"/>
      <c r="N94" s="416"/>
      <c r="O94" s="448"/>
      <c r="P94" s="448"/>
      <c r="Q94" s="416"/>
      <c r="R94" s="416"/>
      <c r="S94" s="416"/>
      <c r="T94" s="416"/>
      <c r="U94" s="416"/>
      <c r="V94" s="417"/>
      <c r="W94" s="419"/>
      <c r="X94" s="414"/>
      <c r="Y94" s="416"/>
      <c r="Z94" s="416"/>
      <c r="AA94" s="448"/>
      <c r="AB94" s="448"/>
      <c r="AC94" s="416"/>
      <c r="AD94" s="416"/>
      <c r="AE94" s="416"/>
      <c r="AF94" s="416"/>
      <c r="AG94" s="416"/>
      <c r="AH94" s="417"/>
      <c r="AI94" s="419"/>
      <c r="AJ94" s="420" t="str">
        <f t="shared" si="69"/>
        <v xml:space="preserve"> </v>
      </c>
      <c r="AK94" s="421" t="str">
        <f t="shared" si="70"/>
        <v xml:space="preserve"> </v>
      </c>
      <c r="AL94" s="421" t="str">
        <f t="shared" si="71"/>
        <v xml:space="preserve"> </v>
      </c>
      <c r="AM94" s="421" t="str">
        <f t="shared" si="72"/>
        <v xml:space="preserve"> </v>
      </c>
      <c r="AN94" s="421" t="str">
        <f t="shared" si="73"/>
        <v xml:space="preserve"> </v>
      </c>
      <c r="AO94" s="421" t="str">
        <f t="shared" si="74"/>
        <v xml:space="preserve"> </v>
      </c>
      <c r="AP94" s="421" t="str">
        <f t="shared" si="75"/>
        <v xml:space="preserve"> </v>
      </c>
      <c r="AQ94" s="421" t="str">
        <f t="shared" si="76"/>
        <v xml:space="preserve"> </v>
      </c>
      <c r="AR94" s="421" t="str">
        <f t="shared" si="77"/>
        <v xml:space="preserve"> </v>
      </c>
      <c r="AS94" s="421" t="str">
        <f t="shared" si="78"/>
        <v xml:space="preserve"> </v>
      </c>
      <c r="AT94" s="421" t="str">
        <f t="shared" si="79"/>
        <v xml:space="preserve"> </v>
      </c>
      <c r="AU94" s="422" t="str">
        <f t="shared" si="80"/>
        <v xml:space="preserve"> </v>
      </c>
      <c r="AV94" s="423"/>
      <c r="AW94" s="417"/>
      <c r="AX94" s="419"/>
      <c r="AY94" s="414"/>
      <c r="AZ94" s="417"/>
      <c r="BA94" s="419"/>
      <c r="BB94" s="420" t="str">
        <f t="shared" si="81"/>
        <v xml:space="preserve"> </v>
      </c>
      <c r="BC94" s="421" t="str">
        <f t="shared" si="82"/>
        <v xml:space="preserve"> </v>
      </c>
      <c r="BD94" s="422" t="str">
        <f t="shared" si="83"/>
        <v xml:space="preserve"> </v>
      </c>
      <c r="BE94" s="176"/>
      <c r="BF94" s="417"/>
      <c r="BG94" s="419"/>
      <c r="BH94" s="178"/>
      <c r="BI94" s="417"/>
      <c r="BJ94" s="419"/>
      <c r="BK94" s="178"/>
      <c r="BL94" s="417"/>
      <c r="BM94" s="419"/>
      <c r="BN94" s="426" t="str">
        <f t="shared" si="84"/>
        <v/>
      </c>
      <c r="BO94" s="427" t="str">
        <f t="shared" si="85"/>
        <v/>
      </c>
      <c r="BP94" s="428" t="str">
        <f t="shared" si="86"/>
        <v/>
      </c>
      <c r="BQ94" s="178"/>
      <c r="BR94" s="417"/>
      <c r="BS94" s="419"/>
      <c r="BT94" s="198">
        <v>15164</v>
      </c>
      <c r="BU94" s="177">
        <v>13879</v>
      </c>
      <c r="BV94" s="177">
        <v>13871</v>
      </c>
      <c r="BW94" s="417">
        <v>13551</v>
      </c>
      <c r="BX94" s="417">
        <v>13134</v>
      </c>
      <c r="BY94" s="197">
        <v>13843</v>
      </c>
      <c r="BZ94" s="870">
        <v>3023</v>
      </c>
      <c r="CA94" s="177">
        <v>5774</v>
      </c>
      <c r="CB94" s="177">
        <v>6546</v>
      </c>
      <c r="CC94" s="177">
        <v>6060</v>
      </c>
      <c r="CD94" s="177">
        <v>6131</v>
      </c>
      <c r="CE94" s="177">
        <v>6147</v>
      </c>
      <c r="CF94" s="417">
        <v>7176</v>
      </c>
      <c r="CG94" s="197">
        <v>7374</v>
      </c>
      <c r="CH94" s="632">
        <v>2</v>
      </c>
      <c r="CI94" s="177">
        <v>48</v>
      </c>
      <c r="CJ94" s="177">
        <v>51</v>
      </c>
      <c r="CK94" s="177">
        <v>52</v>
      </c>
      <c r="CL94" s="177">
        <v>56</v>
      </c>
      <c r="CM94" s="837">
        <v>51</v>
      </c>
      <c r="CN94" s="417"/>
      <c r="CO94" s="419"/>
      <c r="CP94" s="421">
        <f t="shared" si="105"/>
        <v>3021</v>
      </c>
      <c r="CQ94" s="421">
        <f t="shared" si="106"/>
        <v>5726</v>
      </c>
      <c r="CR94" s="421">
        <f t="shared" si="87"/>
        <v>6495</v>
      </c>
      <c r="CS94" s="421">
        <f t="shared" si="88"/>
        <v>6008</v>
      </c>
      <c r="CT94" s="421">
        <f t="shared" si="89"/>
        <v>6075</v>
      </c>
      <c r="CU94" s="421">
        <f t="shared" si="90"/>
        <v>6096</v>
      </c>
      <c r="CV94" s="421">
        <f t="shared" si="91"/>
        <v>7176</v>
      </c>
      <c r="CW94" s="429">
        <f t="shared" si="92"/>
        <v>7374</v>
      </c>
      <c r="CX94" s="449">
        <v>4086</v>
      </c>
      <c r="CY94" s="417">
        <v>4792</v>
      </c>
      <c r="CZ94" s="468">
        <v>4944</v>
      </c>
      <c r="DA94" s="432">
        <v>209</v>
      </c>
      <c r="DB94" s="417">
        <v>238</v>
      </c>
      <c r="DC94" s="197">
        <v>234</v>
      </c>
      <c r="DD94" s="430">
        <f t="shared" si="93"/>
        <v>1801</v>
      </c>
      <c r="DE94" s="431">
        <f t="shared" si="94"/>
        <v>2146</v>
      </c>
      <c r="DF94" s="428">
        <f t="shared" si="95"/>
        <v>2196</v>
      </c>
      <c r="DG94" s="450">
        <v>1505</v>
      </c>
      <c r="DH94" s="417">
        <v>1481</v>
      </c>
      <c r="DI94" s="197">
        <v>1857</v>
      </c>
      <c r="DJ94" s="432">
        <v>1038</v>
      </c>
      <c r="DK94" s="417">
        <v>1022</v>
      </c>
      <c r="DL94" s="197">
        <v>927</v>
      </c>
      <c r="DM94" s="432">
        <v>825</v>
      </c>
      <c r="DN94" s="417">
        <v>787</v>
      </c>
      <c r="DO94" s="197">
        <v>626</v>
      </c>
      <c r="DP94" s="430">
        <f t="shared" si="96"/>
        <v>2640</v>
      </c>
      <c r="DQ94" s="431">
        <f t="shared" si="97"/>
        <v>2785</v>
      </c>
      <c r="DR94" s="428">
        <f t="shared" si="98"/>
        <v>2686</v>
      </c>
      <c r="DS94" s="432">
        <v>992</v>
      </c>
      <c r="DT94" s="417">
        <v>2065</v>
      </c>
      <c r="DU94" s="197">
        <v>2266</v>
      </c>
      <c r="DV94" s="403"/>
      <c r="DW94" s="669" t="b">
        <f t="shared" si="51"/>
        <v>0</v>
      </c>
      <c r="DX94" s="663" t="b">
        <f t="shared" si="52"/>
        <v>0</v>
      </c>
      <c r="DY94" s="666" t="b">
        <f t="shared" si="53"/>
        <v>1</v>
      </c>
      <c r="DZ94" s="663" t="b">
        <f t="shared" si="54"/>
        <v>0</v>
      </c>
      <c r="EA94" s="663" t="b">
        <f t="shared" si="55"/>
        <v>0</v>
      </c>
      <c r="EB94" s="666" t="b">
        <f t="shared" si="56"/>
        <v>1</v>
      </c>
      <c r="EC94" s="663" t="b">
        <f t="shared" si="57"/>
        <v>0</v>
      </c>
      <c r="ED94" s="663" t="b">
        <f t="shared" si="99"/>
        <v>0</v>
      </c>
      <c r="EE94" s="666" t="b">
        <f t="shared" si="58"/>
        <v>1</v>
      </c>
      <c r="EF94" s="665" t="b">
        <f t="shared" si="59"/>
        <v>1</v>
      </c>
      <c r="EG94" s="663" t="b">
        <f t="shared" si="60"/>
        <v>1</v>
      </c>
      <c r="EH94" s="666" t="b">
        <f t="shared" si="61"/>
        <v>1</v>
      </c>
      <c r="EI94" s="663" t="b">
        <f t="shared" si="62"/>
        <v>1</v>
      </c>
      <c r="EJ94" s="663" t="b">
        <f t="shared" si="63"/>
        <v>1</v>
      </c>
      <c r="EK94" s="666" t="b">
        <f t="shared" si="64"/>
        <v>1</v>
      </c>
      <c r="EL94" s="663" t="b">
        <f t="shared" si="65"/>
        <v>1</v>
      </c>
      <c r="EM94" s="663" t="b">
        <f t="shared" si="100"/>
        <v>1</v>
      </c>
      <c r="EN94" s="666" t="b">
        <f t="shared" si="66"/>
        <v>1</v>
      </c>
      <c r="EO94" s="403"/>
    </row>
    <row r="95" spans="1:145">
      <c r="A95" s="471" t="s">
        <v>372</v>
      </c>
      <c r="B95" s="472" t="s">
        <v>684</v>
      </c>
      <c r="C95" s="204">
        <v>136233</v>
      </c>
      <c r="D95" s="473">
        <v>7</v>
      </c>
      <c r="E95" s="414"/>
      <c r="F95" s="416"/>
      <c r="G95" s="416"/>
      <c r="H95" s="416"/>
      <c r="I95" s="417"/>
      <c r="J95" s="417"/>
      <c r="K95" s="419"/>
      <c r="L95" s="414"/>
      <c r="M95" s="416"/>
      <c r="N95" s="416"/>
      <c r="O95" s="448"/>
      <c r="P95" s="448"/>
      <c r="Q95" s="416"/>
      <c r="R95" s="416"/>
      <c r="S95" s="416"/>
      <c r="T95" s="416"/>
      <c r="U95" s="416"/>
      <c r="V95" s="417"/>
      <c r="W95" s="419"/>
      <c r="X95" s="414"/>
      <c r="Y95" s="416"/>
      <c r="Z95" s="416"/>
      <c r="AA95" s="448"/>
      <c r="AB95" s="448"/>
      <c r="AC95" s="416"/>
      <c r="AD95" s="416"/>
      <c r="AE95" s="416"/>
      <c r="AF95" s="416"/>
      <c r="AG95" s="416"/>
      <c r="AH95" s="417"/>
      <c r="AI95" s="419"/>
      <c r="AJ95" s="420" t="str">
        <f t="shared" si="69"/>
        <v xml:space="preserve"> </v>
      </c>
      <c r="AK95" s="421" t="str">
        <f t="shared" si="70"/>
        <v xml:space="preserve"> </v>
      </c>
      <c r="AL95" s="421" t="str">
        <f t="shared" si="71"/>
        <v xml:space="preserve"> </v>
      </c>
      <c r="AM95" s="421" t="str">
        <f t="shared" si="72"/>
        <v xml:space="preserve"> </v>
      </c>
      <c r="AN95" s="421" t="str">
        <f t="shared" si="73"/>
        <v xml:space="preserve"> </v>
      </c>
      <c r="AO95" s="421" t="str">
        <f t="shared" si="74"/>
        <v xml:space="preserve"> </v>
      </c>
      <c r="AP95" s="421" t="str">
        <f t="shared" si="75"/>
        <v xml:space="preserve"> </v>
      </c>
      <c r="AQ95" s="421" t="str">
        <f t="shared" si="76"/>
        <v xml:space="preserve"> </v>
      </c>
      <c r="AR95" s="421" t="str">
        <f t="shared" si="77"/>
        <v xml:space="preserve"> </v>
      </c>
      <c r="AS95" s="421" t="str">
        <f t="shared" si="78"/>
        <v xml:space="preserve"> </v>
      </c>
      <c r="AT95" s="421" t="str">
        <f t="shared" si="79"/>
        <v xml:space="preserve"> </v>
      </c>
      <c r="AU95" s="422" t="str">
        <f t="shared" si="80"/>
        <v xml:space="preserve"> </v>
      </c>
      <c r="AV95" s="423"/>
      <c r="AW95" s="417"/>
      <c r="AX95" s="419"/>
      <c r="AY95" s="414"/>
      <c r="AZ95" s="417"/>
      <c r="BA95" s="419"/>
      <c r="BB95" s="420" t="str">
        <f t="shared" si="81"/>
        <v xml:space="preserve"> </v>
      </c>
      <c r="BC95" s="421" t="str">
        <f t="shared" si="82"/>
        <v xml:space="preserve"> </v>
      </c>
      <c r="BD95" s="422" t="str">
        <f t="shared" si="83"/>
        <v xml:space="preserve"> </v>
      </c>
      <c r="BE95" s="176"/>
      <c r="BF95" s="417"/>
      <c r="BG95" s="419"/>
      <c r="BH95" s="178"/>
      <c r="BI95" s="417"/>
      <c r="BJ95" s="419"/>
      <c r="BK95" s="178"/>
      <c r="BL95" s="417"/>
      <c r="BM95" s="419"/>
      <c r="BN95" s="426" t="str">
        <f t="shared" si="84"/>
        <v/>
      </c>
      <c r="BO95" s="427" t="str">
        <f t="shared" si="85"/>
        <v/>
      </c>
      <c r="BP95" s="428" t="str">
        <f t="shared" si="86"/>
        <v/>
      </c>
      <c r="BQ95" s="178"/>
      <c r="BR95" s="417"/>
      <c r="BS95" s="419"/>
      <c r="BT95" s="198">
        <v>2660</v>
      </c>
      <c r="BU95" s="177">
        <v>2311</v>
      </c>
      <c r="BV95" s="177">
        <v>2293</v>
      </c>
      <c r="BW95" s="417">
        <v>2191</v>
      </c>
      <c r="BX95" s="417">
        <v>1750</v>
      </c>
      <c r="BY95" s="197">
        <v>1802</v>
      </c>
      <c r="BZ95" s="178">
        <v>622</v>
      </c>
      <c r="CA95" s="177">
        <v>541</v>
      </c>
      <c r="CB95" s="177">
        <v>682</v>
      </c>
      <c r="CC95" s="177">
        <v>706</v>
      </c>
      <c r="CD95" s="177">
        <v>653</v>
      </c>
      <c r="CE95" s="177">
        <v>663</v>
      </c>
      <c r="CF95" s="417">
        <v>696</v>
      </c>
      <c r="CG95" s="197">
        <v>719</v>
      </c>
      <c r="CH95" s="632"/>
      <c r="CI95" s="177">
        <v>29</v>
      </c>
      <c r="CJ95" s="177">
        <v>18</v>
      </c>
      <c r="CK95" s="177">
        <v>20</v>
      </c>
      <c r="CL95" s="177">
        <v>17</v>
      </c>
      <c r="CM95" s="837">
        <v>24</v>
      </c>
      <c r="CN95" s="417"/>
      <c r="CO95" s="419"/>
      <c r="CP95" s="421">
        <f t="shared" si="105"/>
        <v>622</v>
      </c>
      <c r="CQ95" s="421">
        <f t="shared" si="106"/>
        <v>512</v>
      </c>
      <c r="CR95" s="421">
        <f t="shared" si="87"/>
        <v>664</v>
      </c>
      <c r="CS95" s="421">
        <f t="shared" si="88"/>
        <v>686</v>
      </c>
      <c r="CT95" s="421">
        <f t="shared" si="89"/>
        <v>636</v>
      </c>
      <c r="CU95" s="421">
        <f t="shared" si="90"/>
        <v>639</v>
      </c>
      <c r="CV95" s="421">
        <f t="shared" si="91"/>
        <v>696</v>
      </c>
      <c r="CW95" s="429">
        <f t="shared" si="92"/>
        <v>719</v>
      </c>
      <c r="CX95" s="449">
        <v>421</v>
      </c>
      <c r="CY95" s="417">
        <v>464</v>
      </c>
      <c r="CZ95" s="468">
        <v>464</v>
      </c>
      <c r="DA95" s="432">
        <v>42</v>
      </c>
      <c r="DB95" s="417">
        <v>43</v>
      </c>
      <c r="DC95" s="197">
        <v>41</v>
      </c>
      <c r="DD95" s="430">
        <f t="shared" si="93"/>
        <v>176</v>
      </c>
      <c r="DE95" s="431">
        <f t="shared" si="94"/>
        <v>189</v>
      </c>
      <c r="DF95" s="428">
        <f t="shared" si="95"/>
        <v>214</v>
      </c>
      <c r="DG95" s="450">
        <v>244</v>
      </c>
      <c r="DH95" s="417">
        <v>225</v>
      </c>
      <c r="DI95" s="197">
        <v>275</v>
      </c>
      <c r="DJ95" s="432">
        <v>97</v>
      </c>
      <c r="DK95" s="417">
        <v>78</v>
      </c>
      <c r="DL95" s="197">
        <v>80</v>
      </c>
      <c r="DM95" s="432">
        <v>71</v>
      </c>
      <c r="DN95" s="417">
        <v>80</v>
      </c>
      <c r="DO95" s="197">
        <v>53</v>
      </c>
      <c r="DP95" s="430">
        <f t="shared" si="96"/>
        <v>274</v>
      </c>
      <c r="DQ95" s="431">
        <f t="shared" si="97"/>
        <v>253</v>
      </c>
      <c r="DR95" s="428">
        <f t="shared" si="98"/>
        <v>231</v>
      </c>
      <c r="DS95" s="432">
        <v>270</v>
      </c>
      <c r="DT95" s="417">
        <v>207</v>
      </c>
      <c r="DU95" s="197">
        <v>312</v>
      </c>
      <c r="DV95" s="403"/>
      <c r="DW95" s="669" t="b">
        <f t="shared" si="51"/>
        <v>0</v>
      </c>
      <c r="DX95" s="663" t="b">
        <f t="shared" si="52"/>
        <v>0</v>
      </c>
      <c r="DY95" s="666" t="b">
        <f t="shared" si="53"/>
        <v>1</v>
      </c>
      <c r="DZ95" s="663" t="b">
        <f t="shared" si="54"/>
        <v>0</v>
      </c>
      <c r="EA95" s="663" t="b">
        <f t="shared" si="55"/>
        <v>0</v>
      </c>
      <c r="EB95" s="666" t="b">
        <f t="shared" si="56"/>
        <v>1</v>
      </c>
      <c r="EC95" s="663" t="b">
        <f t="shared" si="57"/>
        <v>0</v>
      </c>
      <c r="ED95" s="663" t="b">
        <f t="shared" si="99"/>
        <v>0</v>
      </c>
      <c r="EE95" s="666" t="b">
        <f t="shared" si="58"/>
        <v>1</v>
      </c>
      <c r="EF95" s="665" t="b">
        <f t="shared" si="59"/>
        <v>1</v>
      </c>
      <c r="EG95" s="663" t="b">
        <f t="shared" si="60"/>
        <v>1</v>
      </c>
      <c r="EH95" s="666" t="b">
        <f t="shared" si="61"/>
        <v>1</v>
      </c>
      <c r="EI95" s="663" t="b">
        <f t="shared" si="62"/>
        <v>1</v>
      </c>
      <c r="EJ95" s="663" t="b">
        <f t="shared" si="63"/>
        <v>1</v>
      </c>
      <c r="EK95" s="666" t="b">
        <f t="shared" si="64"/>
        <v>1</v>
      </c>
      <c r="EL95" s="663" t="b">
        <f t="shared" si="65"/>
        <v>1</v>
      </c>
      <c r="EM95" s="663" t="b">
        <f t="shared" si="100"/>
        <v>1</v>
      </c>
      <c r="EN95" s="666" t="b">
        <f t="shared" si="66"/>
        <v>1</v>
      </c>
      <c r="EO95" s="403"/>
    </row>
    <row r="96" spans="1:145">
      <c r="A96" s="471" t="s">
        <v>372</v>
      </c>
      <c r="B96" s="472" t="s">
        <v>98</v>
      </c>
      <c r="C96" s="471">
        <v>137078</v>
      </c>
      <c r="D96" s="473">
        <v>7</v>
      </c>
      <c r="E96" s="414"/>
      <c r="F96" s="416"/>
      <c r="G96" s="416"/>
      <c r="H96" s="416"/>
      <c r="I96" s="417"/>
      <c r="J96" s="417"/>
      <c r="K96" s="419"/>
      <c r="L96" s="414"/>
      <c r="M96" s="416"/>
      <c r="N96" s="416"/>
      <c r="O96" s="448"/>
      <c r="P96" s="448"/>
      <c r="Q96" s="416"/>
      <c r="R96" s="416"/>
      <c r="S96" s="416"/>
      <c r="T96" s="416"/>
      <c r="U96" s="416"/>
      <c r="V96" s="417"/>
      <c r="W96" s="419"/>
      <c r="X96" s="414"/>
      <c r="Y96" s="416"/>
      <c r="Z96" s="416"/>
      <c r="AA96" s="448"/>
      <c r="AB96" s="448"/>
      <c r="AC96" s="416"/>
      <c r="AD96" s="416"/>
      <c r="AE96" s="416"/>
      <c r="AF96" s="416"/>
      <c r="AG96" s="416"/>
      <c r="AH96" s="417"/>
      <c r="AI96" s="419"/>
      <c r="AJ96" s="420" t="str">
        <f t="shared" si="69"/>
        <v xml:space="preserve"> </v>
      </c>
      <c r="AK96" s="421" t="str">
        <f t="shared" si="70"/>
        <v xml:space="preserve"> </v>
      </c>
      <c r="AL96" s="421" t="str">
        <f t="shared" si="71"/>
        <v xml:space="preserve"> </v>
      </c>
      <c r="AM96" s="421" t="str">
        <f t="shared" si="72"/>
        <v xml:space="preserve"> </v>
      </c>
      <c r="AN96" s="421" t="str">
        <f t="shared" si="73"/>
        <v xml:space="preserve"> </v>
      </c>
      <c r="AO96" s="421" t="str">
        <f t="shared" si="74"/>
        <v xml:space="preserve"> </v>
      </c>
      <c r="AP96" s="421" t="str">
        <f t="shared" si="75"/>
        <v xml:space="preserve"> </v>
      </c>
      <c r="AQ96" s="421" t="str">
        <f t="shared" si="76"/>
        <v xml:space="preserve"> </v>
      </c>
      <c r="AR96" s="421" t="str">
        <f t="shared" si="77"/>
        <v xml:space="preserve"> </v>
      </c>
      <c r="AS96" s="421" t="str">
        <f t="shared" si="78"/>
        <v xml:space="preserve"> </v>
      </c>
      <c r="AT96" s="421" t="str">
        <f t="shared" si="79"/>
        <v xml:space="preserve"> </v>
      </c>
      <c r="AU96" s="422" t="str">
        <f t="shared" si="80"/>
        <v xml:space="preserve"> </v>
      </c>
      <c r="AV96" s="423"/>
      <c r="AW96" s="417"/>
      <c r="AX96" s="419"/>
      <c r="AY96" s="414"/>
      <c r="AZ96" s="417"/>
      <c r="BA96" s="419"/>
      <c r="BB96" s="420" t="str">
        <f t="shared" si="81"/>
        <v xml:space="preserve"> </v>
      </c>
      <c r="BC96" s="421" t="str">
        <f t="shared" si="82"/>
        <v xml:space="preserve"> </v>
      </c>
      <c r="BD96" s="422" t="str">
        <f t="shared" si="83"/>
        <v xml:space="preserve"> </v>
      </c>
      <c r="BE96" s="176"/>
      <c r="BF96" s="417"/>
      <c r="BG96" s="419"/>
      <c r="BH96" s="178"/>
      <c r="BI96" s="417"/>
      <c r="BJ96" s="419"/>
      <c r="BK96" s="178"/>
      <c r="BL96" s="417"/>
      <c r="BM96" s="419"/>
      <c r="BN96" s="426" t="str">
        <f t="shared" si="84"/>
        <v/>
      </c>
      <c r="BO96" s="427" t="str">
        <f t="shared" si="85"/>
        <v/>
      </c>
      <c r="BP96" s="428" t="str">
        <f t="shared" si="86"/>
        <v/>
      </c>
      <c r="BQ96" s="178"/>
      <c r="BR96" s="417"/>
      <c r="BS96" s="419"/>
      <c r="BT96" s="198">
        <v>6347</v>
      </c>
      <c r="BU96" s="177">
        <v>6270</v>
      </c>
      <c r="BV96" s="177">
        <v>6370</v>
      </c>
      <c r="BW96" s="417">
        <v>6528</v>
      </c>
      <c r="BX96" s="417">
        <v>5872</v>
      </c>
      <c r="BY96" s="197">
        <v>5986</v>
      </c>
      <c r="BZ96" s="178">
        <v>1629</v>
      </c>
      <c r="CA96" s="177">
        <v>1877</v>
      </c>
      <c r="CB96" s="177">
        <v>2260</v>
      </c>
      <c r="CC96" s="177">
        <v>2030</v>
      </c>
      <c r="CD96" s="177">
        <v>1979</v>
      </c>
      <c r="CE96" s="177">
        <v>1963</v>
      </c>
      <c r="CF96" s="417">
        <v>2170</v>
      </c>
      <c r="CG96" s="197">
        <v>2203</v>
      </c>
      <c r="CH96" s="632"/>
      <c r="CI96" s="177">
        <v>27</v>
      </c>
      <c r="CJ96" s="177">
        <v>41</v>
      </c>
      <c r="CK96" s="177">
        <v>40</v>
      </c>
      <c r="CL96" s="177">
        <v>49</v>
      </c>
      <c r="CM96" s="837">
        <v>39</v>
      </c>
      <c r="CN96" s="417"/>
      <c r="CO96" s="419"/>
      <c r="CP96" s="421">
        <f t="shared" si="105"/>
        <v>1629</v>
      </c>
      <c r="CQ96" s="421">
        <f t="shared" si="106"/>
        <v>1850</v>
      </c>
      <c r="CR96" s="421">
        <f t="shared" si="87"/>
        <v>2219</v>
      </c>
      <c r="CS96" s="421">
        <f t="shared" si="88"/>
        <v>1990</v>
      </c>
      <c r="CT96" s="421">
        <f t="shared" si="89"/>
        <v>1930</v>
      </c>
      <c r="CU96" s="421">
        <f t="shared" si="90"/>
        <v>1924</v>
      </c>
      <c r="CV96" s="421">
        <f t="shared" si="91"/>
        <v>2170</v>
      </c>
      <c r="CW96" s="429">
        <f t="shared" si="92"/>
        <v>2203</v>
      </c>
      <c r="CX96" s="449">
        <v>1303</v>
      </c>
      <c r="CY96" s="417">
        <v>1422</v>
      </c>
      <c r="CZ96" s="468">
        <v>1520</v>
      </c>
      <c r="DA96" s="432">
        <v>128</v>
      </c>
      <c r="DB96" s="417">
        <v>152</v>
      </c>
      <c r="DC96" s="197">
        <v>141</v>
      </c>
      <c r="DD96" s="430">
        <f t="shared" si="93"/>
        <v>493</v>
      </c>
      <c r="DE96" s="431">
        <f t="shared" si="94"/>
        <v>596</v>
      </c>
      <c r="DF96" s="428">
        <f t="shared" si="95"/>
        <v>542</v>
      </c>
      <c r="DG96" s="450">
        <v>551</v>
      </c>
      <c r="DH96" s="417">
        <v>518</v>
      </c>
      <c r="DI96" s="197">
        <v>578</v>
      </c>
      <c r="DJ96" s="432">
        <v>378</v>
      </c>
      <c r="DK96" s="417">
        <v>385</v>
      </c>
      <c r="DL96" s="197">
        <v>335</v>
      </c>
      <c r="DM96" s="432">
        <v>260</v>
      </c>
      <c r="DN96" s="417">
        <v>310</v>
      </c>
      <c r="DO96" s="197">
        <v>287</v>
      </c>
      <c r="DP96" s="430">
        <f t="shared" si="96"/>
        <v>801</v>
      </c>
      <c r="DQ96" s="431">
        <f t="shared" si="97"/>
        <v>717</v>
      </c>
      <c r="DR96" s="428">
        <f t="shared" si="98"/>
        <v>724</v>
      </c>
      <c r="DS96" s="432">
        <v>654</v>
      </c>
      <c r="DT96" s="417">
        <v>820</v>
      </c>
      <c r="DU96" s="197">
        <v>905</v>
      </c>
      <c r="DV96" s="403"/>
      <c r="DW96" s="669" t="b">
        <f t="shared" si="51"/>
        <v>0</v>
      </c>
      <c r="DX96" s="663" t="b">
        <f t="shared" si="52"/>
        <v>0</v>
      </c>
      <c r="DY96" s="666" t="b">
        <f t="shared" si="53"/>
        <v>1</v>
      </c>
      <c r="DZ96" s="663" t="b">
        <f t="shared" si="54"/>
        <v>0</v>
      </c>
      <c r="EA96" s="663" t="b">
        <f t="shared" si="55"/>
        <v>0</v>
      </c>
      <c r="EB96" s="666" t="b">
        <f t="shared" si="56"/>
        <v>1</v>
      </c>
      <c r="EC96" s="663" t="b">
        <f t="shared" si="57"/>
        <v>0</v>
      </c>
      <c r="ED96" s="663" t="b">
        <f t="shared" si="99"/>
        <v>0</v>
      </c>
      <c r="EE96" s="666" t="b">
        <f t="shared" si="58"/>
        <v>1</v>
      </c>
      <c r="EF96" s="665" t="b">
        <f t="shared" si="59"/>
        <v>1</v>
      </c>
      <c r="EG96" s="663" t="b">
        <f t="shared" si="60"/>
        <v>1</v>
      </c>
      <c r="EH96" s="666" t="b">
        <f t="shared" si="61"/>
        <v>1</v>
      </c>
      <c r="EI96" s="663" t="b">
        <f t="shared" si="62"/>
        <v>1</v>
      </c>
      <c r="EJ96" s="663" t="b">
        <f t="shared" si="63"/>
        <v>1</v>
      </c>
      <c r="EK96" s="666" t="b">
        <f t="shared" si="64"/>
        <v>1</v>
      </c>
      <c r="EL96" s="663" t="b">
        <f t="shared" si="65"/>
        <v>1</v>
      </c>
      <c r="EM96" s="663" t="b">
        <f t="shared" si="100"/>
        <v>1</v>
      </c>
      <c r="EN96" s="666" t="b">
        <f t="shared" si="66"/>
        <v>1</v>
      </c>
      <c r="EO96" s="403"/>
    </row>
    <row r="97" spans="1:145">
      <c r="A97" s="471" t="s">
        <v>372</v>
      </c>
      <c r="B97" s="472" t="s">
        <v>79</v>
      </c>
      <c r="C97" s="471">
        <v>132693</v>
      </c>
      <c r="D97" s="473">
        <v>8</v>
      </c>
      <c r="E97" s="414"/>
      <c r="F97" s="416"/>
      <c r="G97" s="416"/>
      <c r="H97" s="416"/>
      <c r="I97" s="417"/>
      <c r="J97" s="417"/>
      <c r="K97" s="419"/>
      <c r="L97" s="414"/>
      <c r="M97" s="416"/>
      <c r="N97" s="416"/>
      <c r="O97" s="448"/>
      <c r="P97" s="448"/>
      <c r="Q97" s="416"/>
      <c r="R97" s="416"/>
      <c r="S97" s="416"/>
      <c r="T97" s="416"/>
      <c r="U97" s="416"/>
      <c r="V97" s="417"/>
      <c r="W97" s="419"/>
      <c r="X97" s="414"/>
      <c r="Y97" s="416"/>
      <c r="Z97" s="416"/>
      <c r="AA97" s="448"/>
      <c r="AB97" s="448"/>
      <c r="AC97" s="416"/>
      <c r="AD97" s="416"/>
      <c r="AE97" s="416"/>
      <c r="AF97" s="416"/>
      <c r="AG97" s="416"/>
      <c r="AH97" s="417"/>
      <c r="AI97" s="419"/>
      <c r="AJ97" s="420" t="str">
        <f t="shared" si="69"/>
        <v xml:space="preserve"> </v>
      </c>
      <c r="AK97" s="421" t="str">
        <f t="shared" si="70"/>
        <v xml:space="preserve"> </v>
      </c>
      <c r="AL97" s="421" t="str">
        <f t="shared" si="71"/>
        <v xml:space="preserve"> </v>
      </c>
      <c r="AM97" s="421" t="str">
        <f t="shared" si="72"/>
        <v xml:space="preserve"> </v>
      </c>
      <c r="AN97" s="421" t="str">
        <f t="shared" si="73"/>
        <v xml:space="preserve"> </v>
      </c>
      <c r="AO97" s="421" t="str">
        <f t="shared" si="74"/>
        <v xml:space="preserve"> </v>
      </c>
      <c r="AP97" s="421" t="str">
        <f t="shared" si="75"/>
        <v xml:space="preserve"> </v>
      </c>
      <c r="AQ97" s="421" t="str">
        <f t="shared" si="76"/>
        <v xml:space="preserve"> </v>
      </c>
      <c r="AR97" s="421" t="str">
        <f t="shared" si="77"/>
        <v xml:space="preserve"> </v>
      </c>
      <c r="AS97" s="421" t="str">
        <f t="shared" si="78"/>
        <v xml:space="preserve"> </v>
      </c>
      <c r="AT97" s="421" t="str">
        <f t="shared" si="79"/>
        <v xml:space="preserve"> </v>
      </c>
      <c r="AU97" s="422" t="str">
        <f t="shared" si="80"/>
        <v xml:space="preserve"> </v>
      </c>
      <c r="AV97" s="423"/>
      <c r="AW97" s="417"/>
      <c r="AX97" s="419"/>
      <c r="AY97" s="414"/>
      <c r="AZ97" s="417"/>
      <c r="BA97" s="419"/>
      <c r="BB97" s="420" t="str">
        <f t="shared" si="81"/>
        <v xml:space="preserve"> </v>
      </c>
      <c r="BC97" s="421" t="str">
        <f t="shared" si="82"/>
        <v xml:space="preserve"> </v>
      </c>
      <c r="BD97" s="422" t="str">
        <f t="shared" si="83"/>
        <v xml:space="preserve"> </v>
      </c>
      <c r="BE97" s="176"/>
      <c r="BF97" s="417"/>
      <c r="BG97" s="419"/>
      <c r="BH97" s="178"/>
      <c r="BI97" s="417"/>
      <c r="BJ97" s="419"/>
      <c r="BK97" s="178"/>
      <c r="BL97" s="417"/>
      <c r="BM97" s="419"/>
      <c r="BN97" s="426" t="str">
        <f t="shared" si="84"/>
        <v/>
      </c>
      <c r="BO97" s="427" t="str">
        <f t="shared" si="85"/>
        <v/>
      </c>
      <c r="BP97" s="428" t="str">
        <f t="shared" si="86"/>
        <v/>
      </c>
      <c r="BQ97" s="178"/>
      <c r="BR97" s="417"/>
      <c r="BS97" s="419"/>
      <c r="BT97" s="198">
        <v>4946</v>
      </c>
      <c r="BU97" s="177">
        <v>4790</v>
      </c>
      <c r="BV97" s="177">
        <v>4763</v>
      </c>
      <c r="BW97" s="417">
        <v>4406</v>
      </c>
      <c r="BX97" s="417">
        <v>3293</v>
      </c>
      <c r="BY97" s="468">
        <v>3316</v>
      </c>
      <c r="BZ97" s="178">
        <v>1264</v>
      </c>
      <c r="CA97" s="177">
        <v>1263</v>
      </c>
      <c r="CB97" s="177">
        <v>1451</v>
      </c>
      <c r="CC97" s="177">
        <v>1438</v>
      </c>
      <c r="CD97" s="177">
        <v>1469</v>
      </c>
      <c r="CE97" s="177">
        <v>1456</v>
      </c>
      <c r="CF97" s="417">
        <v>1708</v>
      </c>
      <c r="CG97" s="468">
        <v>1757</v>
      </c>
      <c r="CH97" s="632">
        <v>2</v>
      </c>
      <c r="CI97" s="177">
        <v>18</v>
      </c>
      <c r="CJ97" s="177">
        <v>27</v>
      </c>
      <c r="CK97" s="177">
        <v>43</v>
      </c>
      <c r="CL97" s="177">
        <v>51</v>
      </c>
      <c r="CM97" s="837">
        <v>35</v>
      </c>
      <c r="CN97" s="417"/>
      <c r="CO97" s="419"/>
      <c r="CP97" s="421">
        <f t="shared" si="105"/>
        <v>1262</v>
      </c>
      <c r="CQ97" s="421">
        <f t="shared" si="106"/>
        <v>1245</v>
      </c>
      <c r="CR97" s="421">
        <f t="shared" si="87"/>
        <v>1424</v>
      </c>
      <c r="CS97" s="421">
        <f t="shared" si="88"/>
        <v>1395</v>
      </c>
      <c r="CT97" s="421">
        <f t="shared" si="89"/>
        <v>1418</v>
      </c>
      <c r="CU97" s="421">
        <f t="shared" si="90"/>
        <v>1421</v>
      </c>
      <c r="CV97" s="421">
        <f t="shared" si="91"/>
        <v>1708</v>
      </c>
      <c r="CW97" s="429">
        <f t="shared" si="92"/>
        <v>1757</v>
      </c>
      <c r="CX97" s="449">
        <v>1009</v>
      </c>
      <c r="CY97" s="417">
        <v>1227</v>
      </c>
      <c r="CZ97" s="468">
        <v>1289</v>
      </c>
      <c r="DA97" s="432">
        <v>112</v>
      </c>
      <c r="DB97" s="417">
        <v>86</v>
      </c>
      <c r="DC97" s="197">
        <v>103</v>
      </c>
      <c r="DD97" s="430">
        <f t="shared" si="93"/>
        <v>300</v>
      </c>
      <c r="DE97" s="431">
        <f t="shared" si="94"/>
        <v>395</v>
      </c>
      <c r="DF97" s="428">
        <f t="shared" si="95"/>
        <v>365</v>
      </c>
      <c r="DG97" s="450">
        <v>563</v>
      </c>
      <c r="DH97" s="417">
        <v>620</v>
      </c>
      <c r="DI97" s="468">
        <v>676</v>
      </c>
      <c r="DJ97" s="432">
        <v>207</v>
      </c>
      <c r="DK97" s="417">
        <v>187</v>
      </c>
      <c r="DL97" s="197">
        <v>181</v>
      </c>
      <c r="DM97" s="432">
        <v>115</v>
      </c>
      <c r="DN97" s="417">
        <v>113</v>
      </c>
      <c r="DO97" s="468">
        <v>133</v>
      </c>
      <c r="DP97" s="430">
        <f t="shared" si="96"/>
        <v>510</v>
      </c>
      <c r="DQ97" s="431">
        <f t="shared" si="97"/>
        <v>498</v>
      </c>
      <c r="DR97" s="428">
        <f t="shared" si="98"/>
        <v>431</v>
      </c>
      <c r="DS97" s="432">
        <v>652</v>
      </c>
      <c r="DT97" s="417">
        <v>676</v>
      </c>
      <c r="DU97" s="197">
        <v>707</v>
      </c>
      <c r="DV97" s="403"/>
      <c r="DW97" s="669" t="b">
        <f t="shared" si="51"/>
        <v>0</v>
      </c>
      <c r="DX97" s="663" t="b">
        <f t="shared" si="52"/>
        <v>0</v>
      </c>
      <c r="DY97" s="666" t="b">
        <f t="shared" si="53"/>
        <v>1</v>
      </c>
      <c r="DZ97" s="663" t="b">
        <f t="shared" si="54"/>
        <v>0</v>
      </c>
      <c r="EA97" s="663" t="b">
        <f t="shared" si="55"/>
        <v>0</v>
      </c>
      <c r="EB97" s="666" t="b">
        <f t="shared" si="56"/>
        <v>1</v>
      </c>
      <c r="EC97" s="663" t="b">
        <f t="shared" si="57"/>
        <v>0</v>
      </c>
      <c r="ED97" s="663" t="b">
        <f t="shared" si="99"/>
        <v>0</v>
      </c>
      <c r="EE97" s="666" t="b">
        <f t="shared" si="58"/>
        <v>1</v>
      </c>
      <c r="EF97" s="665" t="b">
        <f t="shared" si="59"/>
        <v>1</v>
      </c>
      <c r="EG97" s="663" t="b">
        <f t="shared" si="60"/>
        <v>1</v>
      </c>
      <c r="EH97" s="666" t="b">
        <f t="shared" si="61"/>
        <v>1</v>
      </c>
      <c r="EI97" s="663" t="b">
        <f t="shared" si="62"/>
        <v>1</v>
      </c>
      <c r="EJ97" s="663" t="b">
        <f t="shared" si="63"/>
        <v>1</v>
      </c>
      <c r="EK97" s="666" t="b">
        <f t="shared" si="64"/>
        <v>1</v>
      </c>
      <c r="EL97" s="663" t="b">
        <f t="shared" si="65"/>
        <v>1</v>
      </c>
      <c r="EM97" s="663" t="b">
        <f t="shared" si="100"/>
        <v>1</v>
      </c>
      <c r="EN97" s="666" t="b">
        <f t="shared" si="66"/>
        <v>1</v>
      </c>
      <c r="EO97" s="403"/>
    </row>
    <row r="98" spans="1:145">
      <c r="A98" s="471" t="s">
        <v>372</v>
      </c>
      <c r="B98" s="472" t="s">
        <v>80</v>
      </c>
      <c r="C98" s="471">
        <v>132709</v>
      </c>
      <c r="D98" s="473">
        <v>8</v>
      </c>
      <c r="E98" s="414"/>
      <c r="F98" s="416"/>
      <c r="G98" s="416"/>
      <c r="H98" s="416"/>
      <c r="I98" s="417"/>
      <c r="J98" s="417"/>
      <c r="K98" s="419"/>
      <c r="L98" s="414"/>
      <c r="M98" s="416"/>
      <c r="N98" s="416"/>
      <c r="O98" s="448"/>
      <c r="P98" s="448"/>
      <c r="Q98" s="416"/>
      <c r="R98" s="416"/>
      <c r="S98" s="416"/>
      <c r="T98" s="416"/>
      <c r="U98" s="416"/>
      <c r="V98" s="417"/>
      <c r="W98" s="419"/>
      <c r="X98" s="414"/>
      <c r="Y98" s="416"/>
      <c r="Z98" s="416"/>
      <c r="AA98" s="448"/>
      <c r="AB98" s="448"/>
      <c r="AC98" s="416"/>
      <c r="AD98" s="416"/>
      <c r="AE98" s="416"/>
      <c r="AF98" s="416"/>
      <c r="AG98" s="416"/>
      <c r="AH98" s="417"/>
      <c r="AI98" s="419"/>
      <c r="AJ98" s="420" t="str">
        <f t="shared" si="69"/>
        <v xml:space="preserve"> </v>
      </c>
      <c r="AK98" s="421" t="str">
        <f t="shared" si="70"/>
        <v xml:space="preserve"> </v>
      </c>
      <c r="AL98" s="421" t="str">
        <f t="shared" si="71"/>
        <v xml:space="preserve"> </v>
      </c>
      <c r="AM98" s="421" t="str">
        <f t="shared" si="72"/>
        <v xml:space="preserve"> </v>
      </c>
      <c r="AN98" s="421" t="str">
        <f t="shared" si="73"/>
        <v xml:space="preserve"> </v>
      </c>
      <c r="AO98" s="421" t="str">
        <f t="shared" si="74"/>
        <v xml:space="preserve"> </v>
      </c>
      <c r="AP98" s="421" t="str">
        <f t="shared" si="75"/>
        <v xml:space="preserve"> </v>
      </c>
      <c r="AQ98" s="421" t="str">
        <f t="shared" si="76"/>
        <v xml:space="preserve"> </v>
      </c>
      <c r="AR98" s="421" t="str">
        <f t="shared" si="77"/>
        <v xml:space="preserve"> </v>
      </c>
      <c r="AS98" s="421" t="str">
        <f t="shared" si="78"/>
        <v xml:space="preserve"> </v>
      </c>
      <c r="AT98" s="421" t="str">
        <f t="shared" si="79"/>
        <v xml:space="preserve"> </v>
      </c>
      <c r="AU98" s="422" t="str">
        <f t="shared" si="80"/>
        <v xml:space="preserve"> </v>
      </c>
      <c r="AV98" s="423"/>
      <c r="AW98" s="417"/>
      <c r="AX98" s="419"/>
      <c r="AY98" s="414"/>
      <c r="AZ98" s="417"/>
      <c r="BA98" s="419"/>
      <c r="BB98" s="420" t="str">
        <f t="shared" si="81"/>
        <v xml:space="preserve"> </v>
      </c>
      <c r="BC98" s="421" t="str">
        <f t="shared" si="82"/>
        <v xml:space="preserve"> </v>
      </c>
      <c r="BD98" s="422" t="str">
        <f t="shared" si="83"/>
        <v xml:space="preserve"> </v>
      </c>
      <c r="BE98" s="176"/>
      <c r="BF98" s="417"/>
      <c r="BG98" s="419"/>
      <c r="BH98" s="178"/>
      <c r="BI98" s="417"/>
      <c r="BJ98" s="419"/>
      <c r="BK98" s="178"/>
      <c r="BL98" s="417"/>
      <c r="BM98" s="419"/>
      <c r="BN98" s="426" t="str">
        <f t="shared" si="84"/>
        <v/>
      </c>
      <c r="BO98" s="427" t="str">
        <f t="shared" si="85"/>
        <v/>
      </c>
      <c r="BP98" s="428" t="str">
        <f t="shared" si="86"/>
        <v/>
      </c>
      <c r="BQ98" s="178"/>
      <c r="BR98" s="417"/>
      <c r="BS98" s="419"/>
      <c r="BT98" s="198">
        <v>9988</v>
      </c>
      <c r="BU98" s="177">
        <v>10294</v>
      </c>
      <c r="BV98" s="177">
        <v>9959</v>
      </c>
      <c r="BW98" s="417">
        <v>9492</v>
      </c>
      <c r="BX98" s="417">
        <v>7946</v>
      </c>
      <c r="BY98" s="197">
        <v>8285</v>
      </c>
      <c r="BZ98" s="178">
        <v>2633</v>
      </c>
      <c r="CA98" s="177">
        <v>2877</v>
      </c>
      <c r="CB98" s="177">
        <v>2867</v>
      </c>
      <c r="CC98" s="177">
        <v>2926</v>
      </c>
      <c r="CD98" s="177">
        <v>2918</v>
      </c>
      <c r="CE98" s="177">
        <v>2985</v>
      </c>
      <c r="CF98" s="417">
        <v>3335</v>
      </c>
      <c r="CG98" s="197">
        <v>3668</v>
      </c>
      <c r="CH98" s="632"/>
      <c r="CI98" s="177">
        <v>24</v>
      </c>
      <c r="CJ98" s="177">
        <v>39</v>
      </c>
      <c r="CK98" s="177">
        <v>57</v>
      </c>
      <c r="CL98" s="177">
        <v>65</v>
      </c>
      <c r="CM98" s="837">
        <v>40</v>
      </c>
      <c r="CN98" s="417"/>
      <c r="CO98" s="419"/>
      <c r="CP98" s="421">
        <f t="shared" si="105"/>
        <v>2633</v>
      </c>
      <c r="CQ98" s="421">
        <f t="shared" si="106"/>
        <v>2853</v>
      </c>
      <c r="CR98" s="421">
        <f t="shared" si="87"/>
        <v>2828</v>
      </c>
      <c r="CS98" s="421">
        <f t="shared" si="88"/>
        <v>2869</v>
      </c>
      <c r="CT98" s="421">
        <f t="shared" si="89"/>
        <v>2853</v>
      </c>
      <c r="CU98" s="421">
        <f t="shared" si="90"/>
        <v>2945</v>
      </c>
      <c r="CV98" s="421">
        <f t="shared" si="91"/>
        <v>3335</v>
      </c>
      <c r="CW98" s="429">
        <f t="shared" si="92"/>
        <v>3668</v>
      </c>
      <c r="CX98" s="449">
        <v>2043</v>
      </c>
      <c r="CY98" s="417">
        <v>2360</v>
      </c>
      <c r="CZ98" s="468">
        <v>2737</v>
      </c>
      <c r="DA98" s="432">
        <v>245</v>
      </c>
      <c r="DB98" s="417">
        <v>217</v>
      </c>
      <c r="DC98" s="197">
        <v>206</v>
      </c>
      <c r="DD98" s="430">
        <f t="shared" si="93"/>
        <v>657</v>
      </c>
      <c r="DE98" s="431">
        <f t="shared" si="94"/>
        <v>758</v>
      </c>
      <c r="DF98" s="428">
        <f t="shared" si="95"/>
        <v>725</v>
      </c>
      <c r="DG98" s="450">
        <v>634</v>
      </c>
      <c r="DH98" s="417">
        <v>717</v>
      </c>
      <c r="DI98" s="197">
        <v>817</v>
      </c>
      <c r="DJ98" s="432">
        <v>512</v>
      </c>
      <c r="DK98" s="417">
        <v>467</v>
      </c>
      <c r="DL98" s="197">
        <v>577</v>
      </c>
      <c r="DM98" s="432">
        <v>585</v>
      </c>
      <c r="DN98" s="417">
        <v>580</v>
      </c>
      <c r="DO98" s="197">
        <v>551</v>
      </c>
      <c r="DP98" s="430">
        <f t="shared" si="96"/>
        <v>1138</v>
      </c>
      <c r="DQ98" s="431">
        <f t="shared" si="97"/>
        <v>1089</v>
      </c>
      <c r="DR98" s="428">
        <f t="shared" si="98"/>
        <v>1000</v>
      </c>
      <c r="DS98" s="432">
        <v>912</v>
      </c>
      <c r="DT98" s="417">
        <v>1035</v>
      </c>
      <c r="DU98" s="197">
        <v>1040</v>
      </c>
      <c r="DV98" s="403"/>
      <c r="DW98" s="669" t="b">
        <f t="shared" si="51"/>
        <v>0</v>
      </c>
      <c r="DX98" s="663" t="b">
        <f t="shared" si="52"/>
        <v>0</v>
      </c>
      <c r="DY98" s="666" t="b">
        <f t="shared" si="53"/>
        <v>1</v>
      </c>
      <c r="DZ98" s="663" t="b">
        <f t="shared" si="54"/>
        <v>0</v>
      </c>
      <c r="EA98" s="663" t="b">
        <f t="shared" si="55"/>
        <v>0</v>
      </c>
      <c r="EB98" s="666" t="b">
        <f t="shared" si="56"/>
        <v>1</v>
      </c>
      <c r="EC98" s="663" t="b">
        <f t="shared" si="57"/>
        <v>0</v>
      </c>
      <c r="ED98" s="663" t="b">
        <f t="shared" si="99"/>
        <v>0</v>
      </c>
      <c r="EE98" s="666" t="b">
        <f t="shared" si="58"/>
        <v>1</v>
      </c>
      <c r="EF98" s="665" t="b">
        <f t="shared" si="59"/>
        <v>1</v>
      </c>
      <c r="EG98" s="663" t="b">
        <f t="shared" si="60"/>
        <v>1</v>
      </c>
      <c r="EH98" s="666" t="b">
        <f t="shared" si="61"/>
        <v>1</v>
      </c>
      <c r="EI98" s="663" t="b">
        <f t="shared" si="62"/>
        <v>1</v>
      </c>
      <c r="EJ98" s="663" t="b">
        <f t="shared" si="63"/>
        <v>1</v>
      </c>
      <c r="EK98" s="666" t="b">
        <f t="shared" si="64"/>
        <v>1</v>
      </c>
      <c r="EL98" s="663" t="b">
        <f t="shared" si="65"/>
        <v>1</v>
      </c>
      <c r="EM98" s="663" t="b">
        <f t="shared" si="100"/>
        <v>1</v>
      </c>
      <c r="EN98" s="666" t="b">
        <f t="shared" si="66"/>
        <v>1</v>
      </c>
      <c r="EO98" s="403"/>
    </row>
    <row r="99" spans="1:145">
      <c r="A99" s="471" t="s">
        <v>372</v>
      </c>
      <c r="B99" s="225" t="s">
        <v>352</v>
      </c>
      <c r="C99" s="471">
        <v>133508</v>
      </c>
      <c r="D99" s="473">
        <v>8</v>
      </c>
      <c r="E99" s="414"/>
      <c r="F99" s="416"/>
      <c r="G99" s="416"/>
      <c r="H99" s="416"/>
      <c r="I99" s="417"/>
      <c r="J99" s="417"/>
      <c r="K99" s="419"/>
      <c r="L99" s="414"/>
      <c r="M99" s="416"/>
      <c r="N99" s="416"/>
      <c r="O99" s="448"/>
      <c r="P99" s="448"/>
      <c r="Q99" s="416"/>
      <c r="R99" s="416"/>
      <c r="S99" s="416"/>
      <c r="T99" s="416"/>
      <c r="U99" s="416"/>
      <c r="V99" s="417"/>
      <c r="W99" s="419"/>
      <c r="X99" s="414"/>
      <c r="Y99" s="416"/>
      <c r="Z99" s="416"/>
      <c r="AA99" s="448"/>
      <c r="AB99" s="448"/>
      <c r="AC99" s="416"/>
      <c r="AD99" s="416"/>
      <c r="AE99" s="416"/>
      <c r="AF99" s="416"/>
      <c r="AG99" s="416"/>
      <c r="AH99" s="417"/>
      <c r="AI99" s="419"/>
      <c r="AJ99" s="420" t="str">
        <f t="shared" si="69"/>
        <v xml:space="preserve"> </v>
      </c>
      <c r="AK99" s="421" t="str">
        <f t="shared" si="70"/>
        <v xml:space="preserve"> </v>
      </c>
      <c r="AL99" s="421" t="str">
        <f t="shared" si="71"/>
        <v xml:space="preserve"> </v>
      </c>
      <c r="AM99" s="421" t="str">
        <f t="shared" si="72"/>
        <v xml:space="preserve"> </v>
      </c>
      <c r="AN99" s="421" t="str">
        <f t="shared" si="73"/>
        <v xml:space="preserve"> </v>
      </c>
      <c r="AO99" s="421" t="str">
        <f t="shared" si="74"/>
        <v xml:space="preserve"> </v>
      </c>
      <c r="AP99" s="421" t="str">
        <f t="shared" si="75"/>
        <v xml:space="preserve"> </v>
      </c>
      <c r="AQ99" s="421" t="str">
        <f t="shared" si="76"/>
        <v xml:space="preserve"> </v>
      </c>
      <c r="AR99" s="421" t="str">
        <f t="shared" si="77"/>
        <v xml:space="preserve"> </v>
      </c>
      <c r="AS99" s="421" t="str">
        <f t="shared" si="78"/>
        <v xml:space="preserve"> </v>
      </c>
      <c r="AT99" s="421" t="str">
        <f t="shared" si="79"/>
        <v xml:space="preserve"> </v>
      </c>
      <c r="AU99" s="422" t="str">
        <f t="shared" si="80"/>
        <v xml:space="preserve"> </v>
      </c>
      <c r="AV99" s="423"/>
      <c r="AW99" s="417"/>
      <c r="AX99" s="419"/>
      <c r="AY99" s="414"/>
      <c r="AZ99" s="417"/>
      <c r="BA99" s="419"/>
      <c r="BB99" s="420" t="str">
        <f t="shared" si="81"/>
        <v xml:space="preserve"> </v>
      </c>
      <c r="BC99" s="421" t="str">
        <f t="shared" si="82"/>
        <v xml:space="preserve"> </v>
      </c>
      <c r="BD99" s="422" t="str">
        <f t="shared" si="83"/>
        <v xml:space="preserve"> </v>
      </c>
      <c r="BE99" s="176"/>
      <c r="BF99" s="417"/>
      <c r="BG99" s="419"/>
      <c r="BH99" s="178"/>
      <c r="BI99" s="417"/>
      <c r="BJ99" s="419"/>
      <c r="BK99" s="178"/>
      <c r="BL99" s="417"/>
      <c r="BM99" s="419"/>
      <c r="BN99" s="426" t="str">
        <f t="shared" si="84"/>
        <v/>
      </c>
      <c r="BO99" s="427" t="str">
        <f t="shared" si="85"/>
        <v/>
      </c>
      <c r="BP99" s="428" t="str">
        <f t="shared" si="86"/>
        <v/>
      </c>
      <c r="BQ99" s="178"/>
      <c r="BR99" s="417"/>
      <c r="BS99" s="419"/>
      <c r="BT99" s="198">
        <v>4244</v>
      </c>
      <c r="BU99" s="177">
        <v>4109</v>
      </c>
      <c r="BV99" s="177">
        <v>3947</v>
      </c>
      <c r="BW99" s="417">
        <v>4298</v>
      </c>
      <c r="BX99" s="417">
        <v>7061</v>
      </c>
      <c r="BY99" s="197">
        <v>4116</v>
      </c>
      <c r="BZ99" s="178">
        <v>1048</v>
      </c>
      <c r="CA99" s="177">
        <v>1495</v>
      </c>
      <c r="CB99" s="177">
        <v>1280</v>
      </c>
      <c r="CC99" s="177">
        <v>1512</v>
      </c>
      <c r="CD99" s="177">
        <v>1347</v>
      </c>
      <c r="CE99" s="177">
        <v>1573</v>
      </c>
      <c r="CF99" s="417">
        <v>1359</v>
      </c>
      <c r="CG99" s="197">
        <v>1619</v>
      </c>
      <c r="CH99" s="632"/>
      <c r="CI99" s="177">
        <v>13</v>
      </c>
      <c r="CJ99" s="177">
        <v>19</v>
      </c>
      <c r="CK99" s="177">
        <v>26</v>
      </c>
      <c r="CL99" s="177">
        <v>30</v>
      </c>
      <c r="CM99" s="837">
        <v>42</v>
      </c>
      <c r="CN99" s="417"/>
      <c r="CO99" s="419"/>
      <c r="CP99" s="421">
        <f t="shared" si="105"/>
        <v>1048</v>
      </c>
      <c r="CQ99" s="421">
        <f t="shared" si="106"/>
        <v>1482</v>
      </c>
      <c r="CR99" s="421">
        <f t="shared" si="87"/>
        <v>1261</v>
      </c>
      <c r="CS99" s="421">
        <f t="shared" si="88"/>
        <v>1486</v>
      </c>
      <c r="CT99" s="421">
        <f t="shared" si="89"/>
        <v>1317</v>
      </c>
      <c r="CU99" s="421">
        <f t="shared" si="90"/>
        <v>1531</v>
      </c>
      <c r="CV99" s="421">
        <f t="shared" si="91"/>
        <v>1359</v>
      </c>
      <c r="CW99" s="429">
        <f t="shared" si="92"/>
        <v>1619</v>
      </c>
      <c r="CX99" s="449">
        <v>964</v>
      </c>
      <c r="CY99" s="417">
        <v>790</v>
      </c>
      <c r="CZ99" s="468">
        <v>1047</v>
      </c>
      <c r="DA99" s="432">
        <v>134</v>
      </c>
      <c r="DB99" s="417">
        <v>95</v>
      </c>
      <c r="DC99" s="197">
        <v>107</v>
      </c>
      <c r="DD99" s="430">
        <f t="shared" si="93"/>
        <v>433</v>
      </c>
      <c r="DE99" s="431">
        <f t="shared" si="94"/>
        <v>474</v>
      </c>
      <c r="DF99" s="428">
        <f t="shared" si="95"/>
        <v>465</v>
      </c>
      <c r="DG99" s="450">
        <v>397</v>
      </c>
      <c r="DH99" s="417">
        <v>338</v>
      </c>
      <c r="DI99" s="197">
        <v>441</v>
      </c>
      <c r="DJ99" s="432">
        <v>188</v>
      </c>
      <c r="DK99" s="417">
        <v>179</v>
      </c>
      <c r="DL99" s="197">
        <v>202</v>
      </c>
      <c r="DM99" s="432">
        <v>227</v>
      </c>
      <c r="DN99" s="417">
        <v>211</v>
      </c>
      <c r="DO99" s="197">
        <v>246</v>
      </c>
      <c r="DP99" s="430">
        <f t="shared" si="96"/>
        <v>674</v>
      </c>
      <c r="DQ99" s="431">
        <f t="shared" si="97"/>
        <v>589</v>
      </c>
      <c r="DR99" s="428">
        <f t="shared" si="98"/>
        <v>642</v>
      </c>
      <c r="DS99" s="432">
        <v>474</v>
      </c>
      <c r="DT99" s="417">
        <v>597</v>
      </c>
      <c r="DU99" s="197">
        <v>415</v>
      </c>
      <c r="DV99" s="403"/>
      <c r="DW99" s="669" t="b">
        <f t="shared" si="51"/>
        <v>0</v>
      </c>
      <c r="DX99" s="663" t="b">
        <f t="shared" si="52"/>
        <v>0</v>
      </c>
      <c r="DY99" s="666" t="b">
        <f t="shared" si="53"/>
        <v>1</v>
      </c>
      <c r="DZ99" s="663" t="b">
        <f t="shared" si="54"/>
        <v>0</v>
      </c>
      <c r="EA99" s="663" t="b">
        <f t="shared" si="55"/>
        <v>0</v>
      </c>
      <c r="EB99" s="666" t="b">
        <f t="shared" si="56"/>
        <v>1</v>
      </c>
      <c r="EC99" s="663" t="b">
        <f t="shared" si="57"/>
        <v>0</v>
      </c>
      <c r="ED99" s="663" t="b">
        <f t="shared" si="99"/>
        <v>0</v>
      </c>
      <c r="EE99" s="666" t="b">
        <f t="shared" si="58"/>
        <v>1</v>
      </c>
      <c r="EF99" s="665" t="b">
        <f t="shared" si="59"/>
        <v>1</v>
      </c>
      <c r="EG99" s="663" t="b">
        <f t="shared" si="60"/>
        <v>1</v>
      </c>
      <c r="EH99" s="666" t="b">
        <f t="shared" si="61"/>
        <v>1</v>
      </c>
      <c r="EI99" s="663" t="b">
        <f t="shared" si="62"/>
        <v>1</v>
      </c>
      <c r="EJ99" s="663" t="b">
        <f t="shared" si="63"/>
        <v>1</v>
      </c>
      <c r="EK99" s="666" t="b">
        <f t="shared" si="64"/>
        <v>1</v>
      </c>
      <c r="EL99" s="663" t="b">
        <f t="shared" si="65"/>
        <v>1</v>
      </c>
      <c r="EM99" s="663" t="b">
        <f t="shared" si="100"/>
        <v>1</v>
      </c>
      <c r="EN99" s="666" t="b">
        <f t="shared" si="66"/>
        <v>1</v>
      </c>
      <c r="EO99" s="403"/>
    </row>
    <row r="100" spans="1:145">
      <c r="A100" s="471" t="s">
        <v>372</v>
      </c>
      <c r="B100" s="472" t="s">
        <v>84</v>
      </c>
      <c r="C100" s="471">
        <v>133702</v>
      </c>
      <c r="D100" s="473">
        <v>8</v>
      </c>
      <c r="E100" s="414"/>
      <c r="F100" s="416"/>
      <c r="G100" s="416"/>
      <c r="H100" s="416"/>
      <c r="I100" s="417"/>
      <c r="J100" s="417"/>
      <c r="K100" s="419"/>
      <c r="L100" s="414"/>
      <c r="M100" s="416"/>
      <c r="N100" s="416"/>
      <c r="O100" s="448"/>
      <c r="P100" s="448"/>
      <c r="Q100" s="416"/>
      <c r="R100" s="416"/>
      <c r="S100" s="416"/>
      <c r="T100" s="416"/>
      <c r="U100" s="416"/>
      <c r="V100" s="417"/>
      <c r="W100" s="419"/>
      <c r="X100" s="414"/>
      <c r="Y100" s="416"/>
      <c r="Z100" s="416"/>
      <c r="AA100" s="448"/>
      <c r="AB100" s="448"/>
      <c r="AC100" s="416"/>
      <c r="AD100" s="416"/>
      <c r="AE100" s="416"/>
      <c r="AF100" s="416"/>
      <c r="AG100" s="416"/>
      <c r="AH100" s="417"/>
      <c r="AI100" s="419"/>
      <c r="AJ100" s="420" t="str">
        <f t="shared" si="69"/>
        <v xml:space="preserve"> </v>
      </c>
      <c r="AK100" s="421" t="str">
        <f t="shared" si="70"/>
        <v xml:space="preserve"> </v>
      </c>
      <c r="AL100" s="421" t="str">
        <f t="shared" si="71"/>
        <v xml:space="preserve"> </v>
      </c>
      <c r="AM100" s="421" t="str">
        <f t="shared" si="72"/>
        <v xml:space="preserve"> </v>
      </c>
      <c r="AN100" s="421" t="str">
        <f t="shared" si="73"/>
        <v xml:space="preserve"> </v>
      </c>
      <c r="AO100" s="421" t="str">
        <f t="shared" si="74"/>
        <v xml:space="preserve"> </v>
      </c>
      <c r="AP100" s="421" t="str">
        <f t="shared" si="75"/>
        <v xml:space="preserve"> </v>
      </c>
      <c r="AQ100" s="421" t="str">
        <f t="shared" si="76"/>
        <v xml:space="preserve"> </v>
      </c>
      <c r="AR100" s="421" t="str">
        <f t="shared" si="77"/>
        <v xml:space="preserve"> </v>
      </c>
      <c r="AS100" s="421" t="str">
        <f t="shared" si="78"/>
        <v xml:space="preserve"> </v>
      </c>
      <c r="AT100" s="421" t="str">
        <f t="shared" si="79"/>
        <v xml:space="preserve"> </v>
      </c>
      <c r="AU100" s="422" t="str">
        <f t="shared" si="80"/>
        <v xml:space="preserve"> </v>
      </c>
      <c r="AV100" s="423"/>
      <c r="AW100" s="417"/>
      <c r="AX100" s="419"/>
      <c r="AY100" s="414"/>
      <c r="AZ100" s="417"/>
      <c r="BA100" s="419"/>
      <c r="BB100" s="420" t="str">
        <f t="shared" si="81"/>
        <v xml:space="preserve"> </v>
      </c>
      <c r="BC100" s="421" t="str">
        <f t="shared" si="82"/>
        <v xml:space="preserve"> </v>
      </c>
      <c r="BD100" s="422" t="str">
        <f t="shared" si="83"/>
        <v xml:space="preserve"> </v>
      </c>
      <c r="BE100" s="176"/>
      <c r="BF100" s="417"/>
      <c r="BG100" s="419"/>
      <c r="BH100" s="178"/>
      <c r="BI100" s="417"/>
      <c r="BJ100" s="419"/>
      <c r="BK100" s="178"/>
      <c r="BL100" s="417"/>
      <c r="BM100" s="419"/>
      <c r="BN100" s="426" t="str">
        <f t="shared" si="84"/>
        <v/>
      </c>
      <c r="BO100" s="427" t="str">
        <f t="shared" si="85"/>
        <v/>
      </c>
      <c r="BP100" s="428" t="str">
        <f t="shared" si="86"/>
        <v/>
      </c>
      <c r="BQ100" s="178"/>
      <c r="BR100" s="417"/>
      <c r="BS100" s="419"/>
      <c r="BT100" s="198">
        <v>8090</v>
      </c>
      <c r="BU100" s="177">
        <v>7725</v>
      </c>
      <c r="BV100" s="177">
        <v>7276</v>
      </c>
      <c r="BW100" s="417">
        <v>6781</v>
      </c>
      <c r="BX100" s="417">
        <v>5374</v>
      </c>
      <c r="BY100" s="197">
        <v>5153</v>
      </c>
      <c r="BZ100" s="178">
        <v>1018</v>
      </c>
      <c r="CA100" s="177">
        <v>2004</v>
      </c>
      <c r="CB100" s="177">
        <v>2065</v>
      </c>
      <c r="CC100" s="177">
        <v>1904</v>
      </c>
      <c r="CD100" s="177">
        <v>1945</v>
      </c>
      <c r="CE100" s="177">
        <v>1897</v>
      </c>
      <c r="CF100" s="417">
        <v>2095</v>
      </c>
      <c r="CG100" s="197">
        <v>1334</v>
      </c>
      <c r="CH100" s="632"/>
      <c r="CI100" s="177">
        <v>24</v>
      </c>
      <c r="CJ100" s="177">
        <v>35</v>
      </c>
      <c r="CK100" s="177">
        <v>31</v>
      </c>
      <c r="CL100" s="177">
        <v>47</v>
      </c>
      <c r="CM100" s="837">
        <v>41</v>
      </c>
      <c r="CN100" s="417"/>
      <c r="CO100" s="419"/>
      <c r="CP100" s="421">
        <f t="shared" si="105"/>
        <v>1018</v>
      </c>
      <c r="CQ100" s="421">
        <f t="shared" si="106"/>
        <v>1980</v>
      </c>
      <c r="CR100" s="421">
        <f t="shared" si="87"/>
        <v>2030</v>
      </c>
      <c r="CS100" s="421">
        <f t="shared" si="88"/>
        <v>1873</v>
      </c>
      <c r="CT100" s="421">
        <f t="shared" si="89"/>
        <v>1898</v>
      </c>
      <c r="CU100" s="421">
        <f t="shared" si="90"/>
        <v>1856</v>
      </c>
      <c r="CV100" s="421">
        <f t="shared" si="91"/>
        <v>2095</v>
      </c>
      <c r="CW100" s="429">
        <f t="shared" si="92"/>
        <v>1334</v>
      </c>
      <c r="CX100" s="449">
        <v>1137</v>
      </c>
      <c r="CY100" s="417">
        <v>1270</v>
      </c>
      <c r="CZ100" s="468">
        <v>866</v>
      </c>
      <c r="DA100" s="432">
        <v>100</v>
      </c>
      <c r="DB100" s="417">
        <v>121</v>
      </c>
      <c r="DC100" s="197">
        <v>37</v>
      </c>
      <c r="DD100" s="430">
        <f t="shared" si="93"/>
        <v>619</v>
      </c>
      <c r="DE100" s="431">
        <f t="shared" si="94"/>
        <v>704</v>
      </c>
      <c r="DF100" s="428">
        <f t="shared" si="95"/>
        <v>431</v>
      </c>
      <c r="DG100" s="450">
        <v>578</v>
      </c>
      <c r="DH100" s="417">
        <v>594</v>
      </c>
      <c r="DI100" s="197">
        <v>610</v>
      </c>
      <c r="DJ100" s="432">
        <v>254</v>
      </c>
      <c r="DK100" s="417">
        <v>286</v>
      </c>
      <c r="DL100" s="197">
        <v>289</v>
      </c>
      <c r="DM100" s="432">
        <v>153</v>
      </c>
      <c r="DN100" s="417">
        <v>184</v>
      </c>
      <c r="DO100" s="197">
        <v>162</v>
      </c>
      <c r="DP100" s="430">
        <f t="shared" si="96"/>
        <v>888</v>
      </c>
      <c r="DQ100" s="431">
        <f t="shared" si="97"/>
        <v>834</v>
      </c>
      <c r="DR100" s="428">
        <f t="shared" si="98"/>
        <v>795</v>
      </c>
      <c r="DS100" s="432">
        <v>453</v>
      </c>
      <c r="DT100" s="417">
        <v>857</v>
      </c>
      <c r="DU100" s="197">
        <v>827</v>
      </c>
      <c r="DV100" s="403"/>
      <c r="DW100" s="669" t="b">
        <f t="shared" si="51"/>
        <v>0</v>
      </c>
      <c r="DX100" s="663" t="b">
        <f t="shared" si="52"/>
        <v>0</v>
      </c>
      <c r="DY100" s="666" t="b">
        <f t="shared" si="53"/>
        <v>1</v>
      </c>
      <c r="DZ100" s="663" t="b">
        <f t="shared" si="54"/>
        <v>0</v>
      </c>
      <c r="EA100" s="663" t="b">
        <f t="shared" si="55"/>
        <v>0</v>
      </c>
      <c r="EB100" s="666" t="b">
        <f t="shared" si="56"/>
        <v>1</v>
      </c>
      <c r="EC100" s="663" t="b">
        <f t="shared" si="57"/>
        <v>0</v>
      </c>
      <c r="ED100" s="663" t="b">
        <f t="shared" si="99"/>
        <v>0</v>
      </c>
      <c r="EE100" s="666" t="b">
        <f t="shared" si="58"/>
        <v>1</v>
      </c>
      <c r="EF100" s="665" t="b">
        <f t="shared" si="59"/>
        <v>1</v>
      </c>
      <c r="EG100" s="663" t="b">
        <f t="shared" si="60"/>
        <v>1</v>
      </c>
      <c r="EH100" s="666" t="b">
        <f t="shared" si="61"/>
        <v>1</v>
      </c>
      <c r="EI100" s="663" t="b">
        <f t="shared" si="62"/>
        <v>1</v>
      </c>
      <c r="EJ100" s="663" t="b">
        <f t="shared" si="63"/>
        <v>1</v>
      </c>
      <c r="EK100" s="666" t="b">
        <f t="shared" si="64"/>
        <v>1</v>
      </c>
      <c r="EL100" s="663" t="b">
        <f t="shared" si="65"/>
        <v>1</v>
      </c>
      <c r="EM100" s="663" t="b">
        <f t="shared" si="100"/>
        <v>1</v>
      </c>
      <c r="EN100" s="666" t="b">
        <f t="shared" si="66"/>
        <v>1</v>
      </c>
      <c r="EO100" s="403"/>
    </row>
    <row r="101" spans="1:145">
      <c r="A101" s="471" t="s">
        <v>372</v>
      </c>
      <c r="B101" s="472" t="s">
        <v>87</v>
      </c>
      <c r="C101" s="471">
        <v>134495</v>
      </c>
      <c r="D101" s="473">
        <v>8</v>
      </c>
      <c r="E101" s="414"/>
      <c r="F101" s="416"/>
      <c r="G101" s="416"/>
      <c r="H101" s="416"/>
      <c r="I101" s="417"/>
      <c r="J101" s="417"/>
      <c r="K101" s="419"/>
      <c r="L101" s="414"/>
      <c r="M101" s="416"/>
      <c r="N101" s="416"/>
      <c r="O101" s="448"/>
      <c r="P101" s="448"/>
      <c r="Q101" s="416"/>
      <c r="R101" s="416"/>
      <c r="S101" s="416"/>
      <c r="T101" s="416"/>
      <c r="U101" s="416"/>
      <c r="V101" s="417"/>
      <c r="W101" s="419"/>
      <c r="X101" s="414"/>
      <c r="Y101" s="416"/>
      <c r="Z101" s="416"/>
      <c r="AA101" s="448"/>
      <c r="AB101" s="448"/>
      <c r="AC101" s="416"/>
      <c r="AD101" s="416"/>
      <c r="AE101" s="416"/>
      <c r="AF101" s="416"/>
      <c r="AG101" s="416"/>
      <c r="AH101" s="417"/>
      <c r="AI101" s="419"/>
      <c r="AJ101" s="420" t="str">
        <f t="shared" si="69"/>
        <v xml:space="preserve"> </v>
      </c>
      <c r="AK101" s="421" t="str">
        <f t="shared" si="70"/>
        <v xml:space="preserve"> </v>
      </c>
      <c r="AL101" s="421" t="str">
        <f t="shared" si="71"/>
        <v xml:space="preserve"> </v>
      </c>
      <c r="AM101" s="421" t="str">
        <f t="shared" si="72"/>
        <v xml:space="preserve"> </v>
      </c>
      <c r="AN101" s="421" t="str">
        <f t="shared" si="73"/>
        <v xml:space="preserve"> </v>
      </c>
      <c r="AO101" s="421" t="str">
        <f t="shared" si="74"/>
        <v xml:space="preserve"> </v>
      </c>
      <c r="AP101" s="421" t="str">
        <f t="shared" si="75"/>
        <v xml:space="preserve"> </v>
      </c>
      <c r="AQ101" s="421" t="str">
        <f t="shared" si="76"/>
        <v xml:space="preserve"> </v>
      </c>
      <c r="AR101" s="421" t="str">
        <f t="shared" si="77"/>
        <v xml:space="preserve"> </v>
      </c>
      <c r="AS101" s="421" t="str">
        <f t="shared" si="78"/>
        <v xml:space="preserve"> </v>
      </c>
      <c r="AT101" s="421" t="str">
        <f t="shared" si="79"/>
        <v xml:space="preserve"> </v>
      </c>
      <c r="AU101" s="422" t="str">
        <f t="shared" si="80"/>
        <v xml:space="preserve"> </v>
      </c>
      <c r="AV101" s="423"/>
      <c r="AW101" s="417"/>
      <c r="AX101" s="419"/>
      <c r="AY101" s="414"/>
      <c r="AZ101" s="417"/>
      <c r="BA101" s="419"/>
      <c r="BB101" s="420" t="str">
        <f t="shared" si="81"/>
        <v xml:space="preserve"> </v>
      </c>
      <c r="BC101" s="421" t="str">
        <f t="shared" si="82"/>
        <v xml:space="preserve"> </v>
      </c>
      <c r="BD101" s="422" t="str">
        <f t="shared" si="83"/>
        <v xml:space="preserve"> </v>
      </c>
      <c r="BE101" s="176"/>
      <c r="BF101" s="417"/>
      <c r="BG101" s="419"/>
      <c r="BH101" s="178"/>
      <c r="BI101" s="417"/>
      <c r="BJ101" s="419"/>
      <c r="BK101" s="178"/>
      <c r="BL101" s="417"/>
      <c r="BM101" s="419"/>
      <c r="BN101" s="426" t="str">
        <f t="shared" si="84"/>
        <v/>
      </c>
      <c r="BO101" s="427" t="str">
        <f t="shared" si="85"/>
        <v/>
      </c>
      <c r="BP101" s="428" t="str">
        <f t="shared" si="86"/>
        <v/>
      </c>
      <c r="BQ101" s="178"/>
      <c r="BR101" s="417"/>
      <c r="BS101" s="419"/>
      <c r="BT101" s="198">
        <v>6364</v>
      </c>
      <c r="BU101" s="177">
        <v>6796</v>
      </c>
      <c r="BV101" s="177">
        <v>6426</v>
      </c>
      <c r="BW101" s="417">
        <v>4881</v>
      </c>
      <c r="BX101" s="417">
        <v>4813</v>
      </c>
      <c r="BY101" s="197">
        <v>5813</v>
      </c>
      <c r="BZ101" s="178">
        <v>1456</v>
      </c>
      <c r="CA101" s="177">
        <v>1560</v>
      </c>
      <c r="CB101" s="177">
        <v>1545</v>
      </c>
      <c r="CC101" s="177">
        <v>1674</v>
      </c>
      <c r="CD101" s="177">
        <v>1636</v>
      </c>
      <c r="CE101" s="177">
        <v>1853</v>
      </c>
      <c r="CF101" s="417">
        <v>1825</v>
      </c>
      <c r="CG101" s="197">
        <v>2608</v>
      </c>
      <c r="CH101" s="632"/>
      <c r="CI101" s="177">
        <v>16</v>
      </c>
      <c r="CJ101" s="177">
        <v>28</v>
      </c>
      <c r="CK101" s="177">
        <v>39</v>
      </c>
      <c r="CL101" s="177">
        <v>31</v>
      </c>
      <c r="CM101" s="837">
        <v>54</v>
      </c>
      <c r="CN101" s="417"/>
      <c r="CO101" s="419"/>
      <c r="CP101" s="421">
        <f t="shared" si="105"/>
        <v>1456</v>
      </c>
      <c r="CQ101" s="421">
        <f t="shared" si="106"/>
        <v>1544</v>
      </c>
      <c r="CR101" s="421">
        <f t="shared" si="87"/>
        <v>1517</v>
      </c>
      <c r="CS101" s="421">
        <f t="shared" si="88"/>
        <v>1635</v>
      </c>
      <c r="CT101" s="421">
        <f t="shared" si="89"/>
        <v>1605</v>
      </c>
      <c r="CU101" s="421">
        <f t="shared" si="90"/>
        <v>1799</v>
      </c>
      <c r="CV101" s="421">
        <f t="shared" si="91"/>
        <v>1825</v>
      </c>
      <c r="CW101" s="429">
        <f t="shared" si="92"/>
        <v>2608</v>
      </c>
      <c r="CX101" s="449">
        <v>1204</v>
      </c>
      <c r="CY101" s="417">
        <v>1192</v>
      </c>
      <c r="CZ101" s="468">
        <v>1732</v>
      </c>
      <c r="DA101" s="432">
        <v>131</v>
      </c>
      <c r="DB101" s="417">
        <v>132</v>
      </c>
      <c r="DC101" s="197">
        <v>156</v>
      </c>
      <c r="DD101" s="430">
        <f t="shared" si="93"/>
        <v>464</v>
      </c>
      <c r="DE101" s="431">
        <f t="shared" si="94"/>
        <v>501</v>
      </c>
      <c r="DF101" s="428">
        <f t="shared" si="95"/>
        <v>720</v>
      </c>
      <c r="DG101" s="432">
        <v>442</v>
      </c>
      <c r="DH101" s="417">
        <v>429</v>
      </c>
      <c r="DI101" s="197">
        <v>545</v>
      </c>
      <c r="DJ101" s="432">
        <v>219</v>
      </c>
      <c r="DK101" s="417">
        <v>241</v>
      </c>
      <c r="DL101" s="197">
        <v>282</v>
      </c>
      <c r="DM101" s="432">
        <v>233</v>
      </c>
      <c r="DN101" s="417">
        <v>252</v>
      </c>
      <c r="DO101" s="197">
        <v>256</v>
      </c>
      <c r="DP101" s="430">
        <f t="shared" si="96"/>
        <v>741</v>
      </c>
      <c r="DQ101" s="431">
        <f t="shared" si="97"/>
        <v>683</v>
      </c>
      <c r="DR101" s="428">
        <f t="shared" si="98"/>
        <v>716</v>
      </c>
      <c r="DS101" s="432">
        <v>494</v>
      </c>
      <c r="DT101" s="417">
        <v>520</v>
      </c>
      <c r="DU101" s="197">
        <v>501</v>
      </c>
      <c r="DV101" s="403"/>
      <c r="DW101" s="669" t="b">
        <f t="shared" si="51"/>
        <v>0</v>
      </c>
      <c r="DX101" s="663" t="b">
        <f t="shared" si="52"/>
        <v>0</v>
      </c>
      <c r="DY101" s="666" t="b">
        <f t="shared" si="53"/>
        <v>1</v>
      </c>
      <c r="DZ101" s="663" t="b">
        <f t="shared" si="54"/>
        <v>0</v>
      </c>
      <c r="EA101" s="663" t="b">
        <f t="shared" si="55"/>
        <v>0</v>
      </c>
      <c r="EB101" s="666" t="b">
        <f t="shared" si="56"/>
        <v>1</v>
      </c>
      <c r="EC101" s="663" t="b">
        <f t="shared" si="57"/>
        <v>0</v>
      </c>
      <c r="ED101" s="663" t="b">
        <f t="shared" si="99"/>
        <v>0</v>
      </c>
      <c r="EE101" s="666" t="b">
        <f t="shared" si="58"/>
        <v>1</v>
      </c>
      <c r="EF101" s="665" t="b">
        <f t="shared" si="59"/>
        <v>1</v>
      </c>
      <c r="EG101" s="663" t="b">
        <f t="shared" si="60"/>
        <v>1</v>
      </c>
      <c r="EH101" s="666" t="b">
        <f t="shared" si="61"/>
        <v>1</v>
      </c>
      <c r="EI101" s="663" t="b">
        <f t="shared" si="62"/>
        <v>1</v>
      </c>
      <c r="EJ101" s="663" t="b">
        <f t="shared" si="63"/>
        <v>1</v>
      </c>
      <c r="EK101" s="666" t="b">
        <f t="shared" si="64"/>
        <v>1</v>
      </c>
      <c r="EL101" s="663" t="b">
        <f t="shared" si="65"/>
        <v>1</v>
      </c>
      <c r="EM101" s="663" t="b">
        <f t="shared" si="100"/>
        <v>1</v>
      </c>
      <c r="EN101" s="666" t="b">
        <f t="shared" si="66"/>
        <v>1</v>
      </c>
      <c r="EO101" s="403"/>
    </row>
    <row r="102" spans="1:145">
      <c r="A102" s="471" t="s">
        <v>372</v>
      </c>
      <c r="B102" s="472" t="s">
        <v>88</v>
      </c>
      <c r="C102" s="471">
        <v>134608</v>
      </c>
      <c r="D102" s="473">
        <v>8</v>
      </c>
      <c r="E102" s="414"/>
      <c r="F102" s="416"/>
      <c r="G102" s="416"/>
      <c r="H102" s="416"/>
      <c r="I102" s="417"/>
      <c r="J102" s="417"/>
      <c r="K102" s="419"/>
      <c r="L102" s="414"/>
      <c r="M102" s="416"/>
      <c r="N102" s="416"/>
      <c r="O102" s="448"/>
      <c r="P102" s="448"/>
      <c r="Q102" s="416"/>
      <c r="R102" s="416"/>
      <c r="S102" s="416"/>
      <c r="T102" s="416"/>
      <c r="U102" s="416"/>
      <c r="V102" s="417"/>
      <c r="W102" s="419"/>
      <c r="X102" s="414"/>
      <c r="Y102" s="416"/>
      <c r="Z102" s="416"/>
      <c r="AA102" s="448"/>
      <c r="AB102" s="448"/>
      <c r="AC102" s="416"/>
      <c r="AD102" s="416"/>
      <c r="AE102" s="416"/>
      <c r="AF102" s="416"/>
      <c r="AG102" s="416"/>
      <c r="AH102" s="417"/>
      <c r="AI102" s="419"/>
      <c r="AJ102" s="420" t="str">
        <f t="shared" si="69"/>
        <v xml:space="preserve"> </v>
      </c>
      <c r="AK102" s="421" t="str">
        <f t="shared" si="70"/>
        <v xml:space="preserve"> </v>
      </c>
      <c r="AL102" s="421" t="str">
        <f t="shared" si="71"/>
        <v xml:space="preserve"> </v>
      </c>
      <c r="AM102" s="421" t="str">
        <f t="shared" si="72"/>
        <v xml:space="preserve"> </v>
      </c>
      <c r="AN102" s="421" t="str">
        <f t="shared" si="73"/>
        <v xml:space="preserve"> </v>
      </c>
      <c r="AO102" s="421" t="str">
        <f t="shared" si="74"/>
        <v xml:space="preserve"> </v>
      </c>
      <c r="AP102" s="421" t="str">
        <f t="shared" si="75"/>
        <v xml:space="preserve"> </v>
      </c>
      <c r="AQ102" s="421" t="str">
        <f t="shared" si="76"/>
        <v xml:space="preserve"> </v>
      </c>
      <c r="AR102" s="421" t="str">
        <f t="shared" si="77"/>
        <v xml:space="preserve"> </v>
      </c>
      <c r="AS102" s="421" t="str">
        <f t="shared" si="78"/>
        <v xml:space="preserve"> </v>
      </c>
      <c r="AT102" s="421" t="str">
        <f t="shared" si="79"/>
        <v xml:space="preserve"> </v>
      </c>
      <c r="AU102" s="422" t="str">
        <f t="shared" si="80"/>
        <v xml:space="preserve"> </v>
      </c>
      <c r="AV102" s="423"/>
      <c r="AW102" s="417"/>
      <c r="AX102" s="419"/>
      <c r="AY102" s="414"/>
      <c r="AZ102" s="417"/>
      <c r="BA102" s="419"/>
      <c r="BB102" s="420" t="str">
        <f t="shared" si="81"/>
        <v xml:space="preserve"> </v>
      </c>
      <c r="BC102" s="421" t="str">
        <f t="shared" si="82"/>
        <v xml:space="preserve"> </v>
      </c>
      <c r="BD102" s="422" t="str">
        <f t="shared" si="83"/>
        <v xml:space="preserve"> </v>
      </c>
      <c r="BE102" s="176"/>
      <c r="BF102" s="417"/>
      <c r="BG102" s="419"/>
      <c r="BH102" s="178"/>
      <c r="BI102" s="417"/>
      <c r="BJ102" s="419"/>
      <c r="BK102" s="178"/>
      <c r="BL102" s="417"/>
      <c r="BM102" s="419"/>
      <c r="BN102" s="426" t="str">
        <f t="shared" si="84"/>
        <v/>
      </c>
      <c r="BO102" s="427" t="str">
        <f t="shared" si="85"/>
        <v/>
      </c>
      <c r="BP102" s="428" t="str">
        <f t="shared" si="86"/>
        <v/>
      </c>
      <c r="BQ102" s="178"/>
      <c r="BR102" s="417"/>
      <c r="BS102" s="419"/>
      <c r="BT102" s="198">
        <v>4210</v>
      </c>
      <c r="BU102" s="177">
        <v>3911</v>
      </c>
      <c r="BV102" s="177">
        <v>4297</v>
      </c>
      <c r="BW102" s="417">
        <v>4177</v>
      </c>
      <c r="BX102" s="417">
        <v>3321</v>
      </c>
      <c r="BY102" s="197">
        <v>3227</v>
      </c>
      <c r="BZ102" s="178">
        <v>718</v>
      </c>
      <c r="CA102" s="177">
        <v>920</v>
      </c>
      <c r="CB102" s="177">
        <v>1030</v>
      </c>
      <c r="CC102" s="177">
        <v>1035</v>
      </c>
      <c r="CD102" s="177">
        <v>978</v>
      </c>
      <c r="CE102" s="177">
        <v>1174</v>
      </c>
      <c r="CF102" s="417">
        <v>1255</v>
      </c>
      <c r="CG102" s="197">
        <v>1329</v>
      </c>
      <c r="CH102" s="632"/>
      <c r="CI102" s="177">
        <v>9</v>
      </c>
      <c r="CJ102" s="177">
        <v>14</v>
      </c>
      <c r="CK102" s="177">
        <v>20</v>
      </c>
      <c r="CL102" s="177">
        <v>21</v>
      </c>
      <c r="CM102" s="837">
        <v>22</v>
      </c>
      <c r="CN102" s="417"/>
      <c r="CO102" s="419"/>
      <c r="CP102" s="421">
        <f t="shared" si="105"/>
        <v>718</v>
      </c>
      <c r="CQ102" s="421">
        <f t="shared" si="106"/>
        <v>911</v>
      </c>
      <c r="CR102" s="421">
        <f t="shared" si="87"/>
        <v>1016</v>
      </c>
      <c r="CS102" s="421">
        <f t="shared" si="88"/>
        <v>1015</v>
      </c>
      <c r="CT102" s="421">
        <f t="shared" si="89"/>
        <v>957</v>
      </c>
      <c r="CU102" s="421">
        <f t="shared" si="90"/>
        <v>1152</v>
      </c>
      <c r="CV102" s="421">
        <f t="shared" si="91"/>
        <v>1255</v>
      </c>
      <c r="CW102" s="429">
        <f t="shared" si="92"/>
        <v>1329</v>
      </c>
      <c r="CX102" s="449">
        <v>810</v>
      </c>
      <c r="CY102" s="417">
        <v>844</v>
      </c>
      <c r="CZ102" s="468">
        <v>877</v>
      </c>
      <c r="DA102" s="432">
        <v>56</v>
      </c>
      <c r="DB102" s="417">
        <v>61</v>
      </c>
      <c r="DC102" s="197">
        <v>99</v>
      </c>
      <c r="DD102" s="430">
        <f t="shared" si="93"/>
        <v>286</v>
      </c>
      <c r="DE102" s="431">
        <f t="shared" si="94"/>
        <v>350</v>
      </c>
      <c r="DF102" s="428">
        <f t="shared" si="95"/>
        <v>353</v>
      </c>
      <c r="DG102" s="432">
        <v>413</v>
      </c>
      <c r="DH102" s="417">
        <v>366</v>
      </c>
      <c r="DI102" s="197">
        <v>468</v>
      </c>
      <c r="DJ102" s="432">
        <v>116</v>
      </c>
      <c r="DK102" s="417">
        <v>154</v>
      </c>
      <c r="DL102" s="197">
        <v>186</v>
      </c>
      <c r="DM102" s="432">
        <v>102</v>
      </c>
      <c r="DN102" s="417">
        <v>95</v>
      </c>
      <c r="DO102" s="197">
        <v>96</v>
      </c>
      <c r="DP102" s="430">
        <f t="shared" si="96"/>
        <v>384</v>
      </c>
      <c r="DQ102" s="431">
        <f t="shared" si="97"/>
        <v>342</v>
      </c>
      <c r="DR102" s="428">
        <f t="shared" si="98"/>
        <v>402</v>
      </c>
      <c r="DS102" s="432">
        <v>348</v>
      </c>
      <c r="DT102" s="417">
        <v>389</v>
      </c>
      <c r="DU102" s="197">
        <v>485</v>
      </c>
      <c r="DV102" s="403"/>
      <c r="DW102" s="669" t="b">
        <f t="shared" si="51"/>
        <v>0</v>
      </c>
      <c r="DX102" s="663" t="b">
        <f t="shared" si="52"/>
        <v>0</v>
      </c>
      <c r="DY102" s="666" t="b">
        <f t="shared" si="53"/>
        <v>1</v>
      </c>
      <c r="DZ102" s="663" t="b">
        <f t="shared" si="54"/>
        <v>0</v>
      </c>
      <c r="EA102" s="663" t="b">
        <f t="shared" si="55"/>
        <v>0</v>
      </c>
      <c r="EB102" s="666" t="b">
        <f t="shared" si="56"/>
        <v>1</v>
      </c>
      <c r="EC102" s="663" t="b">
        <f t="shared" si="57"/>
        <v>0</v>
      </c>
      <c r="ED102" s="663" t="b">
        <f t="shared" si="99"/>
        <v>0</v>
      </c>
      <c r="EE102" s="666" t="b">
        <f t="shared" si="58"/>
        <v>1</v>
      </c>
      <c r="EF102" s="665" t="b">
        <f t="shared" si="59"/>
        <v>1</v>
      </c>
      <c r="EG102" s="663" t="b">
        <f t="shared" si="60"/>
        <v>1</v>
      </c>
      <c r="EH102" s="666" t="b">
        <f t="shared" si="61"/>
        <v>1</v>
      </c>
      <c r="EI102" s="663" t="b">
        <f t="shared" si="62"/>
        <v>1</v>
      </c>
      <c r="EJ102" s="663" t="b">
        <f t="shared" si="63"/>
        <v>1</v>
      </c>
      <c r="EK102" s="666" t="b">
        <f t="shared" si="64"/>
        <v>1</v>
      </c>
      <c r="EL102" s="663" t="b">
        <f t="shared" si="65"/>
        <v>1</v>
      </c>
      <c r="EM102" s="663" t="b">
        <f t="shared" si="100"/>
        <v>1</v>
      </c>
      <c r="EN102" s="666" t="b">
        <f t="shared" si="66"/>
        <v>1</v>
      </c>
      <c r="EO102" s="403"/>
    </row>
    <row r="103" spans="1:145">
      <c r="A103" s="471" t="s">
        <v>372</v>
      </c>
      <c r="B103" s="472" t="s">
        <v>93</v>
      </c>
      <c r="C103" s="471">
        <v>136358</v>
      </c>
      <c r="D103" s="473">
        <v>8</v>
      </c>
      <c r="E103" s="414"/>
      <c r="F103" s="416"/>
      <c r="G103" s="416"/>
      <c r="H103" s="416"/>
      <c r="I103" s="417"/>
      <c r="J103" s="417"/>
      <c r="K103" s="419"/>
      <c r="L103" s="414"/>
      <c r="M103" s="416"/>
      <c r="N103" s="416"/>
      <c r="O103" s="448"/>
      <c r="P103" s="448"/>
      <c r="Q103" s="416"/>
      <c r="R103" s="416"/>
      <c r="S103" s="416"/>
      <c r="T103" s="416"/>
      <c r="U103" s="416"/>
      <c r="V103" s="417"/>
      <c r="W103" s="419"/>
      <c r="X103" s="414"/>
      <c r="Y103" s="416"/>
      <c r="Z103" s="416"/>
      <c r="AA103" s="448"/>
      <c r="AB103" s="448"/>
      <c r="AC103" s="416"/>
      <c r="AD103" s="416"/>
      <c r="AE103" s="416"/>
      <c r="AF103" s="416"/>
      <c r="AG103" s="416"/>
      <c r="AH103" s="417"/>
      <c r="AI103" s="419"/>
      <c r="AJ103" s="420" t="str">
        <f t="shared" si="69"/>
        <v xml:space="preserve"> </v>
      </c>
      <c r="AK103" s="421" t="str">
        <f t="shared" si="70"/>
        <v xml:space="preserve"> </v>
      </c>
      <c r="AL103" s="421" t="str">
        <f t="shared" si="71"/>
        <v xml:space="preserve"> </v>
      </c>
      <c r="AM103" s="421" t="str">
        <f t="shared" si="72"/>
        <v xml:space="preserve"> </v>
      </c>
      <c r="AN103" s="421" t="str">
        <f t="shared" si="73"/>
        <v xml:space="preserve"> </v>
      </c>
      <c r="AO103" s="421" t="str">
        <f t="shared" si="74"/>
        <v xml:space="preserve"> </v>
      </c>
      <c r="AP103" s="421" t="str">
        <f t="shared" si="75"/>
        <v xml:space="preserve"> </v>
      </c>
      <c r="AQ103" s="421" t="str">
        <f t="shared" si="76"/>
        <v xml:space="preserve"> </v>
      </c>
      <c r="AR103" s="421" t="str">
        <f t="shared" si="77"/>
        <v xml:space="preserve"> </v>
      </c>
      <c r="AS103" s="421" t="str">
        <f t="shared" si="78"/>
        <v xml:space="preserve"> </v>
      </c>
      <c r="AT103" s="421" t="str">
        <f t="shared" si="79"/>
        <v xml:space="preserve"> </v>
      </c>
      <c r="AU103" s="422" t="str">
        <f t="shared" si="80"/>
        <v xml:space="preserve"> </v>
      </c>
      <c r="AV103" s="423"/>
      <c r="AW103" s="417"/>
      <c r="AX103" s="419"/>
      <c r="AY103" s="414"/>
      <c r="AZ103" s="417"/>
      <c r="BA103" s="419"/>
      <c r="BB103" s="420" t="str">
        <f t="shared" si="81"/>
        <v xml:space="preserve"> </v>
      </c>
      <c r="BC103" s="421" t="str">
        <f t="shared" si="82"/>
        <v xml:space="preserve"> </v>
      </c>
      <c r="BD103" s="422" t="str">
        <f t="shared" si="83"/>
        <v xml:space="preserve"> </v>
      </c>
      <c r="BE103" s="176"/>
      <c r="BF103" s="417"/>
      <c r="BG103" s="419"/>
      <c r="BH103" s="178"/>
      <c r="BI103" s="417"/>
      <c r="BJ103" s="419"/>
      <c r="BK103" s="178"/>
      <c r="BL103" s="417"/>
      <c r="BM103" s="419"/>
      <c r="BN103" s="426" t="str">
        <f t="shared" si="84"/>
        <v/>
      </c>
      <c r="BO103" s="427" t="str">
        <f t="shared" si="85"/>
        <v/>
      </c>
      <c r="BP103" s="428" t="str">
        <f t="shared" si="86"/>
        <v/>
      </c>
      <c r="BQ103" s="178"/>
      <c r="BR103" s="417"/>
      <c r="BS103" s="419"/>
      <c r="BT103" s="198">
        <v>7792</v>
      </c>
      <c r="BU103" s="177">
        <v>7409</v>
      </c>
      <c r="BV103" s="177">
        <v>7038</v>
      </c>
      <c r="BW103" s="417">
        <v>6999</v>
      </c>
      <c r="BX103" s="417">
        <v>5343</v>
      </c>
      <c r="BY103" s="197">
        <v>6235</v>
      </c>
      <c r="BZ103" s="870">
        <v>1709</v>
      </c>
      <c r="CA103" s="177">
        <v>2033</v>
      </c>
      <c r="CB103" s="177">
        <v>1952</v>
      </c>
      <c r="CC103" s="177">
        <v>1889</v>
      </c>
      <c r="CD103" s="177">
        <v>1903</v>
      </c>
      <c r="CE103" s="177">
        <v>2049</v>
      </c>
      <c r="CF103" s="417">
        <v>2399</v>
      </c>
      <c r="CG103" s="197">
        <v>2838</v>
      </c>
      <c r="CH103" s="632"/>
      <c r="CI103" s="177">
        <v>22</v>
      </c>
      <c r="CJ103" s="177">
        <v>21</v>
      </c>
      <c r="CK103" s="177">
        <v>31</v>
      </c>
      <c r="CL103" s="177">
        <v>29</v>
      </c>
      <c r="CM103" s="837">
        <v>34</v>
      </c>
      <c r="CN103" s="417"/>
      <c r="CO103" s="419"/>
      <c r="CP103" s="421">
        <f t="shared" si="105"/>
        <v>1709</v>
      </c>
      <c r="CQ103" s="421">
        <f t="shared" si="106"/>
        <v>2011</v>
      </c>
      <c r="CR103" s="421">
        <f t="shared" si="87"/>
        <v>1931</v>
      </c>
      <c r="CS103" s="421">
        <f t="shared" si="88"/>
        <v>1858</v>
      </c>
      <c r="CT103" s="421">
        <f t="shared" si="89"/>
        <v>1874</v>
      </c>
      <c r="CU103" s="421">
        <f t="shared" si="90"/>
        <v>2015</v>
      </c>
      <c r="CV103" s="421">
        <f t="shared" si="91"/>
        <v>2399</v>
      </c>
      <c r="CW103" s="429">
        <f t="shared" si="92"/>
        <v>2838</v>
      </c>
      <c r="CX103" s="449">
        <v>1390</v>
      </c>
      <c r="CY103" s="417">
        <v>1619</v>
      </c>
      <c r="CZ103" s="468">
        <v>2021</v>
      </c>
      <c r="DA103" s="432">
        <v>178</v>
      </c>
      <c r="DB103" s="417">
        <v>161</v>
      </c>
      <c r="DC103" s="197">
        <v>159</v>
      </c>
      <c r="DD103" s="430">
        <f t="shared" si="93"/>
        <v>447</v>
      </c>
      <c r="DE103" s="431">
        <f t="shared" si="94"/>
        <v>619</v>
      </c>
      <c r="DF103" s="428">
        <f t="shared" si="95"/>
        <v>658</v>
      </c>
      <c r="DG103" s="432">
        <v>573</v>
      </c>
      <c r="DH103" s="417">
        <v>573</v>
      </c>
      <c r="DI103" s="197">
        <v>693</v>
      </c>
      <c r="DJ103" s="432">
        <v>346</v>
      </c>
      <c r="DK103" s="417">
        <v>339</v>
      </c>
      <c r="DL103" s="197">
        <v>365</v>
      </c>
      <c r="DM103" s="432">
        <v>237</v>
      </c>
      <c r="DN103" s="417">
        <v>271</v>
      </c>
      <c r="DO103" s="197">
        <v>272</v>
      </c>
      <c r="DP103" s="430">
        <f t="shared" si="96"/>
        <v>702</v>
      </c>
      <c r="DQ103" s="431">
        <f t="shared" si="97"/>
        <v>691</v>
      </c>
      <c r="DR103" s="428">
        <f t="shared" si="98"/>
        <v>685</v>
      </c>
      <c r="DS103" s="432">
        <v>681</v>
      </c>
      <c r="DT103" s="417">
        <v>844</v>
      </c>
      <c r="DU103" s="197">
        <v>822</v>
      </c>
      <c r="DV103" s="403"/>
      <c r="DW103" s="669" t="b">
        <f t="shared" si="51"/>
        <v>0</v>
      </c>
      <c r="DX103" s="663" t="b">
        <f t="shared" si="52"/>
        <v>0</v>
      </c>
      <c r="DY103" s="666" t="b">
        <f t="shared" si="53"/>
        <v>1</v>
      </c>
      <c r="DZ103" s="663" t="b">
        <f t="shared" si="54"/>
        <v>0</v>
      </c>
      <c r="EA103" s="663" t="b">
        <f t="shared" si="55"/>
        <v>0</v>
      </c>
      <c r="EB103" s="666" t="b">
        <f t="shared" si="56"/>
        <v>1</v>
      </c>
      <c r="EC103" s="663" t="b">
        <f t="shared" si="57"/>
        <v>0</v>
      </c>
      <c r="ED103" s="663" t="b">
        <f t="shared" si="99"/>
        <v>0</v>
      </c>
      <c r="EE103" s="666" t="b">
        <f t="shared" si="58"/>
        <v>1</v>
      </c>
      <c r="EF103" s="665" t="b">
        <f t="shared" si="59"/>
        <v>1</v>
      </c>
      <c r="EG103" s="663" t="b">
        <f t="shared" si="60"/>
        <v>1</v>
      </c>
      <c r="EH103" s="666" t="b">
        <f t="shared" si="61"/>
        <v>1</v>
      </c>
      <c r="EI103" s="663" t="b">
        <f t="shared" si="62"/>
        <v>1</v>
      </c>
      <c r="EJ103" s="663" t="b">
        <f t="shared" si="63"/>
        <v>1</v>
      </c>
      <c r="EK103" s="666" t="b">
        <f t="shared" si="64"/>
        <v>1</v>
      </c>
      <c r="EL103" s="663" t="b">
        <f t="shared" si="65"/>
        <v>1</v>
      </c>
      <c r="EM103" s="663" t="b">
        <f t="shared" si="100"/>
        <v>1</v>
      </c>
      <c r="EN103" s="666" t="b">
        <f t="shared" si="66"/>
        <v>1</v>
      </c>
      <c r="EO103" s="403"/>
    </row>
    <row r="104" spans="1:145">
      <c r="A104" s="471" t="s">
        <v>372</v>
      </c>
      <c r="B104" s="472" t="s">
        <v>94</v>
      </c>
      <c r="C104" s="471">
        <v>136400</v>
      </c>
      <c r="D104" s="473">
        <v>8</v>
      </c>
      <c r="E104" s="414"/>
      <c r="F104" s="416"/>
      <c r="G104" s="416"/>
      <c r="H104" s="416"/>
      <c r="I104" s="417"/>
      <c r="J104" s="417"/>
      <c r="K104" s="419"/>
      <c r="L104" s="414"/>
      <c r="M104" s="416"/>
      <c r="N104" s="416"/>
      <c r="O104" s="448"/>
      <c r="P104" s="448"/>
      <c r="Q104" s="416"/>
      <c r="R104" s="416"/>
      <c r="S104" s="416"/>
      <c r="T104" s="416"/>
      <c r="U104" s="416"/>
      <c r="V104" s="417"/>
      <c r="W104" s="419"/>
      <c r="X104" s="414"/>
      <c r="Y104" s="416"/>
      <c r="Z104" s="416"/>
      <c r="AA104" s="448"/>
      <c r="AB104" s="448"/>
      <c r="AC104" s="416"/>
      <c r="AD104" s="416"/>
      <c r="AE104" s="416"/>
      <c r="AF104" s="416"/>
      <c r="AG104" s="416"/>
      <c r="AH104" s="417"/>
      <c r="AI104" s="419"/>
      <c r="AJ104" s="420" t="str">
        <f t="shared" si="69"/>
        <v xml:space="preserve"> </v>
      </c>
      <c r="AK104" s="421" t="str">
        <f t="shared" si="70"/>
        <v xml:space="preserve"> </v>
      </c>
      <c r="AL104" s="421" t="str">
        <f t="shared" si="71"/>
        <v xml:space="preserve"> </v>
      </c>
      <c r="AM104" s="421" t="str">
        <f t="shared" si="72"/>
        <v xml:space="preserve"> </v>
      </c>
      <c r="AN104" s="421" t="str">
        <f t="shared" si="73"/>
        <v xml:space="preserve"> </v>
      </c>
      <c r="AO104" s="421" t="str">
        <f t="shared" si="74"/>
        <v xml:space="preserve"> </v>
      </c>
      <c r="AP104" s="421" t="str">
        <f t="shared" si="75"/>
        <v xml:space="preserve"> </v>
      </c>
      <c r="AQ104" s="421" t="str">
        <f t="shared" si="76"/>
        <v xml:space="preserve"> </v>
      </c>
      <c r="AR104" s="421" t="str">
        <f t="shared" si="77"/>
        <v xml:space="preserve"> </v>
      </c>
      <c r="AS104" s="421" t="str">
        <f t="shared" si="78"/>
        <v xml:space="preserve"> </v>
      </c>
      <c r="AT104" s="421" t="str">
        <f t="shared" si="79"/>
        <v xml:space="preserve"> </v>
      </c>
      <c r="AU104" s="422" t="str">
        <f t="shared" si="80"/>
        <v xml:space="preserve"> </v>
      </c>
      <c r="AV104" s="423"/>
      <c r="AW104" s="417"/>
      <c r="AX104" s="419"/>
      <c r="AY104" s="414"/>
      <c r="AZ104" s="417"/>
      <c r="BA104" s="419"/>
      <c r="BB104" s="420" t="str">
        <f t="shared" si="81"/>
        <v xml:space="preserve"> </v>
      </c>
      <c r="BC104" s="421" t="str">
        <f t="shared" si="82"/>
        <v xml:space="preserve"> </v>
      </c>
      <c r="BD104" s="422" t="str">
        <f t="shared" si="83"/>
        <v xml:space="preserve"> </v>
      </c>
      <c r="BE104" s="176"/>
      <c r="BF104" s="417"/>
      <c r="BG104" s="419"/>
      <c r="BH104" s="178"/>
      <c r="BI104" s="417"/>
      <c r="BJ104" s="419"/>
      <c r="BK104" s="178"/>
      <c r="BL104" s="417"/>
      <c r="BM104" s="419"/>
      <c r="BN104" s="426" t="str">
        <f t="shared" si="84"/>
        <v/>
      </c>
      <c r="BO104" s="427" t="str">
        <f t="shared" si="85"/>
        <v/>
      </c>
      <c r="BP104" s="428" t="str">
        <f t="shared" si="86"/>
        <v/>
      </c>
      <c r="BQ104" s="178"/>
      <c r="BR104" s="417"/>
      <c r="BS104" s="419"/>
      <c r="BT104" s="198">
        <v>2577</v>
      </c>
      <c r="BU104" s="177">
        <v>2714</v>
      </c>
      <c r="BV104" s="177">
        <v>2690</v>
      </c>
      <c r="BW104" s="417">
        <v>2945</v>
      </c>
      <c r="BX104" s="417">
        <v>2277</v>
      </c>
      <c r="BY104" s="197">
        <v>2471</v>
      </c>
      <c r="BZ104" s="178">
        <v>627</v>
      </c>
      <c r="CA104" s="177">
        <v>703</v>
      </c>
      <c r="CB104" s="177">
        <v>744</v>
      </c>
      <c r="CC104" s="177">
        <v>822</v>
      </c>
      <c r="CD104" s="177">
        <v>883</v>
      </c>
      <c r="CE104" s="177">
        <v>1003</v>
      </c>
      <c r="CF104" s="417">
        <v>1170</v>
      </c>
      <c r="CG104" s="197">
        <v>1208</v>
      </c>
      <c r="CH104" s="632"/>
      <c r="CI104" s="177">
        <v>13</v>
      </c>
      <c r="CJ104" s="177">
        <v>12</v>
      </c>
      <c r="CK104" s="177">
        <v>17</v>
      </c>
      <c r="CL104" s="177">
        <v>22</v>
      </c>
      <c r="CM104" s="837">
        <v>20</v>
      </c>
      <c r="CN104" s="417"/>
      <c r="CO104" s="419"/>
      <c r="CP104" s="421">
        <f t="shared" si="105"/>
        <v>627</v>
      </c>
      <c r="CQ104" s="421">
        <f t="shared" si="106"/>
        <v>690</v>
      </c>
      <c r="CR104" s="421">
        <f t="shared" si="87"/>
        <v>732</v>
      </c>
      <c r="CS104" s="421">
        <f t="shared" si="88"/>
        <v>805</v>
      </c>
      <c r="CT104" s="421">
        <f t="shared" si="89"/>
        <v>861</v>
      </c>
      <c r="CU104" s="421">
        <f t="shared" si="90"/>
        <v>983</v>
      </c>
      <c r="CV104" s="421">
        <f t="shared" si="91"/>
        <v>1170</v>
      </c>
      <c r="CW104" s="429">
        <f t="shared" si="92"/>
        <v>1208</v>
      </c>
      <c r="CX104" s="449">
        <v>656</v>
      </c>
      <c r="CY104" s="417">
        <v>797</v>
      </c>
      <c r="CZ104" s="468">
        <v>842</v>
      </c>
      <c r="DA104" s="432">
        <v>57</v>
      </c>
      <c r="DB104" s="417">
        <v>62</v>
      </c>
      <c r="DC104" s="197">
        <v>59</v>
      </c>
      <c r="DD104" s="430">
        <f t="shared" si="93"/>
        <v>270</v>
      </c>
      <c r="DE104" s="431">
        <f t="shared" si="94"/>
        <v>311</v>
      </c>
      <c r="DF104" s="428">
        <f t="shared" si="95"/>
        <v>307</v>
      </c>
      <c r="DG104" s="432">
        <v>229</v>
      </c>
      <c r="DH104" s="417">
        <v>232</v>
      </c>
      <c r="DI104" s="197">
        <v>310</v>
      </c>
      <c r="DJ104" s="432">
        <v>115</v>
      </c>
      <c r="DK104" s="417">
        <v>157</v>
      </c>
      <c r="DL104" s="197">
        <v>169</v>
      </c>
      <c r="DM104" s="432">
        <v>119</v>
      </c>
      <c r="DN104" s="417">
        <v>107</v>
      </c>
      <c r="DO104" s="197">
        <v>131</v>
      </c>
      <c r="DP104" s="430">
        <f t="shared" si="96"/>
        <v>342</v>
      </c>
      <c r="DQ104" s="431">
        <f t="shared" si="97"/>
        <v>365</v>
      </c>
      <c r="DR104" s="428">
        <f t="shared" si="98"/>
        <v>373</v>
      </c>
      <c r="DS104" s="432">
        <v>295</v>
      </c>
      <c r="DT104" s="417">
        <v>325</v>
      </c>
      <c r="DU104" s="197">
        <v>321</v>
      </c>
      <c r="DV104" s="403"/>
      <c r="DW104" s="669" t="b">
        <f t="shared" si="51"/>
        <v>0</v>
      </c>
      <c r="DX104" s="663" t="b">
        <f t="shared" si="52"/>
        <v>0</v>
      </c>
      <c r="DY104" s="666" t="b">
        <f t="shared" si="53"/>
        <v>1</v>
      </c>
      <c r="DZ104" s="663" t="b">
        <f t="shared" si="54"/>
        <v>0</v>
      </c>
      <c r="EA104" s="663" t="b">
        <f t="shared" si="55"/>
        <v>0</v>
      </c>
      <c r="EB104" s="666" t="b">
        <f t="shared" si="56"/>
        <v>1</v>
      </c>
      <c r="EC104" s="663" t="b">
        <f t="shared" si="57"/>
        <v>0</v>
      </c>
      <c r="ED104" s="663" t="b">
        <f t="shared" si="99"/>
        <v>0</v>
      </c>
      <c r="EE104" s="666" t="b">
        <f t="shared" si="58"/>
        <v>1</v>
      </c>
      <c r="EF104" s="665" t="b">
        <f t="shared" si="59"/>
        <v>1</v>
      </c>
      <c r="EG104" s="663" t="b">
        <f t="shared" si="60"/>
        <v>1</v>
      </c>
      <c r="EH104" s="666" t="b">
        <f t="shared" si="61"/>
        <v>1</v>
      </c>
      <c r="EI104" s="663" t="b">
        <f t="shared" si="62"/>
        <v>1</v>
      </c>
      <c r="EJ104" s="663" t="b">
        <f t="shared" si="63"/>
        <v>1</v>
      </c>
      <c r="EK104" s="666" t="b">
        <f t="shared" si="64"/>
        <v>1</v>
      </c>
      <c r="EL104" s="663" t="b">
        <f t="shared" si="65"/>
        <v>1</v>
      </c>
      <c r="EM104" s="663" t="b">
        <f t="shared" si="100"/>
        <v>1</v>
      </c>
      <c r="EN104" s="666" t="b">
        <f t="shared" si="66"/>
        <v>1</v>
      </c>
      <c r="EO104" s="403"/>
    </row>
    <row r="105" spans="1:145">
      <c r="A105" s="471" t="s">
        <v>372</v>
      </c>
      <c r="B105" s="472" t="s">
        <v>95</v>
      </c>
      <c r="C105" s="471">
        <v>136473</v>
      </c>
      <c r="D105" s="473">
        <v>8</v>
      </c>
      <c r="E105" s="414"/>
      <c r="F105" s="416"/>
      <c r="G105" s="416"/>
      <c r="H105" s="416"/>
      <c r="I105" s="417"/>
      <c r="J105" s="417"/>
      <c r="K105" s="419"/>
      <c r="L105" s="414"/>
      <c r="M105" s="416"/>
      <c r="N105" s="416"/>
      <c r="O105" s="448"/>
      <c r="P105" s="448"/>
      <c r="Q105" s="416"/>
      <c r="R105" s="416"/>
      <c r="S105" s="416"/>
      <c r="T105" s="416"/>
      <c r="U105" s="416"/>
      <c r="V105" s="417"/>
      <c r="W105" s="419"/>
      <c r="X105" s="414"/>
      <c r="Y105" s="416"/>
      <c r="Z105" s="416"/>
      <c r="AA105" s="448"/>
      <c r="AB105" s="448"/>
      <c r="AC105" s="416"/>
      <c r="AD105" s="416"/>
      <c r="AE105" s="416"/>
      <c r="AF105" s="416"/>
      <c r="AG105" s="416"/>
      <c r="AH105" s="417"/>
      <c r="AI105" s="419"/>
      <c r="AJ105" s="420" t="str">
        <f t="shared" si="69"/>
        <v xml:space="preserve"> </v>
      </c>
      <c r="AK105" s="421" t="str">
        <f t="shared" si="70"/>
        <v xml:space="preserve"> </v>
      </c>
      <c r="AL105" s="421" t="str">
        <f t="shared" si="71"/>
        <v xml:space="preserve"> </v>
      </c>
      <c r="AM105" s="421" t="str">
        <f t="shared" si="72"/>
        <v xml:space="preserve"> </v>
      </c>
      <c r="AN105" s="421" t="str">
        <f t="shared" si="73"/>
        <v xml:space="preserve"> </v>
      </c>
      <c r="AO105" s="421" t="str">
        <f t="shared" si="74"/>
        <v xml:space="preserve"> </v>
      </c>
      <c r="AP105" s="421" t="str">
        <f t="shared" si="75"/>
        <v xml:space="preserve"> </v>
      </c>
      <c r="AQ105" s="421" t="str">
        <f t="shared" si="76"/>
        <v xml:space="preserve"> </v>
      </c>
      <c r="AR105" s="421" t="str">
        <f t="shared" si="77"/>
        <v xml:space="preserve"> </v>
      </c>
      <c r="AS105" s="421" t="str">
        <f t="shared" si="78"/>
        <v xml:space="preserve"> </v>
      </c>
      <c r="AT105" s="421" t="str">
        <f t="shared" si="79"/>
        <v xml:space="preserve"> </v>
      </c>
      <c r="AU105" s="422" t="str">
        <f t="shared" si="80"/>
        <v xml:space="preserve"> </v>
      </c>
      <c r="AV105" s="423"/>
      <c r="AW105" s="417"/>
      <c r="AX105" s="419"/>
      <c r="AY105" s="414"/>
      <c r="AZ105" s="417"/>
      <c r="BA105" s="419"/>
      <c r="BB105" s="420" t="str">
        <f t="shared" si="81"/>
        <v xml:space="preserve"> </v>
      </c>
      <c r="BC105" s="421" t="str">
        <f t="shared" si="82"/>
        <v xml:space="preserve"> </v>
      </c>
      <c r="BD105" s="422" t="str">
        <f t="shared" si="83"/>
        <v xml:space="preserve"> </v>
      </c>
      <c r="BE105" s="176"/>
      <c r="BF105" s="417"/>
      <c r="BG105" s="419"/>
      <c r="BH105" s="178"/>
      <c r="BI105" s="417"/>
      <c r="BJ105" s="419"/>
      <c r="BK105" s="178"/>
      <c r="BL105" s="417"/>
      <c r="BM105" s="419"/>
      <c r="BN105" s="426" t="str">
        <f t="shared" si="84"/>
        <v/>
      </c>
      <c r="BO105" s="427" t="str">
        <f t="shared" si="85"/>
        <v/>
      </c>
      <c r="BP105" s="428" t="str">
        <f t="shared" si="86"/>
        <v/>
      </c>
      <c r="BQ105" s="178"/>
      <c r="BR105" s="417"/>
      <c r="BS105" s="419"/>
      <c r="BT105" s="198">
        <v>3794</v>
      </c>
      <c r="BU105" s="177">
        <v>3819</v>
      </c>
      <c r="BV105" s="177">
        <v>3197</v>
      </c>
      <c r="BW105" s="417">
        <v>3575</v>
      </c>
      <c r="BX105" s="417">
        <v>2543</v>
      </c>
      <c r="BY105" s="197">
        <v>2567</v>
      </c>
      <c r="BZ105" s="178">
        <v>1184</v>
      </c>
      <c r="CA105" s="177">
        <v>1283</v>
      </c>
      <c r="CB105" s="177">
        <v>1249</v>
      </c>
      <c r="CC105" s="177">
        <v>1314</v>
      </c>
      <c r="CD105" s="177">
        <v>1095</v>
      </c>
      <c r="CE105" s="177">
        <v>1131</v>
      </c>
      <c r="CF105" s="417">
        <v>1330</v>
      </c>
      <c r="CG105" s="197">
        <v>1315</v>
      </c>
      <c r="CH105" s="632"/>
      <c r="CI105" s="177">
        <v>26</v>
      </c>
      <c r="CJ105" s="177">
        <v>25</v>
      </c>
      <c r="CK105" s="177">
        <v>39</v>
      </c>
      <c r="CL105" s="177">
        <v>26</v>
      </c>
      <c r="CM105" s="837">
        <v>42</v>
      </c>
      <c r="CN105" s="417"/>
      <c r="CO105" s="419"/>
      <c r="CP105" s="421">
        <f t="shared" si="105"/>
        <v>1184</v>
      </c>
      <c r="CQ105" s="421">
        <f t="shared" si="106"/>
        <v>1257</v>
      </c>
      <c r="CR105" s="421">
        <f t="shared" si="87"/>
        <v>1224</v>
      </c>
      <c r="CS105" s="421">
        <f t="shared" si="88"/>
        <v>1275</v>
      </c>
      <c r="CT105" s="421">
        <f t="shared" si="89"/>
        <v>1069</v>
      </c>
      <c r="CU105" s="421">
        <f t="shared" si="90"/>
        <v>1089</v>
      </c>
      <c r="CV105" s="421">
        <f t="shared" si="91"/>
        <v>1330</v>
      </c>
      <c r="CW105" s="429">
        <f t="shared" si="92"/>
        <v>1315</v>
      </c>
      <c r="CX105" s="449">
        <v>747</v>
      </c>
      <c r="CY105" s="417">
        <v>883</v>
      </c>
      <c r="CZ105" s="468">
        <v>894</v>
      </c>
      <c r="DA105" s="432">
        <v>45</v>
      </c>
      <c r="DB105" s="417">
        <v>39</v>
      </c>
      <c r="DC105" s="197">
        <v>50</v>
      </c>
      <c r="DD105" s="430">
        <f t="shared" si="93"/>
        <v>297</v>
      </c>
      <c r="DE105" s="431">
        <f t="shared" si="94"/>
        <v>408</v>
      </c>
      <c r="DF105" s="428">
        <f t="shared" si="95"/>
        <v>371</v>
      </c>
      <c r="DG105" s="432">
        <v>356</v>
      </c>
      <c r="DH105" s="417">
        <v>315</v>
      </c>
      <c r="DI105" s="197">
        <v>333</v>
      </c>
      <c r="DJ105" s="432">
        <v>216</v>
      </c>
      <c r="DK105" s="417">
        <v>211</v>
      </c>
      <c r="DL105" s="197">
        <v>206</v>
      </c>
      <c r="DM105" s="432">
        <v>122</v>
      </c>
      <c r="DN105" s="417">
        <v>93</v>
      </c>
      <c r="DO105" s="197">
        <v>97</v>
      </c>
      <c r="DP105" s="430">
        <f t="shared" si="96"/>
        <v>581</v>
      </c>
      <c r="DQ105" s="431">
        <f t="shared" si="97"/>
        <v>450</v>
      </c>
      <c r="DR105" s="428">
        <f t="shared" si="98"/>
        <v>453</v>
      </c>
      <c r="DS105" s="432">
        <v>486</v>
      </c>
      <c r="DT105" s="417">
        <v>530</v>
      </c>
      <c r="DU105" s="197">
        <v>487</v>
      </c>
      <c r="DV105" s="403"/>
      <c r="DW105" s="669" t="b">
        <f t="shared" si="51"/>
        <v>0</v>
      </c>
      <c r="DX105" s="663" t="b">
        <f t="shared" si="52"/>
        <v>0</v>
      </c>
      <c r="DY105" s="666" t="b">
        <f t="shared" si="53"/>
        <v>1</v>
      </c>
      <c r="DZ105" s="663" t="b">
        <f t="shared" si="54"/>
        <v>0</v>
      </c>
      <c r="EA105" s="663" t="b">
        <f t="shared" si="55"/>
        <v>0</v>
      </c>
      <c r="EB105" s="666" t="b">
        <f t="shared" si="56"/>
        <v>1</v>
      </c>
      <c r="EC105" s="663" t="b">
        <f t="shared" si="57"/>
        <v>0</v>
      </c>
      <c r="ED105" s="663" t="b">
        <f t="shared" si="99"/>
        <v>0</v>
      </c>
      <c r="EE105" s="666" t="b">
        <f t="shared" si="58"/>
        <v>1</v>
      </c>
      <c r="EF105" s="665" t="b">
        <f t="shared" si="59"/>
        <v>1</v>
      </c>
      <c r="EG105" s="663" t="b">
        <f t="shared" si="60"/>
        <v>1</v>
      </c>
      <c r="EH105" s="666" t="b">
        <f t="shared" si="61"/>
        <v>1</v>
      </c>
      <c r="EI105" s="663" t="b">
        <f t="shared" si="62"/>
        <v>1</v>
      </c>
      <c r="EJ105" s="663" t="b">
        <f t="shared" si="63"/>
        <v>1</v>
      </c>
      <c r="EK105" s="666" t="b">
        <f t="shared" si="64"/>
        <v>1</v>
      </c>
      <c r="EL105" s="663" t="b">
        <f t="shared" si="65"/>
        <v>1</v>
      </c>
      <c r="EM105" s="663" t="b">
        <f t="shared" si="100"/>
        <v>1</v>
      </c>
      <c r="EN105" s="666" t="b">
        <f t="shared" si="66"/>
        <v>1</v>
      </c>
      <c r="EO105" s="403"/>
    </row>
    <row r="106" spans="1:145">
      <c r="A106" s="471" t="s">
        <v>372</v>
      </c>
      <c r="B106" s="474" t="s">
        <v>96</v>
      </c>
      <c r="C106" s="475">
        <v>136516</v>
      </c>
      <c r="D106" s="476">
        <v>8</v>
      </c>
      <c r="E106" s="414"/>
      <c r="F106" s="416"/>
      <c r="G106" s="416"/>
      <c r="H106" s="416"/>
      <c r="I106" s="417"/>
      <c r="J106" s="417"/>
      <c r="K106" s="419"/>
      <c r="L106" s="414"/>
      <c r="M106" s="416"/>
      <c r="N106" s="416"/>
      <c r="O106" s="448"/>
      <c r="P106" s="448"/>
      <c r="Q106" s="416"/>
      <c r="R106" s="416"/>
      <c r="S106" s="416"/>
      <c r="T106" s="416"/>
      <c r="U106" s="416"/>
      <c r="V106" s="417"/>
      <c r="W106" s="419"/>
      <c r="X106" s="414"/>
      <c r="Y106" s="416"/>
      <c r="Z106" s="416"/>
      <c r="AA106" s="448"/>
      <c r="AB106" s="448"/>
      <c r="AC106" s="416"/>
      <c r="AD106" s="416"/>
      <c r="AE106" s="416"/>
      <c r="AF106" s="416"/>
      <c r="AG106" s="416"/>
      <c r="AH106" s="417"/>
      <c r="AI106" s="419"/>
      <c r="AJ106" s="420" t="str">
        <f t="shared" si="69"/>
        <v xml:space="preserve"> </v>
      </c>
      <c r="AK106" s="421" t="str">
        <f t="shared" si="70"/>
        <v xml:space="preserve"> </v>
      </c>
      <c r="AL106" s="421" t="str">
        <f t="shared" si="71"/>
        <v xml:space="preserve"> </v>
      </c>
      <c r="AM106" s="421" t="str">
        <f t="shared" si="72"/>
        <v xml:space="preserve"> </v>
      </c>
      <c r="AN106" s="421" t="str">
        <f t="shared" si="73"/>
        <v xml:space="preserve"> </v>
      </c>
      <c r="AO106" s="421" t="str">
        <f t="shared" si="74"/>
        <v xml:space="preserve"> </v>
      </c>
      <c r="AP106" s="421" t="str">
        <f t="shared" si="75"/>
        <v xml:space="preserve"> </v>
      </c>
      <c r="AQ106" s="421" t="str">
        <f t="shared" si="76"/>
        <v xml:space="preserve"> </v>
      </c>
      <c r="AR106" s="421" t="str">
        <f t="shared" si="77"/>
        <v xml:space="preserve"> </v>
      </c>
      <c r="AS106" s="421" t="str">
        <f t="shared" si="78"/>
        <v xml:space="preserve"> </v>
      </c>
      <c r="AT106" s="421" t="str">
        <f t="shared" si="79"/>
        <v xml:space="preserve"> </v>
      </c>
      <c r="AU106" s="422" t="str">
        <f t="shared" si="80"/>
        <v xml:space="preserve"> </v>
      </c>
      <c r="AV106" s="423"/>
      <c r="AW106" s="417"/>
      <c r="AX106" s="419"/>
      <c r="AY106" s="414"/>
      <c r="AZ106" s="417"/>
      <c r="BA106" s="419"/>
      <c r="BB106" s="420" t="str">
        <f t="shared" si="81"/>
        <v xml:space="preserve"> </v>
      </c>
      <c r="BC106" s="421" t="str">
        <f t="shared" si="82"/>
        <v xml:space="preserve"> </v>
      </c>
      <c r="BD106" s="422" t="str">
        <f t="shared" si="83"/>
        <v xml:space="preserve"> </v>
      </c>
      <c r="BE106" s="176"/>
      <c r="BF106" s="417"/>
      <c r="BG106" s="419"/>
      <c r="BH106" s="178"/>
      <c r="BI106" s="417"/>
      <c r="BJ106" s="419"/>
      <c r="BK106" s="178"/>
      <c r="BL106" s="417"/>
      <c r="BM106" s="419"/>
      <c r="BN106" s="426" t="str">
        <f t="shared" si="84"/>
        <v/>
      </c>
      <c r="BO106" s="427" t="str">
        <f t="shared" si="85"/>
        <v/>
      </c>
      <c r="BP106" s="428" t="str">
        <f t="shared" si="86"/>
        <v/>
      </c>
      <c r="BQ106" s="178"/>
      <c r="BR106" s="417"/>
      <c r="BS106" s="419"/>
      <c r="BT106" s="198">
        <v>2351</v>
      </c>
      <c r="BU106" s="177">
        <v>2090</v>
      </c>
      <c r="BV106" s="177">
        <v>2222</v>
      </c>
      <c r="BW106" s="417">
        <v>2201</v>
      </c>
      <c r="BX106" s="417">
        <v>2048</v>
      </c>
      <c r="BY106" s="197">
        <v>2203</v>
      </c>
      <c r="BZ106" s="178">
        <v>691</v>
      </c>
      <c r="CA106" s="177">
        <v>751</v>
      </c>
      <c r="CB106" s="177">
        <v>707</v>
      </c>
      <c r="CC106" s="177">
        <v>699</v>
      </c>
      <c r="CD106" s="177">
        <v>715</v>
      </c>
      <c r="CE106" s="177">
        <v>676</v>
      </c>
      <c r="CF106" s="417">
        <v>947</v>
      </c>
      <c r="CG106" s="197">
        <v>1016</v>
      </c>
      <c r="CH106" s="632"/>
      <c r="CI106" s="177">
        <v>7</v>
      </c>
      <c r="CJ106" s="177">
        <v>13</v>
      </c>
      <c r="CK106" s="177">
        <v>14</v>
      </c>
      <c r="CL106" s="177">
        <v>8</v>
      </c>
      <c r="CM106" s="837">
        <v>16</v>
      </c>
      <c r="CN106" s="417"/>
      <c r="CO106" s="419"/>
      <c r="CP106" s="421">
        <f t="shared" si="105"/>
        <v>691</v>
      </c>
      <c r="CQ106" s="421">
        <f t="shared" si="106"/>
        <v>744</v>
      </c>
      <c r="CR106" s="421">
        <f t="shared" si="87"/>
        <v>694</v>
      </c>
      <c r="CS106" s="421">
        <f t="shared" si="88"/>
        <v>685</v>
      </c>
      <c r="CT106" s="421">
        <f t="shared" si="89"/>
        <v>707</v>
      </c>
      <c r="CU106" s="421">
        <f t="shared" si="90"/>
        <v>660</v>
      </c>
      <c r="CV106" s="421">
        <f t="shared" si="91"/>
        <v>947</v>
      </c>
      <c r="CW106" s="429">
        <f t="shared" si="92"/>
        <v>1016</v>
      </c>
      <c r="CX106" s="449">
        <v>439</v>
      </c>
      <c r="CY106" s="417">
        <v>625</v>
      </c>
      <c r="CZ106" s="468">
        <v>632</v>
      </c>
      <c r="DA106" s="432">
        <v>48</v>
      </c>
      <c r="DB106" s="417">
        <v>68</v>
      </c>
      <c r="DC106" s="197">
        <v>80</v>
      </c>
      <c r="DD106" s="430">
        <f t="shared" si="93"/>
        <v>173</v>
      </c>
      <c r="DE106" s="431">
        <f t="shared" si="94"/>
        <v>254</v>
      </c>
      <c r="DF106" s="428">
        <f t="shared" si="95"/>
        <v>304</v>
      </c>
      <c r="DG106" s="450">
        <v>202</v>
      </c>
      <c r="DH106" s="417">
        <v>200</v>
      </c>
      <c r="DI106" s="197">
        <v>202</v>
      </c>
      <c r="DJ106" s="432">
        <v>110</v>
      </c>
      <c r="DK106" s="417">
        <v>105</v>
      </c>
      <c r="DL106" s="197">
        <v>102</v>
      </c>
      <c r="DM106" s="432">
        <v>113</v>
      </c>
      <c r="DN106" s="417">
        <v>106</v>
      </c>
      <c r="DO106" s="197">
        <v>97</v>
      </c>
      <c r="DP106" s="430">
        <f t="shared" si="96"/>
        <v>260</v>
      </c>
      <c r="DQ106" s="431">
        <f t="shared" si="97"/>
        <v>296</v>
      </c>
      <c r="DR106" s="428">
        <f t="shared" si="98"/>
        <v>259</v>
      </c>
      <c r="DS106" s="432">
        <v>291</v>
      </c>
      <c r="DT106" s="417">
        <v>293</v>
      </c>
      <c r="DU106" s="197">
        <v>296</v>
      </c>
      <c r="DV106" s="403"/>
      <c r="DW106" s="669" t="b">
        <f t="shared" si="51"/>
        <v>0</v>
      </c>
      <c r="DX106" s="663" t="b">
        <f t="shared" si="52"/>
        <v>0</v>
      </c>
      <c r="DY106" s="666" t="b">
        <f t="shared" si="53"/>
        <v>1</v>
      </c>
      <c r="DZ106" s="663" t="b">
        <f t="shared" si="54"/>
        <v>0</v>
      </c>
      <c r="EA106" s="663" t="b">
        <f t="shared" si="55"/>
        <v>0</v>
      </c>
      <c r="EB106" s="666" t="b">
        <f t="shared" si="56"/>
        <v>1</v>
      </c>
      <c r="EC106" s="663" t="b">
        <f t="shared" si="57"/>
        <v>0</v>
      </c>
      <c r="ED106" s="663" t="b">
        <f t="shared" si="99"/>
        <v>0</v>
      </c>
      <c r="EE106" s="666" t="b">
        <f t="shared" si="58"/>
        <v>1</v>
      </c>
      <c r="EF106" s="665" t="b">
        <f t="shared" si="59"/>
        <v>1</v>
      </c>
      <c r="EG106" s="663" t="b">
        <f t="shared" si="60"/>
        <v>1</v>
      </c>
      <c r="EH106" s="666" t="b">
        <f t="shared" si="61"/>
        <v>1</v>
      </c>
      <c r="EI106" s="663" t="b">
        <f t="shared" si="62"/>
        <v>1</v>
      </c>
      <c r="EJ106" s="663" t="b">
        <f t="shared" si="63"/>
        <v>1</v>
      </c>
      <c r="EK106" s="666" t="b">
        <f t="shared" si="64"/>
        <v>1</v>
      </c>
      <c r="EL106" s="663" t="b">
        <f t="shared" si="65"/>
        <v>1</v>
      </c>
      <c r="EM106" s="663" t="b">
        <f t="shared" si="100"/>
        <v>1</v>
      </c>
      <c r="EN106" s="666" t="b">
        <f t="shared" si="66"/>
        <v>1</v>
      </c>
      <c r="EO106" s="403"/>
    </row>
    <row r="107" spans="1:145">
      <c r="A107" s="471" t="s">
        <v>372</v>
      </c>
      <c r="B107" s="472" t="s">
        <v>99</v>
      </c>
      <c r="C107" s="471">
        <v>137096</v>
      </c>
      <c r="D107" s="473">
        <v>8</v>
      </c>
      <c r="E107" s="414"/>
      <c r="F107" s="416"/>
      <c r="G107" s="416"/>
      <c r="H107" s="416"/>
      <c r="I107" s="417"/>
      <c r="J107" s="417"/>
      <c r="K107" s="419"/>
      <c r="L107" s="414"/>
      <c r="M107" s="416"/>
      <c r="N107" s="416"/>
      <c r="O107" s="448"/>
      <c r="P107" s="448"/>
      <c r="Q107" s="416"/>
      <c r="R107" s="416"/>
      <c r="S107" s="416"/>
      <c r="T107" s="416"/>
      <c r="U107" s="416"/>
      <c r="V107" s="417"/>
      <c r="W107" s="419"/>
      <c r="X107" s="414"/>
      <c r="Y107" s="416"/>
      <c r="Z107" s="416"/>
      <c r="AA107" s="448"/>
      <c r="AB107" s="448"/>
      <c r="AC107" s="416"/>
      <c r="AD107" s="416"/>
      <c r="AE107" s="416"/>
      <c r="AF107" s="416"/>
      <c r="AG107" s="416"/>
      <c r="AH107" s="417"/>
      <c r="AI107" s="419"/>
      <c r="AJ107" s="420" t="str">
        <f t="shared" si="69"/>
        <v xml:space="preserve"> </v>
      </c>
      <c r="AK107" s="421" t="str">
        <f t="shared" si="70"/>
        <v xml:space="preserve"> </v>
      </c>
      <c r="AL107" s="421" t="str">
        <f t="shared" si="71"/>
        <v xml:space="preserve"> </v>
      </c>
      <c r="AM107" s="421" t="str">
        <f t="shared" si="72"/>
        <v xml:space="preserve"> </v>
      </c>
      <c r="AN107" s="421" t="str">
        <f t="shared" si="73"/>
        <v xml:space="preserve"> </v>
      </c>
      <c r="AO107" s="421" t="str">
        <f t="shared" si="74"/>
        <v xml:space="preserve"> </v>
      </c>
      <c r="AP107" s="421" t="str">
        <f t="shared" si="75"/>
        <v xml:space="preserve"> </v>
      </c>
      <c r="AQ107" s="421" t="str">
        <f t="shared" si="76"/>
        <v xml:space="preserve"> </v>
      </c>
      <c r="AR107" s="421" t="str">
        <f t="shared" si="77"/>
        <v xml:space="preserve"> </v>
      </c>
      <c r="AS107" s="421" t="str">
        <f t="shared" si="78"/>
        <v xml:space="preserve"> </v>
      </c>
      <c r="AT107" s="421" t="str">
        <f t="shared" si="79"/>
        <v xml:space="preserve"> </v>
      </c>
      <c r="AU107" s="422" t="str">
        <f t="shared" si="80"/>
        <v xml:space="preserve"> </v>
      </c>
      <c r="AV107" s="423"/>
      <c r="AW107" s="417"/>
      <c r="AX107" s="419"/>
      <c r="AY107" s="414"/>
      <c r="AZ107" s="417"/>
      <c r="BA107" s="419"/>
      <c r="BB107" s="420" t="str">
        <f t="shared" si="81"/>
        <v xml:space="preserve"> </v>
      </c>
      <c r="BC107" s="421" t="str">
        <f t="shared" si="82"/>
        <v xml:space="preserve"> </v>
      </c>
      <c r="BD107" s="422" t="str">
        <f t="shared" si="83"/>
        <v xml:space="preserve"> </v>
      </c>
      <c r="BE107" s="176"/>
      <c r="BF107" s="417"/>
      <c r="BG107" s="419"/>
      <c r="BH107" s="178"/>
      <c r="BI107" s="417"/>
      <c r="BJ107" s="419"/>
      <c r="BK107" s="178"/>
      <c r="BL107" s="417"/>
      <c r="BM107" s="419"/>
      <c r="BN107" s="426" t="str">
        <f t="shared" si="84"/>
        <v/>
      </c>
      <c r="BO107" s="427" t="str">
        <f t="shared" si="85"/>
        <v/>
      </c>
      <c r="BP107" s="428" t="str">
        <f t="shared" si="86"/>
        <v/>
      </c>
      <c r="BQ107" s="178"/>
      <c r="BR107" s="417"/>
      <c r="BS107" s="419"/>
      <c r="BT107" s="198">
        <v>4018</v>
      </c>
      <c r="BU107" s="177">
        <v>3997</v>
      </c>
      <c r="BV107" s="177">
        <v>4379</v>
      </c>
      <c r="BW107" s="417">
        <v>4569</v>
      </c>
      <c r="BX107" s="417">
        <v>4672</v>
      </c>
      <c r="BY107" s="197">
        <v>4401</v>
      </c>
      <c r="BZ107" s="178">
        <v>1076</v>
      </c>
      <c r="CA107" s="177">
        <v>1128</v>
      </c>
      <c r="CB107" s="177">
        <v>1002</v>
      </c>
      <c r="CC107" s="177">
        <v>1741</v>
      </c>
      <c r="CD107" s="177">
        <v>2001</v>
      </c>
      <c r="CE107" s="177">
        <v>2053</v>
      </c>
      <c r="CF107" s="417">
        <v>2156</v>
      </c>
      <c r="CG107" s="197">
        <v>1639</v>
      </c>
      <c r="CH107" s="632"/>
      <c r="CI107" s="177">
        <v>6</v>
      </c>
      <c r="CJ107" s="177">
        <v>9</v>
      </c>
      <c r="CK107" s="177">
        <v>27</v>
      </c>
      <c r="CL107" s="177">
        <v>32</v>
      </c>
      <c r="CM107" s="837">
        <v>27</v>
      </c>
      <c r="CN107" s="417"/>
      <c r="CO107" s="419"/>
      <c r="CP107" s="421">
        <f t="shared" si="105"/>
        <v>1076</v>
      </c>
      <c r="CQ107" s="421">
        <f t="shared" si="106"/>
        <v>1122</v>
      </c>
      <c r="CR107" s="421">
        <f t="shared" si="87"/>
        <v>993</v>
      </c>
      <c r="CS107" s="421">
        <f t="shared" si="88"/>
        <v>1714</v>
      </c>
      <c r="CT107" s="421">
        <f t="shared" si="89"/>
        <v>1969</v>
      </c>
      <c r="CU107" s="421">
        <f t="shared" si="90"/>
        <v>2026</v>
      </c>
      <c r="CV107" s="421">
        <f t="shared" si="91"/>
        <v>2156</v>
      </c>
      <c r="CW107" s="429">
        <f t="shared" si="92"/>
        <v>1639</v>
      </c>
      <c r="CX107" s="449">
        <v>1386</v>
      </c>
      <c r="CY107" s="417">
        <v>1421</v>
      </c>
      <c r="CZ107" s="468">
        <v>1154</v>
      </c>
      <c r="DA107" s="432">
        <v>247</v>
      </c>
      <c r="DB107" s="417">
        <v>297</v>
      </c>
      <c r="DC107" s="197">
        <v>269</v>
      </c>
      <c r="DD107" s="430">
        <f t="shared" si="93"/>
        <v>393</v>
      </c>
      <c r="DE107" s="431">
        <f t="shared" si="94"/>
        <v>438</v>
      </c>
      <c r="DF107" s="428">
        <f t="shared" si="95"/>
        <v>216</v>
      </c>
      <c r="DG107" s="450">
        <v>692</v>
      </c>
      <c r="DH107" s="417">
        <v>836</v>
      </c>
      <c r="DI107" s="197">
        <v>935</v>
      </c>
      <c r="DJ107" s="432">
        <v>212</v>
      </c>
      <c r="DK107" s="417">
        <v>246</v>
      </c>
      <c r="DL107" s="197">
        <v>192</v>
      </c>
      <c r="DM107" s="432">
        <v>306</v>
      </c>
      <c r="DN107" s="417">
        <v>330</v>
      </c>
      <c r="DO107" s="197">
        <v>343</v>
      </c>
      <c r="DP107" s="430">
        <f t="shared" si="96"/>
        <v>504</v>
      </c>
      <c r="DQ107" s="431">
        <f t="shared" si="97"/>
        <v>557</v>
      </c>
      <c r="DR107" s="428">
        <f t="shared" si="98"/>
        <v>556</v>
      </c>
      <c r="DS107" s="432">
        <v>711</v>
      </c>
      <c r="DT107" s="417">
        <v>719</v>
      </c>
      <c r="DU107" s="197">
        <v>697</v>
      </c>
      <c r="DV107" s="403"/>
      <c r="DW107" s="669" t="b">
        <f t="shared" si="51"/>
        <v>0</v>
      </c>
      <c r="DX107" s="663" t="b">
        <f t="shared" si="52"/>
        <v>0</v>
      </c>
      <c r="DY107" s="666" t="b">
        <f t="shared" si="53"/>
        <v>1</v>
      </c>
      <c r="DZ107" s="663" t="b">
        <f t="shared" si="54"/>
        <v>0</v>
      </c>
      <c r="EA107" s="663" t="b">
        <f t="shared" si="55"/>
        <v>0</v>
      </c>
      <c r="EB107" s="666" t="b">
        <f t="shared" si="56"/>
        <v>1</v>
      </c>
      <c r="EC107" s="663" t="b">
        <f t="shared" si="57"/>
        <v>0</v>
      </c>
      <c r="ED107" s="663" t="b">
        <f t="shared" si="99"/>
        <v>0</v>
      </c>
      <c r="EE107" s="666" t="b">
        <f t="shared" si="58"/>
        <v>1</v>
      </c>
      <c r="EF107" s="665" t="b">
        <f t="shared" si="59"/>
        <v>1</v>
      </c>
      <c r="EG107" s="663" t="b">
        <f t="shared" si="60"/>
        <v>1</v>
      </c>
      <c r="EH107" s="666" t="b">
        <f t="shared" si="61"/>
        <v>1</v>
      </c>
      <c r="EI107" s="663" t="b">
        <f t="shared" si="62"/>
        <v>1</v>
      </c>
      <c r="EJ107" s="663" t="b">
        <f t="shared" si="63"/>
        <v>1</v>
      </c>
      <c r="EK107" s="666" t="b">
        <f t="shared" si="64"/>
        <v>1</v>
      </c>
      <c r="EL107" s="663" t="b">
        <f t="shared" si="65"/>
        <v>1</v>
      </c>
      <c r="EM107" s="663" t="b">
        <f t="shared" si="100"/>
        <v>1</v>
      </c>
      <c r="EN107" s="666" t="b">
        <f t="shared" si="66"/>
        <v>1</v>
      </c>
      <c r="EO107" s="403"/>
    </row>
    <row r="108" spans="1:145">
      <c r="A108" s="471" t="s">
        <v>372</v>
      </c>
      <c r="B108" s="472" t="s">
        <v>100</v>
      </c>
      <c r="C108" s="471">
        <v>137209</v>
      </c>
      <c r="D108" s="473">
        <v>8</v>
      </c>
      <c r="E108" s="414"/>
      <c r="F108" s="416"/>
      <c r="G108" s="416"/>
      <c r="H108" s="416"/>
      <c r="I108" s="417"/>
      <c r="J108" s="417"/>
      <c r="K108" s="419"/>
      <c r="L108" s="414"/>
      <c r="M108" s="416"/>
      <c r="N108" s="416"/>
      <c r="O108" s="448"/>
      <c r="P108" s="448"/>
      <c r="Q108" s="416"/>
      <c r="R108" s="416"/>
      <c r="S108" s="416"/>
      <c r="T108" s="416"/>
      <c r="U108" s="416"/>
      <c r="V108" s="417"/>
      <c r="W108" s="419"/>
      <c r="X108" s="414"/>
      <c r="Y108" s="416"/>
      <c r="Z108" s="416"/>
      <c r="AA108" s="448"/>
      <c r="AB108" s="448"/>
      <c r="AC108" s="416"/>
      <c r="AD108" s="416"/>
      <c r="AE108" s="416"/>
      <c r="AF108" s="416"/>
      <c r="AG108" s="416"/>
      <c r="AH108" s="417"/>
      <c r="AI108" s="419"/>
      <c r="AJ108" s="420" t="str">
        <f t="shared" si="69"/>
        <v xml:space="preserve"> </v>
      </c>
      <c r="AK108" s="421" t="str">
        <f t="shared" si="70"/>
        <v xml:space="preserve"> </v>
      </c>
      <c r="AL108" s="421" t="str">
        <f t="shared" si="71"/>
        <v xml:space="preserve"> </v>
      </c>
      <c r="AM108" s="421" t="str">
        <f t="shared" si="72"/>
        <v xml:space="preserve"> </v>
      </c>
      <c r="AN108" s="421" t="str">
        <f t="shared" si="73"/>
        <v xml:space="preserve"> </v>
      </c>
      <c r="AO108" s="421" t="str">
        <f t="shared" si="74"/>
        <v xml:space="preserve"> </v>
      </c>
      <c r="AP108" s="421" t="str">
        <f t="shared" si="75"/>
        <v xml:space="preserve"> </v>
      </c>
      <c r="AQ108" s="421" t="str">
        <f t="shared" si="76"/>
        <v xml:space="preserve"> </v>
      </c>
      <c r="AR108" s="421" t="str">
        <f t="shared" si="77"/>
        <v xml:space="preserve"> </v>
      </c>
      <c r="AS108" s="421" t="str">
        <f t="shared" si="78"/>
        <v xml:space="preserve"> </v>
      </c>
      <c r="AT108" s="421" t="str">
        <f t="shared" si="79"/>
        <v xml:space="preserve"> </v>
      </c>
      <c r="AU108" s="422" t="str">
        <f t="shared" si="80"/>
        <v xml:space="preserve"> </v>
      </c>
      <c r="AV108" s="423"/>
      <c r="AW108" s="417"/>
      <c r="AX108" s="419"/>
      <c r="AY108" s="414"/>
      <c r="AZ108" s="417"/>
      <c r="BA108" s="419"/>
      <c r="BB108" s="420" t="str">
        <f t="shared" si="81"/>
        <v xml:space="preserve"> </v>
      </c>
      <c r="BC108" s="421" t="str">
        <f t="shared" si="82"/>
        <v xml:space="preserve"> </v>
      </c>
      <c r="BD108" s="422" t="str">
        <f t="shared" si="83"/>
        <v xml:space="preserve"> </v>
      </c>
      <c r="BE108" s="176"/>
      <c r="BF108" s="417"/>
      <c r="BG108" s="419"/>
      <c r="BH108" s="178"/>
      <c r="BI108" s="417"/>
      <c r="BJ108" s="419"/>
      <c r="BK108" s="178"/>
      <c r="BL108" s="417"/>
      <c r="BM108" s="419"/>
      <c r="BN108" s="426" t="str">
        <f t="shared" si="84"/>
        <v/>
      </c>
      <c r="BO108" s="427" t="str">
        <f t="shared" si="85"/>
        <v/>
      </c>
      <c r="BP108" s="428" t="str">
        <f t="shared" si="86"/>
        <v/>
      </c>
      <c r="BQ108" s="178"/>
      <c r="BR108" s="417"/>
      <c r="BS108" s="419"/>
      <c r="BT108" s="198">
        <v>4363</v>
      </c>
      <c r="BU108" s="177">
        <v>4057</v>
      </c>
      <c r="BV108" s="177">
        <v>3881</v>
      </c>
      <c r="BW108" s="417">
        <v>4102</v>
      </c>
      <c r="BX108" s="417">
        <v>3268</v>
      </c>
      <c r="BY108" s="197">
        <v>3744</v>
      </c>
      <c r="BZ108" s="178">
        <v>1356</v>
      </c>
      <c r="CA108" s="177">
        <v>1311</v>
      </c>
      <c r="CB108" s="177">
        <v>1426</v>
      </c>
      <c r="CC108" s="177">
        <v>1613</v>
      </c>
      <c r="CD108" s="177">
        <v>1254</v>
      </c>
      <c r="CE108" s="177">
        <v>1402</v>
      </c>
      <c r="CF108" s="417">
        <v>1653</v>
      </c>
      <c r="CG108" s="197">
        <v>1906</v>
      </c>
      <c r="CH108" s="632">
        <v>1</v>
      </c>
      <c r="CI108" s="177">
        <v>17</v>
      </c>
      <c r="CJ108" s="177">
        <v>27</v>
      </c>
      <c r="CK108" s="177">
        <v>33</v>
      </c>
      <c r="CL108" s="177">
        <v>21</v>
      </c>
      <c r="CM108" s="837">
        <v>20</v>
      </c>
      <c r="CN108" s="417"/>
      <c r="CO108" s="419"/>
      <c r="CP108" s="421">
        <f t="shared" si="105"/>
        <v>1355</v>
      </c>
      <c r="CQ108" s="421">
        <f t="shared" si="106"/>
        <v>1294</v>
      </c>
      <c r="CR108" s="421">
        <f t="shared" si="87"/>
        <v>1399</v>
      </c>
      <c r="CS108" s="421">
        <f t="shared" si="88"/>
        <v>1580</v>
      </c>
      <c r="CT108" s="421">
        <f t="shared" si="89"/>
        <v>1233</v>
      </c>
      <c r="CU108" s="421">
        <f t="shared" si="90"/>
        <v>1382</v>
      </c>
      <c r="CV108" s="421">
        <f t="shared" si="91"/>
        <v>1653</v>
      </c>
      <c r="CW108" s="429">
        <f t="shared" si="92"/>
        <v>1906</v>
      </c>
      <c r="CX108" s="449">
        <v>941</v>
      </c>
      <c r="CY108" s="417">
        <v>1103</v>
      </c>
      <c r="CZ108" s="468">
        <v>1266</v>
      </c>
      <c r="DA108" s="432">
        <v>96</v>
      </c>
      <c r="DB108" s="417">
        <v>105</v>
      </c>
      <c r="DC108" s="197">
        <v>114</v>
      </c>
      <c r="DD108" s="430">
        <f t="shared" si="93"/>
        <v>345</v>
      </c>
      <c r="DE108" s="431">
        <f t="shared" si="94"/>
        <v>445</v>
      </c>
      <c r="DF108" s="428">
        <f t="shared" si="95"/>
        <v>526</v>
      </c>
      <c r="DG108" s="450">
        <v>467</v>
      </c>
      <c r="DH108" s="417">
        <v>387</v>
      </c>
      <c r="DI108" s="197">
        <v>479</v>
      </c>
      <c r="DJ108" s="432">
        <v>223</v>
      </c>
      <c r="DK108" s="417">
        <v>201</v>
      </c>
      <c r="DL108" s="197">
        <v>203</v>
      </c>
      <c r="DM108" s="432">
        <v>222</v>
      </c>
      <c r="DN108" s="417">
        <v>154</v>
      </c>
      <c r="DO108" s="197">
        <v>177</v>
      </c>
      <c r="DP108" s="430">
        <f t="shared" si="96"/>
        <v>668</v>
      </c>
      <c r="DQ108" s="431">
        <f t="shared" si="97"/>
        <v>491</v>
      </c>
      <c r="DR108" s="428">
        <f t="shared" si="98"/>
        <v>523</v>
      </c>
      <c r="DS108" s="432">
        <v>639</v>
      </c>
      <c r="DT108" s="417">
        <v>592</v>
      </c>
      <c r="DU108" s="197">
        <v>602</v>
      </c>
      <c r="DV108" s="403"/>
      <c r="DW108" s="669" t="b">
        <f t="shared" si="51"/>
        <v>0</v>
      </c>
      <c r="DX108" s="663" t="b">
        <f t="shared" si="52"/>
        <v>0</v>
      </c>
      <c r="DY108" s="666" t="b">
        <f t="shared" si="53"/>
        <v>1</v>
      </c>
      <c r="DZ108" s="663" t="b">
        <f t="shared" si="54"/>
        <v>0</v>
      </c>
      <c r="EA108" s="663" t="b">
        <f t="shared" si="55"/>
        <v>0</v>
      </c>
      <c r="EB108" s="666" t="b">
        <f t="shared" si="56"/>
        <v>1</v>
      </c>
      <c r="EC108" s="663" t="b">
        <f t="shared" si="57"/>
        <v>0</v>
      </c>
      <c r="ED108" s="663" t="b">
        <f t="shared" si="99"/>
        <v>0</v>
      </c>
      <c r="EE108" s="666" t="b">
        <f t="shared" si="58"/>
        <v>1</v>
      </c>
      <c r="EF108" s="665" t="b">
        <f t="shared" si="59"/>
        <v>1</v>
      </c>
      <c r="EG108" s="663" t="b">
        <f t="shared" si="60"/>
        <v>1</v>
      </c>
      <c r="EH108" s="666" t="b">
        <f t="shared" si="61"/>
        <v>1</v>
      </c>
      <c r="EI108" s="663" t="b">
        <f t="shared" si="62"/>
        <v>1</v>
      </c>
      <c r="EJ108" s="663" t="b">
        <f t="shared" si="63"/>
        <v>1</v>
      </c>
      <c r="EK108" s="666" t="b">
        <f t="shared" si="64"/>
        <v>1</v>
      </c>
      <c r="EL108" s="663" t="b">
        <f t="shared" si="65"/>
        <v>1</v>
      </c>
      <c r="EM108" s="663" t="b">
        <f t="shared" si="100"/>
        <v>1</v>
      </c>
      <c r="EN108" s="666" t="b">
        <f t="shared" si="66"/>
        <v>1</v>
      </c>
      <c r="EO108" s="403"/>
    </row>
    <row r="109" spans="1:145">
      <c r="A109" s="477" t="s">
        <v>372</v>
      </c>
      <c r="B109" s="472" t="s">
        <v>987</v>
      </c>
      <c r="C109" s="471">
        <v>135391</v>
      </c>
      <c r="D109" s="473">
        <v>8</v>
      </c>
      <c r="E109" s="414"/>
      <c r="F109" s="416"/>
      <c r="G109" s="416"/>
      <c r="H109" s="416"/>
      <c r="I109" s="417"/>
      <c r="J109" s="417"/>
      <c r="K109" s="419"/>
      <c r="L109" s="414"/>
      <c r="M109" s="416"/>
      <c r="N109" s="416"/>
      <c r="O109" s="448"/>
      <c r="P109" s="448"/>
      <c r="Q109" s="416"/>
      <c r="R109" s="416"/>
      <c r="S109" s="416"/>
      <c r="T109" s="416"/>
      <c r="U109" s="416"/>
      <c r="V109" s="417"/>
      <c r="W109" s="419"/>
      <c r="X109" s="414"/>
      <c r="Y109" s="416"/>
      <c r="Z109" s="416"/>
      <c r="AA109" s="448"/>
      <c r="AB109" s="448"/>
      <c r="AC109" s="416"/>
      <c r="AD109" s="416"/>
      <c r="AE109" s="416"/>
      <c r="AF109" s="416"/>
      <c r="AG109" s="416"/>
      <c r="AH109" s="417"/>
      <c r="AI109" s="419"/>
      <c r="AJ109" s="420" t="str">
        <f t="shared" si="69"/>
        <v xml:space="preserve"> </v>
      </c>
      <c r="AK109" s="421" t="str">
        <f t="shared" si="70"/>
        <v xml:space="preserve"> </v>
      </c>
      <c r="AL109" s="421" t="str">
        <f t="shared" si="71"/>
        <v xml:space="preserve"> </v>
      </c>
      <c r="AM109" s="421" t="str">
        <f t="shared" si="72"/>
        <v xml:space="preserve"> </v>
      </c>
      <c r="AN109" s="421" t="str">
        <f t="shared" si="73"/>
        <v xml:space="preserve"> </v>
      </c>
      <c r="AO109" s="421" t="str">
        <f t="shared" si="74"/>
        <v xml:space="preserve"> </v>
      </c>
      <c r="AP109" s="421" t="str">
        <f t="shared" si="75"/>
        <v xml:space="preserve"> </v>
      </c>
      <c r="AQ109" s="421" t="str">
        <f t="shared" si="76"/>
        <v xml:space="preserve"> </v>
      </c>
      <c r="AR109" s="421" t="str">
        <f t="shared" si="77"/>
        <v xml:space="preserve"> </v>
      </c>
      <c r="AS109" s="421" t="str">
        <f t="shared" si="78"/>
        <v xml:space="preserve"> </v>
      </c>
      <c r="AT109" s="421" t="str">
        <f t="shared" si="79"/>
        <v xml:space="preserve"> </v>
      </c>
      <c r="AU109" s="422" t="str">
        <f t="shared" si="80"/>
        <v xml:space="preserve"> </v>
      </c>
      <c r="AV109" s="423"/>
      <c r="AW109" s="417"/>
      <c r="AX109" s="419"/>
      <c r="AY109" s="414"/>
      <c r="AZ109" s="417"/>
      <c r="BA109" s="419"/>
      <c r="BB109" s="420" t="str">
        <f t="shared" si="81"/>
        <v xml:space="preserve"> </v>
      </c>
      <c r="BC109" s="421" t="str">
        <f t="shared" si="82"/>
        <v xml:space="preserve"> </v>
      </c>
      <c r="BD109" s="422" t="str">
        <f t="shared" si="83"/>
        <v xml:space="preserve"> </v>
      </c>
      <c r="BE109" s="176"/>
      <c r="BF109" s="417"/>
      <c r="BG109" s="419"/>
      <c r="BH109" s="178"/>
      <c r="BI109" s="417"/>
      <c r="BJ109" s="419"/>
      <c r="BK109" s="178"/>
      <c r="BL109" s="417"/>
      <c r="BM109" s="419"/>
      <c r="BN109" s="426" t="str">
        <f t="shared" si="84"/>
        <v/>
      </c>
      <c r="BO109" s="427" t="str">
        <f t="shared" si="85"/>
        <v/>
      </c>
      <c r="BP109" s="428" t="str">
        <f t="shared" si="86"/>
        <v/>
      </c>
      <c r="BQ109" s="178"/>
      <c r="BR109" s="417"/>
      <c r="BS109" s="419"/>
      <c r="BT109" s="198">
        <v>2807</v>
      </c>
      <c r="BU109" s="177">
        <v>3442</v>
      </c>
      <c r="BV109" s="177">
        <v>3436</v>
      </c>
      <c r="BW109" s="417">
        <v>3085</v>
      </c>
      <c r="BX109" s="417">
        <v>2723</v>
      </c>
      <c r="BY109" s="197">
        <v>2951</v>
      </c>
      <c r="BZ109" s="178">
        <v>956</v>
      </c>
      <c r="CA109" s="177">
        <v>1073</v>
      </c>
      <c r="CB109" s="177">
        <v>975</v>
      </c>
      <c r="CC109" s="177">
        <v>1085</v>
      </c>
      <c r="CD109" s="177">
        <v>1060</v>
      </c>
      <c r="CE109" s="177">
        <v>1401</v>
      </c>
      <c r="CF109" s="417">
        <v>1417</v>
      </c>
      <c r="CG109" s="419">
        <v>1586</v>
      </c>
      <c r="CH109" s="632">
        <v>1</v>
      </c>
      <c r="CI109" s="177">
        <v>8</v>
      </c>
      <c r="CJ109" s="177">
        <v>17</v>
      </c>
      <c r="CK109" s="177">
        <v>13</v>
      </c>
      <c r="CL109" s="177">
        <v>18</v>
      </c>
      <c r="CM109" s="837">
        <v>33</v>
      </c>
      <c r="CN109" s="417"/>
      <c r="CO109" s="419"/>
      <c r="CP109" s="421">
        <f t="shared" si="105"/>
        <v>955</v>
      </c>
      <c r="CQ109" s="421">
        <f t="shared" si="106"/>
        <v>1065</v>
      </c>
      <c r="CR109" s="421">
        <f t="shared" si="87"/>
        <v>958</v>
      </c>
      <c r="CS109" s="421">
        <f t="shared" si="88"/>
        <v>1072</v>
      </c>
      <c r="CT109" s="421">
        <f t="shared" si="89"/>
        <v>1042</v>
      </c>
      <c r="CU109" s="421">
        <f t="shared" si="90"/>
        <v>1368</v>
      </c>
      <c r="CV109" s="421">
        <f t="shared" si="91"/>
        <v>1417</v>
      </c>
      <c r="CW109" s="429">
        <f t="shared" si="92"/>
        <v>1586</v>
      </c>
      <c r="CX109" s="449">
        <v>934</v>
      </c>
      <c r="CY109" s="417">
        <v>956</v>
      </c>
      <c r="CZ109" s="419">
        <v>997</v>
      </c>
      <c r="DA109" s="432">
        <v>116</v>
      </c>
      <c r="DB109" s="417">
        <v>101</v>
      </c>
      <c r="DC109" s="419">
        <v>104</v>
      </c>
      <c r="DD109" s="430">
        <f t="shared" si="93"/>
        <v>318</v>
      </c>
      <c r="DE109" s="431">
        <f t="shared" si="94"/>
        <v>360</v>
      </c>
      <c r="DF109" s="428">
        <f t="shared" si="95"/>
        <v>485</v>
      </c>
      <c r="DG109" s="450">
        <v>330</v>
      </c>
      <c r="DH109" s="417">
        <v>331</v>
      </c>
      <c r="DI109" s="419">
        <v>432</v>
      </c>
      <c r="DJ109" s="432">
        <v>154</v>
      </c>
      <c r="DK109" s="417">
        <v>139</v>
      </c>
      <c r="DL109" s="419">
        <v>206</v>
      </c>
      <c r="DM109" s="432">
        <v>149</v>
      </c>
      <c r="DN109" s="417">
        <v>171</v>
      </c>
      <c r="DO109" s="419">
        <v>221</v>
      </c>
      <c r="DP109" s="430">
        <f t="shared" si="96"/>
        <v>439</v>
      </c>
      <c r="DQ109" s="431">
        <f t="shared" si="97"/>
        <v>401</v>
      </c>
      <c r="DR109" s="428">
        <f t="shared" si="98"/>
        <v>509</v>
      </c>
      <c r="DS109" s="432">
        <v>443</v>
      </c>
      <c r="DT109" s="417">
        <v>465</v>
      </c>
      <c r="DU109" s="197">
        <v>397</v>
      </c>
      <c r="DV109" s="403"/>
      <c r="DW109" s="669" t="b">
        <f t="shared" si="51"/>
        <v>0</v>
      </c>
      <c r="DX109" s="663" t="b">
        <f t="shared" si="52"/>
        <v>0</v>
      </c>
      <c r="DY109" s="666" t="b">
        <f t="shared" si="53"/>
        <v>1</v>
      </c>
      <c r="DZ109" s="663" t="b">
        <f t="shared" si="54"/>
        <v>0</v>
      </c>
      <c r="EA109" s="663" t="b">
        <f t="shared" si="55"/>
        <v>0</v>
      </c>
      <c r="EB109" s="666" t="b">
        <f t="shared" si="56"/>
        <v>1</v>
      </c>
      <c r="EC109" s="663" t="b">
        <f t="shared" si="57"/>
        <v>0</v>
      </c>
      <c r="ED109" s="663" t="b">
        <f t="shared" si="99"/>
        <v>0</v>
      </c>
      <c r="EE109" s="666" t="b">
        <f t="shared" si="58"/>
        <v>1</v>
      </c>
      <c r="EF109" s="665" t="b">
        <f t="shared" si="59"/>
        <v>1</v>
      </c>
      <c r="EG109" s="663" t="b">
        <f t="shared" si="60"/>
        <v>1</v>
      </c>
      <c r="EH109" s="666" t="b">
        <f t="shared" si="61"/>
        <v>1</v>
      </c>
      <c r="EI109" s="663" t="b">
        <f t="shared" si="62"/>
        <v>1</v>
      </c>
      <c r="EJ109" s="663" t="b">
        <f t="shared" si="63"/>
        <v>1</v>
      </c>
      <c r="EK109" s="666" t="b">
        <f t="shared" si="64"/>
        <v>1</v>
      </c>
      <c r="EL109" s="663" t="b">
        <f t="shared" si="65"/>
        <v>1</v>
      </c>
      <c r="EM109" s="663" t="b">
        <f t="shared" si="100"/>
        <v>1</v>
      </c>
      <c r="EN109" s="666" t="b">
        <f t="shared" si="66"/>
        <v>1</v>
      </c>
      <c r="EO109" s="403"/>
    </row>
    <row r="110" spans="1:145">
      <c r="A110" s="477" t="s">
        <v>372</v>
      </c>
      <c r="B110" s="472" t="s">
        <v>102</v>
      </c>
      <c r="C110" s="471">
        <v>137759</v>
      </c>
      <c r="D110" s="473">
        <v>8</v>
      </c>
      <c r="E110" s="414"/>
      <c r="F110" s="416"/>
      <c r="G110" s="416"/>
      <c r="H110" s="416"/>
      <c r="I110" s="417"/>
      <c r="J110" s="417"/>
      <c r="K110" s="419"/>
      <c r="L110" s="414"/>
      <c r="M110" s="416"/>
      <c r="N110" s="416"/>
      <c r="O110" s="448"/>
      <c r="P110" s="448"/>
      <c r="Q110" s="416"/>
      <c r="R110" s="416"/>
      <c r="S110" s="416"/>
      <c r="T110" s="416"/>
      <c r="U110" s="416"/>
      <c r="V110" s="417"/>
      <c r="W110" s="419"/>
      <c r="X110" s="414"/>
      <c r="Y110" s="416"/>
      <c r="Z110" s="416"/>
      <c r="AA110" s="448"/>
      <c r="AB110" s="448"/>
      <c r="AC110" s="416"/>
      <c r="AD110" s="416"/>
      <c r="AE110" s="416"/>
      <c r="AF110" s="416"/>
      <c r="AG110" s="416"/>
      <c r="AH110" s="417"/>
      <c r="AI110" s="419"/>
      <c r="AJ110" s="420" t="str">
        <f t="shared" si="69"/>
        <v xml:space="preserve"> </v>
      </c>
      <c r="AK110" s="421" t="str">
        <f t="shared" si="70"/>
        <v xml:space="preserve"> </v>
      </c>
      <c r="AL110" s="421" t="str">
        <f t="shared" si="71"/>
        <v xml:space="preserve"> </v>
      </c>
      <c r="AM110" s="421" t="str">
        <f t="shared" si="72"/>
        <v xml:space="preserve"> </v>
      </c>
      <c r="AN110" s="421" t="str">
        <f t="shared" si="73"/>
        <v xml:space="preserve"> </v>
      </c>
      <c r="AO110" s="421" t="str">
        <f t="shared" si="74"/>
        <v xml:space="preserve"> </v>
      </c>
      <c r="AP110" s="421" t="str">
        <f t="shared" si="75"/>
        <v xml:space="preserve"> </v>
      </c>
      <c r="AQ110" s="421" t="str">
        <f t="shared" si="76"/>
        <v xml:space="preserve"> </v>
      </c>
      <c r="AR110" s="421" t="str">
        <f t="shared" si="77"/>
        <v xml:space="preserve"> </v>
      </c>
      <c r="AS110" s="421" t="str">
        <f t="shared" si="78"/>
        <v xml:space="preserve"> </v>
      </c>
      <c r="AT110" s="421" t="str">
        <f t="shared" si="79"/>
        <v xml:space="preserve"> </v>
      </c>
      <c r="AU110" s="422" t="str">
        <f t="shared" si="80"/>
        <v xml:space="preserve"> </v>
      </c>
      <c r="AV110" s="423"/>
      <c r="AW110" s="417"/>
      <c r="AX110" s="419"/>
      <c r="AY110" s="414"/>
      <c r="AZ110" s="417"/>
      <c r="BA110" s="419"/>
      <c r="BB110" s="420" t="str">
        <f t="shared" si="81"/>
        <v xml:space="preserve"> </v>
      </c>
      <c r="BC110" s="421" t="str">
        <f t="shared" si="82"/>
        <v xml:space="preserve"> </v>
      </c>
      <c r="BD110" s="422" t="str">
        <f t="shared" si="83"/>
        <v xml:space="preserve"> </v>
      </c>
      <c r="BE110" s="176"/>
      <c r="BF110" s="417"/>
      <c r="BG110" s="419"/>
      <c r="BH110" s="178"/>
      <c r="BI110" s="417"/>
      <c r="BJ110" s="419"/>
      <c r="BK110" s="178"/>
      <c r="BL110" s="417"/>
      <c r="BM110" s="419"/>
      <c r="BN110" s="426" t="str">
        <f t="shared" si="84"/>
        <v/>
      </c>
      <c r="BO110" s="427" t="str">
        <f t="shared" si="85"/>
        <v/>
      </c>
      <c r="BP110" s="428" t="str">
        <f t="shared" si="86"/>
        <v/>
      </c>
      <c r="BQ110" s="178"/>
      <c r="BR110" s="417"/>
      <c r="BS110" s="419"/>
      <c r="BT110" s="198">
        <v>4380</v>
      </c>
      <c r="BU110" s="177">
        <v>4656</v>
      </c>
      <c r="BV110" s="177">
        <v>4904</v>
      </c>
      <c r="BW110" s="417">
        <v>4661</v>
      </c>
      <c r="BX110" s="417">
        <v>4182</v>
      </c>
      <c r="BY110" s="419">
        <v>4406</v>
      </c>
      <c r="BZ110" s="177">
        <v>1425</v>
      </c>
      <c r="CA110" s="177">
        <v>1578</v>
      </c>
      <c r="CB110" s="177">
        <v>1758</v>
      </c>
      <c r="CC110" s="177">
        <v>1901</v>
      </c>
      <c r="CD110" s="177">
        <v>2053</v>
      </c>
      <c r="CE110" s="177">
        <v>1857</v>
      </c>
      <c r="CF110" s="417">
        <v>2102</v>
      </c>
      <c r="CG110" s="419">
        <v>2404</v>
      </c>
      <c r="CH110" s="632"/>
      <c r="CI110" s="177">
        <v>18</v>
      </c>
      <c r="CJ110" s="177">
        <v>33</v>
      </c>
      <c r="CK110" s="177">
        <v>28</v>
      </c>
      <c r="CL110" s="177">
        <v>29</v>
      </c>
      <c r="CM110" s="837">
        <v>31</v>
      </c>
      <c r="CN110" s="417"/>
      <c r="CO110" s="419"/>
      <c r="CP110" s="421">
        <f t="shared" si="105"/>
        <v>1425</v>
      </c>
      <c r="CQ110" s="421">
        <f t="shared" si="106"/>
        <v>1560</v>
      </c>
      <c r="CR110" s="421">
        <f t="shared" si="87"/>
        <v>1725</v>
      </c>
      <c r="CS110" s="421">
        <f t="shared" si="88"/>
        <v>1873</v>
      </c>
      <c r="CT110" s="421">
        <f t="shared" si="89"/>
        <v>2024</v>
      </c>
      <c r="CU110" s="421">
        <f t="shared" si="90"/>
        <v>1826</v>
      </c>
      <c r="CV110" s="421">
        <f t="shared" si="91"/>
        <v>2102</v>
      </c>
      <c r="CW110" s="429">
        <f t="shared" si="92"/>
        <v>2404</v>
      </c>
      <c r="CX110" s="449">
        <v>1186</v>
      </c>
      <c r="CY110" s="417">
        <v>1299</v>
      </c>
      <c r="CZ110" s="419">
        <v>1475</v>
      </c>
      <c r="DA110" s="432">
        <v>201</v>
      </c>
      <c r="DB110" s="417">
        <v>266</v>
      </c>
      <c r="DC110" s="419">
        <v>288</v>
      </c>
      <c r="DD110" s="430">
        <f t="shared" si="93"/>
        <v>439</v>
      </c>
      <c r="DE110" s="431">
        <f t="shared" si="94"/>
        <v>537</v>
      </c>
      <c r="DF110" s="428">
        <f t="shared" si="95"/>
        <v>641</v>
      </c>
      <c r="DG110" s="450">
        <v>574</v>
      </c>
      <c r="DH110" s="417">
        <v>620</v>
      </c>
      <c r="DI110" s="419">
        <v>646</v>
      </c>
      <c r="DJ110" s="432">
        <v>229</v>
      </c>
      <c r="DK110" s="417">
        <v>251</v>
      </c>
      <c r="DL110" s="419">
        <v>216</v>
      </c>
      <c r="DM110" s="432">
        <v>373</v>
      </c>
      <c r="DN110" s="417">
        <v>384</v>
      </c>
      <c r="DO110" s="419">
        <v>340</v>
      </c>
      <c r="DP110" s="430">
        <f t="shared" si="96"/>
        <v>697</v>
      </c>
      <c r="DQ110" s="431">
        <f t="shared" si="97"/>
        <v>769</v>
      </c>
      <c r="DR110" s="428">
        <f t="shared" si="98"/>
        <v>624</v>
      </c>
      <c r="DS110" s="432">
        <v>585</v>
      </c>
      <c r="DT110" s="417">
        <v>673</v>
      </c>
      <c r="DU110" s="197">
        <v>680</v>
      </c>
      <c r="DV110" s="403"/>
      <c r="DW110" s="669" t="b">
        <f t="shared" si="51"/>
        <v>0</v>
      </c>
      <c r="DX110" s="663" t="b">
        <f t="shared" si="52"/>
        <v>0</v>
      </c>
      <c r="DY110" s="666" t="b">
        <f t="shared" si="53"/>
        <v>1</v>
      </c>
      <c r="DZ110" s="663" t="b">
        <f t="shared" si="54"/>
        <v>0</v>
      </c>
      <c r="EA110" s="663" t="b">
        <f t="shared" si="55"/>
        <v>0</v>
      </c>
      <c r="EB110" s="666" t="b">
        <f t="shared" si="56"/>
        <v>1</v>
      </c>
      <c r="EC110" s="663" t="b">
        <f t="shared" si="57"/>
        <v>0</v>
      </c>
      <c r="ED110" s="663" t="b">
        <f t="shared" si="99"/>
        <v>0</v>
      </c>
      <c r="EE110" s="666" t="b">
        <f t="shared" si="58"/>
        <v>1</v>
      </c>
      <c r="EF110" s="665" t="b">
        <f t="shared" si="59"/>
        <v>1</v>
      </c>
      <c r="EG110" s="663" t="b">
        <f t="shared" si="60"/>
        <v>1</v>
      </c>
      <c r="EH110" s="666" t="b">
        <f t="shared" si="61"/>
        <v>1</v>
      </c>
      <c r="EI110" s="663" t="b">
        <f t="shared" si="62"/>
        <v>1</v>
      </c>
      <c r="EJ110" s="663" t="b">
        <f t="shared" si="63"/>
        <v>1</v>
      </c>
      <c r="EK110" s="666" t="b">
        <f t="shared" si="64"/>
        <v>1</v>
      </c>
      <c r="EL110" s="663" t="b">
        <f t="shared" si="65"/>
        <v>1</v>
      </c>
      <c r="EM110" s="663" t="b">
        <f t="shared" si="100"/>
        <v>1</v>
      </c>
      <c r="EN110" s="666" t="b">
        <f t="shared" si="66"/>
        <v>1</v>
      </c>
      <c r="EO110" s="403"/>
    </row>
    <row r="111" spans="1:145">
      <c r="A111" s="477" t="s">
        <v>372</v>
      </c>
      <c r="B111" s="472" t="s">
        <v>103</v>
      </c>
      <c r="C111" s="471">
        <v>138187</v>
      </c>
      <c r="D111" s="473">
        <v>8</v>
      </c>
      <c r="E111" s="414"/>
      <c r="F111" s="416"/>
      <c r="G111" s="416"/>
      <c r="H111" s="416"/>
      <c r="I111" s="417"/>
      <c r="J111" s="417"/>
      <c r="K111" s="419"/>
      <c r="L111" s="414"/>
      <c r="M111" s="416"/>
      <c r="N111" s="416"/>
      <c r="O111" s="448"/>
      <c r="P111" s="448"/>
      <c r="Q111" s="416"/>
      <c r="R111" s="416"/>
      <c r="S111" s="416"/>
      <c r="T111" s="416"/>
      <c r="U111" s="416"/>
      <c r="V111" s="417"/>
      <c r="W111" s="419"/>
      <c r="X111" s="414"/>
      <c r="Y111" s="416"/>
      <c r="Z111" s="416"/>
      <c r="AA111" s="448"/>
      <c r="AB111" s="448"/>
      <c r="AC111" s="416"/>
      <c r="AD111" s="416"/>
      <c r="AE111" s="416"/>
      <c r="AF111" s="416"/>
      <c r="AG111" s="416"/>
      <c r="AH111" s="417"/>
      <c r="AI111" s="419"/>
      <c r="AJ111" s="420" t="str">
        <f t="shared" si="69"/>
        <v xml:space="preserve"> </v>
      </c>
      <c r="AK111" s="421" t="str">
        <f t="shared" si="70"/>
        <v xml:space="preserve"> </v>
      </c>
      <c r="AL111" s="421" t="str">
        <f t="shared" si="71"/>
        <v xml:space="preserve"> </v>
      </c>
      <c r="AM111" s="421" t="str">
        <f t="shared" si="72"/>
        <v xml:space="preserve"> </v>
      </c>
      <c r="AN111" s="421" t="str">
        <f t="shared" si="73"/>
        <v xml:space="preserve"> </v>
      </c>
      <c r="AO111" s="421" t="str">
        <f t="shared" si="74"/>
        <v xml:space="preserve"> </v>
      </c>
      <c r="AP111" s="421" t="str">
        <f t="shared" si="75"/>
        <v xml:space="preserve"> </v>
      </c>
      <c r="AQ111" s="421" t="str">
        <f t="shared" si="76"/>
        <v xml:space="preserve"> </v>
      </c>
      <c r="AR111" s="421" t="str">
        <f t="shared" si="77"/>
        <v xml:space="preserve"> </v>
      </c>
      <c r="AS111" s="421" t="str">
        <f t="shared" si="78"/>
        <v xml:space="preserve"> </v>
      </c>
      <c r="AT111" s="421" t="str">
        <f t="shared" si="79"/>
        <v xml:space="preserve"> </v>
      </c>
      <c r="AU111" s="422" t="str">
        <f t="shared" si="80"/>
        <v xml:space="preserve"> </v>
      </c>
      <c r="AV111" s="423"/>
      <c r="AW111" s="417"/>
      <c r="AX111" s="419"/>
      <c r="AY111" s="414"/>
      <c r="AZ111" s="417"/>
      <c r="BA111" s="419"/>
      <c r="BB111" s="420" t="str">
        <f t="shared" si="81"/>
        <v xml:space="preserve"> </v>
      </c>
      <c r="BC111" s="421" t="str">
        <f t="shared" si="82"/>
        <v xml:space="preserve"> </v>
      </c>
      <c r="BD111" s="422" t="str">
        <f t="shared" si="83"/>
        <v xml:space="preserve"> </v>
      </c>
      <c r="BE111" s="176"/>
      <c r="BF111" s="417"/>
      <c r="BG111" s="419"/>
      <c r="BH111" s="178"/>
      <c r="BI111" s="417"/>
      <c r="BJ111" s="419"/>
      <c r="BK111" s="178"/>
      <c r="BL111" s="417"/>
      <c r="BM111" s="419"/>
      <c r="BN111" s="426" t="str">
        <f t="shared" si="84"/>
        <v/>
      </c>
      <c r="BO111" s="427" t="str">
        <f t="shared" si="85"/>
        <v/>
      </c>
      <c r="BP111" s="428" t="str">
        <f t="shared" si="86"/>
        <v/>
      </c>
      <c r="BQ111" s="178"/>
      <c r="BR111" s="417"/>
      <c r="BS111" s="419"/>
      <c r="BT111" s="198">
        <v>9917</v>
      </c>
      <c r="BU111" s="177">
        <v>9762</v>
      </c>
      <c r="BV111" s="177">
        <v>10206</v>
      </c>
      <c r="BW111" s="417">
        <v>10710</v>
      </c>
      <c r="BX111" s="417">
        <v>9693</v>
      </c>
      <c r="BY111" s="419">
        <v>10071</v>
      </c>
      <c r="BZ111" s="177">
        <v>3144</v>
      </c>
      <c r="CA111" s="177">
        <v>2571</v>
      </c>
      <c r="CB111" s="177">
        <v>2649</v>
      </c>
      <c r="CC111" s="177">
        <v>2966</v>
      </c>
      <c r="CD111" s="177">
        <v>3216</v>
      </c>
      <c r="CE111" s="177">
        <v>3698</v>
      </c>
      <c r="CF111" s="417">
        <v>4423</v>
      </c>
      <c r="CG111" s="419">
        <v>4680</v>
      </c>
      <c r="CH111" s="632"/>
      <c r="CI111" s="177">
        <v>33</v>
      </c>
      <c r="CJ111" s="177">
        <v>30</v>
      </c>
      <c r="CK111" s="177">
        <v>39</v>
      </c>
      <c r="CL111" s="177">
        <v>50</v>
      </c>
      <c r="CM111" s="837">
        <v>63</v>
      </c>
      <c r="CN111" s="417"/>
      <c r="CO111" s="419"/>
      <c r="CP111" s="421">
        <f t="shared" si="105"/>
        <v>3144</v>
      </c>
      <c r="CQ111" s="421">
        <f t="shared" si="106"/>
        <v>2538</v>
      </c>
      <c r="CR111" s="421">
        <f t="shared" si="87"/>
        <v>2619</v>
      </c>
      <c r="CS111" s="421">
        <f t="shared" si="88"/>
        <v>2927</v>
      </c>
      <c r="CT111" s="421">
        <f t="shared" si="89"/>
        <v>3166</v>
      </c>
      <c r="CU111" s="421">
        <f t="shared" si="90"/>
        <v>3635</v>
      </c>
      <c r="CV111" s="421">
        <f t="shared" si="91"/>
        <v>4423</v>
      </c>
      <c r="CW111" s="429">
        <f t="shared" si="92"/>
        <v>4680</v>
      </c>
      <c r="CX111" s="449">
        <v>2620</v>
      </c>
      <c r="CY111" s="417">
        <v>3063</v>
      </c>
      <c r="CZ111" s="419">
        <v>3387</v>
      </c>
      <c r="DA111" s="432">
        <v>276</v>
      </c>
      <c r="DB111" s="417">
        <v>299</v>
      </c>
      <c r="DC111" s="419">
        <v>317</v>
      </c>
      <c r="DD111" s="430">
        <f t="shared" si="93"/>
        <v>739</v>
      </c>
      <c r="DE111" s="431">
        <f t="shared" si="94"/>
        <v>1061</v>
      </c>
      <c r="DF111" s="428">
        <f t="shared" si="95"/>
        <v>976</v>
      </c>
      <c r="DG111" s="450">
        <v>1020</v>
      </c>
      <c r="DH111" s="417">
        <v>1193</v>
      </c>
      <c r="DI111" s="419">
        <v>1482</v>
      </c>
      <c r="DJ111" s="432">
        <v>465</v>
      </c>
      <c r="DK111" s="417">
        <v>438</v>
      </c>
      <c r="DL111" s="419">
        <v>510</v>
      </c>
      <c r="DM111" s="432">
        <v>379</v>
      </c>
      <c r="DN111" s="417">
        <v>405</v>
      </c>
      <c r="DO111" s="419">
        <v>469</v>
      </c>
      <c r="DP111" s="430">
        <f t="shared" si="96"/>
        <v>1063</v>
      </c>
      <c r="DQ111" s="431">
        <f t="shared" si="97"/>
        <v>1130</v>
      </c>
      <c r="DR111" s="428">
        <f t="shared" si="98"/>
        <v>1174</v>
      </c>
      <c r="DS111" s="432">
        <v>1464</v>
      </c>
      <c r="DT111" s="417">
        <v>1233</v>
      </c>
      <c r="DU111" s="197">
        <v>1301</v>
      </c>
      <c r="DV111" s="403"/>
      <c r="DW111" s="669" t="b">
        <f t="shared" si="51"/>
        <v>0</v>
      </c>
      <c r="DX111" s="663" t="b">
        <f t="shared" si="52"/>
        <v>0</v>
      </c>
      <c r="DY111" s="666" t="b">
        <f t="shared" si="53"/>
        <v>1</v>
      </c>
      <c r="DZ111" s="663" t="b">
        <f t="shared" si="54"/>
        <v>0</v>
      </c>
      <c r="EA111" s="663" t="b">
        <f t="shared" si="55"/>
        <v>0</v>
      </c>
      <c r="EB111" s="666" t="b">
        <f t="shared" si="56"/>
        <v>1</v>
      </c>
      <c r="EC111" s="663" t="b">
        <f t="shared" si="57"/>
        <v>0</v>
      </c>
      <c r="ED111" s="663" t="b">
        <f t="shared" si="99"/>
        <v>0</v>
      </c>
      <c r="EE111" s="666" t="b">
        <f t="shared" si="58"/>
        <v>1</v>
      </c>
      <c r="EF111" s="665" t="b">
        <f t="shared" si="59"/>
        <v>1</v>
      </c>
      <c r="EG111" s="663" t="b">
        <f t="shared" si="60"/>
        <v>1</v>
      </c>
      <c r="EH111" s="666" t="b">
        <f t="shared" si="61"/>
        <v>1</v>
      </c>
      <c r="EI111" s="663" t="b">
        <f t="shared" si="62"/>
        <v>1</v>
      </c>
      <c r="EJ111" s="663" t="b">
        <f t="shared" si="63"/>
        <v>1</v>
      </c>
      <c r="EK111" s="666" t="b">
        <f t="shared" si="64"/>
        <v>1</v>
      </c>
      <c r="EL111" s="663" t="b">
        <f t="shared" si="65"/>
        <v>1</v>
      </c>
      <c r="EM111" s="663" t="b">
        <f t="shared" si="100"/>
        <v>1</v>
      </c>
      <c r="EN111" s="666" t="b">
        <f t="shared" si="66"/>
        <v>1</v>
      </c>
      <c r="EO111" s="403"/>
    </row>
    <row r="112" spans="1:145">
      <c r="A112" s="477" t="s">
        <v>372</v>
      </c>
      <c r="B112" s="225" t="s">
        <v>81</v>
      </c>
      <c r="C112" s="471">
        <v>132851</v>
      </c>
      <c r="D112" s="473">
        <v>9</v>
      </c>
      <c r="E112" s="414"/>
      <c r="F112" s="416"/>
      <c r="G112" s="416"/>
      <c r="H112" s="416"/>
      <c r="I112" s="417"/>
      <c r="J112" s="417"/>
      <c r="K112" s="419"/>
      <c r="L112" s="414"/>
      <c r="M112" s="416"/>
      <c r="N112" s="416"/>
      <c r="O112" s="448"/>
      <c r="P112" s="448"/>
      <c r="Q112" s="416"/>
      <c r="R112" s="416"/>
      <c r="S112" s="416"/>
      <c r="T112" s="416"/>
      <c r="U112" s="416"/>
      <c r="V112" s="417"/>
      <c r="W112" s="419"/>
      <c r="X112" s="414"/>
      <c r="Y112" s="416"/>
      <c r="Z112" s="416"/>
      <c r="AA112" s="448"/>
      <c r="AB112" s="448"/>
      <c r="AC112" s="416"/>
      <c r="AD112" s="416"/>
      <c r="AE112" s="416"/>
      <c r="AF112" s="416"/>
      <c r="AG112" s="416"/>
      <c r="AH112" s="417"/>
      <c r="AI112" s="419"/>
      <c r="AJ112" s="420" t="str">
        <f t="shared" si="69"/>
        <v xml:space="preserve"> </v>
      </c>
      <c r="AK112" s="421" t="str">
        <f t="shared" si="70"/>
        <v xml:space="preserve"> </v>
      </c>
      <c r="AL112" s="421" t="str">
        <f t="shared" si="71"/>
        <v xml:space="preserve"> </v>
      </c>
      <c r="AM112" s="421" t="str">
        <f t="shared" si="72"/>
        <v xml:space="preserve"> </v>
      </c>
      <c r="AN112" s="421" t="str">
        <f t="shared" si="73"/>
        <v xml:space="preserve"> </v>
      </c>
      <c r="AO112" s="421" t="str">
        <f t="shared" si="74"/>
        <v xml:space="preserve"> </v>
      </c>
      <c r="AP112" s="421" t="str">
        <f t="shared" si="75"/>
        <v xml:space="preserve"> </v>
      </c>
      <c r="AQ112" s="421" t="str">
        <f t="shared" si="76"/>
        <v xml:space="preserve"> </v>
      </c>
      <c r="AR112" s="421" t="str">
        <f t="shared" si="77"/>
        <v xml:space="preserve"> </v>
      </c>
      <c r="AS112" s="421" t="str">
        <f t="shared" si="78"/>
        <v xml:space="preserve"> </v>
      </c>
      <c r="AT112" s="421" t="str">
        <f t="shared" si="79"/>
        <v xml:space="preserve"> </v>
      </c>
      <c r="AU112" s="422" t="str">
        <f t="shared" si="80"/>
        <v xml:space="preserve"> </v>
      </c>
      <c r="AV112" s="423"/>
      <c r="AW112" s="417"/>
      <c r="AX112" s="419"/>
      <c r="AY112" s="414"/>
      <c r="AZ112" s="417"/>
      <c r="BA112" s="419"/>
      <c r="BB112" s="420" t="str">
        <f t="shared" si="81"/>
        <v xml:space="preserve"> </v>
      </c>
      <c r="BC112" s="421" t="str">
        <f t="shared" si="82"/>
        <v xml:space="preserve"> </v>
      </c>
      <c r="BD112" s="422" t="str">
        <f t="shared" si="83"/>
        <v xml:space="preserve"> </v>
      </c>
      <c r="BE112" s="176"/>
      <c r="BF112" s="417"/>
      <c r="BG112" s="419"/>
      <c r="BH112" s="178"/>
      <c r="BI112" s="417"/>
      <c r="BJ112" s="419"/>
      <c r="BK112" s="178"/>
      <c r="BL112" s="417"/>
      <c r="BM112" s="419"/>
      <c r="BN112" s="426" t="str">
        <f t="shared" si="84"/>
        <v/>
      </c>
      <c r="BO112" s="427" t="str">
        <f t="shared" si="85"/>
        <v/>
      </c>
      <c r="BP112" s="428" t="str">
        <f t="shared" si="86"/>
        <v/>
      </c>
      <c r="BQ112" s="178"/>
      <c r="BR112" s="417"/>
      <c r="BS112" s="419"/>
      <c r="BT112" s="198">
        <v>1225</v>
      </c>
      <c r="BU112" s="177">
        <v>1498</v>
      </c>
      <c r="BV112" s="177">
        <v>1814</v>
      </c>
      <c r="BW112" s="417">
        <v>1664</v>
      </c>
      <c r="BX112" s="417">
        <v>2316</v>
      </c>
      <c r="BY112" s="419">
        <v>2614</v>
      </c>
      <c r="BZ112" s="177">
        <v>649</v>
      </c>
      <c r="CA112" s="177">
        <v>645</v>
      </c>
      <c r="CB112" s="177">
        <v>495</v>
      </c>
      <c r="CC112" s="177">
        <v>501</v>
      </c>
      <c r="CD112" s="177">
        <v>755</v>
      </c>
      <c r="CE112" s="177">
        <v>700</v>
      </c>
      <c r="CF112" s="417">
        <v>818</v>
      </c>
      <c r="CG112" s="419">
        <v>921</v>
      </c>
      <c r="CH112" s="632"/>
      <c r="CI112" s="177">
        <v>8</v>
      </c>
      <c r="CJ112" s="177">
        <v>0</v>
      </c>
      <c r="CK112" s="177">
        <v>8</v>
      </c>
      <c r="CL112" s="177">
        <v>8</v>
      </c>
      <c r="CM112" s="837">
        <v>18</v>
      </c>
      <c r="CN112" s="417"/>
      <c r="CO112" s="419"/>
      <c r="CP112" s="421">
        <f t="shared" si="105"/>
        <v>649</v>
      </c>
      <c r="CQ112" s="421">
        <f t="shared" si="106"/>
        <v>637</v>
      </c>
      <c r="CR112" s="421">
        <f t="shared" si="87"/>
        <v>495</v>
      </c>
      <c r="CS112" s="421">
        <f t="shared" si="88"/>
        <v>493</v>
      </c>
      <c r="CT112" s="421">
        <f t="shared" si="89"/>
        <v>747</v>
      </c>
      <c r="CU112" s="421">
        <f t="shared" si="90"/>
        <v>682</v>
      </c>
      <c r="CV112" s="421">
        <f t="shared" si="91"/>
        <v>818</v>
      </c>
      <c r="CW112" s="429">
        <f t="shared" si="92"/>
        <v>921</v>
      </c>
      <c r="CX112" s="449">
        <v>439</v>
      </c>
      <c r="CY112" s="417">
        <v>542</v>
      </c>
      <c r="CZ112" s="419">
        <v>603</v>
      </c>
      <c r="DA112" s="432">
        <v>49</v>
      </c>
      <c r="DB112" s="417">
        <v>55</v>
      </c>
      <c r="DC112" s="419">
        <v>66</v>
      </c>
      <c r="DD112" s="430">
        <f t="shared" si="93"/>
        <v>194</v>
      </c>
      <c r="DE112" s="431">
        <f t="shared" si="94"/>
        <v>221</v>
      </c>
      <c r="DF112" s="428">
        <f t="shared" si="95"/>
        <v>252</v>
      </c>
      <c r="DG112" s="450">
        <v>167</v>
      </c>
      <c r="DH112" s="417">
        <v>259</v>
      </c>
      <c r="DI112" s="419">
        <v>250</v>
      </c>
      <c r="DJ112" s="432">
        <v>50</v>
      </c>
      <c r="DK112" s="417">
        <v>80</v>
      </c>
      <c r="DL112" s="419">
        <v>87</v>
      </c>
      <c r="DM112" s="432">
        <v>78</v>
      </c>
      <c r="DN112" s="417">
        <v>103</v>
      </c>
      <c r="DO112" s="419">
        <v>90</v>
      </c>
      <c r="DP112" s="430">
        <f t="shared" si="96"/>
        <v>198</v>
      </c>
      <c r="DQ112" s="431">
        <f t="shared" si="97"/>
        <v>305</v>
      </c>
      <c r="DR112" s="428">
        <f t="shared" si="98"/>
        <v>255</v>
      </c>
      <c r="DS112" s="432">
        <v>317</v>
      </c>
      <c r="DT112" s="417">
        <v>302</v>
      </c>
      <c r="DU112" s="197">
        <v>245</v>
      </c>
      <c r="DV112" s="403"/>
      <c r="DW112" s="669" t="b">
        <f t="shared" si="51"/>
        <v>0</v>
      </c>
      <c r="DX112" s="663" t="b">
        <f t="shared" si="52"/>
        <v>0</v>
      </c>
      <c r="DY112" s="666" t="b">
        <f t="shared" si="53"/>
        <v>1</v>
      </c>
      <c r="DZ112" s="663" t="b">
        <f t="shared" si="54"/>
        <v>0</v>
      </c>
      <c r="EA112" s="663" t="b">
        <f t="shared" si="55"/>
        <v>0</v>
      </c>
      <c r="EB112" s="666" t="b">
        <f t="shared" si="56"/>
        <v>1</v>
      </c>
      <c r="EC112" s="663" t="b">
        <f t="shared" si="57"/>
        <v>0</v>
      </c>
      <c r="ED112" s="663" t="b">
        <f t="shared" si="99"/>
        <v>0</v>
      </c>
      <c r="EE112" s="666" t="b">
        <f t="shared" si="58"/>
        <v>1</v>
      </c>
      <c r="EF112" s="665" t="b">
        <f t="shared" si="59"/>
        <v>1</v>
      </c>
      <c r="EG112" s="663" t="b">
        <f t="shared" si="60"/>
        <v>1</v>
      </c>
      <c r="EH112" s="666" t="b">
        <f t="shared" si="61"/>
        <v>1</v>
      </c>
      <c r="EI112" s="663" t="b">
        <f t="shared" si="62"/>
        <v>1</v>
      </c>
      <c r="EJ112" s="663" t="b">
        <f t="shared" si="63"/>
        <v>1</v>
      </c>
      <c r="EK112" s="666" t="b">
        <f t="shared" si="64"/>
        <v>1</v>
      </c>
      <c r="EL112" s="663" t="b">
        <f t="shared" si="65"/>
        <v>1</v>
      </c>
      <c r="EM112" s="663" t="b">
        <f t="shared" si="100"/>
        <v>1</v>
      </c>
      <c r="EN112" s="666" t="b">
        <f t="shared" si="66"/>
        <v>1</v>
      </c>
      <c r="EO112" s="403"/>
    </row>
    <row r="113" spans="1:145">
      <c r="A113" s="477" t="s">
        <v>372</v>
      </c>
      <c r="B113" s="225" t="s">
        <v>86</v>
      </c>
      <c r="C113" s="471">
        <v>134343</v>
      </c>
      <c r="D113" s="473">
        <v>9</v>
      </c>
      <c r="E113" s="414"/>
      <c r="F113" s="416"/>
      <c r="G113" s="416"/>
      <c r="H113" s="416"/>
      <c r="I113" s="417"/>
      <c r="J113" s="417"/>
      <c r="K113" s="419"/>
      <c r="L113" s="414"/>
      <c r="M113" s="416"/>
      <c r="N113" s="416"/>
      <c r="O113" s="448"/>
      <c r="P113" s="448"/>
      <c r="Q113" s="416"/>
      <c r="R113" s="416"/>
      <c r="S113" s="416"/>
      <c r="T113" s="416"/>
      <c r="U113" s="416"/>
      <c r="V113" s="417"/>
      <c r="W113" s="419"/>
      <c r="X113" s="414"/>
      <c r="Y113" s="416"/>
      <c r="Z113" s="416"/>
      <c r="AA113" s="448"/>
      <c r="AB113" s="448"/>
      <c r="AC113" s="416"/>
      <c r="AD113" s="416"/>
      <c r="AE113" s="416"/>
      <c r="AF113" s="416"/>
      <c r="AG113" s="416"/>
      <c r="AH113" s="417"/>
      <c r="AI113" s="419"/>
      <c r="AJ113" s="420" t="str">
        <f t="shared" si="69"/>
        <v xml:space="preserve"> </v>
      </c>
      <c r="AK113" s="421" t="str">
        <f t="shared" si="70"/>
        <v xml:space="preserve"> </v>
      </c>
      <c r="AL113" s="421" t="str">
        <f t="shared" si="71"/>
        <v xml:space="preserve"> </v>
      </c>
      <c r="AM113" s="421" t="str">
        <f t="shared" si="72"/>
        <v xml:space="preserve"> </v>
      </c>
      <c r="AN113" s="421" t="str">
        <f t="shared" si="73"/>
        <v xml:space="preserve"> </v>
      </c>
      <c r="AO113" s="421" t="str">
        <f t="shared" si="74"/>
        <v xml:space="preserve"> </v>
      </c>
      <c r="AP113" s="421" t="str">
        <f t="shared" si="75"/>
        <v xml:space="preserve"> </v>
      </c>
      <c r="AQ113" s="421" t="str">
        <f t="shared" si="76"/>
        <v xml:space="preserve"> </v>
      </c>
      <c r="AR113" s="421" t="str">
        <f t="shared" si="77"/>
        <v xml:space="preserve"> </v>
      </c>
      <c r="AS113" s="421" t="str">
        <f t="shared" si="78"/>
        <v xml:space="preserve"> </v>
      </c>
      <c r="AT113" s="421" t="str">
        <f t="shared" si="79"/>
        <v xml:space="preserve"> </v>
      </c>
      <c r="AU113" s="422" t="str">
        <f t="shared" si="80"/>
        <v xml:space="preserve"> </v>
      </c>
      <c r="AV113" s="423"/>
      <c r="AW113" s="417"/>
      <c r="AX113" s="419"/>
      <c r="AY113" s="414"/>
      <c r="AZ113" s="417"/>
      <c r="BA113" s="419"/>
      <c r="BB113" s="420" t="str">
        <f t="shared" si="81"/>
        <v xml:space="preserve"> </v>
      </c>
      <c r="BC113" s="421" t="str">
        <f t="shared" si="82"/>
        <v xml:space="preserve"> </v>
      </c>
      <c r="BD113" s="422" t="str">
        <f t="shared" si="83"/>
        <v xml:space="preserve"> </v>
      </c>
      <c r="BE113" s="176"/>
      <c r="BF113" s="417"/>
      <c r="BG113" s="419"/>
      <c r="BH113" s="178"/>
      <c r="BI113" s="417"/>
      <c r="BJ113" s="419"/>
      <c r="BK113" s="178"/>
      <c r="BL113" s="417"/>
      <c r="BM113" s="419"/>
      <c r="BN113" s="426" t="str">
        <f t="shared" si="84"/>
        <v/>
      </c>
      <c r="BO113" s="427" t="str">
        <f t="shared" si="85"/>
        <v/>
      </c>
      <c r="BP113" s="428" t="str">
        <f t="shared" si="86"/>
        <v/>
      </c>
      <c r="BQ113" s="178"/>
      <c r="BR113" s="417"/>
      <c r="BS113" s="419"/>
      <c r="BT113" s="198">
        <v>1830</v>
      </c>
      <c r="BU113" s="177">
        <v>2079</v>
      </c>
      <c r="BV113" s="177">
        <v>1767</v>
      </c>
      <c r="BW113" s="417">
        <v>1816</v>
      </c>
      <c r="BX113" s="417">
        <v>1471</v>
      </c>
      <c r="BY113" s="419">
        <v>1386</v>
      </c>
      <c r="BZ113" s="177">
        <v>520</v>
      </c>
      <c r="CA113" s="177">
        <v>587</v>
      </c>
      <c r="CB113" s="177">
        <v>701</v>
      </c>
      <c r="CC113" s="177">
        <v>604</v>
      </c>
      <c r="CD113" s="177">
        <v>622</v>
      </c>
      <c r="CE113" s="177">
        <v>656</v>
      </c>
      <c r="CF113" s="417">
        <v>698</v>
      </c>
      <c r="CG113" s="419">
        <v>650</v>
      </c>
      <c r="CH113" s="632"/>
      <c r="CI113" s="177">
        <v>10</v>
      </c>
      <c r="CJ113" s="177">
        <v>14</v>
      </c>
      <c r="CK113" s="177">
        <v>12</v>
      </c>
      <c r="CL113" s="177">
        <v>9</v>
      </c>
      <c r="CM113" s="837">
        <v>17</v>
      </c>
      <c r="CN113" s="417"/>
      <c r="CO113" s="419"/>
      <c r="CP113" s="421">
        <f t="shared" si="105"/>
        <v>520</v>
      </c>
      <c r="CQ113" s="421">
        <f t="shared" si="106"/>
        <v>577</v>
      </c>
      <c r="CR113" s="421">
        <f t="shared" si="87"/>
        <v>687</v>
      </c>
      <c r="CS113" s="421">
        <f t="shared" si="88"/>
        <v>592</v>
      </c>
      <c r="CT113" s="421">
        <f t="shared" si="89"/>
        <v>613</v>
      </c>
      <c r="CU113" s="421">
        <f t="shared" si="90"/>
        <v>639</v>
      </c>
      <c r="CV113" s="421">
        <f t="shared" si="91"/>
        <v>698</v>
      </c>
      <c r="CW113" s="429">
        <f t="shared" si="92"/>
        <v>650</v>
      </c>
      <c r="CX113" s="449">
        <v>430</v>
      </c>
      <c r="CY113" s="417">
        <v>453</v>
      </c>
      <c r="CZ113" s="419">
        <v>448</v>
      </c>
      <c r="DA113" s="432">
        <v>33</v>
      </c>
      <c r="DB113" s="417">
        <v>39</v>
      </c>
      <c r="DC113" s="419">
        <v>29</v>
      </c>
      <c r="DD113" s="430">
        <f t="shared" si="93"/>
        <v>176</v>
      </c>
      <c r="DE113" s="431">
        <f t="shared" si="94"/>
        <v>206</v>
      </c>
      <c r="DF113" s="428">
        <f t="shared" si="95"/>
        <v>173</v>
      </c>
      <c r="DG113" s="450">
        <v>185</v>
      </c>
      <c r="DH113" s="417">
        <v>200</v>
      </c>
      <c r="DI113" s="419">
        <v>240</v>
      </c>
      <c r="DJ113" s="432">
        <v>104</v>
      </c>
      <c r="DK113" s="417">
        <v>107</v>
      </c>
      <c r="DL113" s="419">
        <v>97</v>
      </c>
      <c r="DM113" s="432">
        <v>57</v>
      </c>
      <c r="DN113" s="417">
        <v>63</v>
      </c>
      <c r="DO113" s="419">
        <v>58</v>
      </c>
      <c r="DP113" s="430">
        <f t="shared" si="96"/>
        <v>246</v>
      </c>
      <c r="DQ113" s="431">
        <f t="shared" si="97"/>
        <v>243</v>
      </c>
      <c r="DR113" s="428">
        <f t="shared" si="98"/>
        <v>244</v>
      </c>
      <c r="DS113" s="432">
        <v>254</v>
      </c>
      <c r="DT113" s="417">
        <v>247</v>
      </c>
      <c r="DU113" s="197">
        <v>326</v>
      </c>
      <c r="DV113" s="403"/>
      <c r="DW113" s="669" t="b">
        <f t="shared" si="51"/>
        <v>0</v>
      </c>
      <c r="DX113" s="663" t="b">
        <f t="shared" si="52"/>
        <v>0</v>
      </c>
      <c r="DY113" s="666" t="b">
        <f t="shared" si="53"/>
        <v>1</v>
      </c>
      <c r="DZ113" s="663" t="b">
        <f t="shared" si="54"/>
        <v>0</v>
      </c>
      <c r="EA113" s="663" t="b">
        <f t="shared" si="55"/>
        <v>0</v>
      </c>
      <c r="EB113" s="666" t="b">
        <f t="shared" si="56"/>
        <v>1</v>
      </c>
      <c r="EC113" s="663" t="b">
        <f t="shared" si="57"/>
        <v>0</v>
      </c>
      <c r="ED113" s="663" t="b">
        <f t="shared" si="99"/>
        <v>0</v>
      </c>
      <c r="EE113" s="666" t="b">
        <f t="shared" si="58"/>
        <v>1</v>
      </c>
      <c r="EF113" s="665" t="b">
        <f t="shared" si="59"/>
        <v>1</v>
      </c>
      <c r="EG113" s="663" t="b">
        <f t="shared" si="60"/>
        <v>1</v>
      </c>
      <c r="EH113" s="666" t="b">
        <f t="shared" si="61"/>
        <v>1</v>
      </c>
      <c r="EI113" s="663" t="b">
        <f t="shared" si="62"/>
        <v>1</v>
      </c>
      <c r="EJ113" s="663" t="b">
        <f t="shared" si="63"/>
        <v>1</v>
      </c>
      <c r="EK113" s="666" t="b">
        <f t="shared" si="64"/>
        <v>1</v>
      </c>
      <c r="EL113" s="663" t="b">
        <f t="shared" si="65"/>
        <v>1</v>
      </c>
      <c r="EM113" s="663" t="b">
        <f t="shared" si="100"/>
        <v>1</v>
      </c>
      <c r="EN113" s="666" t="b">
        <f t="shared" si="66"/>
        <v>1</v>
      </c>
      <c r="EO113" s="403"/>
    </row>
    <row r="114" spans="1:145">
      <c r="A114" s="477" t="s">
        <v>372</v>
      </c>
      <c r="B114" s="472" t="s">
        <v>89</v>
      </c>
      <c r="C114" s="471">
        <v>135160</v>
      </c>
      <c r="D114" s="473">
        <v>9</v>
      </c>
      <c r="E114" s="414"/>
      <c r="F114" s="416"/>
      <c r="G114" s="416"/>
      <c r="H114" s="416"/>
      <c r="I114" s="417"/>
      <c r="J114" s="417"/>
      <c r="K114" s="419"/>
      <c r="L114" s="414"/>
      <c r="M114" s="416"/>
      <c r="N114" s="416"/>
      <c r="O114" s="448"/>
      <c r="P114" s="448"/>
      <c r="Q114" s="416"/>
      <c r="R114" s="416"/>
      <c r="S114" s="416"/>
      <c r="T114" s="416"/>
      <c r="U114" s="416"/>
      <c r="V114" s="417"/>
      <c r="W114" s="419"/>
      <c r="X114" s="414"/>
      <c r="Y114" s="416"/>
      <c r="Z114" s="416"/>
      <c r="AA114" s="448"/>
      <c r="AB114" s="448"/>
      <c r="AC114" s="416"/>
      <c r="AD114" s="416"/>
      <c r="AE114" s="416"/>
      <c r="AF114" s="416"/>
      <c r="AG114" s="416"/>
      <c r="AH114" s="417"/>
      <c r="AI114" s="419"/>
      <c r="AJ114" s="420" t="str">
        <f t="shared" si="69"/>
        <v xml:space="preserve"> </v>
      </c>
      <c r="AK114" s="421" t="str">
        <f t="shared" si="70"/>
        <v xml:space="preserve"> </v>
      </c>
      <c r="AL114" s="421" t="str">
        <f t="shared" si="71"/>
        <v xml:space="preserve"> </v>
      </c>
      <c r="AM114" s="421" t="str">
        <f t="shared" si="72"/>
        <v xml:space="preserve"> </v>
      </c>
      <c r="AN114" s="421" t="str">
        <f t="shared" si="73"/>
        <v xml:space="preserve"> </v>
      </c>
      <c r="AO114" s="421" t="str">
        <f t="shared" si="74"/>
        <v xml:space="preserve"> </v>
      </c>
      <c r="AP114" s="421" t="str">
        <f t="shared" si="75"/>
        <v xml:space="preserve"> </v>
      </c>
      <c r="AQ114" s="421" t="str">
        <f t="shared" si="76"/>
        <v xml:space="preserve"> </v>
      </c>
      <c r="AR114" s="421" t="str">
        <f t="shared" si="77"/>
        <v xml:space="preserve"> </v>
      </c>
      <c r="AS114" s="421" t="str">
        <f t="shared" si="78"/>
        <v xml:space="preserve"> </v>
      </c>
      <c r="AT114" s="421" t="str">
        <f t="shared" si="79"/>
        <v xml:space="preserve"> </v>
      </c>
      <c r="AU114" s="422" t="str">
        <f t="shared" si="80"/>
        <v xml:space="preserve"> </v>
      </c>
      <c r="AV114" s="423"/>
      <c r="AW114" s="417"/>
      <c r="AX114" s="419"/>
      <c r="AY114" s="414"/>
      <c r="AZ114" s="417"/>
      <c r="BA114" s="419"/>
      <c r="BB114" s="420" t="str">
        <f t="shared" si="81"/>
        <v xml:space="preserve"> </v>
      </c>
      <c r="BC114" s="421" t="str">
        <f t="shared" si="82"/>
        <v xml:space="preserve"> </v>
      </c>
      <c r="BD114" s="422" t="str">
        <f t="shared" si="83"/>
        <v xml:space="preserve"> </v>
      </c>
      <c r="BE114" s="176"/>
      <c r="BF114" s="417"/>
      <c r="BG114" s="419"/>
      <c r="BH114" s="178"/>
      <c r="BI114" s="417"/>
      <c r="BJ114" s="419"/>
      <c r="BK114" s="178"/>
      <c r="BL114" s="417"/>
      <c r="BM114" s="419"/>
      <c r="BN114" s="426" t="str">
        <f t="shared" si="84"/>
        <v/>
      </c>
      <c r="BO114" s="427" t="str">
        <f t="shared" si="85"/>
        <v/>
      </c>
      <c r="BP114" s="428" t="str">
        <f t="shared" si="86"/>
        <v/>
      </c>
      <c r="BQ114" s="178"/>
      <c r="BR114" s="417"/>
      <c r="BS114" s="419"/>
      <c r="BT114" s="198">
        <v>1029</v>
      </c>
      <c r="BU114" s="177">
        <v>1092</v>
      </c>
      <c r="BV114" s="177">
        <v>945</v>
      </c>
      <c r="BW114" s="417">
        <v>968</v>
      </c>
      <c r="BX114" s="417">
        <v>689</v>
      </c>
      <c r="BY114" s="419">
        <v>610</v>
      </c>
      <c r="BZ114" s="177">
        <v>349</v>
      </c>
      <c r="CA114" s="177">
        <v>347</v>
      </c>
      <c r="CB114" s="177">
        <v>397</v>
      </c>
      <c r="CC114" s="177">
        <v>397</v>
      </c>
      <c r="CD114" s="177">
        <v>332</v>
      </c>
      <c r="CE114" s="177">
        <v>353</v>
      </c>
      <c r="CF114" s="417">
        <v>369</v>
      </c>
      <c r="CG114" s="419">
        <v>299</v>
      </c>
      <c r="CH114" s="632"/>
      <c r="CI114" s="177">
        <v>1</v>
      </c>
      <c r="CJ114" s="177">
        <v>6</v>
      </c>
      <c r="CK114" s="177">
        <v>6</v>
      </c>
      <c r="CL114" s="177">
        <v>10</v>
      </c>
      <c r="CM114" s="837">
        <v>11</v>
      </c>
      <c r="CN114" s="417"/>
      <c r="CO114" s="419"/>
      <c r="CP114" s="421">
        <f t="shared" si="105"/>
        <v>349</v>
      </c>
      <c r="CQ114" s="421">
        <f t="shared" si="106"/>
        <v>346</v>
      </c>
      <c r="CR114" s="421">
        <f t="shared" si="87"/>
        <v>391</v>
      </c>
      <c r="CS114" s="421">
        <f t="shared" si="88"/>
        <v>391</v>
      </c>
      <c r="CT114" s="421">
        <f t="shared" si="89"/>
        <v>322</v>
      </c>
      <c r="CU114" s="421">
        <f t="shared" si="90"/>
        <v>342</v>
      </c>
      <c r="CV114" s="421">
        <f t="shared" si="91"/>
        <v>369</v>
      </c>
      <c r="CW114" s="429">
        <f t="shared" si="92"/>
        <v>299</v>
      </c>
      <c r="CX114" s="449">
        <v>226</v>
      </c>
      <c r="CY114" s="417">
        <v>193</v>
      </c>
      <c r="CZ114" s="419">
        <v>200</v>
      </c>
      <c r="DA114" s="432">
        <v>17</v>
      </c>
      <c r="DB114" s="417">
        <v>32</v>
      </c>
      <c r="DC114" s="419">
        <v>18</v>
      </c>
      <c r="DD114" s="430">
        <f t="shared" si="93"/>
        <v>99</v>
      </c>
      <c r="DE114" s="431">
        <f t="shared" si="94"/>
        <v>144</v>
      </c>
      <c r="DF114" s="428">
        <f t="shared" si="95"/>
        <v>81</v>
      </c>
      <c r="DG114" s="450">
        <v>170</v>
      </c>
      <c r="DH114" s="417">
        <v>139</v>
      </c>
      <c r="DI114" s="419">
        <v>147</v>
      </c>
      <c r="DJ114" s="432">
        <v>43</v>
      </c>
      <c r="DK114" s="417">
        <v>38</v>
      </c>
      <c r="DL114" s="419">
        <v>31</v>
      </c>
      <c r="DM114" s="432">
        <v>38</v>
      </c>
      <c r="DN114" s="417">
        <v>40</v>
      </c>
      <c r="DO114" s="419">
        <v>35</v>
      </c>
      <c r="DP114" s="430">
        <f t="shared" si="96"/>
        <v>140</v>
      </c>
      <c r="DQ114" s="431">
        <f t="shared" si="97"/>
        <v>105</v>
      </c>
      <c r="DR114" s="428">
        <f t="shared" si="98"/>
        <v>129</v>
      </c>
      <c r="DS114" s="432">
        <v>193</v>
      </c>
      <c r="DT114" s="417">
        <v>199</v>
      </c>
      <c r="DU114" s="197">
        <v>206</v>
      </c>
      <c r="DV114" s="403"/>
      <c r="DW114" s="669" t="b">
        <f t="shared" ref="DW114:DW177" si="107">W114&gt;0</f>
        <v>0</v>
      </c>
      <c r="DX114" s="663" t="b">
        <f t="shared" ref="DX114:DX177" si="108">AX114&gt;0</f>
        <v>0</v>
      </c>
      <c r="DY114" s="666" t="b">
        <f t="shared" ref="DY114:DY177" si="109">DW114=DX114</f>
        <v>1</v>
      </c>
      <c r="DZ114" s="663" t="b">
        <f t="shared" ref="DZ114:DZ177" si="110">R114&gt;0</f>
        <v>0</v>
      </c>
      <c r="EA114" s="663" t="b">
        <f t="shared" ref="EA114:EA177" si="111">BG114&gt;0</f>
        <v>0</v>
      </c>
      <c r="EB114" s="666" t="b">
        <f t="shared" ref="EB114:EB177" si="112">DZ114=EA114</f>
        <v>1</v>
      </c>
      <c r="EC114" s="663" t="b">
        <f t="shared" ref="EC114:EC177" si="113">N114&gt;0</f>
        <v>0</v>
      </c>
      <c r="ED114" s="663" t="b">
        <f t="shared" si="99"/>
        <v>0</v>
      </c>
      <c r="EE114" s="666" t="b">
        <f t="shared" ref="EE114:EE177" si="114">EC114=ED114</f>
        <v>1</v>
      </c>
      <c r="EF114" s="665" t="b">
        <f t="shared" ref="EF114:EF177" si="115">CG114&gt;0</f>
        <v>1</v>
      </c>
      <c r="EG114" s="663" t="b">
        <f t="shared" ref="EG114:EG177" si="116">CZ114&gt;0</f>
        <v>1</v>
      </c>
      <c r="EH114" s="666" t="b">
        <f t="shared" ref="EH114:EH177" si="117">EF114=EG114</f>
        <v>1</v>
      </c>
      <c r="EI114" s="663" t="b">
        <f t="shared" ref="EI114:EI177" si="118">CE114&gt;0</f>
        <v>1</v>
      </c>
      <c r="EJ114" s="663" t="b">
        <f t="shared" ref="EJ114:EJ177" si="119">DI114&gt;0</f>
        <v>1</v>
      </c>
      <c r="EK114" s="666" t="b">
        <f t="shared" ref="EK114:EK177" si="120">EI114=EJ114</f>
        <v>1</v>
      </c>
      <c r="EL114" s="663" t="b">
        <f t="shared" ref="EL114:EL177" si="121">CB114&gt;0</f>
        <v>1</v>
      </c>
      <c r="EM114" s="663" t="b">
        <f t="shared" si="100"/>
        <v>1</v>
      </c>
      <c r="EN114" s="666" t="b">
        <f t="shared" ref="EN114:EN177" si="122">EL114=EM114</f>
        <v>1</v>
      </c>
      <c r="EO114" s="403"/>
    </row>
    <row r="115" spans="1:145">
      <c r="A115" s="477" t="s">
        <v>372</v>
      </c>
      <c r="B115" s="472" t="s">
        <v>90</v>
      </c>
      <c r="C115" s="471">
        <v>135188</v>
      </c>
      <c r="D115" s="473">
        <v>9</v>
      </c>
      <c r="E115" s="414"/>
      <c r="F115" s="416"/>
      <c r="G115" s="416"/>
      <c r="H115" s="416"/>
      <c r="I115" s="417"/>
      <c r="J115" s="417"/>
      <c r="K115" s="419"/>
      <c r="L115" s="414"/>
      <c r="M115" s="416"/>
      <c r="N115" s="416"/>
      <c r="O115" s="448"/>
      <c r="P115" s="448"/>
      <c r="Q115" s="416"/>
      <c r="R115" s="416"/>
      <c r="S115" s="416"/>
      <c r="T115" s="416"/>
      <c r="U115" s="416"/>
      <c r="V115" s="417"/>
      <c r="W115" s="419"/>
      <c r="X115" s="414"/>
      <c r="Y115" s="416"/>
      <c r="Z115" s="416"/>
      <c r="AA115" s="448"/>
      <c r="AB115" s="448"/>
      <c r="AC115" s="416"/>
      <c r="AD115" s="416"/>
      <c r="AE115" s="416"/>
      <c r="AF115" s="416"/>
      <c r="AG115" s="416"/>
      <c r="AH115" s="417"/>
      <c r="AI115" s="419"/>
      <c r="AJ115" s="420" t="str">
        <f t="shared" si="69"/>
        <v xml:space="preserve"> </v>
      </c>
      <c r="AK115" s="421" t="str">
        <f t="shared" si="70"/>
        <v xml:space="preserve"> </v>
      </c>
      <c r="AL115" s="421" t="str">
        <f t="shared" si="71"/>
        <v xml:space="preserve"> </v>
      </c>
      <c r="AM115" s="421" t="str">
        <f t="shared" si="72"/>
        <v xml:space="preserve"> </v>
      </c>
      <c r="AN115" s="421" t="str">
        <f t="shared" si="73"/>
        <v xml:space="preserve"> </v>
      </c>
      <c r="AO115" s="421" t="str">
        <f t="shared" si="74"/>
        <v xml:space="preserve"> </v>
      </c>
      <c r="AP115" s="421" t="str">
        <f t="shared" si="75"/>
        <v xml:space="preserve"> </v>
      </c>
      <c r="AQ115" s="421" t="str">
        <f t="shared" si="76"/>
        <v xml:space="preserve"> </v>
      </c>
      <c r="AR115" s="421" t="str">
        <f t="shared" si="77"/>
        <v xml:space="preserve"> </v>
      </c>
      <c r="AS115" s="421" t="str">
        <f t="shared" si="78"/>
        <v xml:space="preserve"> </v>
      </c>
      <c r="AT115" s="421" t="str">
        <f t="shared" si="79"/>
        <v xml:space="preserve"> </v>
      </c>
      <c r="AU115" s="422" t="str">
        <f t="shared" si="80"/>
        <v xml:space="preserve"> </v>
      </c>
      <c r="AV115" s="423"/>
      <c r="AW115" s="417"/>
      <c r="AX115" s="419"/>
      <c r="AY115" s="414"/>
      <c r="AZ115" s="417"/>
      <c r="BA115" s="419"/>
      <c r="BB115" s="420" t="str">
        <f t="shared" si="81"/>
        <v xml:space="preserve"> </v>
      </c>
      <c r="BC115" s="421" t="str">
        <f t="shared" si="82"/>
        <v xml:space="preserve"> </v>
      </c>
      <c r="BD115" s="422" t="str">
        <f t="shared" si="83"/>
        <v xml:space="preserve"> </v>
      </c>
      <c r="BE115" s="176"/>
      <c r="BF115" s="417"/>
      <c r="BG115" s="419"/>
      <c r="BH115" s="178"/>
      <c r="BI115" s="417"/>
      <c r="BJ115" s="419"/>
      <c r="BK115" s="178"/>
      <c r="BL115" s="417"/>
      <c r="BM115" s="419"/>
      <c r="BN115" s="426" t="str">
        <f t="shared" si="84"/>
        <v/>
      </c>
      <c r="BO115" s="427" t="str">
        <f t="shared" si="85"/>
        <v/>
      </c>
      <c r="BP115" s="428" t="str">
        <f t="shared" si="86"/>
        <v/>
      </c>
      <c r="BQ115" s="178"/>
      <c r="BR115" s="417"/>
      <c r="BS115" s="419"/>
      <c r="BT115" s="198">
        <v>1276</v>
      </c>
      <c r="BU115" s="177">
        <v>1516</v>
      </c>
      <c r="BV115" s="177">
        <v>1345</v>
      </c>
      <c r="BW115" s="417">
        <v>1470</v>
      </c>
      <c r="BX115" s="417">
        <v>1258</v>
      </c>
      <c r="BY115" s="419">
        <v>1130</v>
      </c>
      <c r="BZ115" s="177">
        <v>268</v>
      </c>
      <c r="CA115" s="177">
        <v>244</v>
      </c>
      <c r="CB115" s="177">
        <v>371</v>
      </c>
      <c r="CC115" s="177">
        <v>437</v>
      </c>
      <c r="CD115" s="177">
        <v>408</v>
      </c>
      <c r="CE115" s="177">
        <v>390</v>
      </c>
      <c r="CF115" s="417">
        <v>536</v>
      </c>
      <c r="CG115" s="419">
        <v>526</v>
      </c>
      <c r="CH115" s="632"/>
      <c r="CI115" s="177">
        <v>4</v>
      </c>
      <c r="CJ115" s="177">
        <v>3</v>
      </c>
      <c r="CK115" s="177">
        <v>9</v>
      </c>
      <c r="CL115" s="177">
        <v>5</v>
      </c>
      <c r="CM115" s="837">
        <v>6</v>
      </c>
      <c r="CN115" s="417"/>
      <c r="CO115" s="419"/>
      <c r="CP115" s="421">
        <f t="shared" si="105"/>
        <v>268</v>
      </c>
      <c r="CQ115" s="421">
        <f t="shared" si="106"/>
        <v>240</v>
      </c>
      <c r="CR115" s="421">
        <f t="shared" si="87"/>
        <v>368</v>
      </c>
      <c r="CS115" s="421">
        <f t="shared" si="88"/>
        <v>428</v>
      </c>
      <c r="CT115" s="421">
        <f t="shared" si="89"/>
        <v>403</v>
      </c>
      <c r="CU115" s="421">
        <f t="shared" si="90"/>
        <v>384</v>
      </c>
      <c r="CV115" s="421">
        <f t="shared" si="91"/>
        <v>536</v>
      </c>
      <c r="CW115" s="429">
        <f t="shared" si="92"/>
        <v>526</v>
      </c>
      <c r="CX115" s="449">
        <v>249</v>
      </c>
      <c r="CY115" s="417">
        <v>349</v>
      </c>
      <c r="CZ115" s="419">
        <v>357</v>
      </c>
      <c r="DA115" s="432">
        <v>40</v>
      </c>
      <c r="DB115" s="417">
        <v>53</v>
      </c>
      <c r="DC115" s="419">
        <v>53</v>
      </c>
      <c r="DD115" s="430">
        <f t="shared" si="93"/>
        <v>95</v>
      </c>
      <c r="DE115" s="431">
        <f t="shared" si="94"/>
        <v>134</v>
      </c>
      <c r="DF115" s="428">
        <f t="shared" si="95"/>
        <v>116</v>
      </c>
      <c r="DG115" s="450">
        <v>124</v>
      </c>
      <c r="DH115" s="417">
        <v>121</v>
      </c>
      <c r="DI115" s="419">
        <v>131</v>
      </c>
      <c r="DJ115" s="432">
        <v>38</v>
      </c>
      <c r="DK115" s="417">
        <v>48</v>
      </c>
      <c r="DL115" s="419">
        <v>42</v>
      </c>
      <c r="DM115" s="432">
        <v>92</v>
      </c>
      <c r="DN115" s="417">
        <v>89</v>
      </c>
      <c r="DO115" s="419">
        <v>86</v>
      </c>
      <c r="DP115" s="430">
        <f t="shared" si="96"/>
        <v>174</v>
      </c>
      <c r="DQ115" s="431">
        <f t="shared" si="97"/>
        <v>145</v>
      </c>
      <c r="DR115" s="428">
        <f t="shared" si="98"/>
        <v>125</v>
      </c>
      <c r="DS115" s="432">
        <v>121</v>
      </c>
      <c r="DT115" s="417">
        <v>110</v>
      </c>
      <c r="DU115" s="197">
        <v>166</v>
      </c>
      <c r="DV115" s="403"/>
      <c r="DW115" s="669" t="b">
        <f t="shared" si="107"/>
        <v>0</v>
      </c>
      <c r="DX115" s="663" t="b">
        <f t="shared" si="108"/>
        <v>0</v>
      </c>
      <c r="DY115" s="666" t="b">
        <f t="shared" si="109"/>
        <v>1</v>
      </c>
      <c r="DZ115" s="663" t="b">
        <f t="shared" si="110"/>
        <v>0</v>
      </c>
      <c r="EA115" s="663" t="b">
        <f t="shared" si="111"/>
        <v>0</v>
      </c>
      <c r="EB115" s="666" t="b">
        <f t="shared" si="112"/>
        <v>1</v>
      </c>
      <c r="EC115" s="663" t="b">
        <f t="shared" si="113"/>
        <v>0</v>
      </c>
      <c r="ED115" s="663" t="b">
        <f t="shared" si="99"/>
        <v>0</v>
      </c>
      <c r="EE115" s="666" t="b">
        <f t="shared" si="114"/>
        <v>1</v>
      </c>
      <c r="EF115" s="665" t="b">
        <f t="shared" si="115"/>
        <v>1</v>
      </c>
      <c r="EG115" s="663" t="b">
        <f t="shared" si="116"/>
        <v>1</v>
      </c>
      <c r="EH115" s="666" t="b">
        <f t="shared" si="117"/>
        <v>1</v>
      </c>
      <c r="EI115" s="663" t="b">
        <f t="shared" si="118"/>
        <v>1</v>
      </c>
      <c r="EJ115" s="663" t="b">
        <f t="shared" si="119"/>
        <v>1</v>
      </c>
      <c r="EK115" s="666" t="b">
        <f t="shared" si="120"/>
        <v>1</v>
      </c>
      <c r="EL115" s="663" t="b">
        <f t="shared" si="121"/>
        <v>1</v>
      </c>
      <c r="EM115" s="663" t="b">
        <f t="shared" si="100"/>
        <v>1</v>
      </c>
      <c r="EN115" s="666" t="b">
        <f t="shared" si="122"/>
        <v>1</v>
      </c>
      <c r="EO115" s="403"/>
    </row>
    <row r="116" spans="1:145">
      <c r="A116" s="477" t="s">
        <v>372</v>
      </c>
      <c r="B116" s="472" t="s">
        <v>101</v>
      </c>
      <c r="C116" s="471">
        <v>137315</v>
      </c>
      <c r="D116" s="473">
        <v>9</v>
      </c>
      <c r="E116" s="414"/>
      <c r="F116" s="416"/>
      <c r="G116" s="416"/>
      <c r="H116" s="416"/>
      <c r="I116" s="417"/>
      <c r="J116" s="417"/>
      <c r="K116" s="419"/>
      <c r="L116" s="414"/>
      <c r="M116" s="416"/>
      <c r="N116" s="416"/>
      <c r="O116" s="448"/>
      <c r="P116" s="448"/>
      <c r="Q116" s="416"/>
      <c r="R116" s="416"/>
      <c r="S116" s="416"/>
      <c r="T116" s="416"/>
      <c r="U116" s="416"/>
      <c r="V116" s="417"/>
      <c r="W116" s="419"/>
      <c r="X116" s="414"/>
      <c r="Y116" s="416"/>
      <c r="Z116" s="416"/>
      <c r="AA116" s="448"/>
      <c r="AB116" s="448"/>
      <c r="AC116" s="416"/>
      <c r="AD116" s="416"/>
      <c r="AE116" s="416"/>
      <c r="AF116" s="416"/>
      <c r="AG116" s="416"/>
      <c r="AH116" s="417"/>
      <c r="AI116" s="419"/>
      <c r="AJ116" s="420" t="str">
        <f t="shared" si="69"/>
        <v xml:space="preserve"> </v>
      </c>
      <c r="AK116" s="421" t="str">
        <f t="shared" si="70"/>
        <v xml:space="preserve"> </v>
      </c>
      <c r="AL116" s="421" t="str">
        <f t="shared" si="71"/>
        <v xml:space="preserve"> </v>
      </c>
      <c r="AM116" s="421" t="str">
        <f t="shared" si="72"/>
        <v xml:space="preserve"> </v>
      </c>
      <c r="AN116" s="421" t="str">
        <f t="shared" si="73"/>
        <v xml:space="preserve"> </v>
      </c>
      <c r="AO116" s="421" t="str">
        <f t="shared" si="74"/>
        <v xml:space="preserve"> </v>
      </c>
      <c r="AP116" s="421" t="str">
        <f t="shared" si="75"/>
        <v xml:space="preserve"> </v>
      </c>
      <c r="AQ116" s="421" t="str">
        <f t="shared" si="76"/>
        <v xml:space="preserve"> </v>
      </c>
      <c r="AR116" s="421" t="str">
        <f t="shared" si="77"/>
        <v xml:space="preserve"> </v>
      </c>
      <c r="AS116" s="421" t="str">
        <f t="shared" si="78"/>
        <v xml:space="preserve"> </v>
      </c>
      <c r="AT116" s="421" t="str">
        <f t="shared" si="79"/>
        <v xml:space="preserve"> </v>
      </c>
      <c r="AU116" s="422" t="str">
        <f t="shared" si="80"/>
        <v xml:space="preserve"> </v>
      </c>
      <c r="AV116" s="423"/>
      <c r="AW116" s="417"/>
      <c r="AX116" s="419"/>
      <c r="AY116" s="414"/>
      <c r="AZ116" s="417"/>
      <c r="BA116" s="419"/>
      <c r="BB116" s="420" t="str">
        <f t="shared" si="81"/>
        <v xml:space="preserve"> </v>
      </c>
      <c r="BC116" s="421" t="str">
        <f t="shared" si="82"/>
        <v xml:space="preserve"> </v>
      </c>
      <c r="BD116" s="422" t="str">
        <f t="shared" si="83"/>
        <v xml:space="preserve"> </v>
      </c>
      <c r="BE116" s="176"/>
      <c r="BF116" s="417"/>
      <c r="BG116" s="419"/>
      <c r="BH116" s="178"/>
      <c r="BI116" s="417"/>
      <c r="BJ116" s="419"/>
      <c r="BK116" s="178"/>
      <c r="BL116" s="417"/>
      <c r="BM116" s="419"/>
      <c r="BN116" s="426" t="str">
        <f t="shared" si="84"/>
        <v/>
      </c>
      <c r="BO116" s="427" t="str">
        <f t="shared" si="85"/>
        <v/>
      </c>
      <c r="BP116" s="428" t="str">
        <f t="shared" si="86"/>
        <v/>
      </c>
      <c r="BQ116" s="178"/>
      <c r="BR116" s="417"/>
      <c r="BS116" s="419"/>
      <c r="BT116" s="198">
        <v>1046</v>
      </c>
      <c r="BU116" s="177">
        <v>898</v>
      </c>
      <c r="BV116" s="177">
        <v>1019</v>
      </c>
      <c r="BW116" s="417">
        <v>1018</v>
      </c>
      <c r="BX116" s="417">
        <v>615</v>
      </c>
      <c r="BY116" s="419">
        <v>592</v>
      </c>
      <c r="BZ116" s="177">
        <v>228</v>
      </c>
      <c r="CA116" s="177">
        <v>265</v>
      </c>
      <c r="CB116" s="177">
        <v>358</v>
      </c>
      <c r="CC116" s="177">
        <v>277</v>
      </c>
      <c r="CD116" s="177">
        <v>202</v>
      </c>
      <c r="CE116" s="177">
        <v>276</v>
      </c>
      <c r="CF116" s="417">
        <v>353</v>
      </c>
      <c r="CG116" s="419">
        <v>352</v>
      </c>
      <c r="CH116" s="632"/>
      <c r="CI116" s="177">
        <v>5</v>
      </c>
      <c r="CJ116" s="177">
        <v>3</v>
      </c>
      <c r="CK116" s="177">
        <v>2</v>
      </c>
      <c r="CL116" s="177">
        <v>1</v>
      </c>
      <c r="CM116" s="837">
        <v>8</v>
      </c>
      <c r="CN116" s="417"/>
      <c r="CO116" s="419"/>
      <c r="CP116" s="421">
        <f t="shared" si="105"/>
        <v>228</v>
      </c>
      <c r="CQ116" s="421">
        <f t="shared" si="106"/>
        <v>260</v>
      </c>
      <c r="CR116" s="421">
        <f t="shared" si="87"/>
        <v>355</v>
      </c>
      <c r="CS116" s="421">
        <f t="shared" si="88"/>
        <v>275</v>
      </c>
      <c r="CT116" s="421">
        <f t="shared" si="89"/>
        <v>201</v>
      </c>
      <c r="CU116" s="421">
        <f t="shared" si="90"/>
        <v>268</v>
      </c>
      <c r="CV116" s="421">
        <f t="shared" si="91"/>
        <v>353</v>
      </c>
      <c r="CW116" s="429">
        <f t="shared" si="92"/>
        <v>352</v>
      </c>
      <c r="CX116" s="449">
        <v>170</v>
      </c>
      <c r="CY116" s="417">
        <v>228</v>
      </c>
      <c r="CZ116" s="419">
        <v>211</v>
      </c>
      <c r="DA116" s="432">
        <v>27</v>
      </c>
      <c r="DB116" s="417">
        <v>15</v>
      </c>
      <c r="DC116" s="419">
        <v>31</v>
      </c>
      <c r="DD116" s="430">
        <f t="shared" si="93"/>
        <v>71</v>
      </c>
      <c r="DE116" s="431">
        <f t="shared" si="94"/>
        <v>110</v>
      </c>
      <c r="DF116" s="428">
        <f t="shared" si="95"/>
        <v>110</v>
      </c>
      <c r="DG116" s="450">
        <v>125</v>
      </c>
      <c r="DH116" s="417">
        <v>97</v>
      </c>
      <c r="DI116" s="419">
        <v>117</v>
      </c>
      <c r="DJ116" s="432">
        <v>21</v>
      </c>
      <c r="DK116" s="417">
        <v>14</v>
      </c>
      <c r="DL116" s="419">
        <v>21</v>
      </c>
      <c r="DM116" s="432">
        <v>33</v>
      </c>
      <c r="DN116" s="417">
        <v>22</v>
      </c>
      <c r="DO116" s="419">
        <v>32</v>
      </c>
      <c r="DP116" s="430">
        <f t="shared" si="96"/>
        <v>96</v>
      </c>
      <c r="DQ116" s="431">
        <f t="shared" si="97"/>
        <v>68</v>
      </c>
      <c r="DR116" s="428">
        <f t="shared" si="98"/>
        <v>98</v>
      </c>
      <c r="DS116" s="432">
        <v>129</v>
      </c>
      <c r="DT116" s="417">
        <v>134</v>
      </c>
      <c r="DU116" s="197">
        <v>171</v>
      </c>
      <c r="DV116" s="403"/>
      <c r="DW116" s="669" t="b">
        <f t="shared" si="107"/>
        <v>0</v>
      </c>
      <c r="DX116" s="663" t="b">
        <f t="shared" si="108"/>
        <v>0</v>
      </c>
      <c r="DY116" s="666" t="b">
        <f t="shared" si="109"/>
        <v>1</v>
      </c>
      <c r="DZ116" s="663" t="b">
        <f t="shared" si="110"/>
        <v>0</v>
      </c>
      <c r="EA116" s="663" t="b">
        <f t="shared" si="111"/>
        <v>0</v>
      </c>
      <c r="EB116" s="666" t="b">
        <f t="shared" si="112"/>
        <v>1</v>
      </c>
      <c r="EC116" s="663" t="b">
        <f t="shared" si="113"/>
        <v>0</v>
      </c>
      <c r="ED116" s="663" t="b">
        <f t="shared" si="99"/>
        <v>0</v>
      </c>
      <c r="EE116" s="666" t="b">
        <f t="shared" si="114"/>
        <v>1</v>
      </c>
      <c r="EF116" s="665" t="b">
        <f t="shared" si="115"/>
        <v>1</v>
      </c>
      <c r="EG116" s="663" t="b">
        <f t="shared" si="116"/>
        <v>1</v>
      </c>
      <c r="EH116" s="666" t="b">
        <f t="shared" si="117"/>
        <v>1</v>
      </c>
      <c r="EI116" s="663" t="b">
        <f t="shared" si="118"/>
        <v>1</v>
      </c>
      <c r="EJ116" s="663" t="b">
        <f t="shared" si="119"/>
        <v>1</v>
      </c>
      <c r="EK116" s="666" t="b">
        <f t="shared" si="120"/>
        <v>1</v>
      </c>
      <c r="EL116" s="663" t="b">
        <f t="shared" si="121"/>
        <v>1</v>
      </c>
      <c r="EM116" s="663" t="b">
        <f t="shared" si="100"/>
        <v>1</v>
      </c>
      <c r="EN116" s="666" t="b">
        <f t="shared" si="122"/>
        <v>1</v>
      </c>
      <c r="EO116" s="403"/>
    </row>
    <row r="117" spans="1:145">
      <c r="A117" s="477" t="s">
        <v>372</v>
      </c>
      <c r="B117" s="472" t="s">
        <v>97</v>
      </c>
      <c r="C117" s="471">
        <v>137281</v>
      </c>
      <c r="D117" s="473">
        <v>9</v>
      </c>
      <c r="E117" s="414"/>
      <c r="F117" s="416"/>
      <c r="G117" s="416"/>
      <c r="H117" s="416"/>
      <c r="I117" s="417"/>
      <c r="J117" s="417"/>
      <c r="K117" s="419"/>
      <c r="L117" s="414"/>
      <c r="M117" s="416"/>
      <c r="N117" s="416"/>
      <c r="O117" s="448"/>
      <c r="P117" s="448"/>
      <c r="Q117" s="416"/>
      <c r="R117" s="416"/>
      <c r="S117" s="416"/>
      <c r="T117" s="416"/>
      <c r="U117" s="416"/>
      <c r="V117" s="417"/>
      <c r="W117" s="419"/>
      <c r="X117" s="414"/>
      <c r="Y117" s="416"/>
      <c r="Z117" s="416"/>
      <c r="AA117" s="448"/>
      <c r="AB117" s="448"/>
      <c r="AC117" s="416"/>
      <c r="AD117" s="416"/>
      <c r="AE117" s="416"/>
      <c r="AF117" s="416"/>
      <c r="AG117" s="416"/>
      <c r="AH117" s="417"/>
      <c r="AI117" s="419"/>
      <c r="AJ117" s="420" t="str">
        <f t="shared" si="69"/>
        <v xml:space="preserve"> </v>
      </c>
      <c r="AK117" s="421" t="str">
        <f t="shared" si="70"/>
        <v xml:space="preserve"> </v>
      </c>
      <c r="AL117" s="421" t="str">
        <f t="shared" si="71"/>
        <v xml:space="preserve"> </v>
      </c>
      <c r="AM117" s="421" t="str">
        <f t="shared" si="72"/>
        <v xml:space="preserve"> </v>
      </c>
      <c r="AN117" s="421" t="str">
        <f t="shared" si="73"/>
        <v xml:space="preserve"> </v>
      </c>
      <c r="AO117" s="421" t="str">
        <f t="shared" si="74"/>
        <v xml:space="preserve"> </v>
      </c>
      <c r="AP117" s="421" t="str">
        <f t="shared" si="75"/>
        <v xml:space="preserve"> </v>
      </c>
      <c r="AQ117" s="421" t="str">
        <f t="shared" si="76"/>
        <v xml:space="preserve"> </v>
      </c>
      <c r="AR117" s="421" t="str">
        <f t="shared" si="77"/>
        <v xml:space="preserve"> </v>
      </c>
      <c r="AS117" s="421" t="str">
        <f t="shared" si="78"/>
        <v xml:space="preserve"> </v>
      </c>
      <c r="AT117" s="421" t="str">
        <f t="shared" si="79"/>
        <v xml:space="preserve"> </v>
      </c>
      <c r="AU117" s="422" t="str">
        <f t="shared" si="80"/>
        <v xml:space="preserve"> </v>
      </c>
      <c r="AV117" s="423"/>
      <c r="AW117" s="417"/>
      <c r="AX117" s="419"/>
      <c r="AY117" s="414"/>
      <c r="AZ117" s="417"/>
      <c r="BA117" s="419"/>
      <c r="BB117" s="420" t="str">
        <f t="shared" si="81"/>
        <v xml:space="preserve"> </v>
      </c>
      <c r="BC117" s="421" t="str">
        <f t="shared" si="82"/>
        <v xml:space="preserve"> </v>
      </c>
      <c r="BD117" s="422" t="str">
        <f t="shared" si="83"/>
        <v xml:space="preserve"> </v>
      </c>
      <c r="BE117" s="176"/>
      <c r="BF117" s="417"/>
      <c r="BG117" s="419"/>
      <c r="BH117" s="178"/>
      <c r="BI117" s="417"/>
      <c r="BJ117" s="419"/>
      <c r="BK117" s="178"/>
      <c r="BL117" s="417"/>
      <c r="BM117" s="419"/>
      <c r="BN117" s="426" t="str">
        <f t="shared" si="84"/>
        <v/>
      </c>
      <c r="BO117" s="427" t="str">
        <f t="shared" si="85"/>
        <v/>
      </c>
      <c r="BP117" s="428" t="str">
        <f t="shared" si="86"/>
        <v/>
      </c>
      <c r="BQ117" s="178"/>
      <c r="BR117" s="417"/>
      <c r="BS117" s="419"/>
      <c r="BT117" s="198">
        <v>1800</v>
      </c>
      <c r="BU117" s="177">
        <v>2122</v>
      </c>
      <c r="BV117" s="177">
        <v>2107</v>
      </c>
      <c r="BW117" s="417">
        <v>2234</v>
      </c>
      <c r="BX117" s="417">
        <v>1354</v>
      </c>
      <c r="BY117" s="419">
        <v>1500</v>
      </c>
      <c r="BZ117" s="177">
        <v>593</v>
      </c>
      <c r="CA117" s="177">
        <v>452</v>
      </c>
      <c r="CB117" s="177">
        <v>538</v>
      </c>
      <c r="CC117" s="177">
        <v>561</v>
      </c>
      <c r="CD117" s="177">
        <v>623</v>
      </c>
      <c r="CE117" s="177">
        <v>577</v>
      </c>
      <c r="CF117" s="417">
        <v>672</v>
      </c>
      <c r="CG117" s="419">
        <v>708</v>
      </c>
      <c r="CH117" s="632">
        <v>1</v>
      </c>
      <c r="CI117" s="177">
        <v>3</v>
      </c>
      <c r="CJ117" s="177">
        <v>13</v>
      </c>
      <c r="CK117" s="177">
        <v>14</v>
      </c>
      <c r="CL117" s="177">
        <v>26</v>
      </c>
      <c r="CM117" s="837">
        <v>25</v>
      </c>
      <c r="CN117" s="417"/>
      <c r="CO117" s="419"/>
      <c r="CP117" s="421">
        <f t="shared" si="105"/>
        <v>592</v>
      </c>
      <c r="CQ117" s="421">
        <f t="shared" si="106"/>
        <v>449</v>
      </c>
      <c r="CR117" s="421">
        <f t="shared" si="87"/>
        <v>525</v>
      </c>
      <c r="CS117" s="421">
        <f t="shared" si="88"/>
        <v>547</v>
      </c>
      <c r="CT117" s="421">
        <f t="shared" si="89"/>
        <v>597</v>
      </c>
      <c r="CU117" s="421">
        <f t="shared" si="90"/>
        <v>552</v>
      </c>
      <c r="CV117" s="421">
        <f t="shared" si="91"/>
        <v>672</v>
      </c>
      <c r="CW117" s="429">
        <f t="shared" si="92"/>
        <v>708</v>
      </c>
      <c r="CX117" s="449">
        <v>367</v>
      </c>
      <c r="CY117" s="417">
        <v>442</v>
      </c>
      <c r="CZ117" s="419">
        <v>475</v>
      </c>
      <c r="DA117" s="432">
        <v>70</v>
      </c>
      <c r="DB117" s="417">
        <v>73</v>
      </c>
      <c r="DC117" s="419">
        <v>57</v>
      </c>
      <c r="DD117" s="430">
        <f t="shared" si="93"/>
        <v>115</v>
      </c>
      <c r="DE117" s="431">
        <f t="shared" si="94"/>
        <v>157</v>
      </c>
      <c r="DF117" s="428">
        <f t="shared" si="95"/>
        <v>176</v>
      </c>
      <c r="DG117" s="450">
        <v>167</v>
      </c>
      <c r="DH117" s="417">
        <v>182</v>
      </c>
      <c r="DI117" s="419">
        <v>195</v>
      </c>
      <c r="DJ117" s="432">
        <v>56</v>
      </c>
      <c r="DK117" s="417">
        <v>74</v>
      </c>
      <c r="DL117" s="419">
        <v>66</v>
      </c>
      <c r="DM117" s="432">
        <v>112</v>
      </c>
      <c r="DN117" s="417">
        <v>127</v>
      </c>
      <c r="DO117" s="419">
        <v>116</v>
      </c>
      <c r="DP117" s="430">
        <f t="shared" si="96"/>
        <v>212</v>
      </c>
      <c r="DQ117" s="431">
        <f t="shared" si="97"/>
        <v>214</v>
      </c>
      <c r="DR117" s="428">
        <f t="shared" si="98"/>
        <v>175</v>
      </c>
      <c r="DS117" s="432">
        <v>264</v>
      </c>
      <c r="DT117" s="417">
        <v>213</v>
      </c>
      <c r="DU117" s="197">
        <v>235</v>
      </c>
      <c r="DV117" s="403"/>
      <c r="DW117" s="669" t="b">
        <f t="shared" si="107"/>
        <v>0</v>
      </c>
      <c r="DX117" s="663" t="b">
        <f t="shared" si="108"/>
        <v>0</v>
      </c>
      <c r="DY117" s="666" t="b">
        <f t="shared" si="109"/>
        <v>1</v>
      </c>
      <c r="DZ117" s="663" t="b">
        <f t="shared" si="110"/>
        <v>0</v>
      </c>
      <c r="EA117" s="663" t="b">
        <f t="shared" si="111"/>
        <v>0</v>
      </c>
      <c r="EB117" s="666" t="b">
        <f t="shared" si="112"/>
        <v>1</v>
      </c>
      <c r="EC117" s="663" t="b">
        <f t="shared" si="113"/>
        <v>0</v>
      </c>
      <c r="ED117" s="663" t="b">
        <f t="shared" si="99"/>
        <v>0</v>
      </c>
      <c r="EE117" s="666" t="b">
        <f t="shared" si="114"/>
        <v>1</v>
      </c>
      <c r="EF117" s="665" t="b">
        <f t="shared" si="115"/>
        <v>1</v>
      </c>
      <c r="EG117" s="663" t="b">
        <f t="shared" si="116"/>
        <v>1</v>
      </c>
      <c r="EH117" s="666" t="b">
        <f t="shared" si="117"/>
        <v>1</v>
      </c>
      <c r="EI117" s="663" t="b">
        <f t="shared" si="118"/>
        <v>1</v>
      </c>
      <c r="EJ117" s="663" t="b">
        <f t="shared" si="119"/>
        <v>1</v>
      </c>
      <c r="EK117" s="666" t="b">
        <f t="shared" si="120"/>
        <v>1</v>
      </c>
      <c r="EL117" s="663" t="b">
        <f t="shared" si="121"/>
        <v>1</v>
      </c>
      <c r="EM117" s="663" t="b">
        <f t="shared" si="100"/>
        <v>1</v>
      </c>
      <c r="EN117" s="666" t="b">
        <f t="shared" si="122"/>
        <v>1</v>
      </c>
      <c r="EO117" s="403"/>
    </row>
    <row r="118" spans="1:145">
      <c r="A118" s="477" t="s">
        <v>372</v>
      </c>
      <c r="B118" s="472" t="s">
        <v>85</v>
      </c>
      <c r="C118" s="471">
        <v>133960</v>
      </c>
      <c r="D118" s="473">
        <v>10</v>
      </c>
      <c r="E118" s="414"/>
      <c r="F118" s="416"/>
      <c r="G118" s="416"/>
      <c r="H118" s="416"/>
      <c r="I118" s="417"/>
      <c r="J118" s="417"/>
      <c r="K118" s="419"/>
      <c r="L118" s="414"/>
      <c r="M118" s="416"/>
      <c r="N118" s="416"/>
      <c r="O118" s="448"/>
      <c r="P118" s="448"/>
      <c r="Q118" s="416"/>
      <c r="R118" s="416"/>
      <c r="S118" s="416"/>
      <c r="T118" s="416"/>
      <c r="U118" s="416"/>
      <c r="V118" s="417"/>
      <c r="W118" s="419"/>
      <c r="X118" s="414"/>
      <c r="Y118" s="416"/>
      <c r="Z118" s="416"/>
      <c r="AA118" s="448"/>
      <c r="AB118" s="448"/>
      <c r="AC118" s="416"/>
      <c r="AD118" s="416"/>
      <c r="AE118" s="416"/>
      <c r="AF118" s="416"/>
      <c r="AG118" s="416"/>
      <c r="AH118" s="417"/>
      <c r="AI118" s="419"/>
      <c r="AJ118" s="420" t="str">
        <f t="shared" si="69"/>
        <v xml:space="preserve"> </v>
      </c>
      <c r="AK118" s="421" t="str">
        <f t="shared" si="70"/>
        <v xml:space="preserve"> </v>
      </c>
      <c r="AL118" s="421" t="str">
        <f t="shared" si="71"/>
        <v xml:space="preserve"> </v>
      </c>
      <c r="AM118" s="421" t="str">
        <f t="shared" si="72"/>
        <v xml:space="preserve"> </v>
      </c>
      <c r="AN118" s="421" t="str">
        <f t="shared" si="73"/>
        <v xml:space="preserve"> </v>
      </c>
      <c r="AO118" s="421" t="str">
        <f t="shared" si="74"/>
        <v xml:space="preserve"> </v>
      </c>
      <c r="AP118" s="421" t="str">
        <f t="shared" si="75"/>
        <v xml:space="preserve"> </v>
      </c>
      <c r="AQ118" s="421" t="str">
        <f t="shared" si="76"/>
        <v xml:space="preserve"> </v>
      </c>
      <c r="AR118" s="421" t="str">
        <f t="shared" si="77"/>
        <v xml:space="preserve"> </v>
      </c>
      <c r="AS118" s="421" t="str">
        <f t="shared" si="78"/>
        <v xml:space="preserve"> </v>
      </c>
      <c r="AT118" s="421" t="str">
        <f t="shared" si="79"/>
        <v xml:space="preserve"> </v>
      </c>
      <c r="AU118" s="422" t="str">
        <f t="shared" si="80"/>
        <v xml:space="preserve"> </v>
      </c>
      <c r="AV118" s="423"/>
      <c r="AW118" s="417"/>
      <c r="AX118" s="419"/>
      <c r="AY118" s="414"/>
      <c r="AZ118" s="417"/>
      <c r="BA118" s="419"/>
      <c r="BB118" s="420" t="str">
        <f t="shared" si="81"/>
        <v xml:space="preserve"> </v>
      </c>
      <c r="BC118" s="421" t="str">
        <f t="shared" si="82"/>
        <v xml:space="preserve"> </v>
      </c>
      <c r="BD118" s="422" t="str">
        <f t="shared" si="83"/>
        <v xml:space="preserve"> </v>
      </c>
      <c r="BE118" s="176"/>
      <c r="BF118" s="417"/>
      <c r="BG118" s="419"/>
      <c r="BH118" s="178"/>
      <c r="BI118" s="417"/>
      <c r="BJ118" s="419"/>
      <c r="BK118" s="178"/>
      <c r="BL118" s="417"/>
      <c r="BM118" s="419"/>
      <c r="BN118" s="426" t="str">
        <f t="shared" si="84"/>
        <v/>
      </c>
      <c r="BO118" s="427" t="str">
        <f t="shared" si="85"/>
        <v/>
      </c>
      <c r="BP118" s="428" t="str">
        <f t="shared" si="86"/>
        <v/>
      </c>
      <c r="BQ118" s="178"/>
      <c r="BR118" s="417"/>
      <c r="BS118" s="419"/>
      <c r="BT118" s="198">
        <v>519</v>
      </c>
      <c r="BU118" s="177">
        <v>400</v>
      </c>
      <c r="BV118" s="177">
        <v>430</v>
      </c>
      <c r="BW118" s="417">
        <v>335</v>
      </c>
      <c r="BX118" s="417">
        <v>300</v>
      </c>
      <c r="BY118" s="419">
        <v>361</v>
      </c>
      <c r="BZ118" s="177">
        <v>51</v>
      </c>
      <c r="CA118" s="177">
        <v>74</v>
      </c>
      <c r="CB118" s="177">
        <v>66</v>
      </c>
      <c r="CC118" s="177">
        <v>58</v>
      </c>
      <c r="CD118" s="177">
        <v>51</v>
      </c>
      <c r="CE118" s="177">
        <v>59</v>
      </c>
      <c r="CF118" s="417">
        <v>81</v>
      </c>
      <c r="CG118" s="419">
        <v>75</v>
      </c>
      <c r="CH118" s="632"/>
      <c r="CI118" s="177">
        <v>1</v>
      </c>
      <c r="CJ118" s="177">
        <v>0</v>
      </c>
      <c r="CK118" s="177">
        <v>0</v>
      </c>
      <c r="CL118" s="177">
        <v>1</v>
      </c>
      <c r="CM118" s="837">
        <v>1</v>
      </c>
      <c r="CN118" s="417"/>
      <c r="CO118" s="419"/>
      <c r="CP118" s="421">
        <f t="shared" si="105"/>
        <v>51</v>
      </c>
      <c r="CQ118" s="421">
        <f t="shared" si="106"/>
        <v>73</v>
      </c>
      <c r="CR118" s="421">
        <f t="shared" si="87"/>
        <v>66</v>
      </c>
      <c r="CS118" s="421">
        <f t="shared" si="88"/>
        <v>58</v>
      </c>
      <c r="CT118" s="421">
        <f t="shared" si="89"/>
        <v>50</v>
      </c>
      <c r="CU118" s="421">
        <f t="shared" si="90"/>
        <v>58</v>
      </c>
      <c r="CV118" s="421">
        <f t="shared" si="91"/>
        <v>81</v>
      </c>
      <c r="CW118" s="429">
        <f t="shared" si="92"/>
        <v>75</v>
      </c>
      <c r="CX118" s="449">
        <v>36</v>
      </c>
      <c r="CY118" s="417">
        <v>52</v>
      </c>
      <c r="CZ118" s="419">
        <v>42</v>
      </c>
      <c r="DA118" s="432">
        <v>7</v>
      </c>
      <c r="DB118" s="417">
        <v>4</v>
      </c>
      <c r="DC118" s="419">
        <v>6</v>
      </c>
      <c r="DD118" s="430">
        <f t="shared" si="93"/>
        <v>15</v>
      </c>
      <c r="DE118" s="431">
        <f t="shared" si="94"/>
        <v>25</v>
      </c>
      <c r="DF118" s="428">
        <f t="shared" si="95"/>
        <v>27</v>
      </c>
      <c r="DG118" s="450">
        <v>22</v>
      </c>
      <c r="DH118" s="417">
        <v>20</v>
      </c>
      <c r="DI118" s="419">
        <v>24</v>
      </c>
      <c r="DJ118" s="432">
        <v>3</v>
      </c>
      <c r="DK118" s="417">
        <v>3</v>
      </c>
      <c r="DL118" s="419">
        <v>4</v>
      </c>
      <c r="DM118" s="432">
        <v>9</v>
      </c>
      <c r="DN118" s="417">
        <v>8</v>
      </c>
      <c r="DO118" s="419">
        <v>9</v>
      </c>
      <c r="DP118" s="430">
        <f t="shared" si="96"/>
        <v>24</v>
      </c>
      <c r="DQ118" s="431">
        <f t="shared" si="97"/>
        <v>19</v>
      </c>
      <c r="DR118" s="428">
        <f t="shared" si="98"/>
        <v>21</v>
      </c>
      <c r="DS118" s="432">
        <v>23</v>
      </c>
      <c r="DT118" s="417">
        <v>26</v>
      </c>
      <c r="DU118" s="197">
        <v>27</v>
      </c>
      <c r="DV118" s="403"/>
      <c r="DW118" s="669" t="b">
        <f t="shared" si="107"/>
        <v>0</v>
      </c>
      <c r="DX118" s="663" t="b">
        <f t="shared" si="108"/>
        <v>0</v>
      </c>
      <c r="DY118" s="666" t="b">
        <f t="shared" si="109"/>
        <v>1</v>
      </c>
      <c r="DZ118" s="663" t="b">
        <f t="shared" si="110"/>
        <v>0</v>
      </c>
      <c r="EA118" s="663" t="b">
        <f t="shared" si="111"/>
        <v>0</v>
      </c>
      <c r="EB118" s="666" t="b">
        <f t="shared" si="112"/>
        <v>1</v>
      </c>
      <c r="EC118" s="663" t="b">
        <f t="shared" si="113"/>
        <v>0</v>
      </c>
      <c r="ED118" s="663" t="b">
        <f t="shared" si="99"/>
        <v>0</v>
      </c>
      <c r="EE118" s="666" t="b">
        <f t="shared" si="114"/>
        <v>1</v>
      </c>
      <c r="EF118" s="665" t="b">
        <f t="shared" si="115"/>
        <v>1</v>
      </c>
      <c r="EG118" s="663" t="b">
        <f t="shared" si="116"/>
        <v>1</v>
      </c>
      <c r="EH118" s="666" t="b">
        <f t="shared" si="117"/>
        <v>1</v>
      </c>
      <c r="EI118" s="663" t="b">
        <f t="shared" si="118"/>
        <v>1</v>
      </c>
      <c r="EJ118" s="663" t="b">
        <f t="shared" si="119"/>
        <v>1</v>
      </c>
      <c r="EK118" s="666" t="b">
        <f t="shared" si="120"/>
        <v>1</v>
      </c>
      <c r="EL118" s="663" t="b">
        <f t="shared" si="121"/>
        <v>1</v>
      </c>
      <c r="EM118" s="663" t="b">
        <f t="shared" si="100"/>
        <v>1</v>
      </c>
      <c r="EN118" s="666" t="b">
        <f t="shared" si="122"/>
        <v>1</v>
      </c>
      <c r="EO118" s="403"/>
    </row>
    <row r="119" spans="1:145">
      <c r="A119" s="477" t="s">
        <v>372</v>
      </c>
      <c r="B119" s="472" t="s">
        <v>92</v>
      </c>
      <c r="C119" s="471">
        <v>136145</v>
      </c>
      <c r="D119" s="473">
        <v>10</v>
      </c>
      <c r="E119" s="414"/>
      <c r="F119" s="416"/>
      <c r="G119" s="416"/>
      <c r="H119" s="416"/>
      <c r="I119" s="417"/>
      <c r="J119" s="417"/>
      <c r="K119" s="419"/>
      <c r="L119" s="414"/>
      <c r="M119" s="416"/>
      <c r="N119" s="416"/>
      <c r="O119" s="448"/>
      <c r="P119" s="448"/>
      <c r="Q119" s="416"/>
      <c r="R119" s="416"/>
      <c r="S119" s="416"/>
      <c r="T119" s="416"/>
      <c r="U119" s="416"/>
      <c r="V119" s="417"/>
      <c r="W119" s="419"/>
      <c r="X119" s="414"/>
      <c r="Y119" s="416"/>
      <c r="Z119" s="416"/>
      <c r="AA119" s="448"/>
      <c r="AB119" s="448"/>
      <c r="AC119" s="416"/>
      <c r="AD119" s="416"/>
      <c r="AE119" s="416"/>
      <c r="AF119" s="416"/>
      <c r="AG119" s="416"/>
      <c r="AH119" s="417"/>
      <c r="AI119" s="419"/>
      <c r="AJ119" s="420" t="str">
        <f t="shared" si="69"/>
        <v xml:space="preserve"> </v>
      </c>
      <c r="AK119" s="421" t="str">
        <f t="shared" si="70"/>
        <v xml:space="preserve"> </v>
      </c>
      <c r="AL119" s="421" t="str">
        <f t="shared" si="71"/>
        <v xml:space="preserve"> </v>
      </c>
      <c r="AM119" s="421" t="str">
        <f t="shared" si="72"/>
        <v xml:space="preserve"> </v>
      </c>
      <c r="AN119" s="421" t="str">
        <f t="shared" si="73"/>
        <v xml:space="preserve"> </v>
      </c>
      <c r="AO119" s="421" t="str">
        <f t="shared" si="74"/>
        <v xml:space="preserve"> </v>
      </c>
      <c r="AP119" s="421" t="str">
        <f t="shared" si="75"/>
        <v xml:space="preserve"> </v>
      </c>
      <c r="AQ119" s="421" t="str">
        <f t="shared" si="76"/>
        <v xml:space="preserve"> </v>
      </c>
      <c r="AR119" s="421" t="str">
        <f t="shared" si="77"/>
        <v xml:space="preserve"> </v>
      </c>
      <c r="AS119" s="421" t="str">
        <f t="shared" si="78"/>
        <v xml:space="preserve"> </v>
      </c>
      <c r="AT119" s="421" t="str">
        <f t="shared" si="79"/>
        <v xml:space="preserve"> </v>
      </c>
      <c r="AU119" s="422" t="str">
        <f t="shared" si="80"/>
        <v xml:space="preserve"> </v>
      </c>
      <c r="AV119" s="423"/>
      <c r="AW119" s="417"/>
      <c r="AX119" s="419"/>
      <c r="AY119" s="414"/>
      <c r="AZ119" s="417"/>
      <c r="BA119" s="419"/>
      <c r="BB119" s="420" t="str">
        <f t="shared" si="81"/>
        <v xml:space="preserve"> </v>
      </c>
      <c r="BC119" s="421" t="str">
        <f t="shared" si="82"/>
        <v xml:space="preserve"> </v>
      </c>
      <c r="BD119" s="422" t="str">
        <f t="shared" si="83"/>
        <v xml:space="preserve"> </v>
      </c>
      <c r="BE119" s="176"/>
      <c r="BF119" s="417"/>
      <c r="BG119" s="419"/>
      <c r="BH119" s="178"/>
      <c r="BI119" s="417"/>
      <c r="BJ119" s="419"/>
      <c r="BK119" s="178"/>
      <c r="BL119" s="417"/>
      <c r="BM119" s="419"/>
      <c r="BN119" s="426" t="str">
        <f t="shared" si="84"/>
        <v/>
      </c>
      <c r="BO119" s="427" t="str">
        <f t="shared" si="85"/>
        <v/>
      </c>
      <c r="BP119" s="428" t="str">
        <f t="shared" si="86"/>
        <v/>
      </c>
      <c r="BQ119" s="178"/>
      <c r="BR119" s="417"/>
      <c r="BS119" s="419"/>
      <c r="BT119" s="198">
        <v>382</v>
      </c>
      <c r="BU119" s="177">
        <v>539</v>
      </c>
      <c r="BV119" s="177">
        <v>513</v>
      </c>
      <c r="BW119" s="417">
        <v>566</v>
      </c>
      <c r="BX119" s="417">
        <v>334</v>
      </c>
      <c r="BY119" s="419">
        <v>210</v>
      </c>
      <c r="BZ119" s="177">
        <v>240</v>
      </c>
      <c r="CA119" s="177">
        <v>199</v>
      </c>
      <c r="CB119" s="177">
        <v>188</v>
      </c>
      <c r="CC119" s="177">
        <v>183</v>
      </c>
      <c r="CD119" s="177">
        <v>204</v>
      </c>
      <c r="CE119" s="177">
        <v>231</v>
      </c>
      <c r="CF119" s="417">
        <v>215</v>
      </c>
      <c r="CG119" s="419">
        <v>155</v>
      </c>
      <c r="CH119" s="632"/>
      <c r="CI119" s="177">
        <v>1</v>
      </c>
      <c r="CJ119" s="177">
        <v>2</v>
      </c>
      <c r="CK119" s="177">
        <v>1</v>
      </c>
      <c r="CL119" s="177">
        <v>7</v>
      </c>
      <c r="CM119" s="837">
        <v>4</v>
      </c>
      <c r="CN119" s="417"/>
      <c r="CO119" s="419"/>
      <c r="CP119" s="421">
        <f t="shared" si="105"/>
        <v>240</v>
      </c>
      <c r="CQ119" s="421">
        <f t="shared" si="106"/>
        <v>198</v>
      </c>
      <c r="CR119" s="421">
        <f t="shared" si="87"/>
        <v>186</v>
      </c>
      <c r="CS119" s="421">
        <f t="shared" si="88"/>
        <v>182</v>
      </c>
      <c r="CT119" s="421">
        <f t="shared" si="89"/>
        <v>197</v>
      </c>
      <c r="CU119" s="421">
        <f t="shared" si="90"/>
        <v>227</v>
      </c>
      <c r="CV119" s="421">
        <f t="shared" si="91"/>
        <v>215</v>
      </c>
      <c r="CW119" s="429">
        <f t="shared" si="92"/>
        <v>155</v>
      </c>
      <c r="CX119" s="449">
        <v>145</v>
      </c>
      <c r="CY119" s="417">
        <v>108</v>
      </c>
      <c r="CZ119" s="419">
        <v>97</v>
      </c>
      <c r="DA119" s="432">
        <v>24</v>
      </c>
      <c r="DB119" s="417">
        <v>38</v>
      </c>
      <c r="DC119" s="419">
        <v>11</v>
      </c>
      <c r="DD119" s="430">
        <f t="shared" si="93"/>
        <v>58</v>
      </c>
      <c r="DE119" s="431">
        <f t="shared" si="94"/>
        <v>69</v>
      </c>
      <c r="DF119" s="428">
        <f t="shared" si="95"/>
        <v>47</v>
      </c>
      <c r="DG119" s="450">
        <v>65</v>
      </c>
      <c r="DH119" s="417">
        <v>79</v>
      </c>
      <c r="DI119" s="419">
        <v>90</v>
      </c>
      <c r="DJ119" s="432">
        <v>9</v>
      </c>
      <c r="DK119" s="417">
        <v>19</v>
      </c>
      <c r="DL119" s="419">
        <v>30</v>
      </c>
      <c r="DM119" s="432">
        <v>40</v>
      </c>
      <c r="DN119" s="417">
        <v>34</v>
      </c>
      <c r="DO119" s="419">
        <v>33</v>
      </c>
      <c r="DP119" s="430">
        <f t="shared" si="96"/>
        <v>68</v>
      </c>
      <c r="DQ119" s="431">
        <f t="shared" si="97"/>
        <v>65</v>
      </c>
      <c r="DR119" s="428">
        <f t="shared" si="98"/>
        <v>74</v>
      </c>
      <c r="DS119" s="432">
        <v>120</v>
      </c>
      <c r="DT119" s="417">
        <v>103</v>
      </c>
      <c r="DU119" s="197">
        <v>84</v>
      </c>
      <c r="DV119" s="403"/>
      <c r="DW119" s="669" t="b">
        <f t="shared" si="107"/>
        <v>0</v>
      </c>
      <c r="DX119" s="663" t="b">
        <f t="shared" si="108"/>
        <v>0</v>
      </c>
      <c r="DY119" s="666" t="b">
        <f t="shared" si="109"/>
        <v>1</v>
      </c>
      <c r="DZ119" s="663" t="b">
        <f t="shared" si="110"/>
        <v>0</v>
      </c>
      <c r="EA119" s="663" t="b">
        <f t="shared" si="111"/>
        <v>0</v>
      </c>
      <c r="EB119" s="666" t="b">
        <f t="shared" si="112"/>
        <v>1</v>
      </c>
      <c r="EC119" s="663" t="b">
        <f t="shared" si="113"/>
        <v>0</v>
      </c>
      <c r="ED119" s="663" t="b">
        <f t="shared" si="99"/>
        <v>0</v>
      </c>
      <c r="EE119" s="666" t="b">
        <f t="shared" si="114"/>
        <v>1</v>
      </c>
      <c r="EF119" s="665" t="b">
        <f t="shared" si="115"/>
        <v>1</v>
      </c>
      <c r="EG119" s="663" t="b">
        <f t="shared" si="116"/>
        <v>1</v>
      </c>
      <c r="EH119" s="666" t="b">
        <f t="shared" si="117"/>
        <v>1</v>
      </c>
      <c r="EI119" s="663" t="b">
        <f t="shared" si="118"/>
        <v>1</v>
      </c>
      <c r="EJ119" s="663" t="b">
        <f t="shared" si="119"/>
        <v>1</v>
      </c>
      <c r="EK119" s="666" t="b">
        <f t="shared" si="120"/>
        <v>1</v>
      </c>
      <c r="EL119" s="663" t="b">
        <f t="shared" si="121"/>
        <v>1</v>
      </c>
      <c r="EM119" s="663" t="b">
        <f t="shared" si="100"/>
        <v>1</v>
      </c>
      <c r="EN119" s="666" t="b">
        <f t="shared" si="122"/>
        <v>1</v>
      </c>
      <c r="EO119" s="403"/>
    </row>
    <row r="120" spans="1:145">
      <c r="A120" s="478" t="s">
        <v>732</v>
      </c>
      <c r="B120" s="479" t="s">
        <v>902</v>
      </c>
      <c r="C120" s="480">
        <v>139940</v>
      </c>
      <c r="D120" s="481">
        <v>1</v>
      </c>
      <c r="E120" s="414">
        <v>5864</v>
      </c>
      <c r="F120" s="416">
        <v>5132</v>
      </c>
      <c r="G120" s="416">
        <v>5107</v>
      </c>
      <c r="H120" s="416">
        <v>5433</v>
      </c>
      <c r="I120" s="417">
        <v>5087</v>
      </c>
      <c r="J120" s="417">
        <v>5654</v>
      </c>
      <c r="K120" s="419">
        <v>5887</v>
      </c>
      <c r="L120" s="414">
        <v>1906</v>
      </c>
      <c r="M120" s="416">
        <v>1490</v>
      </c>
      <c r="N120" s="416">
        <v>1772</v>
      </c>
      <c r="O120" s="448">
        <v>2062</v>
      </c>
      <c r="P120" s="448">
        <v>2136</v>
      </c>
      <c r="Q120" s="416">
        <v>2474</v>
      </c>
      <c r="R120" s="416">
        <v>1923</v>
      </c>
      <c r="S120" s="416">
        <v>2272</v>
      </c>
      <c r="T120" s="416">
        <v>2325</v>
      </c>
      <c r="U120" s="416">
        <v>2174</v>
      </c>
      <c r="V120" s="417">
        <v>2517</v>
      </c>
      <c r="W120" s="419">
        <v>2743</v>
      </c>
      <c r="X120" s="414"/>
      <c r="Y120" s="416"/>
      <c r="Z120" s="416"/>
      <c r="AA120" s="448">
        <v>1</v>
      </c>
      <c r="AB120" s="448"/>
      <c r="AC120" s="416"/>
      <c r="AD120" s="416"/>
      <c r="AE120" s="416"/>
      <c r="AF120" s="416"/>
      <c r="AG120" s="416"/>
      <c r="AH120" s="417"/>
      <c r="AI120" s="419"/>
      <c r="AJ120" s="420">
        <f t="shared" si="69"/>
        <v>1906</v>
      </c>
      <c r="AK120" s="421">
        <f t="shared" si="70"/>
        <v>1490</v>
      </c>
      <c r="AL120" s="421">
        <f t="shared" si="71"/>
        <v>1772</v>
      </c>
      <c r="AM120" s="421">
        <f t="shared" si="72"/>
        <v>2061</v>
      </c>
      <c r="AN120" s="421">
        <f t="shared" si="73"/>
        <v>2136</v>
      </c>
      <c r="AO120" s="421">
        <f t="shared" si="74"/>
        <v>2474</v>
      </c>
      <c r="AP120" s="421">
        <f t="shared" si="75"/>
        <v>1923</v>
      </c>
      <c r="AQ120" s="421">
        <f t="shared" si="76"/>
        <v>2272</v>
      </c>
      <c r="AR120" s="421">
        <f t="shared" si="77"/>
        <v>2325</v>
      </c>
      <c r="AS120" s="421">
        <f t="shared" si="78"/>
        <v>2174</v>
      </c>
      <c r="AT120" s="421">
        <f t="shared" si="79"/>
        <v>2517</v>
      </c>
      <c r="AU120" s="422">
        <f t="shared" si="80"/>
        <v>2743</v>
      </c>
      <c r="AV120" s="423">
        <v>1784</v>
      </c>
      <c r="AW120" s="417">
        <v>2074</v>
      </c>
      <c r="AX120" s="419">
        <v>2279</v>
      </c>
      <c r="AY120" s="414">
        <v>108</v>
      </c>
      <c r="AZ120" s="417">
        <v>144</v>
      </c>
      <c r="BA120" s="419">
        <v>167</v>
      </c>
      <c r="BB120" s="420">
        <f t="shared" si="81"/>
        <v>282</v>
      </c>
      <c r="BC120" s="421">
        <f t="shared" si="82"/>
        <v>299</v>
      </c>
      <c r="BD120" s="422">
        <f t="shared" si="83"/>
        <v>297</v>
      </c>
      <c r="BE120" s="423">
        <v>1009</v>
      </c>
      <c r="BF120" s="417">
        <v>1089</v>
      </c>
      <c r="BG120" s="419">
        <v>956</v>
      </c>
      <c r="BH120" s="178">
        <v>194</v>
      </c>
      <c r="BI120" s="417">
        <v>258</v>
      </c>
      <c r="BJ120" s="419">
        <v>214</v>
      </c>
      <c r="BK120" s="178">
        <v>358</v>
      </c>
      <c r="BL120" s="417">
        <v>481</v>
      </c>
      <c r="BM120" s="419">
        <v>350</v>
      </c>
      <c r="BN120" s="426">
        <f t="shared" si="84"/>
        <v>575</v>
      </c>
      <c r="BO120" s="427">
        <f t="shared" si="85"/>
        <v>646</v>
      </c>
      <c r="BP120" s="428">
        <f t="shared" si="86"/>
        <v>403</v>
      </c>
      <c r="BQ120" s="178">
        <v>765</v>
      </c>
      <c r="BR120" s="417">
        <v>712</v>
      </c>
      <c r="BS120" s="419">
        <v>843</v>
      </c>
      <c r="BT120" s="198"/>
      <c r="BU120" s="177"/>
      <c r="BV120" s="177"/>
      <c r="BW120" s="417"/>
      <c r="BX120" s="417"/>
      <c r="BY120" s="419"/>
      <c r="BZ120" s="178"/>
      <c r="CA120" s="177"/>
      <c r="CB120" s="177"/>
      <c r="CC120" s="177"/>
      <c r="CD120" s="177"/>
      <c r="CE120" s="177"/>
      <c r="CF120" s="417"/>
      <c r="CG120" s="419"/>
      <c r="CH120" s="178"/>
      <c r="CI120" s="177"/>
      <c r="CJ120" s="177"/>
      <c r="CK120" s="177"/>
      <c r="CL120" s="177"/>
      <c r="CM120" s="177"/>
      <c r="CN120" s="417"/>
      <c r="CO120" s="419"/>
      <c r="CP120" s="420"/>
      <c r="CQ120" s="421"/>
      <c r="CR120" s="421" t="str">
        <f t="shared" si="87"/>
        <v/>
      </c>
      <c r="CS120" s="421" t="str">
        <f t="shared" si="88"/>
        <v/>
      </c>
      <c r="CT120" s="421" t="str">
        <f t="shared" si="89"/>
        <v/>
      </c>
      <c r="CU120" s="421" t="str">
        <f t="shared" si="90"/>
        <v/>
      </c>
      <c r="CV120" s="421" t="str">
        <f t="shared" si="91"/>
        <v/>
      </c>
      <c r="CW120" s="429" t="str">
        <f t="shared" si="92"/>
        <v/>
      </c>
      <c r="CX120" s="449"/>
      <c r="CY120" s="417"/>
      <c r="CZ120" s="419"/>
      <c r="DA120" s="432"/>
      <c r="DB120" s="417"/>
      <c r="DC120" s="419"/>
      <c r="DD120" s="430" t="str">
        <f t="shared" si="93"/>
        <v/>
      </c>
      <c r="DE120" s="431" t="str">
        <f t="shared" si="94"/>
        <v/>
      </c>
      <c r="DF120" s="428" t="str">
        <f t="shared" si="95"/>
        <v/>
      </c>
      <c r="DG120" s="450"/>
      <c r="DH120" s="417"/>
      <c r="DI120" s="419"/>
      <c r="DJ120" s="432"/>
      <c r="DK120" s="417"/>
      <c r="DL120" s="419"/>
      <c r="DM120" s="432"/>
      <c r="DN120" s="417"/>
      <c r="DO120" s="419"/>
      <c r="DP120" s="430" t="str">
        <f t="shared" si="96"/>
        <v/>
      </c>
      <c r="DQ120" s="431" t="str">
        <f t="shared" si="97"/>
        <v/>
      </c>
      <c r="DR120" s="428" t="str">
        <f t="shared" si="98"/>
        <v/>
      </c>
      <c r="DS120" s="432"/>
      <c r="DT120" s="417"/>
      <c r="DU120" s="197"/>
      <c r="DV120" s="410"/>
      <c r="DW120" s="669" t="b">
        <f t="shared" si="107"/>
        <v>1</v>
      </c>
      <c r="DX120" s="663" t="b">
        <f t="shared" si="108"/>
        <v>1</v>
      </c>
      <c r="DY120" s="666" t="b">
        <f t="shared" si="109"/>
        <v>1</v>
      </c>
      <c r="DZ120" s="663" t="b">
        <f t="shared" si="110"/>
        <v>1</v>
      </c>
      <c r="EA120" s="663" t="b">
        <f t="shared" si="111"/>
        <v>1</v>
      </c>
      <c r="EB120" s="666" t="b">
        <f t="shared" si="112"/>
        <v>1</v>
      </c>
      <c r="EC120" s="663" t="b">
        <f t="shared" si="113"/>
        <v>1</v>
      </c>
      <c r="ED120" s="663" t="b">
        <f t="shared" si="99"/>
        <v>1</v>
      </c>
      <c r="EE120" s="666" t="b">
        <f t="shared" si="114"/>
        <v>1</v>
      </c>
      <c r="EF120" s="665" t="b">
        <f t="shared" si="115"/>
        <v>0</v>
      </c>
      <c r="EG120" s="663" t="b">
        <f t="shared" si="116"/>
        <v>0</v>
      </c>
      <c r="EH120" s="666" t="b">
        <f t="shared" si="117"/>
        <v>1</v>
      </c>
      <c r="EI120" s="663" t="b">
        <f t="shared" si="118"/>
        <v>0</v>
      </c>
      <c r="EJ120" s="663" t="b">
        <f t="shared" si="119"/>
        <v>0</v>
      </c>
      <c r="EK120" s="666" t="b">
        <f t="shared" si="120"/>
        <v>1</v>
      </c>
      <c r="EL120" s="663" t="b">
        <f t="shared" si="121"/>
        <v>0</v>
      </c>
      <c r="EM120" s="663" t="b">
        <f t="shared" si="100"/>
        <v>0</v>
      </c>
      <c r="EN120" s="666" t="b">
        <f t="shared" si="122"/>
        <v>1</v>
      </c>
      <c r="EO120" s="401"/>
    </row>
    <row r="121" spans="1:145">
      <c r="A121" s="478" t="s">
        <v>732</v>
      </c>
      <c r="B121" s="479" t="s">
        <v>903</v>
      </c>
      <c r="C121" s="480">
        <v>139959</v>
      </c>
      <c r="D121" s="481">
        <v>1</v>
      </c>
      <c r="E121" s="414">
        <v>6561</v>
      </c>
      <c r="F121" s="416">
        <v>7087</v>
      </c>
      <c r="G121" s="416">
        <v>6129</v>
      </c>
      <c r="H121" s="416">
        <v>6484</v>
      </c>
      <c r="I121" s="417">
        <v>6739</v>
      </c>
      <c r="J121" s="417">
        <v>6427</v>
      </c>
      <c r="K121" s="419">
        <v>6523</v>
      </c>
      <c r="L121" s="414">
        <v>4353</v>
      </c>
      <c r="M121" s="416">
        <v>4384</v>
      </c>
      <c r="N121" s="416">
        <v>4375</v>
      </c>
      <c r="O121" s="448">
        <v>4207</v>
      </c>
      <c r="P121" s="448">
        <v>4459</v>
      </c>
      <c r="Q121" s="416">
        <v>4282</v>
      </c>
      <c r="R121" s="416">
        <v>5157</v>
      </c>
      <c r="S121" s="416">
        <v>4500</v>
      </c>
      <c r="T121" s="416">
        <v>4673</v>
      </c>
      <c r="U121" s="416">
        <v>5062</v>
      </c>
      <c r="V121" s="417">
        <v>4677</v>
      </c>
      <c r="W121" s="419">
        <v>4781</v>
      </c>
      <c r="X121" s="414"/>
      <c r="Y121" s="416"/>
      <c r="Z121" s="416"/>
      <c r="AA121" s="448"/>
      <c r="AB121" s="448"/>
      <c r="AC121" s="416"/>
      <c r="AD121" s="416"/>
      <c r="AE121" s="416"/>
      <c r="AF121" s="416"/>
      <c r="AG121" s="416"/>
      <c r="AH121" s="417"/>
      <c r="AI121" s="419"/>
      <c r="AJ121" s="420">
        <f t="shared" si="69"/>
        <v>4353</v>
      </c>
      <c r="AK121" s="421">
        <f t="shared" si="70"/>
        <v>4384</v>
      </c>
      <c r="AL121" s="421">
        <f t="shared" si="71"/>
        <v>4375</v>
      </c>
      <c r="AM121" s="421">
        <f t="shared" si="72"/>
        <v>4207</v>
      </c>
      <c r="AN121" s="421">
        <f t="shared" si="73"/>
        <v>4459</v>
      </c>
      <c r="AO121" s="421">
        <f t="shared" si="74"/>
        <v>4282</v>
      </c>
      <c r="AP121" s="421">
        <f t="shared" si="75"/>
        <v>5157</v>
      </c>
      <c r="AQ121" s="421">
        <f t="shared" si="76"/>
        <v>4500</v>
      </c>
      <c r="AR121" s="421">
        <f t="shared" si="77"/>
        <v>4673</v>
      </c>
      <c r="AS121" s="421">
        <f t="shared" si="78"/>
        <v>5062</v>
      </c>
      <c r="AT121" s="421">
        <f t="shared" si="79"/>
        <v>4677</v>
      </c>
      <c r="AU121" s="422">
        <f t="shared" si="80"/>
        <v>4781</v>
      </c>
      <c r="AV121" s="423">
        <v>4702</v>
      </c>
      <c r="AW121" s="417">
        <v>4353</v>
      </c>
      <c r="AX121" s="419">
        <v>4497</v>
      </c>
      <c r="AY121" s="414">
        <v>108</v>
      </c>
      <c r="AZ121" s="417">
        <v>86</v>
      </c>
      <c r="BA121" s="419">
        <v>89</v>
      </c>
      <c r="BB121" s="420">
        <f t="shared" si="81"/>
        <v>252</v>
      </c>
      <c r="BC121" s="421">
        <f t="shared" si="82"/>
        <v>238</v>
      </c>
      <c r="BD121" s="422">
        <f t="shared" si="83"/>
        <v>195</v>
      </c>
      <c r="BE121" s="423">
        <v>3432</v>
      </c>
      <c r="BF121" s="417">
        <v>3334</v>
      </c>
      <c r="BG121" s="419">
        <v>4065</v>
      </c>
      <c r="BH121" s="178">
        <v>120</v>
      </c>
      <c r="BI121" s="417">
        <v>304</v>
      </c>
      <c r="BJ121" s="419">
        <v>386</v>
      </c>
      <c r="BK121" s="178">
        <v>353</v>
      </c>
      <c r="BL121" s="417">
        <v>326</v>
      </c>
      <c r="BM121" s="419">
        <v>376</v>
      </c>
      <c r="BN121" s="426">
        <f t="shared" si="84"/>
        <v>554</v>
      </c>
      <c r="BO121" s="427">
        <f t="shared" si="85"/>
        <v>318</v>
      </c>
      <c r="BP121" s="428">
        <f t="shared" si="86"/>
        <v>330</v>
      </c>
      <c r="BQ121" s="178">
        <v>3257</v>
      </c>
      <c r="BR121" s="417">
        <v>3298</v>
      </c>
      <c r="BS121" s="419">
        <v>3348</v>
      </c>
      <c r="BT121" s="198"/>
      <c r="BU121" s="177"/>
      <c r="BV121" s="177"/>
      <c r="BW121" s="417"/>
      <c r="BX121" s="417"/>
      <c r="BY121" s="419"/>
      <c r="BZ121" s="178"/>
      <c r="CA121" s="177"/>
      <c r="CB121" s="177"/>
      <c r="CC121" s="177"/>
      <c r="CD121" s="177"/>
      <c r="CE121" s="177"/>
      <c r="CF121" s="417"/>
      <c r="CG121" s="419"/>
      <c r="CH121" s="178"/>
      <c r="CI121" s="177"/>
      <c r="CJ121" s="177"/>
      <c r="CK121" s="177"/>
      <c r="CL121" s="177"/>
      <c r="CM121" s="177"/>
      <c r="CN121" s="417"/>
      <c r="CO121" s="419"/>
      <c r="CP121" s="420"/>
      <c r="CQ121" s="421"/>
      <c r="CR121" s="421" t="str">
        <f t="shared" si="87"/>
        <v/>
      </c>
      <c r="CS121" s="421" t="str">
        <f t="shared" si="88"/>
        <v/>
      </c>
      <c r="CT121" s="421" t="str">
        <f t="shared" si="89"/>
        <v/>
      </c>
      <c r="CU121" s="421" t="str">
        <f t="shared" si="90"/>
        <v/>
      </c>
      <c r="CV121" s="421" t="str">
        <f t="shared" si="91"/>
        <v/>
      </c>
      <c r="CW121" s="429" t="str">
        <f t="shared" si="92"/>
        <v/>
      </c>
      <c r="CX121" s="449"/>
      <c r="CY121" s="417"/>
      <c r="CZ121" s="419"/>
      <c r="DA121" s="432"/>
      <c r="DB121" s="417"/>
      <c r="DC121" s="419"/>
      <c r="DD121" s="430" t="str">
        <f t="shared" si="93"/>
        <v/>
      </c>
      <c r="DE121" s="431" t="str">
        <f t="shared" si="94"/>
        <v/>
      </c>
      <c r="DF121" s="428" t="str">
        <f t="shared" si="95"/>
        <v/>
      </c>
      <c r="DG121" s="450"/>
      <c r="DH121" s="417"/>
      <c r="DI121" s="419"/>
      <c r="DJ121" s="432"/>
      <c r="DK121" s="417"/>
      <c r="DL121" s="419"/>
      <c r="DM121" s="432"/>
      <c r="DN121" s="417"/>
      <c r="DO121" s="419"/>
      <c r="DP121" s="430" t="str">
        <f t="shared" si="96"/>
        <v/>
      </c>
      <c r="DQ121" s="431" t="str">
        <f t="shared" si="97"/>
        <v/>
      </c>
      <c r="DR121" s="428" t="str">
        <f t="shared" si="98"/>
        <v/>
      </c>
      <c r="DS121" s="432"/>
      <c r="DT121" s="417"/>
      <c r="DU121" s="197"/>
      <c r="DV121" s="410"/>
      <c r="DW121" s="669" t="b">
        <f t="shared" si="107"/>
        <v>1</v>
      </c>
      <c r="DX121" s="663" t="b">
        <f t="shared" si="108"/>
        <v>1</v>
      </c>
      <c r="DY121" s="666" t="b">
        <f t="shared" si="109"/>
        <v>1</v>
      </c>
      <c r="DZ121" s="663" t="b">
        <f t="shared" si="110"/>
        <v>1</v>
      </c>
      <c r="EA121" s="663" t="b">
        <f t="shared" si="111"/>
        <v>1</v>
      </c>
      <c r="EB121" s="666" t="b">
        <f t="shared" si="112"/>
        <v>1</v>
      </c>
      <c r="EC121" s="663" t="b">
        <f t="shared" si="113"/>
        <v>1</v>
      </c>
      <c r="ED121" s="663" t="b">
        <f t="shared" si="99"/>
        <v>1</v>
      </c>
      <c r="EE121" s="666" t="b">
        <f t="shared" si="114"/>
        <v>1</v>
      </c>
      <c r="EF121" s="665" t="b">
        <f t="shared" si="115"/>
        <v>0</v>
      </c>
      <c r="EG121" s="663" t="b">
        <f t="shared" si="116"/>
        <v>0</v>
      </c>
      <c r="EH121" s="666" t="b">
        <f t="shared" si="117"/>
        <v>1</v>
      </c>
      <c r="EI121" s="663" t="b">
        <f t="shared" si="118"/>
        <v>0</v>
      </c>
      <c r="EJ121" s="663" t="b">
        <f t="shared" si="119"/>
        <v>0</v>
      </c>
      <c r="EK121" s="666" t="b">
        <f t="shared" si="120"/>
        <v>1</v>
      </c>
      <c r="EL121" s="663" t="b">
        <f t="shared" si="121"/>
        <v>0</v>
      </c>
      <c r="EM121" s="663" t="b">
        <f t="shared" si="100"/>
        <v>0</v>
      </c>
      <c r="EN121" s="666" t="b">
        <f t="shared" si="122"/>
        <v>1</v>
      </c>
      <c r="EO121" s="401"/>
    </row>
    <row r="122" spans="1:145">
      <c r="A122" s="478" t="s">
        <v>732</v>
      </c>
      <c r="B122" s="479" t="s">
        <v>904</v>
      </c>
      <c r="C122" s="480">
        <v>139755</v>
      </c>
      <c r="D122" s="481">
        <v>2</v>
      </c>
      <c r="E122" s="414">
        <v>2848</v>
      </c>
      <c r="F122" s="416">
        <v>2739</v>
      </c>
      <c r="G122" s="416">
        <v>3262</v>
      </c>
      <c r="H122" s="416">
        <v>3086</v>
      </c>
      <c r="I122" s="417">
        <v>3513</v>
      </c>
      <c r="J122" s="417">
        <v>3256</v>
      </c>
      <c r="K122" s="419">
        <v>3474</v>
      </c>
      <c r="L122" s="414">
        <v>2058</v>
      </c>
      <c r="M122" s="416">
        <v>2499</v>
      </c>
      <c r="N122" s="416">
        <v>2329</v>
      </c>
      <c r="O122" s="448">
        <v>2244</v>
      </c>
      <c r="P122" s="448">
        <v>2230</v>
      </c>
      <c r="Q122" s="416">
        <v>2283</v>
      </c>
      <c r="R122" s="416">
        <v>2228</v>
      </c>
      <c r="S122" s="416">
        <v>2573</v>
      </c>
      <c r="T122" s="416">
        <v>2453</v>
      </c>
      <c r="U122" s="416">
        <v>2836</v>
      </c>
      <c r="V122" s="417">
        <v>2631</v>
      </c>
      <c r="W122" s="419">
        <v>2634</v>
      </c>
      <c r="X122" s="414"/>
      <c r="Y122" s="416"/>
      <c r="Z122" s="416"/>
      <c r="AA122" s="448">
        <v>1</v>
      </c>
      <c r="AB122" s="448"/>
      <c r="AC122" s="416"/>
      <c r="AD122" s="416"/>
      <c r="AE122" s="416"/>
      <c r="AF122" s="416"/>
      <c r="AG122" s="416"/>
      <c r="AH122" s="417"/>
      <c r="AI122" s="419"/>
      <c r="AJ122" s="420">
        <f t="shared" si="69"/>
        <v>2058</v>
      </c>
      <c r="AK122" s="421">
        <f t="shared" si="70"/>
        <v>2499</v>
      </c>
      <c r="AL122" s="421">
        <f t="shared" si="71"/>
        <v>2329</v>
      </c>
      <c r="AM122" s="421">
        <f t="shared" si="72"/>
        <v>2243</v>
      </c>
      <c r="AN122" s="421">
        <f t="shared" si="73"/>
        <v>2230</v>
      </c>
      <c r="AO122" s="421">
        <f t="shared" si="74"/>
        <v>2283</v>
      </c>
      <c r="AP122" s="421">
        <f t="shared" si="75"/>
        <v>2228</v>
      </c>
      <c r="AQ122" s="421">
        <f t="shared" si="76"/>
        <v>2573</v>
      </c>
      <c r="AR122" s="421">
        <f t="shared" si="77"/>
        <v>2453</v>
      </c>
      <c r="AS122" s="421">
        <f t="shared" si="78"/>
        <v>2836</v>
      </c>
      <c r="AT122" s="421">
        <f t="shared" si="79"/>
        <v>2631</v>
      </c>
      <c r="AU122" s="422">
        <f t="shared" si="80"/>
        <v>2634</v>
      </c>
      <c r="AV122" s="423">
        <v>2619</v>
      </c>
      <c r="AW122" s="417">
        <v>2452</v>
      </c>
      <c r="AX122" s="419">
        <v>2451</v>
      </c>
      <c r="AY122" s="414">
        <v>49</v>
      </c>
      <c r="AZ122" s="417">
        <v>31</v>
      </c>
      <c r="BA122" s="419">
        <v>37</v>
      </c>
      <c r="BB122" s="420">
        <f t="shared" si="81"/>
        <v>168</v>
      </c>
      <c r="BC122" s="421">
        <f t="shared" si="82"/>
        <v>148</v>
      </c>
      <c r="BD122" s="422">
        <f t="shared" si="83"/>
        <v>146</v>
      </c>
      <c r="BE122" s="423">
        <v>1729</v>
      </c>
      <c r="BF122" s="417">
        <v>1759</v>
      </c>
      <c r="BG122" s="419">
        <v>1761</v>
      </c>
      <c r="BH122" s="178">
        <v>62</v>
      </c>
      <c r="BI122" s="417">
        <v>168</v>
      </c>
      <c r="BJ122" s="419">
        <v>187</v>
      </c>
      <c r="BK122" s="178">
        <v>158</v>
      </c>
      <c r="BL122" s="417">
        <v>149</v>
      </c>
      <c r="BM122" s="419">
        <v>174</v>
      </c>
      <c r="BN122" s="426">
        <f t="shared" si="84"/>
        <v>281</v>
      </c>
      <c r="BO122" s="427">
        <f t="shared" si="85"/>
        <v>207</v>
      </c>
      <c r="BP122" s="428">
        <f t="shared" si="86"/>
        <v>106</v>
      </c>
      <c r="BQ122" s="178">
        <v>1521</v>
      </c>
      <c r="BR122" s="417">
        <v>1883</v>
      </c>
      <c r="BS122" s="419">
        <v>1828</v>
      </c>
      <c r="BT122" s="198"/>
      <c r="BU122" s="177"/>
      <c r="BV122" s="177"/>
      <c r="BW122" s="417"/>
      <c r="BX122" s="417"/>
      <c r="BY122" s="419"/>
      <c r="BZ122" s="178"/>
      <c r="CA122" s="177"/>
      <c r="CB122" s="177"/>
      <c r="CC122" s="177"/>
      <c r="CD122" s="177"/>
      <c r="CE122" s="482"/>
      <c r="CF122" s="417"/>
      <c r="CG122" s="419"/>
      <c r="CH122" s="178"/>
      <c r="CI122" s="177"/>
      <c r="CJ122" s="177"/>
      <c r="CK122" s="177"/>
      <c r="CL122" s="177"/>
      <c r="CM122" s="177"/>
      <c r="CN122" s="417"/>
      <c r="CO122" s="419"/>
      <c r="CP122" s="420"/>
      <c r="CQ122" s="421"/>
      <c r="CR122" s="421" t="str">
        <f t="shared" si="87"/>
        <v/>
      </c>
      <c r="CS122" s="421" t="str">
        <f t="shared" si="88"/>
        <v/>
      </c>
      <c r="CT122" s="421" t="str">
        <f t="shared" si="89"/>
        <v/>
      </c>
      <c r="CU122" s="421" t="str">
        <f t="shared" si="90"/>
        <v/>
      </c>
      <c r="CV122" s="421" t="str">
        <f t="shared" si="91"/>
        <v/>
      </c>
      <c r="CW122" s="429" t="str">
        <f t="shared" si="92"/>
        <v/>
      </c>
      <c r="CX122" s="449"/>
      <c r="CY122" s="417"/>
      <c r="CZ122" s="419"/>
      <c r="DA122" s="432"/>
      <c r="DB122" s="417"/>
      <c r="DC122" s="419"/>
      <c r="DD122" s="430" t="str">
        <f t="shared" si="93"/>
        <v/>
      </c>
      <c r="DE122" s="431" t="str">
        <f t="shared" si="94"/>
        <v/>
      </c>
      <c r="DF122" s="428" t="str">
        <f t="shared" si="95"/>
        <v/>
      </c>
      <c r="DG122" s="450"/>
      <c r="DH122" s="417"/>
      <c r="DI122" s="419"/>
      <c r="DJ122" s="432"/>
      <c r="DK122" s="417"/>
      <c r="DL122" s="419"/>
      <c r="DM122" s="432"/>
      <c r="DN122" s="417"/>
      <c r="DO122" s="419"/>
      <c r="DP122" s="430" t="str">
        <f t="shared" si="96"/>
        <v/>
      </c>
      <c r="DQ122" s="431" t="str">
        <f t="shared" si="97"/>
        <v/>
      </c>
      <c r="DR122" s="428" t="str">
        <f t="shared" si="98"/>
        <v/>
      </c>
      <c r="DS122" s="432"/>
      <c r="DT122" s="417"/>
      <c r="DU122" s="197"/>
      <c r="DV122" s="410"/>
      <c r="DW122" s="669" t="b">
        <f t="shared" si="107"/>
        <v>1</v>
      </c>
      <c r="DX122" s="663" t="b">
        <f t="shared" si="108"/>
        <v>1</v>
      </c>
      <c r="DY122" s="666" t="b">
        <f t="shared" si="109"/>
        <v>1</v>
      </c>
      <c r="DZ122" s="663" t="b">
        <f t="shared" si="110"/>
        <v>1</v>
      </c>
      <c r="EA122" s="663" t="b">
        <f t="shared" si="111"/>
        <v>1</v>
      </c>
      <c r="EB122" s="666" t="b">
        <f t="shared" si="112"/>
        <v>1</v>
      </c>
      <c r="EC122" s="663" t="b">
        <f t="shared" si="113"/>
        <v>1</v>
      </c>
      <c r="ED122" s="663" t="b">
        <f t="shared" si="99"/>
        <v>1</v>
      </c>
      <c r="EE122" s="666" t="b">
        <f t="shared" si="114"/>
        <v>1</v>
      </c>
      <c r="EF122" s="665" t="b">
        <f t="shared" si="115"/>
        <v>0</v>
      </c>
      <c r="EG122" s="663" t="b">
        <f t="shared" si="116"/>
        <v>0</v>
      </c>
      <c r="EH122" s="666" t="b">
        <f t="shared" si="117"/>
        <v>1</v>
      </c>
      <c r="EI122" s="663" t="b">
        <f t="shared" si="118"/>
        <v>0</v>
      </c>
      <c r="EJ122" s="663" t="b">
        <f t="shared" si="119"/>
        <v>0</v>
      </c>
      <c r="EK122" s="666" t="b">
        <f t="shared" si="120"/>
        <v>1</v>
      </c>
      <c r="EL122" s="663" t="b">
        <f t="shared" si="121"/>
        <v>0</v>
      </c>
      <c r="EM122" s="663" t="b">
        <f t="shared" si="100"/>
        <v>0</v>
      </c>
      <c r="EN122" s="666" t="b">
        <f t="shared" si="122"/>
        <v>1</v>
      </c>
      <c r="EO122" s="401"/>
    </row>
    <row r="123" spans="1:145">
      <c r="A123" s="478" t="s">
        <v>732</v>
      </c>
      <c r="B123" s="479" t="s">
        <v>905</v>
      </c>
      <c r="C123" s="480">
        <v>139931</v>
      </c>
      <c r="D123" s="481">
        <v>3</v>
      </c>
      <c r="E123" s="414">
        <v>3871</v>
      </c>
      <c r="F123" s="416">
        <v>4076</v>
      </c>
      <c r="G123" s="416">
        <v>4217</v>
      </c>
      <c r="H123" s="416">
        <v>4507</v>
      </c>
      <c r="I123" s="417">
        <v>4205</v>
      </c>
      <c r="J123" s="417">
        <v>4485</v>
      </c>
      <c r="K123" s="419">
        <v>4779</v>
      </c>
      <c r="L123" s="414">
        <v>2596</v>
      </c>
      <c r="M123" s="416">
        <v>2897</v>
      </c>
      <c r="N123" s="416">
        <v>3266</v>
      </c>
      <c r="O123" s="448">
        <v>2861</v>
      </c>
      <c r="P123" s="448">
        <v>2633</v>
      </c>
      <c r="Q123" s="416">
        <v>2599</v>
      </c>
      <c r="R123" s="416">
        <v>2735</v>
      </c>
      <c r="S123" s="416">
        <v>2983</v>
      </c>
      <c r="T123" s="416">
        <v>3125</v>
      </c>
      <c r="U123" s="416">
        <v>2732</v>
      </c>
      <c r="V123" s="417">
        <v>3029</v>
      </c>
      <c r="W123" s="419">
        <v>3108</v>
      </c>
      <c r="X123" s="414"/>
      <c r="Y123" s="416"/>
      <c r="Z123" s="416"/>
      <c r="AA123" s="448">
        <v>2</v>
      </c>
      <c r="AB123" s="448"/>
      <c r="AC123" s="416"/>
      <c r="AD123" s="416"/>
      <c r="AE123" s="416"/>
      <c r="AF123" s="416"/>
      <c r="AG123" s="416"/>
      <c r="AH123" s="417"/>
      <c r="AI123" s="419"/>
      <c r="AJ123" s="420">
        <f t="shared" si="69"/>
        <v>2596</v>
      </c>
      <c r="AK123" s="421">
        <f t="shared" si="70"/>
        <v>2897</v>
      </c>
      <c r="AL123" s="421">
        <f t="shared" si="71"/>
        <v>3266</v>
      </c>
      <c r="AM123" s="421">
        <f t="shared" si="72"/>
        <v>2859</v>
      </c>
      <c r="AN123" s="421">
        <f t="shared" si="73"/>
        <v>2633</v>
      </c>
      <c r="AO123" s="421">
        <f t="shared" si="74"/>
        <v>2599</v>
      </c>
      <c r="AP123" s="421">
        <f t="shared" si="75"/>
        <v>2735</v>
      </c>
      <c r="AQ123" s="421">
        <f t="shared" si="76"/>
        <v>2983</v>
      </c>
      <c r="AR123" s="421">
        <f t="shared" si="77"/>
        <v>3125</v>
      </c>
      <c r="AS123" s="421">
        <f t="shared" si="78"/>
        <v>2732</v>
      </c>
      <c r="AT123" s="421">
        <f t="shared" si="79"/>
        <v>3029</v>
      </c>
      <c r="AU123" s="422">
        <f t="shared" si="80"/>
        <v>3108</v>
      </c>
      <c r="AV123" s="423">
        <v>2156</v>
      </c>
      <c r="AW123" s="417">
        <v>2442</v>
      </c>
      <c r="AX123" s="419">
        <v>2525</v>
      </c>
      <c r="AY123" s="414">
        <v>216</v>
      </c>
      <c r="AZ123" s="417">
        <v>223</v>
      </c>
      <c r="BA123" s="419">
        <v>235</v>
      </c>
      <c r="BB123" s="420">
        <f t="shared" si="81"/>
        <v>360</v>
      </c>
      <c r="BC123" s="421">
        <f t="shared" si="82"/>
        <v>364</v>
      </c>
      <c r="BD123" s="422">
        <f t="shared" si="83"/>
        <v>348</v>
      </c>
      <c r="BE123" s="423">
        <v>93</v>
      </c>
      <c r="BF123" s="417">
        <v>1180</v>
      </c>
      <c r="BG123" s="419">
        <v>1295</v>
      </c>
      <c r="BH123" s="178">
        <v>123</v>
      </c>
      <c r="BI123" s="417">
        <v>141</v>
      </c>
      <c r="BJ123" s="419">
        <v>191</v>
      </c>
      <c r="BK123" s="178">
        <v>692</v>
      </c>
      <c r="BL123" s="417">
        <v>688</v>
      </c>
      <c r="BM123" s="419">
        <v>665</v>
      </c>
      <c r="BN123" s="426">
        <f t="shared" si="84"/>
        <v>1725</v>
      </c>
      <c r="BO123" s="427">
        <f t="shared" si="85"/>
        <v>590</v>
      </c>
      <c r="BP123" s="428">
        <f t="shared" si="86"/>
        <v>584</v>
      </c>
      <c r="BQ123" s="178">
        <v>1070</v>
      </c>
      <c r="BR123" s="417">
        <v>1223</v>
      </c>
      <c r="BS123" s="419">
        <v>1479</v>
      </c>
      <c r="BT123" s="198"/>
      <c r="BU123" s="177"/>
      <c r="BV123" s="177"/>
      <c r="BW123" s="417"/>
      <c r="BX123" s="417"/>
      <c r="BY123" s="419"/>
      <c r="BZ123" s="178"/>
      <c r="CA123" s="177"/>
      <c r="CB123" s="177"/>
      <c r="CC123" s="177"/>
      <c r="CD123" s="177"/>
      <c r="CE123" s="482"/>
      <c r="CF123" s="417"/>
      <c r="CG123" s="419"/>
      <c r="CH123" s="178"/>
      <c r="CI123" s="177"/>
      <c r="CJ123" s="177"/>
      <c r="CK123" s="177"/>
      <c r="CL123" s="177"/>
      <c r="CM123" s="177"/>
      <c r="CN123" s="417"/>
      <c r="CO123" s="419"/>
      <c r="CP123" s="420"/>
      <c r="CQ123" s="421"/>
      <c r="CR123" s="421" t="str">
        <f t="shared" si="87"/>
        <v/>
      </c>
      <c r="CS123" s="421" t="str">
        <f t="shared" si="88"/>
        <v/>
      </c>
      <c r="CT123" s="421" t="str">
        <f t="shared" si="89"/>
        <v/>
      </c>
      <c r="CU123" s="421" t="str">
        <f t="shared" si="90"/>
        <v/>
      </c>
      <c r="CV123" s="421" t="str">
        <f t="shared" si="91"/>
        <v/>
      </c>
      <c r="CW123" s="429" t="str">
        <f t="shared" si="92"/>
        <v/>
      </c>
      <c r="CX123" s="449"/>
      <c r="CY123" s="417"/>
      <c r="CZ123" s="419"/>
      <c r="DA123" s="432"/>
      <c r="DB123" s="417"/>
      <c r="DC123" s="419"/>
      <c r="DD123" s="430" t="str">
        <f t="shared" si="93"/>
        <v/>
      </c>
      <c r="DE123" s="431" t="str">
        <f t="shared" si="94"/>
        <v/>
      </c>
      <c r="DF123" s="428" t="str">
        <f t="shared" si="95"/>
        <v/>
      </c>
      <c r="DG123" s="450"/>
      <c r="DH123" s="417"/>
      <c r="DI123" s="419"/>
      <c r="DJ123" s="432"/>
      <c r="DK123" s="417"/>
      <c r="DL123" s="419"/>
      <c r="DM123" s="432"/>
      <c r="DN123" s="417"/>
      <c r="DO123" s="419"/>
      <c r="DP123" s="430" t="str">
        <f t="shared" si="96"/>
        <v/>
      </c>
      <c r="DQ123" s="431" t="str">
        <f t="shared" si="97"/>
        <v/>
      </c>
      <c r="DR123" s="428" t="str">
        <f t="shared" si="98"/>
        <v/>
      </c>
      <c r="DS123" s="432"/>
      <c r="DT123" s="417"/>
      <c r="DU123" s="197"/>
      <c r="DV123" s="410"/>
      <c r="DW123" s="669" t="b">
        <f t="shared" si="107"/>
        <v>1</v>
      </c>
      <c r="DX123" s="663" t="b">
        <f t="shared" si="108"/>
        <v>1</v>
      </c>
      <c r="DY123" s="666" t="b">
        <f t="shared" si="109"/>
        <v>1</v>
      </c>
      <c r="DZ123" s="663" t="b">
        <f t="shared" si="110"/>
        <v>1</v>
      </c>
      <c r="EA123" s="663" t="b">
        <f t="shared" si="111"/>
        <v>1</v>
      </c>
      <c r="EB123" s="666" t="b">
        <f t="shared" si="112"/>
        <v>1</v>
      </c>
      <c r="EC123" s="663" t="b">
        <f t="shared" si="113"/>
        <v>1</v>
      </c>
      <c r="ED123" s="663" t="b">
        <f t="shared" si="99"/>
        <v>1</v>
      </c>
      <c r="EE123" s="666" t="b">
        <f t="shared" si="114"/>
        <v>1</v>
      </c>
      <c r="EF123" s="665" t="b">
        <f t="shared" si="115"/>
        <v>0</v>
      </c>
      <c r="EG123" s="663" t="b">
        <f t="shared" si="116"/>
        <v>0</v>
      </c>
      <c r="EH123" s="666" t="b">
        <f t="shared" si="117"/>
        <v>1</v>
      </c>
      <c r="EI123" s="663" t="b">
        <f t="shared" si="118"/>
        <v>0</v>
      </c>
      <c r="EJ123" s="663" t="b">
        <f t="shared" si="119"/>
        <v>0</v>
      </c>
      <c r="EK123" s="666" t="b">
        <f t="shared" si="120"/>
        <v>1</v>
      </c>
      <c r="EL123" s="663" t="b">
        <f t="shared" si="121"/>
        <v>0</v>
      </c>
      <c r="EM123" s="663" t="b">
        <f t="shared" si="100"/>
        <v>0</v>
      </c>
      <c r="EN123" s="666" t="b">
        <f t="shared" si="122"/>
        <v>1</v>
      </c>
      <c r="EO123" s="401"/>
    </row>
    <row r="124" spans="1:145">
      <c r="A124" s="478" t="s">
        <v>732</v>
      </c>
      <c r="B124" s="479" t="s">
        <v>906</v>
      </c>
      <c r="C124" s="480">
        <v>141334</v>
      </c>
      <c r="D124" s="481">
        <v>3</v>
      </c>
      <c r="E124" s="414">
        <v>2441</v>
      </c>
      <c r="F124" s="416">
        <v>2613</v>
      </c>
      <c r="G124" s="416">
        <v>2573</v>
      </c>
      <c r="H124" s="416">
        <v>2488</v>
      </c>
      <c r="I124" s="417">
        <v>2564</v>
      </c>
      <c r="J124" s="417">
        <v>2709</v>
      </c>
      <c r="K124" s="419">
        <v>2874</v>
      </c>
      <c r="L124" s="414">
        <v>1208</v>
      </c>
      <c r="M124" s="416">
        <v>1670</v>
      </c>
      <c r="N124" s="416">
        <v>1604</v>
      </c>
      <c r="O124" s="448">
        <v>1661</v>
      </c>
      <c r="P124" s="448">
        <v>1551</v>
      </c>
      <c r="Q124" s="416">
        <v>1621</v>
      </c>
      <c r="R124" s="416">
        <v>1738</v>
      </c>
      <c r="S124" s="416">
        <v>1702</v>
      </c>
      <c r="T124" s="416">
        <v>1640</v>
      </c>
      <c r="U124" s="416">
        <v>1694</v>
      </c>
      <c r="V124" s="417">
        <v>1795</v>
      </c>
      <c r="W124" s="419">
        <v>2008</v>
      </c>
      <c r="X124" s="414"/>
      <c r="Y124" s="416"/>
      <c r="Z124" s="416"/>
      <c r="AA124" s="448"/>
      <c r="AB124" s="448"/>
      <c r="AC124" s="416"/>
      <c r="AD124" s="416"/>
      <c r="AE124" s="416"/>
      <c r="AF124" s="416"/>
      <c r="AG124" s="416"/>
      <c r="AH124" s="417"/>
      <c r="AI124" s="419"/>
      <c r="AJ124" s="420">
        <f t="shared" si="69"/>
        <v>1208</v>
      </c>
      <c r="AK124" s="421">
        <f t="shared" si="70"/>
        <v>1670</v>
      </c>
      <c r="AL124" s="421">
        <f t="shared" si="71"/>
        <v>1604</v>
      </c>
      <c r="AM124" s="421">
        <f t="shared" si="72"/>
        <v>1661</v>
      </c>
      <c r="AN124" s="421">
        <f t="shared" si="73"/>
        <v>1551</v>
      </c>
      <c r="AO124" s="421">
        <f t="shared" si="74"/>
        <v>1621</v>
      </c>
      <c r="AP124" s="421">
        <f t="shared" si="75"/>
        <v>1738</v>
      </c>
      <c r="AQ124" s="421">
        <f t="shared" si="76"/>
        <v>1702</v>
      </c>
      <c r="AR124" s="421">
        <f t="shared" si="77"/>
        <v>1640</v>
      </c>
      <c r="AS124" s="421">
        <f t="shared" si="78"/>
        <v>1694</v>
      </c>
      <c r="AT124" s="421">
        <f t="shared" si="79"/>
        <v>1795</v>
      </c>
      <c r="AU124" s="422">
        <f t="shared" si="80"/>
        <v>2008</v>
      </c>
      <c r="AV124" s="423">
        <v>1238</v>
      </c>
      <c r="AW124" s="417">
        <v>1350</v>
      </c>
      <c r="AX124" s="419">
        <v>1476</v>
      </c>
      <c r="AY124" s="414">
        <v>119</v>
      </c>
      <c r="AZ124" s="417">
        <v>107</v>
      </c>
      <c r="BA124" s="419">
        <v>147</v>
      </c>
      <c r="BB124" s="420">
        <f t="shared" si="81"/>
        <v>337</v>
      </c>
      <c r="BC124" s="421">
        <f t="shared" si="82"/>
        <v>338</v>
      </c>
      <c r="BD124" s="422">
        <f t="shared" si="83"/>
        <v>385</v>
      </c>
      <c r="BE124" s="423">
        <v>570</v>
      </c>
      <c r="BF124" s="417">
        <v>518</v>
      </c>
      <c r="BG124" s="419">
        <v>635</v>
      </c>
      <c r="BH124" s="178">
        <v>91</v>
      </c>
      <c r="BI124" s="417">
        <v>122</v>
      </c>
      <c r="BJ124" s="419">
        <v>133</v>
      </c>
      <c r="BK124" s="178">
        <v>388</v>
      </c>
      <c r="BL124" s="417">
        <v>426</v>
      </c>
      <c r="BM124" s="419">
        <v>406</v>
      </c>
      <c r="BN124" s="426">
        <f t="shared" si="84"/>
        <v>502</v>
      </c>
      <c r="BO124" s="427">
        <f t="shared" si="85"/>
        <v>555</v>
      </c>
      <c r="BP124" s="428">
        <f t="shared" si="86"/>
        <v>564</v>
      </c>
      <c r="BQ124" s="178">
        <v>434</v>
      </c>
      <c r="BR124" s="417">
        <v>561</v>
      </c>
      <c r="BS124" s="419">
        <v>574</v>
      </c>
      <c r="BT124" s="198"/>
      <c r="BU124" s="177"/>
      <c r="BV124" s="177"/>
      <c r="BW124" s="417"/>
      <c r="BX124" s="417"/>
      <c r="BY124" s="419"/>
      <c r="BZ124" s="178"/>
      <c r="CA124" s="177"/>
      <c r="CB124" s="177"/>
      <c r="CC124" s="177"/>
      <c r="CD124" s="177"/>
      <c r="CE124" s="482"/>
      <c r="CF124" s="417"/>
      <c r="CG124" s="419"/>
      <c r="CH124" s="178"/>
      <c r="CI124" s="177"/>
      <c r="CJ124" s="177"/>
      <c r="CK124" s="177"/>
      <c r="CL124" s="177"/>
      <c r="CM124" s="177"/>
      <c r="CN124" s="417"/>
      <c r="CO124" s="419"/>
      <c r="CP124" s="420"/>
      <c r="CQ124" s="421"/>
      <c r="CR124" s="421" t="str">
        <f t="shared" si="87"/>
        <v/>
      </c>
      <c r="CS124" s="421" t="str">
        <f t="shared" si="88"/>
        <v/>
      </c>
      <c r="CT124" s="421" t="str">
        <f t="shared" si="89"/>
        <v/>
      </c>
      <c r="CU124" s="421" t="str">
        <f t="shared" si="90"/>
        <v/>
      </c>
      <c r="CV124" s="421" t="str">
        <f t="shared" si="91"/>
        <v/>
      </c>
      <c r="CW124" s="429" t="str">
        <f t="shared" si="92"/>
        <v/>
      </c>
      <c r="CX124" s="449"/>
      <c r="CY124" s="417"/>
      <c r="CZ124" s="419"/>
      <c r="DA124" s="432"/>
      <c r="DB124" s="417"/>
      <c r="DC124" s="419"/>
      <c r="DD124" s="430" t="str">
        <f t="shared" si="93"/>
        <v/>
      </c>
      <c r="DE124" s="431" t="str">
        <f t="shared" si="94"/>
        <v/>
      </c>
      <c r="DF124" s="428" t="str">
        <f t="shared" si="95"/>
        <v/>
      </c>
      <c r="DG124" s="450"/>
      <c r="DH124" s="417"/>
      <c r="DI124" s="419"/>
      <c r="DJ124" s="432"/>
      <c r="DK124" s="417"/>
      <c r="DL124" s="419"/>
      <c r="DM124" s="432"/>
      <c r="DN124" s="417"/>
      <c r="DO124" s="419"/>
      <c r="DP124" s="430" t="str">
        <f t="shared" si="96"/>
        <v/>
      </c>
      <c r="DQ124" s="431" t="str">
        <f t="shared" si="97"/>
        <v/>
      </c>
      <c r="DR124" s="428" t="str">
        <f t="shared" si="98"/>
        <v/>
      </c>
      <c r="DS124" s="432"/>
      <c r="DT124" s="417"/>
      <c r="DU124" s="197"/>
      <c r="DV124" s="410"/>
      <c r="DW124" s="669" t="b">
        <f t="shared" si="107"/>
        <v>1</v>
      </c>
      <c r="DX124" s="663" t="b">
        <f t="shared" si="108"/>
        <v>1</v>
      </c>
      <c r="DY124" s="666" t="b">
        <f t="shared" si="109"/>
        <v>1</v>
      </c>
      <c r="DZ124" s="663" t="b">
        <f t="shared" si="110"/>
        <v>1</v>
      </c>
      <c r="EA124" s="663" t="b">
        <f t="shared" si="111"/>
        <v>1</v>
      </c>
      <c r="EB124" s="666" t="b">
        <f t="shared" si="112"/>
        <v>1</v>
      </c>
      <c r="EC124" s="663" t="b">
        <f t="shared" si="113"/>
        <v>1</v>
      </c>
      <c r="ED124" s="663" t="b">
        <f t="shared" si="99"/>
        <v>1</v>
      </c>
      <c r="EE124" s="666" t="b">
        <f t="shared" si="114"/>
        <v>1</v>
      </c>
      <c r="EF124" s="665" t="b">
        <f t="shared" si="115"/>
        <v>0</v>
      </c>
      <c r="EG124" s="663" t="b">
        <f t="shared" si="116"/>
        <v>0</v>
      </c>
      <c r="EH124" s="666" t="b">
        <f t="shared" si="117"/>
        <v>1</v>
      </c>
      <c r="EI124" s="663" t="b">
        <f t="shared" si="118"/>
        <v>0</v>
      </c>
      <c r="EJ124" s="663" t="b">
        <f t="shared" si="119"/>
        <v>0</v>
      </c>
      <c r="EK124" s="666" t="b">
        <f t="shared" si="120"/>
        <v>1</v>
      </c>
      <c r="EL124" s="663" t="b">
        <f t="shared" si="121"/>
        <v>0</v>
      </c>
      <c r="EM124" s="663" t="b">
        <f t="shared" si="100"/>
        <v>0</v>
      </c>
      <c r="EN124" s="666" t="b">
        <f t="shared" si="122"/>
        <v>1</v>
      </c>
      <c r="EO124" s="401"/>
    </row>
    <row r="125" spans="1:145">
      <c r="A125" s="478" t="s">
        <v>732</v>
      </c>
      <c r="B125" s="479" t="s">
        <v>907</v>
      </c>
      <c r="C125" s="480">
        <v>141264</v>
      </c>
      <c r="D125" s="481">
        <v>3</v>
      </c>
      <c r="E125" s="414">
        <v>2505</v>
      </c>
      <c r="F125" s="416">
        <v>2681</v>
      </c>
      <c r="G125" s="416">
        <v>2589</v>
      </c>
      <c r="H125" s="416">
        <v>2665</v>
      </c>
      <c r="I125" s="417">
        <v>2937</v>
      </c>
      <c r="J125" s="417">
        <v>2939</v>
      </c>
      <c r="K125" s="419">
        <v>2904</v>
      </c>
      <c r="L125" s="414">
        <v>1589</v>
      </c>
      <c r="M125" s="416">
        <v>1289</v>
      </c>
      <c r="N125" s="416">
        <v>1168</v>
      </c>
      <c r="O125" s="448">
        <v>1269</v>
      </c>
      <c r="P125" s="448">
        <v>1517</v>
      </c>
      <c r="Q125" s="416">
        <v>1572</v>
      </c>
      <c r="R125" s="416">
        <v>1744</v>
      </c>
      <c r="S125" s="416">
        <v>1676</v>
      </c>
      <c r="T125" s="416">
        <v>1763</v>
      </c>
      <c r="U125" s="416">
        <v>2001</v>
      </c>
      <c r="V125" s="417">
        <v>2016</v>
      </c>
      <c r="W125" s="419">
        <v>2100</v>
      </c>
      <c r="X125" s="414"/>
      <c r="Y125" s="416"/>
      <c r="Z125" s="416"/>
      <c r="AA125" s="448"/>
      <c r="AB125" s="448"/>
      <c r="AC125" s="416"/>
      <c r="AD125" s="416"/>
      <c r="AE125" s="416"/>
      <c r="AF125" s="416"/>
      <c r="AG125" s="416"/>
      <c r="AH125" s="417"/>
      <c r="AI125" s="419"/>
      <c r="AJ125" s="420">
        <f t="shared" si="69"/>
        <v>1589</v>
      </c>
      <c r="AK125" s="421">
        <f t="shared" si="70"/>
        <v>1289</v>
      </c>
      <c r="AL125" s="421">
        <f t="shared" si="71"/>
        <v>1168</v>
      </c>
      <c r="AM125" s="421">
        <f t="shared" si="72"/>
        <v>1269</v>
      </c>
      <c r="AN125" s="421">
        <f t="shared" si="73"/>
        <v>1517</v>
      </c>
      <c r="AO125" s="421">
        <f t="shared" si="74"/>
        <v>1572</v>
      </c>
      <c r="AP125" s="421">
        <f t="shared" si="75"/>
        <v>1744</v>
      </c>
      <c r="AQ125" s="421">
        <f t="shared" si="76"/>
        <v>1676</v>
      </c>
      <c r="AR125" s="421">
        <f t="shared" si="77"/>
        <v>1763</v>
      </c>
      <c r="AS125" s="421">
        <f t="shared" si="78"/>
        <v>2001</v>
      </c>
      <c r="AT125" s="421">
        <f t="shared" si="79"/>
        <v>2016</v>
      </c>
      <c r="AU125" s="422">
        <f t="shared" si="80"/>
        <v>2100</v>
      </c>
      <c r="AV125" s="423">
        <v>1433</v>
      </c>
      <c r="AW125" s="417">
        <v>1436</v>
      </c>
      <c r="AX125" s="419">
        <v>1509</v>
      </c>
      <c r="AY125" s="414">
        <v>243</v>
      </c>
      <c r="AZ125" s="417">
        <v>227</v>
      </c>
      <c r="BA125" s="419">
        <v>217</v>
      </c>
      <c r="BB125" s="420">
        <f t="shared" si="81"/>
        <v>325</v>
      </c>
      <c r="BC125" s="421">
        <f t="shared" si="82"/>
        <v>353</v>
      </c>
      <c r="BD125" s="422">
        <f t="shared" si="83"/>
        <v>374</v>
      </c>
      <c r="BE125" s="423">
        <v>623</v>
      </c>
      <c r="BF125" s="417">
        <v>623</v>
      </c>
      <c r="BG125" s="419">
        <v>747</v>
      </c>
      <c r="BH125" s="178">
        <v>84</v>
      </c>
      <c r="BI125" s="417">
        <v>95</v>
      </c>
      <c r="BJ125" s="419">
        <v>116</v>
      </c>
      <c r="BK125" s="178">
        <v>415</v>
      </c>
      <c r="BL125" s="417">
        <v>448</v>
      </c>
      <c r="BM125" s="419">
        <v>462</v>
      </c>
      <c r="BN125" s="426">
        <f t="shared" si="84"/>
        <v>395</v>
      </c>
      <c r="BO125" s="427">
        <f t="shared" si="85"/>
        <v>406</v>
      </c>
      <c r="BP125" s="428">
        <f t="shared" si="86"/>
        <v>419</v>
      </c>
      <c r="BQ125" s="178">
        <v>613</v>
      </c>
      <c r="BR125" s="417">
        <v>551</v>
      </c>
      <c r="BS125" s="419">
        <v>532</v>
      </c>
      <c r="BT125" s="198"/>
      <c r="BU125" s="177"/>
      <c r="BV125" s="177"/>
      <c r="BW125" s="417"/>
      <c r="BX125" s="417"/>
      <c r="BY125" s="419"/>
      <c r="BZ125" s="178"/>
      <c r="CA125" s="177"/>
      <c r="CB125" s="177"/>
      <c r="CC125" s="177"/>
      <c r="CD125" s="177"/>
      <c r="CE125" s="482"/>
      <c r="CF125" s="417"/>
      <c r="CG125" s="419"/>
      <c r="CH125" s="178"/>
      <c r="CI125" s="177"/>
      <c r="CJ125" s="177"/>
      <c r="CK125" s="177"/>
      <c r="CL125" s="177"/>
      <c r="CM125" s="177"/>
      <c r="CN125" s="417"/>
      <c r="CO125" s="419"/>
      <c r="CP125" s="420"/>
      <c r="CQ125" s="421"/>
      <c r="CR125" s="421" t="str">
        <f t="shared" si="87"/>
        <v/>
      </c>
      <c r="CS125" s="421" t="str">
        <f t="shared" si="88"/>
        <v/>
      </c>
      <c r="CT125" s="421" t="str">
        <f t="shared" si="89"/>
        <v/>
      </c>
      <c r="CU125" s="421" t="str">
        <f t="shared" si="90"/>
        <v/>
      </c>
      <c r="CV125" s="421" t="str">
        <f t="shared" si="91"/>
        <v/>
      </c>
      <c r="CW125" s="429" t="str">
        <f t="shared" si="92"/>
        <v/>
      </c>
      <c r="CX125" s="449"/>
      <c r="CY125" s="417"/>
      <c r="CZ125" s="419"/>
      <c r="DA125" s="432"/>
      <c r="DB125" s="417"/>
      <c r="DC125" s="419"/>
      <c r="DD125" s="430" t="str">
        <f t="shared" si="93"/>
        <v/>
      </c>
      <c r="DE125" s="431" t="str">
        <f t="shared" si="94"/>
        <v/>
      </c>
      <c r="DF125" s="428" t="str">
        <f t="shared" si="95"/>
        <v/>
      </c>
      <c r="DG125" s="450"/>
      <c r="DH125" s="417"/>
      <c r="DI125" s="419"/>
      <c r="DJ125" s="432"/>
      <c r="DK125" s="417"/>
      <c r="DL125" s="419"/>
      <c r="DM125" s="432"/>
      <c r="DN125" s="417"/>
      <c r="DO125" s="419"/>
      <c r="DP125" s="430" t="str">
        <f t="shared" si="96"/>
        <v/>
      </c>
      <c r="DQ125" s="431" t="str">
        <f t="shared" si="97"/>
        <v/>
      </c>
      <c r="DR125" s="428" t="str">
        <f t="shared" si="98"/>
        <v/>
      </c>
      <c r="DS125" s="432"/>
      <c r="DT125" s="417"/>
      <c r="DU125" s="197"/>
      <c r="DV125" s="410"/>
      <c r="DW125" s="669" t="b">
        <f t="shared" si="107"/>
        <v>1</v>
      </c>
      <c r="DX125" s="663" t="b">
        <f t="shared" si="108"/>
        <v>1</v>
      </c>
      <c r="DY125" s="666" t="b">
        <f t="shared" si="109"/>
        <v>1</v>
      </c>
      <c r="DZ125" s="663" t="b">
        <f t="shared" si="110"/>
        <v>1</v>
      </c>
      <c r="EA125" s="663" t="b">
        <f t="shared" si="111"/>
        <v>1</v>
      </c>
      <c r="EB125" s="666" t="b">
        <f t="shared" si="112"/>
        <v>1</v>
      </c>
      <c r="EC125" s="663" t="b">
        <f t="shared" si="113"/>
        <v>1</v>
      </c>
      <c r="ED125" s="663" t="b">
        <f t="shared" si="99"/>
        <v>1</v>
      </c>
      <c r="EE125" s="666" t="b">
        <f t="shared" si="114"/>
        <v>1</v>
      </c>
      <c r="EF125" s="665" t="b">
        <f t="shared" si="115"/>
        <v>0</v>
      </c>
      <c r="EG125" s="663" t="b">
        <f t="shared" si="116"/>
        <v>0</v>
      </c>
      <c r="EH125" s="666" t="b">
        <f t="shared" si="117"/>
        <v>1</v>
      </c>
      <c r="EI125" s="663" t="b">
        <f t="shared" si="118"/>
        <v>0</v>
      </c>
      <c r="EJ125" s="663" t="b">
        <f t="shared" si="119"/>
        <v>0</v>
      </c>
      <c r="EK125" s="666" t="b">
        <f t="shared" si="120"/>
        <v>1</v>
      </c>
      <c r="EL125" s="663" t="b">
        <f t="shared" si="121"/>
        <v>0</v>
      </c>
      <c r="EM125" s="663" t="b">
        <f t="shared" si="100"/>
        <v>0</v>
      </c>
      <c r="EN125" s="666" t="b">
        <f t="shared" si="122"/>
        <v>1</v>
      </c>
      <c r="EO125" s="401"/>
    </row>
    <row r="126" spans="1:145">
      <c r="A126" s="478" t="s">
        <v>732</v>
      </c>
      <c r="B126" s="479" t="s">
        <v>908</v>
      </c>
      <c r="C126" s="480">
        <v>138716</v>
      </c>
      <c r="D126" s="481">
        <v>4</v>
      </c>
      <c r="E126" s="414">
        <v>615</v>
      </c>
      <c r="F126" s="416">
        <v>756</v>
      </c>
      <c r="G126" s="416">
        <v>809</v>
      </c>
      <c r="H126" s="416">
        <v>854</v>
      </c>
      <c r="I126" s="417">
        <v>992</v>
      </c>
      <c r="J126" s="417">
        <v>908</v>
      </c>
      <c r="K126" s="419">
        <v>924</v>
      </c>
      <c r="L126" s="414">
        <v>504</v>
      </c>
      <c r="M126" s="416">
        <v>420</v>
      </c>
      <c r="N126" s="416">
        <v>648</v>
      </c>
      <c r="O126" s="448">
        <v>643</v>
      </c>
      <c r="P126" s="448">
        <v>420</v>
      </c>
      <c r="Q126" s="416">
        <v>470</v>
      </c>
      <c r="R126" s="416">
        <v>537</v>
      </c>
      <c r="S126" s="416">
        <v>602</v>
      </c>
      <c r="T126" s="416">
        <v>596</v>
      </c>
      <c r="U126" s="416">
        <v>702</v>
      </c>
      <c r="V126" s="417">
        <v>597</v>
      </c>
      <c r="W126" s="419">
        <v>626</v>
      </c>
      <c r="X126" s="414"/>
      <c r="Y126" s="416"/>
      <c r="Z126" s="416"/>
      <c r="AA126" s="448"/>
      <c r="AB126" s="448"/>
      <c r="AC126" s="416"/>
      <c r="AD126" s="416"/>
      <c r="AE126" s="416"/>
      <c r="AF126" s="416"/>
      <c r="AG126" s="416"/>
      <c r="AH126" s="417"/>
      <c r="AI126" s="419"/>
      <c r="AJ126" s="420">
        <f t="shared" si="69"/>
        <v>504</v>
      </c>
      <c r="AK126" s="421">
        <f t="shared" si="70"/>
        <v>420</v>
      </c>
      <c r="AL126" s="421">
        <f t="shared" si="71"/>
        <v>648</v>
      </c>
      <c r="AM126" s="421">
        <f t="shared" si="72"/>
        <v>643</v>
      </c>
      <c r="AN126" s="421">
        <f t="shared" si="73"/>
        <v>420</v>
      </c>
      <c r="AO126" s="421">
        <f t="shared" si="74"/>
        <v>470</v>
      </c>
      <c r="AP126" s="421">
        <f t="shared" si="75"/>
        <v>537</v>
      </c>
      <c r="AQ126" s="421">
        <f t="shared" si="76"/>
        <v>602</v>
      </c>
      <c r="AR126" s="421">
        <f t="shared" si="77"/>
        <v>596</v>
      </c>
      <c r="AS126" s="421">
        <f t="shared" si="78"/>
        <v>702</v>
      </c>
      <c r="AT126" s="421">
        <f t="shared" si="79"/>
        <v>597</v>
      </c>
      <c r="AU126" s="422">
        <f t="shared" si="80"/>
        <v>626</v>
      </c>
      <c r="AV126" s="423">
        <v>530</v>
      </c>
      <c r="AW126" s="417">
        <v>457</v>
      </c>
      <c r="AX126" s="419">
        <v>481</v>
      </c>
      <c r="AY126" s="414">
        <v>51</v>
      </c>
      <c r="AZ126" s="417">
        <v>40</v>
      </c>
      <c r="BA126" s="419">
        <v>45</v>
      </c>
      <c r="BB126" s="420">
        <f t="shared" si="81"/>
        <v>121</v>
      </c>
      <c r="BC126" s="421">
        <f t="shared" si="82"/>
        <v>100</v>
      </c>
      <c r="BD126" s="422">
        <f t="shared" si="83"/>
        <v>100</v>
      </c>
      <c r="BE126" s="423">
        <v>174</v>
      </c>
      <c r="BF126" s="417">
        <v>236</v>
      </c>
      <c r="BG126" s="419">
        <v>225</v>
      </c>
      <c r="BH126" s="178">
        <v>35</v>
      </c>
      <c r="BI126" s="417">
        <v>45</v>
      </c>
      <c r="BJ126" s="419">
        <v>65</v>
      </c>
      <c r="BK126" s="178">
        <v>93</v>
      </c>
      <c r="BL126" s="417">
        <v>107</v>
      </c>
      <c r="BM126" s="419">
        <v>108</v>
      </c>
      <c r="BN126" s="426">
        <f t="shared" si="84"/>
        <v>118</v>
      </c>
      <c r="BO126" s="427">
        <f t="shared" si="85"/>
        <v>82</v>
      </c>
      <c r="BP126" s="428">
        <f t="shared" si="86"/>
        <v>139</v>
      </c>
      <c r="BQ126" s="178">
        <v>209</v>
      </c>
      <c r="BR126" s="417">
        <v>192</v>
      </c>
      <c r="BS126" s="419">
        <v>320</v>
      </c>
      <c r="BT126" s="198"/>
      <c r="BU126" s="177"/>
      <c r="BV126" s="177"/>
      <c r="BW126" s="417"/>
      <c r="BX126" s="417"/>
      <c r="BY126" s="419"/>
      <c r="BZ126" s="178"/>
      <c r="CA126" s="177"/>
      <c r="CB126" s="177"/>
      <c r="CC126" s="177"/>
      <c r="CD126" s="177"/>
      <c r="CE126" s="482"/>
      <c r="CF126" s="417"/>
      <c r="CG126" s="419"/>
      <c r="CH126" s="178"/>
      <c r="CI126" s="177"/>
      <c r="CJ126" s="177"/>
      <c r="CK126" s="177"/>
      <c r="CL126" s="177"/>
      <c r="CM126" s="177"/>
      <c r="CN126" s="417"/>
      <c r="CO126" s="419"/>
      <c r="CP126" s="420"/>
      <c r="CQ126" s="421"/>
      <c r="CR126" s="421" t="str">
        <f t="shared" si="87"/>
        <v/>
      </c>
      <c r="CS126" s="421" t="str">
        <f t="shared" si="88"/>
        <v/>
      </c>
      <c r="CT126" s="421" t="str">
        <f t="shared" si="89"/>
        <v/>
      </c>
      <c r="CU126" s="421" t="str">
        <f t="shared" si="90"/>
        <v/>
      </c>
      <c r="CV126" s="421" t="str">
        <f t="shared" si="91"/>
        <v/>
      </c>
      <c r="CW126" s="429" t="str">
        <f t="shared" si="92"/>
        <v/>
      </c>
      <c r="CX126" s="449"/>
      <c r="CY126" s="417"/>
      <c r="CZ126" s="419"/>
      <c r="DA126" s="432"/>
      <c r="DB126" s="417"/>
      <c r="DC126" s="419"/>
      <c r="DD126" s="430" t="str">
        <f t="shared" si="93"/>
        <v/>
      </c>
      <c r="DE126" s="431" t="str">
        <f t="shared" si="94"/>
        <v/>
      </c>
      <c r="DF126" s="428" t="str">
        <f t="shared" si="95"/>
        <v/>
      </c>
      <c r="DG126" s="450"/>
      <c r="DH126" s="417"/>
      <c r="DI126" s="419"/>
      <c r="DJ126" s="432"/>
      <c r="DK126" s="417"/>
      <c r="DL126" s="419"/>
      <c r="DM126" s="432"/>
      <c r="DN126" s="417"/>
      <c r="DO126" s="419"/>
      <c r="DP126" s="430" t="str">
        <f t="shared" si="96"/>
        <v/>
      </c>
      <c r="DQ126" s="431" t="str">
        <f t="shared" si="97"/>
        <v/>
      </c>
      <c r="DR126" s="428" t="str">
        <f t="shared" si="98"/>
        <v/>
      </c>
      <c r="DS126" s="432"/>
      <c r="DT126" s="417"/>
      <c r="DU126" s="197"/>
      <c r="DV126" s="410"/>
      <c r="DW126" s="669" t="b">
        <f t="shared" si="107"/>
        <v>1</v>
      </c>
      <c r="DX126" s="663" t="b">
        <f t="shared" si="108"/>
        <v>1</v>
      </c>
      <c r="DY126" s="666" t="b">
        <f t="shared" si="109"/>
        <v>1</v>
      </c>
      <c r="DZ126" s="663" t="b">
        <f t="shared" si="110"/>
        <v>1</v>
      </c>
      <c r="EA126" s="663" t="b">
        <f t="shared" si="111"/>
        <v>1</v>
      </c>
      <c r="EB126" s="666" t="b">
        <f t="shared" si="112"/>
        <v>1</v>
      </c>
      <c r="EC126" s="663" t="b">
        <f t="shared" si="113"/>
        <v>1</v>
      </c>
      <c r="ED126" s="663" t="b">
        <f t="shared" si="99"/>
        <v>1</v>
      </c>
      <c r="EE126" s="666" t="b">
        <f t="shared" si="114"/>
        <v>1</v>
      </c>
      <c r="EF126" s="665" t="b">
        <f t="shared" si="115"/>
        <v>0</v>
      </c>
      <c r="EG126" s="663" t="b">
        <f t="shared" si="116"/>
        <v>0</v>
      </c>
      <c r="EH126" s="666" t="b">
        <f t="shared" si="117"/>
        <v>1</v>
      </c>
      <c r="EI126" s="663" t="b">
        <f t="shared" si="118"/>
        <v>0</v>
      </c>
      <c r="EJ126" s="663" t="b">
        <f t="shared" si="119"/>
        <v>0</v>
      </c>
      <c r="EK126" s="666" t="b">
        <f t="shared" si="120"/>
        <v>1</v>
      </c>
      <c r="EL126" s="663" t="b">
        <f t="shared" si="121"/>
        <v>0</v>
      </c>
      <c r="EM126" s="663" t="b">
        <f t="shared" si="100"/>
        <v>0</v>
      </c>
      <c r="EN126" s="666" t="b">
        <f t="shared" si="122"/>
        <v>1</v>
      </c>
      <c r="EO126" s="401"/>
    </row>
    <row r="127" spans="1:145">
      <c r="A127" s="478" t="s">
        <v>732</v>
      </c>
      <c r="B127" s="479" t="s">
        <v>909</v>
      </c>
      <c r="C127" s="480">
        <v>138789</v>
      </c>
      <c r="D127" s="481">
        <v>4</v>
      </c>
      <c r="E127" s="414">
        <v>1561</v>
      </c>
      <c r="F127" s="416">
        <v>1840</v>
      </c>
      <c r="G127" s="416">
        <v>1988</v>
      </c>
      <c r="H127" s="416">
        <v>1644</v>
      </c>
      <c r="I127" s="417">
        <v>1758</v>
      </c>
      <c r="J127" s="417">
        <v>1763</v>
      </c>
      <c r="K127" s="419">
        <v>1802</v>
      </c>
      <c r="L127" s="414">
        <v>688</v>
      </c>
      <c r="M127" s="416">
        <v>549</v>
      </c>
      <c r="N127" s="416">
        <v>593</v>
      </c>
      <c r="O127" s="448">
        <v>562</v>
      </c>
      <c r="P127" s="448">
        <v>538</v>
      </c>
      <c r="Q127" s="416">
        <v>561</v>
      </c>
      <c r="R127" s="416">
        <v>663</v>
      </c>
      <c r="S127" s="416">
        <v>771</v>
      </c>
      <c r="T127" s="416">
        <v>678</v>
      </c>
      <c r="U127" s="416">
        <f>722</f>
        <v>722</v>
      </c>
      <c r="V127" s="417">
        <v>752</v>
      </c>
      <c r="W127" s="419">
        <v>808</v>
      </c>
      <c r="X127" s="414"/>
      <c r="Y127" s="416"/>
      <c r="Z127" s="416"/>
      <c r="AA127" s="448"/>
      <c r="AB127" s="448"/>
      <c r="AC127" s="416"/>
      <c r="AD127" s="416"/>
      <c r="AE127" s="416"/>
      <c r="AF127" s="416"/>
      <c r="AG127" s="416"/>
      <c r="AH127" s="417"/>
      <c r="AI127" s="419"/>
      <c r="AJ127" s="420">
        <f t="shared" si="69"/>
        <v>688</v>
      </c>
      <c r="AK127" s="421">
        <f t="shared" si="70"/>
        <v>549</v>
      </c>
      <c r="AL127" s="421">
        <f t="shared" si="71"/>
        <v>593</v>
      </c>
      <c r="AM127" s="421">
        <f t="shared" si="72"/>
        <v>562</v>
      </c>
      <c r="AN127" s="421">
        <f t="shared" si="73"/>
        <v>538</v>
      </c>
      <c r="AO127" s="421">
        <f t="shared" si="74"/>
        <v>561</v>
      </c>
      <c r="AP127" s="421">
        <f t="shared" si="75"/>
        <v>663</v>
      </c>
      <c r="AQ127" s="421">
        <f t="shared" si="76"/>
        <v>771</v>
      </c>
      <c r="AR127" s="421">
        <f t="shared" si="77"/>
        <v>678</v>
      </c>
      <c r="AS127" s="421">
        <f t="shared" si="78"/>
        <v>722</v>
      </c>
      <c r="AT127" s="421">
        <f t="shared" si="79"/>
        <v>752</v>
      </c>
      <c r="AU127" s="422">
        <f t="shared" si="80"/>
        <v>808</v>
      </c>
      <c r="AV127" s="423">
        <v>505</v>
      </c>
      <c r="AW127" s="417">
        <v>527</v>
      </c>
      <c r="AX127" s="419">
        <v>570</v>
      </c>
      <c r="AY127" s="414">
        <v>51</v>
      </c>
      <c r="AZ127" s="417">
        <v>45</v>
      </c>
      <c r="BA127" s="419">
        <v>58</v>
      </c>
      <c r="BB127" s="420">
        <f t="shared" si="81"/>
        <v>166</v>
      </c>
      <c r="BC127" s="421">
        <f t="shared" si="82"/>
        <v>180</v>
      </c>
      <c r="BD127" s="422">
        <f t="shared" si="83"/>
        <v>180</v>
      </c>
      <c r="BE127" s="423">
        <v>132</v>
      </c>
      <c r="BF127" s="417">
        <v>159</v>
      </c>
      <c r="BG127" s="419">
        <v>198</v>
      </c>
      <c r="BH127" s="178">
        <v>56</v>
      </c>
      <c r="BI127" s="417">
        <v>52</v>
      </c>
      <c r="BJ127" s="419">
        <v>72</v>
      </c>
      <c r="BK127" s="178">
        <v>133</v>
      </c>
      <c r="BL127" s="417">
        <v>109</v>
      </c>
      <c r="BM127" s="419">
        <v>158</v>
      </c>
      <c r="BN127" s="426">
        <f t="shared" si="84"/>
        <v>217</v>
      </c>
      <c r="BO127" s="427">
        <f t="shared" si="85"/>
        <v>241</v>
      </c>
      <c r="BP127" s="428">
        <f t="shared" si="86"/>
        <v>235</v>
      </c>
      <c r="BQ127" s="178">
        <v>197</v>
      </c>
      <c r="BR127" s="417">
        <v>136</v>
      </c>
      <c r="BS127" s="419">
        <v>175</v>
      </c>
      <c r="BT127" s="198"/>
      <c r="BU127" s="177"/>
      <c r="BV127" s="177"/>
      <c r="BW127" s="417"/>
      <c r="BX127" s="417"/>
      <c r="BY127" s="419"/>
      <c r="BZ127" s="178"/>
      <c r="CA127" s="177"/>
      <c r="CB127" s="177"/>
      <c r="CC127" s="177"/>
      <c r="CD127" s="177"/>
      <c r="CE127" s="482"/>
      <c r="CF127" s="417"/>
      <c r="CG127" s="419"/>
      <c r="CH127" s="178"/>
      <c r="CI127" s="177"/>
      <c r="CJ127" s="177"/>
      <c r="CK127" s="177"/>
      <c r="CL127" s="177"/>
      <c r="CM127" s="177"/>
      <c r="CN127" s="417"/>
      <c r="CO127" s="419"/>
      <c r="CP127" s="420"/>
      <c r="CQ127" s="421"/>
      <c r="CR127" s="421" t="str">
        <f t="shared" si="87"/>
        <v/>
      </c>
      <c r="CS127" s="421" t="str">
        <f t="shared" si="88"/>
        <v/>
      </c>
      <c r="CT127" s="421" t="str">
        <f t="shared" si="89"/>
        <v/>
      </c>
      <c r="CU127" s="421" t="str">
        <f t="shared" si="90"/>
        <v/>
      </c>
      <c r="CV127" s="421" t="str">
        <f t="shared" si="91"/>
        <v/>
      </c>
      <c r="CW127" s="429" t="str">
        <f t="shared" si="92"/>
        <v/>
      </c>
      <c r="CX127" s="449"/>
      <c r="CY127" s="417"/>
      <c r="CZ127" s="419"/>
      <c r="DA127" s="432"/>
      <c r="DB127" s="417"/>
      <c r="DC127" s="419"/>
      <c r="DD127" s="430" t="str">
        <f t="shared" si="93"/>
        <v/>
      </c>
      <c r="DE127" s="431" t="str">
        <f t="shared" si="94"/>
        <v/>
      </c>
      <c r="DF127" s="428" t="str">
        <f t="shared" si="95"/>
        <v/>
      </c>
      <c r="DG127" s="450"/>
      <c r="DH127" s="417"/>
      <c r="DI127" s="419"/>
      <c r="DJ127" s="432"/>
      <c r="DK127" s="417"/>
      <c r="DL127" s="419"/>
      <c r="DM127" s="432"/>
      <c r="DN127" s="417"/>
      <c r="DO127" s="419"/>
      <c r="DP127" s="430" t="str">
        <f t="shared" si="96"/>
        <v/>
      </c>
      <c r="DQ127" s="431" t="str">
        <f t="shared" si="97"/>
        <v/>
      </c>
      <c r="DR127" s="428" t="str">
        <f t="shared" si="98"/>
        <v/>
      </c>
      <c r="DS127" s="432"/>
      <c r="DT127" s="417"/>
      <c r="DU127" s="197"/>
      <c r="DV127" s="410"/>
      <c r="DW127" s="669" t="b">
        <f t="shared" si="107"/>
        <v>1</v>
      </c>
      <c r="DX127" s="663" t="b">
        <f t="shared" si="108"/>
        <v>1</v>
      </c>
      <c r="DY127" s="666" t="b">
        <f t="shared" si="109"/>
        <v>1</v>
      </c>
      <c r="DZ127" s="663" t="b">
        <f t="shared" si="110"/>
        <v>1</v>
      </c>
      <c r="EA127" s="663" t="b">
        <f t="shared" si="111"/>
        <v>1</v>
      </c>
      <c r="EB127" s="666" t="b">
        <f t="shared" si="112"/>
        <v>1</v>
      </c>
      <c r="EC127" s="663" t="b">
        <f t="shared" si="113"/>
        <v>1</v>
      </c>
      <c r="ED127" s="663" t="b">
        <f t="shared" si="99"/>
        <v>1</v>
      </c>
      <c r="EE127" s="666" t="b">
        <f t="shared" si="114"/>
        <v>1</v>
      </c>
      <c r="EF127" s="665" t="b">
        <f t="shared" si="115"/>
        <v>0</v>
      </c>
      <c r="EG127" s="663" t="b">
        <f t="shared" si="116"/>
        <v>0</v>
      </c>
      <c r="EH127" s="666" t="b">
        <f t="shared" si="117"/>
        <v>1</v>
      </c>
      <c r="EI127" s="663" t="b">
        <f t="shared" si="118"/>
        <v>0</v>
      </c>
      <c r="EJ127" s="663" t="b">
        <f t="shared" si="119"/>
        <v>0</v>
      </c>
      <c r="EK127" s="666" t="b">
        <f t="shared" si="120"/>
        <v>1</v>
      </c>
      <c r="EL127" s="663" t="b">
        <f t="shared" si="121"/>
        <v>0</v>
      </c>
      <c r="EM127" s="663" t="b">
        <f t="shared" si="100"/>
        <v>0</v>
      </c>
      <c r="EN127" s="666" t="b">
        <f t="shared" si="122"/>
        <v>1</v>
      </c>
      <c r="EO127" s="401"/>
    </row>
    <row r="128" spans="1:145">
      <c r="A128" s="478" t="s">
        <v>732</v>
      </c>
      <c r="B128" s="479" t="s">
        <v>910</v>
      </c>
      <c r="C128" s="480">
        <v>139366</v>
      </c>
      <c r="D128" s="481">
        <v>4</v>
      </c>
      <c r="E128" s="414">
        <v>1716</v>
      </c>
      <c r="F128" s="416">
        <v>1917</v>
      </c>
      <c r="G128" s="416">
        <v>1804</v>
      </c>
      <c r="H128" s="416">
        <v>1927</v>
      </c>
      <c r="I128" s="417">
        <v>1909</v>
      </c>
      <c r="J128" s="417">
        <v>1752</v>
      </c>
      <c r="K128" s="419">
        <v>2114</v>
      </c>
      <c r="L128" s="414">
        <v>586</v>
      </c>
      <c r="M128" s="416">
        <v>687</v>
      </c>
      <c r="N128" s="416">
        <v>682</v>
      </c>
      <c r="O128" s="448">
        <v>784</v>
      </c>
      <c r="P128" s="448">
        <v>778</v>
      </c>
      <c r="Q128" s="416">
        <v>930</v>
      </c>
      <c r="R128" s="416">
        <v>1048</v>
      </c>
      <c r="S128" s="416">
        <v>973</v>
      </c>
      <c r="T128" s="416">
        <v>1070</v>
      </c>
      <c r="U128" s="416">
        <v>1069</v>
      </c>
      <c r="V128" s="417">
        <v>966</v>
      </c>
      <c r="W128" s="419">
        <v>1103</v>
      </c>
      <c r="X128" s="414"/>
      <c r="Y128" s="416"/>
      <c r="Z128" s="416">
        <v>17</v>
      </c>
      <c r="AA128" s="448">
        <v>32</v>
      </c>
      <c r="AB128" s="448"/>
      <c r="AC128" s="416"/>
      <c r="AD128" s="416"/>
      <c r="AE128" s="416"/>
      <c r="AF128" s="416"/>
      <c r="AG128" s="416"/>
      <c r="AH128" s="417"/>
      <c r="AI128" s="419"/>
      <c r="AJ128" s="420">
        <f t="shared" si="69"/>
        <v>586</v>
      </c>
      <c r="AK128" s="421">
        <f t="shared" si="70"/>
        <v>687</v>
      </c>
      <c r="AL128" s="421">
        <f t="shared" si="71"/>
        <v>665</v>
      </c>
      <c r="AM128" s="421">
        <f t="shared" si="72"/>
        <v>752</v>
      </c>
      <c r="AN128" s="421">
        <f t="shared" si="73"/>
        <v>778</v>
      </c>
      <c r="AO128" s="421">
        <f t="shared" si="74"/>
        <v>930</v>
      </c>
      <c r="AP128" s="421">
        <f t="shared" si="75"/>
        <v>1048</v>
      </c>
      <c r="AQ128" s="421">
        <f t="shared" si="76"/>
        <v>973</v>
      </c>
      <c r="AR128" s="421">
        <f t="shared" si="77"/>
        <v>1070</v>
      </c>
      <c r="AS128" s="421">
        <f t="shared" si="78"/>
        <v>1069</v>
      </c>
      <c r="AT128" s="421">
        <f t="shared" si="79"/>
        <v>966</v>
      </c>
      <c r="AU128" s="422">
        <f t="shared" si="80"/>
        <v>1103</v>
      </c>
      <c r="AV128" s="423">
        <v>757</v>
      </c>
      <c r="AW128" s="417">
        <v>662</v>
      </c>
      <c r="AX128" s="419">
        <v>713</v>
      </c>
      <c r="AY128" s="414">
        <v>52</v>
      </c>
      <c r="AZ128" s="417">
        <v>52</v>
      </c>
      <c r="BA128" s="419">
        <v>50</v>
      </c>
      <c r="BB128" s="420">
        <f t="shared" si="81"/>
        <v>260</v>
      </c>
      <c r="BC128" s="421">
        <f t="shared" si="82"/>
        <v>252</v>
      </c>
      <c r="BD128" s="422">
        <f t="shared" si="83"/>
        <v>340</v>
      </c>
      <c r="BE128" s="423">
        <v>245</v>
      </c>
      <c r="BF128" s="417">
        <v>267</v>
      </c>
      <c r="BG128" s="419">
        <v>341</v>
      </c>
      <c r="BH128" s="178">
        <v>72</v>
      </c>
      <c r="BI128" s="417">
        <v>92</v>
      </c>
      <c r="BJ128" s="419">
        <v>99</v>
      </c>
      <c r="BK128" s="178">
        <v>109</v>
      </c>
      <c r="BL128" s="417">
        <v>149</v>
      </c>
      <c r="BM128" s="419">
        <v>180</v>
      </c>
      <c r="BN128" s="426">
        <f t="shared" si="84"/>
        <v>352</v>
      </c>
      <c r="BO128" s="427">
        <f t="shared" si="85"/>
        <v>422</v>
      </c>
      <c r="BP128" s="428">
        <f t="shared" si="86"/>
        <v>428</v>
      </c>
      <c r="BQ128" s="178">
        <v>185</v>
      </c>
      <c r="BR128" s="417">
        <v>235</v>
      </c>
      <c r="BS128" s="419">
        <v>232</v>
      </c>
      <c r="BT128" s="198"/>
      <c r="BU128" s="177"/>
      <c r="BV128" s="177"/>
      <c r="BW128" s="417"/>
      <c r="BX128" s="417"/>
      <c r="BY128" s="419"/>
      <c r="BZ128" s="178"/>
      <c r="CA128" s="177"/>
      <c r="CB128" s="177"/>
      <c r="CC128" s="177"/>
      <c r="CD128" s="177"/>
      <c r="CE128" s="482"/>
      <c r="CF128" s="417"/>
      <c r="CG128" s="419"/>
      <c r="CH128" s="178"/>
      <c r="CI128" s="177"/>
      <c r="CJ128" s="177"/>
      <c r="CK128" s="177"/>
      <c r="CL128" s="177"/>
      <c r="CM128" s="177"/>
      <c r="CN128" s="417"/>
      <c r="CO128" s="419"/>
      <c r="CP128" s="420"/>
      <c r="CQ128" s="421"/>
      <c r="CR128" s="421" t="str">
        <f t="shared" si="87"/>
        <v/>
      </c>
      <c r="CS128" s="421" t="str">
        <f t="shared" si="88"/>
        <v/>
      </c>
      <c r="CT128" s="421" t="str">
        <f t="shared" si="89"/>
        <v/>
      </c>
      <c r="CU128" s="421" t="str">
        <f t="shared" si="90"/>
        <v/>
      </c>
      <c r="CV128" s="421" t="str">
        <f t="shared" si="91"/>
        <v/>
      </c>
      <c r="CW128" s="429" t="str">
        <f t="shared" si="92"/>
        <v/>
      </c>
      <c r="CX128" s="449"/>
      <c r="CY128" s="417"/>
      <c r="CZ128" s="419"/>
      <c r="DA128" s="432"/>
      <c r="DB128" s="417"/>
      <c r="DC128" s="419"/>
      <c r="DD128" s="430" t="str">
        <f t="shared" si="93"/>
        <v/>
      </c>
      <c r="DE128" s="431" t="str">
        <f t="shared" si="94"/>
        <v/>
      </c>
      <c r="DF128" s="428" t="str">
        <f t="shared" si="95"/>
        <v/>
      </c>
      <c r="DG128" s="450"/>
      <c r="DH128" s="417"/>
      <c r="DI128" s="419"/>
      <c r="DJ128" s="432"/>
      <c r="DK128" s="417"/>
      <c r="DL128" s="419"/>
      <c r="DM128" s="432"/>
      <c r="DN128" s="417"/>
      <c r="DO128" s="419"/>
      <c r="DP128" s="430" t="str">
        <f t="shared" si="96"/>
        <v/>
      </c>
      <c r="DQ128" s="431" t="str">
        <f t="shared" si="97"/>
        <v/>
      </c>
      <c r="DR128" s="428" t="str">
        <f t="shared" si="98"/>
        <v/>
      </c>
      <c r="DS128" s="432"/>
      <c r="DT128" s="417"/>
      <c r="DU128" s="197"/>
      <c r="DV128" s="410"/>
      <c r="DW128" s="669" t="b">
        <f t="shared" si="107"/>
        <v>1</v>
      </c>
      <c r="DX128" s="663" t="b">
        <f t="shared" si="108"/>
        <v>1</v>
      </c>
      <c r="DY128" s="666" t="b">
        <f t="shared" si="109"/>
        <v>1</v>
      </c>
      <c r="DZ128" s="663" t="b">
        <f t="shared" si="110"/>
        <v>1</v>
      </c>
      <c r="EA128" s="663" t="b">
        <f t="shared" si="111"/>
        <v>1</v>
      </c>
      <c r="EB128" s="666" t="b">
        <f t="shared" si="112"/>
        <v>1</v>
      </c>
      <c r="EC128" s="663" t="b">
        <f t="shared" si="113"/>
        <v>1</v>
      </c>
      <c r="ED128" s="663" t="b">
        <f t="shared" si="99"/>
        <v>1</v>
      </c>
      <c r="EE128" s="666" t="b">
        <f t="shared" si="114"/>
        <v>1</v>
      </c>
      <c r="EF128" s="665" t="b">
        <f t="shared" si="115"/>
        <v>0</v>
      </c>
      <c r="EG128" s="663" t="b">
        <f t="shared" si="116"/>
        <v>0</v>
      </c>
      <c r="EH128" s="666" t="b">
        <f t="shared" si="117"/>
        <v>1</v>
      </c>
      <c r="EI128" s="663" t="b">
        <f t="shared" si="118"/>
        <v>0</v>
      </c>
      <c r="EJ128" s="663" t="b">
        <f t="shared" si="119"/>
        <v>0</v>
      </c>
      <c r="EK128" s="666" t="b">
        <f t="shared" si="120"/>
        <v>1</v>
      </c>
      <c r="EL128" s="663" t="b">
        <f t="shared" si="121"/>
        <v>0</v>
      </c>
      <c r="EM128" s="663" t="b">
        <f t="shared" si="100"/>
        <v>0</v>
      </c>
      <c r="EN128" s="666" t="b">
        <f t="shared" si="122"/>
        <v>1</v>
      </c>
      <c r="EO128" s="401"/>
    </row>
    <row r="129" spans="1:145">
      <c r="A129" s="478" t="s">
        <v>732</v>
      </c>
      <c r="B129" s="479" t="s">
        <v>911</v>
      </c>
      <c r="C129" s="480">
        <v>139861</v>
      </c>
      <c r="D129" s="481">
        <v>4</v>
      </c>
      <c r="E129" s="414">
        <v>1479</v>
      </c>
      <c r="F129" s="416">
        <v>1473</v>
      </c>
      <c r="G129" s="416">
        <v>1385</v>
      </c>
      <c r="H129" s="416">
        <v>1456</v>
      </c>
      <c r="I129" s="417">
        <v>1579</v>
      </c>
      <c r="J129" s="417">
        <v>1683</v>
      </c>
      <c r="K129" s="419">
        <v>1631</v>
      </c>
      <c r="L129" s="414">
        <v>818</v>
      </c>
      <c r="M129" s="416">
        <v>750</v>
      </c>
      <c r="N129" s="416">
        <v>787</v>
      </c>
      <c r="O129" s="448">
        <v>823</v>
      </c>
      <c r="P129" s="448">
        <v>879</v>
      </c>
      <c r="Q129" s="416">
        <v>984</v>
      </c>
      <c r="R129" s="416">
        <v>1027</v>
      </c>
      <c r="S129" s="416">
        <v>918</v>
      </c>
      <c r="T129" s="416">
        <v>1032</v>
      </c>
      <c r="U129" s="416">
        <v>1137</v>
      </c>
      <c r="V129" s="417">
        <v>1198</v>
      </c>
      <c r="W129" s="419">
        <v>1177</v>
      </c>
      <c r="X129" s="414"/>
      <c r="Y129" s="416"/>
      <c r="Z129" s="416">
        <v>1</v>
      </c>
      <c r="AA129" s="448"/>
      <c r="AB129" s="448"/>
      <c r="AC129" s="416"/>
      <c r="AD129" s="416"/>
      <c r="AE129" s="416"/>
      <c r="AF129" s="416"/>
      <c r="AG129" s="416"/>
      <c r="AH129" s="417"/>
      <c r="AI129" s="419"/>
      <c r="AJ129" s="420">
        <f t="shared" si="69"/>
        <v>818</v>
      </c>
      <c r="AK129" s="421">
        <f t="shared" si="70"/>
        <v>750</v>
      </c>
      <c r="AL129" s="421">
        <f t="shared" si="71"/>
        <v>786</v>
      </c>
      <c r="AM129" s="421">
        <f t="shared" si="72"/>
        <v>823</v>
      </c>
      <c r="AN129" s="421">
        <f t="shared" si="73"/>
        <v>879</v>
      </c>
      <c r="AO129" s="421">
        <f t="shared" si="74"/>
        <v>984</v>
      </c>
      <c r="AP129" s="421">
        <f t="shared" si="75"/>
        <v>1027</v>
      </c>
      <c r="AQ129" s="421">
        <f t="shared" si="76"/>
        <v>918</v>
      </c>
      <c r="AR129" s="421">
        <f t="shared" si="77"/>
        <v>1032</v>
      </c>
      <c r="AS129" s="421">
        <f t="shared" si="78"/>
        <v>1137</v>
      </c>
      <c r="AT129" s="421">
        <f t="shared" si="79"/>
        <v>1198</v>
      </c>
      <c r="AU129" s="422">
        <f t="shared" si="80"/>
        <v>1177</v>
      </c>
      <c r="AV129" s="423">
        <v>930</v>
      </c>
      <c r="AW129" s="417">
        <v>1009</v>
      </c>
      <c r="AX129" s="419">
        <v>990</v>
      </c>
      <c r="AY129" s="414">
        <v>110</v>
      </c>
      <c r="AZ129" s="417">
        <v>101</v>
      </c>
      <c r="BA129" s="419">
        <v>125</v>
      </c>
      <c r="BB129" s="420">
        <f t="shared" si="81"/>
        <v>97</v>
      </c>
      <c r="BC129" s="421">
        <f t="shared" si="82"/>
        <v>88</v>
      </c>
      <c r="BD129" s="422">
        <f t="shared" si="83"/>
        <v>62</v>
      </c>
      <c r="BE129" s="423">
        <v>409</v>
      </c>
      <c r="BF129" s="417">
        <v>409</v>
      </c>
      <c r="BG129" s="419">
        <v>498</v>
      </c>
      <c r="BH129" s="178">
        <v>29</v>
      </c>
      <c r="BI129" s="417">
        <v>49</v>
      </c>
      <c r="BJ129" s="419">
        <v>51</v>
      </c>
      <c r="BK129" s="178">
        <v>249</v>
      </c>
      <c r="BL129" s="417">
        <v>320</v>
      </c>
      <c r="BM129" s="419">
        <v>299</v>
      </c>
      <c r="BN129" s="426">
        <f t="shared" si="84"/>
        <v>192</v>
      </c>
      <c r="BO129" s="427">
        <f t="shared" si="85"/>
        <v>206</v>
      </c>
      <c r="BP129" s="428">
        <f t="shared" si="86"/>
        <v>179</v>
      </c>
      <c r="BQ129" s="178">
        <v>310</v>
      </c>
      <c r="BR129" s="417">
        <v>298</v>
      </c>
      <c r="BS129" s="419">
        <v>366</v>
      </c>
      <c r="BT129" s="198"/>
      <c r="BU129" s="177"/>
      <c r="BV129" s="177"/>
      <c r="BW129" s="417"/>
      <c r="BX129" s="417"/>
      <c r="BY129" s="419"/>
      <c r="BZ129" s="178"/>
      <c r="CA129" s="177"/>
      <c r="CB129" s="177"/>
      <c r="CC129" s="177"/>
      <c r="CD129" s="177"/>
      <c r="CE129" s="482"/>
      <c r="CF129" s="417"/>
      <c r="CG129" s="419"/>
      <c r="CH129" s="178"/>
      <c r="CI129" s="177"/>
      <c r="CJ129" s="177"/>
      <c r="CK129" s="177"/>
      <c r="CL129" s="177"/>
      <c r="CM129" s="177"/>
      <c r="CN129" s="417"/>
      <c r="CO129" s="419"/>
      <c r="CP129" s="420"/>
      <c r="CQ129" s="421"/>
      <c r="CR129" s="421" t="str">
        <f t="shared" si="87"/>
        <v/>
      </c>
      <c r="CS129" s="421" t="str">
        <f t="shared" si="88"/>
        <v/>
      </c>
      <c r="CT129" s="421" t="str">
        <f t="shared" si="89"/>
        <v/>
      </c>
      <c r="CU129" s="421" t="str">
        <f t="shared" si="90"/>
        <v/>
      </c>
      <c r="CV129" s="421" t="str">
        <f t="shared" si="91"/>
        <v/>
      </c>
      <c r="CW129" s="429" t="str">
        <f t="shared" si="92"/>
        <v/>
      </c>
      <c r="CX129" s="449"/>
      <c r="CY129" s="417"/>
      <c r="CZ129" s="419"/>
      <c r="DA129" s="432"/>
      <c r="DB129" s="417"/>
      <c r="DC129" s="419"/>
      <c r="DD129" s="430" t="str">
        <f t="shared" si="93"/>
        <v/>
      </c>
      <c r="DE129" s="431" t="str">
        <f t="shared" si="94"/>
        <v/>
      </c>
      <c r="DF129" s="428" t="str">
        <f t="shared" si="95"/>
        <v/>
      </c>
      <c r="DG129" s="450"/>
      <c r="DH129" s="417"/>
      <c r="DI129" s="419"/>
      <c r="DJ129" s="432"/>
      <c r="DK129" s="417"/>
      <c r="DL129" s="419"/>
      <c r="DM129" s="432"/>
      <c r="DN129" s="417"/>
      <c r="DO129" s="419"/>
      <c r="DP129" s="430" t="str">
        <f t="shared" si="96"/>
        <v/>
      </c>
      <c r="DQ129" s="431" t="str">
        <f t="shared" si="97"/>
        <v/>
      </c>
      <c r="DR129" s="428" t="str">
        <f t="shared" si="98"/>
        <v/>
      </c>
      <c r="DS129" s="432"/>
      <c r="DT129" s="417"/>
      <c r="DU129" s="197"/>
      <c r="DV129" s="410"/>
      <c r="DW129" s="669" t="b">
        <f t="shared" si="107"/>
        <v>1</v>
      </c>
      <c r="DX129" s="663" t="b">
        <f t="shared" si="108"/>
        <v>1</v>
      </c>
      <c r="DY129" s="666" t="b">
        <f t="shared" si="109"/>
        <v>1</v>
      </c>
      <c r="DZ129" s="663" t="b">
        <f t="shared" si="110"/>
        <v>1</v>
      </c>
      <c r="EA129" s="663" t="b">
        <f t="shared" si="111"/>
        <v>1</v>
      </c>
      <c r="EB129" s="666" t="b">
        <f t="shared" si="112"/>
        <v>1</v>
      </c>
      <c r="EC129" s="663" t="b">
        <f t="shared" si="113"/>
        <v>1</v>
      </c>
      <c r="ED129" s="663" t="b">
        <f t="shared" si="99"/>
        <v>1</v>
      </c>
      <c r="EE129" s="666" t="b">
        <f t="shared" si="114"/>
        <v>1</v>
      </c>
      <c r="EF129" s="665" t="b">
        <f t="shared" si="115"/>
        <v>0</v>
      </c>
      <c r="EG129" s="663" t="b">
        <f t="shared" si="116"/>
        <v>0</v>
      </c>
      <c r="EH129" s="666" t="b">
        <f t="shared" si="117"/>
        <v>1</v>
      </c>
      <c r="EI129" s="663" t="b">
        <f t="shared" si="118"/>
        <v>0</v>
      </c>
      <c r="EJ129" s="663" t="b">
        <f t="shared" si="119"/>
        <v>0</v>
      </c>
      <c r="EK129" s="666" t="b">
        <f t="shared" si="120"/>
        <v>1</v>
      </c>
      <c r="EL129" s="663" t="b">
        <f t="shared" si="121"/>
        <v>0</v>
      </c>
      <c r="EM129" s="663" t="b">
        <f t="shared" si="100"/>
        <v>0</v>
      </c>
      <c r="EN129" s="666" t="b">
        <f t="shared" si="122"/>
        <v>1</v>
      </c>
      <c r="EO129" s="401"/>
    </row>
    <row r="130" spans="1:145">
      <c r="A130" s="478" t="s">
        <v>732</v>
      </c>
      <c r="B130" s="479" t="s">
        <v>912</v>
      </c>
      <c r="C130" s="480">
        <v>140164</v>
      </c>
      <c r="D130" s="481">
        <v>4</v>
      </c>
      <c r="E130" s="414">
        <v>4124</v>
      </c>
      <c r="F130" s="416">
        <v>4500</v>
      </c>
      <c r="G130" s="416">
        <v>4035</v>
      </c>
      <c r="H130" s="416">
        <v>4550</v>
      </c>
      <c r="I130" s="417">
        <v>4830</v>
      </c>
      <c r="J130" s="417">
        <v>4644</v>
      </c>
      <c r="K130" s="419">
        <v>5114</v>
      </c>
      <c r="L130" s="414">
        <v>1143</v>
      </c>
      <c r="M130" s="416">
        <v>1020</v>
      </c>
      <c r="N130" s="416">
        <v>1223</v>
      </c>
      <c r="O130" s="448">
        <v>1228</v>
      </c>
      <c r="P130" s="448">
        <v>1314</v>
      </c>
      <c r="Q130" s="416">
        <v>1822</v>
      </c>
      <c r="R130" s="416">
        <v>2074</v>
      </c>
      <c r="S130" s="416">
        <v>1658</v>
      </c>
      <c r="T130" s="416">
        <v>2083</v>
      </c>
      <c r="U130" s="416">
        <v>2411</v>
      </c>
      <c r="V130" s="417">
        <v>2330</v>
      </c>
      <c r="W130" s="419">
        <v>2639</v>
      </c>
      <c r="X130" s="414"/>
      <c r="Y130" s="416"/>
      <c r="Z130" s="416"/>
      <c r="AA130" s="448"/>
      <c r="AB130" s="448"/>
      <c r="AC130" s="416"/>
      <c r="AD130" s="416"/>
      <c r="AE130" s="416"/>
      <c r="AF130" s="416"/>
      <c r="AG130" s="416"/>
      <c r="AH130" s="417"/>
      <c r="AI130" s="419"/>
      <c r="AJ130" s="420">
        <f t="shared" si="69"/>
        <v>1143</v>
      </c>
      <c r="AK130" s="421">
        <f t="shared" si="70"/>
        <v>1020</v>
      </c>
      <c r="AL130" s="421">
        <f t="shared" si="71"/>
        <v>1223</v>
      </c>
      <c r="AM130" s="421">
        <f t="shared" si="72"/>
        <v>1228</v>
      </c>
      <c r="AN130" s="421">
        <f t="shared" si="73"/>
        <v>1314</v>
      </c>
      <c r="AO130" s="421">
        <f t="shared" si="74"/>
        <v>1822</v>
      </c>
      <c r="AP130" s="421">
        <f t="shared" si="75"/>
        <v>2074</v>
      </c>
      <c r="AQ130" s="421">
        <f t="shared" si="76"/>
        <v>1658</v>
      </c>
      <c r="AR130" s="421">
        <f t="shared" si="77"/>
        <v>2083</v>
      </c>
      <c r="AS130" s="421">
        <f t="shared" si="78"/>
        <v>2411</v>
      </c>
      <c r="AT130" s="421">
        <f t="shared" si="79"/>
        <v>2330</v>
      </c>
      <c r="AU130" s="422">
        <f t="shared" si="80"/>
        <v>2639</v>
      </c>
      <c r="AV130" s="423">
        <v>1837</v>
      </c>
      <c r="AW130" s="417">
        <v>1774</v>
      </c>
      <c r="AX130" s="419">
        <v>1978</v>
      </c>
      <c r="AY130" s="414">
        <v>156</v>
      </c>
      <c r="AZ130" s="417">
        <v>167</v>
      </c>
      <c r="BA130" s="419">
        <v>218</v>
      </c>
      <c r="BB130" s="420">
        <f t="shared" si="81"/>
        <v>418</v>
      </c>
      <c r="BC130" s="421">
        <f t="shared" si="82"/>
        <v>389</v>
      </c>
      <c r="BD130" s="422">
        <f t="shared" si="83"/>
        <v>443</v>
      </c>
      <c r="BE130" s="423">
        <v>429</v>
      </c>
      <c r="BF130" s="417">
        <v>646</v>
      </c>
      <c r="BG130" s="419">
        <v>793</v>
      </c>
      <c r="BH130" s="178">
        <v>184</v>
      </c>
      <c r="BI130" s="417">
        <v>225</v>
      </c>
      <c r="BJ130" s="419">
        <v>216</v>
      </c>
      <c r="BK130" s="178">
        <v>207</v>
      </c>
      <c r="BL130" s="417">
        <v>317</v>
      </c>
      <c r="BM130" s="419">
        <v>384</v>
      </c>
      <c r="BN130" s="426">
        <f t="shared" si="84"/>
        <v>494</v>
      </c>
      <c r="BO130" s="427">
        <f t="shared" si="85"/>
        <v>634</v>
      </c>
      <c r="BP130" s="428">
        <f t="shared" si="86"/>
        <v>681</v>
      </c>
      <c r="BQ130" s="178">
        <v>451</v>
      </c>
      <c r="BR130" s="417">
        <v>416</v>
      </c>
      <c r="BS130" s="419">
        <v>515</v>
      </c>
      <c r="BT130" s="198"/>
      <c r="BU130" s="177"/>
      <c r="BV130" s="177"/>
      <c r="BW130" s="417"/>
      <c r="BX130" s="417"/>
      <c r="BY130" s="419"/>
      <c r="BZ130" s="178"/>
      <c r="CA130" s="177"/>
      <c r="CB130" s="177"/>
      <c r="CC130" s="177"/>
      <c r="CD130" s="177"/>
      <c r="CE130" s="482"/>
      <c r="CF130" s="417"/>
      <c r="CG130" s="419"/>
      <c r="CH130" s="178"/>
      <c r="CI130" s="177"/>
      <c r="CJ130" s="177"/>
      <c r="CK130" s="177"/>
      <c r="CL130" s="177"/>
      <c r="CM130" s="177"/>
      <c r="CN130" s="417"/>
      <c r="CO130" s="419"/>
      <c r="CP130" s="420"/>
      <c r="CQ130" s="421"/>
      <c r="CR130" s="421" t="str">
        <f t="shared" si="87"/>
        <v/>
      </c>
      <c r="CS130" s="421" t="str">
        <f t="shared" si="88"/>
        <v/>
      </c>
      <c r="CT130" s="421" t="str">
        <f t="shared" si="89"/>
        <v/>
      </c>
      <c r="CU130" s="421" t="str">
        <f t="shared" si="90"/>
        <v/>
      </c>
      <c r="CV130" s="421" t="str">
        <f t="shared" si="91"/>
        <v/>
      </c>
      <c r="CW130" s="429" t="str">
        <f t="shared" si="92"/>
        <v/>
      </c>
      <c r="CX130" s="449"/>
      <c r="CY130" s="417"/>
      <c r="CZ130" s="419"/>
      <c r="DA130" s="432"/>
      <c r="DB130" s="417"/>
      <c r="DC130" s="419"/>
      <c r="DD130" s="430" t="str">
        <f t="shared" si="93"/>
        <v/>
      </c>
      <c r="DE130" s="431" t="str">
        <f t="shared" si="94"/>
        <v/>
      </c>
      <c r="DF130" s="428" t="str">
        <f t="shared" si="95"/>
        <v/>
      </c>
      <c r="DG130" s="450"/>
      <c r="DH130" s="417"/>
      <c r="DI130" s="419"/>
      <c r="DJ130" s="432"/>
      <c r="DK130" s="417"/>
      <c r="DL130" s="419"/>
      <c r="DM130" s="432"/>
      <c r="DN130" s="417"/>
      <c r="DO130" s="419"/>
      <c r="DP130" s="430" t="str">
        <f t="shared" si="96"/>
        <v/>
      </c>
      <c r="DQ130" s="431" t="str">
        <f t="shared" si="97"/>
        <v/>
      </c>
      <c r="DR130" s="428" t="str">
        <f t="shared" si="98"/>
        <v/>
      </c>
      <c r="DS130" s="432"/>
      <c r="DT130" s="417"/>
      <c r="DU130" s="197"/>
      <c r="DV130" s="410"/>
      <c r="DW130" s="669" t="b">
        <f t="shared" si="107"/>
        <v>1</v>
      </c>
      <c r="DX130" s="663" t="b">
        <f t="shared" si="108"/>
        <v>1</v>
      </c>
      <c r="DY130" s="666" t="b">
        <f t="shared" si="109"/>
        <v>1</v>
      </c>
      <c r="DZ130" s="663" t="b">
        <f t="shared" si="110"/>
        <v>1</v>
      </c>
      <c r="EA130" s="663" t="b">
        <f t="shared" si="111"/>
        <v>1</v>
      </c>
      <c r="EB130" s="666" t="b">
        <f t="shared" si="112"/>
        <v>1</v>
      </c>
      <c r="EC130" s="663" t="b">
        <f t="shared" si="113"/>
        <v>1</v>
      </c>
      <c r="ED130" s="663" t="b">
        <f t="shared" si="99"/>
        <v>1</v>
      </c>
      <c r="EE130" s="666" t="b">
        <f t="shared" si="114"/>
        <v>1</v>
      </c>
      <c r="EF130" s="665" t="b">
        <f t="shared" si="115"/>
        <v>0</v>
      </c>
      <c r="EG130" s="663" t="b">
        <f t="shared" si="116"/>
        <v>0</v>
      </c>
      <c r="EH130" s="666" t="b">
        <f t="shared" si="117"/>
        <v>1</v>
      </c>
      <c r="EI130" s="663" t="b">
        <f t="shared" si="118"/>
        <v>0</v>
      </c>
      <c r="EJ130" s="663" t="b">
        <f t="shared" si="119"/>
        <v>0</v>
      </c>
      <c r="EK130" s="666" t="b">
        <f t="shared" si="120"/>
        <v>1</v>
      </c>
      <c r="EL130" s="663" t="b">
        <f t="shared" si="121"/>
        <v>0</v>
      </c>
      <c r="EM130" s="663" t="b">
        <f t="shared" si="100"/>
        <v>0</v>
      </c>
      <c r="EN130" s="666" t="b">
        <f t="shared" si="122"/>
        <v>1</v>
      </c>
      <c r="EO130" s="401"/>
    </row>
    <row r="131" spans="1:145">
      <c r="A131" s="478" t="s">
        <v>732</v>
      </c>
      <c r="B131" s="479" t="s">
        <v>913</v>
      </c>
      <c r="C131" s="480">
        <v>138983</v>
      </c>
      <c r="D131" s="481">
        <v>5</v>
      </c>
      <c r="E131" s="414">
        <v>1449</v>
      </c>
      <c r="F131" s="416">
        <v>1536</v>
      </c>
      <c r="G131" s="416">
        <v>1587</v>
      </c>
      <c r="H131" s="416">
        <v>1663</v>
      </c>
      <c r="I131" s="417">
        <v>1666</v>
      </c>
      <c r="J131" s="417">
        <v>1539</v>
      </c>
      <c r="K131" s="419">
        <v>1509</v>
      </c>
      <c r="L131" s="414">
        <v>722</v>
      </c>
      <c r="M131" s="416">
        <v>662</v>
      </c>
      <c r="N131" s="416">
        <v>697</v>
      </c>
      <c r="O131" s="448">
        <v>657</v>
      </c>
      <c r="P131" s="448">
        <v>719</v>
      </c>
      <c r="Q131" s="416">
        <v>696</v>
      </c>
      <c r="R131" s="416">
        <v>717</v>
      </c>
      <c r="S131" s="416">
        <v>767</v>
      </c>
      <c r="T131" s="416">
        <v>844</v>
      </c>
      <c r="U131" s="416">
        <v>857</v>
      </c>
      <c r="V131" s="417">
        <v>804</v>
      </c>
      <c r="W131" s="419">
        <v>753</v>
      </c>
      <c r="X131" s="414"/>
      <c r="Y131" s="416"/>
      <c r="Z131" s="416"/>
      <c r="AA131" s="448"/>
      <c r="AB131" s="448"/>
      <c r="AC131" s="416"/>
      <c r="AD131" s="416"/>
      <c r="AE131" s="416"/>
      <c r="AF131" s="416"/>
      <c r="AG131" s="416"/>
      <c r="AH131" s="417"/>
      <c r="AI131" s="419"/>
      <c r="AJ131" s="420">
        <f t="shared" si="69"/>
        <v>722</v>
      </c>
      <c r="AK131" s="421">
        <f t="shared" si="70"/>
        <v>662</v>
      </c>
      <c r="AL131" s="421">
        <f t="shared" si="71"/>
        <v>697</v>
      </c>
      <c r="AM131" s="421">
        <f t="shared" si="72"/>
        <v>657</v>
      </c>
      <c r="AN131" s="421">
        <f t="shared" si="73"/>
        <v>719</v>
      </c>
      <c r="AO131" s="421">
        <f t="shared" si="74"/>
        <v>696</v>
      </c>
      <c r="AP131" s="421">
        <f t="shared" si="75"/>
        <v>717</v>
      </c>
      <c r="AQ131" s="421">
        <f t="shared" si="76"/>
        <v>767</v>
      </c>
      <c r="AR131" s="421">
        <f t="shared" si="77"/>
        <v>844</v>
      </c>
      <c r="AS131" s="421">
        <f t="shared" si="78"/>
        <v>857</v>
      </c>
      <c r="AT131" s="421">
        <f t="shared" si="79"/>
        <v>804</v>
      </c>
      <c r="AU131" s="422">
        <f t="shared" si="80"/>
        <v>753</v>
      </c>
      <c r="AV131" s="423">
        <v>565</v>
      </c>
      <c r="AW131" s="417">
        <v>551</v>
      </c>
      <c r="AX131" s="419">
        <v>538</v>
      </c>
      <c r="AY131" s="414">
        <v>29</v>
      </c>
      <c r="AZ131" s="417">
        <v>35</v>
      </c>
      <c r="BA131" s="419">
        <v>26</v>
      </c>
      <c r="BB131" s="420">
        <f t="shared" si="81"/>
        <v>263</v>
      </c>
      <c r="BC131" s="421">
        <f t="shared" si="82"/>
        <v>218</v>
      </c>
      <c r="BD131" s="422">
        <f t="shared" si="83"/>
        <v>189</v>
      </c>
      <c r="BE131" s="423">
        <v>175</v>
      </c>
      <c r="BF131" s="417">
        <v>144</v>
      </c>
      <c r="BG131" s="419">
        <v>148</v>
      </c>
      <c r="BH131" s="178">
        <v>57</v>
      </c>
      <c r="BI131" s="417">
        <v>89</v>
      </c>
      <c r="BJ131" s="419">
        <v>96</v>
      </c>
      <c r="BK131" s="178">
        <v>113</v>
      </c>
      <c r="BL131" s="417">
        <v>103</v>
      </c>
      <c r="BM131" s="419">
        <v>100</v>
      </c>
      <c r="BN131" s="426">
        <f t="shared" si="84"/>
        <v>374</v>
      </c>
      <c r="BO131" s="427">
        <f t="shared" si="85"/>
        <v>360</v>
      </c>
      <c r="BP131" s="428">
        <f t="shared" si="86"/>
        <v>373</v>
      </c>
      <c r="BQ131" s="178">
        <v>204</v>
      </c>
      <c r="BR131" s="417">
        <v>167</v>
      </c>
      <c r="BS131" s="419">
        <v>205</v>
      </c>
      <c r="BT131" s="198"/>
      <c r="BU131" s="177"/>
      <c r="BV131" s="177"/>
      <c r="BW131" s="417"/>
      <c r="BX131" s="417"/>
      <c r="BY131" s="419"/>
      <c r="BZ131" s="178"/>
      <c r="CA131" s="177"/>
      <c r="CB131" s="177"/>
      <c r="CC131" s="177"/>
      <c r="CD131" s="177"/>
      <c r="CE131" s="482"/>
      <c r="CF131" s="417"/>
      <c r="CG131" s="419"/>
      <c r="CH131" s="178"/>
      <c r="CI131" s="177"/>
      <c r="CJ131" s="177"/>
      <c r="CK131" s="177"/>
      <c r="CL131" s="177"/>
      <c r="CM131" s="177"/>
      <c r="CN131" s="417"/>
      <c r="CO131" s="419"/>
      <c r="CP131" s="420"/>
      <c r="CQ131" s="421"/>
      <c r="CR131" s="421" t="str">
        <f t="shared" si="87"/>
        <v/>
      </c>
      <c r="CS131" s="421" t="str">
        <f t="shared" si="88"/>
        <v/>
      </c>
      <c r="CT131" s="421" t="str">
        <f t="shared" si="89"/>
        <v/>
      </c>
      <c r="CU131" s="421" t="str">
        <f t="shared" si="90"/>
        <v/>
      </c>
      <c r="CV131" s="421" t="str">
        <f t="shared" si="91"/>
        <v/>
      </c>
      <c r="CW131" s="429" t="str">
        <f t="shared" si="92"/>
        <v/>
      </c>
      <c r="CX131" s="449"/>
      <c r="CY131" s="417"/>
      <c r="CZ131" s="419"/>
      <c r="DA131" s="432"/>
      <c r="DB131" s="417"/>
      <c r="DC131" s="419"/>
      <c r="DD131" s="430" t="str">
        <f t="shared" si="93"/>
        <v/>
      </c>
      <c r="DE131" s="431" t="str">
        <f t="shared" si="94"/>
        <v/>
      </c>
      <c r="DF131" s="428" t="str">
        <f t="shared" si="95"/>
        <v/>
      </c>
      <c r="DG131" s="450"/>
      <c r="DH131" s="417"/>
      <c r="DI131" s="419"/>
      <c r="DJ131" s="432"/>
      <c r="DK131" s="417"/>
      <c r="DL131" s="419"/>
      <c r="DM131" s="432"/>
      <c r="DN131" s="417"/>
      <c r="DO131" s="419"/>
      <c r="DP131" s="430" t="str">
        <f t="shared" si="96"/>
        <v/>
      </c>
      <c r="DQ131" s="431" t="str">
        <f t="shared" si="97"/>
        <v/>
      </c>
      <c r="DR131" s="428" t="str">
        <f t="shared" si="98"/>
        <v/>
      </c>
      <c r="DS131" s="432"/>
      <c r="DT131" s="417"/>
      <c r="DU131" s="197"/>
      <c r="DV131" s="410"/>
      <c r="DW131" s="669" t="b">
        <f t="shared" si="107"/>
        <v>1</v>
      </c>
      <c r="DX131" s="663" t="b">
        <f t="shared" si="108"/>
        <v>1</v>
      </c>
      <c r="DY131" s="666" t="b">
        <f t="shared" si="109"/>
        <v>1</v>
      </c>
      <c r="DZ131" s="663" t="b">
        <f t="shared" si="110"/>
        <v>1</v>
      </c>
      <c r="EA131" s="663" t="b">
        <f t="shared" si="111"/>
        <v>1</v>
      </c>
      <c r="EB131" s="666" t="b">
        <f t="shared" si="112"/>
        <v>1</v>
      </c>
      <c r="EC131" s="663" t="b">
        <f t="shared" si="113"/>
        <v>1</v>
      </c>
      <c r="ED131" s="663" t="b">
        <f t="shared" si="99"/>
        <v>1</v>
      </c>
      <c r="EE131" s="666" t="b">
        <f t="shared" si="114"/>
        <v>1</v>
      </c>
      <c r="EF131" s="665" t="b">
        <f t="shared" si="115"/>
        <v>0</v>
      </c>
      <c r="EG131" s="663" t="b">
        <f t="shared" si="116"/>
        <v>0</v>
      </c>
      <c r="EH131" s="666" t="b">
        <f t="shared" si="117"/>
        <v>1</v>
      </c>
      <c r="EI131" s="663" t="b">
        <f t="shared" si="118"/>
        <v>0</v>
      </c>
      <c r="EJ131" s="663" t="b">
        <f t="shared" si="119"/>
        <v>0</v>
      </c>
      <c r="EK131" s="666" t="b">
        <f t="shared" si="120"/>
        <v>1</v>
      </c>
      <c r="EL131" s="663" t="b">
        <f t="shared" si="121"/>
        <v>0</v>
      </c>
      <c r="EM131" s="663" t="b">
        <f t="shared" si="100"/>
        <v>0</v>
      </c>
      <c r="EN131" s="666" t="b">
        <f t="shared" si="122"/>
        <v>1</v>
      </c>
      <c r="EO131" s="401"/>
    </row>
    <row r="132" spans="1:145">
      <c r="A132" s="478" t="s">
        <v>732</v>
      </c>
      <c r="B132" s="479" t="s">
        <v>914</v>
      </c>
      <c r="C132" s="480">
        <v>139719</v>
      </c>
      <c r="D132" s="481">
        <v>5</v>
      </c>
      <c r="E132" s="414">
        <v>543</v>
      </c>
      <c r="F132" s="416">
        <v>668</v>
      </c>
      <c r="G132" s="416">
        <v>602</v>
      </c>
      <c r="H132" s="416">
        <v>426</v>
      </c>
      <c r="I132" s="417">
        <v>680</v>
      </c>
      <c r="J132" s="417">
        <v>845</v>
      </c>
      <c r="K132" s="419">
        <v>1213</v>
      </c>
      <c r="L132" s="414">
        <v>502</v>
      </c>
      <c r="M132" s="416">
        <v>431</v>
      </c>
      <c r="N132" s="416">
        <v>406</v>
      </c>
      <c r="O132" s="448">
        <v>344</v>
      </c>
      <c r="P132" s="448">
        <v>408</v>
      </c>
      <c r="Q132" s="416">
        <v>370</v>
      </c>
      <c r="R132" s="416">
        <v>487</v>
      </c>
      <c r="S132" s="416">
        <v>443</v>
      </c>
      <c r="T132" s="416">
        <v>312</v>
      </c>
      <c r="U132" s="416">
        <v>479</v>
      </c>
      <c r="V132" s="417">
        <v>707</v>
      </c>
      <c r="W132" s="419">
        <v>1074</v>
      </c>
      <c r="X132" s="414"/>
      <c r="Y132" s="416"/>
      <c r="Z132" s="416"/>
      <c r="AA132" s="448"/>
      <c r="AB132" s="448"/>
      <c r="AC132" s="416"/>
      <c r="AD132" s="416"/>
      <c r="AE132" s="416"/>
      <c r="AF132" s="416"/>
      <c r="AG132" s="416"/>
      <c r="AH132" s="417"/>
      <c r="AI132" s="419"/>
      <c r="AJ132" s="420">
        <f t="shared" si="69"/>
        <v>502</v>
      </c>
      <c r="AK132" s="421">
        <f t="shared" si="70"/>
        <v>431</v>
      </c>
      <c r="AL132" s="421">
        <f t="shared" si="71"/>
        <v>406</v>
      </c>
      <c r="AM132" s="421">
        <f t="shared" si="72"/>
        <v>344</v>
      </c>
      <c r="AN132" s="421">
        <f t="shared" si="73"/>
        <v>408</v>
      </c>
      <c r="AO132" s="421">
        <f t="shared" si="74"/>
        <v>370</v>
      </c>
      <c r="AP132" s="421">
        <f t="shared" si="75"/>
        <v>487</v>
      </c>
      <c r="AQ132" s="421">
        <f t="shared" si="76"/>
        <v>443</v>
      </c>
      <c r="AR132" s="421">
        <f t="shared" si="77"/>
        <v>312</v>
      </c>
      <c r="AS132" s="421">
        <f t="shared" si="78"/>
        <v>479</v>
      </c>
      <c r="AT132" s="421">
        <f t="shared" si="79"/>
        <v>707</v>
      </c>
      <c r="AU132" s="422">
        <f t="shared" si="80"/>
        <v>1074</v>
      </c>
      <c r="AV132" s="423">
        <v>364</v>
      </c>
      <c r="AW132" s="417">
        <v>525</v>
      </c>
      <c r="AX132" s="419">
        <v>764</v>
      </c>
      <c r="AY132" s="414">
        <v>25</v>
      </c>
      <c r="AZ132" s="417">
        <v>34</v>
      </c>
      <c r="BA132" s="419">
        <v>56</v>
      </c>
      <c r="BB132" s="420">
        <f t="shared" si="81"/>
        <v>90</v>
      </c>
      <c r="BC132" s="421">
        <f t="shared" si="82"/>
        <v>148</v>
      </c>
      <c r="BD132" s="422">
        <f t="shared" si="83"/>
        <v>254</v>
      </c>
      <c r="BE132" s="423">
        <v>132</v>
      </c>
      <c r="BF132" s="417">
        <v>128</v>
      </c>
      <c r="BG132" s="419">
        <v>149</v>
      </c>
      <c r="BH132" s="178">
        <v>20</v>
      </c>
      <c r="BI132" s="417">
        <v>12</v>
      </c>
      <c r="BJ132" s="419">
        <v>36</v>
      </c>
      <c r="BK132" s="178">
        <v>87</v>
      </c>
      <c r="BL132" s="417">
        <v>85</v>
      </c>
      <c r="BM132" s="419">
        <v>117</v>
      </c>
      <c r="BN132" s="426">
        <f t="shared" si="84"/>
        <v>169</v>
      </c>
      <c r="BO132" s="427">
        <f t="shared" si="85"/>
        <v>145</v>
      </c>
      <c r="BP132" s="428">
        <f t="shared" si="86"/>
        <v>185</v>
      </c>
      <c r="BQ132" s="178">
        <v>189</v>
      </c>
      <c r="BR132" s="417">
        <v>151</v>
      </c>
      <c r="BS132" s="419">
        <v>123</v>
      </c>
      <c r="BT132" s="198"/>
      <c r="BU132" s="177"/>
      <c r="BV132" s="177"/>
      <c r="BW132" s="417"/>
      <c r="BX132" s="417"/>
      <c r="BY132" s="419"/>
      <c r="BZ132" s="178"/>
      <c r="CA132" s="177"/>
      <c r="CB132" s="177"/>
      <c r="CC132" s="177"/>
      <c r="CD132" s="177"/>
      <c r="CE132" s="482"/>
      <c r="CF132" s="417"/>
      <c r="CG132" s="419"/>
      <c r="CH132" s="178"/>
      <c r="CI132" s="177"/>
      <c r="CJ132" s="177"/>
      <c r="CK132" s="177"/>
      <c r="CL132" s="177"/>
      <c r="CM132" s="177"/>
      <c r="CN132" s="417"/>
      <c r="CO132" s="419"/>
      <c r="CP132" s="420"/>
      <c r="CQ132" s="421"/>
      <c r="CR132" s="421" t="str">
        <f t="shared" si="87"/>
        <v/>
      </c>
      <c r="CS132" s="421" t="str">
        <f t="shared" si="88"/>
        <v/>
      </c>
      <c r="CT132" s="421" t="str">
        <f t="shared" si="89"/>
        <v/>
      </c>
      <c r="CU132" s="421" t="str">
        <f t="shared" si="90"/>
        <v/>
      </c>
      <c r="CV132" s="421" t="str">
        <f t="shared" si="91"/>
        <v/>
      </c>
      <c r="CW132" s="429" t="str">
        <f t="shared" si="92"/>
        <v/>
      </c>
      <c r="CX132" s="449"/>
      <c r="CY132" s="417"/>
      <c r="CZ132" s="419"/>
      <c r="DA132" s="432"/>
      <c r="DB132" s="417"/>
      <c r="DC132" s="419"/>
      <c r="DD132" s="430" t="str">
        <f t="shared" si="93"/>
        <v/>
      </c>
      <c r="DE132" s="431" t="str">
        <f t="shared" si="94"/>
        <v/>
      </c>
      <c r="DF132" s="428" t="str">
        <f t="shared" si="95"/>
        <v/>
      </c>
      <c r="DG132" s="450"/>
      <c r="DH132" s="417"/>
      <c r="DI132" s="419"/>
      <c r="DJ132" s="432"/>
      <c r="DK132" s="417"/>
      <c r="DL132" s="419"/>
      <c r="DM132" s="432"/>
      <c r="DN132" s="417"/>
      <c r="DO132" s="419"/>
      <c r="DP132" s="430" t="str">
        <f t="shared" si="96"/>
        <v/>
      </c>
      <c r="DQ132" s="431" t="str">
        <f t="shared" si="97"/>
        <v/>
      </c>
      <c r="DR132" s="428" t="str">
        <f t="shared" si="98"/>
        <v/>
      </c>
      <c r="DS132" s="432"/>
      <c r="DT132" s="417"/>
      <c r="DU132" s="197"/>
      <c r="DV132" s="410"/>
      <c r="DW132" s="669" t="b">
        <f t="shared" si="107"/>
        <v>1</v>
      </c>
      <c r="DX132" s="663" t="b">
        <f t="shared" si="108"/>
        <v>1</v>
      </c>
      <c r="DY132" s="666" t="b">
        <f t="shared" si="109"/>
        <v>1</v>
      </c>
      <c r="DZ132" s="663" t="b">
        <f t="shared" si="110"/>
        <v>1</v>
      </c>
      <c r="EA132" s="663" t="b">
        <f t="shared" si="111"/>
        <v>1</v>
      </c>
      <c r="EB132" s="666" t="b">
        <f t="shared" si="112"/>
        <v>1</v>
      </c>
      <c r="EC132" s="663" t="b">
        <f t="shared" si="113"/>
        <v>1</v>
      </c>
      <c r="ED132" s="663" t="b">
        <f t="shared" si="99"/>
        <v>1</v>
      </c>
      <c r="EE132" s="666" t="b">
        <f t="shared" si="114"/>
        <v>1</v>
      </c>
      <c r="EF132" s="665" t="b">
        <f t="shared" si="115"/>
        <v>0</v>
      </c>
      <c r="EG132" s="663" t="b">
        <f t="shared" si="116"/>
        <v>0</v>
      </c>
      <c r="EH132" s="666" t="b">
        <f t="shared" si="117"/>
        <v>1</v>
      </c>
      <c r="EI132" s="663" t="b">
        <f t="shared" si="118"/>
        <v>0</v>
      </c>
      <c r="EJ132" s="663" t="b">
        <f t="shared" si="119"/>
        <v>0</v>
      </c>
      <c r="EK132" s="666" t="b">
        <f t="shared" si="120"/>
        <v>1</v>
      </c>
      <c r="EL132" s="663" t="b">
        <f t="shared" si="121"/>
        <v>0</v>
      </c>
      <c r="EM132" s="663" t="b">
        <f t="shared" si="100"/>
        <v>0</v>
      </c>
      <c r="EN132" s="666" t="b">
        <f t="shared" si="122"/>
        <v>1</v>
      </c>
      <c r="EO132" s="401"/>
    </row>
    <row r="133" spans="1:145">
      <c r="A133" s="478" t="s">
        <v>732</v>
      </c>
      <c r="B133" s="479" t="s">
        <v>915</v>
      </c>
      <c r="C133" s="480">
        <v>139764</v>
      </c>
      <c r="D133" s="481">
        <v>5</v>
      </c>
      <c r="E133" s="414">
        <v>658</v>
      </c>
      <c r="F133" s="416">
        <v>701</v>
      </c>
      <c r="G133" s="416">
        <v>721</v>
      </c>
      <c r="H133" s="416">
        <v>751</v>
      </c>
      <c r="I133" s="417">
        <v>767</v>
      </c>
      <c r="J133" s="417">
        <v>740</v>
      </c>
      <c r="K133" s="419">
        <v>881</v>
      </c>
      <c r="L133" s="414">
        <v>412</v>
      </c>
      <c r="M133" s="416">
        <v>322</v>
      </c>
      <c r="N133" s="416">
        <v>256</v>
      </c>
      <c r="O133" s="448">
        <v>306</v>
      </c>
      <c r="P133" s="448">
        <v>266</v>
      </c>
      <c r="Q133" s="416">
        <v>330</v>
      </c>
      <c r="R133" s="416">
        <v>323</v>
      </c>
      <c r="S133" s="416">
        <v>352</v>
      </c>
      <c r="T133" s="416">
        <v>357</v>
      </c>
      <c r="U133" s="416">
        <v>399</v>
      </c>
      <c r="V133" s="417">
        <v>388</v>
      </c>
      <c r="W133" s="419">
        <v>418</v>
      </c>
      <c r="X133" s="414"/>
      <c r="Y133" s="416"/>
      <c r="Z133" s="416"/>
      <c r="AA133" s="448"/>
      <c r="AB133" s="448"/>
      <c r="AC133" s="416"/>
      <c r="AD133" s="416"/>
      <c r="AE133" s="416"/>
      <c r="AF133" s="416"/>
      <c r="AG133" s="416"/>
      <c r="AH133" s="417"/>
      <c r="AI133" s="419"/>
      <c r="AJ133" s="420">
        <f t="shared" si="69"/>
        <v>412</v>
      </c>
      <c r="AK133" s="421">
        <f t="shared" si="70"/>
        <v>322</v>
      </c>
      <c r="AL133" s="421">
        <f t="shared" si="71"/>
        <v>256</v>
      </c>
      <c r="AM133" s="421">
        <f t="shared" si="72"/>
        <v>306</v>
      </c>
      <c r="AN133" s="421">
        <f t="shared" si="73"/>
        <v>266</v>
      </c>
      <c r="AO133" s="421">
        <f t="shared" si="74"/>
        <v>330</v>
      </c>
      <c r="AP133" s="421">
        <f t="shared" si="75"/>
        <v>323</v>
      </c>
      <c r="AQ133" s="421">
        <f t="shared" si="76"/>
        <v>352</v>
      </c>
      <c r="AR133" s="421">
        <f t="shared" si="77"/>
        <v>357</v>
      </c>
      <c r="AS133" s="421">
        <f t="shared" si="78"/>
        <v>399</v>
      </c>
      <c r="AT133" s="421">
        <f t="shared" si="79"/>
        <v>388</v>
      </c>
      <c r="AU133" s="422">
        <f t="shared" si="80"/>
        <v>418</v>
      </c>
      <c r="AV133" s="423">
        <v>255</v>
      </c>
      <c r="AW133" s="417">
        <v>295</v>
      </c>
      <c r="AX133" s="419">
        <v>288</v>
      </c>
      <c r="AY133" s="414">
        <v>33</v>
      </c>
      <c r="AZ133" s="417">
        <v>29</v>
      </c>
      <c r="BA133" s="419">
        <v>36</v>
      </c>
      <c r="BB133" s="420">
        <f t="shared" si="81"/>
        <v>111</v>
      </c>
      <c r="BC133" s="421">
        <f t="shared" si="82"/>
        <v>64</v>
      </c>
      <c r="BD133" s="422">
        <f t="shared" si="83"/>
        <v>94</v>
      </c>
      <c r="BE133" s="423">
        <v>93</v>
      </c>
      <c r="BF133" s="417">
        <v>108</v>
      </c>
      <c r="BG133" s="419">
        <v>113</v>
      </c>
      <c r="BH133" s="178">
        <v>11</v>
      </c>
      <c r="BI133" s="417">
        <v>16</v>
      </c>
      <c r="BJ133" s="419">
        <v>20</v>
      </c>
      <c r="BK133" s="178">
        <v>86</v>
      </c>
      <c r="BL133" s="417">
        <v>107</v>
      </c>
      <c r="BM133" s="419">
        <v>105</v>
      </c>
      <c r="BN133" s="426">
        <f t="shared" si="84"/>
        <v>76</v>
      </c>
      <c r="BO133" s="427">
        <f t="shared" si="85"/>
        <v>99</v>
      </c>
      <c r="BP133" s="428">
        <f t="shared" si="86"/>
        <v>85</v>
      </c>
      <c r="BQ133" s="178">
        <v>172</v>
      </c>
      <c r="BR133" s="417">
        <v>120</v>
      </c>
      <c r="BS133" s="419">
        <v>89</v>
      </c>
      <c r="BT133" s="198"/>
      <c r="BU133" s="177"/>
      <c r="BV133" s="177"/>
      <c r="BW133" s="417"/>
      <c r="BX133" s="417"/>
      <c r="BY133" s="419"/>
      <c r="BZ133" s="178"/>
      <c r="CA133" s="177"/>
      <c r="CB133" s="177"/>
      <c r="CC133" s="177"/>
      <c r="CD133" s="177"/>
      <c r="CE133" s="482"/>
      <c r="CF133" s="417"/>
      <c r="CG133" s="419"/>
      <c r="CH133" s="178"/>
      <c r="CI133" s="177"/>
      <c r="CJ133" s="177"/>
      <c r="CK133" s="177"/>
      <c r="CL133" s="177"/>
      <c r="CM133" s="177"/>
      <c r="CN133" s="417"/>
      <c r="CO133" s="419"/>
      <c r="CP133" s="420"/>
      <c r="CQ133" s="421"/>
      <c r="CR133" s="421" t="str">
        <f t="shared" si="87"/>
        <v/>
      </c>
      <c r="CS133" s="421" t="str">
        <f t="shared" si="88"/>
        <v/>
      </c>
      <c r="CT133" s="421" t="str">
        <f t="shared" si="89"/>
        <v/>
      </c>
      <c r="CU133" s="421" t="str">
        <f t="shared" si="90"/>
        <v/>
      </c>
      <c r="CV133" s="421" t="str">
        <f t="shared" si="91"/>
        <v/>
      </c>
      <c r="CW133" s="429" t="str">
        <f t="shared" si="92"/>
        <v/>
      </c>
      <c r="CX133" s="449"/>
      <c r="CY133" s="417"/>
      <c r="CZ133" s="419"/>
      <c r="DA133" s="432"/>
      <c r="DB133" s="417"/>
      <c r="DC133" s="419"/>
      <c r="DD133" s="430" t="str">
        <f t="shared" si="93"/>
        <v/>
      </c>
      <c r="DE133" s="431" t="str">
        <f t="shared" si="94"/>
        <v/>
      </c>
      <c r="DF133" s="428" t="str">
        <f t="shared" si="95"/>
        <v/>
      </c>
      <c r="DG133" s="450"/>
      <c r="DH133" s="417"/>
      <c r="DI133" s="419"/>
      <c r="DJ133" s="432"/>
      <c r="DK133" s="417"/>
      <c r="DL133" s="419"/>
      <c r="DM133" s="432"/>
      <c r="DN133" s="417"/>
      <c r="DO133" s="419"/>
      <c r="DP133" s="430" t="str">
        <f t="shared" si="96"/>
        <v/>
      </c>
      <c r="DQ133" s="431" t="str">
        <f t="shared" si="97"/>
        <v/>
      </c>
      <c r="DR133" s="428" t="str">
        <f t="shared" si="98"/>
        <v/>
      </c>
      <c r="DS133" s="432"/>
      <c r="DT133" s="417"/>
      <c r="DU133" s="197"/>
      <c r="DV133" s="410"/>
      <c r="DW133" s="669" t="b">
        <f t="shared" si="107"/>
        <v>1</v>
      </c>
      <c r="DX133" s="663" t="b">
        <f t="shared" si="108"/>
        <v>1</v>
      </c>
      <c r="DY133" s="666" t="b">
        <f t="shared" si="109"/>
        <v>1</v>
      </c>
      <c r="DZ133" s="663" t="b">
        <f t="shared" si="110"/>
        <v>1</v>
      </c>
      <c r="EA133" s="663" t="b">
        <f t="shared" si="111"/>
        <v>1</v>
      </c>
      <c r="EB133" s="666" t="b">
        <f t="shared" si="112"/>
        <v>1</v>
      </c>
      <c r="EC133" s="663" t="b">
        <f t="shared" si="113"/>
        <v>1</v>
      </c>
      <c r="ED133" s="663" t="b">
        <f t="shared" si="99"/>
        <v>1</v>
      </c>
      <c r="EE133" s="666" t="b">
        <f t="shared" si="114"/>
        <v>1</v>
      </c>
      <c r="EF133" s="665" t="b">
        <f t="shared" si="115"/>
        <v>0</v>
      </c>
      <c r="EG133" s="663" t="b">
        <f t="shared" si="116"/>
        <v>0</v>
      </c>
      <c r="EH133" s="666" t="b">
        <f t="shared" si="117"/>
        <v>1</v>
      </c>
      <c r="EI133" s="663" t="b">
        <f t="shared" si="118"/>
        <v>0</v>
      </c>
      <c r="EJ133" s="663" t="b">
        <f t="shared" si="119"/>
        <v>0</v>
      </c>
      <c r="EK133" s="666" t="b">
        <f t="shared" si="120"/>
        <v>1</v>
      </c>
      <c r="EL133" s="663" t="b">
        <f t="shared" si="121"/>
        <v>0</v>
      </c>
      <c r="EM133" s="663" t="b">
        <f t="shared" si="100"/>
        <v>0</v>
      </c>
      <c r="EN133" s="666" t="b">
        <f t="shared" si="122"/>
        <v>1</v>
      </c>
      <c r="EO133" s="401"/>
    </row>
    <row r="134" spans="1:145">
      <c r="A134" s="478" t="s">
        <v>732</v>
      </c>
      <c r="B134" s="479" t="s">
        <v>916</v>
      </c>
      <c r="C134" s="480">
        <v>140669</v>
      </c>
      <c r="D134" s="481">
        <v>5</v>
      </c>
      <c r="E134" s="414">
        <v>1127</v>
      </c>
      <c r="F134" s="416">
        <v>1278</v>
      </c>
      <c r="G134" s="416">
        <v>1184</v>
      </c>
      <c r="H134" s="416">
        <v>1277</v>
      </c>
      <c r="I134" s="417">
        <v>1369</v>
      </c>
      <c r="J134" s="417">
        <v>1347</v>
      </c>
      <c r="K134" s="419">
        <v>1447</v>
      </c>
      <c r="L134" s="414">
        <v>565</v>
      </c>
      <c r="M134" s="416">
        <v>600</v>
      </c>
      <c r="N134" s="416">
        <v>645</v>
      </c>
      <c r="O134" s="448">
        <v>604</v>
      </c>
      <c r="P134" s="448">
        <v>641</v>
      </c>
      <c r="Q134" s="416">
        <v>655</v>
      </c>
      <c r="R134" s="416">
        <v>677</v>
      </c>
      <c r="S134" s="416">
        <v>673</v>
      </c>
      <c r="T134" s="416">
        <v>695</v>
      </c>
      <c r="U134" s="416">
        <v>791</v>
      </c>
      <c r="V134" s="417">
        <v>759</v>
      </c>
      <c r="W134" s="419">
        <v>842</v>
      </c>
      <c r="X134" s="414"/>
      <c r="Y134" s="416"/>
      <c r="Z134" s="416">
        <v>3</v>
      </c>
      <c r="AA134" s="448"/>
      <c r="AB134" s="448"/>
      <c r="AC134" s="416"/>
      <c r="AD134" s="416"/>
      <c r="AE134" s="416"/>
      <c r="AF134" s="416"/>
      <c r="AG134" s="416"/>
      <c r="AH134" s="417"/>
      <c r="AI134" s="419"/>
      <c r="AJ134" s="420">
        <f t="shared" si="69"/>
        <v>565</v>
      </c>
      <c r="AK134" s="421">
        <f t="shared" si="70"/>
        <v>600</v>
      </c>
      <c r="AL134" s="421">
        <f t="shared" si="71"/>
        <v>642</v>
      </c>
      <c r="AM134" s="421">
        <f t="shared" si="72"/>
        <v>604</v>
      </c>
      <c r="AN134" s="421">
        <f t="shared" si="73"/>
        <v>641</v>
      </c>
      <c r="AO134" s="421">
        <f t="shared" si="74"/>
        <v>655</v>
      </c>
      <c r="AP134" s="421">
        <f t="shared" si="75"/>
        <v>677</v>
      </c>
      <c r="AQ134" s="421">
        <f t="shared" si="76"/>
        <v>673</v>
      </c>
      <c r="AR134" s="421">
        <f t="shared" si="77"/>
        <v>695</v>
      </c>
      <c r="AS134" s="421">
        <f t="shared" si="78"/>
        <v>791</v>
      </c>
      <c r="AT134" s="421">
        <f t="shared" si="79"/>
        <v>759</v>
      </c>
      <c r="AU134" s="422">
        <f t="shared" si="80"/>
        <v>842</v>
      </c>
      <c r="AV134" s="423">
        <v>586</v>
      </c>
      <c r="AW134" s="417">
        <v>599</v>
      </c>
      <c r="AX134" s="419">
        <v>648</v>
      </c>
      <c r="AY134" s="414">
        <v>66</v>
      </c>
      <c r="AZ134" s="417">
        <v>42</v>
      </c>
      <c r="BA134" s="419">
        <v>58</v>
      </c>
      <c r="BB134" s="420">
        <f t="shared" si="81"/>
        <v>139</v>
      </c>
      <c r="BC134" s="421">
        <f t="shared" si="82"/>
        <v>118</v>
      </c>
      <c r="BD134" s="422">
        <f t="shared" si="83"/>
        <v>136</v>
      </c>
      <c r="BE134" s="423">
        <v>299</v>
      </c>
      <c r="BF134" s="417">
        <v>319</v>
      </c>
      <c r="BG134" s="419">
        <v>302</v>
      </c>
      <c r="BH134" s="178">
        <v>27</v>
      </c>
      <c r="BI134" s="417">
        <v>59</v>
      </c>
      <c r="BJ134" s="419">
        <v>45</v>
      </c>
      <c r="BK134" s="178">
        <v>145</v>
      </c>
      <c r="BL134" s="417">
        <v>131</v>
      </c>
      <c r="BM134" s="419">
        <v>171</v>
      </c>
      <c r="BN134" s="426">
        <f t="shared" ref="BN134:BN197" si="123">IF(AN134=" ","",(AN134-SUM(BE134,BH134,BK134)))</f>
        <v>170</v>
      </c>
      <c r="BO134" s="427">
        <f t="shared" ref="BO134:BO197" si="124">IF(AO134=" ","",(AO134-SUM(BF134,BI134,BL134)))</f>
        <v>146</v>
      </c>
      <c r="BP134" s="428">
        <f t="shared" ref="BP134:BP197" si="125">IF(AP134=" ","",(AP134-SUM(BG134,BJ134,BM134)))</f>
        <v>159</v>
      </c>
      <c r="BQ134" s="178">
        <v>273</v>
      </c>
      <c r="BR134" s="417">
        <v>314</v>
      </c>
      <c r="BS134" s="419">
        <v>310</v>
      </c>
      <c r="BT134" s="198"/>
      <c r="BU134" s="177"/>
      <c r="BV134" s="177"/>
      <c r="BW134" s="417"/>
      <c r="BX134" s="417"/>
      <c r="BY134" s="419"/>
      <c r="BZ134" s="178"/>
      <c r="CA134" s="177"/>
      <c r="CB134" s="177"/>
      <c r="CC134" s="177"/>
      <c r="CD134" s="177"/>
      <c r="CE134" s="482"/>
      <c r="CF134" s="417"/>
      <c r="CG134" s="419"/>
      <c r="CH134" s="178"/>
      <c r="CI134" s="177"/>
      <c r="CJ134" s="177"/>
      <c r="CK134" s="177"/>
      <c r="CL134" s="177"/>
      <c r="CM134" s="177"/>
      <c r="CN134" s="417"/>
      <c r="CO134" s="419"/>
      <c r="CP134" s="420"/>
      <c r="CQ134" s="421"/>
      <c r="CR134" s="421" t="str">
        <f t="shared" si="87"/>
        <v/>
      </c>
      <c r="CS134" s="421" t="str">
        <f t="shared" si="88"/>
        <v/>
      </c>
      <c r="CT134" s="421" t="str">
        <f t="shared" si="89"/>
        <v/>
      </c>
      <c r="CU134" s="421" t="str">
        <f t="shared" si="90"/>
        <v/>
      </c>
      <c r="CV134" s="421" t="str">
        <f t="shared" si="91"/>
        <v/>
      </c>
      <c r="CW134" s="429" t="str">
        <f t="shared" si="92"/>
        <v/>
      </c>
      <c r="CX134" s="449"/>
      <c r="CY134" s="417"/>
      <c r="CZ134" s="419"/>
      <c r="DA134" s="432"/>
      <c r="DB134" s="417"/>
      <c r="DC134" s="419"/>
      <c r="DD134" s="430" t="str">
        <f t="shared" si="93"/>
        <v/>
      </c>
      <c r="DE134" s="431" t="str">
        <f t="shared" si="94"/>
        <v/>
      </c>
      <c r="DF134" s="428" t="str">
        <f t="shared" si="95"/>
        <v/>
      </c>
      <c r="DG134" s="450"/>
      <c r="DH134" s="417"/>
      <c r="DI134" s="419"/>
      <c r="DJ134" s="432"/>
      <c r="DK134" s="417"/>
      <c r="DL134" s="419"/>
      <c r="DM134" s="432"/>
      <c r="DN134" s="417"/>
      <c r="DO134" s="419"/>
      <c r="DP134" s="430" t="str">
        <f t="shared" ref="DP134:DP197" si="126">IF(CS134="","",(CS134-SUM(DG134,DJ134,DM134)))</f>
        <v/>
      </c>
      <c r="DQ134" s="431" t="str">
        <f t="shared" ref="DQ134:DQ197" si="127">IF(CT134="","",(CT134-SUM(DH134,DK134,DN134)))</f>
        <v/>
      </c>
      <c r="DR134" s="428" t="str">
        <f t="shared" ref="DR134:DR197" si="128">IF(CU134="","",(CU134-SUM(DI134,DL134,DO134)))</f>
        <v/>
      </c>
      <c r="DS134" s="432"/>
      <c r="DT134" s="417"/>
      <c r="DU134" s="197"/>
      <c r="DV134" s="410"/>
      <c r="DW134" s="669" t="b">
        <f t="shared" si="107"/>
        <v>1</v>
      </c>
      <c r="DX134" s="663" t="b">
        <f t="shared" si="108"/>
        <v>1</v>
      </c>
      <c r="DY134" s="666" t="b">
        <f t="shared" si="109"/>
        <v>1</v>
      </c>
      <c r="DZ134" s="663" t="b">
        <f t="shared" si="110"/>
        <v>1</v>
      </c>
      <c r="EA134" s="663" t="b">
        <f t="shared" si="111"/>
        <v>1</v>
      </c>
      <c r="EB134" s="666" t="b">
        <f t="shared" si="112"/>
        <v>1</v>
      </c>
      <c r="EC134" s="663" t="b">
        <f t="shared" si="113"/>
        <v>1</v>
      </c>
      <c r="ED134" s="663" t="b">
        <f t="shared" ref="ED134:ED197" si="129">BS134&gt;0</f>
        <v>1</v>
      </c>
      <c r="EE134" s="666" t="b">
        <f t="shared" si="114"/>
        <v>1</v>
      </c>
      <c r="EF134" s="665" t="b">
        <f t="shared" si="115"/>
        <v>0</v>
      </c>
      <c r="EG134" s="663" t="b">
        <f t="shared" si="116"/>
        <v>0</v>
      </c>
      <c r="EH134" s="666" t="b">
        <f t="shared" si="117"/>
        <v>1</v>
      </c>
      <c r="EI134" s="663" t="b">
        <f t="shared" si="118"/>
        <v>0</v>
      </c>
      <c r="EJ134" s="663" t="b">
        <f t="shared" si="119"/>
        <v>0</v>
      </c>
      <c r="EK134" s="666" t="b">
        <f t="shared" si="120"/>
        <v>1</v>
      </c>
      <c r="EL134" s="663" t="b">
        <f t="shared" si="121"/>
        <v>0</v>
      </c>
      <c r="EM134" s="663" t="b">
        <f t="shared" ref="EM134:EM197" si="130">DU134&gt;0</f>
        <v>0</v>
      </c>
      <c r="EN134" s="666" t="b">
        <f t="shared" si="122"/>
        <v>1</v>
      </c>
      <c r="EO134" s="401"/>
    </row>
    <row r="135" spans="1:145">
      <c r="A135" s="478" t="s">
        <v>732</v>
      </c>
      <c r="B135" s="479" t="s">
        <v>917</v>
      </c>
      <c r="C135" s="480">
        <v>140960</v>
      </c>
      <c r="D135" s="481">
        <v>5</v>
      </c>
      <c r="E135" s="414">
        <v>718</v>
      </c>
      <c r="F135" s="416">
        <v>789</v>
      </c>
      <c r="G135" s="416">
        <v>776</v>
      </c>
      <c r="H135" s="416">
        <v>1033</v>
      </c>
      <c r="I135" s="417">
        <v>892</v>
      </c>
      <c r="J135" s="417">
        <v>786</v>
      </c>
      <c r="K135" s="419">
        <v>1158</v>
      </c>
      <c r="L135" s="414">
        <v>454</v>
      </c>
      <c r="M135" s="416">
        <v>321</v>
      </c>
      <c r="N135" s="416">
        <v>281</v>
      </c>
      <c r="O135" s="448">
        <v>369</v>
      </c>
      <c r="P135" s="448">
        <v>440</v>
      </c>
      <c r="Q135" s="416">
        <v>496</v>
      </c>
      <c r="R135" s="416">
        <v>607</v>
      </c>
      <c r="S135" s="416">
        <v>568</v>
      </c>
      <c r="T135" s="416">
        <v>806</v>
      </c>
      <c r="U135" s="416">
        <v>697</v>
      </c>
      <c r="V135" s="417">
        <v>609</v>
      </c>
      <c r="W135" s="419">
        <v>905</v>
      </c>
      <c r="X135" s="414"/>
      <c r="Y135" s="416"/>
      <c r="Z135" s="416"/>
      <c r="AA135" s="448"/>
      <c r="AB135" s="448"/>
      <c r="AC135" s="416"/>
      <c r="AD135" s="416"/>
      <c r="AE135" s="416"/>
      <c r="AF135" s="416"/>
      <c r="AG135" s="416"/>
      <c r="AH135" s="417"/>
      <c r="AI135" s="419"/>
      <c r="AJ135" s="420">
        <f t="shared" si="69"/>
        <v>454</v>
      </c>
      <c r="AK135" s="421">
        <f t="shared" si="70"/>
        <v>321</v>
      </c>
      <c r="AL135" s="421">
        <f t="shared" si="71"/>
        <v>281</v>
      </c>
      <c r="AM135" s="421">
        <f t="shared" si="72"/>
        <v>369</v>
      </c>
      <c r="AN135" s="421">
        <f t="shared" si="73"/>
        <v>440</v>
      </c>
      <c r="AO135" s="421">
        <f t="shared" si="74"/>
        <v>496</v>
      </c>
      <c r="AP135" s="421">
        <f t="shared" si="75"/>
        <v>607</v>
      </c>
      <c r="AQ135" s="421">
        <f t="shared" si="76"/>
        <v>568</v>
      </c>
      <c r="AR135" s="421">
        <f t="shared" si="77"/>
        <v>806</v>
      </c>
      <c r="AS135" s="421">
        <f t="shared" si="78"/>
        <v>697</v>
      </c>
      <c r="AT135" s="421">
        <f t="shared" si="79"/>
        <v>609</v>
      </c>
      <c r="AU135" s="422">
        <f t="shared" si="80"/>
        <v>905</v>
      </c>
      <c r="AV135" s="423">
        <v>517</v>
      </c>
      <c r="AW135" s="417">
        <v>443</v>
      </c>
      <c r="AX135" s="419">
        <v>651</v>
      </c>
      <c r="AY135" s="414">
        <v>36</v>
      </c>
      <c r="AZ135" s="417">
        <v>41</v>
      </c>
      <c r="BA135" s="419">
        <v>63</v>
      </c>
      <c r="BB135" s="420">
        <f t="shared" si="81"/>
        <v>144</v>
      </c>
      <c r="BC135" s="421">
        <f t="shared" si="82"/>
        <v>125</v>
      </c>
      <c r="BD135" s="422">
        <f t="shared" si="83"/>
        <v>191</v>
      </c>
      <c r="BE135" s="423">
        <v>178</v>
      </c>
      <c r="BF135" s="417">
        <v>171</v>
      </c>
      <c r="BG135" s="419">
        <v>177</v>
      </c>
      <c r="BH135" s="178">
        <v>28</v>
      </c>
      <c r="BI135" s="417">
        <v>32</v>
      </c>
      <c r="BJ135" s="419">
        <v>44</v>
      </c>
      <c r="BK135" s="178">
        <v>80</v>
      </c>
      <c r="BL135" s="417">
        <v>109</v>
      </c>
      <c r="BM135" s="419">
        <v>166</v>
      </c>
      <c r="BN135" s="426">
        <f t="shared" si="123"/>
        <v>154</v>
      </c>
      <c r="BO135" s="427">
        <f t="shared" si="124"/>
        <v>184</v>
      </c>
      <c r="BP135" s="428">
        <f t="shared" si="125"/>
        <v>220</v>
      </c>
      <c r="BQ135" s="178">
        <v>120</v>
      </c>
      <c r="BR135" s="417">
        <v>115</v>
      </c>
      <c r="BS135" s="419">
        <v>97</v>
      </c>
      <c r="BT135" s="198"/>
      <c r="BU135" s="177"/>
      <c r="BV135" s="177"/>
      <c r="BW135" s="417"/>
      <c r="BX135" s="417"/>
      <c r="BY135" s="419"/>
      <c r="BZ135" s="178"/>
      <c r="CA135" s="177"/>
      <c r="CB135" s="177"/>
      <c r="CC135" s="177"/>
      <c r="CD135" s="177"/>
      <c r="CE135" s="177"/>
      <c r="CF135" s="417"/>
      <c r="CG135" s="419"/>
      <c r="CH135" s="178"/>
      <c r="CI135" s="177"/>
      <c r="CJ135" s="177"/>
      <c r="CK135" s="177"/>
      <c r="CL135" s="177"/>
      <c r="CM135" s="177"/>
      <c r="CN135" s="417"/>
      <c r="CO135" s="419"/>
      <c r="CP135" s="420"/>
      <c r="CQ135" s="421"/>
      <c r="CR135" s="421" t="str">
        <f t="shared" si="87"/>
        <v/>
      </c>
      <c r="CS135" s="421" t="str">
        <f t="shared" si="88"/>
        <v/>
      </c>
      <c r="CT135" s="421" t="str">
        <f t="shared" si="89"/>
        <v/>
      </c>
      <c r="CU135" s="421" t="str">
        <f t="shared" si="90"/>
        <v/>
      </c>
      <c r="CV135" s="421" t="str">
        <f t="shared" si="91"/>
        <v/>
      </c>
      <c r="CW135" s="429" t="str">
        <f t="shared" si="92"/>
        <v/>
      </c>
      <c r="CX135" s="449"/>
      <c r="CY135" s="417"/>
      <c r="CZ135" s="419"/>
      <c r="DA135" s="432"/>
      <c r="DB135" s="417"/>
      <c r="DC135" s="419"/>
      <c r="DD135" s="430" t="str">
        <f t="shared" si="93"/>
        <v/>
      </c>
      <c r="DE135" s="431" t="str">
        <f t="shared" si="94"/>
        <v/>
      </c>
      <c r="DF135" s="428" t="str">
        <f t="shared" si="95"/>
        <v/>
      </c>
      <c r="DG135" s="450"/>
      <c r="DH135" s="417"/>
      <c r="DI135" s="419"/>
      <c r="DJ135" s="432"/>
      <c r="DK135" s="417"/>
      <c r="DL135" s="419"/>
      <c r="DM135" s="432"/>
      <c r="DN135" s="417"/>
      <c r="DO135" s="419"/>
      <c r="DP135" s="430" t="str">
        <f t="shared" si="126"/>
        <v/>
      </c>
      <c r="DQ135" s="431" t="str">
        <f t="shared" si="127"/>
        <v/>
      </c>
      <c r="DR135" s="428" t="str">
        <f t="shared" si="128"/>
        <v/>
      </c>
      <c r="DS135" s="432"/>
      <c r="DT135" s="417"/>
      <c r="DU135" s="197"/>
      <c r="DV135" s="410"/>
      <c r="DW135" s="669" t="b">
        <f t="shared" si="107"/>
        <v>1</v>
      </c>
      <c r="DX135" s="663" t="b">
        <f t="shared" si="108"/>
        <v>1</v>
      </c>
      <c r="DY135" s="666" t="b">
        <f t="shared" si="109"/>
        <v>1</v>
      </c>
      <c r="DZ135" s="663" t="b">
        <f t="shared" si="110"/>
        <v>1</v>
      </c>
      <c r="EA135" s="663" t="b">
        <f t="shared" si="111"/>
        <v>1</v>
      </c>
      <c r="EB135" s="666" t="b">
        <f t="shared" si="112"/>
        <v>1</v>
      </c>
      <c r="EC135" s="663" t="b">
        <f t="shared" si="113"/>
        <v>1</v>
      </c>
      <c r="ED135" s="663" t="b">
        <f t="shared" si="129"/>
        <v>1</v>
      </c>
      <c r="EE135" s="666" t="b">
        <f t="shared" si="114"/>
        <v>1</v>
      </c>
      <c r="EF135" s="665" t="b">
        <f t="shared" si="115"/>
        <v>0</v>
      </c>
      <c r="EG135" s="663" t="b">
        <f t="shared" si="116"/>
        <v>0</v>
      </c>
      <c r="EH135" s="666" t="b">
        <f t="shared" si="117"/>
        <v>1</v>
      </c>
      <c r="EI135" s="663" t="b">
        <f t="shared" si="118"/>
        <v>0</v>
      </c>
      <c r="EJ135" s="663" t="b">
        <f t="shared" si="119"/>
        <v>0</v>
      </c>
      <c r="EK135" s="666" t="b">
        <f t="shared" si="120"/>
        <v>1</v>
      </c>
      <c r="EL135" s="663" t="b">
        <f t="shared" si="121"/>
        <v>0</v>
      </c>
      <c r="EM135" s="663" t="b">
        <f t="shared" si="130"/>
        <v>0</v>
      </c>
      <c r="EN135" s="666" t="b">
        <f t="shared" si="122"/>
        <v>1</v>
      </c>
      <c r="EO135" s="401"/>
    </row>
    <row r="136" spans="1:145">
      <c r="A136" s="478" t="s">
        <v>732</v>
      </c>
      <c r="B136" s="479" t="s">
        <v>918</v>
      </c>
      <c r="C136" s="480">
        <v>139311</v>
      </c>
      <c r="D136" s="481">
        <v>6</v>
      </c>
      <c r="E136" s="414">
        <v>1565</v>
      </c>
      <c r="F136" s="416">
        <v>1614</v>
      </c>
      <c r="G136" s="416">
        <v>1778</v>
      </c>
      <c r="H136" s="416">
        <v>1909</v>
      </c>
      <c r="I136" s="417">
        <v>1712</v>
      </c>
      <c r="J136" s="417">
        <v>1562</v>
      </c>
      <c r="K136" s="419">
        <v>1556</v>
      </c>
      <c r="L136" s="414">
        <v>119</v>
      </c>
      <c r="M136" s="416">
        <v>155</v>
      </c>
      <c r="N136" s="416">
        <v>148</v>
      </c>
      <c r="O136" s="448">
        <v>163</v>
      </c>
      <c r="P136" s="448">
        <v>233</v>
      </c>
      <c r="Q136" s="416">
        <v>253</v>
      </c>
      <c r="R136" s="416">
        <v>276</v>
      </c>
      <c r="S136" s="416">
        <v>535</v>
      </c>
      <c r="T136" s="416">
        <v>561</v>
      </c>
      <c r="U136" s="416">
        <v>514</v>
      </c>
      <c r="V136" s="417">
        <v>420</v>
      </c>
      <c r="W136" s="419">
        <v>336</v>
      </c>
      <c r="X136" s="414"/>
      <c r="Y136" s="416"/>
      <c r="Z136" s="416"/>
      <c r="AA136" s="448"/>
      <c r="AB136" s="448"/>
      <c r="AC136" s="416"/>
      <c r="AD136" s="416"/>
      <c r="AE136" s="416"/>
      <c r="AF136" s="416"/>
      <c r="AG136" s="416"/>
      <c r="AH136" s="417"/>
      <c r="AI136" s="419"/>
      <c r="AJ136" s="420">
        <f t="shared" si="69"/>
        <v>119</v>
      </c>
      <c r="AK136" s="421">
        <f t="shared" si="70"/>
        <v>155</v>
      </c>
      <c r="AL136" s="421">
        <f t="shared" si="71"/>
        <v>148</v>
      </c>
      <c r="AM136" s="421">
        <f t="shared" si="72"/>
        <v>163</v>
      </c>
      <c r="AN136" s="421">
        <f t="shared" si="73"/>
        <v>233</v>
      </c>
      <c r="AO136" s="421">
        <f t="shared" si="74"/>
        <v>253</v>
      </c>
      <c r="AP136" s="421">
        <f t="shared" si="75"/>
        <v>276</v>
      </c>
      <c r="AQ136" s="421">
        <f t="shared" si="76"/>
        <v>535</v>
      </c>
      <c r="AR136" s="421">
        <f t="shared" si="77"/>
        <v>561</v>
      </c>
      <c r="AS136" s="421">
        <f t="shared" si="78"/>
        <v>514</v>
      </c>
      <c r="AT136" s="421">
        <f t="shared" si="79"/>
        <v>420</v>
      </c>
      <c r="AU136" s="422">
        <f t="shared" si="80"/>
        <v>336</v>
      </c>
      <c r="AV136" s="423">
        <v>311</v>
      </c>
      <c r="AW136" s="417">
        <v>244</v>
      </c>
      <c r="AX136" s="419">
        <v>223</v>
      </c>
      <c r="AY136" s="414">
        <v>38</v>
      </c>
      <c r="AZ136" s="417">
        <v>27</v>
      </c>
      <c r="BA136" s="419">
        <v>28</v>
      </c>
      <c r="BB136" s="420">
        <f t="shared" si="81"/>
        <v>165</v>
      </c>
      <c r="BC136" s="421">
        <f t="shared" si="82"/>
        <v>149</v>
      </c>
      <c r="BD136" s="422">
        <f t="shared" si="83"/>
        <v>85</v>
      </c>
      <c r="BE136" s="423">
        <v>57</v>
      </c>
      <c r="BF136" s="417">
        <v>59</v>
      </c>
      <c r="BG136" s="419">
        <v>81</v>
      </c>
      <c r="BH136" s="178">
        <v>10</v>
      </c>
      <c r="BI136" s="417">
        <v>25</v>
      </c>
      <c r="BJ136" s="419">
        <v>21</v>
      </c>
      <c r="BK136" s="178">
        <v>62</v>
      </c>
      <c r="BL136" s="417">
        <v>51</v>
      </c>
      <c r="BM136" s="419">
        <v>73</v>
      </c>
      <c r="BN136" s="426">
        <f t="shared" si="123"/>
        <v>104</v>
      </c>
      <c r="BO136" s="427">
        <f t="shared" si="124"/>
        <v>118</v>
      </c>
      <c r="BP136" s="428">
        <f t="shared" si="125"/>
        <v>101</v>
      </c>
      <c r="BQ136" s="178">
        <v>22</v>
      </c>
      <c r="BR136" s="417">
        <v>35</v>
      </c>
      <c r="BS136" s="419">
        <v>52</v>
      </c>
      <c r="BT136" s="198"/>
      <c r="BU136" s="177"/>
      <c r="BV136" s="177"/>
      <c r="BW136" s="417"/>
      <c r="BX136" s="417"/>
      <c r="BY136" s="419"/>
      <c r="BZ136" s="178"/>
      <c r="CA136" s="177"/>
      <c r="CB136" s="177"/>
      <c r="CC136" s="177"/>
      <c r="CD136" s="177"/>
      <c r="CE136" s="177"/>
      <c r="CF136" s="417"/>
      <c r="CG136" s="419"/>
      <c r="CH136" s="178"/>
      <c r="CI136" s="177"/>
      <c r="CJ136" s="177"/>
      <c r="CK136" s="177"/>
      <c r="CL136" s="177"/>
      <c r="CM136" s="177"/>
      <c r="CN136" s="417"/>
      <c r="CO136" s="419"/>
      <c r="CP136" s="420"/>
      <c r="CQ136" s="421"/>
      <c r="CR136" s="421" t="str">
        <f t="shared" si="87"/>
        <v/>
      </c>
      <c r="CS136" s="421" t="str">
        <f t="shared" si="88"/>
        <v/>
      </c>
      <c r="CT136" s="421" t="str">
        <f t="shared" si="89"/>
        <v/>
      </c>
      <c r="CU136" s="421" t="str">
        <f t="shared" si="90"/>
        <v/>
      </c>
      <c r="CV136" s="421" t="str">
        <f t="shared" si="91"/>
        <v/>
      </c>
      <c r="CW136" s="429" t="str">
        <f t="shared" si="92"/>
        <v/>
      </c>
      <c r="CX136" s="449"/>
      <c r="CY136" s="417"/>
      <c r="CZ136" s="419"/>
      <c r="DA136" s="432"/>
      <c r="DB136" s="417"/>
      <c r="DC136" s="419"/>
      <c r="DD136" s="430" t="str">
        <f t="shared" si="93"/>
        <v/>
      </c>
      <c r="DE136" s="431" t="str">
        <f t="shared" si="94"/>
        <v/>
      </c>
      <c r="DF136" s="428" t="str">
        <f t="shared" si="95"/>
        <v/>
      </c>
      <c r="DG136" s="450"/>
      <c r="DH136" s="417"/>
      <c r="DI136" s="419"/>
      <c r="DJ136" s="432"/>
      <c r="DK136" s="417"/>
      <c r="DL136" s="419"/>
      <c r="DM136" s="432"/>
      <c r="DN136" s="417"/>
      <c r="DO136" s="419"/>
      <c r="DP136" s="430" t="str">
        <f t="shared" si="126"/>
        <v/>
      </c>
      <c r="DQ136" s="431" t="str">
        <f t="shared" si="127"/>
        <v/>
      </c>
      <c r="DR136" s="428" t="str">
        <f t="shared" si="128"/>
        <v/>
      </c>
      <c r="DS136" s="432"/>
      <c r="DT136" s="417"/>
      <c r="DU136" s="197"/>
      <c r="DV136" s="410"/>
      <c r="DW136" s="669" t="b">
        <f t="shared" si="107"/>
        <v>1</v>
      </c>
      <c r="DX136" s="663" t="b">
        <f t="shared" si="108"/>
        <v>1</v>
      </c>
      <c r="DY136" s="666" t="b">
        <f t="shared" si="109"/>
        <v>1</v>
      </c>
      <c r="DZ136" s="663" t="b">
        <f t="shared" si="110"/>
        <v>1</v>
      </c>
      <c r="EA136" s="663" t="b">
        <f t="shared" si="111"/>
        <v>1</v>
      </c>
      <c r="EB136" s="666" t="b">
        <f t="shared" si="112"/>
        <v>1</v>
      </c>
      <c r="EC136" s="663" t="b">
        <f t="shared" si="113"/>
        <v>1</v>
      </c>
      <c r="ED136" s="663" t="b">
        <f t="shared" si="129"/>
        <v>1</v>
      </c>
      <c r="EE136" s="666" t="b">
        <f t="shared" si="114"/>
        <v>1</v>
      </c>
      <c r="EF136" s="665" t="b">
        <f t="shared" si="115"/>
        <v>0</v>
      </c>
      <c r="EG136" s="663" t="b">
        <f t="shared" si="116"/>
        <v>0</v>
      </c>
      <c r="EH136" s="666" t="b">
        <f t="shared" si="117"/>
        <v>1</v>
      </c>
      <c r="EI136" s="663" t="b">
        <f t="shared" si="118"/>
        <v>0</v>
      </c>
      <c r="EJ136" s="663" t="b">
        <f t="shared" si="119"/>
        <v>0</v>
      </c>
      <c r="EK136" s="666" t="b">
        <f t="shared" si="120"/>
        <v>1</v>
      </c>
      <c r="EL136" s="663" t="b">
        <f t="shared" si="121"/>
        <v>0</v>
      </c>
      <c r="EM136" s="663" t="b">
        <f t="shared" si="130"/>
        <v>0</v>
      </c>
      <c r="EN136" s="666" t="b">
        <f t="shared" si="122"/>
        <v>1</v>
      </c>
      <c r="EO136" s="401"/>
    </row>
    <row r="137" spans="1:145">
      <c r="A137" s="478" t="s">
        <v>732</v>
      </c>
      <c r="B137" s="479" t="s">
        <v>920</v>
      </c>
      <c r="C137" s="480">
        <v>140322</v>
      </c>
      <c r="D137" s="481">
        <v>6</v>
      </c>
      <c r="E137" s="414">
        <v>1625</v>
      </c>
      <c r="F137" s="416">
        <v>1656</v>
      </c>
      <c r="G137" s="416">
        <v>1676</v>
      </c>
      <c r="H137" s="416">
        <v>1990</v>
      </c>
      <c r="I137" s="417">
        <v>1875</v>
      </c>
      <c r="J137" s="417">
        <v>1946</v>
      </c>
      <c r="K137" s="419">
        <v>1868</v>
      </c>
      <c r="L137" s="414">
        <v>6</v>
      </c>
      <c r="M137" s="416">
        <v>10</v>
      </c>
      <c r="N137" s="416">
        <v>18</v>
      </c>
      <c r="O137" s="448">
        <v>57</v>
      </c>
      <c r="P137" s="448">
        <v>69</v>
      </c>
      <c r="Q137" s="416">
        <v>76</v>
      </c>
      <c r="R137" s="416">
        <v>71</v>
      </c>
      <c r="S137" s="416">
        <v>68</v>
      </c>
      <c r="T137" s="416">
        <v>75</v>
      </c>
      <c r="U137" s="416">
        <f>46</f>
        <v>46</v>
      </c>
      <c r="V137" s="417">
        <v>91</v>
      </c>
      <c r="W137" s="419">
        <v>129</v>
      </c>
      <c r="X137" s="414"/>
      <c r="Y137" s="416"/>
      <c r="Z137" s="416"/>
      <c r="AA137" s="448"/>
      <c r="AB137" s="448"/>
      <c r="AC137" s="416"/>
      <c r="AD137" s="416"/>
      <c r="AE137" s="416"/>
      <c r="AF137" s="416"/>
      <c r="AG137" s="416"/>
      <c r="AH137" s="417"/>
      <c r="AI137" s="419"/>
      <c r="AJ137" s="420">
        <f t="shared" si="69"/>
        <v>6</v>
      </c>
      <c r="AK137" s="421">
        <f t="shared" si="70"/>
        <v>10</v>
      </c>
      <c r="AL137" s="421">
        <f t="shared" si="71"/>
        <v>18</v>
      </c>
      <c r="AM137" s="421">
        <f t="shared" si="72"/>
        <v>57</v>
      </c>
      <c r="AN137" s="421">
        <f t="shared" si="73"/>
        <v>69</v>
      </c>
      <c r="AO137" s="421">
        <f t="shared" si="74"/>
        <v>76</v>
      </c>
      <c r="AP137" s="421">
        <f t="shared" si="75"/>
        <v>71</v>
      </c>
      <c r="AQ137" s="421">
        <f t="shared" si="76"/>
        <v>68</v>
      </c>
      <c r="AR137" s="421">
        <f t="shared" si="77"/>
        <v>75</v>
      </c>
      <c r="AS137" s="421">
        <f t="shared" si="78"/>
        <v>46</v>
      </c>
      <c r="AT137" s="421">
        <f t="shared" si="79"/>
        <v>91</v>
      </c>
      <c r="AU137" s="422">
        <f t="shared" si="80"/>
        <v>129</v>
      </c>
      <c r="AV137" s="423">
        <v>29</v>
      </c>
      <c r="AW137" s="417">
        <v>49</v>
      </c>
      <c r="AX137" s="419">
        <v>72</v>
      </c>
      <c r="AY137" s="414">
        <v>4</v>
      </c>
      <c r="AZ137" s="417">
        <v>11</v>
      </c>
      <c r="BA137" s="419">
        <v>12</v>
      </c>
      <c r="BB137" s="420">
        <f t="shared" si="81"/>
        <v>13</v>
      </c>
      <c r="BC137" s="421">
        <f t="shared" si="82"/>
        <v>31</v>
      </c>
      <c r="BD137" s="422">
        <f t="shared" si="83"/>
        <v>45</v>
      </c>
      <c r="BE137" s="423">
        <v>10</v>
      </c>
      <c r="BF137" s="417">
        <v>10</v>
      </c>
      <c r="BG137" s="419">
        <v>9</v>
      </c>
      <c r="BH137" s="178">
        <v>9</v>
      </c>
      <c r="BI137" s="417">
        <v>3</v>
      </c>
      <c r="BJ137" s="419">
        <v>6</v>
      </c>
      <c r="BK137" s="178">
        <v>12</v>
      </c>
      <c r="BL137" s="417">
        <v>13</v>
      </c>
      <c r="BM137" s="419">
        <v>1</v>
      </c>
      <c r="BN137" s="426">
        <f t="shared" si="123"/>
        <v>38</v>
      </c>
      <c r="BO137" s="427">
        <f t="shared" si="124"/>
        <v>50</v>
      </c>
      <c r="BP137" s="428">
        <f t="shared" si="125"/>
        <v>55</v>
      </c>
      <c r="BQ137" s="178">
        <v>6</v>
      </c>
      <c r="BR137" s="417">
        <v>0</v>
      </c>
      <c r="BS137" s="419">
        <v>7</v>
      </c>
      <c r="BT137" s="198"/>
      <c r="BU137" s="177"/>
      <c r="BV137" s="177"/>
      <c r="BW137" s="417"/>
      <c r="BX137" s="417"/>
      <c r="BY137" s="419"/>
      <c r="BZ137" s="178"/>
      <c r="CA137" s="177"/>
      <c r="CB137" s="177"/>
      <c r="CC137" s="177"/>
      <c r="CD137" s="177"/>
      <c r="CE137" s="177"/>
      <c r="CF137" s="417"/>
      <c r="CG137" s="419"/>
      <c r="CH137" s="178"/>
      <c r="CI137" s="177"/>
      <c r="CJ137" s="177"/>
      <c r="CK137" s="177"/>
      <c r="CL137" s="177"/>
      <c r="CM137" s="177"/>
      <c r="CN137" s="417"/>
      <c r="CO137" s="419"/>
      <c r="CP137" s="420"/>
      <c r="CQ137" s="421"/>
      <c r="CR137" s="421" t="str">
        <f t="shared" si="87"/>
        <v/>
      </c>
      <c r="CS137" s="421" t="str">
        <f t="shared" si="88"/>
        <v/>
      </c>
      <c r="CT137" s="421" t="str">
        <f t="shared" si="89"/>
        <v/>
      </c>
      <c r="CU137" s="421" t="str">
        <f t="shared" si="90"/>
        <v/>
      </c>
      <c r="CV137" s="421" t="str">
        <f t="shared" si="91"/>
        <v/>
      </c>
      <c r="CW137" s="429" t="str">
        <f t="shared" si="92"/>
        <v/>
      </c>
      <c r="CX137" s="449"/>
      <c r="CY137" s="417"/>
      <c r="CZ137" s="419"/>
      <c r="DA137" s="432"/>
      <c r="DB137" s="417"/>
      <c r="DC137" s="419"/>
      <c r="DD137" s="430" t="str">
        <f t="shared" si="93"/>
        <v/>
      </c>
      <c r="DE137" s="431" t="str">
        <f t="shared" si="94"/>
        <v/>
      </c>
      <c r="DF137" s="428" t="str">
        <f t="shared" si="95"/>
        <v/>
      </c>
      <c r="DG137" s="450"/>
      <c r="DH137" s="417"/>
      <c r="DI137" s="419"/>
      <c r="DJ137" s="432"/>
      <c r="DK137" s="417"/>
      <c r="DL137" s="419"/>
      <c r="DM137" s="432"/>
      <c r="DN137" s="417"/>
      <c r="DO137" s="419"/>
      <c r="DP137" s="430" t="str">
        <f t="shared" si="126"/>
        <v/>
      </c>
      <c r="DQ137" s="431" t="str">
        <f t="shared" si="127"/>
        <v/>
      </c>
      <c r="DR137" s="428" t="str">
        <f t="shared" si="128"/>
        <v/>
      </c>
      <c r="DS137" s="432"/>
      <c r="DT137" s="417"/>
      <c r="DU137" s="197"/>
      <c r="DV137" s="410"/>
      <c r="DW137" s="669" t="b">
        <f t="shared" si="107"/>
        <v>1</v>
      </c>
      <c r="DX137" s="663" t="b">
        <f t="shared" si="108"/>
        <v>1</v>
      </c>
      <c r="DY137" s="666" t="b">
        <f t="shared" si="109"/>
        <v>1</v>
      </c>
      <c r="DZ137" s="663" t="b">
        <f t="shared" si="110"/>
        <v>1</v>
      </c>
      <c r="EA137" s="663" t="b">
        <f t="shared" si="111"/>
        <v>1</v>
      </c>
      <c r="EB137" s="666" t="b">
        <f t="shared" si="112"/>
        <v>1</v>
      </c>
      <c r="EC137" s="663" t="b">
        <f t="shared" si="113"/>
        <v>1</v>
      </c>
      <c r="ED137" s="663" t="b">
        <f t="shared" si="129"/>
        <v>1</v>
      </c>
      <c r="EE137" s="666" t="b">
        <f t="shared" si="114"/>
        <v>1</v>
      </c>
      <c r="EF137" s="665" t="b">
        <f t="shared" si="115"/>
        <v>0</v>
      </c>
      <c r="EG137" s="663" t="b">
        <f t="shared" si="116"/>
        <v>0</v>
      </c>
      <c r="EH137" s="666" t="b">
        <f t="shared" si="117"/>
        <v>1</v>
      </c>
      <c r="EI137" s="663" t="b">
        <f t="shared" si="118"/>
        <v>0</v>
      </c>
      <c r="EJ137" s="663" t="b">
        <f t="shared" si="119"/>
        <v>0</v>
      </c>
      <c r="EK137" s="666" t="b">
        <f t="shared" si="120"/>
        <v>1</v>
      </c>
      <c r="EL137" s="663" t="b">
        <f t="shared" si="121"/>
        <v>0</v>
      </c>
      <c r="EM137" s="663" t="b">
        <f t="shared" si="130"/>
        <v>0</v>
      </c>
      <c r="EN137" s="666" t="b">
        <f t="shared" si="122"/>
        <v>1</v>
      </c>
      <c r="EO137" s="401"/>
    </row>
    <row r="138" spans="1:145">
      <c r="A138" s="478" t="s">
        <v>732</v>
      </c>
      <c r="B138" s="479" t="s">
        <v>921</v>
      </c>
      <c r="C138" s="480">
        <v>139463</v>
      </c>
      <c r="D138" s="481">
        <v>7</v>
      </c>
      <c r="E138" s="414">
        <v>1368</v>
      </c>
      <c r="F138" s="416">
        <v>1297</v>
      </c>
      <c r="G138" s="416">
        <v>1308</v>
      </c>
      <c r="H138" s="416">
        <v>1305</v>
      </c>
      <c r="I138" s="417">
        <v>1321</v>
      </c>
      <c r="J138" s="417">
        <v>1372</v>
      </c>
      <c r="K138" s="419">
        <v>1609</v>
      </c>
      <c r="L138" s="414"/>
      <c r="M138" s="416"/>
      <c r="N138" s="416">
        <v>4</v>
      </c>
      <c r="O138" s="448">
        <v>2</v>
      </c>
      <c r="P138" s="448">
        <v>11</v>
      </c>
      <c r="Q138" s="416">
        <v>20</v>
      </c>
      <c r="R138" s="416">
        <v>34</v>
      </c>
      <c r="S138" s="416">
        <v>40</v>
      </c>
      <c r="T138" s="416">
        <v>110</v>
      </c>
      <c r="U138" s="416">
        <v>134</v>
      </c>
      <c r="V138" s="417">
        <v>116</v>
      </c>
      <c r="W138" s="419">
        <v>196</v>
      </c>
      <c r="X138" s="414"/>
      <c r="Y138" s="416"/>
      <c r="Z138" s="416"/>
      <c r="AA138" s="448"/>
      <c r="AB138" s="448"/>
      <c r="AC138" s="416"/>
      <c r="AD138" s="416"/>
      <c r="AE138" s="416"/>
      <c r="AF138" s="416"/>
      <c r="AG138" s="416"/>
      <c r="AH138" s="417"/>
      <c r="AI138" s="419"/>
      <c r="AJ138" s="420" t="str">
        <f t="shared" si="69"/>
        <v xml:space="preserve"> </v>
      </c>
      <c r="AK138" s="421" t="str">
        <f t="shared" si="70"/>
        <v xml:space="preserve"> </v>
      </c>
      <c r="AL138" s="421">
        <f t="shared" si="71"/>
        <v>4</v>
      </c>
      <c r="AM138" s="421">
        <f t="shared" si="72"/>
        <v>2</v>
      </c>
      <c r="AN138" s="421">
        <f t="shared" si="73"/>
        <v>11</v>
      </c>
      <c r="AO138" s="421">
        <f t="shared" si="74"/>
        <v>20</v>
      </c>
      <c r="AP138" s="421">
        <f t="shared" si="75"/>
        <v>34</v>
      </c>
      <c r="AQ138" s="421">
        <f t="shared" si="76"/>
        <v>40</v>
      </c>
      <c r="AR138" s="421">
        <f t="shared" si="77"/>
        <v>110</v>
      </c>
      <c r="AS138" s="421">
        <f t="shared" si="78"/>
        <v>134</v>
      </c>
      <c r="AT138" s="421">
        <f t="shared" si="79"/>
        <v>116</v>
      </c>
      <c r="AU138" s="422">
        <f t="shared" si="80"/>
        <v>196</v>
      </c>
      <c r="AV138" s="423">
        <v>91</v>
      </c>
      <c r="AW138" s="417">
        <v>71</v>
      </c>
      <c r="AX138" s="419">
        <v>133</v>
      </c>
      <c r="AY138" s="414">
        <v>3</v>
      </c>
      <c r="AZ138" s="417">
        <v>4</v>
      </c>
      <c r="BA138" s="419">
        <v>6</v>
      </c>
      <c r="BB138" s="420">
        <f t="shared" si="81"/>
        <v>40</v>
      </c>
      <c r="BC138" s="421">
        <f t="shared" si="82"/>
        <v>41</v>
      </c>
      <c r="BD138" s="422">
        <f t="shared" si="83"/>
        <v>57</v>
      </c>
      <c r="BE138" s="483"/>
      <c r="BF138" s="417"/>
      <c r="BG138" s="419">
        <v>8</v>
      </c>
      <c r="BH138" s="178">
        <v>0</v>
      </c>
      <c r="BI138" s="417">
        <v>1</v>
      </c>
      <c r="BJ138" s="419">
        <v>4</v>
      </c>
      <c r="BK138" s="178">
        <v>0</v>
      </c>
      <c r="BL138" s="417"/>
      <c r="BM138" s="419">
        <v>7</v>
      </c>
      <c r="BN138" s="426">
        <f t="shared" si="123"/>
        <v>11</v>
      </c>
      <c r="BO138" s="427">
        <f t="shared" si="124"/>
        <v>19</v>
      </c>
      <c r="BP138" s="428">
        <f t="shared" si="125"/>
        <v>15</v>
      </c>
      <c r="BQ138" s="178"/>
      <c r="BR138" s="417"/>
      <c r="BS138" s="419">
        <v>0</v>
      </c>
      <c r="BT138" s="198"/>
      <c r="BU138" s="177"/>
      <c r="BV138" s="177"/>
      <c r="BW138" s="417"/>
      <c r="BX138" s="417"/>
      <c r="BY138" s="419"/>
      <c r="BZ138" s="178"/>
      <c r="CA138" s="177"/>
      <c r="CB138" s="177"/>
      <c r="CC138" s="177"/>
      <c r="CD138" s="177"/>
      <c r="CE138" s="177"/>
      <c r="CF138" s="417"/>
      <c r="CG138" s="419"/>
      <c r="CH138" s="178"/>
      <c r="CI138" s="177"/>
      <c r="CJ138" s="177"/>
      <c r="CK138" s="177"/>
      <c r="CL138" s="177"/>
      <c r="CM138" s="177"/>
      <c r="CN138" s="417"/>
      <c r="CO138" s="419"/>
      <c r="CP138" s="420"/>
      <c r="CQ138" s="421"/>
      <c r="CR138" s="421" t="str">
        <f t="shared" si="87"/>
        <v/>
      </c>
      <c r="CS138" s="421" t="str">
        <f t="shared" si="88"/>
        <v/>
      </c>
      <c r="CT138" s="421" t="str">
        <f t="shared" si="89"/>
        <v/>
      </c>
      <c r="CU138" s="421" t="str">
        <f t="shared" si="90"/>
        <v/>
      </c>
      <c r="CV138" s="421" t="str">
        <f t="shared" si="91"/>
        <v/>
      </c>
      <c r="CW138" s="429" t="str">
        <f t="shared" si="92"/>
        <v/>
      </c>
      <c r="CX138" s="449"/>
      <c r="CY138" s="417"/>
      <c r="CZ138" s="419"/>
      <c r="DA138" s="432"/>
      <c r="DB138" s="417"/>
      <c r="DC138" s="419"/>
      <c r="DD138" s="430" t="str">
        <f t="shared" si="93"/>
        <v/>
      </c>
      <c r="DE138" s="431" t="str">
        <f t="shared" si="94"/>
        <v/>
      </c>
      <c r="DF138" s="428" t="str">
        <f t="shared" si="95"/>
        <v/>
      </c>
      <c r="DG138" s="450"/>
      <c r="DH138" s="417"/>
      <c r="DI138" s="419"/>
      <c r="DJ138" s="432"/>
      <c r="DK138" s="417"/>
      <c r="DL138" s="419"/>
      <c r="DM138" s="432"/>
      <c r="DN138" s="417"/>
      <c r="DO138" s="419"/>
      <c r="DP138" s="430" t="str">
        <f t="shared" si="126"/>
        <v/>
      </c>
      <c r="DQ138" s="431" t="str">
        <f t="shared" si="127"/>
        <v/>
      </c>
      <c r="DR138" s="428" t="str">
        <f t="shared" si="128"/>
        <v/>
      </c>
      <c r="DS138" s="432"/>
      <c r="DT138" s="417"/>
      <c r="DU138" s="197"/>
      <c r="DV138" s="410"/>
      <c r="DW138" s="669" t="b">
        <f t="shared" si="107"/>
        <v>1</v>
      </c>
      <c r="DX138" s="663" t="b">
        <f t="shared" si="108"/>
        <v>1</v>
      </c>
      <c r="DY138" s="666" t="b">
        <f t="shared" si="109"/>
        <v>1</v>
      </c>
      <c r="DZ138" s="663" t="b">
        <f t="shared" si="110"/>
        <v>1</v>
      </c>
      <c r="EA138" s="663" t="b">
        <f t="shared" si="111"/>
        <v>1</v>
      </c>
      <c r="EB138" s="666" t="b">
        <f t="shared" si="112"/>
        <v>1</v>
      </c>
      <c r="EC138" s="663" t="b">
        <f t="shared" si="113"/>
        <v>1</v>
      </c>
      <c r="ED138" s="663" t="b">
        <f t="shared" si="129"/>
        <v>0</v>
      </c>
      <c r="EE138" s="666" t="b">
        <f t="shared" si="114"/>
        <v>0</v>
      </c>
      <c r="EF138" s="665" t="b">
        <f t="shared" si="115"/>
        <v>0</v>
      </c>
      <c r="EG138" s="663" t="b">
        <f t="shared" si="116"/>
        <v>0</v>
      </c>
      <c r="EH138" s="666" t="b">
        <f t="shared" si="117"/>
        <v>1</v>
      </c>
      <c r="EI138" s="663" t="b">
        <f t="shared" si="118"/>
        <v>0</v>
      </c>
      <c r="EJ138" s="663" t="b">
        <f t="shared" si="119"/>
        <v>0</v>
      </c>
      <c r="EK138" s="666" t="b">
        <f t="shared" si="120"/>
        <v>1</v>
      </c>
      <c r="EL138" s="663" t="b">
        <f t="shared" si="121"/>
        <v>0</v>
      </c>
      <c r="EM138" s="663" t="b">
        <f t="shared" si="130"/>
        <v>0</v>
      </c>
      <c r="EN138" s="666" t="b">
        <f t="shared" si="122"/>
        <v>1</v>
      </c>
      <c r="EO138" s="401"/>
    </row>
    <row r="139" spans="1:145">
      <c r="A139" s="478" t="s">
        <v>732</v>
      </c>
      <c r="B139" s="479" t="s">
        <v>922</v>
      </c>
      <c r="C139" s="480">
        <v>244437</v>
      </c>
      <c r="D139" s="481">
        <v>8</v>
      </c>
      <c r="E139" s="414"/>
      <c r="F139" s="416"/>
      <c r="G139" s="416"/>
      <c r="H139" s="416"/>
      <c r="I139" s="417"/>
      <c r="J139" s="417"/>
      <c r="K139" s="419"/>
      <c r="L139" s="414"/>
      <c r="M139" s="416"/>
      <c r="N139" s="416"/>
      <c r="O139" s="448"/>
      <c r="P139" s="448"/>
      <c r="Q139" s="416"/>
      <c r="R139" s="416"/>
      <c r="S139" s="416"/>
      <c r="T139" s="416"/>
      <c r="U139" s="484"/>
      <c r="V139" s="417"/>
      <c r="W139" s="419"/>
      <c r="X139" s="414"/>
      <c r="Y139" s="416"/>
      <c r="Z139" s="416"/>
      <c r="AA139" s="448"/>
      <c r="AB139" s="448"/>
      <c r="AC139" s="416"/>
      <c r="AD139" s="416"/>
      <c r="AE139" s="416"/>
      <c r="AF139" s="416"/>
      <c r="AG139" s="416"/>
      <c r="AH139" s="417"/>
      <c r="AI139" s="419"/>
      <c r="AJ139" s="420" t="str">
        <f t="shared" ref="AJ139:AJ202" si="131">IF(L139&gt;0,L139-X139," " )</f>
        <v xml:space="preserve"> </v>
      </c>
      <c r="AK139" s="421" t="str">
        <f t="shared" ref="AK139:AK202" si="132">IF(M139&gt;0,M139-Y139," " )</f>
        <v xml:space="preserve"> </v>
      </c>
      <c r="AL139" s="421" t="str">
        <f t="shared" ref="AL139:AL202" si="133">IF(N139&gt;0,N139-Z139," " )</f>
        <v xml:space="preserve"> </v>
      </c>
      <c r="AM139" s="421" t="str">
        <f t="shared" ref="AM139:AM202" si="134">IF(O139&gt;0,O139-AA139," " )</f>
        <v xml:space="preserve"> </v>
      </c>
      <c r="AN139" s="421" t="str">
        <f t="shared" ref="AN139:AN202" si="135">IF(P139&gt;0,P139-AB139," " )</f>
        <v xml:space="preserve"> </v>
      </c>
      <c r="AO139" s="421" t="str">
        <f t="shared" ref="AO139:AO202" si="136">IF(Q139&gt;0,Q139-AC139," " )</f>
        <v xml:space="preserve"> </v>
      </c>
      <c r="AP139" s="421" t="str">
        <f t="shared" ref="AP139:AP202" si="137">IF(R139&gt;0,R139-AD139," " )</f>
        <v xml:space="preserve"> </v>
      </c>
      <c r="AQ139" s="421" t="str">
        <f t="shared" ref="AQ139:AQ202" si="138">IF(S139&gt;0,S139-AE139," " )</f>
        <v xml:space="preserve"> </v>
      </c>
      <c r="AR139" s="421" t="str">
        <f t="shared" ref="AR139:AR202" si="139">IF(T139&gt;0,T139-AF139," " )</f>
        <v xml:space="preserve"> </v>
      </c>
      <c r="AS139" s="421" t="str">
        <f t="shared" ref="AS139:AS202" si="140">IF(U139&gt;0,U139-AG139," " )</f>
        <v xml:space="preserve"> </v>
      </c>
      <c r="AT139" s="421" t="str">
        <f t="shared" ref="AT139:AT202" si="141">IF(V139&gt;0,V139-AH139," " )</f>
        <v xml:space="preserve"> </v>
      </c>
      <c r="AU139" s="422" t="str">
        <f t="shared" ref="AU139:AU202" si="142">IF(W139&gt;0,W139-AI139," " )</f>
        <v xml:space="preserve"> </v>
      </c>
      <c r="AV139" s="423"/>
      <c r="AW139" s="417"/>
      <c r="AX139" s="419"/>
      <c r="AY139" s="414"/>
      <c r="AZ139" s="417"/>
      <c r="BA139" s="419"/>
      <c r="BB139" s="420" t="str">
        <f t="shared" ref="BB139:BB202" si="143">IF(AS139=" "," ",(AS139-AV139-AY139))</f>
        <v xml:space="preserve"> </v>
      </c>
      <c r="BC139" s="421" t="str">
        <f t="shared" ref="BC139:BC202" si="144">IF(AT139=" "," ",(AT139-AW139-AZ139))</f>
        <v xml:space="preserve"> </v>
      </c>
      <c r="BD139" s="422" t="str">
        <f t="shared" ref="BD139:BD202" si="145">IF(AU139=" "," ",(AU139-AX139-BA139))</f>
        <v xml:space="preserve"> </v>
      </c>
      <c r="BE139" s="176"/>
      <c r="BF139" s="417"/>
      <c r="BG139" s="419"/>
      <c r="BH139" s="178"/>
      <c r="BI139" s="417"/>
      <c r="BJ139" s="419"/>
      <c r="BK139" s="178"/>
      <c r="BL139" s="417"/>
      <c r="BM139" s="419"/>
      <c r="BN139" s="426" t="str">
        <f t="shared" si="123"/>
        <v/>
      </c>
      <c r="BO139" s="427" t="str">
        <f t="shared" si="124"/>
        <v/>
      </c>
      <c r="BP139" s="428" t="str">
        <f t="shared" si="125"/>
        <v/>
      </c>
      <c r="BQ139" s="178"/>
      <c r="BR139" s="417"/>
      <c r="BS139" s="419"/>
      <c r="BT139" s="198">
        <v>6257</v>
      </c>
      <c r="BU139" s="177">
        <v>7137</v>
      </c>
      <c r="BV139" s="177">
        <v>7346</v>
      </c>
      <c r="BW139" s="417">
        <v>6706</v>
      </c>
      <c r="BX139" s="417">
        <v>7606</v>
      </c>
      <c r="BY139" s="419">
        <v>8729</v>
      </c>
      <c r="BZ139" s="177">
        <v>1820</v>
      </c>
      <c r="CA139" s="177">
        <v>2269</v>
      </c>
      <c r="CB139" s="177">
        <v>2158</v>
      </c>
      <c r="CC139" s="177">
        <v>2649</v>
      </c>
      <c r="CD139" s="177">
        <v>2612</v>
      </c>
      <c r="CE139" s="416">
        <v>2574</v>
      </c>
      <c r="CF139" s="417">
        <v>2559</v>
      </c>
      <c r="CG139" s="419">
        <v>3025</v>
      </c>
      <c r="CH139" s="178"/>
      <c r="CI139" s="177"/>
      <c r="CJ139" s="177"/>
      <c r="CK139" s="177"/>
      <c r="CL139" s="177"/>
      <c r="CM139" s="177"/>
      <c r="CN139" s="417"/>
      <c r="CO139" s="419"/>
      <c r="CP139" s="421">
        <f t="shared" ref="CP139:CP151" si="146">IF(BZ139&gt;0,BZ139-CH139,"")</f>
        <v>1820</v>
      </c>
      <c r="CQ139" s="421">
        <f t="shared" ref="CQ139:CQ151" si="147">IF(CA139&gt;0,CA139-CI139,"")</f>
        <v>2269</v>
      </c>
      <c r="CR139" s="421">
        <f t="shared" ref="CR139:CR202" si="148">IF(CB139&gt;0,CB139-CJ139,"")</f>
        <v>2158</v>
      </c>
      <c r="CS139" s="421">
        <f t="shared" ref="CS139:CS202" si="149">IF(CC139&gt;0,CC139-CK139,"")</f>
        <v>2649</v>
      </c>
      <c r="CT139" s="421">
        <f t="shared" ref="CT139:CT202" si="150">IF(CD139&gt;0,CD139-CL139,"")</f>
        <v>2612</v>
      </c>
      <c r="CU139" s="421">
        <f t="shared" ref="CU139:CU202" si="151">IF(CE139&gt;0,CE139-CM139,"")</f>
        <v>2574</v>
      </c>
      <c r="CV139" s="421">
        <f t="shared" ref="CV139:CV202" si="152">IF(CF139&gt;0,CF139-CN139,"")</f>
        <v>2559</v>
      </c>
      <c r="CW139" s="429">
        <f t="shared" ref="CW139:CW202" si="153">IF(CG139&gt;0,CG139-CO139,"")</f>
        <v>3025</v>
      </c>
      <c r="CX139" s="449">
        <v>1659</v>
      </c>
      <c r="CY139" s="417">
        <v>1639</v>
      </c>
      <c r="CZ139" s="419">
        <v>1896</v>
      </c>
      <c r="DA139" s="432">
        <v>121</v>
      </c>
      <c r="DB139" s="417">
        <v>111</v>
      </c>
      <c r="DC139" s="419">
        <v>127</v>
      </c>
      <c r="DD139" s="430">
        <f t="shared" ref="DD139:DD202" si="154">IF(CU139="","",(CU139-CX139-DA139))</f>
        <v>794</v>
      </c>
      <c r="DE139" s="431">
        <f t="shared" ref="DE139:DE202" si="155">IF(CV139="","",(CV139-CY139-DB139))</f>
        <v>809</v>
      </c>
      <c r="DF139" s="428">
        <f t="shared" ref="DF139:DF202" si="156">IF(CW139="","",(CW139-CZ139-DC139))</f>
        <v>1002</v>
      </c>
      <c r="DG139" s="450">
        <v>252</v>
      </c>
      <c r="DH139" s="417">
        <v>241</v>
      </c>
      <c r="DI139" s="419">
        <v>223</v>
      </c>
      <c r="DJ139" s="432">
        <v>485</v>
      </c>
      <c r="DK139" s="417">
        <v>398</v>
      </c>
      <c r="DL139" s="419">
        <v>385</v>
      </c>
      <c r="DM139" s="432">
        <v>515</v>
      </c>
      <c r="DN139" s="417">
        <v>496</v>
      </c>
      <c r="DO139" s="419">
        <v>510</v>
      </c>
      <c r="DP139" s="430">
        <f t="shared" si="126"/>
        <v>1397</v>
      </c>
      <c r="DQ139" s="431">
        <f t="shared" si="127"/>
        <v>1477</v>
      </c>
      <c r="DR139" s="428">
        <f t="shared" si="128"/>
        <v>1456</v>
      </c>
      <c r="DS139" s="432">
        <v>346</v>
      </c>
      <c r="DT139" s="417">
        <f>412</f>
        <v>412</v>
      </c>
      <c r="DU139" s="197">
        <v>395</v>
      </c>
      <c r="DV139" s="410"/>
      <c r="DW139" s="669" t="b">
        <f t="shared" si="107"/>
        <v>0</v>
      </c>
      <c r="DX139" s="663" t="b">
        <f t="shared" si="108"/>
        <v>0</v>
      </c>
      <c r="DY139" s="666" t="b">
        <f t="shared" si="109"/>
        <v>1</v>
      </c>
      <c r="DZ139" s="663" t="b">
        <f t="shared" si="110"/>
        <v>0</v>
      </c>
      <c r="EA139" s="663" t="b">
        <f t="shared" si="111"/>
        <v>0</v>
      </c>
      <c r="EB139" s="666" t="b">
        <f t="shared" si="112"/>
        <v>1</v>
      </c>
      <c r="EC139" s="663" t="b">
        <f t="shared" si="113"/>
        <v>0</v>
      </c>
      <c r="ED139" s="663" t="b">
        <f t="shared" si="129"/>
        <v>0</v>
      </c>
      <c r="EE139" s="666" t="b">
        <f t="shared" si="114"/>
        <v>1</v>
      </c>
      <c r="EF139" s="665" t="b">
        <f t="shared" si="115"/>
        <v>1</v>
      </c>
      <c r="EG139" s="663" t="b">
        <f t="shared" si="116"/>
        <v>1</v>
      </c>
      <c r="EH139" s="666" t="b">
        <f t="shared" si="117"/>
        <v>1</v>
      </c>
      <c r="EI139" s="663" t="b">
        <f t="shared" si="118"/>
        <v>1</v>
      </c>
      <c r="EJ139" s="663" t="b">
        <f t="shared" si="119"/>
        <v>1</v>
      </c>
      <c r="EK139" s="666" t="b">
        <f t="shared" si="120"/>
        <v>1</v>
      </c>
      <c r="EL139" s="663" t="b">
        <f t="shared" si="121"/>
        <v>1</v>
      </c>
      <c r="EM139" s="663" t="b">
        <f t="shared" si="130"/>
        <v>1</v>
      </c>
      <c r="EN139" s="666" t="b">
        <f t="shared" si="122"/>
        <v>1</v>
      </c>
      <c r="EO139" s="401"/>
    </row>
    <row r="140" spans="1:145">
      <c r="A140" s="478" t="s">
        <v>732</v>
      </c>
      <c r="B140" s="479" t="s">
        <v>923</v>
      </c>
      <c r="C140" s="480">
        <v>138558</v>
      </c>
      <c r="D140" s="481">
        <v>9</v>
      </c>
      <c r="E140" s="414"/>
      <c r="F140" s="416"/>
      <c r="G140" s="416"/>
      <c r="H140" s="416"/>
      <c r="I140" s="417"/>
      <c r="J140" s="417"/>
      <c r="K140" s="419"/>
      <c r="L140" s="414"/>
      <c r="M140" s="416"/>
      <c r="N140" s="416"/>
      <c r="O140" s="448"/>
      <c r="P140" s="448"/>
      <c r="Q140" s="416"/>
      <c r="R140" s="416"/>
      <c r="S140" s="416"/>
      <c r="T140" s="416"/>
      <c r="U140" s="485"/>
      <c r="V140" s="417"/>
      <c r="W140" s="419"/>
      <c r="X140" s="414"/>
      <c r="Y140" s="416"/>
      <c r="Z140" s="416"/>
      <c r="AA140" s="448"/>
      <c r="AB140" s="448"/>
      <c r="AC140" s="416"/>
      <c r="AD140" s="416"/>
      <c r="AE140" s="416"/>
      <c r="AF140" s="416"/>
      <c r="AG140" s="416"/>
      <c r="AH140" s="417"/>
      <c r="AI140" s="419"/>
      <c r="AJ140" s="420" t="str">
        <f t="shared" si="131"/>
        <v xml:space="preserve"> </v>
      </c>
      <c r="AK140" s="421" t="str">
        <f t="shared" si="132"/>
        <v xml:space="preserve"> </v>
      </c>
      <c r="AL140" s="421" t="str">
        <f t="shared" si="133"/>
        <v xml:space="preserve"> </v>
      </c>
      <c r="AM140" s="421" t="str">
        <f t="shared" si="134"/>
        <v xml:space="preserve"> </v>
      </c>
      <c r="AN140" s="421" t="str">
        <f t="shared" si="135"/>
        <v xml:space="preserve"> </v>
      </c>
      <c r="AO140" s="421" t="str">
        <f t="shared" si="136"/>
        <v xml:space="preserve"> </v>
      </c>
      <c r="AP140" s="421" t="str">
        <f t="shared" si="137"/>
        <v xml:space="preserve"> </v>
      </c>
      <c r="AQ140" s="421" t="str">
        <f t="shared" si="138"/>
        <v xml:space="preserve"> </v>
      </c>
      <c r="AR140" s="421" t="str">
        <f t="shared" si="139"/>
        <v xml:space="preserve"> </v>
      </c>
      <c r="AS140" s="421" t="str">
        <f t="shared" si="140"/>
        <v xml:space="preserve"> </v>
      </c>
      <c r="AT140" s="421" t="str">
        <f t="shared" si="141"/>
        <v xml:space="preserve"> </v>
      </c>
      <c r="AU140" s="422" t="str">
        <f t="shared" si="142"/>
        <v xml:space="preserve"> </v>
      </c>
      <c r="AV140" s="423"/>
      <c r="AW140" s="417"/>
      <c r="AX140" s="419"/>
      <c r="AY140" s="414"/>
      <c r="AZ140" s="417"/>
      <c r="BA140" s="419"/>
      <c r="BB140" s="420" t="str">
        <f t="shared" si="143"/>
        <v xml:space="preserve"> </v>
      </c>
      <c r="BC140" s="421" t="str">
        <f t="shared" si="144"/>
        <v xml:space="preserve"> </v>
      </c>
      <c r="BD140" s="422" t="str">
        <f t="shared" si="145"/>
        <v xml:space="preserve"> </v>
      </c>
      <c r="BE140" s="176"/>
      <c r="BF140" s="417"/>
      <c r="BG140" s="419"/>
      <c r="BH140" s="178"/>
      <c r="BI140" s="417"/>
      <c r="BJ140" s="419"/>
      <c r="BK140" s="178"/>
      <c r="BL140" s="417"/>
      <c r="BM140" s="419"/>
      <c r="BN140" s="426" t="str">
        <f t="shared" si="123"/>
        <v/>
      </c>
      <c r="BO140" s="427" t="str">
        <f t="shared" si="124"/>
        <v/>
      </c>
      <c r="BP140" s="428" t="str">
        <f t="shared" si="125"/>
        <v/>
      </c>
      <c r="BQ140" s="178"/>
      <c r="BR140" s="417"/>
      <c r="BS140" s="419"/>
      <c r="BT140" s="198">
        <v>1347</v>
      </c>
      <c r="BU140" s="177">
        <v>1323</v>
      </c>
      <c r="BV140" s="177">
        <v>1361</v>
      </c>
      <c r="BW140" s="417">
        <v>1499</v>
      </c>
      <c r="BX140" s="417">
        <v>1617</v>
      </c>
      <c r="BY140" s="419">
        <v>1505</v>
      </c>
      <c r="BZ140" s="177">
        <v>817</v>
      </c>
      <c r="CA140" s="177">
        <v>772</v>
      </c>
      <c r="CB140" s="177">
        <v>813</v>
      </c>
      <c r="CC140" s="177">
        <v>943</v>
      </c>
      <c r="CD140" s="177">
        <v>984</v>
      </c>
      <c r="CE140" s="416">
        <f>1139+4+2</f>
        <v>1145</v>
      </c>
      <c r="CF140" s="417">
        <v>1238</v>
      </c>
      <c r="CG140" s="419">
        <v>1168</v>
      </c>
      <c r="CH140" s="178"/>
      <c r="CI140" s="177"/>
      <c r="CJ140" s="177"/>
      <c r="CK140" s="177"/>
      <c r="CL140" s="177"/>
      <c r="CM140" s="177"/>
      <c r="CN140" s="417"/>
      <c r="CO140" s="419"/>
      <c r="CP140" s="421">
        <f t="shared" si="146"/>
        <v>817</v>
      </c>
      <c r="CQ140" s="421">
        <f t="shared" si="147"/>
        <v>772</v>
      </c>
      <c r="CR140" s="421">
        <f t="shared" si="148"/>
        <v>813</v>
      </c>
      <c r="CS140" s="421">
        <f t="shared" si="149"/>
        <v>943</v>
      </c>
      <c r="CT140" s="421">
        <f t="shared" si="150"/>
        <v>984</v>
      </c>
      <c r="CU140" s="421">
        <f t="shared" si="151"/>
        <v>1145</v>
      </c>
      <c r="CV140" s="421">
        <f t="shared" si="152"/>
        <v>1238</v>
      </c>
      <c r="CW140" s="429">
        <f t="shared" si="153"/>
        <v>1168</v>
      </c>
      <c r="CX140" s="449">
        <v>660</v>
      </c>
      <c r="CY140" s="417">
        <v>682</v>
      </c>
      <c r="CZ140" s="419">
        <v>651</v>
      </c>
      <c r="DA140" s="432">
        <v>82</v>
      </c>
      <c r="DB140" s="417">
        <v>105</v>
      </c>
      <c r="DC140" s="419">
        <v>107</v>
      </c>
      <c r="DD140" s="430">
        <f t="shared" si="154"/>
        <v>403</v>
      </c>
      <c r="DE140" s="431">
        <f t="shared" si="155"/>
        <v>451</v>
      </c>
      <c r="DF140" s="428">
        <f t="shared" si="156"/>
        <v>410</v>
      </c>
      <c r="DG140" s="450">
        <v>173</v>
      </c>
      <c r="DH140" s="417">
        <v>191</v>
      </c>
      <c r="DI140" s="419">
        <v>181</v>
      </c>
      <c r="DJ140" s="432">
        <v>123</v>
      </c>
      <c r="DK140" s="417">
        <v>130</v>
      </c>
      <c r="DL140" s="419">
        <v>130</v>
      </c>
      <c r="DM140" s="432">
        <v>181</v>
      </c>
      <c r="DN140" s="417">
        <v>154</v>
      </c>
      <c r="DO140" s="419">
        <v>229</v>
      </c>
      <c r="DP140" s="430">
        <f t="shared" si="126"/>
        <v>466</v>
      </c>
      <c r="DQ140" s="431">
        <f t="shared" si="127"/>
        <v>509</v>
      </c>
      <c r="DR140" s="428">
        <f t="shared" si="128"/>
        <v>605</v>
      </c>
      <c r="DS140" s="432">
        <v>241</v>
      </c>
      <c r="DT140" s="417">
        <f>3+246</f>
        <v>249</v>
      </c>
      <c r="DU140" s="197">
        <v>227</v>
      </c>
      <c r="DV140" s="410"/>
      <c r="DW140" s="669" t="b">
        <f t="shared" si="107"/>
        <v>0</v>
      </c>
      <c r="DX140" s="663" t="b">
        <f t="shared" si="108"/>
        <v>0</v>
      </c>
      <c r="DY140" s="666" t="b">
        <f t="shared" si="109"/>
        <v>1</v>
      </c>
      <c r="DZ140" s="663" t="b">
        <f t="shared" si="110"/>
        <v>0</v>
      </c>
      <c r="EA140" s="663" t="b">
        <f t="shared" si="111"/>
        <v>0</v>
      </c>
      <c r="EB140" s="666" t="b">
        <f t="shared" si="112"/>
        <v>1</v>
      </c>
      <c r="EC140" s="663" t="b">
        <f t="shared" si="113"/>
        <v>0</v>
      </c>
      <c r="ED140" s="663" t="b">
        <f t="shared" si="129"/>
        <v>0</v>
      </c>
      <c r="EE140" s="666" t="b">
        <f t="shared" si="114"/>
        <v>1</v>
      </c>
      <c r="EF140" s="665" t="b">
        <f t="shared" si="115"/>
        <v>1</v>
      </c>
      <c r="EG140" s="663" t="b">
        <f t="shared" si="116"/>
        <v>1</v>
      </c>
      <c r="EH140" s="666" t="b">
        <f t="shared" si="117"/>
        <v>1</v>
      </c>
      <c r="EI140" s="663" t="b">
        <f t="shared" si="118"/>
        <v>1</v>
      </c>
      <c r="EJ140" s="663" t="b">
        <f t="shared" si="119"/>
        <v>1</v>
      </c>
      <c r="EK140" s="666" t="b">
        <f t="shared" si="120"/>
        <v>1</v>
      </c>
      <c r="EL140" s="663" t="b">
        <f t="shared" si="121"/>
        <v>1</v>
      </c>
      <c r="EM140" s="663" t="b">
        <f t="shared" si="130"/>
        <v>1</v>
      </c>
      <c r="EN140" s="666" t="b">
        <f t="shared" si="122"/>
        <v>1</v>
      </c>
      <c r="EO140" s="401"/>
    </row>
    <row r="141" spans="1:145">
      <c r="A141" s="478" t="s">
        <v>732</v>
      </c>
      <c r="B141" s="479" t="s">
        <v>930</v>
      </c>
      <c r="C141" s="480">
        <v>139010</v>
      </c>
      <c r="D141" s="481">
        <v>9</v>
      </c>
      <c r="E141" s="414"/>
      <c r="F141" s="416"/>
      <c r="G141" s="416"/>
      <c r="H141" s="416"/>
      <c r="I141" s="417"/>
      <c r="J141" s="417"/>
      <c r="K141" s="419"/>
      <c r="L141" s="414"/>
      <c r="M141" s="416"/>
      <c r="N141" s="416"/>
      <c r="O141" s="448"/>
      <c r="P141" s="448"/>
      <c r="Q141" s="416"/>
      <c r="R141" s="416"/>
      <c r="S141" s="416"/>
      <c r="T141" s="416"/>
      <c r="U141" s="485"/>
      <c r="V141" s="417"/>
      <c r="W141" s="419"/>
      <c r="X141" s="414"/>
      <c r="Y141" s="416"/>
      <c r="Z141" s="416"/>
      <c r="AA141" s="448"/>
      <c r="AB141" s="448"/>
      <c r="AC141" s="416"/>
      <c r="AD141" s="416"/>
      <c r="AE141" s="416"/>
      <c r="AF141" s="416"/>
      <c r="AG141" s="416"/>
      <c r="AH141" s="417"/>
      <c r="AI141" s="419"/>
      <c r="AJ141" s="420" t="str">
        <f t="shared" si="131"/>
        <v xml:space="preserve"> </v>
      </c>
      <c r="AK141" s="421" t="str">
        <f t="shared" si="132"/>
        <v xml:space="preserve"> </v>
      </c>
      <c r="AL141" s="421" t="str">
        <f t="shared" si="133"/>
        <v xml:space="preserve"> </v>
      </c>
      <c r="AM141" s="421" t="str">
        <f t="shared" si="134"/>
        <v xml:space="preserve"> </v>
      </c>
      <c r="AN141" s="421" t="str">
        <f t="shared" si="135"/>
        <v xml:space="preserve"> </v>
      </c>
      <c r="AO141" s="421" t="str">
        <f t="shared" si="136"/>
        <v xml:space="preserve"> </v>
      </c>
      <c r="AP141" s="421" t="str">
        <f t="shared" si="137"/>
        <v xml:space="preserve"> </v>
      </c>
      <c r="AQ141" s="421" t="str">
        <f t="shared" si="138"/>
        <v xml:space="preserve"> </v>
      </c>
      <c r="AR141" s="421" t="str">
        <f t="shared" si="139"/>
        <v xml:space="preserve"> </v>
      </c>
      <c r="AS141" s="421" t="str">
        <f t="shared" si="140"/>
        <v xml:space="preserve"> </v>
      </c>
      <c r="AT141" s="421" t="str">
        <f t="shared" si="141"/>
        <v xml:space="preserve"> </v>
      </c>
      <c r="AU141" s="422" t="str">
        <f t="shared" si="142"/>
        <v xml:space="preserve"> </v>
      </c>
      <c r="AV141" s="423"/>
      <c r="AW141" s="417"/>
      <c r="AX141" s="419"/>
      <c r="AY141" s="414"/>
      <c r="AZ141" s="417"/>
      <c r="BA141" s="419"/>
      <c r="BB141" s="420" t="str">
        <f t="shared" si="143"/>
        <v xml:space="preserve"> </v>
      </c>
      <c r="BC141" s="421" t="str">
        <f t="shared" si="144"/>
        <v xml:space="preserve"> </v>
      </c>
      <c r="BD141" s="422" t="str">
        <f t="shared" si="145"/>
        <v xml:space="preserve"> </v>
      </c>
      <c r="BE141" s="176"/>
      <c r="BF141" s="417"/>
      <c r="BG141" s="419"/>
      <c r="BH141" s="178"/>
      <c r="BI141" s="417"/>
      <c r="BJ141" s="419"/>
      <c r="BK141" s="178"/>
      <c r="BL141" s="417"/>
      <c r="BM141" s="419"/>
      <c r="BN141" s="426" t="str">
        <f t="shared" si="123"/>
        <v/>
      </c>
      <c r="BO141" s="427" t="str">
        <f t="shared" si="124"/>
        <v/>
      </c>
      <c r="BP141" s="428" t="str">
        <f t="shared" si="125"/>
        <v/>
      </c>
      <c r="BQ141" s="178"/>
      <c r="BR141" s="417"/>
      <c r="BS141" s="419"/>
      <c r="BT141" s="198">
        <v>742</v>
      </c>
      <c r="BU141" s="177">
        <v>836</v>
      </c>
      <c r="BV141" s="177">
        <v>803</v>
      </c>
      <c r="BW141" s="417">
        <v>1067</v>
      </c>
      <c r="BX141" s="417">
        <v>919</v>
      </c>
      <c r="BY141" s="419">
        <v>1071</v>
      </c>
      <c r="BZ141" s="177">
        <v>217</v>
      </c>
      <c r="CA141" s="177">
        <v>161</v>
      </c>
      <c r="CB141" s="177">
        <v>243</v>
      </c>
      <c r="CC141" s="177">
        <v>283</v>
      </c>
      <c r="CD141" s="177">
        <v>295</v>
      </c>
      <c r="CE141" s="416">
        <f>188+31+1</f>
        <v>220</v>
      </c>
      <c r="CF141" s="417">
        <v>340</v>
      </c>
      <c r="CG141" s="419">
        <v>397</v>
      </c>
      <c r="CH141" s="178"/>
      <c r="CI141" s="177"/>
      <c r="CJ141" s="177"/>
      <c r="CK141" s="177"/>
      <c r="CL141" s="177"/>
      <c r="CM141" s="177"/>
      <c r="CN141" s="417"/>
      <c r="CO141" s="419"/>
      <c r="CP141" s="421">
        <f t="shared" si="146"/>
        <v>217</v>
      </c>
      <c r="CQ141" s="421">
        <f t="shared" si="147"/>
        <v>161</v>
      </c>
      <c r="CR141" s="421">
        <f t="shared" si="148"/>
        <v>243</v>
      </c>
      <c r="CS141" s="421">
        <f t="shared" si="149"/>
        <v>283</v>
      </c>
      <c r="CT141" s="421">
        <f t="shared" si="150"/>
        <v>295</v>
      </c>
      <c r="CU141" s="421">
        <f t="shared" si="151"/>
        <v>220</v>
      </c>
      <c r="CV141" s="421">
        <f t="shared" si="152"/>
        <v>340</v>
      </c>
      <c r="CW141" s="429">
        <f t="shared" si="153"/>
        <v>397</v>
      </c>
      <c r="CX141" s="449">
        <v>152</v>
      </c>
      <c r="CY141" s="417">
        <v>206</v>
      </c>
      <c r="CZ141" s="419">
        <v>253</v>
      </c>
      <c r="DA141" s="432">
        <v>10</v>
      </c>
      <c r="DB141" s="417">
        <v>17</v>
      </c>
      <c r="DC141" s="419">
        <v>19</v>
      </c>
      <c r="DD141" s="430">
        <f t="shared" si="154"/>
        <v>58</v>
      </c>
      <c r="DE141" s="431">
        <f t="shared" si="155"/>
        <v>117</v>
      </c>
      <c r="DF141" s="428">
        <f t="shared" si="156"/>
        <v>125</v>
      </c>
      <c r="DG141" s="450">
        <v>36</v>
      </c>
      <c r="DH141" s="417">
        <v>30</v>
      </c>
      <c r="DI141" s="419">
        <v>33</v>
      </c>
      <c r="DJ141" s="432">
        <v>50</v>
      </c>
      <c r="DK141" s="417">
        <v>41</v>
      </c>
      <c r="DL141" s="419">
        <v>56</v>
      </c>
      <c r="DM141" s="432">
        <v>34</v>
      </c>
      <c r="DN141" s="417">
        <v>41</v>
      </c>
      <c r="DO141" s="419">
        <v>29</v>
      </c>
      <c r="DP141" s="430">
        <f t="shared" si="126"/>
        <v>163</v>
      </c>
      <c r="DQ141" s="431">
        <f t="shared" si="127"/>
        <v>183</v>
      </c>
      <c r="DR141" s="428">
        <f t="shared" si="128"/>
        <v>102</v>
      </c>
      <c r="DS141" s="432">
        <v>51</v>
      </c>
      <c r="DT141" s="417">
        <f>6+28</f>
        <v>34</v>
      </c>
      <c r="DU141" s="197">
        <v>77</v>
      </c>
      <c r="DV141" s="410"/>
      <c r="DW141" s="669" t="b">
        <f t="shared" si="107"/>
        <v>0</v>
      </c>
      <c r="DX141" s="663" t="b">
        <f t="shared" si="108"/>
        <v>0</v>
      </c>
      <c r="DY141" s="666" t="b">
        <f t="shared" si="109"/>
        <v>1</v>
      </c>
      <c r="DZ141" s="663" t="b">
        <f t="shared" si="110"/>
        <v>0</v>
      </c>
      <c r="EA141" s="663" t="b">
        <f t="shared" si="111"/>
        <v>0</v>
      </c>
      <c r="EB141" s="666" t="b">
        <f t="shared" si="112"/>
        <v>1</v>
      </c>
      <c r="EC141" s="663" t="b">
        <f t="shared" si="113"/>
        <v>0</v>
      </c>
      <c r="ED141" s="663" t="b">
        <f t="shared" si="129"/>
        <v>0</v>
      </c>
      <c r="EE141" s="666" t="b">
        <f t="shared" si="114"/>
        <v>1</v>
      </c>
      <c r="EF141" s="665" t="b">
        <f t="shared" si="115"/>
        <v>1</v>
      </c>
      <c r="EG141" s="663" t="b">
        <f t="shared" si="116"/>
        <v>1</v>
      </c>
      <c r="EH141" s="666" t="b">
        <f t="shared" si="117"/>
        <v>1</v>
      </c>
      <c r="EI141" s="663" t="b">
        <f t="shared" si="118"/>
        <v>1</v>
      </c>
      <c r="EJ141" s="663" t="b">
        <f t="shared" si="119"/>
        <v>1</v>
      </c>
      <c r="EK141" s="666" t="b">
        <f t="shared" si="120"/>
        <v>1</v>
      </c>
      <c r="EL141" s="663" t="b">
        <f t="shared" si="121"/>
        <v>1</v>
      </c>
      <c r="EM141" s="663" t="b">
        <f t="shared" si="130"/>
        <v>1</v>
      </c>
      <c r="EN141" s="666" t="b">
        <f t="shared" si="122"/>
        <v>1</v>
      </c>
      <c r="EO141" s="401"/>
    </row>
    <row r="142" spans="1:145">
      <c r="A142" s="478" t="s">
        <v>732</v>
      </c>
      <c r="B142" s="232" t="s">
        <v>924</v>
      </c>
      <c r="C142" s="231">
        <v>139250</v>
      </c>
      <c r="D142" s="486">
        <v>9</v>
      </c>
      <c r="E142" s="414"/>
      <c r="F142" s="416"/>
      <c r="G142" s="416"/>
      <c r="H142" s="416"/>
      <c r="I142" s="417"/>
      <c r="J142" s="417"/>
      <c r="K142" s="419"/>
      <c r="L142" s="414"/>
      <c r="M142" s="416"/>
      <c r="N142" s="416"/>
      <c r="O142" s="448"/>
      <c r="P142" s="448"/>
      <c r="Q142" s="416"/>
      <c r="R142" s="416"/>
      <c r="S142" s="416"/>
      <c r="T142" s="416"/>
      <c r="U142" s="485"/>
      <c r="V142" s="417"/>
      <c r="W142" s="419"/>
      <c r="X142" s="414"/>
      <c r="Y142" s="416"/>
      <c r="Z142" s="416"/>
      <c r="AA142" s="448"/>
      <c r="AB142" s="448"/>
      <c r="AC142" s="416"/>
      <c r="AD142" s="416"/>
      <c r="AE142" s="416"/>
      <c r="AF142" s="416"/>
      <c r="AG142" s="416"/>
      <c r="AH142" s="417"/>
      <c r="AI142" s="419"/>
      <c r="AJ142" s="420" t="str">
        <f t="shared" si="131"/>
        <v xml:space="preserve"> </v>
      </c>
      <c r="AK142" s="421" t="str">
        <f t="shared" si="132"/>
        <v xml:space="preserve"> </v>
      </c>
      <c r="AL142" s="421" t="str">
        <f t="shared" si="133"/>
        <v xml:space="preserve"> </v>
      </c>
      <c r="AM142" s="421" t="str">
        <f t="shared" si="134"/>
        <v xml:space="preserve"> </v>
      </c>
      <c r="AN142" s="421" t="str">
        <f t="shared" si="135"/>
        <v xml:space="preserve"> </v>
      </c>
      <c r="AO142" s="421" t="str">
        <f t="shared" si="136"/>
        <v xml:space="preserve"> </v>
      </c>
      <c r="AP142" s="421" t="str">
        <f t="shared" si="137"/>
        <v xml:space="preserve"> </v>
      </c>
      <c r="AQ142" s="421" t="str">
        <f t="shared" si="138"/>
        <v xml:space="preserve"> </v>
      </c>
      <c r="AR142" s="421" t="str">
        <f t="shared" si="139"/>
        <v xml:space="preserve"> </v>
      </c>
      <c r="AS142" s="421" t="str">
        <f t="shared" si="140"/>
        <v xml:space="preserve"> </v>
      </c>
      <c r="AT142" s="421" t="str">
        <f t="shared" si="141"/>
        <v xml:space="preserve"> </v>
      </c>
      <c r="AU142" s="422" t="str">
        <f t="shared" si="142"/>
        <v xml:space="preserve"> </v>
      </c>
      <c r="AV142" s="423"/>
      <c r="AW142" s="417"/>
      <c r="AX142" s="419"/>
      <c r="AY142" s="414"/>
      <c r="AZ142" s="417"/>
      <c r="BA142" s="419"/>
      <c r="BB142" s="420" t="str">
        <f t="shared" si="143"/>
        <v xml:space="preserve"> </v>
      </c>
      <c r="BC142" s="421" t="str">
        <f t="shared" si="144"/>
        <v xml:space="preserve"> </v>
      </c>
      <c r="BD142" s="422" t="str">
        <f t="shared" si="145"/>
        <v xml:space="preserve"> </v>
      </c>
      <c r="BE142" s="176"/>
      <c r="BF142" s="417"/>
      <c r="BG142" s="419"/>
      <c r="BH142" s="178"/>
      <c r="BI142" s="417"/>
      <c r="BJ142" s="419"/>
      <c r="BK142" s="178"/>
      <c r="BL142" s="417"/>
      <c r="BM142" s="419"/>
      <c r="BN142" s="426" t="str">
        <f t="shared" si="123"/>
        <v/>
      </c>
      <c r="BO142" s="427" t="str">
        <f t="shared" si="124"/>
        <v/>
      </c>
      <c r="BP142" s="428" t="str">
        <f t="shared" si="125"/>
        <v/>
      </c>
      <c r="BQ142" s="178"/>
      <c r="BR142" s="417"/>
      <c r="BS142" s="419"/>
      <c r="BT142" s="198">
        <v>1097</v>
      </c>
      <c r="BU142" s="177">
        <v>1012</v>
      </c>
      <c r="BV142" s="177">
        <v>1047</v>
      </c>
      <c r="BW142" s="417">
        <v>1057</v>
      </c>
      <c r="BX142" s="417">
        <v>968</v>
      </c>
      <c r="BY142" s="419">
        <v>1049</v>
      </c>
      <c r="BZ142" s="177">
        <v>226</v>
      </c>
      <c r="CA142" s="177">
        <v>281</v>
      </c>
      <c r="CB142" s="177">
        <v>379</v>
      </c>
      <c r="CC142" s="177">
        <v>368</v>
      </c>
      <c r="CD142" s="177">
        <v>381</v>
      </c>
      <c r="CE142" s="416">
        <f>359+14+1</f>
        <v>374</v>
      </c>
      <c r="CF142" s="417">
        <v>399</v>
      </c>
      <c r="CG142" s="419">
        <v>433</v>
      </c>
      <c r="CH142" s="178"/>
      <c r="CI142" s="177"/>
      <c r="CJ142" s="177"/>
      <c r="CK142" s="177"/>
      <c r="CL142" s="177"/>
      <c r="CM142" s="177"/>
      <c r="CN142" s="417"/>
      <c r="CO142" s="419"/>
      <c r="CP142" s="421">
        <f t="shared" si="146"/>
        <v>226</v>
      </c>
      <c r="CQ142" s="421">
        <f t="shared" si="147"/>
        <v>281</v>
      </c>
      <c r="CR142" s="421">
        <f t="shared" si="148"/>
        <v>379</v>
      </c>
      <c r="CS142" s="421">
        <f t="shared" si="149"/>
        <v>368</v>
      </c>
      <c r="CT142" s="421">
        <f t="shared" si="150"/>
        <v>381</v>
      </c>
      <c r="CU142" s="421">
        <f t="shared" si="151"/>
        <v>374</v>
      </c>
      <c r="CV142" s="421">
        <f t="shared" si="152"/>
        <v>399</v>
      </c>
      <c r="CW142" s="429">
        <f t="shared" si="153"/>
        <v>433</v>
      </c>
      <c r="CX142" s="449">
        <v>235</v>
      </c>
      <c r="CY142" s="417">
        <v>236</v>
      </c>
      <c r="CZ142" s="419">
        <v>265</v>
      </c>
      <c r="DA142" s="432">
        <v>13</v>
      </c>
      <c r="DB142" s="417">
        <v>21</v>
      </c>
      <c r="DC142" s="419">
        <v>20</v>
      </c>
      <c r="DD142" s="430">
        <f t="shared" si="154"/>
        <v>126</v>
      </c>
      <c r="DE142" s="431">
        <f t="shared" si="155"/>
        <v>142</v>
      </c>
      <c r="DF142" s="428">
        <f t="shared" si="156"/>
        <v>148</v>
      </c>
      <c r="DG142" s="450">
        <v>58</v>
      </c>
      <c r="DH142" s="417">
        <v>54</v>
      </c>
      <c r="DI142" s="419">
        <v>54</v>
      </c>
      <c r="DJ142" s="432">
        <v>66</v>
      </c>
      <c r="DK142" s="417">
        <v>62</v>
      </c>
      <c r="DL142" s="419">
        <v>68</v>
      </c>
      <c r="DM142" s="432">
        <v>57</v>
      </c>
      <c r="DN142" s="417">
        <v>50</v>
      </c>
      <c r="DO142" s="419">
        <v>37</v>
      </c>
      <c r="DP142" s="430">
        <f t="shared" si="126"/>
        <v>187</v>
      </c>
      <c r="DQ142" s="431">
        <f t="shared" si="127"/>
        <v>215</v>
      </c>
      <c r="DR142" s="428">
        <f t="shared" si="128"/>
        <v>215</v>
      </c>
      <c r="DS142" s="432">
        <v>58</v>
      </c>
      <c r="DT142" s="417">
        <f>6+62</f>
        <v>68</v>
      </c>
      <c r="DU142" s="197">
        <v>100</v>
      </c>
      <c r="DV142" s="410"/>
      <c r="DW142" s="669" t="b">
        <f t="shared" si="107"/>
        <v>0</v>
      </c>
      <c r="DX142" s="663" t="b">
        <f t="shared" si="108"/>
        <v>0</v>
      </c>
      <c r="DY142" s="666" t="b">
        <f t="shared" si="109"/>
        <v>1</v>
      </c>
      <c r="DZ142" s="663" t="b">
        <f t="shared" si="110"/>
        <v>0</v>
      </c>
      <c r="EA142" s="663" t="b">
        <f t="shared" si="111"/>
        <v>0</v>
      </c>
      <c r="EB142" s="666" t="b">
        <f t="shared" si="112"/>
        <v>1</v>
      </c>
      <c r="EC142" s="663" t="b">
        <f t="shared" si="113"/>
        <v>0</v>
      </c>
      <c r="ED142" s="663" t="b">
        <f t="shared" si="129"/>
        <v>0</v>
      </c>
      <c r="EE142" s="666" t="b">
        <f t="shared" si="114"/>
        <v>1</v>
      </c>
      <c r="EF142" s="665" t="b">
        <f t="shared" si="115"/>
        <v>1</v>
      </c>
      <c r="EG142" s="663" t="b">
        <f t="shared" si="116"/>
        <v>1</v>
      </c>
      <c r="EH142" s="666" t="b">
        <f t="shared" si="117"/>
        <v>1</v>
      </c>
      <c r="EI142" s="663" t="b">
        <f t="shared" si="118"/>
        <v>1</v>
      </c>
      <c r="EJ142" s="663" t="b">
        <f t="shared" si="119"/>
        <v>1</v>
      </c>
      <c r="EK142" s="666" t="b">
        <f t="shared" si="120"/>
        <v>1</v>
      </c>
      <c r="EL142" s="663" t="b">
        <f t="shared" si="121"/>
        <v>1</v>
      </c>
      <c r="EM142" s="663" t="b">
        <f t="shared" si="130"/>
        <v>1</v>
      </c>
      <c r="EN142" s="666" t="b">
        <f t="shared" si="122"/>
        <v>1</v>
      </c>
      <c r="EO142" s="401"/>
    </row>
    <row r="143" spans="1:145">
      <c r="A143" s="478" t="s">
        <v>732</v>
      </c>
      <c r="B143" s="232" t="s">
        <v>925</v>
      </c>
      <c r="C143" s="480">
        <v>138691</v>
      </c>
      <c r="D143" s="481">
        <v>9</v>
      </c>
      <c r="E143" s="414"/>
      <c r="F143" s="416"/>
      <c r="G143" s="416"/>
      <c r="H143" s="416"/>
      <c r="I143" s="417"/>
      <c r="J143" s="417"/>
      <c r="K143" s="419"/>
      <c r="L143" s="414"/>
      <c r="M143" s="416"/>
      <c r="N143" s="416"/>
      <c r="O143" s="448"/>
      <c r="P143" s="448"/>
      <c r="Q143" s="416"/>
      <c r="R143" s="416"/>
      <c r="S143" s="416"/>
      <c r="T143" s="416"/>
      <c r="U143" s="485"/>
      <c r="V143" s="417"/>
      <c r="W143" s="419"/>
      <c r="X143" s="414"/>
      <c r="Y143" s="416"/>
      <c r="Z143" s="416"/>
      <c r="AA143" s="448"/>
      <c r="AB143" s="448"/>
      <c r="AC143" s="416"/>
      <c r="AD143" s="416"/>
      <c r="AE143" s="416"/>
      <c r="AF143" s="416"/>
      <c r="AG143" s="416"/>
      <c r="AH143" s="417"/>
      <c r="AI143" s="419"/>
      <c r="AJ143" s="420" t="str">
        <f t="shared" si="131"/>
        <v xml:space="preserve"> </v>
      </c>
      <c r="AK143" s="421" t="str">
        <f t="shared" si="132"/>
        <v xml:space="preserve"> </v>
      </c>
      <c r="AL143" s="421" t="str">
        <f t="shared" si="133"/>
        <v xml:space="preserve"> </v>
      </c>
      <c r="AM143" s="421" t="str">
        <f t="shared" si="134"/>
        <v xml:space="preserve"> </v>
      </c>
      <c r="AN143" s="421" t="str">
        <f t="shared" si="135"/>
        <v xml:space="preserve"> </v>
      </c>
      <c r="AO143" s="421" t="str">
        <f t="shared" si="136"/>
        <v xml:space="preserve"> </v>
      </c>
      <c r="AP143" s="421" t="str">
        <f t="shared" si="137"/>
        <v xml:space="preserve"> </v>
      </c>
      <c r="AQ143" s="421" t="str">
        <f t="shared" si="138"/>
        <v xml:space="preserve"> </v>
      </c>
      <c r="AR143" s="421" t="str">
        <f t="shared" si="139"/>
        <v xml:space="preserve"> </v>
      </c>
      <c r="AS143" s="421" t="str">
        <f t="shared" si="140"/>
        <v xml:space="preserve"> </v>
      </c>
      <c r="AT143" s="421" t="str">
        <f t="shared" si="141"/>
        <v xml:space="preserve"> </v>
      </c>
      <c r="AU143" s="422" t="str">
        <f t="shared" si="142"/>
        <v xml:space="preserve"> </v>
      </c>
      <c r="AV143" s="423"/>
      <c r="AW143" s="417"/>
      <c r="AX143" s="419"/>
      <c r="AY143" s="414"/>
      <c r="AZ143" s="417"/>
      <c r="BA143" s="419"/>
      <c r="BB143" s="420" t="str">
        <f t="shared" si="143"/>
        <v xml:space="preserve"> </v>
      </c>
      <c r="BC143" s="421" t="str">
        <f t="shared" si="144"/>
        <v xml:space="preserve"> </v>
      </c>
      <c r="BD143" s="422" t="str">
        <f t="shared" si="145"/>
        <v xml:space="preserve"> </v>
      </c>
      <c r="BE143" s="176"/>
      <c r="BF143" s="417"/>
      <c r="BG143" s="419"/>
      <c r="BH143" s="178"/>
      <c r="BI143" s="417"/>
      <c r="BJ143" s="419"/>
      <c r="BK143" s="178"/>
      <c r="BL143" s="417"/>
      <c r="BM143" s="419"/>
      <c r="BN143" s="426" t="str">
        <f t="shared" si="123"/>
        <v/>
      </c>
      <c r="BO143" s="427" t="str">
        <f t="shared" si="124"/>
        <v/>
      </c>
      <c r="BP143" s="428" t="str">
        <f t="shared" si="125"/>
        <v/>
      </c>
      <c r="BQ143" s="178"/>
      <c r="BR143" s="417"/>
      <c r="BS143" s="419"/>
      <c r="BT143" s="198">
        <v>1380</v>
      </c>
      <c r="BU143" s="177">
        <v>1473</v>
      </c>
      <c r="BV143" s="177">
        <v>1769</v>
      </c>
      <c r="BW143" s="417">
        <v>1755</v>
      </c>
      <c r="BX143" s="417">
        <v>1790</v>
      </c>
      <c r="BY143" s="419">
        <v>2010</v>
      </c>
      <c r="BZ143" s="177">
        <v>538</v>
      </c>
      <c r="CA143" s="177">
        <v>617</v>
      </c>
      <c r="CB143" s="177">
        <v>674</v>
      </c>
      <c r="CC143" s="177">
        <v>729</v>
      </c>
      <c r="CD143" s="177">
        <v>835</v>
      </c>
      <c r="CE143" s="416">
        <f>750</f>
        <v>750</v>
      </c>
      <c r="CF143" s="417">
        <v>825</v>
      </c>
      <c r="CG143" s="419">
        <v>904</v>
      </c>
      <c r="CH143" s="178"/>
      <c r="CI143" s="177"/>
      <c r="CJ143" s="177"/>
      <c r="CK143" s="177"/>
      <c r="CL143" s="177"/>
      <c r="CM143" s="177"/>
      <c r="CN143" s="417"/>
      <c r="CO143" s="419"/>
      <c r="CP143" s="421">
        <f t="shared" si="146"/>
        <v>538</v>
      </c>
      <c r="CQ143" s="421">
        <f t="shared" si="147"/>
        <v>617</v>
      </c>
      <c r="CR143" s="421">
        <f t="shared" si="148"/>
        <v>674</v>
      </c>
      <c r="CS143" s="421">
        <f t="shared" si="149"/>
        <v>729</v>
      </c>
      <c r="CT143" s="421">
        <f t="shared" si="150"/>
        <v>835</v>
      </c>
      <c r="CU143" s="421">
        <f t="shared" si="151"/>
        <v>750</v>
      </c>
      <c r="CV143" s="421">
        <f t="shared" si="152"/>
        <v>825</v>
      </c>
      <c r="CW143" s="429">
        <f t="shared" si="153"/>
        <v>904</v>
      </c>
      <c r="CX143" s="449">
        <v>407</v>
      </c>
      <c r="CY143" s="417">
        <v>410</v>
      </c>
      <c r="CZ143" s="419">
        <v>478</v>
      </c>
      <c r="DA143" s="432">
        <v>34</v>
      </c>
      <c r="DB143" s="417">
        <v>30</v>
      </c>
      <c r="DC143" s="419">
        <v>48</v>
      </c>
      <c r="DD143" s="430">
        <f t="shared" si="154"/>
        <v>309</v>
      </c>
      <c r="DE143" s="431">
        <f t="shared" si="155"/>
        <v>385</v>
      </c>
      <c r="DF143" s="428">
        <f t="shared" si="156"/>
        <v>378</v>
      </c>
      <c r="DG143" s="450">
        <v>109</v>
      </c>
      <c r="DH143" s="417">
        <v>84</v>
      </c>
      <c r="DI143" s="419">
        <v>73</v>
      </c>
      <c r="DJ143" s="432">
        <v>106</v>
      </c>
      <c r="DK143" s="417">
        <v>73</v>
      </c>
      <c r="DL143" s="419">
        <v>96</v>
      </c>
      <c r="DM143" s="432">
        <v>114</v>
      </c>
      <c r="DN143" s="417">
        <v>118</v>
      </c>
      <c r="DO143" s="419">
        <v>117</v>
      </c>
      <c r="DP143" s="430">
        <f t="shared" si="126"/>
        <v>400</v>
      </c>
      <c r="DQ143" s="431">
        <f t="shared" si="127"/>
        <v>560</v>
      </c>
      <c r="DR143" s="428">
        <f t="shared" si="128"/>
        <v>464</v>
      </c>
      <c r="DS143" s="432">
        <v>148</v>
      </c>
      <c r="DT143" s="417">
        <f>4+146</f>
        <v>150</v>
      </c>
      <c r="DU143" s="197">
        <v>179</v>
      </c>
      <c r="DV143" s="410"/>
      <c r="DW143" s="669" t="b">
        <f t="shared" si="107"/>
        <v>0</v>
      </c>
      <c r="DX143" s="663" t="b">
        <f t="shared" si="108"/>
        <v>0</v>
      </c>
      <c r="DY143" s="666" t="b">
        <f t="shared" si="109"/>
        <v>1</v>
      </c>
      <c r="DZ143" s="663" t="b">
        <f t="shared" si="110"/>
        <v>0</v>
      </c>
      <c r="EA143" s="663" t="b">
        <f t="shared" si="111"/>
        <v>0</v>
      </c>
      <c r="EB143" s="666" t="b">
        <f t="shared" si="112"/>
        <v>1</v>
      </c>
      <c r="EC143" s="663" t="b">
        <f t="shared" si="113"/>
        <v>0</v>
      </c>
      <c r="ED143" s="663" t="b">
        <f t="shared" si="129"/>
        <v>0</v>
      </c>
      <c r="EE143" s="666" t="b">
        <f t="shared" si="114"/>
        <v>1</v>
      </c>
      <c r="EF143" s="665" t="b">
        <f t="shared" si="115"/>
        <v>1</v>
      </c>
      <c r="EG143" s="663" t="b">
        <f t="shared" si="116"/>
        <v>1</v>
      </c>
      <c r="EH143" s="666" t="b">
        <f t="shared" si="117"/>
        <v>1</v>
      </c>
      <c r="EI143" s="663" t="b">
        <f t="shared" si="118"/>
        <v>1</v>
      </c>
      <c r="EJ143" s="663" t="b">
        <f t="shared" si="119"/>
        <v>1</v>
      </c>
      <c r="EK143" s="666" t="b">
        <f t="shared" si="120"/>
        <v>1</v>
      </c>
      <c r="EL143" s="663" t="b">
        <f t="shared" si="121"/>
        <v>1</v>
      </c>
      <c r="EM143" s="663" t="b">
        <f t="shared" si="130"/>
        <v>1</v>
      </c>
      <c r="EN143" s="666" t="b">
        <f t="shared" si="122"/>
        <v>1</v>
      </c>
      <c r="EO143" s="401"/>
    </row>
    <row r="144" spans="1:145">
      <c r="A144" s="478" t="s">
        <v>732</v>
      </c>
      <c r="B144" s="487" t="s">
        <v>926</v>
      </c>
      <c r="C144" s="231">
        <v>139773</v>
      </c>
      <c r="D144" s="486">
        <v>9</v>
      </c>
      <c r="E144" s="414"/>
      <c r="F144" s="416"/>
      <c r="G144" s="416"/>
      <c r="H144" s="416"/>
      <c r="I144" s="417"/>
      <c r="J144" s="417"/>
      <c r="K144" s="419"/>
      <c r="L144" s="414"/>
      <c r="M144" s="416"/>
      <c r="N144" s="416"/>
      <c r="O144" s="448"/>
      <c r="P144" s="448"/>
      <c r="Q144" s="416"/>
      <c r="R144" s="416"/>
      <c r="S144" s="416"/>
      <c r="T144" s="416"/>
      <c r="U144" s="485"/>
      <c r="V144" s="417"/>
      <c r="W144" s="419"/>
      <c r="X144" s="414"/>
      <c r="Y144" s="416"/>
      <c r="Z144" s="416"/>
      <c r="AA144" s="448"/>
      <c r="AB144" s="448"/>
      <c r="AC144" s="416"/>
      <c r="AD144" s="416"/>
      <c r="AE144" s="416"/>
      <c r="AF144" s="416"/>
      <c r="AG144" s="416"/>
      <c r="AH144" s="417"/>
      <c r="AI144" s="419"/>
      <c r="AJ144" s="420" t="str">
        <f t="shared" si="131"/>
        <v xml:space="preserve"> </v>
      </c>
      <c r="AK144" s="421" t="str">
        <f t="shared" si="132"/>
        <v xml:space="preserve"> </v>
      </c>
      <c r="AL144" s="421" t="str">
        <f t="shared" si="133"/>
        <v xml:space="preserve"> </v>
      </c>
      <c r="AM144" s="421" t="str">
        <f t="shared" si="134"/>
        <v xml:space="preserve"> </v>
      </c>
      <c r="AN144" s="421" t="str">
        <f t="shared" si="135"/>
        <v xml:space="preserve"> </v>
      </c>
      <c r="AO144" s="421" t="str">
        <f t="shared" si="136"/>
        <v xml:space="preserve"> </v>
      </c>
      <c r="AP144" s="421" t="str">
        <f t="shared" si="137"/>
        <v xml:space="preserve"> </v>
      </c>
      <c r="AQ144" s="421" t="str">
        <f t="shared" si="138"/>
        <v xml:space="preserve"> </v>
      </c>
      <c r="AR144" s="421" t="str">
        <f t="shared" si="139"/>
        <v xml:space="preserve"> </v>
      </c>
      <c r="AS144" s="421" t="str">
        <f t="shared" si="140"/>
        <v xml:space="preserve"> </v>
      </c>
      <c r="AT144" s="421" t="str">
        <f t="shared" si="141"/>
        <v xml:space="preserve"> </v>
      </c>
      <c r="AU144" s="422" t="str">
        <f t="shared" si="142"/>
        <v xml:space="preserve"> </v>
      </c>
      <c r="AV144" s="423"/>
      <c r="AW144" s="417"/>
      <c r="AX144" s="419"/>
      <c r="AY144" s="414"/>
      <c r="AZ144" s="417"/>
      <c r="BA144" s="419"/>
      <c r="BB144" s="420" t="str">
        <f t="shared" si="143"/>
        <v xml:space="preserve"> </v>
      </c>
      <c r="BC144" s="421" t="str">
        <f t="shared" si="144"/>
        <v xml:space="preserve"> </v>
      </c>
      <c r="BD144" s="422" t="str">
        <f t="shared" si="145"/>
        <v xml:space="preserve"> </v>
      </c>
      <c r="BE144" s="176"/>
      <c r="BF144" s="417"/>
      <c r="BG144" s="419"/>
      <c r="BH144" s="178"/>
      <c r="BI144" s="417"/>
      <c r="BJ144" s="419"/>
      <c r="BK144" s="178"/>
      <c r="BL144" s="417"/>
      <c r="BM144" s="419"/>
      <c r="BN144" s="426" t="str">
        <f t="shared" si="123"/>
        <v/>
      </c>
      <c r="BO144" s="427" t="str">
        <f t="shared" si="124"/>
        <v/>
      </c>
      <c r="BP144" s="428" t="str">
        <f t="shared" si="125"/>
        <v/>
      </c>
      <c r="BQ144" s="178"/>
      <c r="BR144" s="417"/>
      <c r="BS144" s="419"/>
      <c r="BT144" s="198">
        <v>2581</v>
      </c>
      <c r="BU144" s="177">
        <v>2482</v>
      </c>
      <c r="BV144" s="177">
        <v>2548</v>
      </c>
      <c r="BW144" s="417">
        <v>2872</v>
      </c>
      <c r="BX144" s="417">
        <v>3124</v>
      </c>
      <c r="BY144" s="419">
        <v>3434</v>
      </c>
      <c r="BZ144" s="177">
        <v>783</v>
      </c>
      <c r="CA144" s="177">
        <v>882</v>
      </c>
      <c r="CB144" s="177">
        <v>1189</v>
      </c>
      <c r="CC144" s="177">
        <v>1348</v>
      </c>
      <c r="CD144" s="177">
        <v>1417</v>
      </c>
      <c r="CE144" s="416">
        <f>3+1603</f>
        <v>1606</v>
      </c>
      <c r="CF144" s="417">
        <v>1890</v>
      </c>
      <c r="CG144" s="419">
        <v>2153</v>
      </c>
      <c r="CH144" s="178"/>
      <c r="CI144" s="177"/>
      <c r="CJ144" s="177"/>
      <c r="CK144" s="177"/>
      <c r="CL144" s="177"/>
      <c r="CM144" s="177"/>
      <c r="CN144" s="417"/>
      <c r="CO144" s="419"/>
      <c r="CP144" s="421">
        <f t="shared" si="146"/>
        <v>783</v>
      </c>
      <c r="CQ144" s="421">
        <f t="shared" si="147"/>
        <v>882</v>
      </c>
      <c r="CR144" s="421">
        <f t="shared" si="148"/>
        <v>1189</v>
      </c>
      <c r="CS144" s="421">
        <f t="shared" si="149"/>
        <v>1348</v>
      </c>
      <c r="CT144" s="421">
        <f t="shared" si="150"/>
        <v>1417</v>
      </c>
      <c r="CU144" s="421">
        <f t="shared" si="151"/>
        <v>1606</v>
      </c>
      <c r="CV144" s="421">
        <f t="shared" si="152"/>
        <v>1890</v>
      </c>
      <c r="CW144" s="429">
        <f t="shared" si="153"/>
        <v>2153</v>
      </c>
      <c r="CX144" s="449">
        <v>1038</v>
      </c>
      <c r="CY144" s="417">
        <v>1206</v>
      </c>
      <c r="CZ144" s="419">
        <v>1351</v>
      </c>
      <c r="DA144" s="432">
        <v>70</v>
      </c>
      <c r="DB144" s="417">
        <v>102</v>
      </c>
      <c r="DC144" s="419">
        <v>190</v>
      </c>
      <c r="DD144" s="430">
        <f t="shared" si="154"/>
        <v>498</v>
      </c>
      <c r="DE144" s="431">
        <f t="shared" si="155"/>
        <v>582</v>
      </c>
      <c r="DF144" s="428">
        <f t="shared" si="156"/>
        <v>612</v>
      </c>
      <c r="DG144" s="450">
        <v>142</v>
      </c>
      <c r="DH144" s="417">
        <v>156</v>
      </c>
      <c r="DI144" s="419">
        <v>167</v>
      </c>
      <c r="DJ144" s="432">
        <v>239</v>
      </c>
      <c r="DK144" s="417">
        <v>235</v>
      </c>
      <c r="DL144" s="419">
        <v>281</v>
      </c>
      <c r="DM144" s="432">
        <v>147</v>
      </c>
      <c r="DN144" s="417">
        <v>202</v>
      </c>
      <c r="DO144" s="419">
        <v>338</v>
      </c>
      <c r="DP144" s="430">
        <f t="shared" si="126"/>
        <v>820</v>
      </c>
      <c r="DQ144" s="431">
        <f t="shared" si="127"/>
        <v>824</v>
      </c>
      <c r="DR144" s="428">
        <f t="shared" si="128"/>
        <v>820</v>
      </c>
      <c r="DS144" s="432">
        <v>222</v>
      </c>
      <c r="DT144" s="417">
        <f>238</f>
        <v>238</v>
      </c>
      <c r="DU144" s="197">
        <v>277</v>
      </c>
      <c r="DV144" s="410"/>
      <c r="DW144" s="669" t="b">
        <f t="shared" si="107"/>
        <v>0</v>
      </c>
      <c r="DX144" s="663" t="b">
        <f t="shared" si="108"/>
        <v>0</v>
      </c>
      <c r="DY144" s="666" t="b">
        <f t="shared" si="109"/>
        <v>1</v>
      </c>
      <c r="DZ144" s="663" t="b">
        <f t="shared" si="110"/>
        <v>0</v>
      </c>
      <c r="EA144" s="663" t="b">
        <f t="shared" si="111"/>
        <v>0</v>
      </c>
      <c r="EB144" s="666" t="b">
        <f t="shared" si="112"/>
        <v>1</v>
      </c>
      <c r="EC144" s="663" t="b">
        <f t="shared" si="113"/>
        <v>0</v>
      </c>
      <c r="ED144" s="663" t="b">
        <f t="shared" si="129"/>
        <v>0</v>
      </c>
      <c r="EE144" s="666" t="b">
        <f t="shared" si="114"/>
        <v>1</v>
      </c>
      <c r="EF144" s="665" t="b">
        <f t="shared" si="115"/>
        <v>1</v>
      </c>
      <c r="EG144" s="663" t="b">
        <f t="shared" si="116"/>
        <v>1</v>
      </c>
      <c r="EH144" s="666" t="b">
        <f t="shared" si="117"/>
        <v>1</v>
      </c>
      <c r="EI144" s="663" t="b">
        <f t="shared" si="118"/>
        <v>1</v>
      </c>
      <c r="EJ144" s="663" t="b">
        <f t="shared" si="119"/>
        <v>1</v>
      </c>
      <c r="EK144" s="666" t="b">
        <f t="shared" si="120"/>
        <v>1</v>
      </c>
      <c r="EL144" s="663" t="b">
        <f t="shared" si="121"/>
        <v>1</v>
      </c>
      <c r="EM144" s="663" t="b">
        <f t="shared" si="130"/>
        <v>1</v>
      </c>
      <c r="EN144" s="666" t="b">
        <f t="shared" si="122"/>
        <v>1</v>
      </c>
      <c r="EO144" s="401"/>
    </row>
    <row r="145" spans="1:145">
      <c r="A145" s="478" t="s">
        <v>732</v>
      </c>
      <c r="B145" s="230" t="s">
        <v>988</v>
      </c>
      <c r="C145" s="231">
        <v>139700</v>
      </c>
      <c r="D145" s="486">
        <v>9</v>
      </c>
      <c r="E145" s="414"/>
      <c r="F145" s="416"/>
      <c r="G145" s="416"/>
      <c r="H145" s="416"/>
      <c r="I145" s="417"/>
      <c r="J145" s="417"/>
      <c r="K145" s="419"/>
      <c r="L145" s="414"/>
      <c r="M145" s="416"/>
      <c r="N145" s="416"/>
      <c r="O145" s="448"/>
      <c r="P145" s="448"/>
      <c r="Q145" s="416"/>
      <c r="R145" s="416"/>
      <c r="S145" s="416"/>
      <c r="T145" s="416"/>
      <c r="U145" s="485"/>
      <c r="V145" s="417"/>
      <c r="W145" s="419"/>
      <c r="X145" s="414"/>
      <c r="Y145" s="416"/>
      <c r="Z145" s="416"/>
      <c r="AA145" s="448"/>
      <c r="AB145" s="448"/>
      <c r="AC145" s="416"/>
      <c r="AD145" s="416"/>
      <c r="AE145" s="416"/>
      <c r="AF145" s="416"/>
      <c r="AG145" s="416"/>
      <c r="AH145" s="417"/>
      <c r="AI145" s="419"/>
      <c r="AJ145" s="420" t="str">
        <f t="shared" si="131"/>
        <v xml:space="preserve"> </v>
      </c>
      <c r="AK145" s="421" t="str">
        <f t="shared" si="132"/>
        <v xml:space="preserve"> </v>
      </c>
      <c r="AL145" s="421" t="str">
        <f t="shared" si="133"/>
        <v xml:space="preserve"> </v>
      </c>
      <c r="AM145" s="421" t="str">
        <f t="shared" si="134"/>
        <v xml:space="preserve"> </v>
      </c>
      <c r="AN145" s="421" t="str">
        <f t="shared" si="135"/>
        <v xml:space="preserve"> </v>
      </c>
      <c r="AO145" s="421" t="str">
        <f t="shared" si="136"/>
        <v xml:space="preserve"> </v>
      </c>
      <c r="AP145" s="421" t="str">
        <f t="shared" si="137"/>
        <v xml:space="preserve"> </v>
      </c>
      <c r="AQ145" s="421" t="str">
        <f t="shared" si="138"/>
        <v xml:space="preserve"> </v>
      </c>
      <c r="AR145" s="421" t="str">
        <f t="shared" si="139"/>
        <v xml:space="preserve"> </v>
      </c>
      <c r="AS145" s="421" t="str">
        <f t="shared" si="140"/>
        <v xml:space="preserve"> </v>
      </c>
      <c r="AT145" s="421" t="str">
        <f t="shared" si="141"/>
        <v xml:space="preserve"> </v>
      </c>
      <c r="AU145" s="422" t="str">
        <f t="shared" si="142"/>
        <v xml:space="preserve"> </v>
      </c>
      <c r="AV145" s="423"/>
      <c r="AW145" s="417"/>
      <c r="AX145" s="419"/>
      <c r="AY145" s="414"/>
      <c r="AZ145" s="417"/>
      <c r="BA145" s="419"/>
      <c r="BB145" s="420" t="str">
        <f t="shared" si="143"/>
        <v xml:space="preserve"> </v>
      </c>
      <c r="BC145" s="421" t="str">
        <f t="shared" si="144"/>
        <v xml:space="preserve"> </v>
      </c>
      <c r="BD145" s="422" t="str">
        <f t="shared" si="145"/>
        <v xml:space="preserve"> </v>
      </c>
      <c r="BE145" s="176"/>
      <c r="BF145" s="417"/>
      <c r="BG145" s="419"/>
      <c r="BH145" s="178"/>
      <c r="BI145" s="417"/>
      <c r="BJ145" s="419"/>
      <c r="BK145" s="178"/>
      <c r="BL145" s="417"/>
      <c r="BM145" s="419"/>
      <c r="BN145" s="426" t="str">
        <f t="shared" si="123"/>
        <v/>
      </c>
      <c r="BO145" s="427" t="str">
        <f t="shared" si="124"/>
        <v/>
      </c>
      <c r="BP145" s="428" t="str">
        <f t="shared" si="125"/>
        <v/>
      </c>
      <c r="BQ145" s="178"/>
      <c r="BR145" s="417"/>
      <c r="BS145" s="419"/>
      <c r="BT145" s="198">
        <v>1212</v>
      </c>
      <c r="BU145" s="177">
        <v>1310</v>
      </c>
      <c r="BV145" s="177">
        <v>1530</v>
      </c>
      <c r="BW145" s="417">
        <v>1501</v>
      </c>
      <c r="BX145" s="417">
        <v>1805</v>
      </c>
      <c r="BY145" s="419">
        <v>1873</v>
      </c>
      <c r="BZ145" s="177">
        <v>543</v>
      </c>
      <c r="CA145" s="177">
        <v>551</v>
      </c>
      <c r="CB145" s="177">
        <v>577</v>
      </c>
      <c r="CC145" s="177">
        <v>714</v>
      </c>
      <c r="CD145" s="177">
        <v>833</v>
      </c>
      <c r="CE145" s="416">
        <f>924</f>
        <v>924</v>
      </c>
      <c r="CF145" s="417">
        <v>1084</v>
      </c>
      <c r="CG145" s="419">
        <v>1101</v>
      </c>
      <c r="CH145" s="178"/>
      <c r="CI145" s="177"/>
      <c r="CJ145" s="177"/>
      <c r="CK145" s="177"/>
      <c r="CL145" s="177"/>
      <c r="CM145" s="177"/>
      <c r="CN145" s="417"/>
      <c r="CO145" s="419"/>
      <c r="CP145" s="421">
        <f t="shared" si="146"/>
        <v>543</v>
      </c>
      <c r="CQ145" s="421">
        <f t="shared" si="147"/>
        <v>551</v>
      </c>
      <c r="CR145" s="421">
        <f t="shared" si="148"/>
        <v>577</v>
      </c>
      <c r="CS145" s="421">
        <f t="shared" si="149"/>
        <v>714</v>
      </c>
      <c r="CT145" s="421">
        <f t="shared" si="150"/>
        <v>833</v>
      </c>
      <c r="CU145" s="421">
        <f t="shared" si="151"/>
        <v>924</v>
      </c>
      <c r="CV145" s="421">
        <f t="shared" si="152"/>
        <v>1084</v>
      </c>
      <c r="CW145" s="429">
        <f t="shared" si="153"/>
        <v>1101</v>
      </c>
      <c r="CX145" s="449">
        <v>490</v>
      </c>
      <c r="CY145" s="417">
        <v>590</v>
      </c>
      <c r="CZ145" s="419">
        <v>625</v>
      </c>
      <c r="DA145" s="432">
        <v>124</v>
      </c>
      <c r="DB145" s="417">
        <v>122</v>
      </c>
      <c r="DC145" s="419">
        <v>103</v>
      </c>
      <c r="DD145" s="430">
        <f t="shared" si="154"/>
        <v>310</v>
      </c>
      <c r="DE145" s="431">
        <f t="shared" si="155"/>
        <v>372</v>
      </c>
      <c r="DF145" s="428">
        <f t="shared" si="156"/>
        <v>373</v>
      </c>
      <c r="DG145" s="450">
        <v>57</v>
      </c>
      <c r="DH145" s="417">
        <v>64</v>
      </c>
      <c r="DI145" s="419">
        <v>76</v>
      </c>
      <c r="DJ145" s="432">
        <v>114</v>
      </c>
      <c r="DK145" s="417">
        <v>104</v>
      </c>
      <c r="DL145" s="419">
        <v>102</v>
      </c>
      <c r="DM145" s="432">
        <v>168</v>
      </c>
      <c r="DN145" s="417">
        <v>169</v>
      </c>
      <c r="DO145" s="419">
        <v>248</v>
      </c>
      <c r="DP145" s="430">
        <f t="shared" si="126"/>
        <v>375</v>
      </c>
      <c r="DQ145" s="431">
        <f t="shared" si="127"/>
        <v>496</v>
      </c>
      <c r="DR145" s="428">
        <f t="shared" si="128"/>
        <v>498</v>
      </c>
      <c r="DS145" s="432">
        <v>80</v>
      </c>
      <c r="DT145" s="417">
        <f>92</f>
        <v>92</v>
      </c>
      <c r="DU145" s="197">
        <v>101</v>
      </c>
      <c r="DV145" s="410"/>
      <c r="DW145" s="669" t="b">
        <f t="shared" si="107"/>
        <v>0</v>
      </c>
      <c r="DX145" s="663" t="b">
        <f t="shared" si="108"/>
        <v>0</v>
      </c>
      <c r="DY145" s="666" t="b">
        <f t="shared" si="109"/>
        <v>1</v>
      </c>
      <c r="DZ145" s="663" t="b">
        <f t="shared" si="110"/>
        <v>0</v>
      </c>
      <c r="EA145" s="663" t="b">
        <f t="shared" si="111"/>
        <v>0</v>
      </c>
      <c r="EB145" s="666" t="b">
        <f t="shared" si="112"/>
        <v>1</v>
      </c>
      <c r="EC145" s="663" t="b">
        <f t="shared" si="113"/>
        <v>0</v>
      </c>
      <c r="ED145" s="663" t="b">
        <f t="shared" si="129"/>
        <v>0</v>
      </c>
      <c r="EE145" s="666" t="b">
        <f t="shared" si="114"/>
        <v>1</v>
      </c>
      <c r="EF145" s="665" t="b">
        <f t="shared" si="115"/>
        <v>1</v>
      </c>
      <c r="EG145" s="663" t="b">
        <f t="shared" si="116"/>
        <v>1</v>
      </c>
      <c r="EH145" s="666" t="b">
        <f t="shared" si="117"/>
        <v>1</v>
      </c>
      <c r="EI145" s="663" t="b">
        <f t="shared" si="118"/>
        <v>1</v>
      </c>
      <c r="EJ145" s="663" t="b">
        <f t="shared" si="119"/>
        <v>1</v>
      </c>
      <c r="EK145" s="666" t="b">
        <f t="shared" si="120"/>
        <v>1</v>
      </c>
      <c r="EL145" s="663" t="b">
        <f t="shared" si="121"/>
        <v>1</v>
      </c>
      <c r="EM145" s="663" t="b">
        <f t="shared" si="130"/>
        <v>1</v>
      </c>
      <c r="EN145" s="666" t="b">
        <f t="shared" si="122"/>
        <v>1</v>
      </c>
      <c r="EO145" s="401"/>
    </row>
    <row r="146" spans="1:145">
      <c r="A146" s="478" t="s">
        <v>732</v>
      </c>
      <c r="B146" s="479" t="s">
        <v>927</v>
      </c>
      <c r="C146" s="480">
        <v>139968</v>
      </c>
      <c r="D146" s="481">
        <v>9</v>
      </c>
      <c r="E146" s="414"/>
      <c r="F146" s="416"/>
      <c r="G146" s="416"/>
      <c r="H146" s="416"/>
      <c r="I146" s="417"/>
      <c r="J146" s="417"/>
      <c r="K146" s="419"/>
      <c r="L146" s="414"/>
      <c r="M146" s="416"/>
      <c r="N146" s="416"/>
      <c r="O146" s="448"/>
      <c r="P146" s="448"/>
      <c r="Q146" s="416"/>
      <c r="R146" s="416"/>
      <c r="S146" s="416"/>
      <c r="T146" s="416"/>
      <c r="U146" s="485"/>
      <c r="V146" s="417"/>
      <c r="W146" s="419"/>
      <c r="X146" s="414"/>
      <c r="Y146" s="416"/>
      <c r="Z146" s="416"/>
      <c r="AA146" s="448"/>
      <c r="AB146" s="448"/>
      <c r="AC146" s="416"/>
      <c r="AD146" s="416"/>
      <c r="AE146" s="416"/>
      <c r="AF146" s="416"/>
      <c r="AG146" s="416"/>
      <c r="AH146" s="417"/>
      <c r="AI146" s="419"/>
      <c r="AJ146" s="420" t="str">
        <f t="shared" si="131"/>
        <v xml:space="preserve"> </v>
      </c>
      <c r="AK146" s="421" t="str">
        <f t="shared" si="132"/>
        <v xml:space="preserve"> </v>
      </c>
      <c r="AL146" s="421" t="str">
        <f t="shared" si="133"/>
        <v xml:space="preserve"> </v>
      </c>
      <c r="AM146" s="421" t="str">
        <f t="shared" si="134"/>
        <v xml:space="preserve"> </v>
      </c>
      <c r="AN146" s="421" t="str">
        <f t="shared" si="135"/>
        <v xml:space="preserve"> </v>
      </c>
      <c r="AO146" s="421" t="str">
        <f t="shared" si="136"/>
        <v xml:space="preserve"> </v>
      </c>
      <c r="AP146" s="421" t="str">
        <f t="shared" si="137"/>
        <v xml:space="preserve"> </v>
      </c>
      <c r="AQ146" s="421" t="str">
        <f t="shared" si="138"/>
        <v xml:space="preserve"> </v>
      </c>
      <c r="AR146" s="421" t="str">
        <f t="shared" si="139"/>
        <v xml:space="preserve"> </v>
      </c>
      <c r="AS146" s="421" t="str">
        <f t="shared" si="140"/>
        <v xml:space="preserve"> </v>
      </c>
      <c r="AT146" s="421" t="str">
        <f t="shared" si="141"/>
        <v xml:space="preserve"> </v>
      </c>
      <c r="AU146" s="422" t="str">
        <f t="shared" si="142"/>
        <v xml:space="preserve"> </v>
      </c>
      <c r="AV146" s="423"/>
      <c r="AW146" s="417"/>
      <c r="AX146" s="419"/>
      <c r="AY146" s="414"/>
      <c r="AZ146" s="417"/>
      <c r="BA146" s="419"/>
      <c r="BB146" s="420" t="str">
        <f t="shared" si="143"/>
        <v xml:space="preserve"> </v>
      </c>
      <c r="BC146" s="421" t="str">
        <f t="shared" si="144"/>
        <v xml:space="preserve"> </v>
      </c>
      <c r="BD146" s="422" t="str">
        <f t="shared" si="145"/>
        <v xml:space="preserve"> </v>
      </c>
      <c r="BE146" s="176"/>
      <c r="BF146" s="417"/>
      <c r="BG146" s="419"/>
      <c r="BH146" s="178"/>
      <c r="BI146" s="417"/>
      <c r="BJ146" s="419"/>
      <c r="BK146" s="178"/>
      <c r="BL146" s="417"/>
      <c r="BM146" s="419"/>
      <c r="BN146" s="426" t="str">
        <f t="shared" si="123"/>
        <v/>
      </c>
      <c r="BO146" s="427" t="str">
        <f t="shared" si="124"/>
        <v/>
      </c>
      <c r="BP146" s="428" t="str">
        <f t="shared" si="125"/>
        <v/>
      </c>
      <c r="BQ146" s="178"/>
      <c r="BR146" s="417"/>
      <c r="BS146" s="419"/>
      <c r="BT146" s="198">
        <v>1545</v>
      </c>
      <c r="BU146" s="177">
        <v>1455</v>
      </c>
      <c r="BV146" s="177">
        <v>1559</v>
      </c>
      <c r="BW146" s="417">
        <v>1579</v>
      </c>
      <c r="BX146" s="417">
        <v>1551</v>
      </c>
      <c r="BY146" s="419">
        <v>1654</v>
      </c>
      <c r="BZ146" s="177">
        <v>990</v>
      </c>
      <c r="CA146" s="177">
        <v>950</v>
      </c>
      <c r="CB146" s="177">
        <v>1060</v>
      </c>
      <c r="CC146" s="177">
        <v>1009</v>
      </c>
      <c r="CD146" s="177">
        <v>1102</v>
      </c>
      <c r="CE146" s="416">
        <f>1127</f>
        <v>1127</v>
      </c>
      <c r="CF146" s="417">
        <v>1048</v>
      </c>
      <c r="CG146" s="419">
        <v>1158</v>
      </c>
      <c r="CH146" s="178"/>
      <c r="CI146" s="177"/>
      <c r="CJ146" s="177"/>
      <c r="CK146" s="177"/>
      <c r="CL146" s="177"/>
      <c r="CM146" s="177"/>
      <c r="CN146" s="417"/>
      <c r="CO146" s="419"/>
      <c r="CP146" s="421">
        <f t="shared" si="146"/>
        <v>990</v>
      </c>
      <c r="CQ146" s="421">
        <f t="shared" si="147"/>
        <v>950</v>
      </c>
      <c r="CR146" s="421">
        <f t="shared" si="148"/>
        <v>1060</v>
      </c>
      <c r="CS146" s="421">
        <f t="shared" si="149"/>
        <v>1009</v>
      </c>
      <c r="CT146" s="421">
        <f t="shared" si="150"/>
        <v>1102</v>
      </c>
      <c r="CU146" s="421">
        <f t="shared" si="151"/>
        <v>1127</v>
      </c>
      <c r="CV146" s="421">
        <f t="shared" si="152"/>
        <v>1048</v>
      </c>
      <c r="CW146" s="429">
        <f t="shared" si="153"/>
        <v>1158</v>
      </c>
      <c r="CX146" s="449">
        <v>584</v>
      </c>
      <c r="CY146" s="417">
        <v>534</v>
      </c>
      <c r="CZ146" s="419">
        <v>660</v>
      </c>
      <c r="DA146" s="432">
        <v>86</v>
      </c>
      <c r="DB146" s="417">
        <v>87</v>
      </c>
      <c r="DC146" s="419">
        <v>76</v>
      </c>
      <c r="DD146" s="430">
        <f t="shared" si="154"/>
        <v>457</v>
      </c>
      <c r="DE146" s="431">
        <f t="shared" si="155"/>
        <v>427</v>
      </c>
      <c r="DF146" s="428">
        <f t="shared" si="156"/>
        <v>422</v>
      </c>
      <c r="DG146" s="450">
        <v>171</v>
      </c>
      <c r="DH146" s="417">
        <v>153</v>
      </c>
      <c r="DI146" s="419">
        <v>147</v>
      </c>
      <c r="DJ146" s="432">
        <v>100</v>
      </c>
      <c r="DK146" s="417">
        <v>116</v>
      </c>
      <c r="DL146" s="419">
        <v>122</v>
      </c>
      <c r="DM146" s="432">
        <v>237</v>
      </c>
      <c r="DN146" s="417">
        <v>218</v>
      </c>
      <c r="DO146" s="419">
        <v>261</v>
      </c>
      <c r="DP146" s="430">
        <f t="shared" si="126"/>
        <v>501</v>
      </c>
      <c r="DQ146" s="431">
        <f t="shared" si="127"/>
        <v>615</v>
      </c>
      <c r="DR146" s="428">
        <f t="shared" si="128"/>
        <v>597</v>
      </c>
      <c r="DS146" s="432">
        <v>239</v>
      </c>
      <c r="DT146" s="417">
        <f>227</f>
        <v>227</v>
      </c>
      <c r="DU146" s="197">
        <v>261</v>
      </c>
      <c r="DV146" s="410"/>
      <c r="DW146" s="669" t="b">
        <f t="shared" si="107"/>
        <v>0</v>
      </c>
      <c r="DX146" s="663" t="b">
        <f t="shared" si="108"/>
        <v>0</v>
      </c>
      <c r="DY146" s="666" t="b">
        <f t="shared" si="109"/>
        <v>1</v>
      </c>
      <c r="DZ146" s="663" t="b">
        <f t="shared" si="110"/>
        <v>0</v>
      </c>
      <c r="EA146" s="663" t="b">
        <f t="shared" si="111"/>
        <v>0</v>
      </c>
      <c r="EB146" s="666" t="b">
        <f t="shared" si="112"/>
        <v>1</v>
      </c>
      <c r="EC146" s="663" t="b">
        <f t="shared" si="113"/>
        <v>0</v>
      </c>
      <c r="ED146" s="663" t="b">
        <f t="shared" si="129"/>
        <v>0</v>
      </c>
      <c r="EE146" s="666" t="b">
        <f t="shared" si="114"/>
        <v>1</v>
      </c>
      <c r="EF146" s="665" t="b">
        <f t="shared" si="115"/>
        <v>1</v>
      </c>
      <c r="EG146" s="663" t="b">
        <f t="shared" si="116"/>
        <v>1</v>
      </c>
      <c r="EH146" s="666" t="b">
        <f t="shared" si="117"/>
        <v>1</v>
      </c>
      <c r="EI146" s="663" t="b">
        <f t="shared" si="118"/>
        <v>1</v>
      </c>
      <c r="EJ146" s="663" t="b">
        <f t="shared" si="119"/>
        <v>1</v>
      </c>
      <c r="EK146" s="666" t="b">
        <f t="shared" si="120"/>
        <v>1</v>
      </c>
      <c r="EL146" s="663" t="b">
        <f t="shared" si="121"/>
        <v>1</v>
      </c>
      <c r="EM146" s="663" t="b">
        <f t="shared" si="130"/>
        <v>1</v>
      </c>
      <c r="EN146" s="666" t="b">
        <f t="shared" si="122"/>
        <v>1</v>
      </c>
      <c r="EO146" s="401"/>
    </row>
    <row r="147" spans="1:145">
      <c r="A147" s="478" t="s">
        <v>732</v>
      </c>
      <c r="B147" s="230" t="s">
        <v>928</v>
      </c>
      <c r="C147" s="480">
        <v>140483</v>
      </c>
      <c r="D147" s="481">
        <v>9</v>
      </c>
      <c r="E147" s="414"/>
      <c r="F147" s="416"/>
      <c r="G147" s="416"/>
      <c r="H147" s="416"/>
      <c r="I147" s="417"/>
      <c r="J147" s="417"/>
      <c r="K147" s="419"/>
      <c r="L147" s="414"/>
      <c r="M147" s="416"/>
      <c r="N147" s="416"/>
      <c r="O147" s="448"/>
      <c r="P147" s="448"/>
      <c r="Q147" s="416"/>
      <c r="R147" s="416"/>
      <c r="S147" s="416"/>
      <c r="T147" s="416"/>
      <c r="U147" s="484"/>
      <c r="V147" s="417"/>
      <c r="W147" s="419"/>
      <c r="X147" s="414"/>
      <c r="Y147" s="416"/>
      <c r="Z147" s="416"/>
      <c r="AA147" s="448"/>
      <c r="AB147" s="448"/>
      <c r="AC147" s="416"/>
      <c r="AD147" s="416"/>
      <c r="AE147" s="416"/>
      <c r="AF147" s="416"/>
      <c r="AG147" s="416"/>
      <c r="AH147" s="417"/>
      <c r="AI147" s="419"/>
      <c r="AJ147" s="420" t="str">
        <f t="shared" si="131"/>
        <v xml:space="preserve"> </v>
      </c>
      <c r="AK147" s="421" t="str">
        <f t="shared" si="132"/>
        <v xml:space="preserve"> </v>
      </c>
      <c r="AL147" s="421" t="str">
        <f t="shared" si="133"/>
        <v xml:space="preserve"> </v>
      </c>
      <c r="AM147" s="421" t="str">
        <f t="shared" si="134"/>
        <v xml:space="preserve"> </v>
      </c>
      <c r="AN147" s="421" t="str">
        <f t="shared" si="135"/>
        <v xml:space="preserve"> </v>
      </c>
      <c r="AO147" s="421" t="str">
        <f t="shared" si="136"/>
        <v xml:space="preserve"> </v>
      </c>
      <c r="AP147" s="421" t="str">
        <f t="shared" si="137"/>
        <v xml:space="preserve"> </v>
      </c>
      <c r="AQ147" s="421" t="str">
        <f t="shared" si="138"/>
        <v xml:space="preserve"> </v>
      </c>
      <c r="AR147" s="421" t="str">
        <f t="shared" si="139"/>
        <v xml:space="preserve"> </v>
      </c>
      <c r="AS147" s="421" t="str">
        <f t="shared" si="140"/>
        <v xml:space="preserve"> </v>
      </c>
      <c r="AT147" s="421" t="str">
        <f t="shared" si="141"/>
        <v xml:space="preserve"> </v>
      </c>
      <c r="AU147" s="422" t="str">
        <f t="shared" si="142"/>
        <v xml:space="preserve"> </v>
      </c>
      <c r="AV147" s="423"/>
      <c r="AW147" s="417"/>
      <c r="AX147" s="419"/>
      <c r="AY147" s="414"/>
      <c r="AZ147" s="417"/>
      <c r="BA147" s="419"/>
      <c r="BB147" s="420" t="str">
        <f t="shared" si="143"/>
        <v xml:space="preserve"> </v>
      </c>
      <c r="BC147" s="421" t="str">
        <f t="shared" si="144"/>
        <v xml:space="preserve"> </v>
      </c>
      <c r="BD147" s="422" t="str">
        <f t="shared" si="145"/>
        <v xml:space="preserve"> </v>
      </c>
      <c r="BE147" s="176"/>
      <c r="BF147" s="417"/>
      <c r="BG147" s="419"/>
      <c r="BH147" s="178"/>
      <c r="BI147" s="417"/>
      <c r="BJ147" s="419"/>
      <c r="BK147" s="178"/>
      <c r="BL147" s="417"/>
      <c r="BM147" s="419"/>
      <c r="BN147" s="426" t="str">
        <f t="shared" si="123"/>
        <v/>
      </c>
      <c r="BO147" s="427" t="str">
        <f t="shared" si="124"/>
        <v/>
      </c>
      <c r="BP147" s="428" t="str">
        <f t="shared" si="125"/>
        <v/>
      </c>
      <c r="BQ147" s="178"/>
      <c r="BR147" s="417"/>
      <c r="BS147" s="419"/>
      <c r="BT147" s="198">
        <v>1061</v>
      </c>
      <c r="BU147" s="177">
        <v>1059</v>
      </c>
      <c r="BV147" s="177">
        <v>1155</v>
      </c>
      <c r="BW147" s="417">
        <v>1464</v>
      </c>
      <c r="BX147" s="417">
        <v>1509</v>
      </c>
      <c r="BY147" s="419">
        <v>1526</v>
      </c>
      <c r="BZ147" s="177">
        <v>630</v>
      </c>
      <c r="CA147" s="177">
        <v>589</v>
      </c>
      <c r="CB147" s="177">
        <v>654</v>
      </c>
      <c r="CC147" s="177">
        <v>662</v>
      </c>
      <c r="CD147" s="177">
        <v>784</v>
      </c>
      <c r="CE147" s="416">
        <v>980</v>
      </c>
      <c r="CF147" s="417">
        <v>973</v>
      </c>
      <c r="CG147" s="419">
        <v>1005</v>
      </c>
      <c r="CH147" s="178"/>
      <c r="CI147" s="177"/>
      <c r="CJ147" s="177"/>
      <c r="CK147" s="177"/>
      <c r="CL147" s="177"/>
      <c r="CM147" s="177"/>
      <c r="CN147" s="417"/>
      <c r="CO147" s="419"/>
      <c r="CP147" s="421">
        <f t="shared" si="146"/>
        <v>630</v>
      </c>
      <c r="CQ147" s="421">
        <f t="shared" si="147"/>
        <v>589</v>
      </c>
      <c r="CR147" s="421">
        <f t="shared" si="148"/>
        <v>654</v>
      </c>
      <c r="CS147" s="421">
        <f t="shared" si="149"/>
        <v>662</v>
      </c>
      <c r="CT147" s="421">
        <f t="shared" si="150"/>
        <v>784</v>
      </c>
      <c r="CU147" s="421">
        <f t="shared" si="151"/>
        <v>980</v>
      </c>
      <c r="CV147" s="421">
        <f t="shared" si="152"/>
        <v>973</v>
      </c>
      <c r="CW147" s="429">
        <f t="shared" si="153"/>
        <v>1005</v>
      </c>
      <c r="CX147" s="449">
        <v>591</v>
      </c>
      <c r="CY147" s="417">
        <v>552</v>
      </c>
      <c r="CZ147" s="419">
        <v>540</v>
      </c>
      <c r="DA147" s="432">
        <v>95</v>
      </c>
      <c r="DB147" s="417">
        <v>80</v>
      </c>
      <c r="DC147" s="419">
        <v>86</v>
      </c>
      <c r="DD147" s="430">
        <f t="shared" si="154"/>
        <v>294</v>
      </c>
      <c r="DE147" s="431">
        <f t="shared" si="155"/>
        <v>341</v>
      </c>
      <c r="DF147" s="428">
        <f t="shared" si="156"/>
        <v>379</v>
      </c>
      <c r="DG147" s="450">
        <v>86</v>
      </c>
      <c r="DH147" s="417">
        <v>102</v>
      </c>
      <c r="DI147" s="419">
        <v>114</v>
      </c>
      <c r="DJ147" s="432">
        <v>50</v>
      </c>
      <c r="DK147" s="417">
        <v>71</v>
      </c>
      <c r="DL147" s="419">
        <v>68</v>
      </c>
      <c r="DM147" s="432">
        <v>237</v>
      </c>
      <c r="DN147" s="417">
        <v>223</v>
      </c>
      <c r="DO147" s="419">
        <v>297</v>
      </c>
      <c r="DP147" s="430">
        <f t="shared" si="126"/>
        <v>289</v>
      </c>
      <c r="DQ147" s="431">
        <f t="shared" si="127"/>
        <v>388</v>
      </c>
      <c r="DR147" s="428">
        <f t="shared" si="128"/>
        <v>501</v>
      </c>
      <c r="DS147" s="432">
        <v>127</v>
      </c>
      <c r="DT147" s="417">
        <f>144</f>
        <v>144</v>
      </c>
      <c r="DU147" s="197">
        <v>154</v>
      </c>
      <c r="DV147" s="410"/>
      <c r="DW147" s="669" t="b">
        <f t="shared" si="107"/>
        <v>0</v>
      </c>
      <c r="DX147" s="663" t="b">
        <f t="shared" si="108"/>
        <v>0</v>
      </c>
      <c r="DY147" s="666" t="b">
        <f t="shared" si="109"/>
        <v>1</v>
      </c>
      <c r="DZ147" s="663" t="b">
        <f t="shared" si="110"/>
        <v>0</v>
      </c>
      <c r="EA147" s="663" t="b">
        <f t="shared" si="111"/>
        <v>0</v>
      </c>
      <c r="EB147" s="666" t="b">
        <f t="shared" si="112"/>
        <v>1</v>
      </c>
      <c r="EC147" s="663" t="b">
        <f t="shared" si="113"/>
        <v>0</v>
      </c>
      <c r="ED147" s="663" t="b">
        <f t="shared" si="129"/>
        <v>0</v>
      </c>
      <c r="EE147" s="666" t="b">
        <f t="shared" si="114"/>
        <v>1</v>
      </c>
      <c r="EF147" s="665" t="b">
        <f t="shared" si="115"/>
        <v>1</v>
      </c>
      <c r="EG147" s="663" t="b">
        <f t="shared" si="116"/>
        <v>1</v>
      </c>
      <c r="EH147" s="666" t="b">
        <f t="shared" si="117"/>
        <v>1</v>
      </c>
      <c r="EI147" s="663" t="b">
        <f t="shared" si="118"/>
        <v>1</v>
      </c>
      <c r="EJ147" s="663" t="b">
        <f t="shared" si="119"/>
        <v>1</v>
      </c>
      <c r="EK147" s="666" t="b">
        <f t="shared" si="120"/>
        <v>1</v>
      </c>
      <c r="EL147" s="663" t="b">
        <f t="shared" si="121"/>
        <v>1</v>
      </c>
      <c r="EM147" s="663" t="b">
        <f t="shared" si="130"/>
        <v>1</v>
      </c>
      <c r="EN147" s="666" t="b">
        <f t="shared" si="122"/>
        <v>1</v>
      </c>
      <c r="EO147" s="401"/>
    </row>
    <row r="148" spans="1:145">
      <c r="A148" s="478" t="s">
        <v>732</v>
      </c>
      <c r="B148" s="479" t="s">
        <v>929</v>
      </c>
      <c r="C148" s="480">
        <v>138901</v>
      </c>
      <c r="D148" s="481">
        <v>10</v>
      </c>
      <c r="E148" s="414"/>
      <c r="F148" s="416"/>
      <c r="G148" s="416"/>
      <c r="H148" s="416"/>
      <c r="I148" s="417"/>
      <c r="J148" s="417"/>
      <c r="K148" s="419"/>
      <c r="L148" s="414"/>
      <c r="M148" s="416"/>
      <c r="N148" s="416"/>
      <c r="O148" s="448"/>
      <c r="P148" s="448"/>
      <c r="Q148" s="416"/>
      <c r="R148" s="416"/>
      <c r="S148" s="416"/>
      <c r="T148" s="416"/>
      <c r="U148" s="485"/>
      <c r="V148" s="417"/>
      <c r="W148" s="419"/>
      <c r="X148" s="414"/>
      <c r="Y148" s="416"/>
      <c r="Z148" s="416"/>
      <c r="AA148" s="448"/>
      <c r="AB148" s="448"/>
      <c r="AC148" s="416"/>
      <c r="AD148" s="416"/>
      <c r="AE148" s="416"/>
      <c r="AF148" s="416"/>
      <c r="AG148" s="416"/>
      <c r="AH148" s="417"/>
      <c r="AI148" s="419"/>
      <c r="AJ148" s="420" t="str">
        <f t="shared" si="131"/>
        <v xml:space="preserve"> </v>
      </c>
      <c r="AK148" s="421" t="str">
        <f t="shared" si="132"/>
        <v xml:space="preserve"> </v>
      </c>
      <c r="AL148" s="421" t="str">
        <f t="shared" si="133"/>
        <v xml:space="preserve"> </v>
      </c>
      <c r="AM148" s="421" t="str">
        <f t="shared" si="134"/>
        <v xml:space="preserve"> </v>
      </c>
      <c r="AN148" s="421" t="str">
        <f t="shared" si="135"/>
        <v xml:space="preserve"> </v>
      </c>
      <c r="AO148" s="421" t="str">
        <f t="shared" si="136"/>
        <v xml:space="preserve"> </v>
      </c>
      <c r="AP148" s="421" t="str">
        <f t="shared" si="137"/>
        <v xml:space="preserve"> </v>
      </c>
      <c r="AQ148" s="421" t="str">
        <f t="shared" si="138"/>
        <v xml:space="preserve"> </v>
      </c>
      <c r="AR148" s="421" t="str">
        <f t="shared" si="139"/>
        <v xml:space="preserve"> </v>
      </c>
      <c r="AS148" s="421" t="str">
        <f t="shared" si="140"/>
        <v xml:space="preserve"> </v>
      </c>
      <c r="AT148" s="421" t="str">
        <f t="shared" si="141"/>
        <v xml:space="preserve"> </v>
      </c>
      <c r="AU148" s="422" t="str">
        <f t="shared" si="142"/>
        <v xml:space="preserve"> </v>
      </c>
      <c r="AV148" s="423"/>
      <c r="AW148" s="417"/>
      <c r="AX148" s="419"/>
      <c r="AY148" s="414"/>
      <c r="AZ148" s="417"/>
      <c r="BA148" s="419"/>
      <c r="BB148" s="420" t="str">
        <f t="shared" si="143"/>
        <v xml:space="preserve"> </v>
      </c>
      <c r="BC148" s="421" t="str">
        <f t="shared" si="144"/>
        <v xml:space="preserve"> </v>
      </c>
      <c r="BD148" s="422" t="str">
        <f t="shared" si="145"/>
        <v xml:space="preserve"> </v>
      </c>
      <c r="BE148" s="176"/>
      <c r="BF148" s="417"/>
      <c r="BG148" s="419"/>
      <c r="BH148" s="178"/>
      <c r="BI148" s="417"/>
      <c r="BJ148" s="419"/>
      <c r="BK148" s="178"/>
      <c r="BL148" s="417"/>
      <c r="BM148" s="419"/>
      <c r="BN148" s="426" t="str">
        <f t="shared" si="123"/>
        <v/>
      </c>
      <c r="BO148" s="427" t="str">
        <f t="shared" si="124"/>
        <v/>
      </c>
      <c r="BP148" s="428" t="str">
        <f t="shared" si="125"/>
        <v/>
      </c>
      <c r="BQ148" s="178"/>
      <c r="BR148" s="417"/>
      <c r="BS148" s="419"/>
      <c r="BT148" s="198">
        <v>686</v>
      </c>
      <c r="BU148" s="177">
        <v>584</v>
      </c>
      <c r="BV148" s="177">
        <v>558</v>
      </c>
      <c r="BW148" s="417">
        <v>549</v>
      </c>
      <c r="BX148" s="417">
        <v>682</v>
      </c>
      <c r="BY148" s="419">
        <v>822</v>
      </c>
      <c r="BZ148" s="177">
        <v>223</v>
      </c>
      <c r="CA148" s="177">
        <v>220</v>
      </c>
      <c r="CB148" s="177">
        <v>237</v>
      </c>
      <c r="CC148" s="177">
        <v>225</v>
      </c>
      <c r="CD148" s="177">
        <v>229</v>
      </c>
      <c r="CE148" s="416">
        <f>226</f>
        <v>226</v>
      </c>
      <c r="CF148" s="417">
        <v>263</v>
      </c>
      <c r="CG148" s="419">
        <v>319</v>
      </c>
      <c r="CH148" s="178"/>
      <c r="CI148" s="177"/>
      <c r="CJ148" s="177"/>
      <c r="CK148" s="177"/>
      <c r="CL148" s="177"/>
      <c r="CM148" s="177"/>
      <c r="CN148" s="417"/>
      <c r="CO148" s="419"/>
      <c r="CP148" s="421">
        <f t="shared" si="146"/>
        <v>223</v>
      </c>
      <c r="CQ148" s="421">
        <f t="shared" si="147"/>
        <v>220</v>
      </c>
      <c r="CR148" s="421">
        <f t="shared" si="148"/>
        <v>237</v>
      </c>
      <c r="CS148" s="421">
        <f t="shared" si="149"/>
        <v>225</v>
      </c>
      <c r="CT148" s="421">
        <f t="shared" si="150"/>
        <v>229</v>
      </c>
      <c r="CU148" s="421">
        <f t="shared" si="151"/>
        <v>226</v>
      </c>
      <c r="CV148" s="421">
        <f t="shared" si="152"/>
        <v>263</v>
      </c>
      <c r="CW148" s="429">
        <f t="shared" si="153"/>
        <v>319</v>
      </c>
      <c r="CX148" s="449">
        <v>109</v>
      </c>
      <c r="CY148" s="417">
        <v>148</v>
      </c>
      <c r="CZ148" s="419">
        <v>185</v>
      </c>
      <c r="DA148" s="432">
        <v>6</v>
      </c>
      <c r="DB148" s="417">
        <v>10</v>
      </c>
      <c r="DC148" s="419">
        <v>8</v>
      </c>
      <c r="DD148" s="430">
        <f t="shared" si="154"/>
        <v>111</v>
      </c>
      <c r="DE148" s="431">
        <f t="shared" si="155"/>
        <v>105</v>
      </c>
      <c r="DF148" s="428">
        <f t="shared" si="156"/>
        <v>126</v>
      </c>
      <c r="DG148" s="450">
        <v>14</v>
      </c>
      <c r="DH148" s="417">
        <v>21</v>
      </c>
      <c r="DI148" s="419">
        <v>21</v>
      </c>
      <c r="DJ148" s="432">
        <v>45</v>
      </c>
      <c r="DK148" s="417">
        <v>29</v>
      </c>
      <c r="DL148" s="419">
        <v>26</v>
      </c>
      <c r="DM148" s="432">
        <v>17</v>
      </c>
      <c r="DN148" s="417">
        <v>22</v>
      </c>
      <c r="DO148" s="419">
        <v>19</v>
      </c>
      <c r="DP148" s="430">
        <f t="shared" si="126"/>
        <v>149</v>
      </c>
      <c r="DQ148" s="431">
        <f t="shared" si="127"/>
        <v>157</v>
      </c>
      <c r="DR148" s="428">
        <f t="shared" si="128"/>
        <v>160</v>
      </c>
      <c r="DS148" s="432">
        <v>37</v>
      </c>
      <c r="DT148" s="417">
        <f>32</f>
        <v>32</v>
      </c>
      <c r="DU148" s="197">
        <v>49</v>
      </c>
      <c r="DV148" s="410"/>
      <c r="DW148" s="669" t="b">
        <f t="shared" si="107"/>
        <v>0</v>
      </c>
      <c r="DX148" s="663" t="b">
        <f t="shared" si="108"/>
        <v>0</v>
      </c>
      <c r="DY148" s="666" t="b">
        <f t="shared" si="109"/>
        <v>1</v>
      </c>
      <c r="DZ148" s="663" t="b">
        <f t="shared" si="110"/>
        <v>0</v>
      </c>
      <c r="EA148" s="663" t="b">
        <f t="shared" si="111"/>
        <v>0</v>
      </c>
      <c r="EB148" s="666" t="b">
        <f t="shared" si="112"/>
        <v>1</v>
      </c>
      <c r="EC148" s="663" t="b">
        <f t="shared" si="113"/>
        <v>0</v>
      </c>
      <c r="ED148" s="663" t="b">
        <f t="shared" si="129"/>
        <v>0</v>
      </c>
      <c r="EE148" s="666" t="b">
        <f t="shared" si="114"/>
        <v>1</v>
      </c>
      <c r="EF148" s="665" t="b">
        <f t="shared" si="115"/>
        <v>1</v>
      </c>
      <c r="EG148" s="663" t="b">
        <f t="shared" si="116"/>
        <v>1</v>
      </c>
      <c r="EH148" s="666" t="b">
        <f t="shared" si="117"/>
        <v>1</v>
      </c>
      <c r="EI148" s="663" t="b">
        <f t="shared" si="118"/>
        <v>1</v>
      </c>
      <c r="EJ148" s="663" t="b">
        <f t="shared" si="119"/>
        <v>1</v>
      </c>
      <c r="EK148" s="666" t="b">
        <f t="shared" si="120"/>
        <v>1</v>
      </c>
      <c r="EL148" s="663" t="b">
        <f t="shared" si="121"/>
        <v>1</v>
      </c>
      <c r="EM148" s="663" t="b">
        <f t="shared" si="130"/>
        <v>1</v>
      </c>
      <c r="EN148" s="666" t="b">
        <f t="shared" si="122"/>
        <v>1</v>
      </c>
      <c r="EO148" s="401"/>
    </row>
    <row r="149" spans="1:145">
      <c r="A149" s="478" t="s">
        <v>732</v>
      </c>
      <c r="B149" s="479" t="s">
        <v>931</v>
      </c>
      <c r="C149" s="480">
        <v>139621</v>
      </c>
      <c r="D149" s="481">
        <v>10</v>
      </c>
      <c r="E149" s="414"/>
      <c r="F149" s="416"/>
      <c r="G149" s="416"/>
      <c r="H149" s="416"/>
      <c r="I149" s="417"/>
      <c r="J149" s="417"/>
      <c r="K149" s="419"/>
      <c r="L149" s="414"/>
      <c r="M149" s="416"/>
      <c r="N149" s="416"/>
      <c r="O149" s="448"/>
      <c r="P149" s="448"/>
      <c r="Q149" s="416"/>
      <c r="R149" s="416"/>
      <c r="S149" s="416"/>
      <c r="T149" s="416"/>
      <c r="U149" s="485"/>
      <c r="V149" s="417"/>
      <c r="W149" s="419"/>
      <c r="X149" s="414"/>
      <c r="Y149" s="416"/>
      <c r="Z149" s="416"/>
      <c r="AA149" s="448"/>
      <c r="AB149" s="448"/>
      <c r="AC149" s="416"/>
      <c r="AD149" s="416"/>
      <c r="AE149" s="416"/>
      <c r="AF149" s="416"/>
      <c r="AG149" s="416"/>
      <c r="AH149" s="417"/>
      <c r="AI149" s="419"/>
      <c r="AJ149" s="420" t="str">
        <f t="shared" si="131"/>
        <v xml:space="preserve"> </v>
      </c>
      <c r="AK149" s="421" t="str">
        <f t="shared" si="132"/>
        <v xml:space="preserve"> </v>
      </c>
      <c r="AL149" s="421" t="str">
        <f t="shared" si="133"/>
        <v xml:space="preserve"> </v>
      </c>
      <c r="AM149" s="421" t="str">
        <f t="shared" si="134"/>
        <v xml:space="preserve"> </v>
      </c>
      <c r="AN149" s="421" t="str">
        <f t="shared" si="135"/>
        <v xml:space="preserve"> </v>
      </c>
      <c r="AO149" s="421" t="str">
        <f t="shared" si="136"/>
        <v xml:space="preserve"> </v>
      </c>
      <c r="AP149" s="421" t="str">
        <f t="shared" si="137"/>
        <v xml:space="preserve"> </v>
      </c>
      <c r="AQ149" s="421" t="str">
        <f t="shared" si="138"/>
        <v xml:space="preserve"> </v>
      </c>
      <c r="AR149" s="421" t="str">
        <f t="shared" si="139"/>
        <v xml:space="preserve"> </v>
      </c>
      <c r="AS149" s="421" t="str">
        <f t="shared" si="140"/>
        <v xml:space="preserve"> </v>
      </c>
      <c r="AT149" s="421" t="str">
        <f t="shared" si="141"/>
        <v xml:space="preserve"> </v>
      </c>
      <c r="AU149" s="422" t="str">
        <f t="shared" si="142"/>
        <v xml:space="preserve"> </v>
      </c>
      <c r="AV149" s="423"/>
      <c r="AW149" s="417"/>
      <c r="AX149" s="419"/>
      <c r="AY149" s="414"/>
      <c r="AZ149" s="417"/>
      <c r="BA149" s="419"/>
      <c r="BB149" s="420" t="str">
        <f t="shared" si="143"/>
        <v xml:space="preserve"> </v>
      </c>
      <c r="BC149" s="421" t="str">
        <f t="shared" si="144"/>
        <v xml:space="preserve"> </v>
      </c>
      <c r="BD149" s="422" t="str">
        <f t="shared" si="145"/>
        <v xml:space="preserve"> </v>
      </c>
      <c r="BE149" s="176"/>
      <c r="BF149" s="417"/>
      <c r="BG149" s="419"/>
      <c r="BH149" s="178"/>
      <c r="BI149" s="417"/>
      <c r="BJ149" s="419"/>
      <c r="BK149" s="178"/>
      <c r="BL149" s="417"/>
      <c r="BM149" s="419"/>
      <c r="BN149" s="426" t="str">
        <f t="shared" si="123"/>
        <v/>
      </c>
      <c r="BO149" s="427" t="str">
        <f t="shared" si="124"/>
        <v/>
      </c>
      <c r="BP149" s="428" t="str">
        <f t="shared" si="125"/>
        <v/>
      </c>
      <c r="BQ149" s="178"/>
      <c r="BR149" s="417"/>
      <c r="BS149" s="419"/>
      <c r="BT149" s="198">
        <v>655</v>
      </c>
      <c r="BU149" s="177">
        <v>587</v>
      </c>
      <c r="BV149" s="177">
        <v>747</v>
      </c>
      <c r="BW149" s="417">
        <v>843</v>
      </c>
      <c r="BX149" s="417">
        <v>1029</v>
      </c>
      <c r="BY149" s="419">
        <v>1311</v>
      </c>
      <c r="BZ149" s="177">
        <v>419</v>
      </c>
      <c r="CA149" s="177">
        <v>469</v>
      </c>
      <c r="CB149" s="177">
        <v>417</v>
      </c>
      <c r="CC149" s="177">
        <v>385</v>
      </c>
      <c r="CD149" s="177">
        <v>547</v>
      </c>
      <c r="CE149" s="416">
        <f>604</f>
        <v>604</v>
      </c>
      <c r="CF149" s="417">
        <v>723</v>
      </c>
      <c r="CG149" s="419">
        <v>979</v>
      </c>
      <c r="CH149" s="178"/>
      <c r="CI149" s="177"/>
      <c r="CJ149" s="177"/>
      <c r="CK149" s="177"/>
      <c r="CL149" s="177"/>
      <c r="CM149" s="177"/>
      <c r="CN149" s="417"/>
      <c r="CO149" s="419"/>
      <c r="CP149" s="421">
        <f t="shared" si="146"/>
        <v>419</v>
      </c>
      <c r="CQ149" s="421">
        <f t="shared" si="147"/>
        <v>469</v>
      </c>
      <c r="CR149" s="421">
        <f t="shared" si="148"/>
        <v>417</v>
      </c>
      <c r="CS149" s="421">
        <f t="shared" si="149"/>
        <v>385</v>
      </c>
      <c r="CT149" s="421">
        <f t="shared" si="150"/>
        <v>547</v>
      </c>
      <c r="CU149" s="421">
        <f t="shared" si="151"/>
        <v>604</v>
      </c>
      <c r="CV149" s="421">
        <f t="shared" si="152"/>
        <v>723</v>
      </c>
      <c r="CW149" s="429">
        <f t="shared" si="153"/>
        <v>979</v>
      </c>
      <c r="CX149" s="449">
        <v>338</v>
      </c>
      <c r="CY149" s="417">
        <v>416</v>
      </c>
      <c r="CZ149" s="419">
        <v>514</v>
      </c>
      <c r="DA149" s="432">
        <v>70</v>
      </c>
      <c r="DB149" s="417">
        <v>79</v>
      </c>
      <c r="DC149" s="419">
        <v>91</v>
      </c>
      <c r="DD149" s="430">
        <f t="shared" si="154"/>
        <v>196</v>
      </c>
      <c r="DE149" s="431">
        <f t="shared" si="155"/>
        <v>228</v>
      </c>
      <c r="DF149" s="428">
        <f t="shared" si="156"/>
        <v>374</v>
      </c>
      <c r="DG149" s="450">
        <v>41</v>
      </c>
      <c r="DH149" s="417">
        <v>40</v>
      </c>
      <c r="DI149" s="419">
        <v>43</v>
      </c>
      <c r="DJ149" s="432">
        <v>23</v>
      </c>
      <c r="DK149" s="417">
        <v>38</v>
      </c>
      <c r="DL149" s="419">
        <v>38</v>
      </c>
      <c r="DM149" s="432">
        <v>126</v>
      </c>
      <c r="DN149" s="417">
        <v>157</v>
      </c>
      <c r="DO149" s="419">
        <v>205</v>
      </c>
      <c r="DP149" s="430">
        <f t="shared" si="126"/>
        <v>195</v>
      </c>
      <c r="DQ149" s="431">
        <f t="shared" si="127"/>
        <v>312</v>
      </c>
      <c r="DR149" s="428">
        <f t="shared" si="128"/>
        <v>318</v>
      </c>
      <c r="DS149" s="432">
        <v>50</v>
      </c>
      <c r="DT149" s="417">
        <f>50</f>
        <v>50</v>
      </c>
      <c r="DU149" s="197">
        <v>52</v>
      </c>
      <c r="DV149" s="410"/>
      <c r="DW149" s="669" t="b">
        <f t="shared" si="107"/>
        <v>0</v>
      </c>
      <c r="DX149" s="663" t="b">
        <f t="shared" si="108"/>
        <v>0</v>
      </c>
      <c r="DY149" s="666" t="b">
        <f t="shared" si="109"/>
        <v>1</v>
      </c>
      <c r="DZ149" s="663" t="b">
        <f t="shared" si="110"/>
        <v>0</v>
      </c>
      <c r="EA149" s="663" t="b">
        <f t="shared" si="111"/>
        <v>0</v>
      </c>
      <c r="EB149" s="666" t="b">
        <f t="shared" si="112"/>
        <v>1</v>
      </c>
      <c r="EC149" s="663" t="b">
        <f t="shared" si="113"/>
        <v>0</v>
      </c>
      <c r="ED149" s="663" t="b">
        <f t="shared" si="129"/>
        <v>0</v>
      </c>
      <c r="EE149" s="666" t="b">
        <f t="shared" si="114"/>
        <v>1</v>
      </c>
      <c r="EF149" s="665" t="b">
        <f t="shared" si="115"/>
        <v>1</v>
      </c>
      <c r="EG149" s="663" t="b">
        <f t="shared" si="116"/>
        <v>1</v>
      </c>
      <c r="EH149" s="666" t="b">
        <f t="shared" si="117"/>
        <v>1</v>
      </c>
      <c r="EI149" s="663" t="b">
        <f t="shared" si="118"/>
        <v>1</v>
      </c>
      <c r="EJ149" s="663" t="b">
        <f t="shared" si="119"/>
        <v>1</v>
      </c>
      <c r="EK149" s="666" t="b">
        <f t="shared" si="120"/>
        <v>1</v>
      </c>
      <c r="EL149" s="663" t="b">
        <f t="shared" si="121"/>
        <v>1</v>
      </c>
      <c r="EM149" s="663" t="b">
        <f t="shared" si="130"/>
        <v>1</v>
      </c>
      <c r="EN149" s="666" t="b">
        <f t="shared" si="122"/>
        <v>1</v>
      </c>
      <c r="EO149" s="401"/>
    </row>
    <row r="150" spans="1:145">
      <c r="A150" s="478" t="s">
        <v>732</v>
      </c>
      <c r="B150" s="479" t="s">
        <v>932</v>
      </c>
      <c r="C150" s="480">
        <v>140997</v>
      </c>
      <c r="D150" s="481">
        <v>10</v>
      </c>
      <c r="E150" s="414"/>
      <c r="F150" s="416"/>
      <c r="G150" s="416"/>
      <c r="H150" s="416"/>
      <c r="I150" s="417"/>
      <c r="J150" s="417"/>
      <c r="K150" s="419"/>
      <c r="L150" s="414"/>
      <c r="M150" s="416"/>
      <c r="N150" s="416"/>
      <c r="O150" s="448"/>
      <c r="P150" s="448"/>
      <c r="Q150" s="416"/>
      <c r="R150" s="416"/>
      <c r="S150" s="416"/>
      <c r="T150" s="416"/>
      <c r="U150" s="416"/>
      <c r="V150" s="417"/>
      <c r="W150" s="419"/>
      <c r="X150" s="414"/>
      <c r="Y150" s="416"/>
      <c r="Z150" s="416"/>
      <c r="AA150" s="448"/>
      <c r="AB150" s="448"/>
      <c r="AC150" s="416"/>
      <c r="AD150" s="416"/>
      <c r="AE150" s="416"/>
      <c r="AF150" s="416"/>
      <c r="AG150" s="416"/>
      <c r="AH150" s="417"/>
      <c r="AI150" s="419"/>
      <c r="AJ150" s="420" t="str">
        <f t="shared" si="131"/>
        <v xml:space="preserve"> </v>
      </c>
      <c r="AK150" s="421" t="str">
        <f t="shared" si="132"/>
        <v xml:space="preserve"> </v>
      </c>
      <c r="AL150" s="421" t="str">
        <f t="shared" si="133"/>
        <v xml:space="preserve"> </v>
      </c>
      <c r="AM150" s="421" t="str">
        <f t="shared" si="134"/>
        <v xml:space="preserve"> </v>
      </c>
      <c r="AN150" s="421" t="str">
        <f t="shared" si="135"/>
        <v xml:space="preserve"> </v>
      </c>
      <c r="AO150" s="421" t="str">
        <f t="shared" si="136"/>
        <v xml:space="preserve"> </v>
      </c>
      <c r="AP150" s="421" t="str">
        <f t="shared" si="137"/>
        <v xml:space="preserve"> </v>
      </c>
      <c r="AQ150" s="421" t="str">
        <f t="shared" si="138"/>
        <v xml:space="preserve"> </v>
      </c>
      <c r="AR150" s="421" t="str">
        <f t="shared" si="139"/>
        <v xml:space="preserve"> </v>
      </c>
      <c r="AS150" s="421" t="str">
        <f t="shared" si="140"/>
        <v xml:space="preserve"> </v>
      </c>
      <c r="AT150" s="421" t="str">
        <f t="shared" si="141"/>
        <v xml:space="preserve"> </v>
      </c>
      <c r="AU150" s="422" t="str">
        <f t="shared" si="142"/>
        <v xml:space="preserve"> </v>
      </c>
      <c r="AV150" s="423"/>
      <c r="AW150" s="417"/>
      <c r="AX150" s="419"/>
      <c r="AY150" s="414"/>
      <c r="AZ150" s="417"/>
      <c r="BA150" s="419"/>
      <c r="BB150" s="420" t="str">
        <f t="shared" si="143"/>
        <v xml:space="preserve"> </v>
      </c>
      <c r="BC150" s="421" t="str">
        <f t="shared" si="144"/>
        <v xml:space="preserve"> </v>
      </c>
      <c r="BD150" s="422" t="str">
        <f t="shared" si="145"/>
        <v xml:space="preserve"> </v>
      </c>
      <c r="BE150" s="176"/>
      <c r="BF150" s="417"/>
      <c r="BG150" s="419"/>
      <c r="BH150" s="178"/>
      <c r="BI150" s="417"/>
      <c r="BJ150" s="419"/>
      <c r="BK150" s="178"/>
      <c r="BL150" s="417"/>
      <c r="BM150" s="419"/>
      <c r="BN150" s="426" t="str">
        <f t="shared" si="123"/>
        <v/>
      </c>
      <c r="BO150" s="427" t="str">
        <f t="shared" si="124"/>
        <v/>
      </c>
      <c r="BP150" s="428" t="str">
        <f t="shared" si="125"/>
        <v/>
      </c>
      <c r="BQ150" s="178"/>
      <c r="BR150" s="417"/>
      <c r="BS150" s="419"/>
      <c r="BT150" s="198">
        <v>559</v>
      </c>
      <c r="BU150" s="177">
        <v>590</v>
      </c>
      <c r="BV150" s="177">
        <v>660</v>
      </c>
      <c r="BW150" s="417">
        <v>670</v>
      </c>
      <c r="BX150" s="417">
        <v>838</v>
      </c>
      <c r="BY150" s="419">
        <v>861</v>
      </c>
      <c r="BZ150" s="177">
        <v>329</v>
      </c>
      <c r="CA150" s="177">
        <v>315</v>
      </c>
      <c r="CB150" s="177">
        <v>312</v>
      </c>
      <c r="CC150" s="177">
        <v>349</v>
      </c>
      <c r="CD150" s="177">
        <v>491</v>
      </c>
      <c r="CE150" s="177">
        <v>501</v>
      </c>
      <c r="CF150" s="417">
        <v>611</v>
      </c>
      <c r="CG150" s="419">
        <v>639</v>
      </c>
      <c r="CH150" s="178"/>
      <c r="CI150" s="177"/>
      <c r="CJ150" s="177"/>
      <c r="CK150" s="177"/>
      <c r="CL150" s="177"/>
      <c r="CM150" s="177"/>
      <c r="CN150" s="417"/>
      <c r="CO150" s="419"/>
      <c r="CP150" s="421">
        <f t="shared" si="146"/>
        <v>329</v>
      </c>
      <c r="CQ150" s="421">
        <f t="shared" si="147"/>
        <v>315</v>
      </c>
      <c r="CR150" s="421">
        <f t="shared" si="148"/>
        <v>312</v>
      </c>
      <c r="CS150" s="421">
        <f t="shared" si="149"/>
        <v>349</v>
      </c>
      <c r="CT150" s="421">
        <f t="shared" si="150"/>
        <v>491</v>
      </c>
      <c r="CU150" s="421">
        <f t="shared" si="151"/>
        <v>501</v>
      </c>
      <c r="CV150" s="421">
        <f t="shared" si="152"/>
        <v>611</v>
      </c>
      <c r="CW150" s="429">
        <f t="shared" si="153"/>
        <v>639</v>
      </c>
      <c r="CX150" s="449">
        <v>272</v>
      </c>
      <c r="CY150" s="417">
        <v>313</v>
      </c>
      <c r="CZ150" s="419">
        <v>329</v>
      </c>
      <c r="DA150" s="432">
        <v>50</v>
      </c>
      <c r="DB150" s="417">
        <v>54</v>
      </c>
      <c r="DC150" s="419">
        <v>65</v>
      </c>
      <c r="DD150" s="430">
        <f t="shared" si="154"/>
        <v>179</v>
      </c>
      <c r="DE150" s="431">
        <f t="shared" si="155"/>
        <v>244</v>
      </c>
      <c r="DF150" s="428">
        <f t="shared" si="156"/>
        <v>245</v>
      </c>
      <c r="DG150" s="450">
        <v>65</v>
      </c>
      <c r="DH150" s="417">
        <v>72</v>
      </c>
      <c r="DI150" s="419">
        <v>67</v>
      </c>
      <c r="DJ150" s="432">
        <v>30</v>
      </c>
      <c r="DK150" s="417">
        <v>30</v>
      </c>
      <c r="DL150" s="419">
        <v>30</v>
      </c>
      <c r="DM150" s="432">
        <v>93</v>
      </c>
      <c r="DN150" s="417">
        <v>127</v>
      </c>
      <c r="DO150" s="419">
        <v>142</v>
      </c>
      <c r="DP150" s="430">
        <f t="shared" si="126"/>
        <v>161</v>
      </c>
      <c r="DQ150" s="431">
        <f t="shared" si="127"/>
        <v>262</v>
      </c>
      <c r="DR150" s="428">
        <f t="shared" si="128"/>
        <v>262</v>
      </c>
      <c r="DS150" s="432">
        <v>98</v>
      </c>
      <c r="DT150" s="417">
        <f>93</f>
        <v>93</v>
      </c>
      <c r="DU150" s="197">
        <v>94</v>
      </c>
      <c r="DV150" s="410"/>
      <c r="DW150" s="669" t="b">
        <f t="shared" si="107"/>
        <v>0</v>
      </c>
      <c r="DX150" s="663" t="b">
        <f t="shared" si="108"/>
        <v>0</v>
      </c>
      <c r="DY150" s="666" t="b">
        <f t="shared" si="109"/>
        <v>1</v>
      </c>
      <c r="DZ150" s="663" t="b">
        <f t="shared" si="110"/>
        <v>0</v>
      </c>
      <c r="EA150" s="663" t="b">
        <f t="shared" si="111"/>
        <v>0</v>
      </c>
      <c r="EB150" s="666" t="b">
        <f t="shared" si="112"/>
        <v>1</v>
      </c>
      <c r="EC150" s="663" t="b">
        <f t="shared" si="113"/>
        <v>0</v>
      </c>
      <c r="ED150" s="663" t="b">
        <f t="shared" si="129"/>
        <v>0</v>
      </c>
      <c r="EE150" s="666" t="b">
        <f t="shared" si="114"/>
        <v>1</v>
      </c>
      <c r="EF150" s="665" t="b">
        <f t="shared" si="115"/>
        <v>1</v>
      </c>
      <c r="EG150" s="663" t="b">
        <f t="shared" si="116"/>
        <v>1</v>
      </c>
      <c r="EH150" s="666" t="b">
        <f t="shared" si="117"/>
        <v>1</v>
      </c>
      <c r="EI150" s="663" t="b">
        <f t="shared" si="118"/>
        <v>1</v>
      </c>
      <c r="EJ150" s="663" t="b">
        <f t="shared" si="119"/>
        <v>1</v>
      </c>
      <c r="EK150" s="666" t="b">
        <f t="shared" si="120"/>
        <v>1</v>
      </c>
      <c r="EL150" s="663" t="b">
        <f t="shared" si="121"/>
        <v>1</v>
      </c>
      <c r="EM150" s="663" t="b">
        <f t="shared" si="130"/>
        <v>1</v>
      </c>
      <c r="EN150" s="666" t="b">
        <f t="shared" si="122"/>
        <v>1</v>
      </c>
      <c r="EO150" s="401"/>
    </row>
    <row r="151" spans="1:145">
      <c r="A151" s="488" t="s">
        <v>732</v>
      </c>
      <c r="B151" s="479" t="s">
        <v>933</v>
      </c>
      <c r="C151" s="480">
        <v>141307</v>
      </c>
      <c r="D151" s="481">
        <v>10</v>
      </c>
      <c r="E151" s="414"/>
      <c r="F151" s="416"/>
      <c r="G151" s="416"/>
      <c r="H151" s="416"/>
      <c r="I151" s="417"/>
      <c r="J151" s="417"/>
      <c r="K151" s="419"/>
      <c r="L151" s="414"/>
      <c r="M151" s="416"/>
      <c r="N151" s="416"/>
      <c r="O151" s="448"/>
      <c r="P151" s="448"/>
      <c r="Q151" s="416"/>
      <c r="R151" s="416"/>
      <c r="S151" s="416"/>
      <c r="T151" s="416"/>
      <c r="U151" s="416"/>
      <c r="V151" s="417"/>
      <c r="W151" s="419"/>
      <c r="X151" s="414"/>
      <c r="Y151" s="416"/>
      <c r="Z151" s="416"/>
      <c r="AA151" s="448"/>
      <c r="AB151" s="448"/>
      <c r="AC151" s="416"/>
      <c r="AD151" s="416"/>
      <c r="AE151" s="416"/>
      <c r="AF151" s="416"/>
      <c r="AG151" s="416"/>
      <c r="AH151" s="417"/>
      <c r="AI151" s="419"/>
      <c r="AJ151" s="420" t="str">
        <f t="shared" si="131"/>
        <v xml:space="preserve"> </v>
      </c>
      <c r="AK151" s="421" t="str">
        <f t="shared" si="132"/>
        <v xml:space="preserve"> </v>
      </c>
      <c r="AL151" s="421" t="str">
        <f t="shared" si="133"/>
        <v xml:space="preserve"> </v>
      </c>
      <c r="AM151" s="421" t="str">
        <f t="shared" si="134"/>
        <v xml:space="preserve"> </v>
      </c>
      <c r="AN151" s="421" t="str">
        <f t="shared" si="135"/>
        <v xml:space="preserve"> </v>
      </c>
      <c r="AO151" s="421" t="str">
        <f t="shared" si="136"/>
        <v xml:space="preserve"> </v>
      </c>
      <c r="AP151" s="421" t="str">
        <f t="shared" si="137"/>
        <v xml:space="preserve"> </v>
      </c>
      <c r="AQ151" s="421" t="str">
        <f t="shared" si="138"/>
        <v xml:space="preserve"> </v>
      </c>
      <c r="AR151" s="421" t="str">
        <f t="shared" si="139"/>
        <v xml:space="preserve"> </v>
      </c>
      <c r="AS151" s="421" t="str">
        <f t="shared" si="140"/>
        <v xml:space="preserve"> </v>
      </c>
      <c r="AT151" s="421" t="str">
        <f t="shared" si="141"/>
        <v xml:space="preserve"> </v>
      </c>
      <c r="AU151" s="422" t="str">
        <f t="shared" si="142"/>
        <v xml:space="preserve"> </v>
      </c>
      <c r="AV151" s="423"/>
      <c r="AW151" s="417"/>
      <c r="AX151" s="419"/>
      <c r="AY151" s="414"/>
      <c r="AZ151" s="417"/>
      <c r="BA151" s="419"/>
      <c r="BB151" s="420" t="str">
        <f t="shared" si="143"/>
        <v xml:space="preserve"> </v>
      </c>
      <c r="BC151" s="421" t="str">
        <f t="shared" si="144"/>
        <v xml:space="preserve"> </v>
      </c>
      <c r="BD151" s="422" t="str">
        <f t="shared" si="145"/>
        <v xml:space="preserve"> </v>
      </c>
      <c r="BE151" s="176"/>
      <c r="BF151" s="417"/>
      <c r="BG151" s="419"/>
      <c r="BH151" s="178"/>
      <c r="BI151" s="417"/>
      <c r="BJ151" s="419"/>
      <c r="BK151" s="178"/>
      <c r="BL151" s="417"/>
      <c r="BM151" s="419"/>
      <c r="BN151" s="426" t="str">
        <f t="shared" si="123"/>
        <v/>
      </c>
      <c r="BO151" s="427" t="str">
        <f t="shared" si="124"/>
        <v/>
      </c>
      <c r="BP151" s="428" t="str">
        <f t="shared" si="125"/>
        <v/>
      </c>
      <c r="BQ151" s="178"/>
      <c r="BR151" s="417"/>
      <c r="BS151" s="419"/>
      <c r="BT151" s="198">
        <v>431</v>
      </c>
      <c r="BU151" s="177">
        <v>396</v>
      </c>
      <c r="BV151" s="177">
        <v>406</v>
      </c>
      <c r="BW151" s="417">
        <v>459</v>
      </c>
      <c r="BX151" s="417">
        <v>446</v>
      </c>
      <c r="BY151" s="419">
        <v>406</v>
      </c>
      <c r="BZ151" s="177">
        <v>146</v>
      </c>
      <c r="CA151" s="177">
        <v>154</v>
      </c>
      <c r="CB151" s="177">
        <v>187</v>
      </c>
      <c r="CC151" s="177">
        <v>144</v>
      </c>
      <c r="CD151" s="177">
        <v>157</v>
      </c>
      <c r="CE151" s="177">
        <f>182+1</f>
        <v>183</v>
      </c>
      <c r="CF151" s="417">
        <v>178</v>
      </c>
      <c r="CG151" s="419">
        <v>179</v>
      </c>
      <c r="CH151" s="178"/>
      <c r="CI151" s="177"/>
      <c r="CJ151" s="177"/>
      <c r="CK151" s="177"/>
      <c r="CL151" s="177"/>
      <c r="CM151" s="177"/>
      <c r="CN151" s="417"/>
      <c r="CO151" s="419"/>
      <c r="CP151" s="421">
        <f t="shared" si="146"/>
        <v>146</v>
      </c>
      <c r="CQ151" s="421">
        <f t="shared" si="147"/>
        <v>154</v>
      </c>
      <c r="CR151" s="421">
        <f t="shared" si="148"/>
        <v>187</v>
      </c>
      <c r="CS151" s="421">
        <f t="shared" si="149"/>
        <v>144</v>
      </c>
      <c r="CT151" s="421">
        <f t="shared" si="150"/>
        <v>157</v>
      </c>
      <c r="CU151" s="421">
        <f t="shared" si="151"/>
        <v>183</v>
      </c>
      <c r="CV151" s="421">
        <f t="shared" si="152"/>
        <v>178</v>
      </c>
      <c r="CW151" s="429">
        <f t="shared" si="153"/>
        <v>179</v>
      </c>
      <c r="CX151" s="449">
        <v>100</v>
      </c>
      <c r="CY151" s="417">
        <v>103</v>
      </c>
      <c r="CZ151" s="419">
        <v>97</v>
      </c>
      <c r="DA151" s="432">
        <v>18</v>
      </c>
      <c r="DB151" s="417">
        <v>17</v>
      </c>
      <c r="DC151" s="419">
        <v>14</v>
      </c>
      <c r="DD151" s="430">
        <f t="shared" si="154"/>
        <v>65</v>
      </c>
      <c r="DE151" s="431">
        <f t="shared" si="155"/>
        <v>58</v>
      </c>
      <c r="DF151" s="428">
        <f t="shared" si="156"/>
        <v>68</v>
      </c>
      <c r="DG151" s="450">
        <v>29</v>
      </c>
      <c r="DH151" s="417">
        <v>23</v>
      </c>
      <c r="DI151" s="419">
        <v>23</v>
      </c>
      <c r="DJ151" s="432">
        <v>19</v>
      </c>
      <c r="DK151" s="417">
        <v>12</v>
      </c>
      <c r="DL151" s="419">
        <v>16</v>
      </c>
      <c r="DM151" s="432">
        <v>39</v>
      </c>
      <c r="DN151" s="417">
        <v>45</v>
      </c>
      <c r="DO151" s="419">
        <v>55</v>
      </c>
      <c r="DP151" s="430">
        <f t="shared" si="126"/>
        <v>57</v>
      </c>
      <c r="DQ151" s="431">
        <f t="shared" si="127"/>
        <v>77</v>
      </c>
      <c r="DR151" s="428">
        <f t="shared" si="128"/>
        <v>89</v>
      </c>
      <c r="DS151" s="432">
        <v>48</v>
      </c>
      <c r="DT151" s="417">
        <f>47</f>
        <v>47</v>
      </c>
      <c r="DU151" s="197">
        <v>53</v>
      </c>
      <c r="DV151" s="410"/>
      <c r="DW151" s="669" t="b">
        <f t="shared" si="107"/>
        <v>0</v>
      </c>
      <c r="DX151" s="663" t="b">
        <f t="shared" si="108"/>
        <v>0</v>
      </c>
      <c r="DY151" s="666" t="b">
        <f t="shared" si="109"/>
        <v>1</v>
      </c>
      <c r="DZ151" s="663" t="b">
        <f t="shared" si="110"/>
        <v>0</v>
      </c>
      <c r="EA151" s="663" t="b">
        <f t="shared" si="111"/>
        <v>0</v>
      </c>
      <c r="EB151" s="666" t="b">
        <f t="shared" si="112"/>
        <v>1</v>
      </c>
      <c r="EC151" s="663" t="b">
        <f t="shared" si="113"/>
        <v>0</v>
      </c>
      <c r="ED151" s="663" t="b">
        <f t="shared" si="129"/>
        <v>0</v>
      </c>
      <c r="EE151" s="666" t="b">
        <f t="shared" si="114"/>
        <v>1</v>
      </c>
      <c r="EF151" s="665" t="b">
        <f t="shared" si="115"/>
        <v>1</v>
      </c>
      <c r="EG151" s="663" t="b">
        <f t="shared" si="116"/>
        <v>1</v>
      </c>
      <c r="EH151" s="666" t="b">
        <f t="shared" si="117"/>
        <v>1</v>
      </c>
      <c r="EI151" s="663" t="b">
        <f t="shared" si="118"/>
        <v>1</v>
      </c>
      <c r="EJ151" s="663" t="b">
        <f t="shared" si="119"/>
        <v>1</v>
      </c>
      <c r="EK151" s="666" t="b">
        <f t="shared" si="120"/>
        <v>1</v>
      </c>
      <c r="EL151" s="663" t="b">
        <f t="shared" si="121"/>
        <v>1</v>
      </c>
      <c r="EM151" s="663" t="b">
        <f t="shared" si="130"/>
        <v>1</v>
      </c>
      <c r="EN151" s="666" t="b">
        <f t="shared" si="122"/>
        <v>1</v>
      </c>
      <c r="EO151" s="401"/>
    </row>
    <row r="152" spans="1:145">
      <c r="A152" s="488" t="s">
        <v>732</v>
      </c>
      <c r="B152" s="479" t="s">
        <v>919</v>
      </c>
      <c r="C152" s="480">
        <v>447689</v>
      </c>
      <c r="D152" s="481">
        <v>15</v>
      </c>
      <c r="E152" s="414"/>
      <c r="F152" s="416"/>
      <c r="G152" s="416"/>
      <c r="H152" s="416"/>
      <c r="I152" s="417">
        <v>118</v>
      </c>
      <c r="J152" s="417">
        <v>666</v>
      </c>
      <c r="K152" s="419">
        <v>911</v>
      </c>
      <c r="L152" s="414"/>
      <c r="M152" s="416"/>
      <c r="N152" s="416"/>
      <c r="O152" s="448"/>
      <c r="P152" s="448"/>
      <c r="Q152" s="416"/>
      <c r="R152" s="416"/>
      <c r="S152" s="416"/>
      <c r="T152" s="416"/>
      <c r="U152" s="416"/>
      <c r="V152" s="417">
        <v>295</v>
      </c>
      <c r="W152" s="419">
        <v>361</v>
      </c>
      <c r="X152" s="414"/>
      <c r="Y152" s="416"/>
      <c r="Z152" s="416"/>
      <c r="AA152" s="448"/>
      <c r="AB152" s="448"/>
      <c r="AC152" s="416"/>
      <c r="AD152" s="416"/>
      <c r="AE152" s="416"/>
      <c r="AF152" s="416"/>
      <c r="AG152" s="416"/>
      <c r="AH152" s="417"/>
      <c r="AI152" s="419"/>
      <c r="AJ152" s="420" t="str">
        <f t="shared" si="131"/>
        <v xml:space="preserve"> </v>
      </c>
      <c r="AK152" s="421" t="str">
        <f t="shared" si="132"/>
        <v xml:space="preserve"> </v>
      </c>
      <c r="AL152" s="421" t="str">
        <f t="shared" si="133"/>
        <v xml:space="preserve"> </v>
      </c>
      <c r="AM152" s="421" t="str">
        <f t="shared" si="134"/>
        <v xml:space="preserve"> </v>
      </c>
      <c r="AN152" s="421" t="str">
        <f t="shared" si="135"/>
        <v xml:space="preserve"> </v>
      </c>
      <c r="AO152" s="421" t="str">
        <f t="shared" si="136"/>
        <v xml:space="preserve"> </v>
      </c>
      <c r="AP152" s="421" t="str">
        <f t="shared" si="137"/>
        <v xml:space="preserve"> </v>
      </c>
      <c r="AQ152" s="421" t="str">
        <f t="shared" si="138"/>
        <v xml:space="preserve"> </v>
      </c>
      <c r="AR152" s="421" t="str">
        <f t="shared" si="139"/>
        <v xml:space="preserve"> </v>
      </c>
      <c r="AS152" s="421" t="str">
        <f t="shared" si="140"/>
        <v xml:space="preserve"> </v>
      </c>
      <c r="AT152" s="421">
        <f t="shared" si="141"/>
        <v>295</v>
      </c>
      <c r="AU152" s="422">
        <f t="shared" si="142"/>
        <v>361</v>
      </c>
      <c r="AV152" s="423"/>
      <c r="AW152" s="417">
        <v>215</v>
      </c>
      <c r="AX152" s="419">
        <v>272</v>
      </c>
      <c r="AY152" s="414"/>
      <c r="AZ152" s="417">
        <v>17</v>
      </c>
      <c r="BA152" s="419">
        <v>25</v>
      </c>
      <c r="BB152" s="420" t="str">
        <f t="shared" si="143"/>
        <v xml:space="preserve"> </v>
      </c>
      <c r="BC152" s="421">
        <f t="shared" si="144"/>
        <v>63</v>
      </c>
      <c r="BD152" s="422">
        <f t="shared" si="145"/>
        <v>64</v>
      </c>
      <c r="BE152" s="423"/>
      <c r="BF152" s="417"/>
      <c r="BG152" s="419"/>
      <c r="BH152" s="178"/>
      <c r="BI152" s="417"/>
      <c r="BJ152" s="419"/>
      <c r="BK152" s="178"/>
      <c r="BL152" s="417"/>
      <c r="BM152" s="419"/>
      <c r="BN152" s="426" t="str">
        <f t="shared" si="123"/>
        <v/>
      </c>
      <c r="BO152" s="427" t="str">
        <f t="shared" si="124"/>
        <v/>
      </c>
      <c r="BP152" s="428" t="str">
        <f t="shared" si="125"/>
        <v/>
      </c>
      <c r="BQ152" s="178"/>
      <c r="BR152" s="417"/>
      <c r="BS152" s="419"/>
      <c r="BT152" s="198"/>
      <c r="BU152" s="177"/>
      <c r="BV152" s="177"/>
      <c r="BW152" s="417"/>
      <c r="BX152" s="417"/>
      <c r="BY152" s="419"/>
      <c r="BZ152" s="178"/>
      <c r="CA152" s="177"/>
      <c r="CB152" s="177"/>
      <c r="CC152" s="177"/>
      <c r="CD152" s="177"/>
      <c r="CE152" s="177"/>
      <c r="CF152" s="417"/>
      <c r="CG152" s="419"/>
      <c r="CH152" s="178"/>
      <c r="CI152" s="177"/>
      <c r="CJ152" s="177"/>
      <c r="CK152" s="177"/>
      <c r="CL152" s="177"/>
      <c r="CM152" s="177"/>
      <c r="CN152" s="417"/>
      <c r="CO152" s="419"/>
      <c r="CP152" s="420"/>
      <c r="CQ152" s="421"/>
      <c r="CR152" s="421" t="str">
        <f t="shared" si="148"/>
        <v/>
      </c>
      <c r="CS152" s="421" t="str">
        <f t="shared" si="149"/>
        <v/>
      </c>
      <c r="CT152" s="421" t="str">
        <f t="shared" si="150"/>
        <v/>
      </c>
      <c r="CU152" s="421" t="str">
        <f t="shared" si="151"/>
        <v/>
      </c>
      <c r="CV152" s="421" t="str">
        <f t="shared" si="152"/>
        <v/>
      </c>
      <c r="CW152" s="429" t="str">
        <f t="shared" si="153"/>
        <v/>
      </c>
      <c r="CX152" s="449"/>
      <c r="CY152" s="417"/>
      <c r="CZ152" s="419"/>
      <c r="DA152" s="432"/>
      <c r="DB152" s="417"/>
      <c r="DC152" s="419"/>
      <c r="DD152" s="430" t="str">
        <f t="shared" si="154"/>
        <v/>
      </c>
      <c r="DE152" s="431" t="str">
        <f t="shared" si="155"/>
        <v/>
      </c>
      <c r="DF152" s="428" t="str">
        <f t="shared" si="156"/>
        <v/>
      </c>
      <c r="DG152" s="450"/>
      <c r="DH152" s="417"/>
      <c r="DI152" s="419"/>
      <c r="DJ152" s="432"/>
      <c r="DK152" s="417"/>
      <c r="DL152" s="419"/>
      <c r="DM152" s="432"/>
      <c r="DN152" s="417"/>
      <c r="DO152" s="419"/>
      <c r="DP152" s="430" t="str">
        <f t="shared" si="126"/>
        <v/>
      </c>
      <c r="DQ152" s="431" t="str">
        <f t="shared" si="127"/>
        <v/>
      </c>
      <c r="DR152" s="428" t="str">
        <f t="shared" si="128"/>
        <v/>
      </c>
      <c r="DS152" s="432"/>
      <c r="DT152" s="417"/>
      <c r="DU152" s="197"/>
      <c r="DV152" s="410"/>
      <c r="DW152" s="669" t="b">
        <f t="shared" si="107"/>
        <v>1</v>
      </c>
      <c r="DX152" s="663" t="b">
        <f t="shared" si="108"/>
        <v>1</v>
      </c>
      <c r="DY152" s="666" t="b">
        <f t="shared" si="109"/>
        <v>1</v>
      </c>
      <c r="DZ152" s="663" t="b">
        <f t="shared" si="110"/>
        <v>0</v>
      </c>
      <c r="EA152" s="663" t="b">
        <f t="shared" si="111"/>
        <v>0</v>
      </c>
      <c r="EB152" s="666" t="b">
        <f t="shared" si="112"/>
        <v>1</v>
      </c>
      <c r="EC152" s="663" t="b">
        <f t="shared" si="113"/>
        <v>0</v>
      </c>
      <c r="ED152" s="663" t="b">
        <f t="shared" si="129"/>
        <v>0</v>
      </c>
      <c r="EE152" s="666" t="b">
        <f t="shared" si="114"/>
        <v>1</v>
      </c>
      <c r="EF152" s="665" t="b">
        <f t="shared" si="115"/>
        <v>0</v>
      </c>
      <c r="EG152" s="663" t="b">
        <f t="shared" si="116"/>
        <v>0</v>
      </c>
      <c r="EH152" s="666" t="b">
        <f t="shared" si="117"/>
        <v>1</v>
      </c>
      <c r="EI152" s="663" t="b">
        <f t="shared" si="118"/>
        <v>0</v>
      </c>
      <c r="EJ152" s="663" t="b">
        <f t="shared" si="119"/>
        <v>0</v>
      </c>
      <c r="EK152" s="666" t="b">
        <f t="shared" si="120"/>
        <v>1</v>
      </c>
      <c r="EL152" s="663" t="b">
        <f t="shared" si="121"/>
        <v>0</v>
      </c>
      <c r="EM152" s="663" t="b">
        <f t="shared" si="130"/>
        <v>0</v>
      </c>
      <c r="EN152" s="666" t="b">
        <f t="shared" si="122"/>
        <v>1</v>
      </c>
      <c r="EO152" s="401"/>
    </row>
    <row r="153" spans="1:145">
      <c r="A153" s="489" t="s">
        <v>732</v>
      </c>
      <c r="B153" s="490" t="s">
        <v>104</v>
      </c>
      <c r="C153" s="489">
        <v>138682</v>
      </c>
      <c r="D153" s="491">
        <v>12</v>
      </c>
      <c r="E153" s="414"/>
      <c r="F153" s="416"/>
      <c r="G153" s="416"/>
      <c r="H153" s="416"/>
      <c r="I153" s="417"/>
      <c r="J153" s="417"/>
      <c r="K153" s="419"/>
      <c r="L153" s="414"/>
      <c r="M153" s="416"/>
      <c r="N153" s="416"/>
      <c r="O153" s="448"/>
      <c r="P153" s="448"/>
      <c r="Q153" s="416"/>
      <c r="R153" s="416"/>
      <c r="S153" s="416"/>
      <c r="T153" s="416"/>
      <c r="U153" s="416"/>
      <c r="V153" s="417"/>
      <c r="W153" s="419"/>
      <c r="X153" s="414"/>
      <c r="Y153" s="416"/>
      <c r="Z153" s="416"/>
      <c r="AA153" s="448"/>
      <c r="AB153" s="448"/>
      <c r="AC153" s="416"/>
      <c r="AD153" s="416"/>
      <c r="AE153" s="416"/>
      <c r="AF153" s="416"/>
      <c r="AG153" s="416"/>
      <c r="AH153" s="417"/>
      <c r="AI153" s="419"/>
      <c r="AJ153" s="420" t="str">
        <f t="shared" si="131"/>
        <v xml:space="preserve"> </v>
      </c>
      <c r="AK153" s="421" t="str">
        <f t="shared" si="132"/>
        <v xml:space="preserve"> </v>
      </c>
      <c r="AL153" s="421" t="str">
        <f t="shared" si="133"/>
        <v xml:space="preserve"> </v>
      </c>
      <c r="AM153" s="421" t="str">
        <f t="shared" si="134"/>
        <v xml:space="preserve"> </v>
      </c>
      <c r="AN153" s="421" t="str">
        <f t="shared" si="135"/>
        <v xml:space="preserve"> </v>
      </c>
      <c r="AO153" s="421" t="str">
        <f t="shared" si="136"/>
        <v xml:space="preserve"> </v>
      </c>
      <c r="AP153" s="421" t="str">
        <f t="shared" si="137"/>
        <v xml:space="preserve"> </v>
      </c>
      <c r="AQ153" s="421" t="str">
        <f t="shared" si="138"/>
        <v xml:space="preserve"> </v>
      </c>
      <c r="AR153" s="421" t="str">
        <f t="shared" si="139"/>
        <v xml:space="preserve"> </v>
      </c>
      <c r="AS153" s="421" t="str">
        <f t="shared" si="140"/>
        <v xml:space="preserve"> </v>
      </c>
      <c r="AT153" s="421" t="str">
        <f t="shared" si="141"/>
        <v xml:space="preserve"> </v>
      </c>
      <c r="AU153" s="422" t="str">
        <f t="shared" si="142"/>
        <v xml:space="preserve"> </v>
      </c>
      <c r="AV153" s="423"/>
      <c r="AW153" s="417"/>
      <c r="AX153" s="419"/>
      <c r="AY153" s="414"/>
      <c r="AZ153" s="417"/>
      <c r="BA153" s="419"/>
      <c r="BB153" s="420" t="str">
        <f t="shared" si="143"/>
        <v xml:space="preserve"> </v>
      </c>
      <c r="BC153" s="421" t="str">
        <f t="shared" si="144"/>
        <v xml:space="preserve"> </v>
      </c>
      <c r="BD153" s="422" t="str">
        <f t="shared" si="145"/>
        <v xml:space="preserve"> </v>
      </c>
      <c r="BE153" s="176"/>
      <c r="BF153" s="417"/>
      <c r="BG153" s="419"/>
      <c r="BH153" s="178"/>
      <c r="BI153" s="417"/>
      <c r="BJ153" s="419"/>
      <c r="BK153" s="178"/>
      <c r="BL153" s="417"/>
      <c r="BM153" s="419"/>
      <c r="BN153" s="426" t="str">
        <f t="shared" si="123"/>
        <v/>
      </c>
      <c r="BO153" s="427" t="str">
        <f t="shared" si="124"/>
        <v/>
      </c>
      <c r="BP153" s="428" t="str">
        <f t="shared" si="125"/>
        <v/>
      </c>
      <c r="BQ153" s="178"/>
      <c r="BR153" s="417"/>
      <c r="BS153" s="419"/>
      <c r="BT153" s="198">
        <v>634</v>
      </c>
      <c r="BU153" s="177">
        <v>591</v>
      </c>
      <c r="BV153" s="177">
        <v>653</v>
      </c>
      <c r="BW153" s="417">
        <v>599</v>
      </c>
      <c r="BX153" s="417">
        <v>681</v>
      </c>
      <c r="BY153" s="492">
        <v>787</v>
      </c>
      <c r="BZ153" s="177">
        <v>350</v>
      </c>
      <c r="CA153" s="177">
        <v>327</v>
      </c>
      <c r="CB153" s="177">
        <v>340</v>
      </c>
      <c r="CC153" s="177">
        <v>308</v>
      </c>
      <c r="CD153" s="177">
        <v>303</v>
      </c>
      <c r="CE153" s="177">
        <v>247</v>
      </c>
      <c r="CF153" s="417">
        <v>362</v>
      </c>
      <c r="CG153" s="493">
        <v>349</v>
      </c>
      <c r="CH153" s="178"/>
      <c r="CI153" s="177"/>
      <c r="CJ153" s="177"/>
      <c r="CK153" s="177"/>
      <c r="CL153" s="177"/>
      <c r="CM153" s="177"/>
      <c r="CN153" s="417"/>
      <c r="CO153" s="419"/>
      <c r="CP153" s="421">
        <f t="shared" ref="CP153:CP180" si="157">IF(BZ153&gt;0,BZ153-CH153,"")</f>
        <v>350</v>
      </c>
      <c r="CQ153" s="421">
        <f t="shared" ref="CQ153:CQ180" si="158">IF(CA153&gt;0,CA153-CI153,"")</f>
        <v>327</v>
      </c>
      <c r="CR153" s="421">
        <f t="shared" si="148"/>
        <v>340</v>
      </c>
      <c r="CS153" s="421">
        <f t="shared" si="149"/>
        <v>308</v>
      </c>
      <c r="CT153" s="421">
        <f t="shared" si="150"/>
        <v>303</v>
      </c>
      <c r="CU153" s="421">
        <f t="shared" si="151"/>
        <v>247</v>
      </c>
      <c r="CV153" s="421">
        <f t="shared" si="152"/>
        <v>362</v>
      </c>
      <c r="CW153" s="429">
        <f t="shared" si="153"/>
        <v>349</v>
      </c>
      <c r="CX153" s="449">
        <v>134</v>
      </c>
      <c r="CY153" s="417">
        <v>200</v>
      </c>
      <c r="CZ153" s="494">
        <v>210</v>
      </c>
      <c r="DA153" s="432">
        <v>2</v>
      </c>
      <c r="DB153" s="417">
        <v>3</v>
      </c>
      <c r="DC153" s="495">
        <v>7</v>
      </c>
      <c r="DD153" s="430">
        <f t="shared" si="154"/>
        <v>111</v>
      </c>
      <c r="DE153" s="431">
        <f t="shared" si="155"/>
        <v>159</v>
      </c>
      <c r="DF153" s="428">
        <f t="shared" si="156"/>
        <v>132</v>
      </c>
      <c r="DG153" s="450">
        <v>119</v>
      </c>
      <c r="DH153" s="417">
        <v>129</v>
      </c>
      <c r="DI153" s="496">
        <v>118</v>
      </c>
      <c r="DJ153" s="432">
        <v>23</v>
      </c>
      <c r="DK153" s="417">
        <v>34</v>
      </c>
      <c r="DL153" s="497">
        <v>21</v>
      </c>
      <c r="DM153" s="432">
        <v>12</v>
      </c>
      <c r="DN153" s="417">
        <v>9</v>
      </c>
      <c r="DO153" s="498">
        <v>4</v>
      </c>
      <c r="DP153" s="430">
        <f t="shared" si="126"/>
        <v>154</v>
      </c>
      <c r="DQ153" s="431">
        <f t="shared" si="127"/>
        <v>131</v>
      </c>
      <c r="DR153" s="428">
        <f t="shared" si="128"/>
        <v>104</v>
      </c>
      <c r="DS153" s="432">
        <v>134</v>
      </c>
      <c r="DT153" s="417">
        <v>169</v>
      </c>
      <c r="DU153" s="896">
        <v>169</v>
      </c>
      <c r="DV153" s="402"/>
      <c r="DW153" s="669" t="b">
        <f t="shared" si="107"/>
        <v>0</v>
      </c>
      <c r="DX153" s="663" t="b">
        <f t="shared" si="108"/>
        <v>0</v>
      </c>
      <c r="DY153" s="666" t="b">
        <f t="shared" si="109"/>
        <v>1</v>
      </c>
      <c r="DZ153" s="663" t="b">
        <f t="shared" si="110"/>
        <v>0</v>
      </c>
      <c r="EA153" s="663" t="b">
        <f t="shared" si="111"/>
        <v>0</v>
      </c>
      <c r="EB153" s="666" t="b">
        <f t="shared" si="112"/>
        <v>1</v>
      </c>
      <c r="EC153" s="663" t="b">
        <f t="shared" si="113"/>
        <v>0</v>
      </c>
      <c r="ED153" s="663" t="b">
        <f t="shared" si="129"/>
        <v>0</v>
      </c>
      <c r="EE153" s="666" t="b">
        <f t="shared" si="114"/>
        <v>1</v>
      </c>
      <c r="EF153" s="665" t="b">
        <f t="shared" si="115"/>
        <v>1</v>
      </c>
      <c r="EG153" s="663" t="b">
        <f t="shared" si="116"/>
        <v>1</v>
      </c>
      <c r="EH153" s="666" t="b">
        <f t="shared" si="117"/>
        <v>1</v>
      </c>
      <c r="EI153" s="663" t="b">
        <f t="shared" si="118"/>
        <v>1</v>
      </c>
      <c r="EJ153" s="663" t="b">
        <f t="shared" si="119"/>
        <v>1</v>
      </c>
      <c r="EK153" s="666" t="b">
        <f t="shared" si="120"/>
        <v>1</v>
      </c>
      <c r="EL153" s="663" t="b">
        <f t="shared" si="121"/>
        <v>1</v>
      </c>
      <c r="EM153" s="663" t="b">
        <f t="shared" si="130"/>
        <v>1</v>
      </c>
      <c r="EN153" s="666" t="b">
        <f t="shared" si="122"/>
        <v>1</v>
      </c>
      <c r="EO153" s="401"/>
    </row>
    <row r="154" spans="1:145">
      <c r="A154" s="489" t="s">
        <v>732</v>
      </c>
      <c r="B154" s="490" t="s">
        <v>106</v>
      </c>
      <c r="C154" s="489">
        <v>246813</v>
      </c>
      <c r="D154" s="491">
        <v>12</v>
      </c>
      <c r="E154" s="414"/>
      <c r="F154" s="416"/>
      <c r="G154" s="416"/>
      <c r="H154" s="416"/>
      <c r="I154" s="417"/>
      <c r="J154" s="417"/>
      <c r="K154" s="419"/>
      <c r="L154" s="414"/>
      <c r="M154" s="416"/>
      <c r="N154" s="416"/>
      <c r="O154" s="448"/>
      <c r="P154" s="448"/>
      <c r="Q154" s="416"/>
      <c r="R154" s="416"/>
      <c r="S154" s="416"/>
      <c r="T154" s="416"/>
      <c r="U154" s="416"/>
      <c r="V154" s="417"/>
      <c r="W154" s="419"/>
      <c r="X154" s="414"/>
      <c r="Y154" s="416"/>
      <c r="Z154" s="416"/>
      <c r="AA154" s="448"/>
      <c r="AB154" s="448"/>
      <c r="AC154" s="416"/>
      <c r="AD154" s="416"/>
      <c r="AE154" s="416"/>
      <c r="AF154" s="416"/>
      <c r="AG154" s="416"/>
      <c r="AH154" s="417"/>
      <c r="AI154" s="419"/>
      <c r="AJ154" s="420" t="str">
        <f t="shared" si="131"/>
        <v xml:space="preserve"> </v>
      </c>
      <c r="AK154" s="421" t="str">
        <f t="shared" si="132"/>
        <v xml:space="preserve"> </v>
      </c>
      <c r="AL154" s="421" t="str">
        <f t="shared" si="133"/>
        <v xml:space="preserve"> </v>
      </c>
      <c r="AM154" s="421" t="str">
        <f t="shared" si="134"/>
        <v xml:space="preserve"> </v>
      </c>
      <c r="AN154" s="421" t="str">
        <f t="shared" si="135"/>
        <v xml:space="preserve"> </v>
      </c>
      <c r="AO154" s="421" t="str">
        <f t="shared" si="136"/>
        <v xml:space="preserve"> </v>
      </c>
      <c r="AP154" s="421" t="str">
        <f t="shared" si="137"/>
        <v xml:space="preserve"> </v>
      </c>
      <c r="AQ154" s="421" t="str">
        <f t="shared" si="138"/>
        <v xml:space="preserve"> </v>
      </c>
      <c r="AR154" s="421" t="str">
        <f t="shared" si="139"/>
        <v xml:space="preserve"> </v>
      </c>
      <c r="AS154" s="421" t="str">
        <f t="shared" si="140"/>
        <v xml:space="preserve"> </v>
      </c>
      <c r="AT154" s="421" t="str">
        <f t="shared" si="141"/>
        <v xml:space="preserve"> </v>
      </c>
      <c r="AU154" s="422" t="str">
        <f t="shared" si="142"/>
        <v xml:space="preserve"> </v>
      </c>
      <c r="AV154" s="423"/>
      <c r="AW154" s="417"/>
      <c r="AX154" s="419"/>
      <c r="AY154" s="414"/>
      <c r="AZ154" s="417"/>
      <c r="BA154" s="419"/>
      <c r="BB154" s="420" t="str">
        <f t="shared" si="143"/>
        <v xml:space="preserve"> </v>
      </c>
      <c r="BC154" s="421" t="str">
        <f t="shared" si="144"/>
        <v xml:space="preserve"> </v>
      </c>
      <c r="BD154" s="422" t="str">
        <f t="shared" si="145"/>
        <v xml:space="preserve"> </v>
      </c>
      <c r="BE154" s="176"/>
      <c r="BF154" s="417"/>
      <c r="BG154" s="419"/>
      <c r="BH154" s="178"/>
      <c r="BI154" s="417"/>
      <c r="BJ154" s="419"/>
      <c r="BK154" s="178"/>
      <c r="BL154" s="417"/>
      <c r="BM154" s="419"/>
      <c r="BN154" s="426" t="str">
        <f t="shared" si="123"/>
        <v/>
      </c>
      <c r="BO154" s="427" t="str">
        <f t="shared" si="124"/>
        <v/>
      </c>
      <c r="BP154" s="428" t="str">
        <f t="shared" si="125"/>
        <v/>
      </c>
      <c r="BQ154" s="178"/>
      <c r="BR154" s="417"/>
      <c r="BS154" s="419"/>
      <c r="BT154" s="198">
        <v>723</v>
      </c>
      <c r="BU154" s="177">
        <v>774</v>
      </c>
      <c r="BV154" s="177">
        <v>778</v>
      </c>
      <c r="BW154" s="417">
        <v>791</v>
      </c>
      <c r="BX154" s="417">
        <v>947</v>
      </c>
      <c r="BY154" s="492">
        <v>1115</v>
      </c>
      <c r="BZ154" s="177">
        <v>548</v>
      </c>
      <c r="CA154" s="177">
        <v>279</v>
      </c>
      <c r="CB154" s="177">
        <v>208</v>
      </c>
      <c r="CC154" s="177">
        <v>213</v>
      </c>
      <c r="CD154" s="177">
        <v>250</v>
      </c>
      <c r="CE154" s="177">
        <v>300</v>
      </c>
      <c r="CF154" s="417">
        <v>386</v>
      </c>
      <c r="CG154" s="493">
        <v>347</v>
      </c>
      <c r="CH154" s="178"/>
      <c r="CI154" s="177"/>
      <c r="CJ154" s="177"/>
      <c r="CK154" s="177"/>
      <c r="CL154" s="177"/>
      <c r="CM154" s="177"/>
      <c r="CN154" s="417"/>
      <c r="CO154" s="419"/>
      <c r="CP154" s="421">
        <f t="shared" si="157"/>
        <v>548</v>
      </c>
      <c r="CQ154" s="421">
        <f t="shared" si="158"/>
        <v>279</v>
      </c>
      <c r="CR154" s="421">
        <f t="shared" si="148"/>
        <v>208</v>
      </c>
      <c r="CS154" s="421">
        <f t="shared" si="149"/>
        <v>213</v>
      </c>
      <c r="CT154" s="421">
        <f t="shared" si="150"/>
        <v>250</v>
      </c>
      <c r="CU154" s="421">
        <f t="shared" si="151"/>
        <v>300</v>
      </c>
      <c r="CV154" s="421">
        <f t="shared" si="152"/>
        <v>386</v>
      </c>
      <c r="CW154" s="429">
        <f t="shared" si="153"/>
        <v>347</v>
      </c>
      <c r="CX154" s="449">
        <v>180</v>
      </c>
      <c r="CY154" s="417">
        <v>221</v>
      </c>
      <c r="CZ154" s="494">
        <v>182</v>
      </c>
      <c r="DA154" s="432">
        <v>8</v>
      </c>
      <c r="DB154" s="417">
        <v>9</v>
      </c>
      <c r="DC154" s="495">
        <v>6</v>
      </c>
      <c r="DD154" s="430">
        <f t="shared" si="154"/>
        <v>112</v>
      </c>
      <c r="DE154" s="431">
        <f t="shared" si="155"/>
        <v>156</v>
      </c>
      <c r="DF154" s="428">
        <f t="shared" si="156"/>
        <v>159</v>
      </c>
      <c r="DG154" s="450">
        <v>54</v>
      </c>
      <c r="DH154" s="417">
        <v>80</v>
      </c>
      <c r="DI154" s="496">
        <v>90</v>
      </c>
      <c r="DJ154" s="432">
        <v>30</v>
      </c>
      <c r="DK154" s="417">
        <v>37</v>
      </c>
      <c r="DL154" s="497">
        <v>47</v>
      </c>
      <c r="DM154" s="432">
        <v>12</v>
      </c>
      <c r="DN154" s="417">
        <v>7</v>
      </c>
      <c r="DO154" s="498">
        <v>16</v>
      </c>
      <c r="DP154" s="430">
        <f t="shared" si="126"/>
        <v>117</v>
      </c>
      <c r="DQ154" s="431">
        <f t="shared" si="127"/>
        <v>126</v>
      </c>
      <c r="DR154" s="428">
        <f t="shared" si="128"/>
        <v>147</v>
      </c>
      <c r="DS154" s="499">
        <v>132</v>
      </c>
      <c r="DT154" s="417">
        <v>88</v>
      </c>
      <c r="DU154" s="896">
        <v>71</v>
      </c>
      <c r="DV154" s="402"/>
      <c r="DW154" s="669" t="b">
        <f t="shared" si="107"/>
        <v>0</v>
      </c>
      <c r="DX154" s="663" t="b">
        <f t="shared" si="108"/>
        <v>0</v>
      </c>
      <c r="DY154" s="666" t="b">
        <f t="shared" si="109"/>
        <v>1</v>
      </c>
      <c r="DZ154" s="663" t="b">
        <f t="shared" si="110"/>
        <v>0</v>
      </c>
      <c r="EA154" s="663" t="b">
        <f t="shared" si="111"/>
        <v>0</v>
      </c>
      <c r="EB154" s="666" t="b">
        <f t="shared" si="112"/>
        <v>1</v>
      </c>
      <c r="EC154" s="663" t="b">
        <f t="shared" si="113"/>
        <v>0</v>
      </c>
      <c r="ED154" s="663" t="b">
        <f t="shared" si="129"/>
        <v>0</v>
      </c>
      <c r="EE154" s="666" t="b">
        <f t="shared" si="114"/>
        <v>1</v>
      </c>
      <c r="EF154" s="665" t="b">
        <f t="shared" si="115"/>
        <v>1</v>
      </c>
      <c r="EG154" s="663" t="b">
        <f t="shared" si="116"/>
        <v>1</v>
      </c>
      <c r="EH154" s="666" t="b">
        <f t="shared" si="117"/>
        <v>1</v>
      </c>
      <c r="EI154" s="663" t="b">
        <f t="shared" si="118"/>
        <v>1</v>
      </c>
      <c r="EJ154" s="663" t="b">
        <f t="shared" si="119"/>
        <v>1</v>
      </c>
      <c r="EK154" s="666" t="b">
        <f t="shared" si="120"/>
        <v>1</v>
      </c>
      <c r="EL154" s="663" t="b">
        <f t="shared" si="121"/>
        <v>1</v>
      </c>
      <c r="EM154" s="663" t="b">
        <f t="shared" si="130"/>
        <v>1</v>
      </c>
      <c r="EN154" s="666" t="b">
        <f t="shared" si="122"/>
        <v>1</v>
      </c>
      <c r="EO154" s="401"/>
    </row>
    <row r="155" spans="1:145">
      <c r="A155" s="489" t="s">
        <v>732</v>
      </c>
      <c r="B155" s="490" t="s">
        <v>107</v>
      </c>
      <c r="C155" s="489">
        <v>138840</v>
      </c>
      <c r="D155" s="491">
        <v>12</v>
      </c>
      <c r="E155" s="414"/>
      <c r="F155" s="416"/>
      <c r="G155" s="416"/>
      <c r="H155" s="416"/>
      <c r="I155" s="417"/>
      <c r="J155" s="417"/>
      <c r="K155" s="419"/>
      <c r="L155" s="414"/>
      <c r="M155" s="416"/>
      <c r="N155" s="416"/>
      <c r="O155" s="448"/>
      <c r="P155" s="448"/>
      <c r="Q155" s="416"/>
      <c r="R155" s="416"/>
      <c r="S155" s="416"/>
      <c r="T155" s="416"/>
      <c r="U155" s="416"/>
      <c r="V155" s="417"/>
      <c r="W155" s="419"/>
      <c r="X155" s="414"/>
      <c r="Y155" s="416"/>
      <c r="Z155" s="416"/>
      <c r="AA155" s="448"/>
      <c r="AB155" s="448"/>
      <c r="AC155" s="416"/>
      <c r="AD155" s="416"/>
      <c r="AE155" s="416"/>
      <c r="AF155" s="416"/>
      <c r="AG155" s="416"/>
      <c r="AH155" s="417"/>
      <c r="AI155" s="419"/>
      <c r="AJ155" s="420" t="str">
        <f t="shared" si="131"/>
        <v xml:space="preserve"> </v>
      </c>
      <c r="AK155" s="421" t="str">
        <f t="shared" si="132"/>
        <v xml:space="preserve"> </v>
      </c>
      <c r="AL155" s="421" t="str">
        <f t="shared" si="133"/>
        <v xml:space="preserve"> </v>
      </c>
      <c r="AM155" s="421" t="str">
        <f t="shared" si="134"/>
        <v xml:space="preserve"> </v>
      </c>
      <c r="AN155" s="421" t="str">
        <f t="shared" si="135"/>
        <v xml:space="preserve"> </v>
      </c>
      <c r="AO155" s="421" t="str">
        <f t="shared" si="136"/>
        <v xml:space="preserve"> </v>
      </c>
      <c r="AP155" s="421" t="str">
        <f t="shared" si="137"/>
        <v xml:space="preserve"> </v>
      </c>
      <c r="AQ155" s="421" t="str">
        <f t="shared" si="138"/>
        <v xml:space="preserve"> </v>
      </c>
      <c r="AR155" s="421" t="str">
        <f t="shared" si="139"/>
        <v xml:space="preserve"> </v>
      </c>
      <c r="AS155" s="421" t="str">
        <f t="shared" si="140"/>
        <v xml:space="preserve"> </v>
      </c>
      <c r="AT155" s="421" t="str">
        <f t="shared" si="141"/>
        <v xml:space="preserve"> </v>
      </c>
      <c r="AU155" s="422" t="str">
        <f t="shared" si="142"/>
        <v xml:space="preserve"> </v>
      </c>
      <c r="AV155" s="423"/>
      <c r="AW155" s="417"/>
      <c r="AX155" s="419"/>
      <c r="AY155" s="414"/>
      <c r="AZ155" s="417"/>
      <c r="BA155" s="419"/>
      <c r="BB155" s="420" t="str">
        <f t="shared" si="143"/>
        <v xml:space="preserve"> </v>
      </c>
      <c r="BC155" s="421" t="str">
        <f t="shared" si="144"/>
        <v xml:space="preserve"> </v>
      </c>
      <c r="BD155" s="422" t="str">
        <f t="shared" si="145"/>
        <v xml:space="preserve"> </v>
      </c>
      <c r="BE155" s="176"/>
      <c r="BF155" s="417"/>
      <c r="BG155" s="419"/>
      <c r="BH155" s="178"/>
      <c r="BI155" s="417"/>
      <c r="BJ155" s="419"/>
      <c r="BK155" s="178"/>
      <c r="BL155" s="417"/>
      <c r="BM155" s="419"/>
      <c r="BN155" s="426" t="str">
        <f t="shared" si="123"/>
        <v/>
      </c>
      <c r="BO155" s="427" t="str">
        <f t="shared" si="124"/>
        <v/>
      </c>
      <c r="BP155" s="428" t="str">
        <f t="shared" si="125"/>
        <v/>
      </c>
      <c r="BQ155" s="178"/>
      <c r="BR155" s="417"/>
      <c r="BS155" s="419"/>
      <c r="BT155" s="198">
        <v>1097</v>
      </c>
      <c r="BU155" s="177">
        <v>848</v>
      </c>
      <c r="BV155" s="177">
        <v>949</v>
      </c>
      <c r="BW155" s="417">
        <v>870</v>
      </c>
      <c r="BX155" s="417">
        <v>1021</v>
      </c>
      <c r="BY155" s="492">
        <v>1021</v>
      </c>
      <c r="BZ155" s="177">
        <v>695</v>
      </c>
      <c r="CA155" s="177">
        <v>429</v>
      </c>
      <c r="CB155" s="177">
        <v>437</v>
      </c>
      <c r="CC155" s="177">
        <v>327</v>
      </c>
      <c r="CD155" s="177">
        <v>291</v>
      </c>
      <c r="CE155" s="177">
        <v>329</v>
      </c>
      <c r="CF155" s="417">
        <v>404</v>
      </c>
      <c r="CG155" s="492">
        <v>395</v>
      </c>
      <c r="CH155" s="178"/>
      <c r="CI155" s="177"/>
      <c r="CJ155" s="177"/>
      <c r="CK155" s="177"/>
      <c r="CL155" s="177"/>
      <c r="CM155" s="177"/>
      <c r="CN155" s="417"/>
      <c r="CO155" s="419"/>
      <c r="CP155" s="421">
        <f t="shared" si="157"/>
        <v>695</v>
      </c>
      <c r="CQ155" s="421">
        <f t="shared" si="158"/>
        <v>429</v>
      </c>
      <c r="CR155" s="421">
        <f t="shared" si="148"/>
        <v>437</v>
      </c>
      <c r="CS155" s="421">
        <f t="shared" si="149"/>
        <v>327</v>
      </c>
      <c r="CT155" s="421">
        <f t="shared" si="150"/>
        <v>291</v>
      </c>
      <c r="CU155" s="421">
        <f t="shared" si="151"/>
        <v>329</v>
      </c>
      <c r="CV155" s="421">
        <f t="shared" si="152"/>
        <v>404</v>
      </c>
      <c r="CW155" s="429">
        <f t="shared" si="153"/>
        <v>395</v>
      </c>
      <c r="CX155" s="449">
        <v>139</v>
      </c>
      <c r="CY155" s="417">
        <v>190</v>
      </c>
      <c r="CZ155" s="494">
        <v>224</v>
      </c>
      <c r="DA155" s="432">
        <v>4</v>
      </c>
      <c r="DB155" s="417">
        <v>2</v>
      </c>
      <c r="DC155" s="495">
        <v>6</v>
      </c>
      <c r="DD155" s="430">
        <f t="shared" si="154"/>
        <v>186</v>
      </c>
      <c r="DE155" s="431">
        <f t="shared" si="155"/>
        <v>212</v>
      </c>
      <c r="DF155" s="428">
        <f t="shared" si="156"/>
        <v>165</v>
      </c>
      <c r="DG155" s="450">
        <v>105</v>
      </c>
      <c r="DH155" s="417">
        <v>95</v>
      </c>
      <c r="DI155" s="496">
        <v>72</v>
      </c>
      <c r="DJ155" s="432">
        <v>12</v>
      </c>
      <c r="DK155" s="417">
        <v>22</v>
      </c>
      <c r="DL155" s="497">
        <v>36</v>
      </c>
      <c r="DM155" s="432">
        <v>4</v>
      </c>
      <c r="DN155" s="417">
        <v>9</v>
      </c>
      <c r="DO155" s="498">
        <v>12</v>
      </c>
      <c r="DP155" s="430">
        <f t="shared" si="126"/>
        <v>206</v>
      </c>
      <c r="DQ155" s="431">
        <f t="shared" si="127"/>
        <v>165</v>
      </c>
      <c r="DR155" s="428">
        <f t="shared" si="128"/>
        <v>209</v>
      </c>
      <c r="DS155" s="432">
        <v>261</v>
      </c>
      <c r="DT155" s="417">
        <v>165</v>
      </c>
      <c r="DU155" s="896">
        <v>137</v>
      </c>
      <c r="DV155" s="402"/>
      <c r="DW155" s="669" t="b">
        <f t="shared" si="107"/>
        <v>0</v>
      </c>
      <c r="DX155" s="663" t="b">
        <f t="shared" si="108"/>
        <v>0</v>
      </c>
      <c r="DY155" s="666" t="b">
        <f t="shared" si="109"/>
        <v>1</v>
      </c>
      <c r="DZ155" s="663" t="b">
        <f t="shared" si="110"/>
        <v>0</v>
      </c>
      <c r="EA155" s="663" t="b">
        <f t="shared" si="111"/>
        <v>0</v>
      </c>
      <c r="EB155" s="666" t="b">
        <f t="shared" si="112"/>
        <v>1</v>
      </c>
      <c r="EC155" s="663" t="b">
        <f t="shared" si="113"/>
        <v>0</v>
      </c>
      <c r="ED155" s="663" t="b">
        <f t="shared" si="129"/>
        <v>0</v>
      </c>
      <c r="EE155" s="666" t="b">
        <f t="shared" si="114"/>
        <v>1</v>
      </c>
      <c r="EF155" s="665" t="b">
        <f t="shared" si="115"/>
        <v>1</v>
      </c>
      <c r="EG155" s="663" t="b">
        <f t="shared" si="116"/>
        <v>1</v>
      </c>
      <c r="EH155" s="666" t="b">
        <f t="shared" si="117"/>
        <v>1</v>
      </c>
      <c r="EI155" s="663" t="b">
        <f t="shared" si="118"/>
        <v>1</v>
      </c>
      <c r="EJ155" s="663" t="b">
        <f t="shared" si="119"/>
        <v>1</v>
      </c>
      <c r="EK155" s="666" t="b">
        <f t="shared" si="120"/>
        <v>1</v>
      </c>
      <c r="EL155" s="663" t="b">
        <f t="shared" si="121"/>
        <v>1</v>
      </c>
      <c r="EM155" s="663" t="b">
        <f t="shared" si="130"/>
        <v>1</v>
      </c>
      <c r="EN155" s="666" t="b">
        <f t="shared" si="122"/>
        <v>1</v>
      </c>
      <c r="EO155" s="401"/>
    </row>
    <row r="156" spans="1:145">
      <c r="A156" s="489" t="s">
        <v>732</v>
      </c>
      <c r="B156" s="490" t="s">
        <v>108</v>
      </c>
      <c r="C156" s="489">
        <v>138956</v>
      </c>
      <c r="D156" s="491">
        <v>12</v>
      </c>
      <c r="E156" s="414"/>
      <c r="F156" s="416"/>
      <c r="G156" s="416"/>
      <c r="H156" s="416"/>
      <c r="I156" s="417"/>
      <c r="J156" s="417"/>
      <c r="K156" s="419"/>
      <c r="L156" s="414"/>
      <c r="M156" s="416"/>
      <c r="N156" s="416"/>
      <c r="O156" s="448"/>
      <c r="P156" s="448"/>
      <c r="Q156" s="416"/>
      <c r="R156" s="416"/>
      <c r="S156" s="416"/>
      <c r="T156" s="416"/>
      <c r="U156" s="416"/>
      <c r="V156" s="417"/>
      <c r="W156" s="419"/>
      <c r="X156" s="414"/>
      <c r="Y156" s="416"/>
      <c r="Z156" s="416"/>
      <c r="AA156" s="448"/>
      <c r="AB156" s="448"/>
      <c r="AC156" s="416"/>
      <c r="AD156" s="416"/>
      <c r="AE156" s="416"/>
      <c r="AF156" s="416"/>
      <c r="AG156" s="416"/>
      <c r="AH156" s="417"/>
      <c r="AI156" s="419"/>
      <c r="AJ156" s="420" t="str">
        <f t="shared" si="131"/>
        <v xml:space="preserve"> </v>
      </c>
      <c r="AK156" s="421" t="str">
        <f t="shared" si="132"/>
        <v xml:space="preserve"> </v>
      </c>
      <c r="AL156" s="421" t="str">
        <f t="shared" si="133"/>
        <v xml:space="preserve"> </v>
      </c>
      <c r="AM156" s="421" t="str">
        <f t="shared" si="134"/>
        <v xml:space="preserve"> </v>
      </c>
      <c r="AN156" s="421" t="str">
        <f t="shared" si="135"/>
        <v xml:space="preserve"> </v>
      </c>
      <c r="AO156" s="421" t="str">
        <f t="shared" si="136"/>
        <v xml:space="preserve"> </v>
      </c>
      <c r="AP156" s="421" t="str">
        <f t="shared" si="137"/>
        <v xml:space="preserve"> </v>
      </c>
      <c r="AQ156" s="421" t="str">
        <f t="shared" si="138"/>
        <v xml:space="preserve"> </v>
      </c>
      <c r="AR156" s="421" t="str">
        <f t="shared" si="139"/>
        <v xml:space="preserve"> </v>
      </c>
      <c r="AS156" s="421" t="str">
        <f t="shared" si="140"/>
        <v xml:space="preserve"> </v>
      </c>
      <c r="AT156" s="421" t="str">
        <f t="shared" si="141"/>
        <v xml:space="preserve"> </v>
      </c>
      <c r="AU156" s="422" t="str">
        <f t="shared" si="142"/>
        <v xml:space="preserve"> </v>
      </c>
      <c r="AV156" s="423"/>
      <c r="AW156" s="417"/>
      <c r="AX156" s="419"/>
      <c r="AY156" s="414"/>
      <c r="AZ156" s="417"/>
      <c r="BA156" s="419"/>
      <c r="BB156" s="420" t="str">
        <f t="shared" si="143"/>
        <v xml:space="preserve"> </v>
      </c>
      <c r="BC156" s="421" t="str">
        <f t="shared" si="144"/>
        <v xml:space="preserve"> </v>
      </c>
      <c r="BD156" s="422" t="str">
        <f t="shared" si="145"/>
        <v xml:space="preserve"> </v>
      </c>
      <c r="BE156" s="176"/>
      <c r="BF156" s="417"/>
      <c r="BG156" s="419"/>
      <c r="BH156" s="178"/>
      <c r="BI156" s="417"/>
      <c r="BJ156" s="419"/>
      <c r="BK156" s="178"/>
      <c r="BL156" s="417"/>
      <c r="BM156" s="419"/>
      <c r="BN156" s="426" t="str">
        <f t="shared" si="123"/>
        <v/>
      </c>
      <c r="BO156" s="427" t="str">
        <f t="shared" si="124"/>
        <v/>
      </c>
      <c r="BP156" s="428" t="str">
        <f t="shared" si="125"/>
        <v/>
      </c>
      <c r="BQ156" s="178"/>
      <c r="BR156" s="417"/>
      <c r="BS156" s="419"/>
      <c r="BT156" s="198">
        <v>1080</v>
      </c>
      <c r="BU156" s="177">
        <v>1094</v>
      </c>
      <c r="BV156" s="177">
        <v>1048</v>
      </c>
      <c r="BW156" s="417">
        <v>1059</v>
      </c>
      <c r="BX156" s="417">
        <v>1033</v>
      </c>
      <c r="BY156" s="492">
        <v>1237</v>
      </c>
      <c r="BZ156" s="177">
        <v>536</v>
      </c>
      <c r="CA156" s="177">
        <v>352</v>
      </c>
      <c r="CB156" s="177">
        <v>445</v>
      </c>
      <c r="CC156" s="177">
        <v>485</v>
      </c>
      <c r="CD156" s="177">
        <v>459</v>
      </c>
      <c r="CE156" s="177">
        <v>542</v>
      </c>
      <c r="CF156" s="417">
        <v>523</v>
      </c>
      <c r="CG156" s="492">
        <v>548</v>
      </c>
      <c r="CH156" s="178"/>
      <c r="CI156" s="177"/>
      <c r="CJ156" s="177"/>
      <c r="CK156" s="177"/>
      <c r="CL156" s="177"/>
      <c r="CM156" s="177"/>
      <c r="CN156" s="417"/>
      <c r="CO156" s="419"/>
      <c r="CP156" s="421">
        <f t="shared" si="157"/>
        <v>536</v>
      </c>
      <c r="CQ156" s="421">
        <f t="shared" si="158"/>
        <v>352</v>
      </c>
      <c r="CR156" s="421">
        <f t="shared" si="148"/>
        <v>445</v>
      </c>
      <c r="CS156" s="421">
        <f t="shared" si="149"/>
        <v>485</v>
      </c>
      <c r="CT156" s="421">
        <f t="shared" si="150"/>
        <v>459</v>
      </c>
      <c r="CU156" s="421">
        <f t="shared" si="151"/>
        <v>542</v>
      </c>
      <c r="CV156" s="421">
        <f t="shared" si="152"/>
        <v>523</v>
      </c>
      <c r="CW156" s="429">
        <f t="shared" si="153"/>
        <v>548</v>
      </c>
      <c r="CX156" s="449">
        <v>320</v>
      </c>
      <c r="CY156" s="417">
        <v>297</v>
      </c>
      <c r="CZ156" s="494">
        <v>289</v>
      </c>
      <c r="DA156" s="432">
        <v>5</v>
      </c>
      <c r="DB156" s="417">
        <v>3</v>
      </c>
      <c r="DC156" s="495">
        <v>6</v>
      </c>
      <c r="DD156" s="430">
        <f t="shared" si="154"/>
        <v>217</v>
      </c>
      <c r="DE156" s="431">
        <f t="shared" si="155"/>
        <v>223</v>
      </c>
      <c r="DF156" s="428">
        <f t="shared" si="156"/>
        <v>253</v>
      </c>
      <c r="DG156" s="450">
        <v>220</v>
      </c>
      <c r="DH156" s="417">
        <v>171</v>
      </c>
      <c r="DI156" s="496">
        <v>238</v>
      </c>
      <c r="DJ156" s="432">
        <v>54</v>
      </c>
      <c r="DK156" s="417">
        <v>43</v>
      </c>
      <c r="DL156" s="497">
        <v>86</v>
      </c>
      <c r="DM156" s="432">
        <v>6</v>
      </c>
      <c r="DN156" s="417">
        <v>4</v>
      </c>
      <c r="DO156" s="498">
        <v>8</v>
      </c>
      <c r="DP156" s="430">
        <f t="shared" si="126"/>
        <v>205</v>
      </c>
      <c r="DQ156" s="431">
        <f t="shared" si="127"/>
        <v>241</v>
      </c>
      <c r="DR156" s="428">
        <f t="shared" si="128"/>
        <v>210</v>
      </c>
      <c r="DS156" s="432">
        <v>214</v>
      </c>
      <c r="DT156" s="417">
        <v>165</v>
      </c>
      <c r="DU156" s="896">
        <v>233</v>
      </c>
      <c r="DV156" s="402"/>
      <c r="DW156" s="669" t="b">
        <f t="shared" si="107"/>
        <v>0</v>
      </c>
      <c r="DX156" s="663" t="b">
        <f t="shared" si="108"/>
        <v>0</v>
      </c>
      <c r="DY156" s="666" t="b">
        <f t="shared" si="109"/>
        <v>1</v>
      </c>
      <c r="DZ156" s="663" t="b">
        <f t="shared" si="110"/>
        <v>0</v>
      </c>
      <c r="EA156" s="663" t="b">
        <f t="shared" si="111"/>
        <v>0</v>
      </c>
      <c r="EB156" s="666" t="b">
        <f t="shared" si="112"/>
        <v>1</v>
      </c>
      <c r="EC156" s="663" t="b">
        <f t="shared" si="113"/>
        <v>0</v>
      </c>
      <c r="ED156" s="663" t="b">
        <f t="shared" si="129"/>
        <v>0</v>
      </c>
      <c r="EE156" s="666" t="b">
        <f t="shared" si="114"/>
        <v>1</v>
      </c>
      <c r="EF156" s="665" t="b">
        <f t="shared" si="115"/>
        <v>1</v>
      </c>
      <c r="EG156" s="663" t="b">
        <f t="shared" si="116"/>
        <v>1</v>
      </c>
      <c r="EH156" s="666" t="b">
        <f t="shared" si="117"/>
        <v>1</v>
      </c>
      <c r="EI156" s="663" t="b">
        <f t="shared" si="118"/>
        <v>1</v>
      </c>
      <c r="EJ156" s="663" t="b">
        <f t="shared" si="119"/>
        <v>1</v>
      </c>
      <c r="EK156" s="666" t="b">
        <f t="shared" si="120"/>
        <v>1</v>
      </c>
      <c r="EL156" s="663" t="b">
        <f t="shared" si="121"/>
        <v>1</v>
      </c>
      <c r="EM156" s="663" t="b">
        <f t="shared" si="130"/>
        <v>1</v>
      </c>
      <c r="EN156" s="666" t="b">
        <f t="shared" si="122"/>
        <v>1</v>
      </c>
      <c r="EO156" s="401"/>
    </row>
    <row r="157" spans="1:145">
      <c r="A157" s="489" t="s">
        <v>732</v>
      </c>
      <c r="B157" s="490" t="s">
        <v>109</v>
      </c>
      <c r="C157" s="489">
        <v>140304</v>
      </c>
      <c r="D157" s="491">
        <v>12</v>
      </c>
      <c r="E157" s="414"/>
      <c r="F157" s="416"/>
      <c r="G157" s="416"/>
      <c r="H157" s="416"/>
      <c r="I157" s="417"/>
      <c r="J157" s="417"/>
      <c r="K157" s="419"/>
      <c r="L157" s="414"/>
      <c r="M157" s="416"/>
      <c r="N157" s="416"/>
      <c r="O157" s="448"/>
      <c r="P157" s="448"/>
      <c r="Q157" s="416"/>
      <c r="R157" s="416"/>
      <c r="S157" s="416"/>
      <c r="T157" s="416"/>
      <c r="U157" s="416"/>
      <c r="V157" s="417"/>
      <c r="W157" s="419"/>
      <c r="X157" s="414"/>
      <c r="Y157" s="416"/>
      <c r="Z157" s="416"/>
      <c r="AA157" s="448"/>
      <c r="AB157" s="448"/>
      <c r="AC157" s="416"/>
      <c r="AD157" s="416"/>
      <c r="AE157" s="416"/>
      <c r="AF157" s="416"/>
      <c r="AG157" s="416"/>
      <c r="AH157" s="417"/>
      <c r="AI157" s="419"/>
      <c r="AJ157" s="420" t="str">
        <f t="shared" si="131"/>
        <v xml:space="preserve"> </v>
      </c>
      <c r="AK157" s="421" t="str">
        <f t="shared" si="132"/>
        <v xml:space="preserve"> </v>
      </c>
      <c r="AL157" s="421" t="str">
        <f t="shared" si="133"/>
        <v xml:space="preserve"> </v>
      </c>
      <c r="AM157" s="421" t="str">
        <f t="shared" si="134"/>
        <v xml:space="preserve"> </v>
      </c>
      <c r="AN157" s="421" t="str">
        <f t="shared" si="135"/>
        <v xml:space="preserve"> </v>
      </c>
      <c r="AO157" s="421" t="str">
        <f t="shared" si="136"/>
        <v xml:space="preserve"> </v>
      </c>
      <c r="AP157" s="421" t="str">
        <f t="shared" si="137"/>
        <v xml:space="preserve"> </v>
      </c>
      <c r="AQ157" s="421" t="str">
        <f t="shared" si="138"/>
        <v xml:space="preserve"> </v>
      </c>
      <c r="AR157" s="421" t="str">
        <f t="shared" si="139"/>
        <v xml:space="preserve"> </v>
      </c>
      <c r="AS157" s="421" t="str">
        <f t="shared" si="140"/>
        <v xml:space="preserve"> </v>
      </c>
      <c r="AT157" s="421" t="str">
        <f t="shared" si="141"/>
        <v xml:space="preserve"> </v>
      </c>
      <c r="AU157" s="422" t="str">
        <f t="shared" si="142"/>
        <v xml:space="preserve"> </v>
      </c>
      <c r="AV157" s="423"/>
      <c r="AW157" s="417"/>
      <c r="AX157" s="419"/>
      <c r="AY157" s="414"/>
      <c r="AZ157" s="417"/>
      <c r="BA157" s="419"/>
      <c r="BB157" s="420" t="str">
        <f t="shared" si="143"/>
        <v xml:space="preserve"> </v>
      </c>
      <c r="BC157" s="421" t="str">
        <f t="shared" si="144"/>
        <v xml:space="preserve"> </v>
      </c>
      <c r="BD157" s="422" t="str">
        <f t="shared" si="145"/>
        <v xml:space="preserve"> </v>
      </c>
      <c r="BE157" s="176"/>
      <c r="BF157" s="417"/>
      <c r="BG157" s="419"/>
      <c r="BH157" s="178"/>
      <c r="BI157" s="417"/>
      <c r="BJ157" s="419"/>
      <c r="BK157" s="178"/>
      <c r="BL157" s="417"/>
      <c r="BM157" s="419"/>
      <c r="BN157" s="426" t="str">
        <f t="shared" si="123"/>
        <v/>
      </c>
      <c r="BO157" s="427" t="str">
        <f t="shared" si="124"/>
        <v/>
      </c>
      <c r="BP157" s="428" t="str">
        <f t="shared" si="125"/>
        <v/>
      </c>
      <c r="BQ157" s="178"/>
      <c r="BR157" s="417"/>
      <c r="BS157" s="419"/>
      <c r="BT157" s="198">
        <v>1598</v>
      </c>
      <c r="BU157" s="177">
        <v>1347</v>
      </c>
      <c r="BV157" s="177">
        <v>1142</v>
      </c>
      <c r="BW157" s="417">
        <v>854</v>
      </c>
      <c r="BX157" s="417">
        <v>936</v>
      </c>
      <c r="BY157" s="492">
        <v>1199</v>
      </c>
      <c r="BZ157" s="177">
        <v>670</v>
      </c>
      <c r="CA157" s="177">
        <v>576</v>
      </c>
      <c r="CB157" s="177">
        <v>597</v>
      </c>
      <c r="CC157" s="177">
        <v>546</v>
      </c>
      <c r="CD157" s="177">
        <v>626</v>
      </c>
      <c r="CE157" s="177">
        <v>432</v>
      </c>
      <c r="CF157" s="417">
        <v>436</v>
      </c>
      <c r="CG157" s="492">
        <v>579</v>
      </c>
      <c r="CH157" s="178"/>
      <c r="CI157" s="177"/>
      <c r="CJ157" s="177"/>
      <c r="CK157" s="177"/>
      <c r="CL157" s="177"/>
      <c r="CM157" s="177"/>
      <c r="CN157" s="417"/>
      <c r="CO157" s="419"/>
      <c r="CP157" s="421">
        <f t="shared" si="157"/>
        <v>670</v>
      </c>
      <c r="CQ157" s="421">
        <f t="shared" si="158"/>
        <v>576</v>
      </c>
      <c r="CR157" s="421">
        <f t="shared" si="148"/>
        <v>597</v>
      </c>
      <c r="CS157" s="421">
        <f t="shared" si="149"/>
        <v>546</v>
      </c>
      <c r="CT157" s="421">
        <f t="shared" si="150"/>
        <v>626</v>
      </c>
      <c r="CU157" s="421">
        <f t="shared" si="151"/>
        <v>432</v>
      </c>
      <c r="CV157" s="421">
        <f t="shared" si="152"/>
        <v>436</v>
      </c>
      <c r="CW157" s="429">
        <f t="shared" si="153"/>
        <v>579</v>
      </c>
      <c r="CX157" s="449">
        <v>236</v>
      </c>
      <c r="CY157" s="417">
        <v>213</v>
      </c>
      <c r="CZ157" s="494">
        <v>294</v>
      </c>
      <c r="DA157" s="432">
        <v>5</v>
      </c>
      <c r="DB157" s="417">
        <v>6</v>
      </c>
      <c r="DC157" s="495">
        <v>5</v>
      </c>
      <c r="DD157" s="430">
        <f t="shared" si="154"/>
        <v>191</v>
      </c>
      <c r="DE157" s="431">
        <f t="shared" si="155"/>
        <v>217</v>
      </c>
      <c r="DF157" s="428">
        <f t="shared" si="156"/>
        <v>280</v>
      </c>
      <c r="DG157" s="450">
        <v>99</v>
      </c>
      <c r="DH157" s="417">
        <v>86</v>
      </c>
      <c r="DI157" s="496">
        <v>116</v>
      </c>
      <c r="DJ157" s="432">
        <v>60</v>
      </c>
      <c r="DK157" s="417">
        <v>72</v>
      </c>
      <c r="DL157" s="497">
        <v>68</v>
      </c>
      <c r="DM157" s="432">
        <v>24</v>
      </c>
      <c r="DN157" s="417">
        <v>15</v>
      </c>
      <c r="DO157" s="498">
        <v>14</v>
      </c>
      <c r="DP157" s="430">
        <f t="shared" si="126"/>
        <v>363</v>
      </c>
      <c r="DQ157" s="431">
        <f t="shared" si="127"/>
        <v>453</v>
      </c>
      <c r="DR157" s="428">
        <f t="shared" si="128"/>
        <v>234</v>
      </c>
      <c r="DS157" s="432">
        <v>163</v>
      </c>
      <c r="DT157" s="417">
        <v>159</v>
      </c>
      <c r="DU157" s="896">
        <v>130</v>
      </c>
      <c r="DV157" s="402"/>
      <c r="DW157" s="669" t="b">
        <f t="shared" si="107"/>
        <v>0</v>
      </c>
      <c r="DX157" s="663" t="b">
        <f t="shared" si="108"/>
        <v>0</v>
      </c>
      <c r="DY157" s="666" t="b">
        <f t="shared" si="109"/>
        <v>1</v>
      </c>
      <c r="DZ157" s="663" t="b">
        <f t="shared" si="110"/>
        <v>0</v>
      </c>
      <c r="EA157" s="663" t="b">
        <f t="shared" si="111"/>
        <v>0</v>
      </c>
      <c r="EB157" s="666" t="b">
        <f t="shared" si="112"/>
        <v>1</v>
      </c>
      <c r="EC157" s="663" t="b">
        <f t="shared" si="113"/>
        <v>0</v>
      </c>
      <c r="ED157" s="663" t="b">
        <f t="shared" si="129"/>
        <v>0</v>
      </c>
      <c r="EE157" s="666" t="b">
        <f t="shared" si="114"/>
        <v>1</v>
      </c>
      <c r="EF157" s="665" t="b">
        <f t="shared" si="115"/>
        <v>1</v>
      </c>
      <c r="EG157" s="663" t="b">
        <f t="shared" si="116"/>
        <v>1</v>
      </c>
      <c r="EH157" s="666" t="b">
        <f t="shared" si="117"/>
        <v>1</v>
      </c>
      <c r="EI157" s="663" t="b">
        <f t="shared" si="118"/>
        <v>1</v>
      </c>
      <c r="EJ157" s="663" t="b">
        <f t="shared" si="119"/>
        <v>1</v>
      </c>
      <c r="EK157" s="666" t="b">
        <f t="shared" si="120"/>
        <v>1</v>
      </c>
      <c r="EL157" s="663" t="b">
        <f t="shared" si="121"/>
        <v>1</v>
      </c>
      <c r="EM157" s="663" t="b">
        <f t="shared" si="130"/>
        <v>1</v>
      </c>
      <c r="EN157" s="666" t="b">
        <f t="shared" si="122"/>
        <v>1</v>
      </c>
      <c r="EO157" s="401"/>
    </row>
    <row r="158" spans="1:145">
      <c r="A158" s="203" t="s">
        <v>732</v>
      </c>
      <c r="B158" s="224" t="s">
        <v>110</v>
      </c>
      <c r="C158" s="202">
        <v>140331</v>
      </c>
      <c r="D158" s="500">
        <v>12</v>
      </c>
      <c r="E158" s="414"/>
      <c r="F158" s="416"/>
      <c r="G158" s="416"/>
      <c r="H158" s="416"/>
      <c r="I158" s="417"/>
      <c r="J158" s="417"/>
      <c r="K158" s="419"/>
      <c r="L158" s="414"/>
      <c r="M158" s="416"/>
      <c r="N158" s="416"/>
      <c r="O158" s="448"/>
      <c r="P158" s="448"/>
      <c r="Q158" s="416"/>
      <c r="R158" s="416"/>
      <c r="S158" s="416"/>
      <c r="T158" s="416"/>
      <c r="U158" s="416"/>
      <c r="V158" s="417"/>
      <c r="W158" s="419"/>
      <c r="X158" s="414"/>
      <c r="Y158" s="416"/>
      <c r="Z158" s="416"/>
      <c r="AA158" s="448"/>
      <c r="AB158" s="448"/>
      <c r="AC158" s="416"/>
      <c r="AD158" s="416"/>
      <c r="AE158" s="416"/>
      <c r="AF158" s="416"/>
      <c r="AG158" s="416"/>
      <c r="AH158" s="417"/>
      <c r="AI158" s="419"/>
      <c r="AJ158" s="420" t="str">
        <f t="shared" si="131"/>
        <v xml:space="preserve"> </v>
      </c>
      <c r="AK158" s="421" t="str">
        <f t="shared" si="132"/>
        <v xml:space="preserve"> </v>
      </c>
      <c r="AL158" s="421" t="str">
        <f t="shared" si="133"/>
        <v xml:space="preserve"> </v>
      </c>
      <c r="AM158" s="421" t="str">
        <f t="shared" si="134"/>
        <v xml:space="preserve"> </v>
      </c>
      <c r="AN158" s="421" t="str">
        <f t="shared" si="135"/>
        <v xml:space="preserve"> </v>
      </c>
      <c r="AO158" s="421" t="str">
        <f t="shared" si="136"/>
        <v xml:space="preserve"> </v>
      </c>
      <c r="AP158" s="421" t="str">
        <f t="shared" si="137"/>
        <v xml:space="preserve"> </v>
      </c>
      <c r="AQ158" s="421" t="str">
        <f t="shared" si="138"/>
        <v xml:space="preserve"> </v>
      </c>
      <c r="AR158" s="421" t="str">
        <f t="shared" si="139"/>
        <v xml:space="preserve"> </v>
      </c>
      <c r="AS158" s="421" t="str">
        <f t="shared" si="140"/>
        <v xml:space="preserve"> </v>
      </c>
      <c r="AT158" s="421" t="str">
        <f t="shared" si="141"/>
        <v xml:space="preserve"> </v>
      </c>
      <c r="AU158" s="422" t="str">
        <f t="shared" si="142"/>
        <v xml:space="preserve"> </v>
      </c>
      <c r="AV158" s="423"/>
      <c r="AW158" s="417"/>
      <c r="AX158" s="419"/>
      <c r="AY158" s="414"/>
      <c r="AZ158" s="417"/>
      <c r="BA158" s="419"/>
      <c r="BB158" s="420" t="str">
        <f t="shared" si="143"/>
        <v xml:space="preserve"> </v>
      </c>
      <c r="BC158" s="421" t="str">
        <f t="shared" si="144"/>
        <v xml:space="preserve"> </v>
      </c>
      <c r="BD158" s="422" t="str">
        <f t="shared" si="145"/>
        <v xml:space="preserve"> </v>
      </c>
      <c r="BE158" s="176"/>
      <c r="BF158" s="417"/>
      <c r="BG158" s="419"/>
      <c r="BH158" s="178"/>
      <c r="BI158" s="417"/>
      <c r="BJ158" s="419"/>
      <c r="BK158" s="178"/>
      <c r="BL158" s="417"/>
      <c r="BM158" s="419"/>
      <c r="BN158" s="426" t="str">
        <f t="shared" si="123"/>
        <v/>
      </c>
      <c r="BO158" s="427" t="str">
        <f t="shared" si="124"/>
        <v/>
      </c>
      <c r="BP158" s="428" t="str">
        <f t="shared" si="125"/>
        <v/>
      </c>
      <c r="BQ158" s="178"/>
      <c r="BR158" s="417"/>
      <c r="BS158" s="419"/>
      <c r="BT158" s="198">
        <v>2090</v>
      </c>
      <c r="BU158" s="177">
        <v>2645</v>
      </c>
      <c r="BV158" s="177">
        <v>3874</v>
      </c>
      <c r="BW158" s="417">
        <v>3586</v>
      </c>
      <c r="BX158" s="417">
        <v>3856</v>
      </c>
      <c r="BY158" s="492">
        <v>3218</v>
      </c>
      <c r="BZ158" s="177">
        <v>1006</v>
      </c>
      <c r="CA158" s="177">
        <v>800</v>
      </c>
      <c r="CB158" s="177">
        <v>871</v>
      </c>
      <c r="CC158" s="177">
        <v>865</v>
      </c>
      <c r="CD158" s="177">
        <v>941</v>
      </c>
      <c r="CE158" s="177">
        <v>923</v>
      </c>
      <c r="CF158" s="417">
        <v>1022</v>
      </c>
      <c r="CG158" s="493">
        <v>1222</v>
      </c>
      <c r="CH158" s="178"/>
      <c r="CI158" s="177"/>
      <c r="CJ158" s="177">
        <v>0</v>
      </c>
      <c r="CK158" s="177">
        <v>0</v>
      </c>
      <c r="CL158" s="177">
        <v>0</v>
      </c>
      <c r="CM158" s="177">
        <v>0</v>
      </c>
      <c r="CN158" s="417">
        <v>0</v>
      </c>
      <c r="CO158" s="419">
        <v>0</v>
      </c>
      <c r="CP158" s="421">
        <f t="shared" si="157"/>
        <v>1006</v>
      </c>
      <c r="CQ158" s="421">
        <f t="shared" si="158"/>
        <v>800</v>
      </c>
      <c r="CR158" s="421">
        <f t="shared" si="148"/>
        <v>871</v>
      </c>
      <c r="CS158" s="421">
        <f t="shared" si="149"/>
        <v>865</v>
      </c>
      <c r="CT158" s="421">
        <f t="shared" si="150"/>
        <v>941</v>
      </c>
      <c r="CU158" s="421">
        <f t="shared" si="151"/>
        <v>923</v>
      </c>
      <c r="CV158" s="421">
        <f t="shared" si="152"/>
        <v>1022</v>
      </c>
      <c r="CW158" s="429">
        <f t="shared" si="153"/>
        <v>1222</v>
      </c>
      <c r="CX158" s="449">
        <v>464</v>
      </c>
      <c r="CY158" s="417">
        <v>489</v>
      </c>
      <c r="CZ158" s="494">
        <v>489</v>
      </c>
      <c r="DA158" s="432">
        <v>21</v>
      </c>
      <c r="DB158" s="417">
        <v>19</v>
      </c>
      <c r="DC158" s="495">
        <v>9</v>
      </c>
      <c r="DD158" s="430">
        <f t="shared" si="154"/>
        <v>438</v>
      </c>
      <c r="DE158" s="431">
        <f t="shared" si="155"/>
        <v>514</v>
      </c>
      <c r="DF158" s="428">
        <f t="shared" si="156"/>
        <v>724</v>
      </c>
      <c r="DG158" s="450">
        <v>211</v>
      </c>
      <c r="DH158" s="417">
        <v>209</v>
      </c>
      <c r="DI158" s="496">
        <v>171</v>
      </c>
      <c r="DJ158" s="432">
        <v>85</v>
      </c>
      <c r="DK158" s="417">
        <v>140</v>
      </c>
      <c r="DL158" s="497">
        <v>49</v>
      </c>
      <c r="DM158" s="432">
        <v>34</v>
      </c>
      <c r="DN158" s="417">
        <v>54</v>
      </c>
      <c r="DO158" s="498">
        <v>61</v>
      </c>
      <c r="DP158" s="430">
        <f t="shared" si="126"/>
        <v>535</v>
      </c>
      <c r="DQ158" s="431">
        <f t="shared" si="127"/>
        <v>538</v>
      </c>
      <c r="DR158" s="428">
        <f t="shared" si="128"/>
        <v>642</v>
      </c>
      <c r="DS158" s="499">
        <v>240</v>
      </c>
      <c r="DT158" s="417">
        <v>222</v>
      </c>
      <c r="DU158" s="896">
        <v>239</v>
      </c>
      <c r="DV158" s="402"/>
      <c r="DW158" s="669" t="b">
        <f t="shared" si="107"/>
        <v>0</v>
      </c>
      <c r="DX158" s="663" t="b">
        <f t="shared" si="108"/>
        <v>0</v>
      </c>
      <c r="DY158" s="666" t="b">
        <f t="shared" si="109"/>
        <v>1</v>
      </c>
      <c r="DZ158" s="663" t="b">
        <f t="shared" si="110"/>
        <v>0</v>
      </c>
      <c r="EA158" s="663" t="b">
        <f t="shared" si="111"/>
        <v>0</v>
      </c>
      <c r="EB158" s="666" t="b">
        <f t="shared" si="112"/>
        <v>1</v>
      </c>
      <c r="EC158" s="663" t="b">
        <f t="shared" si="113"/>
        <v>0</v>
      </c>
      <c r="ED158" s="663" t="b">
        <f t="shared" si="129"/>
        <v>0</v>
      </c>
      <c r="EE158" s="666" t="b">
        <f t="shared" si="114"/>
        <v>1</v>
      </c>
      <c r="EF158" s="665" t="b">
        <f t="shared" si="115"/>
        <v>1</v>
      </c>
      <c r="EG158" s="663" t="b">
        <f t="shared" si="116"/>
        <v>1</v>
      </c>
      <c r="EH158" s="666" t="b">
        <f t="shared" si="117"/>
        <v>1</v>
      </c>
      <c r="EI158" s="663" t="b">
        <f t="shared" si="118"/>
        <v>1</v>
      </c>
      <c r="EJ158" s="663" t="b">
        <f t="shared" si="119"/>
        <v>1</v>
      </c>
      <c r="EK158" s="666" t="b">
        <f t="shared" si="120"/>
        <v>1</v>
      </c>
      <c r="EL158" s="663" t="b">
        <f t="shared" si="121"/>
        <v>1</v>
      </c>
      <c r="EM158" s="663" t="b">
        <f t="shared" si="130"/>
        <v>1</v>
      </c>
      <c r="EN158" s="666" t="b">
        <f t="shared" si="122"/>
        <v>1</v>
      </c>
      <c r="EO158" s="401"/>
    </row>
    <row r="159" spans="1:145">
      <c r="A159" s="489" t="s">
        <v>732</v>
      </c>
      <c r="B159" s="490" t="s">
        <v>111</v>
      </c>
      <c r="C159" s="489">
        <v>139357</v>
      </c>
      <c r="D159" s="491">
        <v>12</v>
      </c>
      <c r="E159" s="414"/>
      <c r="F159" s="416"/>
      <c r="G159" s="416"/>
      <c r="H159" s="416"/>
      <c r="I159" s="417"/>
      <c r="J159" s="417"/>
      <c r="K159" s="419"/>
      <c r="L159" s="414"/>
      <c r="M159" s="416"/>
      <c r="N159" s="416"/>
      <c r="O159" s="448"/>
      <c r="P159" s="448"/>
      <c r="Q159" s="416"/>
      <c r="R159" s="416"/>
      <c r="S159" s="416"/>
      <c r="T159" s="416"/>
      <c r="U159" s="416"/>
      <c r="V159" s="417"/>
      <c r="W159" s="419"/>
      <c r="X159" s="414"/>
      <c r="Y159" s="416"/>
      <c r="Z159" s="416"/>
      <c r="AA159" s="448"/>
      <c r="AB159" s="448"/>
      <c r="AC159" s="416"/>
      <c r="AD159" s="416"/>
      <c r="AE159" s="416"/>
      <c r="AF159" s="416"/>
      <c r="AG159" s="416"/>
      <c r="AH159" s="417"/>
      <c r="AI159" s="419"/>
      <c r="AJ159" s="420" t="str">
        <f t="shared" si="131"/>
        <v xml:space="preserve"> </v>
      </c>
      <c r="AK159" s="421" t="str">
        <f t="shared" si="132"/>
        <v xml:space="preserve"> </v>
      </c>
      <c r="AL159" s="421" t="str">
        <f t="shared" si="133"/>
        <v xml:space="preserve"> </v>
      </c>
      <c r="AM159" s="421" t="str">
        <f t="shared" si="134"/>
        <v xml:space="preserve"> </v>
      </c>
      <c r="AN159" s="421" t="str">
        <f t="shared" si="135"/>
        <v xml:space="preserve"> </v>
      </c>
      <c r="AO159" s="421" t="str">
        <f t="shared" si="136"/>
        <v xml:space="preserve"> </v>
      </c>
      <c r="AP159" s="421" t="str">
        <f t="shared" si="137"/>
        <v xml:space="preserve"> </v>
      </c>
      <c r="AQ159" s="421" t="str">
        <f t="shared" si="138"/>
        <v xml:space="preserve"> </v>
      </c>
      <c r="AR159" s="421" t="str">
        <f t="shared" si="139"/>
        <v xml:space="preserve"> </v>
      </c>
      <c r="AS159" s="421" t="str">
        <f t="shared" si="140"/>
        <v xml:space="preserve"> </v>
      </c>
      <c r="AT159" s="421" t="str">
        <f t="shared" si="141"/>
        <v xml:space="preserve"> </v>
      </c>
      <c r="AU159" s="422" t="str">
        <f t="shared" si="142"/>
        <v xml:space="preserve"> </v>
      </c>
      <c r="AV159" s="423"/>
      <c r="AW159" s="417"/>
      <c r="AX159" s="419"/>
      <c r="AY159" s="414"/>
      <c r="AZ159" s="417"/>
      <c r="BA159" s="419"/>
      <c r="BB159" s="420" t="str">
        <f t="shared" si="143"/>
        <v xml:space="preserve"> </v>
      </c>
      <c r="BC159" s="421" t="str">
        <f t="shared" si="144"/>
        <v xml:space="preserve"> </v>
      </c>
      <c r="BD159" s="422" t="str">
        <f t="shared" si="145"/>
        <v xml:space="preserve"> </v>
      </c>
      <c r="BE159" s="176"/>
      <c r="BF159" s="417"/>
      <c r="BG159" s="419"/>
      <c r="BH159" s="178"/>
      <c r="BI159" s="417"/>
      <c r="BJ159" s="419"/>
      <c r="BK159" s="178"/>
      <c r="BL159" s="417"/>
      <c r="BM159" s="419"/>
      <c r="BN159" s="426" t="str">
        <f t="shared" si="123"/>
        <v/>
      </c>
      <c r="BO159" s="427" t="str">
        <f t="shared" si="124"/>
        <v/>
      </c>
      <c r="BP159" s="428" t="str">
        <f t="shared" si="125"/>
        <v/>
      </c>
      <c r="BQ159" s="178"/>
      <c r="BR159" s="417"/>
      <c r="BS159" s="419"/>
      <c r="BT159" s="198">
        <v>957</v>
      </c>
      <c r="BU159" s="177">
        <v>1238</v>
      </c>
      <c r="BV159" s="177">
        <v>926</v>
      </c>
      <c r="BW159" s="417">
        <v>798</v>
      </c>
      <c r="BX159" s="417">
        <v>818</v>
      </c>
      <c r="BY159" s="492">
        <v>721</v>
      </c>
      <c r="BZ159" s="177">
        <v>426</v>
      </c>
      <c r="CA159" s="177">
        <v>426</v>
      </c>
      <c r="CB159" s="177">
        <v>431</v>
      </c>
      <c r="CC159" s="177">
        <v>511</v>
      </c>
      <c r="CD159" s="177">
        <v>426</v>
      </c>
      <c r="CE159" s="177">
        <v>293</v>
      </c>
      <c r="CF159" s="417">
        <v>355</v>
      </c>
      <c r="CG159" s="492">
        <v>369</v>
      </c>
      <c r="CH159" s="178"/>
      <c r="CI159" s="177"/>
      <c r="CJ159" s="177"/>
      <c r="CK159" s="177"/>
      <c r="CL159" s="177"/>
      <c r="CM159" s="177"/>
      <c r="CN159" s="417"/>
      <c r="CO159" s="419"/>
      <c r="CP159" s="421">
        <f t="shared" si="157"/>
        <v>426</v>
      </c>
      <c r="CQ159" s="421">
        <f t="shared" si="158"/>
        <v>426</v>
      </c>
      <c r="CR159" s="421">
        <f t="shared" si="148"/>
        <v>431</v>
      </c>
      <c r="CS159" s="421">
        <f t="shared" si="149"/>
        <v>511</v>
      </c>
      <c r="CT159" s="421">
        <f t="shared" si="150"/>
        <v>426</v>
      </c>
      <c r="CU159" s="421">
        <f t="shared" si="151"/>
        <v>293</v>
      </c>
      <c r="CV159" s="421">
        <f t="shared" si="152"/>
        <v>355</v>
      </c>
      <c r="CW159" s="429">
        <f t="shared" si="153"/>
        <v>369</v>
      </c>
      <c r="CX159" s="449">
        <v>138</v>
      </c>
      <c r="CY159" s="417">
        <v>170</v>
      </c>
      <c r="CZ159" s="494">
        <v>193</v>
      </c>
      <c r="DA159" s="432">
        <v>8</v>
      </c>
      <c r="DB159" s="417">
        <v>2</v>
      </c>
      <c r="DC159" s="495">
        <v>3</v>
      </c>
      <c r="DD159" s="430">
        <f t="shared" si="154"/>
        <v>147</v>
      </c>
      <c r="DE159" s="431">
        <f t="shared" si="155"/>
        <v>183</v>
      </c>
      <c r="DF159" s="428">
        <f t="shared" si="156"/>
        <v>173</v>
      </c>
      <c r="DG159" s="450">
        <v>114</v>
      </c>
      <c r="DH159" s="417">
        <v>104</v>
      </c>
      <c r="DI159" s="496">
        <v>57</v>
      </c>
      <c r="DJ159" s="432">
        <v>71</v>
      </c>
      <c r="DK159" s="417">
        <v>62</v>
      </c>
      <c r="DL159" s="497">
        <v>51</v>
      </c>
      <c r="DM159" s="432">
        <v>10</v>
      </c>
      <c r="DN159" s="417">
        <v>9</v>
      </c>
      <c r="DO159" s="498">
        <v>14</v>
      </c>
      <c r="DP159" s="430">
        <f t="shared" si="126"/>
        <v>316</v>
      </c>
      <c r="DQ159" s="431">
        <f t="shared" si="127"/>
        <v>251</v>
      </c>
      <c r="DR159" s="428">
        <f t="shared" si="128"/>
        <v>171</v>
      </c>
      <c r="DS159" s="432">
        <v>160</v>
      </c>
      <c r="DT159" s="417">
        <v>163</v>
      </c>
      <c r="DU159" s="896">
        <v>174</v>
      </c>
      <c r="DV159" s="402"/>
      <c r="DW159" s="669" t="b">
        <f t="shared" si="107"/>
        <v>0</v>
      </c>
      <c r="DX159" s="663" t="b">
        <f t="shared" si="108"/>
        <v>0</v>
      </c>
      <c r="DY159" s="666" t="b">
        <f t="shared" si="109"/>
        <v>1</v>
      </c>
      <c r="DZ159" s="663" t="b">
        <f t="shared" si="110"/>
        <v>0</v>
      </c>
      <c r="EA159" s="663" t="b">
        <f t="shared" si="111"/>
        <v>0</v>
      </c>
      <c r="EB159" s="666" t="b">
        <f t="shared" si="112"/>
        <v>1</v>
      </c>
      <c r="EC159" s="663" t="b">
        <f t="shared" si="113"/>
        <v>0</v>
      </c>
      <c r="ED159" s="663" t="b">
        <f t="shared" si="129"/>
        <v>0</v>
      </c>
      <c r="EE159" s="666" t="b">
        <f t="shared" si="114"/>
        <v>1</v>
      </c>
      <c r="EF159" s="665" t="b">
        <f t="shared" si="115"/>
        <v>1</v>
      </c>
      <c r="EG159" s="663" t="b">
        <f t="shared" si="116"/>
        <v>1</v>
      </c>
      <c r="EH159" s="666" t="b">
        <f t="shared" si="117"/>
        <v>1</v>
      </c>
      <c r="EI159" s="663" t="b">
        <f t="shared" si="118"/>
        <v>1</v>
      </c>
      <c r="EJ159" s="663" t="b">
        <f t="shared" si="119"/>
        <v>1</v>
      </c>
      <c r="EK159" s="666" t="b">
        <f t="shared" si="120"/>
        <v>1</v>
      </c>
      <c r="EL159" s="663" t="b">
        <f t="shared" si="121"/>
        <v>1</v>
      </c>
      <c r="EM159" s="663" t="b">
        <f t="shared" si="130"/>
        <v>1</v>
      </c>
      <c r="EN159" s="666" t="b">
        <f t="shared" si="122"/>
        <v>1</v>
      </c>
      <c r="EO159" s="401"/>
    </row>
    <row r="160" spans="1:145">
      <c r="A160" s="489" t="s">
        <v>732</v>
      </c>
      <c r="B160" s="490" t="s">
        <v>112</v>
      </c>
      <c r="C160" s="489">
        <v>244446</v>
      </c>
      <c r="D160" s="491">
        <v>12</v>
      </c>
      <c r="E160" s="414"/>
      <c r="F160" s="416"/>
      <c r="G160" s="416"/>
      <c r="H160" s="416"/>
      <c r="I160" s="417"/>
      <c r="J160" s="417"/>
      <c r="K160" s="419"/>
      <c r="L160" s="414"/>
      <c r="M160" s="416"/>
      <c r="N160" s="416"/>
      <c r="O160" s="448"/>
      <c r="P160" s="448"/>
      <c r="Q160" s="416"/>
      <c r="R160" s="416"/>
      <c r="S160" s="416"/>
      <c r="T160" s="416"/>
      <c r="U160" s="416"/>
      <c r="V160" s="417"/>
      <c r="W160" s="419"/>
      <c r="X160" s="414"/>
      <c r="Y160" s="416"/>
      <c r="Z160" s="416"/>
      <c r="AA160" s="448"/>
      <c r="AB160" s="448"/>
      <c r="AC160" s="416"/>
      <c r="AD160" s="416"/>
      <c r="AE160" s="416"/>
      <c r="AF160" s="416"/>
      <c r="AG160" s="416"/>
      <c r="AH160" s="417"/>
      <c r="AI160" s="419"/>
      <c r="AJ160" s="420" t="str">
        <f t="shared" si="131"/>
        <v xml:space="preserve"> </v>
      </c>
      <c r="AK160" s="421" t="str">
        <f t="shared" si="132"/>
        <v xml:space="preserve"> </v>
      </c>
      <c r="AL160" s="421" t="str">
        <f t="shared" si="133"/>
        <v xml:space="preserve"> </v>
      </c>
      <c r="AM160" s="421" t="str">
        <f t="shared" si="134"/>
        <v xml:space="preserve"> </v>
      </c>
      <c r="AN160" s="421" t="str">
        <f t="shared" si="135"/>
        <v xml:space="preserve"> </v>
      </c>
      <c r="AO160" s="421" t="str">
        <f t="shared" si="136"/>
        <v xml:space="preserve"> </v>
      </c>
      <c r="AP160" s="421" t="str">
        <f t="shared" si="137"/>
        <v xml:space="preserve"> </v>
      </c>
      <c r="AQ160" s="421" t="str">
        <f t="shared" si="138"/>
        <v xml:space="preserve"> </v>
      </c>
      <c r="AR160" s="421" t="str">
        <f t="shared" si="139"/>
        <v xml:space="preserve"> </v>
      </c>
      <c r="AS160" s="421" t="str">
        <f t="shared" si="140"/>
        <v xml:space="preserve"> </v>
      </c>
      <c r="AT160" s="421" t="str">
        <f t="shared" si="141"/>
        <v xml:space="preserve"> </v>
      </c>
      <c r="AU160" s="422" t="str">
        <f t="shared" si="142"/>
        <v xml:space="preserve"> </v>
      </c>
      <c r="AV160" s="423"/>
      <c r="AW160" s="417"/>
      <c r="AX160" s="419"/>
      <c r="AY160" s="414"/>
      <c r="AZ160" s="417"/>
      <c r="BA160" s="419"/>
      <c r="BB160" s="420" t="str">
        <f t="shared" si="143"/>
        <v xml:space="preserve"> </v>
      </c>
      <c r="BC160" s="421" t="str">
        <f t="shared" si="144"/>
        <v xml:space="preserve"> </v>
      </c>
      <c r="BD160" s="422" t="str">
        <f t="shared" si="145"/>
        <v xml:space="preserve"> </v>
      </c>
      <c r="BE160" s="176"/>
      <c r="BF160" s="417"/>
      <c r="BG160" s="419"/>
      <c r="BH160" s="178"/>
      <c r="BI160" s="417"/>
      <c r="BJ160" s="419"/>
      <c r="BK160" s="178"/>
      <c r="BL160" s="417"/>
      <c r="BM160" s="419"/>
      <c r="BN160" s="426" t="str">
        <f t="shared" si="123"/>
        <v/>
      </c>
      <c r="BO160" s="427" t="str">
        <f t="shared" si="124"/>
        <v/>
      </c>
      <c r="BP160" s="428" t="str">
        <f t="shared" si="125"/>
        <v/>
      </c>
      <c r="BQ160" s="178"/>
      <c r="BR160" s="417"/>
      <c r="BS160" s="419"/>
      <c r="BT160" s="198">
        <v>1686</v>
      </c>
      <c r="BU160" s="177">
        <v>1347</v>
      </c>
      <c r="BV160" s="177">
        <v>689</v>
      </c>
      <c r="BW160" s="417">
        <v>739</v>
      </c>
      <c r="BX160" s="417">
        <v>749</v>
      </c>
      <c r="BY160" s="492">
        <v>937</v>
      </c>
      <c r="BZ160" s="177">
        <v>499</v>
      </c>
      <c r="CA160" s="177">
        <v>356</v>
      </c>
      <c r="CB160" s="177">
        <v>368</v>
      </c>
      <c r="CC160" s="177">
        <v>434</v>
      </c>
      <c r="CD160" s="177">
        <v>321</v>
      </c>
      <c r="CE160" s="177">
        <v>341</v>
      </c>
      <c r="CF160" s="417">
        <v>327</v>
      </c>
      <c r="CG160" s="492">
        <v>350</v>
      </c>
      <c r="CH160" s="178"/>
      <c r="CI160" s="177"/>
      <c r="CJ160" s="177"/>
      <c r="CK160" s="177"/>
      <c r="CL160" s="177"/>
      <c r="CM160" s="177"/>
      <c r="CN160" s="417"/>
      <c r="CO160" s="419"/>
      <c r="CP160" s="421">
        <f t="shared" si="157"/>
        <v>499</v>
      </c>
      <c r="CQ160" s="421">
        <f t="shared" si="158"/>
        <v>356</v>
      </c>
      <c r="CR160" s="421">
        <f t="shared" si="148"/>
        <v>368</v>
      </c>
      <c r="CS160" s="421">
        <f t="shared" si="149"/>
        <v>434</v>
      </c>
      <c r="CT160" s="421">
        <f t="shared" si="150"/>
        <v>321</v>
      </c>
      <c r="CU160" s="421">
        <f t="shared" si="151"/>
        <v>341</v>
      </c>
      <c r="CV160" s="421">
        <f t="shared" si="152"/>
        <v>327</v>
      </c>
      <c r="CW160" s="429">
        <f t="shared" si="153"/>
        <v>350</v>
      </c>
      <c r="CX160" s="449">
        <v>170</v>
      </c>
      <c r="CY160" s="417">
        <v>161</v>
      </c>
      <c r="CZ160" s="494">
        <v>184</v>
      </c>
      <c r="DA160" s="432">
        <v>7</v>
      </c>
      <c r="DB160" s="417">
        <v>2</v>
      </c>
      <c r="DC160" s="495">
        <v>4</v>
      </c>
      <c r="DD160" s="430">
        <f t="shared" si="154"/>
        <v>164</v>
      </c>
      <c r="DE160" s="431">
        <f t="shared" si="155"/>
        <v>164</v>
      </c>
      <c r="DF160" s="428">
        <f t="shared" si="156"/>
        <v>162</v>
      </c>
      <c r="DG160" s="450">
        <v>87</v>
      </c>
      <c r="DH160" s="417">
        <v>74</v>
      </c>
      <c r="DI160" s="496">
        <v>104</v>
      </c>
      <c r="DJ160" s="432">
        <v>45</v>
      </c>
      <c r="DK160" s="417">
        <v>31</v>
      </c>
      <c r="DL160" s="497">
        <v>36</v>
      </c>
      <c r="DM160" s="432">
        <v>21</v>
      </c>
      <c r="DN160" s="417">
        <v>15</v>
      </c>
      <c r="DO160" s="498">
        <v>16</v>
      </c>
      <c r="DP160" s="430">
        <f t="shared" si="126"/>
        <v>281</v>
      </c>
      <c r="DQ160" s="431">
        <f t="shared" si="127"/>
        <v>201</v>
      </c>
      <c r="DR160" s="428">
        <f t="shared" si="128"/>
        <v>185</v>
      </c>
      <c r="DS160" s="432">
        <v>95</v>
      </c>
      <c r="DT160" s="417">
        <v>82</v>
      </c>
      <c r="DU160" s="896">
        <v>100</v>
      </c>
      <c r="DV160" s="402"/>
      <c r="DW160" s="669" t="b">
        <f t="shared" si="107"/>
        <v>0</v>
      </c>
      <c r="DX160" s="663" t="b">
        <f t="shared" si="108"/>
        <v>0</v>
      </c>
      <c r="DY160" s="666" t="b">
        <f t="shared" si="109"/>
        <v>1</v>
      </c>
      <c r="DZ160" s="663" t="b">
        <f t="shared" si="110"/>
        <v>0</v>
      </c>
      <c r="EA160" s="663" t="b">
        <f t="shared" si="111"/>
        <v>0</v>
      </c>
      <c r="EB160" s="666" t="b">
        <f t="shared" si="112"/>
        <v>1</v>
      </c>
      <c r="EC160" s="663" t="b">
        <f t="shared" si="113"/>
        <v>0</v>
      </c>
      <c r="ED160" s="663" t="b">
        <f t="shared" si="129"/>
        <v>0</v>
      </c>
      <c r="EE160" s="666" t="b">
        <f t="shared" si="114"/>
        <v>1</v>
      </c>
      <c r="EF160" s="665" t="b">
        <f t="shared" si="115"/>
        <v>1</v>
      </c>
      <c r="EG160" s="663" t="b">
        <f t="shared" si="116"/>
        <v>1</v>
      </c>
      <c r="EH160" s="666" t="b">
        <f t="shared" si="117"/>
        <v>1</v>
      </c>
      <c r="EI160" s="663" t="b">
        <f t="shared" si="118"/>
        <v>1</v>
      </c>
      <c r="EJ160" s="663" t="b">
        <f t="shared" si="119"/>
        <v>1</v>
      </c>
      <c r="EK160" s="666" t="b">
        <f t="shared" si="120"/>
        <v>1</v>
      </c>
      <c r="EL160" s="663" t="b">
        <f t="shared" si="121"/>
        <v>1</v>
      </c>
      <c r="EM160" s="663" t="b">
        <f t="shared" si="130"/>
        <v>1</v>
      </c>
      <c r="EN160" s="666" t="b">
        <f t="shared" si="122"/>
        <v>1</v>
      </c>
      <c r="EO160" s="401"/>
    </row>
    <row r="161" spans="1:145">
      <c r="A161" s="489" t="s">
        <v>732</v>
      </c>
      <c r="B161" s="490" t="s">
        <v>113</v>
      </c>
      <c r="C161" s="489">
        <v>139126</v>
      </c>
      <c r="D161" s="491">
        <v>12</v>
      </c>
      <c r="E161" s="414"/>
      <c r="F161" s="416"/>
      <c r="G161" s="416"/>
      <c r="H161" s="416"/>
      <c r="I161" s="417"/>
      <c r="J161" s="417"/>
      <c r="K161" s="419"/>
      <c r="L161" s="414"/>
      <c r="M161" s="416"/>
      <c r="N161" s="416"/>
      <c r="O161" s="448"/>
      <c r="P161" s="448"/>
      <c r="Q161" s="416"/>
      <c r="R161" s="416"/>
      <c r="S161" s="416"/>
      <c r="T161" s="416"/>
      <c r="U161" s="416"/>
      <c r="V161" s="417"/>
      <c r="W161" s="419"/>
      <c r="X161" s="414"/>
      <c r="Y161" s="416"/>
      <c r="Z161" s="416"/>
      <c r="AA161" s="448"/>
      <c r="AB161" s="448"/>
      <c r="AC161" s="416"/>
      <c r="AD161" s="416"/>
      <c r="AE161" s="416"/>
      <c r="AF161" s="416"/>
      <c r="AG161" s="416"/>
      <c r="AH161" s="417"/>
      <c r="AI161" s="419"/>
      <c r="AJ161" s="420" t="str">
        <f t="shared" si="131"/>
        <v xml:space="preserve"> </v>
      </c>
      <c r="AK161" s="421" t="str">
        <f t="shared" si="132"/>
        <v xml:space="preserve"> </v>
      </c>
      <c r="AL161" s="421" t="str">
        <f t="shared" si="133"/>
        <v xml:space="preserve"> </v>
      </c>
      <c r="AM161" s="421" t="str">
        <f t="shared" si="134"/>
        <v xml:space="preserve"> </v>
      </c>
      <c r="AN161" s="421" t="str">
        <f t="shared" si="135"/>
        <v xml:space="preserve"> </v>
      </c>
      <c r="AO161" s="421" t="str">
        <f t="shared" si="136"/>
        <v xml:space="preserve"> </v>
      </c>
      <c r="AP161" s="421" t="str">
        <f t="shared" si="137"/>
        <v xml:space="preserve"> </v>
      </c>
      <c r="AQ161" s="421" t="str">
        <f t="shared" si="138"/>
        <v xml:space="preserve"> </v>
      </c>
      <c r="AR161" s="421" t="str">
        <f t="shared" si="139"/>
        <v xml:space="preserve"> </v>
      </c>
      <c r="AS161" s="421" t="str">
        <f t="shared" si="140"/>
        <v xml:space="preserve"> </v>
      </c>
      <c r="AT161" s="421" t="str">
        <f t="shared" si="141"/>
        <v xml:space="preserve"> </v>
      </c>
      <c r="AU161" s="422" t="str">
        <f t="shared" si="142"/>
        <v xml:space="preserve"> </v>
      </c>
      <c r="AV161" s="423"/>
      <c r="AW161" s="417"/>
      <c r="AX161" s="419"/>
      <c r="AY161" s="414"/>
      <c r="AZ161" s="417"/>
      <c r="BA161" s="419"/>
      <c r="BB161" s="420" t="str">
        <f t="shared" si="143"/>
        <v xml:space="preserve"> </v>
      </c>
      <c r="BC161" s="421" t="str">
        <f t="shared" si="144"/>
        <v xml:space="preserve"> </v>
      </c>
      <c r="BD161" s="422" t="str">
        <f t="shared" si="145"/>
        <v xml:space="preserve"> </v>
      </c>
      <c r="BE161" s="176"/>
      <c r="BF161" s="417"/>
      <c r="BG161" s="419"/>
      <c r="BH161" s="178"/>
      <c r="BI161" s="417"/>
      <c r="BJ161" s="419"/>
      <c r="BK161" s="178"/>
      <c r="BL161" s="417"/>
      <c r="BM161" s="419"/>
      <c r="BN161" s="426" t="str">
        <f t="shared" si="123"/>
        <v/>
      </c>
      <c r="BO161" s="427" t="str">
        <f t="shared" si="124"/>
        <v/>
      </c>
      <c r="BP161" s="428" t="str">
        <f t="shared" si="125"/>
        <v/>
      </c>
      <c r="BQ161" s="178"/>
      <c r="BR161" s="417"/>
      <c r="BS161" s="419"/>
      <c r="BT161" s="198">
        <v>491</v>
      </c>
      <c r="BU161" s="177">
        <v>379</v>
      </c>
      <c r="BV161" s="177">
        <v>448</v>
      </c>
      <c r="BW161" s="417">
        <v>454</v>
      </c>
      <c r="BX161" s="417">
        <v>603</v>
      </c>
      <c r="BY161" s="492">
        <v>615</v>
      </c>
      <c r="BZ161" s="177">
        <v>253</v>
      </c>
      <c r="CA161" s="177">
        <v>187</v>
      </c>
      <c r="CB161" s="177">
        <v>224</v>
      </c>
      <c r="CC161" s="177">
        <v>167</v>
      </c>
      <c r="CD161" s="177">
        <v>149</v>
      </c>
      <c r="CE161" s="177">
        <v>168</v>
      </c>
      <c r="CF161" s="417">
        <v>206</v>
      </c>
      <c r="CG161" s="492">
        <v>199</v>
      </c>
      <c r="CH161" s="178"/>
      <c r="CI161" s="177"/>
      <c r="CJ161" s="177"/>
      <c r="CK161" s="177"/>
      <c r="CL161" s="177"/>
      <c r="CM161" s="177"/>
      <c r="CN161" s="417"/>
      <c r="CO161" s="419"/>
      <c r="CP161" s="421">
        <f t="shared" si="157"/>
        <v>253</v>
      </c>
      <c r="CQ161" s="421">
        <f t="shared" si="158"/>
        <v>187</v>
      </c>
      <c r="CR161" s="421">
        <f t="shared" si="148"/>
        <v>224</v>
      </c>
      <c r="CS161" s="421">
        <f t="shared" si="149"/>
        <v>167</v>
      </c>
      <c r="CT161" s="421">
        <f t="shared" si="150"/>
        <v>149</v>
      </c>
      <c r="CU161" s="421">
        <f t="shared" si="151"/>
        <v>168</v>
      </c>
      <c r="CV161" s="421">
        <f t="shared" si="152"/>
        <v>206</v>
      </c>
      <c r="CW161" s="429">
        <f t="shared" si="153"/>
        <v>199</v>
      </c>
      <c r="CX161" s="449">
        <v>83</v>
      </c>
      <c r="CY161" s="417">
        <v>102</v>
      </c>
      <c r="CZ161" s="494">
        <v>112</v>
      </c>
      <c r="DA161" s="432">
        <v>2</v>
      </c>
      <c r="DB161" s="417">
        <v>1</v>
      </c>
      <c r="DC161" s="495">
        <v>0</v>
      </c>
      <c r="DD161" s="430">
        <f t="shared" si="154"/>
        <v>83</v>
      </c>
      <c r="DE161" s="431">
        <f t="shared" si="155"/>
        <v>103</v>
      </c>
      <c r="DF161" s="428">
        <f t="shared" si="156"/>
        <v>87</v>
      </c>
      <c r="DG161" s="450">
        <v>79</v>
      </c>
      <c r="DH161" s="417">
        <v>67</v>
      </c>
      <c r="DI161" s="496">
        <v>72</v>
      </c>
      <c r="DJ161" s="432">
        <v>5</v>
      </c>
      <c r="DK161" s="417">
        <v>9</v>
      </c>
      <c r="DL161" s="497">
        <v>13</v>
      </c>
      <c r="DM161" s="432">
        <v>7</v>
      </c>
      <c r="DN161" s="417">
        <v>10</v>
      </c>
      <c r="DO161" s="498">
        <v>10</v>
      </c>
      <c r="DP161" s="430">
        <f t="shared" si="126"/>
        <v>76</v>
      </c>
      <c r="DQ161" s="431">
        <f t="shared" si="127"/>
        <v>63</v>
      </c>
      <c r="DR161" s="428">
        <f t="shared" si="128"/>
        <v>73</v>
      </c>
      <c r="DS161" s="432">
        <v>111</v>
      </c>
      <c r="DT161" s="417">
        <v>105</v>
      </c>
      <c r="DU161" s="896">
        <v>130</v>
      </c>
      <c r="DV161" s="402"/>
      <c r="DW161" s="669" t="b">
        <f t="shared" si="107"/>
        <v>0</v>
      </c>
      <c r="DX161" s="663" t="b">
        <f t="shared" si="108"/>
        <v>0</v>
      </c>
      <c r="DY161" s="666" t="b">
        <f t="shared" si="109"/>
        <v>1</v>
      </c>
      <c r="DZ161" s="663" t="b">
        <f t="shared" si="110"/>
        <v>0</v>
      </c>
      <c r="EA161" s="663" t="b">
        <f t="shared" si="111"/>
        <v>0</v>
      </c>
      <c r="EB161" s="666" t="b">
        <f t="shared" si="112"/>
        <v>1</v>
      </c>
      <c r="EC161" s="663" t="b">
        <f t="shared" si="113"/>
        <v>0</v>
      </c>
      <c r="ED161" s="663" t="b">
        <f t="shared" si="129"/>
        <v>0</v>
      </c>
      <c r="EE161" s="666" t="b">
        <f t="shared" si="114"/>
        <v>1</v>
      </c>
      <c r="EF161" s="665" t="b">
        <f t="shared" si="115"/>
        <v>1</v>
      </c>
      <c r="EG161" s="663" t="b">
        <f t="shared" si="116"/>
        <v>1</v>
      </c>
      <c r="EH161" s="666" t="b">
        <f t="shared" si="117"/>
        <v>1</v>
      </c>
      <c r="EI161" s="663" t="b">
        <f t="shared" si="118"/>
        <v>1</v>
      </c>
      <c r="EJ161" s="663" t="b">
        <f t="shared" si="119"/>
        <v>1</v>
      </c>
      <c r="EK161" s="666" t="b">
        <f t="shared" si="120"/>
        <v>1</v>
      </c>
      <c r="EL161" s="663" t="b">
        <f t="shared" si="121"/>
        <v>1</v>
      </c>
      <c r="EM161" s="663" t="b">
        <f t="shared" si="130"/>
        <v>1</v>
      </c>
      <c r="EN161" s="666" t="b">
        <f t="shared" si="122"/>
        <v>1</v>
      </c>
      <c r="EO161" s="401"/>
    </row>
    <row r="162" spans="1:145">
      <c r="A162" s="489" t="s">
        <v>732</v>
      </c>
      <c r="B162" s="490" t="s">
        <v>989</v>
      </c>
      <c r="C162" s="489">
        <v>139384</v>
      </c>
      <c r="D162" s="491">
        <v>12</v>
      </c>
      <c r="E162" s="414"/>
      <c r="F162" s="416"/>
      <c r="G162" s="416"/>
      <c r="H162" s="416"/>
      <c r="I162" s="417"/>
      <c r="J162" s="417"/>
      <c r="K162" s="419"/>
      <c r="L162" s="414"/>
      <c r="M162" s="416"/>
      <c r="N162" s="416"/>
      <c r="O162" s="448"/>
      <c r="P162" s="448"/>
      <c r="Q162" s="416"/>
      <c r="R162" s="416"/>
      <c r="S162" s="416"/>
      <c r="T162" s="416"/>
      <c r="U162" s="416"/>
      <c r="V162" s="417"/>
      <c r="W162" s="419"/>
      <c r="X162" s="414"/>
      <c r="Y162" s="416"/>
      <c r="Z162" s="416"/>
      <c r="AA162" s="448"/>
      <c r="AB162" s="448"/>
      <c r="AC162" s="416"/>
      <c r="AD162" s="416"/>
      <c r="AE162" s="416"/>
      <c r="AF162" s="416"/>
      <c r="AG162" s="416"/>
      <c r="AH162" s="417"/>
      <c r="AI162" s="419"/>
      <c r="AJ162" s="420" t="str">
        <f t="shared" si="131"/>
        <v xml:space="preserve"> </v>
      </c>
      <c r="AK162" s="421" t="str">
        <f t="shared" si="132"/>
        <v xml:space="preserve"> </v>
      </c>
      <c r="AL162" s="421" t="str">
        <f t="shared" si="133"/>
        <v xml:space="preserve"> </v>
      </c>
      <c r="AM162" s="421" t="str">
        <f t="shared" si="134"/>
        <v xml:space="preserve"> </v>
      </c>
      <c r="AN162" s="421" t="str">
        <f t="shared" si="135"/>
        <v xml:space="preserve"> </v>
      </c>
      <c r="AO162" s="421" t="str">
        <f t="shared" si="136"/>
        <v xml:space="preserve"> </v>
      </c>
      <c r="AP162" s="421" t="str">
        <f t="shared" si="137"/>
        <v xml:space="preserve"> </v>
      </c>
      <c r="AQ162" s="421" t="str">
        <f t="shared" si="138"/>
        <v xml:space="preserve"> </v>
      </c>
      <c r="AR162" s="421" t="str">
        <f t="shared" si="139"/>
        <v xml:space="preserve"> </v>
      </c>
      <c r="AS162" s="421" t="str">
        <f t="shared" si="140"/>
        <v xml:space="preserve"> </v>
      </c>
      <c r="AT162" s="421" t="str">
        <f t="shared" si="141"/>
        <v xml:space="preserve"> </v>
      </c>
      <c r="AU162" s="422" t="str">
        <f t="shared" si="142"/>
        <v xml:space="preserve"> </v>
      </c>
      <c r="AV162" s="423"/>
      <c r="AW162" s="417"/>
      <c r="AX162" s="419"/>
      <c r="AY162" s="414"/>
      <c r="AZ162" s="417"/>
      <c r="BA162" s="419"/>
      <c r="BB162" s="420" t="str">
        <f t="shared" si="143"/>
        <v xml:space="preserve"> </v>
      </c>
      <c r="BC162" s="421" t="str">
        <f t="shared" si="144"/>
        <v xml:space="preserve"> </v>
      </c>
      <c r="BD162" s="422" t="str">
        <f t="shared" si="145"/>
        <v xml:space="preserve"> </v>
      </c>
      <c r="BE162" s="176"/>
      <c r="BF162" s="417"/>
      <c r="BG162" s="419"/>
      <c r="BH162" s="178"/>
      <c r="BI162" s="417"/>
      <c r="BJ162" s="419"/>
      <c r="BK162" s="178"/>
      <c r="BL162" s="417"/>
      <c r="BM162" s="419"/>
      <c r="BN162" s="426" t="str">
        <f t="shared" si="123"/>
        <v/>
      </c>
      <c r="BO162" s="427" t="str">
        <f t="shared" si="124"/>
        <v/>
      </c>
      <c r="BP162" s="428" t="str">
        <f t="shared" si="125"/>
        <v/>
      </c>
      <c r="BQ162" s="178"/>
      <c r="BR162" s="417"/>
      <c r="BS162" s="419"/>
      <c r="BT162" s="198">
        <v>1246</v>
      </c>
      <c r="BU162" s="177">
        <v>1265</v>
      </c>
      <c r="BV162" s="177">
        <v>1402</v>
      </c>
      <c r="BW162" s="417">
        <v>1335</v>
      </c>
      <c r="BX162" s="417">
        <v>1360</v>
      </c>
      <c r="BY162" s="492">
        <v>1806</v>
      </c>
      <c r="BZ162" s="177">
        <v>707</v>
      </c>
      <c r="CA162" s="177">
        <v>431</v>
      </c>
      <c r="CB162" s="177">
        <v>437</v>
      </c>
      <c r="CC162" s="177">
        <v>501</v>
      </c>
      <c r="CD162" s="177">
        <v>530</v>
      </c>
      <c r="CE162" s="177">
        <v>527</v>
      </c>
      <c r="CF162" s="417">
        <v>589</v>
      </c>
      <c r="CG162" s="492">
        <v>596</v>
      </c>
      <c r="CH162" s="178"/>
      <c r="CI162" s="177"/>
      <c r="CJ162" s="177"/>
      <c r="CK162" s="177"/>
      <c r="CL162" s="177"/>
      <c r="CM162" s="177"/>
      <c r="CN162" s="417"/>
      <c r="CO162" s="419"/>
      <c r="CP162" s="421">
        <f t="shared" si="157"/>
        <v>707</v>
      </c>
      <c r="CQ162" s="421">
        <f t="shared" si="158"/>
        <v>431</v>
      </c>
      <c r="CR162" s="421">
        <f t="shared" si="148"/>
        <v>437</v>
      </c>
      <c r="CS162" s="421">
        <f t="shared" si="149"/>
        <v>501</v>
      </c>
      <c r="CT162" s="421">
        <f t="shared" si="150"/>
        <v>530</v>
      </c>
      <c r="CU162" s="421">
        <f t="shared" si="151"/>
        <v>527</v>
      </c>
      <c r="CV162" s="421">
        <f t="shared" si="152"/>
        <v>589</v>
      </c>
      <c r="CW162" s="429">
        <f t="shared" si="153"/>
        <v>596</v>
      </c>
      <c r="CX162" s="449">
        <v>283</v>
      </c>
      <c r="CY162" s="417">
        <v>277</v>
      </c>
      <c r="CZ162" s="494">
        <v>277</v>
      </c>
      <c r="DA162" s="432">
        <v>3</v>
      </c>
      <c r="DB162" s="417">
        <v>5</v>
      </c>
      <c r="DC162" s="495">
        <v>6</v>
      </c>
      <c r="DD162" s="430">
        <f t="shared" si="154"/>
        <v>241</v>
      </c>
      <c r="DE162" s="431">
        <f t="shared" si="155"/>
        <v>307</v>
      </c>
      <c r="DF162" s="428">
        <f t="shared" si="156"/>
        <v>313</v>
      </c>
      <c r="DG162" s="450">
        <v>184</v>
      </c>
      <c r="DH162" s="417">
        <v>155</v>
      </c>
      <c r="DI162" s="496">
        <v>182</v>
      </c>
      <c r="DJ162" s="432">
        <v>62</v>
      </c>
      <c r="DK162" s="417">
        <v>57</v>
      </c>
      <c r="DL162" s="497">
        <v>37</v>
      </c>
      <c r="DM162" s="432">
        <v>14</v>
      </c>
      <c r="DN162" s="417">
        <v>11</v>
      </c>
      <c r="DO162" s="498">
        <v>23</v>
      </c>
      <c r="DP162" s="430">
        <f t="shared" si="126"/>
        <v>241</v>
      </c>
      <c r="DQ162" s="431">
        <f t="shared" si="127"/>
        <v>307</v>
      </c>
      <c r="DR162" s="428">
        <f t="shared" si="128"/>
        <v>285</v>
      </c>
      <c r="DS162" s="432">
        <v>236</v>
      </c>
      <c r="DT162" s="417">
        <v>187</v>
      </c>
      <c r="DU162" s="896">
        <v>174</v>
      </c>
      <c r="DV162" s="402"/>
      <c r="DW162" s="669" t="b">
        <f t="shared" si="107"/>
        <v>0</v>
      </c>
      <c r="DX162" s="663" t="b">
        <f t="shared" si="108"/>
        <v>0</v>
      </c>
      <c r="DY162" s="666" t="b">
        <f t="shared" si="109"/>
        <v>1</v>
      </c>
      <c r="DZ162" s="663" t="b">
        <f t="shared" si="110"/>
        <v>0</v>
      </c>
      <c r="EA162" s="663" t="b">
        <f t="shared" si="111"/>
        <v>0</v>
      </c>
      <c r="EB162" s="666" t="b">
        <f t="shared" si="112"/>
        <v>1</v>
      </c>
      <c r="EC162" s="663" t="b">
        <f t="shared" si="113"/>
        <v>0</v>
      </c>
      <c r="ED162" s="663" t="b">
        <f t="shared" si="129"/>
        <v>0</v>
      </c>
      <c r="EE162" s="666" t="b">
        <f t="shared" si="114"/>
        <v>1</v>
      </c>
      <c r="EF162" s="665" t="b">
        <f t="shared" si="115"/>
        <v>1</v>
      </c>
      <c r="EG162" s="663" t="b">
        <f t="shared" si="116"/>
        <v>1</v>
      </c>
      <c r="EH162" s="666" t="b">
        <f t="shared" si="117"/>
        <v>1</v>
      </c>
      <c r="EI162" s="663" t="b">
        <f t="shared" si="118"/>
        <v>1</v>
      </c>
      <c r="EJ162" s="663" t="b">
        <f t="shared" si="119"/>
        <v>1</v>
      </c>
      <c r="EK162" s="666" t="b">
        <f t="shared" si="120"/>
        <v>1</v>
      </c>
      <c r="EL162" s="663" t="b">
        <f t="shared" si="121"/>
        <v>1</v>
      </c>
      <c r="EM162" s="663" t="b">
        <f t="shared" si="130"/>
        <v>1</v>
      </c>
      <c r="EN162" s="666" t="b">
        <f t="shared" si="122"/>
        <v>1</v>
      </c>
      <c r="EO162" s="401"/>
    </row>
    <row r="163" spans="1:145">
      <c r="A163" s="489" t="s">
        <v>732</v>
      </c>
      <c r="B163" s="490" t="s">
        <v>114</v>
      </c>
      <c r="C163" s="489">
        <v>139986</v>
      </c>
      <c r="D163" s="491">
        <v>12</v>
      </c>
      <c r="E163" s="414"/>
      <c r="F163" s="416"/>
      <c r="G163" s="416"/>
      <c r="H163" s="416"/>
      <c r="I163" s="417"/>
      <c r="J163" s="417"/>
      <c r="K163" s="419"/>
      <c r="L163" s="414"/>
      <c r="M163" s="416"/>
      <c r="N163" s="416"/>
      <c r="O163" s="448"/>
      <c r="P163" s="448"/>
      <c r="Q163" s="416"/>
      <c r="R163" s="416"/>
      <c r="S163" s="416"/>
      <c r="T163" s="416"/>
      <c r="U163" s="416"/>
      <c r="V163" s="417"/>
      <c r="W163" s="419"/>
      <c r="X163" s="414"/>
      <c r="Y163" s="416"/>
      <c r="Z163" s="416"/>
      <c r="AA163" s="448"/>
      <c r="AB163" s="448"/>
      <c r="AC163" s="416"/>
      <c r="AD163" s="416"/>
      <c r="AE163" s="416"/>
      <c r="AF163" s="416"/>
      <c r="AG163" s="416"/>
      <c r="AH163" s="417"/>
      <c r="AI163" s="419"/>
      <c r="AJ163" s="420" t="str">
        <f t="shared" si="131"/>
        <v xml:space="preserve"> </v>
      </c>
      <c r="AK163" s="421" t="str">
        <f t="shared" si="132"/>
        <v xml:space="preserve"> </v>
      </c>
      <c r="AL163" s="421" t="str">
        <f t="shared" si="133"/>
        <v xml:space="preserve"> </v>
      </c>
      <c r="AM163" s="421" t="str">
        <f t="shared" si="134"/>
        <v xml:space="preserve"> </v>
      </c>
      <c r="AN163" s="421" t="str">
        <f t="shared" si="135"/>
        <v xml:space="preserve"> </v>
      </c>
      <c r="AO163" s="421" t="str">
        <f t="shared" si="136"/>
        <v xml:space="preserve"> </v>
      </c>
      <c r="AP163" s="421" t="str">
        <f t="shared" si="137"/>
        <v xml:space="preserve"> </v>
      </c>
      <c r="AQ163" s="421" t="str">
        <f t="shared" si="138"/>
        <v xml:space="preserve"> </v>
      </c>
      <c r="AR163" s="421" t="str">
        <f t="shared" si="139"/>
        <v xml:space="preserve"> </v>
      </c>
      <c r="AS163" s="421" t="str">
        <f t="shared" si="140"/>
        <v xml:space="preserve"> </v>
      </c>
      <c r="AT163" s="421" t="str">
        <f t="shared" si="141"/>
        <v xml:space="preserve"> </v>
      </c>
      <c r="AU163" s="422" t="str">
        <f t="shared" si="142"/>
        <v xml:space="preserve"> </v>
      </c>
      <c r="AV163" s="423"/>
      <c r="AW163" s="417"/>
      <c r="AX163" s="419"/>
      <c r="AY163" s="414"/>
      <c r="AZ163" s="417"/>
      <c r="BA163" s="419"/>
      <c r="BB163" s="420" t="str">
        <f t="shared" si="143"/>
        <v xml:space="preserve"> </v>
      </c>
      <c r="BC163" s="421" t="str">
        <f t="shared" si="144"/>
        <v xml:space="preserve"> </v>
      </c>
      <c r="BD163" s="422" t="str">
        <f t="shared" si="145"/>
        <v xml:space="preserve"> </v>
      </c>
      <c r="BE163" s="176"/>
      <c r="BF163" s="417"/>
      <c r="BG163" s="419"/>
      <c r="BH163" s="178"/>
      <c r="BI163" s="417"/>
      <c r="BJ163" s="419"/>
      <c r="BK163" s="178"/>
      <c r="BL163" s="417"/>
      <c r="BM163" s="419"/>
      <c r="BN163" s="426" t="str">
        <f t="shared" si="123"/>
        <v/>
      </c>
      <c r="BO163" s="427" t="str">
        <f t="shared" si="124"/>
        <v/>
      </c>
      <c r="BP163" s="428" t="str">
        <f t="shared" si="125"/>
        <v/>
      </c>
      <c r="BQ163" s="178"/>
      <c r="BR163" s="417"/>
      <c r="BS163" s="419"/>
      <c r="BT163" s="198">
        <v>1048</v>
      </c>
      <c r="BU163" s="177">
        <v>1027</v>
      </c>
      <c r="BV163" s="177">
        <v>892</v>
      </c>
      <c r="BW163" s="417">
        <v>928</v>
      </c>
      <c r="BX163" s="417">
        <v>1140</v>
      </c>
      <c r="BY163" s="492">
        <v>1181</v>
      </c>
      <c r="BZ163" s="177">
        <v>498</v>
      </c>
      <c r="CA163" s="177">
        <v>344</v>
      </c>
      <c r="CB163" s="177">
        <v>439</v>
      </c>
      <c r="CC163" s="177">
        <v>412</v>
      </c>
      <c r="CD163" s="177">
        <v>403</v>
      </c>
      <c r="CE163" s="177">
        <v>331</v>
      </c>
      <c r="CF163" s="417">
        <v>478</v>
      </c>
      <c r="CG163" s="492">
        <v>525</v>
      </c>
      <c r="CH163" s="178"/>
      <c r="CI163" s="177"/>
      <c r="CJ163" s="177"/>
      <c r="CK163" s="177"/>
      <c r="CL163" s="177"/>
      <c r="CM163" s="177"/>
      <c r="CN163" s="417"/>
      <c r="CO163" s="419"/>
      <c r="CP163" s="421">
        <f t="shared" si="157"/>
        <v>498</v>
      </c>
      <c r="CQ163" s="421">
        <f t="shared" si="158"/>
        <v>344</v>
      </c>
      <c r="CR163" s="421">
        <f t="shared" si="148"/>
        <v>439</v>
      </c>
      <c r="CS163" s="421">
        <f t="shared" si="149"/>
        <v>412</v>
      </c>
      <c r="CT163" s="421">
        <f t="shared" si="150"/>
        <v>403</v>
      </c>
      <c r="CU163" s="421">
        <f t="shared" si="151"/>
        <v>331</v>
      </c>
      <c r="CV163" s="421">
        <f t="shared" si="152"/>
        <v>478</v>
      </c>
      <c r="CW163" s="429">
        <f t="shared" si="153"/>
        <v>525</v>
      </c>
      <c r="CX163" s="449">
        <v>219</v>
      </c>
      <c r="CY163" s="417">
        <v>257</v>
      </c>
      <c r="CZ163" s="494">
        <v>295</v>
      </c>
      <c r="DA163" s="432">
        <v>5</v>
      </c>
      <c r="DB163" s="417">
        <v>5</v>
      </c>
      <c r="DC163" s="495">
        <v>5</v>
      </c>
      <c r="DD163" s="430">
        <f t="shared" si="154"/>
        <v>107</v>
      </c>
      <c r="DE163" s="431">
        <f t="shared" si="155"/>
        <v>216</v>
      </c>
      <c r="DF163" s="428">
        <f t="shared" si="156"/>
        <v>225</v>
      </c>
      <c r="DG163" s="450">
        <v>112</v>
      </c>
      <c r="DH163" s="417">
        <v>144</v>
      </c>
      <c r="DI163" s="496">
        <v>138</v>
      </c>
      <c r="DJ163" s="432">
        <v>51</v>
      </c>
      <c r="DK163" s="417">
        <v>32</v>
      </c>
      <c r="DL163" s="497">
        <v>38</v>
      </c>
      <c r="DM163" s="432">
        <v>11</v>
      </c>
      <c r="DN163" s="417">
        <v>13</v>
      </c>
      <c r="DO163" s="498">
        <v>13</v>
      </c>
      <c r="DP163" s="430">
        <f t="shared" si="126"/>
        <v>238</v>
      </c>
      <c r="DQ163" s="431">
        <f t="shared" si="127"/>
        <v>214</v>
      </c>
      <c r="DR163" s="428">
        <f t="shared" si="128"/>
        <v>142</v>
      </c>
      <c r="DS163" s="432">
        <v>151</v>
      </c>
      <c r="DT163" s="417">
        <v>135</v>
      </c>
      <c r="DU163" s="896">
        <v>169</v>
      </c>
      <c r="DV163" s="402"/>
      <c r="DW163" s="669" t="b">
        <f t="shared" si="107"/>
        <v>0</v>
      </c>
      <c r="DX163" s="663" t="b">
        <f t="shared" si="108"/>
        <v>0</v>
      </c>
      <c r="DY163" s="666" t="b">
        <f t="shared" si="109"/>
        <v>1</v>
      </c>
      <c r="DZ163" s="663" t="b">
        <f t="shared" si="110"/>
        <v>0</v>
      </c>
      <c r="EA163" s="663" t="b">
        <f t="shared" si="111"/>
        <v>0</v>
      </c>
      <c r="EB163" s="666" t="b">
        <f t="shared" si="112"/>
        <v>1</v>
      </c>
      <c r="EC163" s="663" t="b">
        <f t="shared" si="113"/>
        <v>0</v>
      </c>
      <c r="ED163" s="663" t="b">
        <f t="shared" si="129"/>
        <v>0</v>
      </c>
      <c r="EE163" s="666" t="b">
        <f t="shared" si="114"/>
        <v>1</v>
      </c>
      <c r="EF163" s="665" t="b">
        <f t="shared" si="115"/>
        <v>1</v>
      </c>
      <c r="EG163" s="663" t="b">
        <f t="shared" si="116"/>
        <v>1</v>
      </c>
      <c r="EH163" s="666" t="b">
        <f t="shared" si="117"/>
        <v>1</v>
      </c>
      <c r="EI163" s="663" t="b">
        <f t="shared" si="118"/>
        <v>1</v>
      </c>
      <c r="EJ163" s="663" t="b">
        <f t="shared" si="119"/>
        <v>1</v>
      </c>
      <c r="EK163" s="666" t="b">
        <f t="shared" si="120"/>
        <v>1</v>
      </c>
      <c r="EL163" s="663" t="b">
        <f t="shared" si="121"/>
        <v>1</v>
      </c>
      <c r="EM163" s="663" t="b">
        <f t="shared" si="130"/>
        <v>1</v>
      </c>
      <c r="EN163" s="666" t="b">
        <f t="shared" si="122"/>
        <v>1</v>
      </c>
      <c r="EO163" s="401"/>
    </row>
    <row r="164" spans="1:145">
      <c r="A164" s="489" t="s">
        <v>732</v>
      </c>
      <c r="B164" s="490" t="s">
        <v>115</v>
      </c>
      <c r="C164" s="489">
        <v>140012</v>
      </c>
      <c r="D164" s="491">
        <v>12</v>
      </c>
      <c r="E164" s="414"/>
      <c r="F164" s="416"/>
      <c r="G164" s="416"/>
      <c r="H164" s="416"/>
      <c r="I164" s="417"/>
      <c r="J164" s="417"/>
      <c r="K164" s="419"/>
      <c r="L164" s="414"/>
      <c r="M164" s="416"/>
      <c r="N164" s="416"/>
      <c r="O164" s="448"/>
      <c r="P164" s="448"/>
      <c r="Q164" s="416"/>
      <c r="R164" s="416"/>
      <c r="S164" s="416"/>
      <c r="T164" s="416"/>
      <c r="U164" s="416"/>
      <c r="V164" s="417"/>
      <c r="W164" s="419"/>
      <c r="X164" s="414"/>
      <c r="Y164" s="416"/>
      <c r="Z164" s="416"/>
      <c r="AA164" s="448"/>
      <c r="AB164" s="448"/>
      <c r="AC164" s="416"/>
      <c r="AD164" s="416"/>
      <c r="AE164" s="416"/>
      <c r="AF164" s="416"/>
      <c r="AG164" s="416"/>
      <c r="AH164" s="417"/>
      <c r="AI164" s="419"/>
      <c r="AJ164" s="420" t="str">
        <f t="shared" si="131"/>
        <v xml:space="preserve"> </v>
      </c>
      <c r="AK164" s="421" t="str">
        <f t="shared" si="132"/>
        <v xml:space="preserve"> </v>
      </c>
      <c r="AL164" s="421" t="str">
        <f t="shared" si="133"/>
        <v xml:space="preserve"> </v>
      </c>
      <c r="AM164" s="421" t="str">
        <f t="shared" si="134"/>
        <v xml:space="preserve"> </v>
      </c>
      <c r="AN164" s="421" t="str">
        <f t="shared" si="135"/>
        <v xml:space="preserve"> </v>
      </c>
      <c r="AO164" s="421" t="str">
        <f t="shared" si="136"/>
        <v xml:space="preserve"> </v>
      </c>
      <c r="AP164" s="421" t="str">
        <f t="shared" si="137"/>
        <v xml:space="preserve"> </v>
      </c>
      <c r="AQ164" s="421" t="str">
        <f t="shared" si="138"/>
        <v xml:space="preserve"> </v>
      </c>
      <c r="AR164" s="421" t="str">
        <f t="shared" si="139"/>
        <v xml:space="preserve"> </v>
      </c>
      <c r="AS164" s="421" t="str">
        <f t="shared" si="140"/>
        <v xml:space="preserve"> </v>
      </c>
      <c r="AT164" s="421" t="str">
        <f t="shared" si="141"/>
        <v xml:space="preserve"> </v>
      </c>
      <c r="AU164" s="422" t="str">
        <f t="shared" si="142"/>
        <v xml:space="preserve"> </v>
      </c>
      <c r="AV164" s="423"/>
      <c r="AW164" s="417"/>
      <c r="AX164" s="419"/>
      <c r="AY164" s="414"/>
      <c r="AZ164" s="417"/>
      <c r="BA164" s="419"/>
      <c r="BB164" s="420" t="str">
        <f t="shared" si="143"/>
        <v xml:space="preserve"> </v>
      </c>
      <c r="BC164" s="421" t="str">
        <f t="shared" si="144"/>
        <v xml:space="preserve"> </v>
      </c>
      <c r="BD164" s="422" t="str">
        <f t="shared" si="145"/>
        <v xml:space="preserve"> </v>
      </c>
      <c r="BE164" s="176"/>
      <c r="BF164" s="417"/>
      <c r="BG164" s="419"/>
      <c r="BH164" s="178"/>
      <c r="BI164" s="417"/>
      <c r="BJ164" s="419"/>
      <c r="BK164" s="178"/>
      <c r="BL164" s="417"/>
      <c r="BM164" s="419"/>
      <c r="BN164" s="426" t="str">
        <f t="shared" si="123"/>
        <v/>
      </c>
      <c r="BO164" s="427" t="str">
        <f t="shared" si="124"/>
        <v/>
      </c>
      <c r="BP164" s="428" t="str">
        <f t="shared" si="125"/>
        <v/>
      </c>
      <c r="BQ164" s="178"/>
      <c r="BR164" s="417"/>
      <c r="BS164" s="419"/>
      <c r="BT164" s="198">
        <v>1517</v>
      </c>
      <c r="BU164" s="177">
        <v>1348</v>
      </c>
      <c r="BV164" s="177">
        <v>632</v>
      </c>
      <c r="BW164" s="417">
        <v>729</v>
      </c>
      <c r="BX164" s="417">
        <v>898</v>
      </c>
      <c r="BY164" s="492">
        <v>1109</v>
      </c>
      <c r="BZ164" s="177">
        <v>621</v>
      </c>
      <c r="CA164" s="177">
        <v>338</v>
      </c>
      <c r="CB164" s="177">
        <v>288</v>
      </c>
      <c r="CC164" s="177">
        <v>317</v>
      </c>
      <c r="CD164" s="177">
        <v>266</v>
      </c>
      <c r="CE164" s="177">
        <v>365</v>
      </c>
      <c r="CF164" s="417">
        <v>514</v>
      </c>
      <c r="CG164" s="492">
        <v>563</v>
      </c>
      <c r="CH164" s="178"/>
      <c r="CI164" s="177"/>
      <c r="CJ164" s="177"/>
      <c r="CK164" s="177"/>
      <c r="CL164" s="177"/>
      <c r="CM164" s="177"/>
      <c r="CN164" s="417"/>
      <c r="CO164" s="419"/>
      <c r="CP164" s="421">
        <f t="shared" si="157"/>
        <v>621</v>
      </c>
      <c r="CQ164" s="421">
        <f t="shared" si="158"/>
        <v>338</v>
      </c>
      <c r="CR164" s="421">
        <f t="shared" si="148"/>
        <v>288</v>
      </c>
      <c r="CS164" s="421">
        <f t="shared" si="149"/>
        <v>317</v>
      </c>
      <c r="CT164" s="421">
        <f t="shared" si="150"/>
        <v>266</v>
      </c>
      <c r="CU164" s="421">
        <f t="shared" si="151"/>
        <v>365</v>
      </c>
      <c r="CV164" s="421">
        <f t="shared" si="152"/>
        <v>514</v>
      </c>
      <c r="CW164" s="429">
        <f t="shared" si="153"/>
        <v>563</v>
      </c>
      <c r="CX164" s="449">
        <v>185</v>
      </c>
      <c r="CY164" s="417">
        <v>280</v>
      </c>
      <c r="CZ164" s="494">
        <v>291</v>
      </c>
      <c r="DA164" s="432">
        <v>6</v>
      </c>
      <c r="DB164" s="417">
        <v>5</v>
      </c>
      <c r="DC164" s="495">
        <v>7</v>
      </c>
      <c r="DD164" s="430">
        <f t="shared" si="154"/>
        <v>174</v>
      </c>
      <c r="DE164" s="431">
        <f t="shared" si="155"/>
        <v>229</v>
      </c>
      <c r="DF164" s="428">
        <f t="shared" si="156"/>
        <v>265</v>
      </c>
      <c r="DG164" s="450">
        <v>84</v>
      </c>
      <c r="DH164" s="417">
        <v>77</v>
      </c>
      <c r="DI164" s="496">
        <v>96</v>
      </c>
      <c r="DJ164" s="432">
        <v>40</v>
      </c>
      <c r="DK164" s="417">
        <v>30</v>
      </c>
      <c r="DL164" s="497">
        <v>44</v>
      </c>
      <c r="DM164" s="432">
        <v>8</v>
      </c>
      <c r="DN164" s="417">
        <v>14</v>
      </c>
      <c r="DO164" s="498">
        <v>13</v>
      </c>
      <c r="DP164" s="430">
        <f t="shared" si="126"/>
        <v>185</v>
      </c>
      <c r="DQ164" s="431">
        <f t="shared" si="127"/>
        <v>145</v>
      </c>
      <c r="DR164" s="428">
        <f t="shared" si="128"/>
        <v>212</v>
      </c>
      <c r="DS164" s="432">
        <v>110</v>
      </c>
      <c r="DT164" s="417">
        <v>112</v>
      </c>
      <c r="DU164" s="896">
        <v>66</v>
      </c>
      <c r="DV164" s="402"/>
      <c r="DW164" s="669" t="b">
        <f t="shared" si="107"/>
        <v>0</v>
      </c>
      <c r="DX164" s="663" t="b">
        <f t="shared" si="108"/>
        <v>0</v>
      </c>
      <c r="DY164" s="666" t="b">
        <f t="shared" si="109"/>
        <v>1</v>
      </c>
      <c r="DZ164" s="663" t="b">
        <f t="shared" si="110"/>
        <v>0</v>
      </c>
      <c r="EA164" s="663" t="b">
        <f t="shared" si="111"/>
        <v>0</v>
      </c>
      <c r="EB164" s="666" t="b">
        <f t="shared" si="112"/>
        <v>1</v>
      </c>
      <c r="EC164" s="663" t="b">
        <f t="shared" si="113"/>
        <v>0</v>
      </c>
      <c r="ED164" s="663" t="b">
        <f t="shared" si="129"/>
        <v>0</v>
      </c>
      <c r="EE164" s="666" t="b">
        <f t="shared" si="114"/>
        <v>1</v>
      </c>
      <c r="EF164" s="665" t="b">
        <f t="shared" si="115"/>
        <v>1</v>
      </c>
      <c r="EG164" s="663" t="b">
        <f t="shared" si="116"/>
        <v>1</v>
      </c>
      <c r="EH164" s="666" t="b">
        <f t="shared" si="117"/>
        <v>1</v>
      </c>
      <c r="EI164" s="663" t="b">
        <f t="shared" si="118"/>
        <v>1</v>
      </c>
      <c r="EJ164" s="663" t="b">
        <f t="shared" si="119"/>
        <v>1</v>
      </c>
      <c r="EK164" s="666" t="b">
        <f t="shared" si="120"/>
        <v>1</v>
      </c>
      <c r="EL164" s="663" t="b">
        <f t="shared" si="121"/>
        <v>1</v>
      </c>
      <c r="EM164" s="663" t="b">
        <f t="shared" si="130"/>
        <v>1</v>
      </c>
      <c r="EN164" s="666" t="b">
        <f t="shared" si="122"/>
        <v>1</v>
      </c>
      <c r="EO164" s="401"/>
    </row>
    <row r="165" spans="1:145">
      <c r="A165" s="489" t="s">
        <v>732</v>
      </c>
      <c r="B165" s="490" t="s">
        <v>116</v>
      </c>
      <c r="C165" s="489">
        <v>140076</v>
      </c>
      <c r="D165" s="491">
        <v>12</v>
      </c>
      <c r="E165" s="414"/>
      <c r="F165" s="416"/>
      <c r="G165" s="416"/>
      <c r="H165" s="416"/>
      <c r="I165" s="417"/>
      <c r="J165" s="417"/>
      <c r="K165" s="419"/>
      <c r="L165" s="414"/>
      <c r="M165" s="416"/>
      <c r="N165" s="416"/>
      <c r="O165" s="448"/>
      <c r="P165" s="448"/>
      <c r="Q165" s="416"/>
      <c r="R165" s="416"/>
      <c r="S165" s="416"/>
      <c r="T165" s="416"/>
      <c r="U165" s="416"/>
      <c r="V165" s="417"/>
      <c r="W165" s="419"/>
      <c r="X165" s="414"/>
      <c r="Y165" s="416"/>
      <c r="Z165" s="416"/>
      <c r="AA165" s="448"/>
      <c r="AB165" s="448"/>
      <c r="AC165" s="416"/>
      <c r="AD165" s="416"/>
      <c r="AE165" s="416"/>
      <c r="AF165" s="416"/>
      <c r="AG165" s="416"/>
      <c r="AH165" s="417"/>
      <c r="AI165" s="419"/>
      <c r="AJ165" s="420" t="str">
        <f t="shared" si="131"/>
        <v xml:space="preserve"> </v>
      </c>
      <c r="AK165" s="421" t="str">
        <f t="shared" si="132"/>
        <v xml:space="preserve"> </v>
      </c>
      <c r="AL165" s="421" t="str">
        <f t="shared" si="133"/>
        <v xml:space="preserve"> </v>
      </c>
      <c r="AM165" s="421" t="str">
        <f t="shared" si="134"/>
        <v xml:space="preserve"> </v>
      </c>
      <c r="AN165" s="421" t="str">
        <f t="shared" si="135"/>
        <v xml:space="preserve"> </v>
      </c>
      <c r="AO165" s="421" t="str">
        <f t="shared" si="136"/>
        <v xml:space="preserve"> </v>
      </c>
      <c r="AP165" s="421" t="str">
        <f t="shared" si="137"/>
        <v xml:space="preserve"> </v>
      </c>
      <c r="AQ165" s="421" t="str">
        <f t="shared" si="138"/>
        <v xml:space="preserve"> </v>
      </c>
      <c r="AR165" s="421" t="str">
        <f t="shared" si="139"/>
        <v xml:space="preserve"> </v>
      </c>
      <c r="AS165" s="421" t="str">
        <f t="shared" si="140"/>
        <v xml:space="preserve"> </v>
      </c>
      <c r="AT165" s="421" t="str">
        <f t="shared" si="141"/>
        <v xml:space="preserve"> </v>
      </c>
      <c r="AU165" s="422" t="str">
        <f t="shared" si="142"/>
        <v xml:space="preserve"> </v>
      </c>
      <c r="AV165" s="423"/>
      <c r="AW165" s="417"/>
      <c r="AX165" s="419"/>
      <c r="AY165" s="414"/>
      <c r="AZ165" s="417"/>
      <c r="BA165" s="419"/>
      <c r="BB165" s="420" t="str">
        <f t="shared" si="143"/>
        <v xml:space="preserve"> </v>
      </c>
      <c r="BC165" s="421" t="str">
        <f t="shared" si="144"/>
        <v xml:space="preserve"> </v>
      </c>
      <c r="BD165" s="422" t="str">
        <f t="shared" si="145"/>
        <v xml:space="preserve"> </v>
      </c>
      <c r="BE165" s="176"/>
      <c r="BF165" s="417"/>
      <c r="BG165" s="419"/>
      <c r="BH165" s="178"/>
      <c r="BI165" s="417"/>
      <c r="BJ165" s="419"/>
      <c r="BK165" s="178"/>
      <c r="BL165" s="417"/>
      <c r="BM165" s="419"/>
      <c r="BN165" s="426" t="str">
        <f t="shared" si="123"/>
        <v/>
      </c>
      <c r="BO165" s="427" t="str">
        <f t="shared" si="124"/>
        <v/>
      </c>
      <c r="BP165" s="428" t="str">
        <f t="shared" si="125"/>
        <v/>
      </c>
      <c r="BQ165" s="178"/>
      <c r="BR165" s="417"/>
      <c r="BS165" s="419"/>
      <c r="BT165" s="198">
        <v>322</v>
      </c>
      <c r="BU165" s="177">
        <v>432</v>
      </c>
      <c r="BV165" s="177">
        <v>801</v>
      </c>
      <c r="BW165" s="417">
        <v>667</v>
      </c>
      <c r="BX165" s="417">
        <v>666</v>
      </c>
      <c r="BY165" s="492">
        <v>659</v>
      </c>
      <c r="BZ165" s="177">
        <v>137</v>
      </c>
      <c r="CA165" s="177">
        <v>149</v>
      </c>
      <c r="CB165" s="177">
        <v>147</v>
      </c>
      <c r="CC165" s="177">
        <v>177</v>
      </c>
      <c r="CD165" s="177">
        <v>180</v>
      </c>
      <c r="CE165" s="177">
        <v>165</v>
      </c>
      <c r="CF165" s="417">
        <v>149</v>
      </c>
      <c r="CG165" s="492">
        <v>159</v>
      </c>
      <c r="CH165" s="178"/>
      <c r="CI165" s="177"/>
      <c r="CJ165" s="177"/>
      <c r="CK165" s="177"/>
      <c r="CL165" s="177"/>
      <c r="CM165" s="177"/>
      <c r="CN165" s="417"/>
      <c r="CO165" s="419"/>
      <c r="CP165" s="421">
        <f t="shared" si="157"/>
        <v>137</v>
      </c>
      <c r="CQ165" s="421">
        <f t="shared" si="158"/>
        <v>149</v>
      </c>
      <c r="CR165" s="421">
        <f t="shared" si="148"/>
        <v>147</v>
      </c>
      <c r="CS165" s="421">
        <f t="shared" si="149"/>
        <v>177</v>
      </c>
      <c r="CT165" s="421">
        <f t="shared" si="150"/>
        <v>180</v>
      </c>
      <c r="CU165" s="421">
        <f t="shared" si="151"/>
        <v>165</v>
      </c>
      <c r="CV165" s="421">
        <f t="shared" si="152"/>
        <v>149</v>
      </c>
      <c r="CW165" s="429">
        <f t="shared" si="153"/>
        <v>159</v>
      </c>
      <c r="CX165" s="449">
        <v>87</v>
      </c>
      <c r="CY165" s="417">
        <v>85</v>
      </c>
      <c r="CZ165" s="494">
        <v>100</v>
      </c>
      <c r="DA165" s="432">
        <v>1</v>
      </c>
      <c r="DB165" s="417">
        <v>1</v>
      </c>
      <c r="DC165" s="495">
        <v>2</v>
      </c>
      <c r="DD165" s="430">
        <f t="shared" si="154"/>
        <v>77</v>
      </c>
      <c r="DE165" s="431">
        <f t="shared" si="155"/>
        <v>63</v>
      </c>
      <c r="DF165" s="428">
        <f t="shared" si="156"/>
        <v>57</v>
      </c>
      <c r="DG165" s="450">
        <v>60</v>
      </c>
      <c r="DH165" s="417">
        <v>81</v>
      </c>
      <c r="DI165" s="496">
        <v>64</v>
      </c>
      <c r="DJ165" s="432">
        <v>14</v>
      </c>
      <c r="DK165" s="417">
        <v>16</v>
      </c>
      <c r="DL165" s="497">
        <v>21</v>
      </c>
      <c r="DM165" s="432">
        <v>7</v>
      </c>
      <c r="DN165" s="417">
        <v>6</v>
      </c>
      <c r="DO165" s="498">
        <v>10</v>
      </c>
      <c r="DP165" s="430">
        <f t="shared" si="126"/>
        <v>96</v>
      </c>
      <c r="DQ165" s="431">
        <f t="shared" si="127"/>
        <v>77</v>
      </c>
      <c r="DR165" s="428">
        <f t="shared" si="128"/>
        <v>70</v>
      </c>
      <c r="DS165" s="432">
        <v>53</v>
      </c>
      <c r="DT165" s="417">
        <v>83</v>
      </c>
      <c r="DU165" s="896">
        <v>68</v>
      </c>
      <c r="DV165" s="402"/>
      <c r="DW165" s="669" t="b">
        <f t="shared" si="107"/>
        <v>0</v>
      </c>
      <c r="DX165" s="663" t="b">
        <f t="shared" si="108"/>
        <v>0</v>
      </c>
      <c r="DY165" s="666" t="b">
        <f t="shared" si="109"/>
        <v>1</v>
      </c>
      <c r="DZ165" s="663" t="b">
        <f t="shared" si="110"/>
        <v>0</v>
      </c>
      <c r="EA165" s="663" t="b">
        <f t="shared" si="111"/>
        <v>0</v>
      </c>
      <c r="EB165" s="666" t="b">
        <f t="shared" si="112"/>
        <v>1</v>
      </c>
      <c r="EC165" s="663" t="b">
        <f t="shared" si="113"/>
        <v>0</v>
      </c>
      <c r="ED165" s="663" t="b">
        <f t="shared" si="129"/>
        <v>0</v>
      </c>
      <c r="EE165" s="666" t="b">
        <f t="shared" si="114"/>
        <v>1</v>
      </c>
      <c r="EF165" s="665" t="b">
        <f t="shared" si="115"/>
        <v>1</v>
      </c>
      <c r="EG165" s="663" t="b">
        <f t="shared" si="116"/>
        <v>1</v>
      </c>
      <c r="EH165" s="666" t="b">
        <f t="shared" si="117"/>
        <v>1</v>
      </c>
      <c r="EI165" s="663" t="b">
        <f t="shared" si="118"/>
        <v>1</v>
      </c>
      <c r="EJ165" s="663" t="b">
        <f t="shared" si="119"/>
        <v>1</v>
      </c>
      <c r="EK165" s="666" t="b">
        <f t="shared" si="120"/>
        <v>1</v>
      </c>
      <c r="EL165" s="663" t="b">
        <f t="shared" si="121"/>
        <v>1</v>
      </c>
      <c r="EM165" s="663" t="b">
        <f t="shared" si="130"/>
        <v>1</v>
      </c>
      <c r="EN165" s="666" t="b">
        <f t="shared" si="122"/>
        <v>1</v>
      </c>
      <c r="EO165" s="401"/>
    </row>
    <row r="166" spans="1:145">
      <c r="A166" s="489" t="s">
        <v>732</v>
      </c>
      <c r="B166" s="490" t="s">
        <v>117</v>
      </c>
      <c r="C166" s="489">
        <v>140243</v>
      </c>
      <c r="D166" s="491">
        <v>12</v>
      </c>
      <c r="E166" s="414"/>
      <c r="F166" s="416"/>
      <c r="G166" s="416"/>
      <c r="H166" s="416"/>
      <c r="I166" s="417"/>
      <c r="J166" s="417"/>
      <c r="K166" s="419"/>
      <c r="L166" s="414"/>
      <c r="M166" s="416"/>
      <c r="N166" s="416"/>
      <c r="O166" s="448"/>
      <c r="P166" s="448"/>
      <c r="Q166" s="416"/>
      <c r="R166" s="416"/>
      <c r="S166" s="416"/>
      <c r="T166" s="416"/>
      <c r="U166" s="416"/>
      <c r="V166" s="417"/>
      <c r="W166" s="419"/>
      <c r="X166" s="414"/>
      <c r="Y166" s="416"/>
      <c r="Z166" s="416"/>
      <c r="AA166" s="448"/>
      <c r="AB166" s="448"/>
      <c r="AC166" s="416"/>
      <c r="AD166" s="416"/>
      <c r="AE166" s="416"/>
      <c r="AF166" s="416"/>
      <c r="AG166" s="416"/>
      <c r="AH166" s="417"/>
      <c r="AI166" s="419"/>
      <c r="AJ166" s="420" t="str">
        <f t="shared" si="131"/>
        <v xml:space="preserve"> </v>
      </c>
      <c r="AK166" s="421" t="str">
        <f t="shared" si="132"/>
        <v xml:space="preserve"> </v>
      </c>
      <c r="AL166" s="421" t="str">
        <f t="shared" si="133"/>
        <v xml:space="preserve"> </v>
      </c>
      <c r="AM166" s="421" t="str">
        <f t="shared" si="134"/>
        <v xml:space="preserve"> </v>
      </c>
      <c r="AN166" s="421" t="str">
        <f t="shared" si="135"/>
        <v xml:space="preserve"> </v>
      </c>
      <c r="AO166" s="421" t="str">
        <f t="shared" si="136"/>
        <v xml:space="preserve"> </v>
      </c>
      <c r="AP166" s="421" t="str">
        <f t="shared" si="137"/>
        <v xml:space="preserve"> </v>
      </c>
      <c r="AQ166" s="421" t="str">
        <f t="shared" si="138"/>
        <v xml:space="preserve"> </v>
      </c>
      <c r="AR166" s="421" t="str">
        <f t="shared" si="139"/>
        <v xml:space="preserve"> </v>
      </c>
      <c r="AS166" s="421" t="str">
        <f t="shared" si="140"/>
        <v xml:space="preserve"> </v>
      </c>
      <c r="AT166" s="421" t="str">
        <f t="shared" si="141"/>
        <v xml:space="preserve"> </v>
      </c>
      <c r="AU166" s="422" t="str">
        <f t="shared" si="142"/>
        <v xml:space="preserve"> </v>
      </c>
      <c r="AV166" s="423"/>
      <c r="AW166" s="417"/>
      <c r="AX166" s="419"/>
      <c r="AY166" s="414"/>
      <c r="AZ166" s="417"/>
      <c r="BA166" s="419"/>
      <c r="BB166" s="420" t="str">
        <f t="shared" si="143"/>
        <v xml:space="preserve"> </v>
      </c>
      <c r="BC166" s="421" t="str">
        <f t="shared" si="144"/>
        <v xml:space="preserve"> </v>
      </c>
      <c r="BD166" s="422" t="str">
        <f t="shared" si="145"/>
        <v xml:space="preserve"> </v>
      </c>
      <c r="BE166" s="176"/>
      <c r="BF166" s="417"/>
      <c r="BG166" s="419"/>
      <c r="BH166" s="178"/>
      <c r="BI166" s="417"/>
      <c r="BJ166" s="419"/>
      <c r="BK166" s="178"/>
      <c r="BL166" s="417"/>
      <c r="BM166" s="419"/>
      <c r="BN166" s="426" t="str">
        <f t="shared" si="123"/>
        <v/>
      </c>
      <c r="BO166" s="427" t="str">
        <f t="shared" si="124"/>
        <v/>
      </c>
      <c r="BP166" s="428" t="str">
        <f t="shared" si="125"/>
        <v/>
      </c>
      <c r="BQ166" s="178"/>
      <c r="BR166" s="417"/>
      <c r="BS166" s="419"/>
      <c r="BT166" s="198">
        <v>1187</v>
      </c>
      <c r="BU166" s="177">
        <v>1083</v>
      </c>
      <c r="BV166" s="177">
        <v>1285</v>
      </c>
      <c r="BW166" s="417">
        <v>1190</v>
      </c>
      <c r="BX166" s="417">
        <v>1292</v>
      </c>
      <c r="BY166" s="492">
        <v>1011</v>
      </c>
      <c r="BZ166" s="177">
        <v>317</v>
      </c>
      <c r="CA166" s="177">
        <v>336</v>
      </c>
      <c r="CB166" s="177">
        <v>349</v>
      </c>
      <c r="CC166" s="177">
        <v>364</v>
      </c>
      <c r="CD166" s="177">
        <v>384</v>
      </c>
      <c r="CE166" s="177">
        <v>321</v>
      </c>
      <c r="CF166" s="417">
        <v>385</v>
      </c>
      <c r="CG166" s="492">
        <v>391</v>
      </c>
      <c r="CH166" s="178"/>
      <c r="CI166" s="177"/>
      <c r="CJ166" s="177"/>
      <c r="CK166" s="177"/>
      <c r="CL166" s="177"/>
      <c r="CM166" s="177"/>
      <c r="CN166" s="417"/>
      <c r="CO166" s="419"/>
      <c r="CP166" s="421">
        <f t="shared" si="157"/>
        <v>317</v>
      </c>
      <c r="CQ166" s="421">
        <f t="shared" si="158"/>
        <v>336</v>
      </c>
      <c r="CR166" s="421">
        <f t="shared" si="148"/>
        <v>349</v>
      </c>
      <c r="CS166" s="421">
        <f t="shared" si="149"/>
        <v>364</v>
      </c>
      <c r="CT166" s="421">
        <f t="shared" si="150"/>
        <v>384</v>
      </c>
      <c r="CU166" s="421">
        <f t="shared" si="151"/>
        <v>321</v>
      </c>
      <c r="CV166" s="421">
        <f t="shared" si="152"/>
        <v>385</v>
      </c>
      <c r="CW166" s="429">
        <f t="shared" si="153"/>
        <v>391</v>
      </c>
      <c r="CX166" s="449">
        <v>175</v>
      </c>
      <c r="CY166" s="417">
        <v>196</v>
      </c>
      <c r="CZ166" s="494">
        <v>234</v>
      </c>
      <c r="DA166" s="432">
        <v>5</v>
      </c>
      <c r="DB166" s="417">
        <v>7</v>
      </c>
      <c r="DC166" s="495">
        <v>8</v>
      </c>
      <c r="DD166" s="430">
        <f t="shared" si="154"/>
        <v>141</v>
      </c>
      <c r="DE166" s="431">
        <f t="shared" si="155"/>
        <v>182</v>
      </c>
      <c r="DF166" s="428">
        <f t="shared" si="156"/>
        <v>149</v>
      </c>
      <c r="DG166" s="450">
        <v>120</v>
      </c>
      <c r="DH166" s="417">
        <v>144</v>
      </c>
      <c r="DI166" s="496">
        <v>108</v>
      </c>
      <c r="DJ166" s="432">
        <v>40</v>
      </c>
      <c r="DK166" s="417">
        <v>36</v>
      </c>
      <c r="DL166" s="497">
        <v>42</v>
      </c>
      <c r="DM166" s="432">
        <v>20</v>
      </c>
      <c r="DN166" s="417">
        <v>13</v>
      </c>
      <c r="DO166" s="498">
        <v>14</v>
      </c>
      <c r="DP166" s="430">
        <f t="shared" si="126"/>
        <v>184</v>
      </c>
      <c r="DQ166" s="431">
        <f t="shared" si="127"/>
        <v>191</v>
      </c>
      <c r="DR166" s="428">
        <f t="shared" si="128"/>
        <v>157</v>
      </c>
      <c r="DS166" s="432">
        <v>117</v>
      </c>
      <c r="DT166" s="417">
        <v>149</v>
      </c>
      <c r="DU166" s="896">
        <v>144</v>
      </c>
      <c r="DV166" s="402"/>
      <c r="DW166" s="669" t="b">
        <f t="shared" si="107"/>
        <v>0</v>
      </c>
      <c r="DX166" s="663" t="b">
        <f t="shared" si="108"/>
        <v>0</v>
      </c>
      <c r="DY166" s="666" t="b">
        <f t="shared" si="109"/>
        <v>1</v>
      </c>
      <c r="DZ166" s="663" t="b">
        <f t="shared" si="110"/>
        <v>0</v>
      </c>
      <c r="EA166" s="663" t="b">
        <f t="shared" si="111"/>
        <v>0</v>
      </c>
      <c r="EB166" s="666" t="b">
        <f t="shared" si="112"/>
        <v>1</v>
      </c>
      <c r="EC166" s="663" t="b">
        <f t="shared" si="113"/>
        <v>0</v>
      </c>
      <c r="ED166" s="663" t="b">
        <f t="shared" si="129"/>
        <v>0</v>
      </c>
      <c r="EE166" s="666" t="b">
        <f t="shared" si="114"/>
        <v>1</v>
      </c>
      <c r="EF166" s="665" t="b">
        <f t="shared" si="115"/>
        <v>1</v>
      </c>
      <c r="EG166" s="663" t="b">
        <f t="shared" si="116"/>
        <v>1</v>
      </c>
      <c r="EH166" s="666" t="b">
        <f t="shared" si="117"/>
        <v>1</v>
      </c>
      <c r="EI166" s="663" t="b">
        <f t="shared" si="118"/>
        <v>1</v>
      </c>
      <c r="EJ166" s="663" t="b">
        <f t="shared" si="119"/>
        <v>1</v>
      </c>
      <c r="EK166" s="666" t="b">
        <f t="shared" si="120"/>
        <v>1</v>
      </c>
      <c r="EL166" s="663" t="b">
        <f t="shared" si="121"/>
        <v>1</v>
      </c>
      <c r="EM166" s="663" t="b">
        <f t="shared" si="130"/>
        <v>1</v>
      </c>
      <c r="EN166" s="666" t="b">
        <f t="shared" si="122"/>
        <v>1</v>
      </c>
      <c r="EO166" s="401"/>
    </row>
    <row r="167" spans="1:145">
      <c r="A167" s="489" t="s">
        <v>732</v>
      </c>
      <c r="B167" s="490" t="s">
        <v>118</v>
      </c>
      <c r="C167" s="489">
        <v>140085</v>
      </c>
      <c r="D167" s="491">
        <v>12</v>
      </c>
      <c r="E167" s="414"/>
      <c r="F167" s="416"/>
      <c r="G167" s="416"/>
      <c r="H167" s="416"/>
      <c r="I167" s="417"/>
      <c r="J167" s="417"/>
      <c r="K167" s="419"/>
      <c r="L167" s="414"/>
      <c r="M167" s="416"/>
      <c r="N167" s="416"/>
      <c r="O167" s="448"/>
      <c r="P167" s="448"/>
      <c r="Q167" s="416"/>
      <c r="R167" s="416"/>
      <c r="S167" s="416"/>
      <c r="T167" s="416"/>
      <c r="U167" s="416"/>
      <c r="V167" s="417"/>
      <c r="W167" s="419"/>
      <c r="X167" s="414"/>
      <c r="Y167" s="416"/>
      <c r="Z167" s="416"/>
      <c r="AA167" s="448"/>
      <c r="AB167" s="448"/>
      <c r="AC167" s="416"/>
      <c r="AD167" s="416"/>
      <c r="AE167" s="416"/>
      <c r="AF167" s="416"/>
      <c r="AG167" s="416"/>
      <c r="AH167" s="417"/>
      <c r="AI167" s="419"/>
      <c r="AJ167" s="420" t="str">
        <f t="shared" si="131"/>
        <v xml:space="preserve"> </v>
      </c>
      <c r="AK167" s="421" t="str">
        <f t="shared" si="132"/>
        <v xml:space="preserve"> </v>
      </c>
      <c r="AL167" s="421" t="str">
        <f t="shared" si="133"/>
        <v xml:space="preserve"> </v>
      </c>
      <c r="AM167" s="421" t="str">
        <f t="shared" si="134"/>
        <v xml:space="preserve"> </v>
      </c>
      <c r="AN167" s="421" t="str">
        <f t="shared" si="135"/>
        <v xml:space="preserve"> </v>
      </c>
      <c r="AO167" s="421" t="str">
        <f t="shared" si="136"/>
        <v xml:space="preserve"> </v>
      </c>
      <c r="AP167" s="421" t="str">
        <f t="shared" si="137"/>
        <v xml:space="preserve"> </v>
      </c>
      <c r="AQ167" s="421" t="str">
        <f t="shared" si="138"/>
        <v xml:space="preserve"> </v>
      </c>
      <c r="AR167" s="421" t="str">
        <f t="shared" si="139"/>
        <v xml:space="preserve"> </v>
      </c>
      <c r="AS167" s="421" t="str">
        <f t="shared" si="140"/>
        <v xml:space="preserve"> </v>
      </c>
      <c r="AT167" s="421" t="str">
        <f t="shared" si="141"/>
        <v xml:space="preserve"> </v>
      </c>
      <c r="AU167" s="422" t="str">
        <f t="shared" si="142"/>
        <v xml:space="preserve"> </v>
      </c>
      <c r="AV167" s="423"/>
      <c r="AW167" s="417"/>
      <c r="AX167" s="419"/>
      <c r="AY167" s="414"/>
      <c r="AZ167" s="417"/>
      <c r="BA167" s="419"/>
      <c r="BB167" s="420" t="str">
        <f t="shared" si="143"/>
        <v xml:space="preserve"> </v>
      </c>
      <c r="BC167" s="421" t="str">
        <f t="shared" si="144"/>
        <v xml:space="preserve"> </v>
      </c>
      <c r="BD167" s="422" t="str">
        <f t="shared" si="145"/>
        <v xml:space="preserve"> </v>
      </c>
      <c r="BE167" s="176"/>
      <c r="BF167" s="417"/>
      <c r="BG167" s="419"/>
      <c r="BH167" s="178"/>
      <c r="BI167" s="417"/>
      <c r="BJ167" s="419"/>
      <c r="BK167" s="178"/>
      <c r="BL167" s="417"/>
      <c r="BM167" s="419"/>
      <c r="BN167" s="426" t="str">
        <f t="shared" si="123"/>
        <v/>
      </c>
      <c r="BO167" s="427" t="str">
        <f t="shared" si="124"/>
        <v/>
      </c>
      <c r="BP167" s="428" t="str">
        <f t="shared" si="125"/>
        <v/>
      </c>
      <c r="BQ167" s="178"/>
      <c r="BR167" s="417"/>
      <c r="BS167" s="419"/>
      <c r="BT167" s="198">
        <v>1040</v>
      </c>
      <c r="BU167" s="177">
        <v>957</v>
      </c>
      <c r="BV167" s="177">
        <v>960</v>
      </c>
      <c r="BW167" s="417">
        <v>1047</v>
      </c>
      <c r="BX167" s="417">
        <v>1126</v>
      </c>
      <c r="BY167" s="492">
        <v>1215</v>
      </c>
      <c r="BZ167" s="177">
        <v>517</v>
      </c>
      <c r="CA167" s="177">
        <v>460</v>
      </c>
      <c r="CB167" s="177">
        <v>496</v>
      </c>
      <c r="CC167" s="177">
        <v>447</v>
      </c>
      <c r="CD167" s="177">
        <v>360</v>
      </c>
      <c r="CE167" s="177">
        <v>505</v>
      </c>
      <c r="CF167" s="417">
        <v>616</v>
      </c>
      <c r="CG167" s="492">
        <v>466</v>
      </c>
      <c r="CH167" s="178"/>
      <c r="CI167" s="177"/>
      <c r="CJ167" s="177"/>
      <c r="CK167" s="177"/>
      <c r="CL167" s="177"/>
      <c r="CM167" s="177"/>
      <c r="CN167" s="417"/>
      <c r="CO167" s="419"/>
      <c r="CP167" s="421">
        <f t="shared" si="157"/>
        <v>517</v>
      </c>
      <c r="CQ167" s="421">
        <f t="shared" si="158"/>
        <v>460</v>
      </c>
      <c r="CR167" s="421">
        <f t="shared" si="148"/>
        <v>496</v>
      </c>
      <c r="CS167" s="421">
        <f t="shared" si="149"/>
        <v>447</v>
      </c>
      <c r="CT167" s="421">
        <f t="shared" si="150"/>
        <v>360</v>
      </c>
      <c r="CU167" s="421">
        <f t="shared" si="151"/>
        <v>505</v>
      </c>
      <c r="CV167" s="421">
        <f t="shared" si="152"/>
        <v>616</v>
      </c>
      <c r="CW167" s="429">
        <f t="shared" si="153"/>
        <v>466</v>
      </c>
      <c r="CX167" s="449">
        <v>289</v>
      </c>
      <c r="CY167" s="417">
        <v>385</v>
      </c>
      <c r="CZ167" s="494">
        <v>250</v>
      </c>
      <c r="DA167" s="432">
        <v>6</v>
      </c>
      <c r="DB167" s="417">
        <v>10</v>
      </c>
      <c r="DC167" s="495">
        <v>8</v>
      </c>
      <c r="DD167" s="430">
        <f t="shared" si="154"/>
        <v>210</v>
      </c>
      <c r="DE167" s="431">
        <f t="shared" si="155"/>
        <v>221</v>
      </c>
      <c r="DF167" s="428">
        <f t="shared" si="156"/>
        <v>208</v>
      </c>
      <c r="DG167" s="450">
        <v>214</v>
      </c>
      <c r="DH167" s="417">
        <v>132</v>
      </c>
      <c r="DI167" s="496">
        <v>226</v>
      </c>
      <c r="DJ167" s="432">
        <v>23</v>
      </c>
      <c r="DK167" s="417">
        <v>29</v>
      </c>
      <c r="DL167" s="497">
        <v>33</v>
      </c>
      <c r="DM167" s="432">
        <v>27</v>
      </c>
      <c r="DN167" s="417">
        <v>17</v>
      </c>
      <c r="DO167" s="498">
        <v>18</v>
      </c>
      <c r="DP167" s="430">
        <f t="shared" si="126"/>
        <v>183</v>
      </c>
      <c r="DQ167" s="431">
        <f t="shared" si="127"/>
        <v>182</v>
      </c>
      <c r="DR167" s="428">
        <f t="shared" si="128"/>
        <v>228</v>
      </c>
      <c r="DS167" s="432">
        <v>210</v>
      </c>
      <c r="DT167" s="417">
        <v>215</v>
      </c>
      <c r="DU167" s="896">
        <v>230</v>
      </c>
      <c r="DV167" s="402"/>
      <c r="DW167" s="669" t="b">
        <f t="shared" si="107"/>
        <v>0</v>
      </c>
      <c r="DX167" s="663" t="b">
        <f t="shared" si="108"/>
        <v>0</v>
      </c>
      <c r="DY167" s="666" t="b">
        <f t="shared" si="109"/>
        <v>1</v>
      </c>
      <c r="DZ167" s="663" t="b">
        <f t="shared" si="110"/>
        <v>0</v>
      </c>
      <c r="EA167" s="663" t="b">
        <f t="shared" si="111"/>
        <v>0</v>
      </c>
      <c r="EB167" s="666" t="b">
        <f t="shared" si="112"/>
        <v>1</v>
      </c>
      <c r="EC167" s="663" t="b">
        <f t="shared" si="113"/>
        <v>0</v>
      </c>
      <c r="ED167" s="663" t="b">
        <f t="shared" si="129"/>
        <v>0</v>
      </c>
      <c r="EE167" s="666" t="b">
        <f t="shared" si="114"/>
        <v>1</v>
      </c>
      <c r="EF167" s="665" t="b">
        <f t="shared" si="115"/>
        <v>1</v>
      </c>
      <c r="EG167" s="663" t="b">
        <f t="shared" si="116"/>
        <v>1</v>
      </c>
      <c r="EH167" s="666" t="b">
        <f t="shared" si="117"/>
        <v>1</v>
      </c>
      <c r="EI167" s="663" t="b">
        <f t="shared" si="118"/>
        <v>1</v>
      </c>
      <c r="EJ167" s="663" t="b">
        <f t="shared" si="119"/>
        <v>1</v>
      </c>
      <c r="EK167" s="666" t="b">
        <f t="shared" si="120"/>
        <v>1</v>
      </c>
      <c r="EL167" s="663" t="b">
        <f t="shared" si="121"/>
        <v>1</v>
      </c>
      <c r="EM167" s="663" t="b">
        <f t="shared" si="130"/>
        <v>1</v>
      </c>
      <c r="EN167" s="666" t="b">
        <f t="shared" si="122"/>
        <v>1</v>
      </c>
      <c r="EO167" s="401"/>
    </row>
    <row r="168" spans="1:145">
      <c r="A168" s="489" t="s">
        <v>732</v>
      </c>
      <c r="B168" s="490" t="s">
        <v>119</v>
      </c>
      <c r="C168" s="489">
        <v>140599</v>
      </c>
      <c r="D168" s="491">
        <v>12</v>
      </c>
      <c r="E168" s="414"/>
      <c r="F168" s="416"/>
      <c r="G168" s="416"/>
      <c r="H168" s="416"/>
      <c r="I168" s="417"/>
      <c r="J168" s="417"/>
      <c r="K168" s="419"/>
      <c r="L168" s="414"/>
      <c r="M168" s="416"/>
      <c r="N168" s="416"/>
      <c r="O168" s="448"/>
      <c r="P168" s="448"/>
      <c r="Q168" s="416"/>
      <c r="R168" s="416"/>
      <c r="S168" s="416"/>
      <c r="T168" s="416"/>
      <c r="U168" s="416"/>
      <c r="V168" s="417"/>
      <c r="W168" s="419"/>
      <c r="X168" s="414"/>
      <c r="Y168" s="416"/>
      <c r="Z168" s="416"/>
      <c r="AA168" s="448"/>
      <c r="AB168" s="448"/>
      <c r="AC168" s="416"/>
      <c r="AD168" s="416"/>
      <c r="AE168" s="416"/>
      <c r="AF168" s="416"/>
      <c r="AG168" s="416"/>
      <c r="AH168" s="417"/>
      <c r="AI168" s="419"/>
      <c r="AJ168" s="420" t="str">
        <f t="shared" si="131"/>
        <v xml:space="preserve"> </v>
      </c>
      <c r="AK168" s="421" t="str">
        <f t="shared" si="132"/>
        <v xml:space="preserve"> </v>
      </c>
      <c r="AL168" s="421" t="str">
        <f t="shared" si="133"/>
        <v xml:space="preserve"> </v>
      </c>
      <c r="AM168" s="421" t="str">
        <f t="shared" si="134"/>
        <v xml:space="preserve"> </v>
      </c>
      <c r="AN168" s="421" t="str">
        <f t="shared" si="135"/>
        <v xml:space="preserve"> </v>
      </c>
      <c r="AO168" s="421" t="str">
        <f t="shared" si="136"/>
        <v xml:space="preserve"> </v>
      </c>
      <c r="AP168" s="421" t="str">
        <f t="shared" si="137"/>
        <v xml:space="preserve"> </v>
      </c>
      <c r="AQ168" s="421" t="str">
        <f t="shared" si="138"/>
        <v xml:space="preserve"> </v>
      </c>
      <c r="AR168" s="421" t="str">
        <f t="shared" si="139"/>
        <v xml:space="preserve"> </v>
      </c>
      <c r="AS168" s="421" t="str">
        <f t="shared" si="140"/>
        <v xml:space="preserve"> </v>
      </c>
      <c r="AT168" s="421" t="str">
        <f t="shared" si="141"/>
        <v xml:space="preserve"> </v>
      </c>
      <c r="AU168" s="422" t="str">
        <f t="shared" si="142"/>
        <v xml:space="preserve"> </v>
      </c>
      <c r="AV168" s="423"/>
      <c r="AW168" s="417"/>
      <c r="AX168" s="419"/>
      <c r="AY168" s="414"/>
      <c r="AZ168" s="417"/>
      <c r="BA168" s="419"/>
      <c r="BB168" s="420" t="str">
        <f t="shared" si="143"/>
        <v xml:space="preserve"> </v>
      </c>
      <c r="BC168" s="421" t="str">
        <f t="shared" si="144"/>
        <v xml:space="preserve"> </v>
      </c>
      <c r="BD168" s="422" t="str">
        <f t="shared" si="145"/>
        <v xml:space="preserve"> </v>
      </c>
      <c r="BE168" s="176"/>
      <c r="BF168" s="417"/>
      <c r="BG168" s="419"/>
      <c r="BH168" s="178"/>
      <c r="BI168" s="417"/>
      <c r="BJ168" s="419"/>
      <c r="BK168" s="178"/>
      <c r="BL168" s="417"/>
      <c r="BM168" s="419"/>
      <c r="BN168" s="426" t="str">
        <f t="shared" si="123"/>
        <v/>
      </c>
      <c r="BO168" s="427" t="str">
        <f t="shared" si="124"/>
        <v/>
      </c>
      <c r="BP168" s="428" t="str">
        <f t="shared" si="125"/>
        <v/>
      </c>
      <c r="BQ168" s="178"/>
      <c r="BR168" s="417"/>
      <c r="BS168" s="419"/>
      <c r="BT168" s="198">
        <v>631</v>
      </c>
      <c r="BU168" s="177">
        <v>598</v>
      </c>
      <c r="BV168" s="177">
        <v>775</v>
      </c>
      <c r="BW168" s="417">
        <v>834</v>
      </c>
      <c r="BX168" s="417">
        <v>921</v>
      </c>
      <c r="BY168" s="492">
        <v>982</v>
      </c>
      <c r="BZ168" s="177">
        <v>237</v>
      </c>
      <c r="CA168" s="177">
        <v>225</v>
      </c>
      <c r="CB168" s="177">
        <v>266</v>
      </c>
      <c r="CC168" s="177">
        <v>277</v>
      </c>
      <c r="CD168" s="177">
        <v>238</v>
      </c>
      <c r="CE168" s="177">
        <v>254</v>
      </c>
      <c r="CF168" s="417">
        <v>272</v>
      </c>
      <c r="CG168" s="492">
        <v>302</v>
      </c>
      <c r="CH168" s="178"/>
      <c r="CI168" s="177"/>
      <c r="CJ168" s="177"/>
      <c r="CK168" s="177"/>
      <c r="CL168" s="177"/>
      <c r="CM168" s="177"/>
      <c r="CN168" s="417"/>
      <c r="CO168" s="419"/>
      <c r="CP168" s="421">
        <f t="shared" si="157"/>
        <v>237</v>
      </c>
      <c r="CQ168" s="421">
        <f t="shared" si="158"/>
        <v>225</v>
      </c>
      <c r="CR168" s="421">
        <f t="shared" si="148"/>
        <v>266</v>
      </c>
      <c r="CS168" s="421">
        <f t="shared" si="149"/>
        <v>277</v>
      </c>
      <c r="CT168" s="421">
        <f t="shared" si="150"/>
        <v>238</v>
      </c>
      <c r="CU168" s="421">
        <f t="shared" si="151"/>
        <v>254</v>
      </c>
      <c r="CV168" s="421">
        <f t="shared" si="152"/>
        <v>272</v>
      </c>
      <c r="CW168" s="429">
        <f t="shared" si="153"/>
        <v>302</v>
      </c>
      <c r="CX168" s="449">
        <v>132</v>
      </c>
      <c r="CY168" s="417">
        <v>144</v>
      </c>
      <c r="CZ168" s="494">
        <v>164</v>
      </c>
      <c r="DA168" s="432">
        <v>5</v>
      </c>
      <c r="DB168" s="417">
        <v>2</v>
      </c>
      <c r="DC168" s="495">
        <v>5</v>
      </c>
      <c r="DD168" s="430">
        <f t="shared" si="154"/>
        <v>117</v>
      </c>
      <c r="DE168" s="431">
        <f t="shared" si="155"/>
        <v>126</v>
      </c>
      <c r="DF168" s="428">
        <f t="shared" si="156"/>
        <v>133</v>
      </c>
      <c r="DG168" s="450">
        <v>110</v>
      </c>
      <c r="DH168" s="417">
        <v>107</v>
      </c>
      <c r="DI168" s="496">
        <v>113</v>
      </c>
      <c r="DJ168" s="432">
        <v>17</v>
      </c>
      <c r="DK168" s="417">
        <v>18</v>
      </c>
      <c r="DL168" s="497">
        <v>17</v>
      </c>
      <c r="DM168" s="432">
        <v>12</v>
      </c>
      <c r="DN168" s="417">
        <v>7</v>
      </c>
      <c r="DO168" s="498">
        <v>13</v>
      </c>
      <c r="DP168" s="430">
        <f t="shared" si="126"/>
        <v>138</v>
      </c>
      <c r="DQ168" s="431">
        <f t="shared" si="127"/>
        <v>106</v>
      </c>
      <c r="DR168" s="428">
        <f t="shared" si="128"/>
        <v>111</v>
      </c>
      <c r="DS168" s="432">
        <v>107</v>
      </c>
      <c r="DT168" s="417">
        <v>110</v>
      </c>
      <c r="DU168" s="896">
        <v>122</v>
      </c>
      <c r="DV168" s="402"/>
      <c r="DW168" s="669" t="b">
        <f t="shared" si="107"/>
        <v>0</v>
      </c>
      <c r="DX168" s="663" t="b">
        <f t="shared" si="108"/>
        <v>0</v>
      </c>
      <c r="DY168" s="666" t="b">
        <f t="shared" si="109"/>
        <v>1</v>
      </c>
      <c r="DZ168" s="663" t="b">
        <f t="shared" si="110"/>
        <v>0</v>
      </c>
      <c r="EA168" s="663" t="b">
        <f t="shared" si="111"/>
        <v>0</v>
      </c>
      <c r="EB168" s="666" t="b">
        <f t="shared" si="112"/>
        <v>1</v>
      </c>
      <c r="EC168" s="663" t="b">
        <f t="shared" si="113"/>
        <v>0</v>
      </c>
      <c r="ED168" s="663" t="b">
        <f t="shared" si="129"/>
        <v>0</v>
      </c>
      <c r="EE168" s="666" t="b">
        <f t="shared" si="114"/>
        <v>1</v>
      </c>
      <c r="EF168" s="665" t="b">
        <f t="shared" si="115"/>
        <v>1</v>
      </c>
      <c r="EG168" s="663" t="b">
        <f t="shared" si="116"/>
        <v>1</v>
      </c>
      <c r="EH168" s="666" t="b">
        <f t="shared" si="117"/>
        <v>1</v>
      </c>
      <c r="EI168" s="663" t="b">
        <f t="shared" si="118"/>
        <v>1</v>
      </c>
      <c r="EJ168" s="663" t="b">
        <f t="shared" si="119"/>
        <v>1</v>
      </c>
      <c r="EK168" s="666" t="b">
        <f t="shared" si="120"/>
        <v>1</v>
      </c>
      <c r="EL168" s="663" t="b">
        <f t="shared" si="121"/>
        <v>1</v>
      </c>
      <c r="EM168" s="663" t="b">
        <f t="shared" si="130"/>
        <v>1</v>
      </c>
      <c r="EN168" s="666" t="b">
        <f t="shared" si="122"/>
        <v>1</v>
      </c>
      <c r="EO168" s="401"/>
    </row>
    <row r="169" spans="1:145">
      <c r="A169" s="489" t="s">
        <v>732</v>
      </c>
      <c r="B169" s="490" t="s">
        <v>120</v>
      </c>
      <c r="C169" s="489">
        <v>140678</v>
      </c>
      <c r="D169" s="491">
        <v>12</v>
      </c>
      <c r="E169" s="414"/>
      <c r="F169" s="416"/>
      <c r="G169" s="416"/>
      <c r="H169" s="416"/>
      <c r="I169" s="417"/>
      <c r="J169" s="417"/>
      <c r="K169" s="419"/>
      <c r="L169" s="414"/>
      <c r="M169" s="416"/>
      <c r="N169" s="416"/>
      <c r="O169" s="448"/>
      <c r="P169" s="448"/>
      <c r="Q169" s="416"/>
      <c r="R169" s="416"/>
      <c r="S169" s="416"/>
      <c r="T169" s="416"/>
      <c r="U169" s="416"/>
      <c r="V169" s="417"/>
      <c r="W169" s="419"/>
      <c r="X169" s="414"/>
      <c r="Y169" s="416"/>
      <c r="Z169" s="416"/>
      <c r="AA169" s="448"/>
      <c r="AB169" s="448"/>
      <c r="AC169" s="416"/>
      <c r="AD169" s="416"/>
      <c r="AE169" s="416"/>
      <c r="AF169" s="416"/>
      <c r="AG169" s="416"/>
      <c r="AH169" s="417"/>
      <c r="AI169" s="419"/>
      <c r="AJ169" s="420" t="str">
        <f t="shared" si="131"/>
        <v xml:space="preserve"> </v>
      </c>
      <c r="AK169" s="421" t="str">
        <f t="shared" si="132"/>
        <v xml:space="preserve"> </v>
      </c>
      <c r="AL169" s="421" t="str">
        <f t="shared" si="133"/>
        <v xml:space="preserve"> </v>
      </c>
      <c r="AM169" s="421" t="str">
        <f t="shared" si="134"/>
        <v xml:space="preserve"> </v>
      </c>
      <c r="AN169" s="421" t="str">
        <f t="shared" si="135"/>
        <v xml:space="preserve"> </v>
      </c>
      <c r="AO169" s="421" t="str">
        <f t="shared" si="136"/>
        <v xml:space="preserve"> </v>
      </c>
      <c r="AP169" s="421" t="str">
        <f t="shared" si="137"/>
        <v xml:space="preserve"> </v>
      </c>
      <c r="AQ169" s="421" t="str">
        <f t="shared" si="138"/>
        <v xml:space="preserve"> </v>
      </c>
      <c r="AR169" s="421" t="str">
        <f t="shared" si="139"/>
        <v xml:space="preserve"> </v>
      </c>
      <c r="AS169" s="421" t="str">
        <f t="shared" si="140"/>
        <v xml:space="preserve"> </v>
      </c>
      <c r="AT169" s="421" t="str">
        <f t="shared" si="141"/>
        <v xml:space="preserve"> </v>
      </c>
      <c r="AU169" s="422" t="str">
        <f t="shared" si="142"/>
        <v xml:space="preserve"> </v>
      </c>
      <c r="AV169" s="423"/>
      <c r="AW169" s="417"/>
      <c r="AX169" s="419"/>
      <c r="AY169" s="414"/>
      <c r="AZ169" s="417"/>
      <c r="BA169" s="419"/>
      <c r="BB169" s="420" t="str">
        <f t="shared" si="143"/>
        <v xml:space="preserve"> </v>
      </c>
      <c r="BC169" s="421" t="str">
        <f t="shared" si="144"/>
        <v xml:space="preserve"> </v>
      </c>
      <c r="BD169" s="422" t="str">
        <f t="shared" si="145"/>
        <v xml:space="preserve"> </v>
      </c>
      <c r="BE169" s="176"/>
      <c r="BF169" s="417"/>
      <c r="BG169" s="419"/>
      <c r="BH169" s="178"/>
      <c r="BI169" s="417"/>
      <c r="BJ169" s="419"/>
      <c r="BK169" s="178"/>
      <c r="BL169" s="417"/>
      <c r="BM169" s="419"/>
      <c r="BN169" s="426" t="str">
        <f t="shared" si="123"/>
        <v/>
      </c>
      <c r="BO169" s="427" t="str">
        <f t="shared" si="124"/>
        <v/>
      </c>
      <c r="BP169" s="428" t="str">
        <f t="shared" si="125"/>
        <v/>
      </c>
      <c r="BQ169" s="178"/>
      <c r="BR169" s="417"/>
      <c r="BS169" s="419"/>
      <c r="BT169" s="198">
        <v>771</v>
      </c>
      <c r="BU169" s="177">
        <v>765</v>
      </c>
      <c r="BV169" s="177">
        <v>569</v>
      </c>
      <c r="BW169" s="417">
        <v>578</v>
      </c>
      <c r="BX169" s="417">
        <v>606</v>
      </c>
      <c r="BY169" s="492">
        <v>639</v>
      </c>
      <c r="BZ169" s="177">
        <v>419</v>
      </c>
      <c r="CA169" s="177">
        <v>395</v>
      </c>
      <c r="CB169" s="177">
        <v>388</v>
      </c>
      <c r="CC169" s="177">
        <v>337</v>
      </c>
      <c r="CD169" s="177">
        <v>349</v>
      </c>
      <c r="CE169" s="177">
        <v>386</v>
      </c>
      <c r="CF169" s="417">
        <v>389</v>
      </c>
      <c r="CG169" s="492">
        <v>428</v>
      </c>
      <c r="CH169" s="178"/>
      <c r="CI169" s="177"/>
      <c r="CJ169" s="177"/>
      <c r="CK169" s="177"/>
      <c r="CL169" s="177"/>
      <c r="CM169" s="177"/>
      <c r="CN169" s="417"/>
      <c r="CO169" s="419"/>
      <c r="CP169" s="421">
        <f t="shared" si="157"/>
        <v>419</v>
      </c>
      <c r="CQ169" s="421">
        <f t="shared" si="158"/>
        <v>395</v>
      </c>
      <c r="CR169" s="421">
        <f t="shared" si="148"/>
        <v>388</v>
      </c>
      <c r="CS169" s="421">
        <f t="shared" si="149"/>
        <v>337</v>
      </c>
      <c r="CT169" s="421">
        <f t="shared" si="150"/>
        <v>349</v>
      </c>
      <c r="CU169" s="421">
        <f t="shared" si="151"/>
        <v>386</v>
      </c>
      <c r="CV169" s="421">
        <f t="shared" si="152"/>
        <v>389</v>
      </c>
      <c r="CW169" s="429">
        <f t="shared" si="153"/>
        <v>428</v>
      </c>
      <c r="CX169" s="449">
        <v>256</v>
      </c>
      <c r="CY169" s="417">
        <v>227</v>
      </c>
      <c r="CZ169" s="494">
        <v>261</v>
      </c>
      <c r="DA169" s="432">
        <v>9</v>
      </c>
      <c r="DB169" s="417">
        <v>5</v>
      </c>
      <c r="DC169" s="495">
        <v>5</v>
      </c>
      <c r="DD169" s="430">
        <f t="shared" si="154"/>
        <v>121</v>
      </c>
      <c r="DE169" s="431">
        <f t="shared" si="155"/>
        <v>157</v>
      </c>
      <c r="DF169" s="428">
        <f t="shared" si="156"/>
        <v>162</v>
      </c>
      <c r="DG169" s="450">
        <v>160</v>
      </c>
      <c r="DH169" s="417">
        <v>146</v>
      </c>
      <c r="DI169" s="496">
        <v>200</v>
      </c>
      <c r="DJ169" s="432">
        <v>23</v>
      </c>
      <c r="DK169" s="417">
        <v>29</v>
      </c>
      <c r="DL169" s="497">
        <v>30</v>
      </c>
      <c r="DM169" s="432">
        <v>14</v>
      </c>
      <c r="DN169" s="417">
        <v>15</v>
      </c>
      <c r="DO169" s="498">
        <v>20</v>
      </c>
      <c r="DP169" s="430">
        <f t="shared" si="126"/>
        <v>140</v>
      </c>
      <c r="DQ169" s="431">
        <f t="shared" si="127"/>
        <v>159</v>
      </c>
      <c r="DR169" s="428">
        <f t="shared" si="128"/>
        <v>136</v>
      </c>
      <c r="DS169" s="432">
        <v>161</v>
      </c>
      <c r="DT169" s="417">
        <v>219</v>
      </c>
      <c r="DU169" s="896">
        <v>191</v>
      </c>
      <c r="DV169" s="402"/>
      <c r="DW169" s="669" t="b">
        <f t="shared" si="107"/>
        <v>0</v>
      </c>
      <c r="DX169" s="663" t="b">
        <f t="shared" si="108"/>
        <v>0</v>
      </c>
      <c r="DY169" s="666" t="b">
        <f t="shared" si="109"/>
        <v>1</v>
      </c>
      <c r="DZ169" s="663" t="b">
        <f t="shared" si="110"/>
        <v>0</v>
      </c>
      <c r="EA169" s="663" t="b">
        <f t="shared" si="111"/>
        <v>0</v>
      </c>
      <c r="EB169" s="666" t="b">
        <f t="shared" si="112"/>
        <v>1</v>
      </c>
      <c r="EC169" s="663" t="b">
        <f t="shared" si="113"/>
        <v>0</v>
      </c>
      <c r="ED169" s="663" t="b">
        <f t="shared" si="129"/>
        <v>0</v>
      </c>
      <c r="EE169" s="666" t="b">
        <f t="shared" si="114"/>
        <v>1</v>
      </c>
      <c r="EF169" s="665" t="b">
        <f t="shared" si="115"/>
        <v>1</v>
      </c>
      <c r="EG169" s="663" t="b">
        <f t="shared" si="116"/>
        <v>1</v>
      </c>
      <c r="EH169" s="666" t="b">
        <f t="shared" si="117"/>
        <v>1</v>
      </c>
      <c r="EI169" s="663" t="b">
        <f t="shared" si="118"/>
        <v>1</v>
      </c>
      <c r="EJ169" s="663" t="b">
        <f t="shared" si="119"/>
        <v>1</v>
      </c>
      <c r="EK169" s="666" t="b">
        <f t="shared" si="120"/>
        <v>1</v>
      </c>
      <c r="EL169" s="663" t="b">
        <f t="shared" si="121"/>
        <v>1</v>
      </c>
      <c r="EM169" s="663" t="b">
        <f t="shared" si="130"/>
        <v>1</v>
      </c>
      <c r="EN169" s="666" t="b">
        <f t="shared" si="122"/>
        <v>1</v>
      </c>
      <c r="EO169" s="401"/>
    </row>
    <row r="170" spans="1:145">
      <c r="A170" s="489" t="s">
        <v>732</v>
      </c>
      <c r="B170" s="490" t="s">
        <v>121</v>
      </c>
      <c r="C170" s="489">
        <v>366465</v>
      </c>
      <c r="D170" s="491">
        <v>12</v>
      </c>
      <c r="E170" s="414"/>
      <c r="F170" s="416"/>
      <c r="G170" s="416"/>
      <c r="H170" s="416"/>
      <c r="I170" s="417"/>
      <c r="J170" s="417"/>
      <c r="K170" s="419"/>
      <c r="L170" s="414"/>
      <c r="M170" s="416"/>
      <c r="N170" s="416"/>
      <c r="O170" s="448"/>
      <c r="P170" s="448"/>
      <c r="Q170" s="416"/>
      <c r="R170" s="416"/>
      <c r="S170" s="416"/>
      <c r="T170" s="416"/>
      <c r="U170" s="416"/>
      <c r="V170" s="417"/>
      <c r="W170" s="419"/>
      <c r="X170" s="414"/>
      <c r="Y170" s="416"/>
      <c r="Z170" s="416"/>
      <c r="AA170" s="448"/>
      <c r="AB170" s="448"/>
      <c r="AC170" s="416"/>
      <c r="AD170" s="416"/>
      <c r="AE170" s="416"/>
      <c r="AF170" s="416"/>
      <c r="AG170" s="416"/>
      <c r="AH170" s="417"/>
      <c r="AI170" s="419"/>
      <c r="AJ170" s="420" t="str">
        <f t="shared" si="131"/>
        <v xml:space="preserve"> </v>
      </c>
      <c r="AK170" s="421" t="str">
        <f t="shared" si="132"/>
        <v xml:space="preserve"> </v>
      </c>
      <c r="AL170" s="421" t="str">
        <f t="shared" si="133"/>
        <v xml:space="preserve"> </v>
      </c>
      <c r="AM170" s="421" t="str">
        <f t="shared" si="134"/>
        <v xml:space="preserve"> </v>
      </c>
      <c r="AN170" s="421" t="str">
        <f t="shared" si="135"/>
        <v xml:space="preserve"> </v>
      </c>
      <c r="AO170" s="421" t="str">
        <f t="shared" si="136"/>
        <v xml:space="preserve"> </v>
      </c>
      <c r="AP170" s="421" t="str">
        <f t="shared" si="137"/>
        <v xml:space="preserve"> </v>
      </c>
      <c r="AQ170" s="421" t="str">
        <f t="shared" si="138"/>
        <v xml:space="preserve"> </v>
      </c>
      <c r="AR170" s="421" t="str">
        <f t="shared" si="139"/>
        <v xml:space="preserve"> </v>
      </c>
      <c r="AS170" s="421" t="str">
        <f t="shared" si="140"/>
        <v xml:space="preserve"> </v>
      </c>
      <c r="AT170" s="421" t="str">
        <f t="shared" si="141"/>
        <v xml:space="preserve"> </v>
      </c>
      <c r="AU170" s="422" t="str">
        <f t="shared" si="142"/>
        <v xml:space="preserve"> </v>
      </c>
      <c r="AV170" s="423"/>
      <c r="AW170" s="417"/>
      <c r="AX170" s="419"/>
      <c r="AY170" s="414"/>
      <c r="AZ170" s="417"/>
      <c r="BA170" s="419"/>
      <c r="BB170" s="420" t="str">
        <f t="shared" si="143"/>
        <v xml:space="preserve"> </v>
      </c>
      <c r="BC170" s="421" t="str">
        <f t="shared" si="144"/>
        <v xml:space="preserve"> </v>
      </c>
      <c r="BD170" s="422" t="str">
        <f t="shared" si="145"/>
        <v xml:space="preserve"> </v>
      </c>
      <c r="BE170" s="176"/>
      <c r="BF170" s="417"/>
      <c r="BG170" s="419"/>
      <c r="BH170" s="178"/>
      <c r="BI170" s="417"/>
      <c r="BJ170" s="419"/>
      <c r="BK170" s="178"/>
      <c r="BL170" s="417"/>
      <c r="BM170" s="419"/>
      <c r="BN170" s="426" t="str">
        <f t="shared" si="123"/>
        <v/>
      </c>
      <c r="BO170" s="427" t="str">
        <f t="shared" si="124"/>
        <v/>
      </c>
      <c r="BP170" s="428" t="str">
        <f t="shared" si="125"/>
        <v/>
      </c>
      <c r="BQ170" s="178"/>
      <c r="BR170" s="417"/>
      <c r="BS170" s="419"/>
      <c r="BT170" s="198">
        <v>683</v>
      </c>
      <c r="BU170" s="177">
        <v>639</v>
      </c>
      <c r="BV170" s="177">
        <v>465</v>
      </c>
      <c r="BW170" s="417">
        <v>472</v>
      </c>
      <c r="BX170" s="417">
        <v>400</v>
      </c>
      <c r="BY170" s="492">
        <v>442</v>
      </c>
      <c r="BZ170" s="177">
        <v>312</v>
      </c>
      <c r="CA170" s="177">
        <v>260</v>
      </c>
      <c r="CB170" s="177">
        <v>254</v>
      </c>
      <c r="CC170" s="177">
        <v>276</v>
      </c>
      <c r="CD170" s="177">
        <v>245</v>
      </c>
      <c r="CE170" s="177">
        <v>224</v>
      </c>
      <c r="CF170" s="417">
        <v>193</v>
      </c>
      <c r="CG170" s="492">
        <v>194</v>
      </c>
      <c r="CH170" s="178"/>
      <c r="CI170" s="177"/>
      <c r="CJ170" s="177"/>
      <c r="CK170" s="177"/>
      <c r="CL170" s="177"/>
      <c r="CM170" s="177"/>
      <c r="CN170" s="417"/>
      <c r="CO170" s="419"/>
      <c r="CP170" s="421">
        <f t="shared" si="157"/>
        <v>312</v>
      </c>
      <c r="CQ170" s="421">
        <f t="shared" si="158"/>
        <v>260</v>
      </c>
      <c r="CR170" s="421">
        <f t="shared" si="148"/>
        <v>254</v>
      </c>
      <c r="CS170" s="421">
        <f t="shared" si="149"/>
        <v>276</v>
      </c>
      <c r="CT170" s="421">
        <f t="shared" si="150"/>
        <v>245</v>
      </c>
      <c r="CU170" s="421">
        <f t="shared" si="151"/>
        <v>224</v>
      </c>
      <c r="CV170" s="421">
        <f t="shared" si="152"/>
        <v>193</v>
      </c>
      <c r="CW170" s="429">
        <f t="shared" si="153"/>
        <v>194</v>
      </c>
      <c r="CX170" s="449">
        <v>102</v>
      </c>
      <c r="CY170" s="417">
        <v>104</v>
      </c>
      <c r="CZ170" s="494">
        <v>109</v>
      </c>
      <c r="DA170" s="432">
        <v>4</v>
      </c>
      <c r="DB170" s="417">
        <v>5</v>
      </c>
      <c r="DC170" s="495">
        <v>4</v>
      </c>
      <c r="DD170" s="430">
        <f t="shared" si="154"/>
        <v>118</v>
      </c>
      <c r="DE170" s="431">
        <f t="shared" si="155"/>
        <v>84</v>
      </c>
      <c r="DF170" s="428">
        <f t="shared" si="156"/>
        <v>81</v>
      </c>
      <c r="DG170" s="450">
        <v>103</v>
      </c>
      <c r="DH170" s="417">
        <v>91</v>
      </c>
      <c r="DI170" s="496">
        <v>83</v>
      </c>
      <c r="DJ170" s="432">
        <v>42</v>
      </c>
      <c r="DK170" s="417">
        <v>36</v>
      </c>
      <c r="DL170" s="497">
        <v>26</v>
      </c>
      <c r="DM170" s="432">
        <v>14</v>
      </c>
      <c r="DN170" s="417">
        <v>9</v>
      </c>
      <c r="DO170" s="498">
        <v>11</v>
      </c>
      <c r="DP170" s="430">
        <f t="shared" si="126"/>
        <v>117</v>
      </c>
      <c r="DQ170" s="431">
        <f t="shared" si="127"/>
        <v>109</v>
      </c>
      <c r="DR170" s="428">
        <f t="shared" si="128"/>
        <v>104</v>
      </c>
      <c r="DS170" s="432">
        <v>73</v>
      </c>
      <c r="DT170" s="417">
        <v>95</v>
      </c>
      <c r="DU170" s="896">
        <v>109</v>
      </c>
      <c r="DV170" s="402"/>
      <c r="DW170" s="669" t="b">
        <f t="shared" si="107"/>
        <v>0</v>
      </c>
      <c r="DX170" s="663" t="b">
        <f t="shared" si="108"/>
        <v>0</v>
      </c>
      <c r="DY170" s="666" t="b">
        <f t="shared" si="109"/>
        <v>1</v>
      </c>
      <c r="DZ170" s="663" t="b">
        <f t="shared" si="110"/>
        <v>0</v>
      </c>
      <c r="EA170" s="663" t="b">
        <f t="shared" si="111"/>
        <v>0</v>
      </c>
      <c r="EB170" s="666" t="b">
        <f t="shared" si="112"/>
        <v>1</v>
      </c>
      <c r="EC170" s="663" t="b">
        <f t="shared" si="113"/>
        <v>0</v>
      </c>
      <c r="ED170" s="663" t="b">
        <f t="shared" si="129"/>
        <v>0</v>
      </c>
      <c r="EE170" s="666" t="b">
        <f t="shared" si="114"/>
        <v>1</v>
      </c>
      <c r="EF170" s="665" t="b">
        <f t="shared" si="115"/>
        <v>1</v>
      </c>
      <c r="EG170" s="663" t="b">
        <f t="shared" si="116"/>
        <v>1</v>
      </c>
      <c r="EH170" s="666" t="b">
        <f t="shared" si="117"/>
        <v>1</v>
      </c>
      <c r="EI170" s="663" t="b">
        <f t="shared" si="118"/>
        <v>1</v>
      </c>
      <c r="EJ170" s="663" t="b">
        <f t="shared" si="119"/>
        <v>1</v>
      </c>
      <c r="EK170" s="666" t="b">
        <f t="shared" si="120"/>
        <v>1</v>
      </c>
      <c r="EL170" s="663" t="b">
        <f t="shared" si="121"/>
        <v>1</v>
      </c>
      <c r="EM170" s="663" t="b">
        <f t="shared" si="130"/>
        <v>1</v>
      </c>
      <c r="EN170" s="666" t="b">
        <f t="shared" si="122"/>
        <v>1</v>
      </c>
      <c r="EO170" s="401"/>
    </row>
    <row r="171" spans="1:145">
      <c r="A171" s="489" t="s">
        <v>732</v>
      </c>
      <c r="B171" s="490" t="s">
        <v>122</v>
      </c>
      <c r="C171" s="489">
        <v>248776</v>
      </c>
      <c r="D171" s="491">
        <v>12</v>
      </c>
      <c r="E171" s="414"/>
      <c r="F171" s="416"/>
      <c r="G171" s="416"/>
      <c r="H171" s="416"/>
      <c r="I171" s="417"/>
      <c r="J171" s="417"/>
      <c r="K171" s="419"/>
      <c r="L171" s="414"/>
      <c r="M171" s="416"/>
      <c r="N171" s="416"/>
      <c r="O171" s="448"/>
      <c r="P171" s="448"/>
      <c r="Q171" s="416"/>
      <c r="R171" s="416"/>
      <c r="S171" s="416"/>
      <c r="T171" s="416"/>
      <c r="U171" s="416"/>
      <c r="V171" s="417"/>
      <c r="W171" s="419"/>
      <c r="X171" s="414"/>
      <c r="Y171" s="416"/>
      <c r="Z171" s="416"/>
      <c r="AA171" s="448"/>
      <c r="AB171" s="448"/>
      <c r="AC171" s="416"/>
      <c r="AD171" s="416"/>
      <c r="AE171" s="416"/>
      <c r="AF171" s="416"/>
      <c r="AG171" s="416"/>
      <c r="AH171" s="417"/>
      <c r="AI171" s="419"/>
      <c r="AJ171" s="420" t="str">
        <f t="shared" si="131"/>
        <v xml:space="preserve"> </v>
      </c>
      <c r="AK171" s="421" t="str">
        <f t="shared" si="132"/>
        <v xml:space="preserve"> </v>
      </c>
      <c r="AL171" s="421" t="str">
        <f t="shared" si="133"/>
        <v xml:space="preserve"> </v>
      </c>
      <c r="AM171" s="421" t="str">
        <f t="shared" si="134"/>
        <v xml:space="preserve"> </v>
      </c>
      <c r="AN171" s="421" t="str">
        <f t="shared" si="135"/>
        <v xml:space="preserve"> </v>
      </c>
      <c r="AO171" s="421" t="str">
        <f t="shared" si="136"/>
        <v xml:space="preserve"> </v>
      </c>
      <c r="AP171" s="421" t="str">
        <f t="shared" si="137"/>
        <v xml:space="preserve"> </v>
      </c>
      <c r="AQ171" s="421" t="str">
        <f t="shared" si="138"/>
        <v xml:space="preserve"> </v>
      </c>
      <c r="AR171" s="421" t="str">
        <f t="shared" si="139"/>
        <v xml:space="preserve"> </v>
      </c>
      <c r="AS171" s="421" t="str">
        <f t="shared" si="140"/>
        <v xml:space="preserve"> </v>
      </c>
      <c r="AT171" s="421" t="str">
        <f t="shared" si="141"/>
        <v xml:space="preserve"> </v>
      </c>
      <c r="AU171" s="422" t="str">
        <f t="shared" si="142"/>
        <v xml:space="preserve"> </v>
      </c>
      <c r="AV171" s="423"/>
      <c r="AW171" s="417"/>
      <c r="AX171" s="419"/>
      <c r="AY171" s="414"/>
      <c r="AZ171" s="417"/>
      <c r="BA171" s="419"/>
      <c r="BB171" s="420" t="str">
        <f t="shared" si="143"/>
        <v xml:space="preserve"> </v>
      </c>
      <c r="BC171" s="421" t="str">
        <f t="shared" si="144"/>
        <v xml:space="preserve"> </v>
      </c>
      <c r="BD171" s="422" t="str">
        <f t="shared" si="145"/>
        <v xml:space="preserve"> </v>
      </c>
      <c r="BE171" s="176"/>
      <c r="BF171" s="417"/>
      <c r="BG171" s="419"/>
      <c r="BH171" s="178"/>
      <c r="BI171" s="417"/>
      <c r="BJ171" s="419"/>
      <c r="BK171" s="178"/>
      <c r="BL171" s="417"/>
      <c r="BM171" s="419"/>
      <c r="BN171" s="426" t="str">
        <f t="shared" si="123"/>
        <v/>
      </c>
      <c r="BO171" s="427" t="str">
        <f t="shared" si="124"/>
        <v/>
      </c>
      <c r="BP171" s="428" t="str">
        <f t="shared" si="125"/>
        <v/>
      </c>
      <c r="BQ171" s="178"/>
      <c r="BR171" s="417"/>
      <c r="BS171" s="419"/>
      <c r="BT171" s="198">
        <v>313</v>
      </c>
      <c r="BU171" s="177">
        <v>524</v>
      </c>
      <c r="BV171" s="177">
        <v>585</v>
      </c>
      <c r="BW171" s="417">
        <v>479</v>
      </c>
      <c r="BX171" s="417">
        <v>603</v>
      </c>
      <c r="BY171" s="492">
        <v>547</v>
      </c>
      <c r="BZ171" s="177">
        <v>72</v>
      </c>
      <c r="CA171" s="177">
        <v>71</v>
      </c>
      <c r="CB171" s="177">
        <v>96</v>
      </c>
      <c r="CC171" s="177">
        <v>183</v>
      </c>
      <c r="CD171" s="177">
        <v>130</v>
      </c>
      <c r="CE171" s="177">
        <v>104</v>
      </c>
      <c r="CF171" s="417">
        <v>122</v>
      </c>
      <c r="CG171" s="492">
        <v>82</v>
      </c>
      <c r="CH171" s="178"/>
      <c r="CI171" s="177"/>
      <c r="CJ171" s="177"/>
      <c r="CK171" s="177"/>
      <c r="CL171" s="177"/>
      <c r="CM171" s="177"/>
      <c r="CN171" s="417"/>
      <c r="CO171" s="419"/>
      <c r="CP171" s="421">
        <f t="shared" si="157"/>
        <v>72</v>
      </c>
      <c r="CQ171" s="421">
        <f t="shared" si="158"/>
        <v>71</v>
      </c>
      <c r="CR171" s="421">
        <f t="shared" si="148"/>
        <v>96</v>
      </c>
      <c r="CS171" s="421">
        <f t="shared" si="149"/>
        <v>183</v>
      </c>
      <c r="CT171" s="421">
        <f t="shared" si="150"/>
        <v>130</v>
      </c>
      <c r="CU171" s="421">
        <f t="shared" si="151"/>
        <v>104</v>
      </c>
      <c r="CV171" s="421">
        <f t="shared" si="152"/>
        <v>122</v>
      </c>
      <c r="CW171" s="429">
        <f t="shared" si="153"/>
        <v>82</v>
      </c>
      <c r="CX171" s="449">
        <v>51</v>
      </c>
      <c r="CY171" s="417">
        <v>63</v>
      </c>
      <c r="CZ171" s="494">
        <v>42</v>
      </c>
      <c r="DA171" s="432">
        <v>1</v>
      </c>
      <c r="DB171" s="417">
        <v>2</v>
      </c>
      <c r="DC171" s="495">
        <v>0</v>
      </c>
      <c r="DD171" s="430">
        <f t="shared" si="154"/>
        <v>52</v>
      </c>
      <c r="DE171" s="431">
        <f t="shared" si="155"/>
        <v>57</v>
      </c>
      <c r="DF171" s="428">
        <f t="shared" si="156"/>
        <v>40</v>
      </c>
      <c r="DG171" s="450">
        <v>104</v>
      </c>
      <c r="DH171" s="417">
        <v>45</v>
      </c>
      <c r="DI171" s="496">
        <v>41</v>
      </c>
      <c r="DJ171" s="432">
        <v>33</v>
      </c>
      <c r="DK171" s="417">
        <v>17</v>
      </c>
      <c r="DL171" s="497">
        <v>16</v>
      </c>
      <c r="DM171" s="432">
        <v>3</v>
      </c>
      <c r="DN171" s="417">
        <v>8</v>
      </c>
      <c r="DO171" s="498">
        <v>3</v>
      </c>
      <c r="DP171" s="430">
        <f t="shared" si="126"/>
        <v>43</v>
      </c>
      <c r="DQ171" s="431">
        <f t="shared" si="127"/>
        <v>60</v>
      </c>
      <c r="DR171" s="428">
        <f t="shared" si="128"/>
        <v>44</v>
      </c>
      <c r="DS171" s="432">
        <v>39</v>
      </c>
      <c r="DT171" s="417">
        <v>42</v>
      </c>
      <c r="DU171" s="896">
        <v>64</v>
      </c>
      <c r="DV171" s="402"/>
      <c r="DW171" s="669" t="b">
        <f t="shared" si="107"/>
        <v>0</v>
      </c>
      <c r="DX171" s="663" t="b">
        <f t="shared" si="108"/>
        <v>0</v>
      </c>
      <c r="DY171" s="666" t="b">
        <f t="shared" si="109"/>
        <v>1</v>
      </c>
      <c r="DZ171" s="663" t="b">
        <f t="shared" si="110"/>
        <v>0</v>
      </c>
      <c r="EA171" s="663" t="b">
        <f t="shared" si="111"/>
        <v>0</v>
      </c>
      <c r="EB171" s="666" t="b">
        <f t="shared" si="112"/>
        <v>1</v>
      </c>
      <c r="EC171" s="663" t="b">
        <f t="shared" si="113"/>
        <v>0</v>
      </c>
      <c r="ED171" s="663" t="b">
        <f t="shared" si="129"/>
        <v>0</v>
      </c>
      <c r="EE171" s="666" t="b">
        <f t="shared" si="114"/>
        <v>1</v>
      </c>
      <c r="EF171" s="665" t="b">
        <f t="shared" si="115"/>
        <v>1</v>
      </c>
      <c r="EG171" s="663" t="b">
        <f t="shared" si="116"/>
        <v>1</v>
      </c>
      <c r="EH171" s="666" t="b">
        <f t="shared" si="117"/>
        <v>1</v>
      </c>
      <c r="EI171" s="663" t="b">
        <f t="shared" si="118"/>
        <v>1</v>
      </c>
      <c r="EJ171" s="663" t="b">
        <f t="shared" si="119"/>
        <v>1</v>
      </c>
      <c r="EK171" s="666" t="b">
        <f t="shared" si="120"/>
        <v>1</v>
      </c>
      <c r="EL171" s="663" t="b">
        <f t="shared" si="121"/>
        <v>1</v>
      </c>
      <c r="EM171" s="663" t="b">
        <f t="shared" si="130"/>
        <v>1</v>
      </c>
      <c r="EN171" s="666" t="b">
        <f t="shared" si="122"/>
        <v>1</v>
      </c>
      <c r="EO171" s="401"/>
    </row>
    <row r="172" spans="1:145">
      <c r="A172" s="489" t="s">
        <v>732</v>
      </c>
      <c r="B172" s="490" t="s">
        <v>123</v>
      </c>
      <c r="C172" s="489">
        <v>140942</v>
      </c>
      <c r="D172" s="491">
        <v>12</v>
      </c>
      <c r="E172" s="414"/>
      <c r="F172" s="416"/>
      <c r="G172" s="416"/>
      <c r="H172" s="416"/>
      <c r="I172" s="417"/>
      <c r="J172" s="417"/>
      <c r="K172" s="419"/>
      <c r="L172" s="414"/>
      <c r="M172" s="416"/>
      <c r="N172" s="416"/>
      <c r="O172" s="448"/>
      <c r="P172" s="448"/>
      <c r="Q172" s="416"/>
      <c r="R172" s="416"/>
      <c r="S172" s="416"/>
      <c r="T172" s="416"/>
      <c r="U172" s="416"/>
      <c r="V172" s="417"/>
      <c r="W172" s="419"/>
      <c r="X172" s="414"/>
      <c r="Y172" s="416"/>
      <c r="Z172" s="416"/>
      <c r="AA172" s="448"/>
      <c r="AB172" s="448"/>
      <c r="AC172" s="416"/>
      <c r="AD172" s="416"/>
      <c r="AE172" s="416"/>
      <c r="AF172" s="416"/>
      <c r="AG172" s="416"/>
      <c r="AH172" s="417"/>
      <c r="AI172" s="419"/>
      <c r="AJ172" s="420" t="str">
        <f t="shared" si="131"/>
        <v xml:space="preserve"> </v>
      </c>
      <c r="AK172" s="421" t="str">
        <f t="shared" si="132"/>
        <v xml:space="preserve"> </v>
      </c>
      <c r="AL172" s="421" t="str">
        <f t="shared" si="133"/>
        <v xml:space="preserve"> </v>
      </c>
      <c r="AM172" s="421" t="str">
        <f t="shared" si="134"/>
        <v xml:space="preserve"> </v>
      </c>
      <c r="AN172" s="421" t="str">
        <f t="shared" si="135"/>
        <v xml:space="preserve"> </v>
      </c>
      <c r="AO172" s="421" t="str">
        <f t="shared" si="136"/>
        <v xml:space="preserve"> </v>
      </c>
      <c r="AP172" s="421" t="str">
        <f t="shared" si="137"/>
        <v xml:space="preserve"> </v>
      </c>
      <c r="AQ172" s="421" t="str">
        <f t="shared" si="138"/>
        <v xml:space="preserve"> </v>
      </c>
      <c r="AR172" s="421" t="str">
        <f t="shared" si="139"/>
        <v xml:space="preserve"> </v>
      </c>
      <c r="AS172" s="421" t="str">
        <f t="shared" si="140"/>
        <v xml:space="preserve"> </v>
      </c>
      <c r="AT172" s="421" t="str">
        <f t="shared" si="141"/>
        <v xml:space="preserve"> </v>
      </c>
      <c r="AU172" s="422" t="str">
        <f t="shared" si="142"/>
        <v xml:space="preserve"> </v>
      </c>
      <c r="AV172" s="423"/>
      <c r="AW172" s="417"/>
      <c r="AX172" s="419"/>
      <c r="AY172" s="414"/>
      <c r="AZ172" s="417"/>
      <c r="BA172" s="419"/>
      <c r="BB172" s="420" t="str">
        <f t="shared" si="143"/>
        <v xml:space="preserve"> </v>
      </c>
      <c r="BC172" s="421" t="str">
        <f t="shared" si="144"/>
        <v xml:space="preserve"> </v>
      </c>
      <c r="BD172" s="422" t="str">
        <f t="shared" si="145"/>
        <v xml:space="preserve"> </v>
      </c>
      <c r="BE172" s="176"/>
      <c r="BF172" s="417"/>
      <c r="BG172" s="419"/>
      <c r="BH172" s="178"/>
      <c r="BI172" s="417"/>
      <c r="BJ172" s="419"/>
      <c r="BK172" s="178"/>
      <c r="BL172" s="417"/>
      <c r="BM172" s="419"/>
      <c r="BN172" s="426" t="str">
        <f t="shared" si="123"/>
        <v/>
      </c>
      <c r="BO172" s="427" t="str">
        <f t="shared" si="124"/>
        <v/>
      </c>
      <c r="BP172" s="428" t="str">
        <f t="shared" si="125"/>
        <v/>
      </c>
      <c r="BQ172" s="178"/>
      <c r="BR172" s="417"/>
      <c r="BS172" s="419"/>
      <c r="BT172" s="198">
        <v>1253</v>
      </c>
      <c r="BU172" s="177">
        <v>1084</v>
      </c>
      <c r="BV172" s="177">
        <v>1105</v>
      </c>
      <c r="BW172" s="417">
        <v>1202</v>
      </c>
      <c r="BX172" s="417">
        <v>1252</v>
      </c>
      <c r="BY172" s="492">
        <v>1503</v>
      </c>
      <c r="BZ172" s="177">
        <v>449</v>
      </c>
      <c r="CA172" s="177">
        <v>537</v>
      </c>
      <c r="CB172" s="177">
        <v>445</v>
      </c>
      <c r="CC172" s="177">
        <v>419</v>
      </c>
      <c r="CD172" s="177">
        <v>427</v>
      </c>
      <c r="CE172" s="177">
        <v>475</v>
      </c>
      <c r="CF172" s="417">
        <v>486</v>
      </c>
      <c r="CG172" s="492">
        <v>538</v>
      </c>
      <c r="CH172" s="178"/>
      <c r="CI172" s="177"/>
      <c r="CJ172" s="177"/>
      <c r="CK172" s="177"/>
      <c r="CL172" s="177"/>
      <c r="CM172" s="177"/>
      <c r="CN172" s="417"/>
      <c r="CO172" s="419"/>
      <c r="CP172" s="421">
        <f t="shared" si="157"/>
        <v>449</v>
      </c>
      <c r="CQ172" s="421">
        <f t="shared" si="158"/>
        <v>537</v>
      </c>
      <c r="CR172" s="421">
        <f t="shared" si="148"/>
        <v>445</v>
      </c>
      <c r="CS172" s="421">
        <f t="shared" si="149"/>
        <v>419</v>
      </c>
      <c r="CT172" s="421">
        <f t="shared" si="150"/>
        <v>427</v>
      </c>
      <c r="CU172" s="421">
        <f t="shared" si="151"/>
        <v>475</v>
      </c>
      <c r="CV172" s="421">
        <f t="shared" si="152"/>
        <v>486</v>
      </c>
      <c r="CW172" s="429">
        <f t="shared" si="153"/>
        <v>538</v>
      </c>
      <c r="CX172" s="449">
        <v>215</v>
      </c>
      <c r="CY172" s="417">
        <v>236</v>
      </c>
      <c r="CZ172" s="494">
        <v>284</v>
      </c>
      <c r="DA172" s="432">
        <v>4</v>
      </c>
      <c r="DB172" s="417">
        <v>5</v>
      </c>
      <c r="DC172" s="495">
        <v>8</v>
      </c>
      <c r="DD172" s="430">
        <f t="shared" si="154"/>
        <v>256</v>
      </c>
      <c r="DE172" s="431">
        <f t="shared" si="155"/>
        <v>245</v>
      </c>
      <c r="DF172" s="428">
        <f t="shared" si="156"/>
        <v>246</v>
      </c>
      <c r="DG172" s="450">
        <v>104</v>
      </c>
      <c r="DH172" s="417">
        <v>109</v>
      </c>
      <c r="DI172" s="496">
        <v>133</v>
      </c>
      <c r="DJ172" s="432">
        <v>44</v>
      </c>
      <c r="DK172" s="417">
        <v>32</v>
      </c>
      <c r="DL172" s="497">
        <v>50</v>
      </c>
      <c r="DM172" s="432">
        <v>9</v>
      </c>
      <c r="DN172" s="417">
        <v>9</v>
      </c>
      <c r="DO172" s="498">
        <v>12</v>
      </c>
      <c r="DP172" s="430">
        <f t="shared" si="126"/>
        <v>262</v>
      </c>
      <c r="DQ172" s="431">
        <f t="shared" si="127"/>
        <v>277</v>
      </c>
      <c r="DR172" s="428">
        <f t="shared" si="128"/>
        <v>280</v>
      </c>
      <c r="DS172" s="432">
        <v>124</v>
      </c>
      <c r="DT172" s="417">
        <v>155</v>
      </c>
      <c r="DU172" s="896">
        <v>152</v>
      </c>
      <c r="DV172" s="402"/>
      <c r="DW172" s="669" t="b">
        <f t="shared" si="107"/>
        <v>0</v>
      </c>
      <c r="DX172" s="663" t="b">
        <f t="shared" si="108"/>
        <v>0</v>
      </c>
      <c r="DY172" s="666" t="b">
        <f t="shared" si="109"/>
        <v>1</v>
      </c>
      <c r="DZ172" s="663" t="b">
        <f t="shared" si="110"/>
        <v>0</v>
      </c>
      <c r="EA172" s="663" t="b">
        <f t="shared" si="111"/>
        <v>0</v>
      </c>
      <c r="EB172" s="666" t="b">
        <f t="shared" si="112"/>
        <v>1</v>
      </c>
      <c r="EC172" s="663" t="b">
        <f t="shared" si="113"/>
        <v>0</v>
      </c>
      <c r="ED172" s="663" t="b">
        <f t="shared" si="129"/>
        <v>0</v>
      </c>
      <c r="EE172" s="666" t="b">
        <f t="shared" si="114"/>
        <v>1</v>
      </c>
      <c r="EF172" s="665" t="b">
        <f t="shared" si="115"/>
        <v>1</v>
      </c>
      <c r="EG172" s="663" t="b">
        <f t="shared" si="116"/>
        <v>1</v>
      </c>
      <c r="EH172" s="666" t="b">
        <f t="shared" si="117"/>
        <v>1</v>
      </c>
      <c r="EI172" s="663" t="b">
        <f t="shared" si="118"/>
        <v>1</v>
      </c>
      <c r="EJ172" s="663" t="b">
        <f t="shared" si="119"/>
        <v>1</v>
      </c>
      <c r="EK172" s="666" t="b">
        <f t="shared" si="120"/>
        <v>1</v>
      </c>
      <c r="EL172" s="663" t="b">
        <f t="shared" si="121"/>
        <v>1</v>
      </c>
      <c r="EM172" s="663" t="b">
        <f t="shared" si="130"/>
        <v>1</v>
      </c>
      <c r="EN172" s="666" t="b">
        <f t="shared" si="122"/>
        <v>1</v>
      </c>
      <c r="EO172" s="401"/>
    </row>
    <row r="173" spans="1:145">
      <c r="A173" s="489" t="s">
        <v>732</v>
      </c>
      <c r="B173" s="490" t="s">
        <v>125</v>
      </c>
      <c r="C173" s="489">
        <v>141006</v>
      </c>
      <c r="D173" s="491">
        <v>12</v>
      </c>
      <c r="E173" s="414"/>
      <c r="F173" s="416"/>
      <c r="G173" s="416"/>
      <c r="H173" s="416"/>
      <c r="I173" s="417"/>
      <c r="J173" s="417"/>
      <c r="K173" s="419"/>
      <c r="L173" s="414"/>
      <c r="M173" s="416"/>
      <c r="N173" s="416"/>
      <c r="O173" s="448"/>
      <c r="P173" s="448"/>
      <c r="Q173" s="416"/>
      <c r="R173" s="416"/>
      <c r="S173" s="416"/>
      <c r="T173" s="416"/>
      <c r="U173" s="416"/>
      <c r="V173" s="417"/>
      <c r="W173" s="419"/>
      <c r="X173" s="414"/>
      <c r="Y173" s="416"/>
      <c r="Z173" s="416"/>
      <c r="AA173" s="448"/>
      <c r="AB173" s="448"/>
      <c r="AC173" s="416"/>
      <c r="AD173" s="416"/>
      <c r="AE173" s="416"/>
      <c r="AF173" s="416"/>
      <c r="AG173" s="416"/>
      <c r="AH173" s="417"/>
      <c r="AI173" s="419"/>
      <c r="AJ173" s="420" t="str">
        <f t="shared" si="131"/>
        <v xml:space="preserve"> </v>
      </c>
      <c r="AK173" s="421" t="str">
        <f t="shared" si="132"/>
        <v xml:space="preserve"> </v>
      </c>
      <c r="AL173" s="421" t="str">
        <f t="shared" si="133"/>
        <v xml:space="preserve"> </v>
      </c>
      <c r="AM173" s="421" t="str">
        <f t="shared" si="134"/>
        <v xml:space="preserve"> </v>
      </c>
      <c r="AN173" s="421" t="str">
        <f t="shared" si="135"/>
        <v xml:space="preserve"> </v>
      </c>
      <c r="AO173" s="421" t="str">
        <f t="shared" si="136"/>
        <v xml:space="preserve"> </v>
      </c>
      <c r="AP173" s="421" t="str">
        <f t="shared" si="137"/>
        <v xml:space="preserve"> </v>
      </c>
      <c r="AQ173" s="421" t="str">
        <f t="shared" si="138"/>
        <v xml:space="preserve"> </v>
      </c>
      <c r="AR173" s="421" t="str">
        <f t="shared" si="139"/>
        <v xml:space="preserve"> </v>
      </c>
      <c r="AS173" s="421" t="str">
        <f t="shared" si="140"/>
        <v xml:space="preserve"> </v>
      </c>
      <c r="AT173" s="421" t="str">
        <f t="shared" si="141"/>
        <v xml:space="preserve"> </v>
      </c>
      <c r="AU173" s="422" t="str">
        <f t="shared" si="142"/>
        <v xml:space="preserve"> </v>
      </c>
      <c r="AV173" s="423"/>
      <c r="AW173" s="417"/>
      <c r="AX173" s="419"/>
      <c r="AY173" s="414"/>
      <c r="AZ173" s="417"/>
      <c r="BA173" s="419"/>
      <c r="BB173" s="420" t="str">
        <f t="shared" si="143"/>
        <v xml:space="preserve"> </v>
      </c>
      <c r="BC173" s="421" t="str">
        <f t="shared" si="144"/>
        <v xml:space="preserve"> </v>
      </c>
      <c r="BD173" s="422" t="str">
        <f t="shared" si="145"/>
        <v xml:space="preserve"> </v>
      </c>
      <c r="BE173" s="176"/>
      <c r="BF173" s="417"/>
      <c r="BG173" s="419"/>
      <c r="BH173" s="178"/>
      <c r="BI173" s="417"/>
      <c r="BJ173" s="419"/>
      <c r="BK173" s="178"/>
      <c r="BL173" s="417"/>
      <c r="BM173" s="419"/>
      <c r="BN173" s="426" t="str">
        <f t="shared" si="123"/>
        <v/>
      </c>
      <c r="BO173" s="427" t="str">
        <f t="shared" si="124"/>
        <v/>
      </c>
      <c r="BP173" s="428" t="str">
        <f t="shared" si="125"/>
        <v/>
      </c>
      <c r="BQ173" s="178"/>
      <c r="BR173" s="417"/>
      <c r="BS173" s="419"/>
      <c r="BT173" s="198">
        <v>323</v>
      </c>
      <c r="BU173" s="177">
        <v>417</v>
      </c>
      <c r="BV173" s="177">
        <v>564</v>
      </c>
      <c r="BW173" s="417">
        <v>605</v>
      </c>
      <c r="BX173" s="417">
        <v>649</v>
      </c>
      <c r="BY173" s="492">
        <v>793</v>
      </c>
      <c r="BZ173" s="177">
        <v>278</v>
      </c>
      <c r="CA173" s="177">
        <v>221</v>
      </c>
      <c r="CB173" s="177">
        <v>190</v>
      </c>
      <c r="CC173" s="177">
        <v>251</v>
      </c>
      <c r="CD173" s="177">
        <v>314</v>
      </c>
      <c r="CE173" s="177">
        <v>270</v>
      </c>
      <c r="CF173" s="417">
        <v>314</v>
      </c>
      <c r="CG173" s="492">
        <v>437</v>
      </c>
      <c r="CH173" s="178"/>
      <c r="CI173" s="177"/>
      <c r="CJ173" s="177"/>
      <c r="CK173" s="177"/>
      <c r="CL173" s="177"/>
      <c r="CM173" s="177"/>
      <c r="CN173" s="417"/>
      <c r="CO173" s="419"/>
      <c r="CP173" s="421">
        <f t="shared" si="157"/>
        <v>278</v>
      </c>
      <c r="CQ173" s="421">
        <f t="shared" si="158"/>
        <v>221</v>
      </c>
      <c r="CR173" s="421">
        <f t="shared" si="148"/>
        <v>190</v>
      </c>
      <c r="CS173" s="421">
        <f t="shared" si="149"/>
        <v>251</v>
      </c>
      <c r="CT173" s="421">
        <f t="shared" si="150"/>
        <v>314</v>
      </c>
      <c r="CU173" s="421">
        <f t="shared" si="151"/>
        <v>270</v>
      </c>
      <c r="CV173" s="421">
        <f t="shared" si="152"/>
        <v>314</v>
      </c>
      <c r="CW173" s="429">
        <f t="shared" si="153"/>
        <v>437</v>
      </c>
      <c r="CX173" s="449">
        <v>140</v>
      </c>
      <c r="CY173" s="417">
        <v>157</v>
      </c>
      <c r="CZ173" s="494">
        <v>228</v>
      </c>
      <c r="DA173" s="432">
        <v>12</v>
      </c>
      <c r="DB173" s="417">
        <v>9</v>
      </c>
      <c r="DC173" s="495">
        <v>14</v>
      </c>
      <c r="DD173" s="430">
        <f t="shared" si="154"/>
        <v>118</v>
      </c>
      <c r="DE173" s="431">
        <f t="shared" si="155"/>
        <v>148</v>
      </c>
      <c r="DF173" s="428">
        <f t="shared" si="156"/>
        <v>195</v>
      </c>
      <c r="DG173" s="450">
        <v>95</v>
      </c>
      <c r="DH173" s="417">
        <v>117</v>
      </c>
      <c r="DI173" s="496">
        <v>104</v>
      </c>
      <c r="DJ173" s="432">
        <v>27</v>
      </c>
      <c r="DK173" s="417">
        <v>22</v>
      </c>
      <c r="DL173" s="497">
        <v>26</v>
      </c>
      <c r="DM173" s="432">
        <v>24</v>
      </c>
      <c r="DN173" s="417">
        <v>13</v>
      </c>
      <c r="DO173" s="498">
        <v>25</v>
      </c>
      <c r="DP173" s="430">
        <f t="shared" si="126"/>
        <v>105</v>
      </c>
      <c r="DQ173" s="431">
        <f t="shared" si="127"/>
        <v>162</v>
      </c>
      <c r="DR173" s="428">
        <f t="shared" si="128"/>
        <v>115</v>
      </c>
      <c r="DS173" s="432">
        <v>129</v>
      </c>
      <c r="DT173" s="417">
        <v>107</v>
      </c>
      <c r="DU173" s="896">
        <v>78</v>
      </c>
      <c r="DV173" s="402"/>
      <c r="DW173" s="669" t="b">
        <f t="shared" si="107"/>
        <v>0</v>
      </c>
      <c r="DX173" s="663" t="b">
        <f t="shared" si="108"/>
        <v>0</v>
      </c>
      <c r="DY173" s="666" t="b">
        <f t="shared" si="109"/>
        <v>1</v>
      </c>
      <c r="DZ173" s="663" t="b">
        <f t="shared" si="110"/>
        <v>0</v>
      </c>
      <c r="EA173" s="663" t="b">
        <f t="shared" si="111"/>
        <v>0</v>
      </c>
      <c r="EB173" s="666" t="b">
        <f t="shared" si="112"/>
        <v>1</v>
      </c>
      <c r="EC173" s="663" t="b">
        <f t="shared" si="113"/>
        <v>0</v>
      </c>
      <c r="ED173" s="663" t="b">
        <f t="shared" si="129"/>
        <v>0</v>
      </c>
      <c r="EE173" s="666" t="b">
        <f t="shared" si="114"/>
        <v>1</v>
      </c>
      <c r="EF173" s="665" t="b">
        <f t="shared" si="115"/>
        <v>1</v>
      </c>
      <c r="EG173" s="663" t="b">
        <f t="shared" si="116"/>
        <v>1</v>
      </c>
      <c r="EH173" s="666" t="b">
        <f t="shared" si="117"/>
        <v>1</v>
      </c>
      <c r="EI173" s="663" t="b">
        <f t="shared" si="118"/>
        <v>1</v>
      </c>
      <c r="EJ173" s="663" t="b">
        <f t="shared" si="119"/>
        <v>1</v>
      </c>
      <c r="EK173" s="666" t="b">
        <f t="shared" si="120"/>
        <v>1</v>
      </c>
      <c r="EL173" s="663" t="b">
        <f t="shared" si="121"/>
        <v>1</v>
      </c>
      <c r="EM173" s="663" t="b">
        <f t="shared" si="130"/>
        <v>1</v>
      </c>
      <c r="EN173" s="666" t="b">
        <f t="shared" si="122"/>
        <v>1</v>
      </c>
      <c r="EO173" s="401"/>
    </row>
    <row r="174" spans="1:145">
      <c r="A174" s="489" t="s">
        <v>732</v>
      </c>
      <c r="B174" s="501" t="s">
        <v>126</v>
      </c>
      <c r="C174" s="502">
        <v>368911</v>
      </c>
      <c r="D174" s="503">
        <v>12</v>
      </c>
      <c r="E174" s="414"/>
      <c r="F174" s="416"/>
      <c r="G174" s="416"/>
      <c r="H174" s="416"/>
      <c r="I174" s="417"/>
      <c r="J174" s="417"/>
      <c r="K174" s="419"/>
      <c r="L174" s="414"/>
      <c r="M174" s="416"/>
      <c r="N174" s="416"/>
      <c r="O174" s="448"/>
      <c r="P174" s="448"/>
      <c r="Q174" s="416"/>
      <c r="R174" s="416"/>
      <c r="S174" s="416"/>
      <c r="T174" s="416"/>
      <c r="U174" s="416"/>
      <c r="V174" s="417"/>
      <c r="W174" s="419"/>
      <c r="X174" s="414"/>
      <c r="Y174" s="416"/>
      <c r="Z174" s="416"/>
      <c r="AA174" s="448"/>
      <c r="AB174" s="448"/>
      <c r="AC174" s="416"/>
      <c r="AD174" s="416"/>
      <c r="AE174" s="416"/>
      <c r="AF174" s="416"/>
      <c r="AG174" s="416"/>
      <c r="AH174" s="417"/>
      <c r="AI174" s="419"/>
      <c r="AJ174" s="420" t="str">
        <f t="shared" si="131"/>
        <v xml:space="preserve"> </v>
      </c>
      <c r="AK174" s="421" t="str">
        <f t="shared" si="132"/>
        <v xml:space="preserve"> </v>
      </c>
      <c r="AL174" s="421" t="str">
        <f t="shared" si="133"/>
        <v xml:space="preserve"> </v>
      </c>
      <c r="AM174" s="421" t="str">
        <f t="shared" si="134"/>
        <v xml:space="preserve"> </v>
      </c>
      <c r="AN174" s="421" t="str">
        <f t="shared" si="135"/>
        <v xml:space="preserve"> </v>
      </c>
      <c r="AO174" s="421" t="str">
        <f t="shared" si="136"/>
        <v xml:space="preserve"> </v>
      </c>
      <c r="AP174" s="421" t="str">
        <f t="shared" si="137"/>
        <v xml:space="preserve"> </v>
      </c>
      <c r="AQ174" s="421" t="str">
        <f t="shared" si="138"/>
        <v xml:space="preserve"> </v>
      </c>
      <c r="AR174" s="421" t="str">
        <f t="shared" si="139"/>
        <v xml:space="preserve"> </v>
      </c>
      <c r="AS174" s="421" t="str">
        <f t="shared" si="140"/>
        <v xml:space="preserve"> </v>
      </c>
      <c r="AT174" s="421" t="str">
        <f t="shared" si="141"/>
        <v xml:space="preserve"> </v>
      </c>
      <c r="AU174" s="422" t="str">
        <f t="shared" si="142"/>
        <v xml:space="preserve"> </v>
      </c>
      <c r="AV174" s="423"/>
      <c r="AW174" s="417"/>
      <c r="AX174" s="419"/>
      <c r="AY174" s="414"/>
      <c r="AZ174" s="417"/>
      <c r="BA174" s="419"/>
      <c r="BB174" s="420" t="str">
        <f t="shared" si="143"/>
        <v xml:space="preserve"> </v>
      </c>
      <c r="BC174" s="421" t="str">
        <f t="shared" si="144"/>
        <v xml:space="preserve"> </v>
      </c>
      <c r="BD174" s="422" t="str">
        <f t="shared" si="145"/>
        <v xml:space="preserve"> </v>
      </c>
      <c r="BE174" s="176"/>
      <c r="BF174" s="417"/>
      <c r="BG174" s="419"/>
      <c r="BH174" s="178"/>
      <c r="BI174" s="417"/>
      <c r="BJ174" s="419"/>
      <c r="BK174" s="178"/>
      <c r="BL174" s="417"/>
      <c r="BM174" s="419"/>
      <c r="BN174" s="426" t="str">
        <f t="shared" si="123"/>
        <v/>
      </c>
      <c r="BO174" s="427" t="str">
        <f t="shared" si="124"/>
        <v/>
      </c>
      <c r="BP174" s="428" t="str">
        <f t="shared" si="125"/>
        <v/>
      </c>
      <c r="BQ174" s="178"/>
      <c r="BR174" s="417"/>
      <c r="BS174" s="419"/>
      <c r="BT174" s="198">
        <v>549</v>
      </c>
      <c r="BU174" s="177">
        <v>498</v>
      </c>
      <c r="BV174" s="177">
        <v>520</v>
      </c>
      <c r="BW174" s="417">
        <v>529</v>
      </c>
      <c r="BX174" s="417">
        <v>482</v>
      </c>
      <c r="BY174" s="492">
        <v>594</v>
      </c>
      <c r="BZ174" s="177">
        <v>299</v>
      </c>
      <c r="CA174" s="177">
        <v>215</v>
      </c>
      <c r="CB174" s="177">
        <v>197</v>
      </c>
      <c r="CC174" s="177">
        <v>202</v>
      </c>
      <c r="CD174" s="177">
        <v>197</v>
      </c>
      <c r="CE174" s="177">
        <v>173</v>
      </c>
      <c r="CF174" s="417">
        <v>161</v>
      </c>
      <c r="CG174" s="492">
        <v>182</v>
      </c>
      <c r="CH174" s="178"/>
      <c r="CI174" s="177"/>
      <c r="CJ174" s="177"/>
      <c r="CK174" s="177"/>
      <c r="CL174" s="177"/>
      <c r="CM174" s="177"/>
      <c r="CN174" s="417"/>
      <c r="CO174" s="419"/>
      <c r="CP174" s="421">
        <f t="shared" si="157"/>
        <v>299</v>
      </c>
      <c r="CQ174" s="421">
        <f t="shared" si="158"/>
        <v>215</v>
      </c>
      <c r="CR174" s="421">
        <f t="shared" si="148"/>
        <v>197</v>
      </c>
      <c r="CS174" s="421">
        <f t="shared" si="149"/>
        <v>202</v>
      </c>
      <c r="CT174" s="421">
        <f t="shared" si="150"/>
        <v>197</v>
      </c>
      <c r="CU174" s="421">
        <f t="shared" si="151"/>
        <v>173</v>
      </c>
      <c r="CV174" s="421">
        <f t="shared" si="152"/>
        <v>161</v>
      </c>
      <c r="CW174" s="429">
        <f t="shared" si="153"/>
        <v>182</v>
      </c>
      <c r="CX174" s="449">
        <v>99</v>
      </c>
      <c r="CY174" s="417">
        <v>83</v>
      </c>
      <c r="CZ174" s="494">
        <v>83</v>
      </c>
      <c r="DA174" s="432">
        <v>4</v>
      </c>
      <c r="DB174" s="417">
        <v>4</v>
      </c>
      <c r="DC174" s="495">
        <v>4</v>
      </c>
      <c r="DD174" s="430">
        <f t="shared" si="154"/>
        <v>70</v>
      </c>
      <c r="DE174" s="431">
        <f t="shared" si="155"/>
        <v>74</v>
      </c>
      <c r="DF174" s="428">
        <f t="shared" si="156"/>
        <v>95</v>
      </c>
      <c r="DG174" s="450">
        <v>71</v>
      </c>
      <c r="DH174" s="417">
        <v>66</v>
      </c>
      <c r="DI174" s="496">
        <v>69</v>
      </c>
      <c r="DJ174" s="432">
        <v>19</v>
      </c>
      <c r="DK174" s="417">
        <v>24</v>
      </c>
      <c r="DL174" s="497">
        <v>11</v>
      </c>
      <c r="DM174" s="432">
        <v>14</v>
      </c>
      <c r="DN174" s="417">
        <v>17</v>
      </c>
      <c r="DO174" s="498">
        <v>10</v>
      </c>
      <c r="DP174" s="430">
        <f t="shared" si="126"/>
        <v>98</v>
      </c>
      <c r="DQ174" s="431">
        <f t="shared" si="127"/>
        <v>90</v>
      </c>
      <c r="DR174" s="428">
        <f t="shared" si="128"/>
        <v>83</v>
      </c>
      <c r="DS174" s="432">
        <v>107</v>
      </c>
      <c r="DT174" s="417">
        <v>92</v>
      </c>
      <c r="DU174" s="896">
        <v>79</v>
      </c>
      <c r="DV174" s="402"/>
      <c r="DW174" s="669" t="b">
        <f t="shared" si="107"/>
        <v>0</v>
      </c>
      <c r="DX174" s="663" t="b">
        <f t="shared" si="108"/>
        <v>0</v>
      </c>
      <c r="DY174" s="666" t="b">
        <f t="shared" si="109"/>
        <v>1</v>
      </c>
      <c r="DZ174" s="663" t="b">
        <f t="shared" si="110"/>
        <v>0</v>
      </c>
      <c r="EA174" s="663" t="b">
        <f t="shared" si="111"/>
        <v>0</v>
      </c>
      <c r="EB174" s="666" t="b">
        <f t="shared" si="112"/>
        <v>1</v>
      </c>
      <c r="EC174" s="663" t="b">
        <f t="shared" si="113"/>
        <v>0</v>
      </c>
      <c r="ED174" s="663" t="b">
        <f t="shared" si="129"/>
        <v>0</v>
      </c>
      <c r="EE174" s="666" t="b">
        <f t="shared" si="114"/>
        <v>1</v>
      </c>
      <c r="EF174" s="665" t="b">
        <f t="shared" si="115"/>
        <v>1</v>
      </c>
      <c r="EG174" s="663" t="b">
        <f t="shared" si="116"/>
        <v>1</v>
      </c>
      <c r="EH174" s="666" t="b">
        <f t="shared" si="117"/>
        <v>1</v>
      </c>
      <c r="EI174" s="663" t="b">
        <f t="shared" si="118"/>
        <v>1</v>
      </c>
      <c r="EJ174" s="663" t="b">
        <f t="shared" si="119"/>
        <v>1</v>
      </c>
      <c r="EK174" s="666" t="b">
        <f t="shared" si="120"/>
        <v>1</v>
      </c>
      <c r="EL174" s="663" t="b">
        <f t="shared" si="121"/>
        <v>1</v>
      </c>
      <c r="EM174" s="663" t="b">
        <f t="shared" si="130"/>
        <v>1</v>
      </c>
      <c r="EN174" s="666" t="b">
        <f t="shared" si="122"/>
        <v>1</v>
      </c>
      <c r="EO174" s="401"/>
    </row>
    <row r="175" spans="1:145">
      <c r="A175" s="489" t="s">
        <v>732</v>
      </c>
      <c r="B175" s="490" t="s">
        <v>127</v>
      </c>
      <c r="C175" s="489">
        <v>141158</v>
      </c>
      <c r="D175" s="491">
        <v>12</v>
      </c>
      <c r="E175" s="414"/>
      <c r="F175" s="416"/>
      <c r="G175" s="416"/>
      <c r="H175" s="416"/>
      <c r="I175" s="417"/>
      <c r="J175" s="417"/>
      <c r="K175" s="419"/>
      <c r="L175" s="414"/>
      <c r="M175" s="416"/>
      <c r="N175" s="416"/>
      <c r="O175" s="448"/>
      <c r="P175" s="448"/>
      <c r="Q175" s="416"/>
      <c r="R175" s="416"/>
      <c r="S175" s="416"/>
      <c r="T175" s="416"/>
      <c r="U175" s="416"/>
      <c r="V175" s="417"/>
      <c r="W175" s="419"/>
      <c r="X175" s="414"/>
      <c r="Y175" s="416"/>
      <c r="Z175" s="416"/>
      <c r="AA175" s="448"/>
      <c r="AB175" s="448"/>
      <c r="AC175" s="416"/>
      <c r="AD175" s="416"/>
      <c r="AE175" s="416"/>
      <c r="AF175" s="416"/>
      <c r="AG175" s="416"/>
      <c r="AH175" s="417"/>
      <c r="AI175" s="419"/>
      <c r="AJ175" s="420" t="str">
        <f t="shared" si="131"/>
        <v xml:space="preserve"> </v>
      </c>
      <c r="AK175" s="421" t="str">
        <f t="shared" si="132"/>
        <v xml:space="preserve"> </v>
      </c>
      <c r="AL175" s="421" t="str">
        <f t="shared" si="133"/>
        <v xml:space="preserve"> </v>
      </c>
      <c r="AM175" s="421" t="str">
        <f t="shared" si="134"/>
        <v xml:space="preserve"> </v>
      </c>
      <c r="AN175" s="421" t="str">
        <f t="shared" si="135"/>
        <v xml:space="preserve"> </v>
      </c>
      <c r="AO175" s="421" t="str">
        <f t="shared" si="136"/>
        <v xml:space="preserve"> </v>
      </c>
      <c r="AP175" s="421" t="str">
        <f t="shared" si="137"/>
        <v xml:space="preserve"> </v>
      </c>
      <c r="AQ175" s="421" t="str">
        <f t="shared" si="138"/>
        <v xml:space="preserve"> </v>
      </c>
      <c r="AR175" s="421" t="str">
        <f t="shared" si="139"/>
        <v xml:space="preserve"> </v>
      </c>
      <c r="AS175" s="421" t="str">
        <f t="shared" si="140"/>
        <v xml:space="preserve"> </v>
      </c>
      <c r="AT175" s="421" t="str">
        <f t="shared" si="141"/>
        <v xml:space="preserve"> </v>
      </c>
      <c r="AU175" s="422" t="str">
        <f t="shared" si="142"/>
        <v xml:space="preserve"> </v>
      </c>
      <c r="AV175" s="423"/>
      <c r="AW175" s="417"/>
      <c r="AX175" s="419"/>
      <c r="AY175" s="414"/>
      <c r="AZ175" s="417"/>
      <c r="BA175" s="419"/>
      <c r="BB175" s="420" t="str">
        <f t="shared" si="143"/>
        <v xml:space="preserve"> </v>
      </c>
      <c r="BC175" s="421" t="str">
        <f t="shared" si="144"/>
        <v xml:space="preserve"> </v>
      </c>
      <c r="BD175" s="422" t="str">
        <f t="shared" si="145"/>
        <v xml:space="preserve"> </v>
      </c>
      <c r="BE175" s="176"/>
      <c r="BF175" s="417"/>
      <c r="BG175" s="419"/>
      <c r="BH175" s="178"/>
      <c r="BI175" s="417"/>
      <c r="BJ175" s="419"/>
      <c r="BK175" s="178"/>
      <c r="BL175" s="417"/>
      <c r="BM175" s="419"/>
      <c r="BN175" s="426" t="str">
        <f t="shared" si="123"/>
        <v/>
      </c>
      <c r="BO175" s="427" t="str">
        <f t="shared" si="124"/>
        <v/>
      </c>
      <c r="BP175" s="428" t="str">
        <f t="shared" si="125"/>
        <v/>
      </c>
      <c r="BQ175" s="178"/>
      <c r="BR175" s="417"/>
      <c r="BS175" s="419"/>
      <c r="BT175" s="198">
        <v>255</v>
      </c>
      <c r="BU175" s="177">
        <v>394</v>
      </c>
      <c r="BV175" s="177">
        <v>401</v>
      </c>
      <c r="BW175" s="417">
        <v>478</v>
      </c>
      <c r="BX175" s="417">
        <v>454</v>
      </c>
      <c r="BY175" s="492">
        <v>544</v>
      </c>
      <c r="BZ175" s="177">
        <v>113</v>
      </c>
      <c r="CA175" s="177">
        <v>83</v>
      </c>
      <c r="CB175" s="177">
        <v>97</v>
      </c>
      <c r="CC175" s="177">
        <v>172</v>
      </c>
      <c r="CD175" s="177">
        <v>133</v>
      </c>
      <c r="CE175" s="177">
        <v>147</v>
      </c>
      <c r="CF175" s="417">
        <v>90</v>
      </c>
      <c r="CG175" s="492">
        <v>122</v>
      </c>
      <c r="CH175" s="178"/>
      <c r="CI175" s="177"/>
      <c r="CJ175" s="177"/>
      <c r="CK175" s="177"/>
      <c r="CL175" s="177"/>
      <c r="CM175" s="177"/>
      <c r="CN175" s="417"/>
      <c r="CO175" s="419"/>
      <c r="CP175" s="421">
        <f t="shared" si="157"/>
        <v>113</v>
      </c>
      <c r="CQ175" s="421">
        <f t="shared" si="158"/>
        <v>83</v>
      </c>
      <c r="CR175" s="421">
        <f t="shared" si="148"/>
        <v>97</v>
      </c>
      <c r="CS175" s="421">
        <f t="shared" si="149"/>
        <v>172</v>
      </c>
      <c r="CT175" s="421">
        <f t="shared" si="150"/>
        <v>133</v>
      </c>
      <c r="CU175" s="421">
        <f t="shared" si="151"/>
        <v>147</v>
      </c>
      <c r="CV175" s="421">
        <f t="shared" si="152"/>
        <v>90</v>
      </c>
      <c r="CW175" s="429">
        <f t="shared" si="153"/>
        <v>122</v>
      </c>
      <c r="CX175" s="449">
        <v>67</v>
      </c>
      <c r="CY175" s="417">
        <v>47</v>
      </c>
      <c r="CZ175" s="494">
        <v>65</v>
      </c>
      <c r="DA175" s="432">
        <v>6</v>
      </c>
      <c r="DB175" s="417">
        <v>1</v>
      </c>
      <c r="DC175" s="495">
        <v>4</v>
      </c>
      <c r="DD175" s="430">
        <f t="shared" si="154"/>
        <v>74</v>
      </c>
      <c r="DE175" s="431">
        <f t="shared" si="155"/>
        <v>42</v>
      </c>
      <c r="DF175" s="428">
        <f t="shared" si="156"/>
        <v>53</v>
      </c>
      <c r="DG175" s="450">
        <v>39</v>
      </c>
      <c r="DH175" s="417">
        <v>42</v>
      </c>
      <c r="DI175" s="496">
        <v>44</v>
      </c>
      <c r="DJ175" s="432">
        <v>33</v>
      </c>
      <c r="DK175" s="417">
        <v>23</v>
      </c>
      <c r="DL175" s="497">
        <v>24</v>
      </c>
      <c r="DM175" s="432">
        <v>13</v>
      </c>
      <c r="DN175" s="417">
        <v>8</v>
      </c>
      <c r="DO175" s="498">
        <v>10</v>
      </c>
      <c r="DP175" s="430">
        <f t="shared" si="126"/>
        <v>87</v>
      </c>
      <c r="DQ175" s="431">
        <f t="shared" si="127"/>
        <v>60</v>
      </c>
      <c r="DR175" s="428">
        <f t="shared" si="128"/>
        <v>69</v>
      </c>
      <c r="DS175" s="432">
        <v>46</v>
      </c>
      <c r="DT175" s="417">
        <v>32</v>
      </c>
      <c r="DU175" s="896">
        <v>47</v>
      </c>
      <c r="DV175" s="402"/>
      <c r="DW175" s="669" t="b">
        <f t="shared" si="107"/>
        <v>0</v>
      </c>
      <c r="DX175" s="663" t="b">
        <f t="shared" si="108"/>
        <v>0</v>
      </c>
      <c r="DY175" s="666" t="b">
        <f t="shared" si="109"/>
        <v>1</v>
      </c>
      <c r="DZ175" s="663" t="b">
        <f t="shared" si="110"/>
        <v>0</v>
      </c>
      <c r="EA175" s="663" t="b">
        <f t="shared" si="111"/>
        <v>0</v>
      </c>
      <c r="EB175" s="666" t="b">
        <f t="shared" si="112"/>
        <v>1</v>
      </c>
      <c r="EC175" s="663" t="b">
        <f t="shared" si="113"/>
        <v>0</v>
      </c>
      <c r="ED175" s="663" t="b">
        <f t="shared" si="129"/>
        <v>0</v>
      </c>
      <c r="EE175" s="666" t="b">
        <f t="shared" si="114"/>
        <v>1</v>
      </c>
      <c r="EF175" s="665" t="b">
        <f t="shared" si="115"/>
        <v>1</v>
      </c>
      <c r="EG175" s="663" t="b">
        <f t="shared" si="116"/>
        <v>1</v>
      </c>
      <c r="EH175" s="666" t="b">
        <f t="shared" si="117"/>
        <v>1</v>
      </c>
      <c r="EI175" s="663" t="b">
        <f t="shared" si="118"/>
        <v>1</v>
      </c>
      <c r="EJ175" s="663" t="b">
        <f t="shared" si="119"/>
        <v>1</v>
      </c>
      <c r="EK175" s="666" t="b">
        <f t="shared" si="120"/>
        <v>1</v>
      </c>
      <c r="EL175" s="663" t="b">
        <f t="shared" si="121"/>
        <v>1</v>
      </c>
      <c r="EM175" s="663" t="b">
        <f t="shared" si="130"/>
        <v>1</v>
      </c>
      <c r="EN175" s="666" t="b">
        <f t="shared" si="122"/>
        <v>1</v>
      </c>
      <c r="EO175" s="401"/>
    </row>
    <row r="176" spans="1:145">
      <c r="A176" s="489" t="s">
        <v>732</v>
      </c>
      <c r="B176" s="490" t="s">
        <v>128</v>
      </c>
      <c r="C176" s="489">
        <v>141255</v>
      </c>
      <c r="D176" s="491">
        <v>12</v>
      </c>
      <c r="E176" s="414"/>
      <c r="F176" s="416"/>
      <c r="G176" s="416"/>
      <c r="H176" s="416"/>
      <c r="I176" s="417"/>
      <c r="J176" s="417"/>
      <c r="K176" s="419"/>
      <c r="L176" s="414"/>
      <c r="M176" s="416"/>
      <c r="N176" s="416"/>
      <c r="O176" s="448"/>
      <c r="P176" s="448"/>
      <c r="Q176" s="416"/>
      <c r="R176" s="416"/>
      <c r="S176" s="416"/>
      <c r="T176" s="416"/>
      <c r="U176" s="416"/>
      <c r="V176" s="417"/>
      <c r="W176" s="419"/>
      <c r="X176" s="414"/>
      <c r="Y176" s="416"/>
      <c r="Z176" s="416"/>
      <c r="AA176" s="448"/>
      <c r="AB176" s="448"/>
      <c r="AC176" s="416"/>
      <c r="AD176" s="416"/>
      <c r="AE176" s="416"/>
      <c r="AF176" s="416"/>
      <c r="AG176" s="416"/>
      <c r="AH176" s="417"/>
      <c r="AI176" s="419"/>
      <c r="AJ176" s="420" t="str">
        <f t="shared" si="131"/>
        <v xml:space="preserve"> </v>
      </c>
      <c r="AK176" s="421" t="str">
        <f t="shared" si="132"/>
        <v xml:space="preserve"> </v>
      </c>
      <c r="AL176" s="421" t="str">
        <f t="shared" si="133"/>
        <v xml:space="preserve"> </v>
      </c>
      <c r="AM176" s="421" t="str">
        <f t="shared" si="134"/>
        <v xml:space="preserve"> </v>
      </c>
      <c r="AN176" s="421" t="str">
        <f t="shared" si="135"/>
        <v xml:space="preserve"> </v>
      </c>
      <c r="AO176" s="421" t="str">
        <f t="shared" si="136"/>
        <v xml:space="preserve"> </v>
      </c>
      <c r="AP176" s="421" t="str">
        <f t="shared" si="137"/>
        <v xml:space="preserve"> </v>
      </c>
      <c r="AQ176" s="421" t="str">
        <f t="shared" si="138"/>
        <v xml:space="preserve"> </v>
      </c>
      <c r="AR176" s="421" t="str">
        <f t="shared" si="139"/>
        <v xml:space="preserve"> </v>
      </c>
      <c r="AS176" s="421" t="str">
        <f t="shared" si="140"/>
        <v xml:space="preserve"> </v>
      </c>
      <c r="AT176" s="421" t="str">
        <f t="shared" si="141"/>
        <v xml:space="preserve"> </v>
      </c>
      <c r="AU176" s="422" t="str">
        <f t="shared" si="142"/>
        <v xml:space="preserve"> </v>
      </c>
      <c r="AV176" s="423"/>
      <c r="AW176" s="417"/>
      <c r="AX176" s="419"/>
      <c r="AY176" s="414"/>
      <c r="AZ176" s="417"/>
      <c r="BA176" s="419"/>
      <c r="BB176" s="420" t="str">
        <f t="shared" si="143"/>
        <v xml:space="preserve"> </v>
      </c>
      <c r="BC176" s="421" t="str">
        <f t="shared" si="144"/>
        <v xml:space="preserve"> </v>
      </c>
      <c r="BD176" s="422" t="str">
        <f t="shared" si="145"/>
        <v xml:space="preserve"> </v>
      </c>
      <c r="BE176" s="176"/>
      <c r="BF176" s="417"/>
      <c r="BG176" s="419"/>
      <c r="BH176" s="178"/>
      <c r="BI176" s="417"/>
      <c r="BJ176" s="419"/>
      <c r="BK176" s="178"/>
      <c r="BL176" s="417"/>
      <c r="BM176" s="419"/>
      <c r="BN176" s="426" t="str">
        <f t="shared" si="123"/>
        <v/>
      </c>
      <c r="BO176" s="427" t="str">
        <f t="shared" si="124"/>
        <v/>
      </c>
      <c r="BP176" s="428" t="str">
        <f t="shared" si="125"/>
        <v/>
      </c>
      <c r="BQ176" s="178"/>
      <c r="BR176" s="417"/>
      <c r="BS176" s="419"/>
      <c r="BT176" s="198">
        <v>706</v>
      </c>
      <c r="BU176" s="177">
        <v>657</v>
      </c>
      <c r="BV176" s="177">
        <v>713</v>
      </c>
      <c r="BW176" s="417">
        <v>753</v>
      </c>
      <c r="BX176" s="417">
        <v>742</v>
      </c>
      <c r="BY176" s="492">
        <v>715</v>
      </c>
      <c r="BZ176" s="177">
        <v>310</v>
      </c>
      <c r="CA176" s="177">
        <v>305</v>
      </c>
      <c r="CB176" s="177">
        <v>248</v>
      </c>
      <c r="CC176" s="177">
        <v>225</v>
      </c>
      <c r="CD176" s="177">
        <v>192</v>
      </c>
      <c r="CE176" s="177">
        <v>235</v>
      </c>
      <c r="CF176" s="417">
        <v>227</v>
      </c>
      <c r="CG176" s="492">
        <v>233</v>
      </c>
      <c r="CH176" s="178"/>
      <c r="CI176" s="177"/>
      <c r="CJ176" s="177"/>
      <c r="CK176" s="177"/>
      <c r="CL176" s="177"/>
      <c r="CM176" s="177"/>
      <c r="CN176" s="417"/>
      <c r="CO176" s="419"/>
      <c r="CP176" s="421">
        <f t="shared" si="157"/>
        <v>310</v>
      </c>
      <c r="CQ176" s="421">
        <f t="shared" si="158"/>
        <v>305</v>
      </c>
      <c r="CR176" s="421">
        <f t="shared" si="148"/>
        <v>248</v>
      </c>
      <c r="CS176" s="421">
        <f t="shared" si="149"/>
        <v>225</v>
      </c>
      <c r="CT176" s="421">
        <f t="shared" si="150"/>
        <v>192</v>
      </c>
      <c r="CU176" s="421">
        <f t="shared" si="151"/>
        <v>235</v>
      </c>
      <c r="CV176" s="421">
        <f t="shared" si="152"/>
        <v>227</v>
      </c>
      <c r="CW176" s="429">
        <f t="shared" si="153"/>
        <v>233</v>
      </c>
      <c r="CX176" s="449">
        <v>125</v>
      </c>
      <c r="CY176" s="417">
        <v>115</v>
      </c>
      <c r="CZ176" s="494">
        <v>131</v>
      </c>
      <c r="DA176" s="432">
        <v>5</v>
      </c>
      <c r="DB176" s="417">
        <v>3</v>
      </c>
      <c r="DC176" s="495">
        <v>6</v>
      </c>
      <c r="DD176" s="430">
        <f t="shared" si="154"/>
        <v>105</v>
      </c>
      <c r="DE176" s="431">
        <f t="shared" si="155"/>
        <v>109</v>
      </c>
      <c r="DF176" s="428">
        <f t="shared" si="156"/>
        <v>96</v>
      </c>
      <c r="DG176" s="450">
        <v>91</v>
      </c>
      <c r="DH176" s="417">
        <v>59</v>
      </c>
      <c r="DI176" s="496">
        <v>58</v>
      </c>
      <c r="DJ176" s="432">
        <v>22</v>
      </c>
      <c r="DK176" s="417">
        <v>22</v>
      </c>
      <c r="DL176" s="497">
        <v>31</v>
      </c>
      <c r="DM176" s="432">
        <v>10</v>
      </c>
      <c r="DN176" s="417">
        <v>7</v>
      </c>
      <c r="DO176" s="498">
        <v>7</v>
      </c>
      <c r="DP176" s="430">
        <f t="shared" si="126"/>
        <v>102</v>
      </c>
      <c r="DQ176" s="431">
        <f t="shared" si="127"/>
        <v>104</v>
      </c>
      <c r="DR176" s="428">
        <f t="shared" si="128"/>
        <v>139</v>
      </c>
      <c r="DS176" s="432">
        <v>130</v>
      </c>
      <c r="DT176" s="417">
        <v>125</v>
      </c>
      <c r="DU176" s="896">
        <v>106</v>
      </c>
      <c r="DV176" s="402"/>
      <c r="DW176" s="669" t="b">
        <f t="shared" si="107"/>
        <v>0</v>
      </c>
      <c r="DX176" s="663" t="b">
        <f t="shared" si="108"/>
        <v>0</v>
      </c>
      <c r="DY176" s="666" t="b">
        <f t="shared" si="109"/>
        <v>1</v>
      </c>
      <c r="DZ176" s="663" t="b">
        <f t="shared" si="110"/>
        <v>0</v>
      </c>
      <c r="EA176" s="663" t="b">
        <f t="shared" si="111"/>
        <v>0</v>
      </c>
      <c r="EB176" s="666" t="b">
        <f t="shared" si="112"/>
        <v>1</v>
      </c>
      <c r="EC176" s="663" t="b">
        <f t="shared" si="113"/>
        <v>0</v>
      </c>
      <c r="ED176" s="663" t="b">
        <f t="shared" si="129"/>
        <v>0</v>
      </c>
      <c r="EE176" s="666" t="b">
        <f t="shared" si="114"/>
        <v>1</v>
      </c>
      <c r="EF176" s="665" t="b">
        <f t="shared" si="115"/>
        <v>1</v>
      </c>
      <c r="EG176" s="663" t="b">
        <f t="shared" si="116"/>
        <v>1</v>
      </c>
      <c r="EH176" s="666" t="b">
        <f t="shared" si="117"/>
        <v>1</v>
      </c>
      <c r="EI176" s="663" t="b">
        <f t="shared" si="118"/>
        <v>1</v>
      </c>
      <c r="EJ176" s="663" t="b">
        <f t="shared" si="119"/>
        <v>1</v>
      </c>
      <c r="EK176" s="666" t="b">
        <f t="shared" si="120"/>
        <v>1</v>
      </c>
      <c r="EL176" s="663" t="b">
        <f t="shared" si="121"/>
        <v>1</v>
      </c>
      <c r="EM176" s="663" t="b">
        <f t="shared" si="130"/>
        <v>1</v>
      </c>
      <c r="EN176" s="666" t="b">
        <f t="shared" si="122"/>
        <v>1</v>
      </c>
      <c r="EO176" s="401"/>
    </row>
    <row r="177" spans="1:145">
      <c r="A177" s="489" t="s">
        <v>732</v>
      </c>
      <c r="B177" s="490" t="s">
        <v>129</v>
      </c>
      <c r="C177" s="489">
        <v>139278</v>
      </c>
      <c r="D177" s="491">
        <v>12</v>
      </c>
      <c r="E177" s="414"/>
      <c r="F177" s="416"/>
      <c r="G177" s="416"/>
      <c r="H177" s="416"/>
      <c r="I177" s="417"/>
      <c r="J177" s="417"/>
      <c r="K177" s="419"/>
      <c r="L177" s="414"/>
      <c r="M177" s="416"/>
      <c r="N177" s="416"/>
      <c r="O177" s="448"/>
      <c r="P177" s="448"/>
      <c r="Q177" s="416"/>
      <c r="R177" s="416"/>
      <c r="S177" s="416"/>
      <c r="T177" s="416"/>
      <c r="U177" s="416"/>
      <c r="V177" s="417"/>
      <c r="W177" s="419"/>
      <c r="X177" s="414"/>
      <c r="Y177" s="416"/>
      <c r="Z177" s="416"/>
      <c r="AA177" s="448"/>
      <c r="AB177" s="448"/>
      <c r="AC177" s="416"/>
      <c r="AD177" s="416"/>
      <c r="AE177" s="416"/>
      <c r="AF177" s="416"/>
      <c r="AG177" s="416"/>
      <c r="AH177" s="417"/>
      <c r="AI177" s="419"/>
      <c r="AJ177" s="420" t="str">
        <f t="shared" si="131"/>
        <v xml:space="preserve"> </v>
      </c>
      <c r="AK177" s="421" t="str">
        <f t="shared" si="132"/>
        <v xml:space="preserve"> </v>
      </c>
      <c r="AL177" s="421" t="str">
        <f t="shared" si="133"/>
        <v xml:space="preserve"> </v>
      </c>
      <c r="AM177" s="421" t="str">
        <f t="shared" si="134"/>
        <v xml:space="preserve"> </v>
      </c>
      <c r="AN177" s="421" t="str">
        <f t="shared" si="135"/>
        <v xml:space="preserve"> </v>
      </c>
      <c r="AO177" s="421" t="str">
        <f t="shared" si="136"/>
        <v xml:space="preserve"> </v>
      </c>
      <c r="AP177" s="421" t="str">
        <f t="shared" si="137"/>
        <v xml:space="preserve"> </v>
      </c>
      <c r="AQ177" s="421" t="str">
        <f t="shared" si="138"/>
        <v xml:space="preserve"> </v>
      </c>
      <c r="AR177" s="421" t="str">
        <f t="shared" si="139"/>
        <v xml:space="preserve"> </v>
      </c>
      <c r="AS177" s="421" t="str">
        <f t="shared" si="140"/>
        <v xml:space="preserve"> </v>
      </c>
      <c r="AT177" s="421" t="str">
        <f t="shared" si="141"/>
        <v xml:space="preserve"> </v>
      </c>
      <c r="AU177" s="422" t="str">
        <f t="shared" si="142"/>
        <v xml:space="preserve"> </v>
      </c>
      <c r="AV177" s="423"/>
      <c r="AW177" s="417"/>
      <c r="AX177" s="419"/>
      <c r="AY177" s="414"/>
      <c r="AZ177" s="417"/>
      <c r="BA177" s="419"/>
      <c r="BB177" s="420" t="str">
        <f t="shared" si="143"/>
        <v xml:space="preserve"> </v>
      </c>
      <c r="BC177" s="421" t="str">
        <f t="shared" si="144"/>
        <v xml:space="preserve"> </v>
      </c>
      <c r="BD177" s="422" t="str">
        <f t="shared" si="145"/>
        <v xml:space="preserve"> </v>
      </c>
      <c r="BE177" s="176"/>
      <c r="BF177" s="417"/>
      <c r="BG177" s="419"/>
      <c r="BH177" s="178"/>
      <c r="BI177" s="417"/>
      <c r="BJ177" s="419"/>
      <c r="BK177" s="178"/>
      <c r="BL177" s="417"/>
      <c r="BM177" s="419"/>
      <c r="BN177" s="426" t="str">
        <f t="shared" si="123"/>
        <v/>
      </c>
      <c r="BO177" s="427" t="str">
        <f t="shared" si="124"/>
        <v/>
      </c>
      <c r="BP177" s="428" t="str">
        <f t="shared" si="125"/>
        <v/>
      </c>
      <c r="BQ177" s="178"/>
      <c r="BR177" s="417"/>
      <c r="BS177" s="419"/>
      <c r="BT177" s="198">
        <v>1184</v>
      </c>
      <c r="BU177" s="177">
        <v>1383</v>
      </c>
      <c r="BV177" s="177">
        <v>1337</v>
      </c>
      <c r="BW177" s="417">
        <v>1273</v>
      </c>
      <c r="BX177" s="417">
        <v>1639</v>
      </c>
      <c r="BY177" s="492">
        <v>1809</v>
      </c>
      <c r="BZ177" s="177">
        <v>405</v>
      </c>
      <c r="CA177" s="177">
        <v>374</v>
      </c>
      <c r="CB177" s="177">
        <v>434</v>
      </c>
      <c r="CC177" s="177">
        <v>454</v>
      </c>
      <c r="CD177" s="177">
        <v>460</v>
      </c>
      <c r="CE177" s="177">
        <v>459</v>
      </c>
      <c r="CF177" s="417">
        <v>584</v>
      </c>
      <c r="CG177" s="492">
        <v>658</v>
      </c>
      <c r="CH177" s="178"/>
      <c r="CI177" s="177"/>
      <c r="CJ177" s="177"/>
      <c r="CK177" s="177"/>
      <c r="CL177" s="177"/>
      <c r="CM177" s="177"/>
      <c r="CN177" s="417"/>
      <c r="CO177" s="419"/>
      <c r="CP177" s="421">
        <f t="shared" si="157"/>
        <v>405</v>
      </c>
      <c r="CQ177" s="421">
        <f t="shared" si="158"/>
        <v>374</v>
      </c>
      <c r="CR177" s="421">
        <f t="shared" si="148"/>
        <v>434</v>
      </c>
      <c r="CS177" s="421">
        <f t="shared" si="149"/>
        <v>454</v>
      </c>
      <c r="CT177" s="421">
        <f t="shared" si="150"/>
        <v>460</v>
      </c>
      <c r="CU177" s="421">
        <f t="shared" si="151"/>
        <v>459</v>
      </c>
      <c r="CV177" s="421">
        <f t="shared" si="152"/>
        <v>584</v>
      </c>
      <c r="CW177" s="429">
        <f t="shared" si="153"/>
        <v>658</v>
      </c>
      <c r="CX177" s="449">
        <v>238</v>
      </c>
      <c r="CY177" s="417">
        <v>313</v>
      </c>
      <c r="CZ177" s="494">
        <v>313</v>
      </c>
      <c r="DA177" s="432">
        <v>6</v>
      </c>
      <c r="DB177" s="417">
        <v>14</v>
      </c>
      <c r="DC177" s="495">
        <v>11</v>
      </c>
      <c r="DD177" s="430">
        <f t="shared" si="154"/>
        <v>215</v>
      </c>
      <c r="DE177" s="431">
        <f t="shared" si="155"/>
        <v>257</v>
      </c>
      <c r="DF177" s="428">
        <f t="shared" si="156"/>
        <v>334</v>
      </c>
      <c r="DG177" s="450">
        <v>148</v>
      </c>
      <c r="DH177" s="417">
        <v>165</v>
      </c>
      <c r="DI177" s="496">
        <v>149</v>
      </c>
      <c r="DJ177" s="432">
        <v>49</v>
      </c>
      <c r="DK177" s="417">
        <v>60</v>
      </c>
      <c r="DL177" s="497">
        <v>50</v>
      </c>
      <c r="DM177" s="432">
        <v>13</v>
      </c>
      <c r="DN177" s="417">
        <v>12</v>
      </c>
      <c r="DO177" s="498">
        <v>27</v>
      </c>
      <c r="DP177" s="430">
        <f t="shared" si="126"/>
        <v>244</v>
      </c>
      <c r="DQ177" s="431">
        <f t="shared" si="127"/>
        <v>223</v>
      </c>
      <c r="DR177" s="428">
        <f t="shared" si="128"/>
        <v>233</v>
      </c>
      <c r="DS177" s="432">
        <v>146</v>
      </c>
      <c r="DT177" s="417">
        <v>156</v>
      </c>
      <c r="DU177" s="896">
        <v>170</v>
      </c>
      <c r="DV177" s="402"/>
      <c r="DW177" s="669" t="b">
        <f t="shared" si="107"/>
        <v>0</v>
      </c>
      <c r="DX177" s="663" t="b">
        <f t="shared" si="108"/>
        <v>0</v>
      </c>
      <c r="DY177" s="666" t="b">
        <f t="shared" si="109"/>
        <v>1</v>
      </c>
      <c r="DZ177" s="663" t="b">
        <f t="shared" si="110"/>
        <v>0</v>
      </c>
      <c r="EA177" s="663" t="b">
        <f t="shared" si="111"/>
        <v>0</v>
      </c>
      <c r="EB177" s="666" t="b">
        <f t="shared" si="112"/>
        <v>1</v>
      </c>
      <c r="EC177" s="663" t="b">
        <f t="shared" si="113"/>
        <v>0</v>
      </c>
      <c r="ED177" s="663" t="b">
        <f t="shared" si="129"/>
        <v>0</v>
      </c>
      <c r="EE177" s="666" t="b">
        <f t="shared" si="114"/>
        <v>1</v>
      </c>
      <c r="EF177" s="665" t="b">
        <f t="shared" si="115"/>
        <v>1</v>
      </c>
      <c r="EG177" s="663" t="b">
        <f t="shared" si="116"/>
        <v>1</v>
      </c>
      <c r="EH177" s="666" t="b">
        <f t="shared" si="117"/>
        <v>1</v>
      </c>
      <c r="EI177" s="663" t="b">
        <f t="shared" si="118"/>
        <v>1</v>
      </c>
      <c r="EJ177" s="663" t="b">
        <f t="shared" si="119"/>
        <v>1</v>
      </c>
      <c r="EK177" s="666" t="b">
        <f t="shared" si="120"/>
        <v>1</v>
      </c>
      <c r="EL177" s="663" t="b">
        <f t="shared" si="121"/>
        <v>1</v>
      </c>
      <c r="EM177" s="663" t="b">
        <f t="shared" si="130"/>
        <v>1</v>
      </c>
      <c r="EN177" s="666" t="b">
        <f t="shared" si="122"/>
        <v>1</v>
      </c>
      <c r="EO177" s="401"/>
    </row>
    <row r="178" spans="1:145">
      <c r="A178" s="203" t="s">
        <v>732</v>
      </c>
      <c r="B178" s="224" t="s">
        <v>105</v>
      </c>
      <c r="C178" s="202">
        <v>366447</v>
      </c>
      <c r="D178" s="500">
        <v>13</v>
      </c>
      <c r="E178" s="414"/>
      <c r="F178" s="416"/>
      <c r="G178" s="416"/>
      <c r="H178" s="416"/>
      <c r="I178" s="417"/>
      <c r="J178" s="417"/>
      <c r="K178" s="419"/>
      <c r="L178" s="414"/>
      <c r="M178" s="416"/>
      <c r="N178" s="416"/>
      <c r="O178" s="448"/>
      <c r="P178" s="448"/>
      <c r="Q178" s="416"/>
      <c r="R178" s="416"/>
      <c r="S178" s="416"/>
      <c r="T178" s="416"/>
      <c r="U178" s="416"/>
      <c r="V178" s="417"/>
      <c r="W178" s="419"/>
      <c r="X178" s="414"/>
      <c r="Y178" s="416"/>
      <c r="Z178" s="416"/>
      <c r="AA178" s="448"/>
      <c r="AB178" s="448"/>
      <c r="AC178" s="416"/>
      <c r="AD178" s="416"/>
      <c r="AE178" s="416"/>
      <c r="AF178" s="416"/>
      <c r="AG178" s="416"/>
      <c r="AH178" s="417"/>
      <c r="AI178" s="419"/>
      <c r="AJ178" s="420" t="str">
        <f t="shared" si="131"/>
        <v xml:space="preserve"> </v>
      </c>
      <c r="AK178" s="421" t="str">
        <f t="shared" si="132"/>
        <v xml:space="preserve"> </v>
      </c>
      <c r="AL178" s="421" t="str">
        <f t="shared" si="133"/>
        <v xml:space="preserve"> </v>
      </c>
      <c r="AM178" s="421" t="str">
        <f t="shared" si="134"/>
        <v xml:space="preserve"> </v>
      </c>
      <c r="AN178" s="421" t="str">
        <f t="shared" si="135"/>
        <v xml:space="preserve"> </v>
      </c>
      <c r="AO178" s="421" t="str">
        <f t="shared" si="136"/>
        <v xml:space="preserve"> </v>
      </c>
      <c r="AP178" s="421" t="str">
        <f t="shared" si="137"/>
        <v xml:space="preserve"> </v>
      </c>
      <c r="AQ178" s="421" t="str">
        <f t="shared" si="138"/>
        <v xml:space="preserve"> </v>
      </c>
      <c r="AR178" s="421" t="str">
        <f t="shared" si="139"/>
        <v xml:space="preserve"> </v>
      </c>
      <c r="AS178" s="421" t="str">
        <f t="shared" si="140"/>
        <v xml:space="preserve"> </v>
      </c>
      <c r="AT178" s="421" t="str">
        <f t="shared" si="141"/>
        <v xml:space="preserve"> </v>
      </c>
      <c r="AU178" s="422" t="str">
        <f t="shared" si="142"/>
        <v xml:space="preserve"> </v>
      </c>
      <c r="AV178" s="423"/>
      <c r="AW178" s="417"/>
      <c r="AX178" s="419"/>
      <c r="AY178" s="414"/>
      <c r="AZ178" s="417"/>
      <c r="BA178" s="419"/>
      <c r="BB178" s="420" t="str">
        <f t="shared" si="143"/>
        <v xml:space="preserve"> </v>
      </c>
      <c r="BC178" s="421" t="str">
        <f t="shared" si="144"/>
        <v xml:space="preserve"> </v>
      </c>
      <c r="BD178" s="422" t="str">
        <f t="shared" si="145"/>
        <v xml:space="preserve"> </v>
      </c>
      <c r="BE178" s="176"/>
      <c r="BF178" s="417"/>
      <c r="BG178" s="419"/>
      <c r="BH178" s="178"/>
      <c r="BI178" s="417"/>
      <c r="BJ178" s="419"/>
      <c r="BK178" s="178"/>
      <c r="BL178" s="417"/>
      <c r="BM178" s="419"/>
      <c r="BN178" s="426" t="str">
        <f t="shared" si="123"/>
        <v/>
      </c>
      <c r="BO178" s="427" t="str">
        <f t="shared" si="124"/>
        <v/>
      </c>
      <c r="BP178" s="428" t="str">
        <f t="shared" si="125"/>
        <v/>
      </c>
      <c r="BQ178" s="178"/>
      <c r="BR178" s="417"/>
      <c r="BS178" s="419"/>
      <c r="BT178" s="198">
        <v>431</v>
      </c>
      <c r="BU178" s="177">
        <v>328</v>
      </c>
      <c r="BV178" s="177">
        <v>275</v>
      </c>
      <c r="BW178" s="417">
        <v>375</v>
      </c>
      <c r="BX178" s="417">
        <v>299</v>
      </c>
      <c r="BY178" s="492">
        <v>340</v>
      </c>
      <c r="BZ178" s="177">
        <v>275</v>
      </c>
      <c r="CA178" s="177">
        <v>196</v>
      </c>
      <c r="CB178" s="177">
        <v>156</v>
      </c>
      <c r="CC178" s="177">
        <v>124</v>
      </c>
      <c r="CD178" s="177">
        <v>97</v>
      </c>
      <c r="CE178" s="177">
        <v>135</v>
      </c>
      <c r="CF178" s="417">
        <v>91</v>
      </c>
      <c r="CG178" s="493">
        <v>96</v>
      </c>
      <c r="CH178" s="178"/>
      <c r="CI178" s="177"/>
      <c r="CJ178" s="177"/>
      <c r="CK178" s="177"/>
      <c r="CL178" s="177"/>
      <c r="CM178" s="177"/>
      <c r="CN178" s="417"/>
      <c r="CO178" s="419"/>
      <c r="CP178" s="421">
        <f t="shared" si="157"/>
        <v>275</v>
      </c>
      <c r="CQ178" s="421">
        <f t="shared" si="158"/>
        <v>196</v>
      </c>
      <c r="CR178" s="421">
        <f t="shared" si="148"/>
        <v>156</v>
      </c>
      <c r="CS178" s="421">
        <f t="shared" si="149"/>
        <v>124</v>
      </c>
      <c r="CT178" s="421">
        <f t="shared" si="150"/>
        <v>97</v>
      </c>
      <c r="CU178" s="421">
        <f t="shared" si="151"/>
        <v>135</v>
      </c>
      <c r="CV178" s="421">
        <f t="shared" si="152"/>
        <v>91</v>
      </c>
      <c r="CW178" s="429">
        <f t="shared" si="153"/>
        <v>96</v>
      </c>
      <c r="CX178" s="449">
        <v>85</v>
      </c>
      <c r="CY178" s="417">
        <v>52</v>
      </c>
      <c r="CZ178" s="494">
        <v>67</v>
      </c>
      <c r="DA178" s="432">
        <v>2</v>
      </c>
      <c r="DB178" s="417">
        <v>1</v>
      </c>
      <c r="DC178" s="495">
        <v>1</v>
      </c>
      <c r="DD178" s="430">
        <f t="shared" si="154"/>
        <v>48</v>
      </c>
      <c r="DE178" s="431">
        <f t="shared" si="155"/>
        <v>38</v>
      </c>
      <c r="DF178" s="428">
        <f t="shared" si="156"/>
        <v>28</v>
      </c>
      <c r="DG178" s="450">
        <v>71</v>
      </c>
      <c r="DH178" s="417">
        <v>63</v>
      </c>
      <c r="DI178" s="496">
        <v>77</v>
      </c>
      <c r="DJ178" s="432">
        <v>8</v>
      </c>
      <c r="DK178" s="417">
        <v>4</v>
      </c>
      <c r="DL178" s="497">
        <v>7</v>
      </c>
      <c r="DM178" s="432">
        <v>7</v>
      </c>
      <c r="DN178" s="417">
        <v>3</v>
      </c>
      <c r="DO178" s="498">
        <v>5</v>
      </c>
      <c r="DP178" s="430">
        <f t="shared" si="126"/>
        <v>38</v>
      </c>
      <c r="DQ178" s="431">
        <f t="shared" si="127"/>
        <v>27</v>
      </c>
      <c r="DR178" s="428">
        <f t="shared" si="128"/>
        <v>46</v>
      </c>
      <c r="DS178" s="499">
        <v>131</v>
      </c>
      <c r="DT178" s="417">
        <v>110</v>
      </c>
      <c r="DU178" s="896">
        <v>102</v>
      </c>
      <c r="DV178" s="402"/>
      <c r="DW178" s="669" t="b">
        <f t="shared" ref="DW178:DW241" si="159">W178&gt;0</f>
        <v>0</v>
      </c>
      <c r="DX178" s="663" t="b">
        <f t="shared" ref="DX178:DX241" si="160">AX178&gt;0</f>
        <v>0</v>
      </c>
      <c r="DY178" s="666" t="b">
        <f t="shared" ref="DY178:DY241" si="161">DW178=DX178</f>
        <v>1</v>
      </c>
      <c r="DZ178" s="663" t="b">
        <f t="shared" ref="DZ178:DZ241" si="162">R178&gt;0</f>
        <v>0</v>
      </c>
      <c r="EA178" s="663" t="b">
        <f t="shared" ref="EA178:EA241" si="163">BG178&gt;0</f>
        <v>0</v>
      </c>
      <c r="EB178" s="666" t="b">
        <f t="shared" ref="EB178:EB241" si="164">DZ178=EA178</f>
        <v>1</v>
      </c>
      <c r="EC178" s="663" t="b">
        <f t="shared" ref="EC178:EC241" si="165">N178&gt;0</f>
        <v>0</v>
      </c>
      <c r="ED178" s="663" t="b">
        <f t="shared" si="129"/>
        <v>0</v>
      </c>
      <c r="EE178" s="666" t="b">
        <f t="shared" ref="EE178:EE241" si="166">EC178=ED178</f>
        <v>1</v>
      </c>
      <c r="EF178" s="665" t="b">
        <f t="shared" ref="EF178:EF241" si="167">CG178&gt;0</f>
        <v>1</v>
      </c>
      <c r="EG178" s="663" t="b">
        <f t="shared" ref="EG178:EG241" si="168">CZ178&gt;0</f>
        <v>1</v>
      </c>
      <c r="EH178" s="666" t="b">
        <f t="shared" ref="EH178:EH241" si="169">EF178=EG178</f>
        <v>1</v>
      </c>
      <c r="EI178" s="663" t="b">
        <f t="shared" ref="EI178:EI241" si="170">CE178&gt;0</f>
        <v>1</v>
      </c>
      <c r="EJ178" s="663" t="b">
        <f t="shared" ref="EJ178:EJ241" si="171">DI178&gt;0</f>
        <v>1</v>
      </c>
      <c r="EK178" s="666" t="b">
        <f t="shared" ref="EK178:EK241" si="172">EI178=EJ178</f>
        <v>1</v>
      </c>
      <c r="EL178" s="663" t="b">
        <f t="shared" ref="EL178:EL241" si="173">CB178&gt;0</f>
        <v>1</v>
      </c>
      <c r="EM178" s="663" t="b">
        <f t="shared" si="130"/>
        <v>1</v>
      </c>
      <c r="EN178" s="666" t="b">
        <f t="shared" ref="EN178:EN241" si="174">EL178=EM178</f>
        <v>1</v>
      </c>
      <c r="EO178" s="401"/>
    </row>
    <row r="179" spans="1:145">
      <c r="A179" s="203" t="s">
        <v>732</v>
      </c>
      <c r="B179" s="224" t="s">
        <v>130</v>
      </c>
      <c r="C179" s="202">
        <v>248794</v>
      </c>
      <c r="D179" s="500">
        <v>13</v>
      </c>
      <c r="E179" s="414"/>
      <c r="F179" s="416"/>
      <c r="G179" s="416"/>
      <c r="H179" s="416"/>
      <c r="I179" s="417"/>
      <c r="J179" s="417"/>
      <c r="K179" s="419"/>
      <c r="L179" s="414"/>
      <c r="M179" s="416"/>
      <c r="N179" s="416"/>
      <c r="O179" s="448"/>
      <c r="P179" s="448"/>
      <c r="Q179" s="416"/>
      <c r="R179" s="416"/>
      <c r="S179" s="416"/>
      <c r="T179" s="416"/>
      <c r="U179" s="416"/>
      <c r="V179" s="417"/>
      <c r="W179" s="419"/>
      <c r="X179" s="414"/>
      <c r="Y179" s="416"/>
      <c r="Z179" s="416"/>
      <c r="AA179" s="448"/>
      <c r="AB179" s="448"/>
      <c r="AC179" s="416"/>
      <c r="AD179" s="416"/>
      <c r="AE179" s="416"/>
      <c r="AF179" s="416"/>
      <c r="AG179" s="416"/>
      <c r="AH179" s="417"/>
      <c r="AI179" s="419"/>
      <c r="AJ179" s="420" t="str">
        <f t="shared" si="131"/>
        <v xml:space="preserve"> </v>
      </c>
      <c r="AK179" s="421" t="str">
        <f t="shared" si="132"/>
        <v xml:space="preserve"> </v>
      </c>
      <c r="AL179" s="421" t="str">
        <f t="shared" si="133"/>
        <v xml:space="preserve"> </v>
      </c>
      <c r="AM179" s="421" t="str">
        <f t="shared" si="134"/>
        <v xml:space="preserve"> </v>
      </c>
      <c r="AN179" s="421" t="str">
        <f t="shared" si="135"/>
        <v xml:space="preserve"> </v>
      </c>
      <c r="AO179" s="421" t="str">
        <f t="shared" si="136"/>
        <v xml:space="preserve"> </v>
      </c>
      <c r="AP179" s="421" t="str">
        <f t="shared" si="137"/>
        <v xml:space="preserve"> </v>
      </c>
      <c r="AQ179" s="421" t="str">
        <f t="shared" si="138"/>
        <v xml:space="preserve"> </v>
      </c>
      <c r="AR179" s="421" t="str">
        <f t="shared" si="139"/>
        <v xml:space="preserve"> </v>
      </c>
      <c r="AS179" s="421" t="str">
        <f t="shared" si="140"/>
        <v xml:space="preserve"> </v>
      </c>
      <c r="AT179" s="421" t="str">
        <f t="shared" si="141"/>
        <v xml:space="preserve"> </v>
      </c>
      <c r="AU179" s="422" t="str">
        <f t="shared" si="142"/>
        <v xml:space="preserve"> </v>
      </c>
      <c r="AV179" s="423"/>
      <c r="AW179" s="417"/>
      <c r="AX179" s="419"/>
      <c r="AY179" s="414"/>
      <c r="AZ179" s="417"/>
      <c r="BA179" s="419"/>
      <c r="BB179" s="420" t="str">
        <f t="shared" si="143"/>
        <v xml:space="preserve"> </v>
      </c>
      <c r="BC179" s="421" t="str">
        <f t="shared" si="144"/>
        <v xml:space="preserve"> </v>
      </c>
      <c r="BD179" s="422" t="str">
        <f t="shared" si="145"/>
        <v xml:space="preserve"> </v>
      </c>
      <c r="BE179" s="176"/>
      <c r="BF179" s="417"/>
      <c r="BG179" s="419"/>
      <c r="BH179" s="178"/>
      <c r="BI179" s="417"/>
      <c r="BJ179" s="419"/>
      <c r="BK179" s="178"/>
      <c r="BL179" s="417"/>
      <c r="BM179" s="419"/>
      <c r="BN179" s="426" t="str">
        <f t="shared" si="123"/>
        <v/>
      </c>
      <c r="BO179" s="427" t="str">
        <f t="shared" si="124"/>
        <v/>
      </c>
      <c r="BP179" s="428" t="str">
        <f t="shared" si="125"/>
        <v/>
      </c>
      <c r="BQ179" s="178"/>
      <c r="BR179" s="417"/>
      <c r="BS179" s="419"/>
      <c r="BT179" s="198">
        <v>306</v>
      </c>
      <c r="BU179" s="177">
        <v>247</v>
      </c>
      <c r="BV179" s="177">
        <v>288</v>
      </c>
      <c r="BW179" s="417">
        <v>338</v>
      </c>
      <c r="BX179" s="417">
        <v>284</v>
      </c>
      <c r="BY179" s="492">
        <v>328</v>
      </c>
      <c r="BZ179" s="177">
        <v>248</v>
      </c>
      <c r="CA179" s="177">
        <v>131</v>
      </c>
      <c r="CB179" s="177">
        <v>177</v>
      </c>
      <c r="CC179" s="177">
        <v>143</v>
      </c>
      <c r="CD179" s="177">
        <v>124</v>
      </c>
      <c r="CE179" s="177">
        <v>139</v>
      </c>
      <c r="CF179" s="417">
        <v>157</v>
      </c>
      <c r="CG179" s="492">
        <v>147</v>
      </c>
      <c r="CH179" s="178"/>
      <c r="CI179" s="177"/>
      <c r="CJ179" s="177"/>
      <c r="CK179" s="177"/>
      <c r="CL179" s="177"/>
      <c r="CM179" s="177"/>
      <c r="CN179" s="417"/>
      <c r="CO179" s="419"/>
      <c r="CP179" s="421">
        <f t="shared" si="157"/>
        <v>248</v>
      </c>
      <c r="CQ179" s="421">
        <f t="shared" si="158"/>
        <v>131</v>
      </c>
      <c r="CR179" s="421">
        <f t="shared" si="148"/>
        <v>177</v>
      </c>
      <c r="CS179" s="421">
        <f t="shared" si="149"/>
        <v>143</v>
      </c>
      <c r="CT179" s="421">
        <f t="shared" si="150"/>
        <v>124</v>
      </c>
      <c r="CU179" s="421">
        <f t="shared" si="151"/>
        <v>139</v>
      </c>
      <c r="CV179" s="421">
        <f t="shared" si="152"/>
        <v>157</v>
      </c>
      <c r="CW179" s="429">
        <f t="shared" si="153"/>
        <v>147</v>
      </c>
      <c r="CX179" s="449">
        <v>101</v>
      </c>
      <c r="CY179" s="417">
        <v>97</v>
      </c>
      <c r="CZ179" s="494">
        <v>85</v>
      </c>
      <c r="DA179" s="432">
        <v>0</v>
      </c>
      <c r="DB179" s="417">
        <v>4</v>
      </c>
      <c r="DC179" s="495">
        <v>6</v>
      </c>
      <c r="DD179" s="430">
        <f t="shared" si="154"/>
        <v>38</v>
      </c>
      <c r="DE179" s="431">
        <f t="shared" si="155"/>
        <v>56</v>
      </c>
      <c r="DF179" s="428">
        <f t="shared" si="156"/>
        <v>56</v>
      </c>
      <c r="DG179" s="450">
        <v>66</v>
      </c>
      <c r="DH179" s="417">
        <v>73</v>
      </c>
      <c r="DI179" s="496">
        <v>89</v>
      </c>
      <c r="DJ179" s="432">
        <v>12</v>
      </c>
      <c r="DK179" s="417">
        <v>8</v>
      </c>
      <c r="DL179" s="497">
        <v>6</v>
      </c>
      <c r="DM179" s="432">
        <v>8</v>
      </c>
      <c r="DN179" s="417">
        <v>6</v>
      </c>
      <c r="DO179" s="498">
        <v>4</v>
      </c>
      <c r="DP179" s="430">
        <f t="shared" si="126"/>
        <v>57</v>
      </c>
      <c r="DQ179" s="431">
        <f t="shared" si="127"/>
        <v>37</v>
      </c>
      <c r="DR179" s="428">
        <f t="shared" si="128"/>
        <v>40</v>
      </c>
      <c r="DS179" s="432">
        <v>123</v>
      </c>
      <c r="DT179" s="417">
        <v>81</v>
      </c>
      <c r="DU179" s="896">
        <v>92</v>
      </c>
      <c r="DV179" s="402"/>
      <c r="DW179" s="669" t="b">
        <f t="shared" si="159"/>
        <v>0</v>
      </c>
      <c r="DX179" s="663" t="b">
        <f t="shared" si="160"/>
        <v>0</v>
      </c>
      <c r="DY179" s="666" t="b">
        <f t="shared" si="161"/>
        <v>1</v>
      </c>
      <c r="DZ179" s="663" t="b">
        <f t="shared" si="162"/>
        <v>0</v>
      </c>
      <c r="EA179" s="663" t="b">
        <f t="shared" si="163"/>
        <v>0</v>
      </c>
      <c r="EB179" s="666" t="b">
        <f t="shared" si="164"/>
        <v>1</v>
      </c>
      <c r="EC179" s="663" t="b">
        <f t="shared" si="165"/>
        <v>0</v>
      </c>
      <c r="ED179" s="663" t="b">
        <f t="shared" si="129"/>
        <v>0</v>
      </c>
      <c r="EE179" s="666" t="b">
        <f t="shared" si="166"/>
        <v>1</v>
      </c>
      <c r="EF179" s="665" t="b">
        <f t="shared" si="167"/>
        <v>1</v>
      </c>
      <c r="EG179" s="663" t="b">
        <f t="shared" si="168"/>
        <v>1</v>
      </c>
      <c r="EH179" s="666" t="b">
        <f t="shared" si="169"/>
        <v>1</v>
      </c>
      <c r="EI179" s="663" t="b">
        <f t="shared" si="170"/>
        <v>1</v>
      </c>
      <c r="EJ179" s="663" t="b">
        <f t="shared" si="171"/>
        <v>1</v>
      </c>
      <c r="EK179" s="666" t="b">
        <f t="shared" si="172"/>
        <v>1</v>
      </c>
      <c r="EL179" s="663" t="b">
        <f t="shared" si="173"/>
        <v>1</v>
      </c>
      <c r="EM179" s="663" t="b">
        <f t="shared" si="130"/>
        <v>1</v>
      </c>
      <c r="EN179" s="666" t="b">
        <f t="shared" si="174"/>
        <v>1</v>
      </c>
      <c r="EO179" s="401"/>
    </row>
    <row r="180" spans="1:145">
      <c r="A180" s="489" t="s">
        <v>732</v>
      </c>
      <c r="B180" s="226" t="s">
        <v>131</v>
      </c>
      <c r="C180" s="489">
        <v>420431</v>
      </c>
      <c r="D180" s="491">
        <v>13</v>
      </c>
      <c r="E180" s="414"/>
      <c r="F180" s="416"/>
      <c r="G180" s="416"/>
      <c r="H180" s="416"/>
      <c r="I180" s="417"/>
      <c r="J180" s="417"/>
      <c r="K180" s="419"/>
      <c r="L180" s="414"/>
      <c r="M180" s="416"/>
      <c r="N180" s="416"/>
      <c r="O180" s="448"/>
      <c r="P180" s="448"/>
      <c r="Q180" s="416"/>
      <c r="R180" s="416"/>
      <c r="S180" s="416"/>
      <c r="T180" s="416"/>
      <c r="U180" s="416"/>
      <c r="V180" s="417"/>
      <c r="W180" s="419"/>
      <c r="X180" s="414"/>
      <c r="Y180" s="416"/>
      <c r="Z180" s="416"/>
      <c r="AA180" s="448"/>
      <c r="AB180" s="448"/>
      <c r="AC180" s="416"/>
      <c r="AD180" s="416"/>
      <c r="AE180" s="416"/>
      <c r="AF180" s="416"/>
      <c r="AG180" s="416"/>
      <c r="AH180" s="417"/>
      <c r="AI180" s="419"/>
      <c r="AJ180" s="420" t="str">
        <f t="shared" si="131"/>
        <v xml:space="preserve"> </v>
      </c>
      <c r="AK180" s="421" t="str">
        <f t="shared" si="132"/>
        <v xml:space="preserve"> </v>
      </c>
      <c r="AL180" s="421" t="str">
        <f t="shared" si="133"/>
        <v xml:space="preserve"> </v>
      </c>
      <c r="AM180" s="421" t="str">
        <f t="shared" si="134"/>
        <v xml:space="preserve"> </v>
      </c>
      <c r="AN180" s="421" t="str">
        <f t="shared" si="135"/>
        <v xml:space="preserve"> </v>
      </c>
      <c r="AO180" s="421" t="str">
        <f t="shared" si="136"/>
        <v xml:space="preserve"> </v>
      </c>
      <c r="AP180" s="421" t="str">
        <f t="shared" si="137"/>
        <v xml:space="preserve"> </v>
      </c>
      <c r="AQ180" s="421" t="str">
        <f t="shared" si="138"/>
        <v xml:space="preserve"> </v>
      </c>
      <c r="AR180" s="421" t="str">
        <f t="shared" si="139"/>
        <v xml:space="preserve"> </v>
      </c>
      <c r="AS180" s="421" t="str">
        <f t="shared" si="140"/>
        <v xml:space="preserve"> </v>
      </c>
      <c r="AT180" s="421" t="str">
        <f t="shared" si="141"/>
        <v xml:space="preserve"> </v>
      </c>
      <c r="AU180" s="422" t="str">
        <f t="shared" si="142"/>
        <v xml:space="preserve"> </v>
      </c>
      <c r="AV180" s="423"/>
      <c r="AW180" s="417"/>
      <c r="AX180" s="419"/>
      <c r="AY180" s="414"/>
      <c r="AZ180" s="417"/>
      <c r="BA180" s="419"/>
      <c r="BB180" s="420" t="str">
        <f t="shared" si="143"/>
        <v xml:space="preserve"> </v>
      </c>
      <c r="BC180" s="421" t="str">
        <f t="shared" si="144"/>
        <v xml:space="preserve"> </v>
      </c>
      <c r="BD180" s="422" t="str">
        <f t="shared" si="145"/>
        <v xml:space="preserve"> </v>
      </c>
      <c r="BE180" s="176"/>
      <c r="BF180" s="417"/>
      <c r="BG180" s="419"/>
      <c r="BH180" s="178"/>
      <c r="BI180" s="417"/>
      <c r="BJ180" s="419"/>
      <c r="BK180" s="178"/>
      <c r="BL180" s="417"/>
      <c r="BM180" s="419"/>
      <c r="BN180" s="426" t="str">
        <f t="shared" si="123"/>
        <v/>
      </c>
      <c r="BO180" s="427" t="str">
        <f t="shared" si="124"/>
        <v/>
      </c>
      <c r="BP180" s="428" t="str">
        <f t="shared" si="125"/>
        <v/>
      </c>
      <c r="BQ180" s="178"/>
      <c r="BR180" s="417"/>
      <c r="BS180" s="419"/>
      <c r="BT180" s="198">
        <v>247</v>
      </c>
      <c r="BU180" s="177">
        <v>265</v>
      </c>
      <c r="BV180" s="177">
        <v>321</v>
      </c>
      <c r="BW180" s="417">
        <v>307</v>
      </c>
      <c r="BX180" s="417">
        <v>361</v>
      </c>
      <c r="BY180" s="492">
        <v>425</v>
      </c>
      <c r="BZ180" s="177">
        <v>120</v>
      </c>
      <c r="CA180" s="177">
        <v>140</v>
      </c>
      <c r="CB180" s="177">
        <v>81</v>
      </c>
      <c r="CC180" s="177">
        <v>134</v>
      </c>
      <c r="CD180" s="177">
        <v>92</v>
      </c>
      <c r="CE180" s="177">
        <v>100</v>
      </c>
      <c r="CF180" s="417">
        <v>85</v>
      </c>
      <c r="CG180" s="492">
        <v>81</v>
      </c>
      <c r="CH180" s="178"/>
      <c r="CI180" s="177"/>
      <c r="CJ180" s="177"/>
      <c r="CK180" s="177"/>
      <c r="CL180" s="177"/>
      <c r="CM180" s="177"/>
      <c r="CN180" s="417"/>
      <c r="CO180" s="419"/>
      <c r="CP180" s="421">
        <f t="shared" si="157"/>
        <v>120</v>
      </c>
      <c r="CQ180" s="421">
        <f t="shared" si="158"/>
        <v>140</v>
      </c>
      <c r="CR180" s="421">
        <f t="shared" si="148"/>
        <v>81</v>
      </c>
      <c r="CS180" s="421">
        <f t="shared" si="149"/>
        <v>134</v>
      </c>
      <c r="CT180" s="421">
        <f t="shared" si="150"/>
        <v>92</v>
      </c>
      <c r="CU180" s="421">
        <f t="shared" si="151"/>
        <v>100</v>
      </c>
      <c r="CV180" s="421">
        <f t="shared" si="152"/>
        <v>85</v>
      </c>
      <c r="CW180" s="429">
        <f t="shared" si="153"/>
        <v>81</v>
      </c>
      <c r="CX180" s="449">
        <v>62</v>
      </c>
      <c r="CY180" s="417">
        <v>55</v>
      </c>
      <c r="CZ180" s="494">
        <v>53</v>
      </c>
      <c r="DA180" s="432">
        <v>2</v>
      </c>
      <c r="DB180" s="417">
        <v>2</v>
      </c>
      <c r="DC180" s="495">
        <v>0</v>
      </c>
      <c r="DD180" s="430">
        <f t="shared" si="154"/>
        <v>36</v>
      </c>
      <c r="DE180" s="431">
        <f t="shared" si="155"/>
        <v>28</v>
      </c>
      <c r="DF180" s="428">
        <f t="shared" si="156"/>
        <v>28</v>
      </c>
      <c r="DG180" s="450">
        <v>47</v>
      </c>
      <c r="DH180" s="417">
        <v>54</v>
      </c>
      <c r="DI180" s="496">
        <v>58</v>
      </c>
      <c r="DJ180" s="432">
        <v>12</v>
      </c>
      <c r="DK180" s="417">
        <v>5</v>
      </c>
      <c r="DL180" s="497">
        <v>12</v>
      </c>
      <c r="DM180" s="432">
        <v>5</v>
      </c>
      <c r="DN180" s="417">
        <v>4</v>
      </c>
      <c r="DO180" s="498">
        <v>4</v>
      </c>
      <c r="DP180" s="430">
        <f t="shared" si="126"/>
        <v>70</v>
      </c>
      <c r="DQ180" s="431">
        <f t="shared" si="127"/>
        <v>29</v>
      </c>
      <c r="DR180" s="428">
        <f t="shared" si="128"/>
        <v>26</v>
      </c>
      <c r="DS180" s="432">
        <v>68</v>
      </c>
      <c r="DT180" s="417">
        <v>66</v>
      </c>
      <c r="DU180" s="896">
        <v>34</v>
      </c>
      <c r="DV180" s="402"/>
      <c r="DW180" s="669" t="b">
        <f t="shared" si="159"/>
        <v>0</v>
      </c>
      <c r="DX180" s="663" t="b">
        <f t="shared" si="160"/>
        <v>0</v>
      </c>
      <c r="DY180" s="666" t="b">
        <f t="shared" si="161"/>
        <v>1</v>
      </c>
      <c r="DZ180" s="663" t="b">
        <f t="shared" si="162"/>
        <v>0</v>
      </c>
      <c r="EA180" s="663" t="b">
        <f t="shared" si="163"/>
        <v>0</v>
      </c>
      <c r="EB180" s="666" t="b">
        <f t="shared" si="164"/>
        <v>1</v>
      </c>
      <c r="EC180" s="663" t="b">
        <f t="shared" si="165"/>
        <v>0</v>
      </c>
      <c r="ED180" s="663" t="b">
        <f t="shared" si="129"/>
        <v>0</v>
      </c>
      <c r="EE180" s="666" t="b">
        <f t="shared" si="166"/>
        <v>1</v>
      </c>
      <c r="EF180" s="665" t="b">
        <f t="shared" si="167"/>
        <v>1</v>
      </c>
      <c r="EG180" s="663" t="b">
        <f t="shared" si="168"/>
        <v>1</v>
      </c>
      <c r="EH180" s="666" t="b">
        <f t="shared" si="169"/>
        <v>1</v>
      </c>
      <c r="EI180" s="663" t="b">
        <f t="shared" si="170"/>
        <v>1</v>
      </c>
      <c r="EJ180" s="663" t="b">
        <f t="shared" si="171"/>
        <v>1</v>
      </c>
      <c r="EK180" s="666" t="b">
        <f t="shared" si="172"/>
        <v>1</v>
      </c>
      <c r="EL180" s="663" t="b">
        <f t="shared" si="173"/>
        <v>1</v>
      </c>
      <c r="EM180" s="663" t="b">
        <f t="shared" si="130"/>
        <v>1</v>
      </c>
      <c r="EN180" s="666" t="b">
        <f t="shared" si="174"/>
        <v>1</v>
      </c>
      <c r="EO180" s="401"/>
    </row>
    <row r="181" spans="1:145">
      <c r="A181" s="504" t="s">
        <v>492</v>
      </c>
      <c r="B181" s="505" t="s">
        <v>493</v>
      </c>
      <c r="C181" s="504">
        <v>157085</v>
      </c>
      <c r="D181" s="444">
        <v>1</v>
      </c>
      <c r="E181" s="846">
        <v>5167</v>
      </c>
      <c r="F181" s="416">
        <v>5037</v>
      </c>
      <c r="G181" s="416">
        <v>5204</v>
      </c>
      <c r="H181" s="416">
        <v>5087</v>
      </c>
      <c r="I181" s="417">
        <v>5392</v>
      </c>
      <c r="J181" s="417">
        <v>4694</v>
      </c>
      <c r="K181" s="419">
        <v>5067</v>
      </c>
      <c r="L181" s="414">
        <v>2616</v>
      </c>
      <c r="M181" s="416">
        <v>2841</v>
      </c>
      <c r="N181" s="416">
        <v>2650</v>
      </c>
      <c r="O181" s="448">
        <v>2909</v>
      </c>
      <c r="P181" s="448">
        <v>3035</v>
      </c>
      <c r="Q181" s="416">
        <v>3658</v>
      </c>
      <c r="R181" s="416">
        <v>3628</v>
      </c>
      <c r="S181" s="416">
        <v>3897</v>
      </c>
      <c r="T181" s="416">
        <v>3771</v>
      </c>
      <c r="U181" s="416">
        <v>4020</v>
      </c>
      <c r="V181" s="417">
        <v>3681</v>
      </c>
      <c r="W181" s="419">
        <v>3987</v>
      </c>
      <c r="X181" s="414"/>
      <c r="Y181" s="416"/>
      <c r="Z181" s="416"/>
      <c r="AA181" s="448"/>
      <c r="AB181" s="448"/>
      <c r="AC181" s="416"/>
      <c r="AD181" s="416"/>
      <c r="AE181" s="416"/>
      <c r="AF181" s="416"/>
      <c r="AG181" s="416"/>
      <c r="AH181" s="417"/>
      <c r="AI181" s="419"/>
      <c r="AJ181" s="420">
        <f t="shared" si="131"/>
        <v>2616</v>
      </c>
      <c r="AK181" s="421">
        <f t="shared" si="132"/>
        <v>2841</v>
      </c>
      <c r="AL181" s="421">
        <f t="shared" si="133"/>
        <v>2650</v>
      </c>
      <c r="AM181" s="421">
        <f t="shared" si="134"/>
        <v>2909</v>
      </c>
      <c r="AN181" s="421">
        <f t="shared" si="135"/>
        <v>3035</v>
      </c>
      <c r="AO181" s="421">
        <f t="shared" si="136"/>
        <v>3658</v>
      </c>
      <c r="AP181" s="421">
        <f t="shared" si="137"/>
        <v>3628</v>
      </c>
      <c r="AQ181" s="421">
        <f t="shared" si="138"/>
        <v>3897</v>
      </c>
      <c r="AR181" s="421">
        <f t="shared" si="139"/>
        <v>3771</v>
      </c>
      <c r="AS181" s="421">
        <f t="shared" si="140"/>
        <v>4020</v>
      </c>
      <c r="AT181" s="421">
        <f t="shared" si="141"/>
        <v>3681</v>
      </c>
      <c r="AU181" s="422">
        <f t="shared" si="142"/>
        <v>3987</v>
      </c>
      <c r="AV181" s="423">
        <v>3083</v>
      </c>
      <c r="AW181" s="417">
        <v>2987</v>
      </c>
      <c r="AX181" s="419">
        <v>3214</v>
      </c>
      <c r="AY181" s="414">
        <v>425</v>
      </c>
      <c r="AZ181" s="417">
        <v>306</v>
      </c>
      <c r="BA181" s="419">
        <v>293</v>
      </c>
      <c r="BB181" s="420">
        <f t="shared" si="143"/>
        <v>512</v>
      </c>
      <c r="BC181" s="421">
        <f t="shared" si="144"/>
        <v>388</v>
      </c>
      <c r="BD181" s="422">
        <f t="shared" si="145"/>
        <v>480</v>
      </c>
      <c r="BE181" s="176">
        <v>1882</v>
      </c>
      <c r="BF181" s="417">
        <v>2161</v>
      </c>
      <c r="BG181" s="419">
        <v>2206</v>
      </c>
      <c r="BH181" s="178">
        <v>120</v>
      </c>
      <c r="BI181" s="417">
        <v>157</v>
      </c>
      <c r="BJ181" s="419">
        <v>141</v>
      </c>
      <c r="BK181" s="178">
        <v>472</v>
      </c>
      <c r="BL181" s="417">
        <v>584</v>
      </c>
      <c r="BM181" s="419">
        <v>593</v>
      </c>
      <c r="BN181" s="426">
        <f t="shared" si="123"/>
        <v>561</v>
      </c>
      <c r="BO181" s="427">
        <f t="shared" si="124"/>
        <v>756</v>
      </c>
      <c r="BP181" s="428">
        <f t="shared" si="125"/>
        <v>688</v>
      </c>
      <c r="BQ181" s="178">
        <v>1787</v>
      </c>
      <c r="BR181" s="417">
        <v>1906</v>
      </c>
      <c r="BS181" s="419">
        <v>1763</v>
      </c>
      <c r="BT181" s="198"/>
      <c r="BU181" s="177"/>
      <c r="BV181" s="177"/>
      <c r="BW181" s="417"/>
      <c r="BX181" s="417"/>
      <c r="BY181" s="419"/>
      <c r="BZ181" s="178"/>
      <c r="CA181" s="177"/>
      <c r="CB181" s="177"/>
      <c r="CC181" s="177"/>
      <c r="CD181" s="177"/>
      <c r="CE181" s="177"/>
      <c r="CF181" s="417"/>
      <c r="CG181" s="419"/>
      <c r="CH181" s="178"/>
      <c r="CI181" s="177"/>
      <c r="CJ181" s="177"/>
      <c r="CK181" s="177"/>
      <c r="CL181" s="177"/>
      <c r="CM181" s="177"/>
      <c r="CN181" s="417"/>
      <c r="CO181" s="419"/>
      <c r="CP181" s="420"/>
      <c r="CQ181" s="421"/>
      <c r="CR181" s="421" t="str">
        <f t="shared" si="148"/>
        <v/>
      </c>
      <c r="CS181" s="421" t="str">
        <f t="shared" si="149"/>
        <v/>
      </c>
      <c r="CT181" s="421" t="str">
        <f t="shared" si="150"/>
        <v/>
      </c>
      <c r="CU181" s="421" t="str">
        <f t="shared" si="151"/>
        <v/>
      </c>
      <c r="CV181" s="421" t="str">
        <f t="shared" si="152"/>
        <v/>
      </c>
      <c r="CW181" s="429" t="str">
        <f t="shared" si="153"/>
        <v/>
      </c>
      <c r="CX181" s="449"/>
      <c r="CY181" s="417"/>
      <c r="CZ181" s="419"/>
      <c r="DA181" s="432"/>
      <c r="DB181" s="417"/>
      <c r="DC181" s="419"/>
      <c r="DD181" s="430" t="str">
        <f t="shared" si="154"/>
        <v/>
      </c>
      <c r="DE181" s="431" t="str">
        <f t="shared" si="155"/>
        <v/>
      </c>
      <c r="DF181" s="428" t="str">
        <f t="shared" si="156"/>
        <v/>
      </c>
      <c r="DG181" s="450"/>
      <c r="DH181" s="417"/>
      <c r="DI181" s="419"/>
      <c r="DJ181" s="432"/>
      <c r="DK181" s="417"/>
      <c r="DL181" s="419"/>
      <c r="DM181" s="432"/>
      <c r="DN181" s="417"/>
      <c r="DO181" s="419"/>
      <c r="DP181" s="430" t="str">
        <f t="shared" si="126"/>
        <v/>
      </c>
      <c r="DQ181" s="431" t="str">
        <f t="shared" si="127"/>
        <v/>
      </c>
      <c r="DR181" s="428" t="str">
        <f t="shared" si="128"/>
        <v/>
      </c>
      <c r="DS181" s="432"/>
      <c r="DT181" s="417"/>
      <c r="DU181" s="197"/>
      <c r="DV181" s="403"/>
      <c r="DW181" s="669" t="b">
        <f t="shared" si="159"/>
        <v>1</v>
      </c>
      <c r="DX181" s="663" t="b">
        <f t="shared" si="160"/>
        <v>1</v>
      </c>
      <c r="DY181" s="666" t="b">
        <f t="shared" si="161"/>
        <v>1</v>
      </c>
      <c r="DZ181" s="663" t="b">
        <f t="shared" si="162"/>
        <v>1</v>
      </c>
      <c r="EA181" s="663" t="b">
        <f t="shared" si="163"/>
        <v>1</v>
      </c>
      <c r="EB181" s="666" t="b">
        <f t="shared" si="164"/>
        <v>1</v>
      </c>
      <c r="EC181" s="663" t="b">
        <f t="shared" si="165"/>
        <v>1</v>
      </c>
      <c r="ED181" s="663" t="b">
        <f t="shared" si="129"/>
        <v>1</v>
      </c>
      <c r="EE181" s="666" t="b">
        <f t="shared" si="166"/>
        <v>1</v>
      </c>
      <c r="EF181" s="665" t="b">
        <f t="shared" si="167"/>
        <v>0</v>
      </c>
      <c r="EG181" s="663" t="b">
        <f t="shared" si="168"/>
        <v>0</v>
      </c>
      <c r="EH181" s="666" t="b">
        <f t="shared" si="169"/>
        <v>1</v>
      </c>
      <c r="EI181" s="663" t="b">
        <f t="shared" si="170"/>
        <v>0</v>
      </c>
      <c r="EJ181" s="663" t="b">
        <f t="shared" si="171"/>
        <v>0</v>
      </c>
      <c r="EK181" s="666" t="b">
        <f t="shared" si="172"/>
        <v>1</v>
      </c>
      <c r="EL181" s="663" t="b">
        <f t="shared" si="173"/>
        <v>0</v>
      </c>
      <c r="EM181" s="663" t="b">
        <f t="shared" si="130"/>
        <v>0</v>
      </c>
      <c r="EN181" s="666" t="b">
        <f t="shared" si="174"/>
        <v>1</v>
      </c>
      <c r="EO181" s="403"/>
    </row>
    <row r="182" spans="1:145">
      <c r="A182" s="504" t="s">
        <v>492</v>
      </c>
      <c r="B182" s="505" t="s">
        <v>494</v>
      </c>
      <c r="C182" s="504">
        <v>157289</v>
      </c>
      <c r="D182" s="446">
        <v>1</v>
      </c>
      <c r="E182" s="846">
        <v>3336</v>
      </c>
      <c r="F182" s="416">
        <v>3343</v>
      </c>
      <c r="G182" s="416">
        <v>3339</v>
      </c>
      <c r="H182" s="416">
        <v>3355</v>
      </c>
      <c r="I182" s="417">
        <v>3408</v>
      </c>
      <c r="J182" s="417">
        <v>3603</v>
      </c>
      <c r="K182" s="419">
        <v>3593</v>
      </c>
      <c r="L182" s="414">
        <v>1908</v>
      </c>
      <c r="M182" s="416">
        <v>1973</v>
      </c>
      <c r="N182" s="416">
        <v>2253</v>
      </c>
      <c r="O182" s="448">
        <v>2203</v>
      </c>
      <c r="P182" s="448">
        <v>2151</v>
      </c>
      <c r="Q182" s="506">
        <v>1424</v>
      </c>
      <c r="R182" s="506">
        <v>1493</v>
      </c>
      <c r="S182" s="416">
        <v>2268</v>
      </c>
      <c r="T182" s="416">
        <v>2236</v>
      </c>
      <c r="U182" s="416">
        <v>2342</v>
      </c>
      <c r="V182" s="417">
        <v>2498</v>
      </c>
      <c r="W182" s="419">
        <v>2506</v>
      </c>
      <c r="X182" s="414"/>
      <c r="Y182" s="416"/>
      <c r="Z182" s="416"/>
      <c r="AA182" s="448"/>
      <c r="AB182" s="448"/>
      <c r="AC182" s="416"/>
      <c r="AD182" s="416"/>
      <c r="AE182" s="416"/>
      <c r="AF182" s="416"/>
      <c r="AG182" s="416"/>
      <c r="AH182" s="417"/>
      <c r="AI182" s="419"/>
      <c r="AJ182" s="420">
        <f t="shared" si="131"/>
        <v>1908</v>
      </c>
      <c r="AK182" s="421">
        <f t="shared" si="132"/>
        <v>1973</v>
      </c>
      <c r="AL182" s="421">
        <f t="shared" si="133"/>
        <v>2253</v>
      </c>
      <c r="AM182" s="421">
        <f t="shared" si="134"/>
        <v>2203</v>
      </c>
      <c r="AN182" s="421">
        <f t="shared" si="135"/>
        <v>2151</v>
      </c>
      <c r="AO182" s="421">
        <f t="shared" si="136"/>
        <v>1424</v>
      </c>
      <c r="AP182" s="421">
        <f t="shared" si="137"/>
        <v>1493</v>
      </c>
      <c r="AQ182" s="421">
        <f t="shared" si="138"/>
        <v>2268</v>
      </c>
      <c r="AR182" s="421">
        <f t="shared" si="139"/>
        <v>2236</v>
      </c>
      <c r="AS182" s="421">
        <f t="shared" si="140"/>
        <v>2342</v>
      </c>
      <c r="AT182" s="421">
        <f t="shared" si="141"/>
        <v>2498</v>
      </c>
      <c r="AU182" s="422">
        <f t="shared" si="142"/>
        <v>2506</v>
      </c>
      <c r="AV182" s="423">
        <v>1856</v>
      </c>
      <c r="AW182" s="417">
        <v>1956</v>
      </c>
      <c r="AX182" s="419">
        <v>1980</v>
      </c>
      <c r="AY182" s="414">
        <v>173</v>
      </c>
      <c r="AZ182" s="417">
        <v>200</v>
      </c>
      <c r="BA182" s="419">
        <v>192</v>
      </c>
      <c r="BB182" s="420">
        <f t="shared" si="143"/>
        <v>313</v>
      </c>
      <c r="BC182" s="421">
        <f t="shared" si="144"/>
        <v>342</v>
      </c>
      <c r="BD182" s="422">
        <f t="shared" si="145"/>
        <v>334</v>
      </c>
      <c r="BE182" s="176">
        <v>951</v>
      </c>
      <c r="BF182" s="417">
        <v>689</v>
      </c>
      <c r="BG182" s="419">
        <v>740</v>
      </c>
      <c r="BH182" s="178">
        <v>153</v>
      </c>
      <c r="BI182" s="417">
        <v>105</v>
      </c>
      <c r="BJ182" s="419">
        <v>100</v>
      </c>
      <c r="BK182" s="178">
        <v>229</v>
      </c>
      <c r="BL182" s="417">
        <v>148</v>
      </c>
      <c r="BM182" s="419">
        <v>155</v>
      </c>
      <c r="BN182" s="426">
        <f t="shared" si="123"/>
        <v>818</v>
      </c>
      <c r="BO182" s="427">
        <f t="shared" si="124"/>
        <v>482</v>
      </c>
      <c r="BP182" s="428">
        <f t="shared" si="125"/>
        <v>498</v>
      </c>
      <c r="BQ182" s="178">
        <v>703</v>
      </c>
      <c r="BR182" s="417">
        <v>792</v>
      </c>
      <c r="BS182" s="419">
        <v>965</v>
      </c>
      <c r="BT182" s="198"/>
      <c r="BU182" s="177"/>
      <c r="BV182" s="177"/>
      <c r="BW182" s="417"/>
      <c r="BX182" s="417"/>
      <c r="BY182" s="419"/>
      <c r="BZ182" s="178"/>
      <c r="CA182" s="177"/>
      <c r="CB182" s="177"/>
      <c r="CC182" s="177"/>
      <c r="CD182" s="177"/>
      <c r="CE182" s="177"/>
      <c r="CF182" s="417"/>
      <c r="CG182" s="419"/>
      <c r="CH182" s="178"/>
      <c r="CI182" s="177"/>
      <c r="CJ182" s="177"/>
      <c r="CK182" s="177"/>
      <c r="CL182" s="177"/>
      <c r="CM182" s="177"/>
      <c r="CN182" s="417"/>
      <c r="CO182" s="419"/>
      <c r="CP182" s="420"/>
      <c r="CQ182" s="421"/>
      <c r="CR182" s="421" t="str">
        <f t="shared" si="148"/>
        <v/>
      </c>
      <c r="CS182" s="421" t="str">
        <f t="shared" si="149"/>
        <v/>
      </c>
      <c r="CT182" s="421" t="str">
        <f t="shared" si="150"/>
        <v/>
      </c>
      <c r="CU182" s="421" t="str">
        <f t="shared" si="151"/>
        <v/>
      </c>
      <c r="CV182" s="421" t="str">
        <f t="shared" si="152"/>
        <v/>
      </c>
      <c r="CW182" s="429" t="str">
        <f t="shared" si="153"/>
        <v/>
      </c>
      <c r="CX182" s="449"/>
      <c r="CY182" s="417"/>
      <c r="CZ182" s="419"/>
      <c r="DA182" s="432"/>
      <c r="DB182" s="417"/>
      <c r="DC182" s="419"/>
      <c r="DD182" s="430" t="str">
        <f t="shared" si="154"/>
        <v/>
      </c>
      <c r="DE182" s="431" t="str">
        <f t="shared" si="155"/>
        <v/>
      </c>
      <c r="DF182" s="428" t="str">
        <f t="shared" si="156"/>
        <v/>
      </c>
      <c r="DG182" s="450"/>
      <c r="DH182" s="417"/>
      <c r="DI182" s="419"/>
      <c r="DJ182" s="432"/>
      <c r="DK182" s="417"/>
      <c r="DL182" s="419"/>
      <c r="DM182" s="432"/>
      <c r="DN182" s="417"/>
      <c r="DO182" s="419"/>
      <c r="DP182" s="430" t="str">
        <f t="shared" si="126"/>
        <v/>
      </c>
      <c r="DQ182" s="431" t="str">
        <f t="shared" si="127"/>
        <v/>
      </c>
      <c r="DR182" s="428" t="str">
        <f t="shared" si="128"/>
        <v/>
      </c>
      <c r="DS182" s="432"/>
      <c r="DT182" s="417"/>
      <c r="DU182" s="197"/>
      <c r="DV182" s="403"/>
      <c r="DW182" s="669" t="b">
        <f t="shared" si="159"/>
        <v>1</v>
      </c>
      <c r="DX182" s="663" t="b">
        <f t="shared" si="160"/>
        <v>1</v>
      </c>
      <c r="DY182" s="666" t="b">
        <f t="shared" si="161"/>
        <v>1</v>
      </c>
      <c r="DZ182" s="663" t="b">
        <f t="shared" si="162"/>
        <v>1</v>
      </c>
      <c r="EA182" s="663" t="b">
        <f t="shared" si="163"/>
        <v>1</v>
      </c>
      <c r="EB182" s="666" t="b">
        <f t="shared" si="164"/>
        <v>1</v>
      </c>
      <c r="EC182" s="663" t="b">
        <f t="shared" si="165"/>
        <v>1</v>
      </c>
      <c r="ED182" s="663" t="b">
        <f t="shared" si="129"/>
        <v>1</v>
      </c>
      <c r="EE182" s="666" t="b">
        <f t="shared" si="166"/>
        <v>1</v>
      </c>
      <c r="EF182" s="665" t="b">
        <f t="shared" si="167"/>
        <v>0</v>
      </c>
      <c r="EG182" s="663" t="b">
        <f t="shared" si="168"/>
        <v>0</v>
      </c>
      <c r="EH182" s="666" t="b">
        <f t="shared" si="169"/>
        <v>1</v>
      </c>
      <c r="EI182" s="663" t="b">
        <f t="shared" si="170"/>
        <v>0</v>
      </c>
      <c r="EJ182" s="663" t="b">
        <f t="shared" si="171"/>
        <v>0</v>
      </c>
      <c r="EK182" s="666" t="b">
        <f t="shared" si="172"/>
        <v>1</v>
      </c>
      <c r="EL182" s="663" t="b">
        <f t="shared" si="173"/>
        <v>0</v>
      </c>
      <c r="EM182" s="663" t="b">
        <f t="shared" si="130"/>
        <v>0</v>
      </c>
      <c r="EN182" s="666" t="b">
        <f t="shared" si="174"/>
        <v>1</v>
      </c>
      <c r="EO182" s="403"/>
    </row>
    <row r="183" spans="1:145">
      <c r="A183" s="504" t="s">
        <v>492</v>
      </c>
      <c r="B183" s="505" t="s">
        <v>495</v>
      </c>
      <c r="C183" s="504">
        <v>156620</v>
      </c>
      <c r="D183" s="444">
        <v>3</v>
      </c>
      <c r="E183" s="846">
        <v>3529</v>
      </c>
      <c r="F183" s="416">
        <v>3555</v>
      </c>
      <c r="G183" s="416">
        <v>3573</v>
      </c>
      <c r="H183" s="416">
        <v>3518</v>
      </c>
      <c r="I183" s="417">
        <v>3448</v>
      </c>
      <c r="J183" s="417">
        <v>3567</v>
      </c>
      <c r="K183" s="419">
        <v>3593</v>
      </c>
      <c r="L183" s="414">
        <v>1921</v>
      </c>
      <c r="M183" s="416">
        <v>1862</v>
      </c>
      <c r="N183" s="416">
        <v>1777</v>
      </c>
      <c r="O183" s="448">
        <v>1757</v>
      </c>
      <c r="P183" s="448">
        <v>1703</v>
      </c>
      <c r="Q183" s="416">
        <v>1932</v>
      </c>
      <c r="R183" s="416">
        <v>1189</v>
      </c>
      <c r="S183" s="416">
        <v>1301</v>
      </c>
      <c r="T183" s="416">
        <v>1301</v>
      </c>
      <c r="U183" s="416">
        <v>1365</v>
      </c>
      <c r="V183" s="417">
        <v>1362</v>
      </c>
      <c r="W183" s="419">
        <v>1509</v>
      </c>
      <c r="X183" s="414"/>
      <c r="Y183" s="416"/>
      <c r="Z183" s="416"/>
      <c r="AA183" s="448"/>
      <c r="AB183" s="448"/>
      <c r="AC183" s="416"/>
      <c r="AD183" s="416"/>
      <c r="AE183" s="416"/>
      <c r="AF183" s="416"/>
      <c r="AG183" s="416"/>
      <c r="AH183" s="417"/>
      <c r="AI183" s="419"/>
      <c r="AJ183" s="420">
        <f t="shared" si="131"/>
        <v>1921</v>
      </c>
      <c r="AK183" s="421">
        <f t="shared" si="132"/>
        <v>1862</v>
      </c>
      <c r="AL183" s="421">
        <f t="shared" si="133"/>
        <v>1777</v>
      </c>
      <c r="AM183" s="421">
        <f t="shared" si="134"/>
        <v>1757</v>
      </c>
      <c r="AN183" s="421">
        <f t="shared" si="135"/>
        <v>1703</v>
      </c>
      <c r="AO183" s="421">
        <f t="shared" si="136"/>
        <v>1932</v>
      </c>
      <c r="AP183" s="421">
        <f t="shared" si="137"/>
        <v>1189</v>
      </c>
      <c r="AQ183" s="421">
        <f t="shared" si="138"/>
        <v>1301</v>
      </c>
      <c r="AR183" s="421">
        <f t="shared" si="139"/>
        <v>1301</v>
      </c>
      <c r="AS183" s="421">
        <f t="shared" si="140"/>
        <v>1365</v>
      </c>
      <c r="AT183" s="421">
        <f t="shared" si="141"/>
        <v>1362</v>
      </c>
      <c r="AU183" s="422">
        <f t="shared" si="142"/>
        <v>1509</v>
      </c>
      <c r="AV183" s="423">
        <v>938</v>
      </c>
      <c r="AW183" s="417">
        <v>956</v>
      </c>
      <c r="AX183" s="419">
        <v>1104</v>
      </c>
      <c r="AY183" s="414">
        <v>136</v>
      </c>
      <c r="AZ183" s="417">
        <v>103</v>
      </c>
      <c r="BA183" s="419">
        <v>105</v>
      </c>
      <c r="BB183" s="420">
        <f t="shared" si="143"/>
        <v>291</v>
      </c>
      <c r="BC183" s="421">
        <f t="shared" si="144"/>
        <v>303</v>
      </c>
      <c r="BD183" s="422">
        <f t="shared" si="145"/>
        <v>300</v>
      </c>
      <c r="BE183" s="176">
        <v>676</v>
      </c>
      <c r="BF183" s="417">
        <v>751</v>
      </c>
      <c r="BG183" s="419">
        <v>559</v>
      </c>
      <c r="BH183" s="178">
        <v>117</v>
      </c>
      <c r="BI183" s="417">
        <v>118</v>
      </c>
      <c r="BJ183" s="419">
        <v>61</v>
      </c>
      <c r="BK183" s="178">
        <v>212</v>
      </c>
      <c r="BL183" s="417">
        <v>234</v>
      </c>
      <c r="BM183" s="419">
        <v>146</v>
      </c>
      <c r="BN183" s="426">
        <f t="shared" si="123"/>
        <v>698</v>
      </c>
      <c r="BO183" s="427">
        <f t="shared" si="124"/>
        <v>829</v>
      </c>
      <c r="BP183" s="428">
        <f t="shared" si="125"/>
        <v>423</v>
      </c>
      <c r="BQ183" s="178">
        <v>818</v>
      </c>
      <c r="BR183" s="417">
        <v>750</v>
      </c>
      <c r="BS183" s="419">
        <v>770</v>
      </c>
      <c r="BT183" s="198"/>
      <c r="BU183" s="177"/>
      <c r="BV183" s="177"/>
      <c r="BW183" s="417"/>
      <c r="BX183" s="417"/>
      <c r="BY183" s="419"/>
      <c r="BZ183" s="178"/>
      <c r="CA183" s="177"/>
      <c r="CB183" s="177"/>
      <c r="CC183" s="177"/>
      <c r="CD183" s="177"/>
      <c r="CE183" s="177"/>
      <c r="CF183" s="417"/>
      <c r="CG183" s="419"/>
      <c r="CH183" s="178"/>
      <c r="CI183" s="177"/>
      <c r="CJ183" s="177"/>
      <c r="CK183" s="177"/>
      <c r="CL183" s="177"/>
      <c r="CM183" s="177"/>
      <c r="CN183" s="417"/>
      <c r="CO183" s="419"/>
      <c r="CP183" s="420"/>
      <c r="CQ183" s="421"/>
      <c r="CR183" s="421" t="str">
        <f t="shared" si="148"/>
        <v/>
      </c>
      <c r="CS183" s="421" t="str">
        <f t="shared" si="149"/>
        <v/>
      </c>
      <c r="CT183" s="421" t="str">
        <f t="shared" si="150"/>
        <v/>
      </c>
      <c r="CU183" s="421" t="str">
        <f t="shared" si="151"/>
        <v/>
      </c>
      <c r="CV183" s="421" t="str">
        <f t="shared" si="152"/>
        <v/>
      </c>
      <c r="CW183" s="429" t="str">
        <f t="shared" si="153"/>
        <v/>
      </c>
      <c r="CX183" s="449"/>
      <c r="CY183" s="417"/>
      <c r="CZ183" s="419"/>
      <c r="DA183" s="432"/>
      <c r="DB183" s="417"/>
      <c r="DC183" s="419"/>
      <c r="DD183" s="430" t="str">
        <f t="shared" si="154"/>
        <v/>
      </c>
      <c r="DE183" s="431" t="str">
        <f t="shared" si="155"/>
        <v/>
      </c>
      <c r="DF183" s="428" t="str">
        <f t="shared" si="156"/>
        <v/>
      </c>
      <c r="DG183" s="450"/>
      <c r="DH183" s="417"/>
      <c r="DI183" s="419"/>
      <c r="DJ183" s="432"/>
      <c r="DK183" s="417"/>
      <c r="DL183" s="419"/>
      <c r="DM183" s="432"/>
      <c r="DN183" s="417"/>
      <c r="DO183" s="419"/>
      <c r="DP183" s="430" t="str">
        <f t="shared" si="126"/>
        <v/>
      </c>
      <c r="DQ183" s="431" t="str">
        <f t="shared" si="127"/>
        <v/>
      </c>
      <c r="DR183" s="428" t="str">
        <f t="shared" si="128"/>
        <v/>
      </c>
      <c r="DS183" s="432"/>
      <c r="DT183" s="417"/>
      <c r="DU183" s="197"/>
      <c r="DV183" s="403"/>
      <c r="DW183" s="669" t="b">
        <f t="shared" si="159"/>
        <v>1</v>
      </c>
      <c r="DX183" s="663" t="b">
        <f t="shared" si="160"/>
        <v>1</v>
      </c>
      <c r="DY183" s="666" t="b">
        <f t="shared" si="161"/>
        <v>1</v>
      </c>
      <c r="DZ183" s="663" t="b">
        <f t="shared" si="162"/>
        <v>1</v>
      </c>
      <c r="EA183" s="663" t="b">
        <f t="shared" si="163"/>
        <v>1</v>
      </c>
      <c r="EB183" s="666" t="b">
        <f t="shared" si="164"/>
        <v>1</v>
      </c>
      <c r="EC183" s="663" t="b">
        <f t="shared" si="165"/>
        <v>1</v>
      </c>
      <c r="ED183" s="663" t="b">
        <f t="shared" si="129"/>
        <v>1</v>
      </c>
      <c r="EE183" s="666" t="b">
        <f t="shared" si="166"/>
        <v>1</v>
      </c>
      <c r="EF183" s="665" t="b">
        <f t="shared" si="167"/>
        <v>0</v>
      </c>
      <c r="EG183" s="663" t="b">
        <f t="shared" si="168"/>
        <v>0</v>
      </c>
      <c r="EH183" s="666" t="b">
        <f t="shared" si="169"/>
        <v>1</v>
      </c>
      <c r="EI183" s="663" t="b">
        <f t="shared" si="170"/>
        <v>0</v>
      </c>
      <c r="EJ183" s="663" t="b">
        <f t="shared" si="171"/>
        <v>0</v>
      </c>
      <c r="EK183" s="666" t="b">
        <f t="shared" si="172"/>
        <v>1</v>
      </c>
      <c r="EL183" s="663" t="b">
        <f t="shared" si="173"/>
        <v>0</v>
      </c>
      <c r="EM183" s="663" t="b">
        <f t="shared" si="130"/>
        <v>0</v>
      </c>
      <c r="EN183" s="666" t="b">
        <f t="shared" si="174"/>
        <v>1</v>
      </c>
      <c r="EO183" s="403"/>
    </row>
    <row r="184" spans="1:145">
      <c r="A184" s="504" t="s">
        <v>492</v>
      </c>
      <c r="B184" s="505" t="s">
        <v>496</v>
      </c>
      <c r="C184" s="504">
        <v>157401</v>
      </c>
      <c r="D184" s="444">
        <v>3</v>
      </c>
      <c r="E184" s="846">
        <v>2309</v>
      </c>
      <c r="F184" s="416">
        <v>2328</v>
      </c>
      <c r="G184" s="416">
        <v>2347</v>
      </c>
      <c r="H184" s="416">
        <v>2321</v>
      </c>
      <c r="I184" s="417">
        <v>2268</v>
      </c>
      <c r="J184" s="417">
        <v>2113</v>
      </c>
      <c r="K184" s="419">
        <v>2107</v>
      </c>
      <c r="L184" s="414">
        <v>887</v>
      </c>
      <c r="M184" s="416">
        <v>905</v>
      </c>
      <c r="N184" s="416">
        <v>889</v>
      </c>
      <c r="O184" s="448">
        <v>874</v>
      </c>
      <c r="P184" s="448">
        <v>1002</v>
      </c>
      <c r="Q184" s="416">
        <v>988</v>
      </c>
      <c r="R184" s="416">
        <v>1429</v>
      </c>
      <c r="S184" s="416">
        <v>1350</v>
      </c>
      <c r="T184" s="416">
        <v>1370</v>
      </c>
      <c r="U184" s="416">
        <v>1325</v>
      </c>
      <c r="V184" s="417">
        <v>1318</v>
      </c>
      <c r="W184" s="419">
        <v>1450</v>
      </c>
      <c r="X184" s="414"/>
      <c r="Y184" s="416"/>
      <c r="Z184" s="416"/>
      <c r="AA184" s="448"/>
      <c r="AB184" s="448"/>
      <c r="AC184" s="416"/>
      <c r="AD184" s="416"/>
      <c r="AE184" s="416"/>
      <c r="AF184" s="416"/>
      <c r="AG184" s="416"/>
      <c r="AH184" s="417"/>
      <c r="AI184" s="419"/>
      <c r="AJ184" s="420">
        <f t="shared" si="131"/>
        <v>887</v>
      </c>
      <c r="AK184" s="421">
        <f t="shared" si="132"/>
        <v>905</v>
      </c>
      <c r="AL184" s="421">
        <f t="shared" si="133"/>
        <v>889</v>
      </c>
      <c r="AM184" s="421">
        <f t="shared" si="134"/>
        <v>874</v>
      </c>
      <c r="AN184" s="421">
        <f t="shared" si="135"/>
        <v>1002</v>
      </c>
      <c r="AO184" s="421">
        <f t="shared" si="136"/>
        <v>988</v>
      </c>
      <c r="AP184" s="421">
        <f t="shared" si="137"/>
        <v>1429</v>
      </c>
      <c r="AQ184" s="421">
        <f t="shared" si="138"/>
        <v>1350</v>
      </c>
      <c r="AR184" s="421">
        <f t="shared" si="139"/>
        <v>1370</v>
      </c>
      <c r="AS184" s="421">
        <f t="shared" si="140"/>
        <v>1325</v>
      </c>
      <c r="AT184" s="421">
        <f t="shared" si="141"/>
        <v>1318</v>
      </c>
      <c r="AU184" s="422">
        <f t="shared" si="142"/>
        <v>1450</v>
      </c>
      <c r="AV184" s="423">
        <v>1006</v>
      </c>
      <c r="AW184" s="417">
        <v>977</v>
      </c>
      <c r="AX184" s="419">
        <v>1072</v>
      </c>
      <c r="AY184" s="414">
        <v>105</v>
      </c>
      <c r="AZ184" s="417">
        <v>122</v>
      </c>
      <c r="BA184" s="419">
        <v>121</v>
      </c>
      <c r="BB184" s="420">
        <f t="shared" si="143"/>
        <v>214</v>
      </c>
      <c r="BC184" s="421">
        <f t="shared" si="144"/>
        <v>219</v>
      </c>
      <c r="BD184" s="422">
        <f t="shared" si="145"/>
        <v>257</v>
      </c>
      <c r="BE184" s="176">
        <v>560</v>
      </c>
      <c r="BF184" s="417">
        <v>558</v>
      </c>
      <c r="BG184" s="419">
        <v>708</v>
      </c>
      <c r="BH184" s="178">
        <v>39</v>
      </c>
      <c r="BI184" s="417">
        <v>38</v>
      </c>
      <c r="BJ184" s="419">
        <v>69</v>
      </c>
      <c r="BK184" s="178">
        <v>85</v>
      </c>
      <c r="BL184" s="417">
        <v>77</v>
      </c>
      <c r="BM184" s="419">
        <v>115</v>
      </c>
      <c r="BN184" s="426">
        <f t="shared" si="123"/>
        <v>318</v>
      </c>
      <c r="BO184" s="427">
        <f t="shared" si="124"/>
        <v>315</v>
      </c>
      <c r="BP184" s="428">
        <f t="shared" si="125"/>
        <v>537</v>
      </c>
      <c r="BQ184" s="178">
        <v>523</v>
      </c>
      <c r="BR184" s="417">
        <v>546</v>
      </c>
      <c r="BS184" s="419">
        <v>540</v>
      </c>
      <c r="BT184" s="198"/>
      <c r="BU184" s="177"/>
      <c r="BV184" s="177"/>
      <c r="BW184" s="417"/>
      <c r="BX184" s="417"/>
      <c r="BY184" s="419"/>
      <c r="BZ184" s="178"/>
      <c r="CA184" s="177"/>
      <c r="CB184" s="177"/>
      <c r="CC184" s="177"/>
      <c r="CD184" s="177"/>
      <c r="CE184" s="177"/>
      <c r="CF184" s="417"/>
      <c r="CG184" s="419"/>
      <c r="CH184" s="178"/>
      <c r="CI184" s="177"/>
      <c r="CJ184" s="177"/>
      <c r="CK184" s="177"/>
      <c r="CL184" s="177"/>
      <c r="CM184" s="177"/>
      <c r="CN184" s="417"/>
      <c r="CO184" s="419"/>
      <c r="CP184" s="420"/>
      <c r="CQ184" s="421"/>
      <c r="CR184" s="421" t="str">
        <f t="shared" si="148"/>
        <v/>
      </c>
      <c r="CS184" s="421" t="str">
        <f t="shared" si="149"/>
        <v/>
      </c>
      <c r="CT184" s="421" t="str">
        <f t="shared" si="150"/>
        <v/>
      </c>
      <c r="CU184" s="421" t="str">
        <f t="shared" si="151"/>
        <v/>
      </c>
      <c r="CV184" s="421" t="str">
        <f t="shared" si="152"/>
        <v/>
      </c>
      <c r="CW184" s="429" t="str">
        <f t="shared" si="153"/>
        <v/>
      </c>
      <c r="CX184" s="449"/>
      <c r="CY184" s="417"/>
      <c r="CZ184" s="419"/>
      <c r="DA184" s="432"/>
      <c r="DB184" s="417"/>
      <c r="DC184" s="419"/>
      <c r="DD184" s="430" t="str">
        <f t="shared" si="154"/>
        <v/>
      </c>
      <c r="DE184" s="431" t="str">
        <f t="shared" si="155"/>
        <v/>
      </c>
      <c r="DF184" s="428" t="str">
        <f t="shared" si="156"/>
        <v/>
      </c>
      <c r="DG184" s="450"/>
      <c r="DH184" s="417"/>
      <c r="DI184" s="419"/>
      <c r="DJ184" s="432"/>
      <c r="DK184" s="417"/>
      <c r="DL184" s="419"/>
      <c r="DM184" s="432"/>
      <c r="DN184" s="417"/>
      <c r="DO184" s="419"/>
      <c r="DP184" s="430" t="str">
        <f t="shared" si="126"/>
        <v/>
      </c>
      <c r="DQ184" s="431" t="str">
        <f t="shared" si="127"/>
        <v/>
      </c>
      <c r="DR184" s="428" t="str">
        <f t="shared" si="128"/>
        <v/>
      </c>
      <c r="DS184" s="432"/>
      <c r="DT184" s="417"/>
      <c r="DU184" s="197"/>
      <c r="DV184" s="403"/>
      <c r="DW184" s="669" t="b">
        <f t="shared" si="159"/>
        <v>1</v>
      </c>
      <c r="DX184" s="663" t="b">
        <f t="shared" si="160"/>
        <v>1</v>
      </c>
      <c r="DY184" s="666" t="b">
        <f t="shared" si="161"/>
        <v>1</v>
      </c>
      <c r="DZ184" s="663" t="b">
        <f t="shared" si="162"/>
        <v>1</v>
      </c>
      <c r="EA184" s="663" t="b">
        <f t="shared" si="163"/>
        <v>1</v>
      </c>
      <c r="EB184" s="666" t="b">
        <f t="shared" si="164"/>
        <v>1</v>
      </c>
      <c r="EC184" s="663" t="b">
        <f t="shared" si="165"/>
        <v>1</v>
      </c>
      <c r="ED184" s="663" t="b">
        <f t="shared" si="129"/>
        <v>1</v>
      </c>
      <c r="EE184" s="666" t="b">
        <f t="shared" si="166"/>
        <v>1</v>
      </c>
      <c r="EF184" s="665" t="b">
        <f t="shared" si="167"/>
        <v>0</v>
      </c>
      <c r="EG184" s="663" t="b">
        <f t="shared" si="168"/>
        <v>0</v>
      </c>
      <c r="EH184" s="666" t="b">
        <f t="shared" si="169"/>
        <v>1</v>
      </c>
      <c r="EI184" s="663" t="b">
        <f t="shared" si="170"/>
        <v>0</v>
      </c>
      <c r="EJ184" s="663" t="b">
        <f t="shared" si="171"/>
        <v>0</v>
      </c>
      <c r="EK184" s="666" t="b">
        <f t="shared" si="172"/>
        <v>1</v>
      </c>
      <c r="EL184" s="663" t="b">
        <f t="shared" si="173"/>
        <v>0</v>
      </c>
      <c r="EM184" s="663" t="b">
        <f t="shared" si="130"/>
        <v>0</v>
      </c>
      <c r="EN184" s="666" t="b">
        <f t="shared" si="174"/>
        <v>1</v>
      </c>
      <c r="EO184" s="403"/>
    </row>
    <row r="185" spans="1:145">
      <c r="A185" s="504" t="s">
        <v>492</v>
      </c>
      <c r="B185" s="505" t="s">
        <v>497</v>
      </c>
      <c r="C185" s="504">
        <v>157951</v>
      </c>
      <c r="D185" s="444">
        <v>3</v>
      </c>
      <c r="E185" s="846">
        <v>3913</v>
      </c>
      <c r="F185" s="416">
        <v>3842</v>
      </c>
      <c r="G185" s="416">
        <v>3788</v>
      </c>
      <c r="H185" s="416">
        <v>3948</v>
      </c>
      <c r="I185" s="417">
        <v>4015</v>
      </c>
      <c r="J185" s="417">
        <v>3886</v>
      </c>
      <c r="K185" s="419">
        <v>4066</v>
      </c>
      <c r="L185" s="414">
        <v>1902</v>
      </c>
      <c r="M185" s="416">
        <v>2006</v>
      </c>
      <c r="N185" s="416">
        <v>2077</v>
      </c>
      <c r="O185" s="448">
        <v>2050</v>
      </c>
      <c r="P185" s="448">
        <v>2130</v>
      </c>
      <c r="Q185" s="416">
        <v>2482</v>
      </c>
      <c r="R185" s="416">
        <v>2423</v>
      </c>
      <c r="S185" s="416">
        <v>2170</v>
      </c>
      <c r="T185" s="416">
        <v>2289</v>
      </c>
      <c r="U185" s="416">
        <v>2404</v>
      </c>
      <c r="V185" s="417">
        <v>2392</v>
      </c>
      <c r="W185" s="419">
        <v>2521</v>
      </c>
      <c r="X185" s="414"/>
      <c r="Y185" s="416"/>
      <c r="Z185" s="416"/>
      <c r="AA185" s="448"/>
      <c r="AB185" s="448"/>
      <c r="AC185" s="416"/>
      <c r="AD185" s="416"/>
      <c r="AE185" s="416"/>
      <c r="AF185" s="416"/>
      <c r="AG185" s="416"/>
      <c r="AH185" s="417"/>
      <c r="AI185" s="419"/>
      <c r="AJ185" s="420">
        <f t="shared" si="131"/>
        <v>1902</v>
      </c>
      <c r="AK185" s="421">
        <f t="shared" si="132"/>
        <v>2006</v>
      </c>
      <c r="AL185" s="421">
        <f t="shared" si="133"/>
        <v>2077</v>
      </c>
      <c r="AM185" s="421">
        <f t="shared" si="134"/>
        <v>2050</v>
      </c>
      <c r="AN185" s="421">
        <f t="shared" si="135"/>
        <v>2130</v>
      </c>
      <c r="AO185" s="421">
        <f t="shared" si="136"/>
        <v>2482</v>
      </c>
      <c r="AP185" s="421">
        <f t="shared" si="137"/>
        <v>2423</v>
      </c>
      <c r="AQ185" s="421">
        <f t="shared" si="138"/>
        <v>2170</v>
      </c>
      <c r="AR185" s="421">
        <f t="shared" si="139"/>
        <v>2289</v>
      </c>
      <c r="AS185" s="421">
        <f t="shared" si="140"/>
        <v>2404</v>
      </c>
      <c r="AT185" s="421">
        <f t="shared" si="141"/>
        <v>2392</v>
      </c>
      <c r="AU185" s="422">
        <f t="shared" si="142"/>
        <v>2521</v>
      </c>
      <c r="AV185" s="423">
        <v>1799</v>
      </c>
      <c r="AW185" s="417">
        <v>1773</v>
      </c>
      <c r="AX185" s="419">
        <v>1893</v>
      </c>
      <c r="AY185" s="414">
        <v>212</v>
      </c>
      <c r="AZ185" s="417">
        <v>235</v>
      </c>
      <c r="BA185" s="419">
        <v>209</v>
      </c>
      <c r="BB185" s="420">
        <f t="shared" si="143"/>
        <v>393</v>
      </c>
      <c r="BC185" s="421">
        <f t="shared" si="144"/>
        <v>384</v>
      </c>
      <c r="BD185" s="422">
        <f t="shared" si="145"/>
        <v>419</v>
      </c>
      <c r="BE185" s="176">
        <v>1038</v>
      </c>
      <c r="BF185" s="417">
        <v>1161</v>
      </c>
      <c r="BG185" s="419">
        <v>1191</v>
      </c>
      <c r="BH185" s="178">
        <v>96</v>
      </c>
      <c r="BI185" s="417">
        <v>150</v>
      </c>
      <c r="BJ185" s="419">
        <v>121</v>
      </c>
      <c r="BK185" s="178">
        <v>258</v>
      </c>
      <c r="BL185" s="417">
        <v>271</v>
      </c>
      <c r="BM185" s="419">
        <v>238</v>
      </c>
      <c r="BN185" s="426">
        <f t="shared" si="123"/>
        <v>738</v>
      </c>
      <c r="BO185" s="427">
        <f t="shared" si="124"/>
        <v>900</v>
      </c>
      <c r="BP185" s="428">
        <f t="shared" si="125"/>
        <v>873</v>
      </c>
      <c r="BQ185" s="178">
        <v>924</v>
      </c>
      <c r="BR185" s="417">
        <v>1002</v>
      </c>
      <c r="BS185" s="419">
        <v>1069</v>
      </c>
      <c r="BT185" s="198"/>
      <c r="BU185" s="177"/>
      <c r="BV185" s="177"/>
      <c r="BW185" s="417"/>
      <c r="BX185" s="417"/>
      <c r="BY185" s="419"/>
      <c r="BZ185" s="178"/>
      <c r="CA185" s="177"/>
      <c r="CB185" s="177"/>
      <c r="CC185" s="177"/>
      <c r="CD185" s="177"/>
      <c r="CE185" s="177"/>
      <c r="CF185" s="417"/>
      <c r="CG185" s="419"/>
      <c r="CH185" s="178"/>
      <c r="CI185" s="177"/>
      <c r="CJ185" s="177"/>
      <c r="CK185" s="177"/>
      <c r="CL185" s="177"/>
      <c r="CM185" s="177"/>
      <c r="CN185" s="417"/>
      <c r="CO185" s="419"/>
      <c r="CP185" s="420"/>
      <c r="CQ185" s="421"/>
      <c r="CR185" s="421" t="str">
        <f t="shared" si="148"/>
        <v/>
      </c>
      <c r="CS185" s="421" t="str">
        <f t="shared" si="149"/>
        <v/>
      </c>
      <c r="CT185" s="421" t="str">
        <f t="shared" si="150"/>
        <v/>
      </c>
      <c r="CU185" s="421" t="str">
        <f t="shared" si="151"/>
        <v/>
      </c>
      <c r="CV185" s="421" t="str">
        <f t="shared" si="152"/>
        <v/>
      </c>
      <c r="CW185" s="429" t="str">
        <f t="shared" si="153"/>
        <v/>
      </c>
      <c r="CX185" s="449"/>
      <c r="CY185" s="417"/>
      <c r="CZ185" s="419"/>
      <c r="DA185" s="432"/>
      <c r="DB185" s="417"/>
      <c r="DC185" s="419"/>
      <c r="DD185" s="430" t="str">
        <f t="shared" si="154"/>
        <v/>
      </c>
      <c r="DE185" s="431" t="str">
        <f t="shared" si="155"/>
        <v/>
      </c>
      <c r="DF185" s="428" t="str">
        <f t="shared" si="156"/>
        <v/>
      </c>
      <c r="DG185" s="450"/>
      <c r="DH185" s="417"/>
      <c r="DI185" s="419"/>
      <c r="DJ185" s="432"/>
      <c r="DK185" s="417"/>
      <c r="DL185" s="419"/>
      <c r="DM185" s="432"/>
      <c r="DN185" s="417"/>
      <c r="DO185" s="419"/>
      <c r="DP185" s="430" t="str">
        <f t="shared" si="126"/>
        <v/>
      </c>
      <c r="DQ185" s="431" t="str">
        <f t="shared" si="127"/>
        <v/>
      </c>
      <c r="DR185" s="428" t="str">
        <f t="shared" si="128"/>
        <v/>
      </c>
      <c r="DS185" s="432"/>
      <c r="DT185" s="417"/>
      <c r="DU185" s="197"/>
      <c r="DV185" s="403"/>
      <c r="DW185" s="669" t="b">
        <f t="shared" si="159"/>
        <v>1</v>
      </c>
      <c r="DX185" s="663" t="b">
        <f t="shared" si="160"/>
        <v>1</v>
      </c>
      <c r="DY185" s="666" t="b">
        <f t="shared" si="161"/>
        <v>1</v>
      </c>
      <c r="DZ185" s="663" t="b">
        <f t="shared" si="162"/>
        <v>1</v>
      </c>
      <c r="EA185" s="663" t="b">
        <f t="shared" si="163"/>
        <v>1</v>
      </c>
      <c r="EB185" s="666" t="b">
        <f t="shared" si="164"/>
        <v>1</v>
      </c>
      <c r="EC185" s="663" t="b">
        <f t="shared" si="165"/>
        <v>1</v>
      </c>
      <c r="ED185" s="663" t="b">
        <f t="shared" si="129"/>
        <v>1</v>
      </c>
      <c r="EE185" s="666" t="b">
        <f t="shared" si="166"/>
        <v>1</v>
      </c>
      <c r="EF185" s="665" t="b">
        <f t="shared" si="167"/>
        <v>0</v>
      </c>
      <c r="EG185" s="663" t="b">
        <f t="shared" si="168"/>
        <v>0</v>
      </c>
      <c r="EH185" s="666" t="b">
        <f t="shared" si="169"/>
        <v>1</v>
      </c>
      <c r="EI185" s="663" t="b">
        <f t="shared" si="170"/>
        <v>0</v>
      </c>
      <c r="EJ185" s="663" t="b">
        <f t="shared" si="171"/>
        <v>0</v>
      </c>
      <c r="EK185" s="666" t="b">
        <f t="shared" si="172"/>
        <v>1</v>
      </c>
      <c r="EL185" s="663" t="b">
        <f t="shared" si="173"/>
        <v>0</v>
      </c>
      <c r="EM185" s="663" t="b">
        <f t="shared" si="130"/>
        <v>0</v>
      </c>
      <c r="EN185" s="666" t="b">
        <f t="shared" si="174"/>
        <v>1</v>
      </c>
      <c r="EO185" s="403"/>
    </row>
    <row r="186" spans="1:145">
      <c r="A186" s="504" t="s">
        <v>492</v>
      </c>
      <c r="B186" s="505" t="s">
        <v>498</v>
      </c>
      <c r="C186" s="504">
        <v>157386</v>
      </c>
      <c r="D186" s="444">
        <v>4</v>
      </c>
      <c r="E186" s="846">
        <v>2105</v>
      </c>
      <c r="F186" s="416">
        <v>2014</v>
      </c>
      <c r="G186" s="416">
        <v>1839</v>
      </c>
      <c r="H186" s="416">
        <v>1729</v>
      </c>
      <c r="I186" s="417">
        <v>1817</v>
      </c>
      <c r="J186" s="417">
        <v>1862</v>
      </c>
      <c r="K186" s="419">
        <v>1872</v>
      </c>
      <c r="L186" s="414">
        <v>889</v>
      </c>
      <c r="M186" s="416">
        <v>940</v>
      </c>
      <c r="N186" s="416">
        <v>867</v>
      </c>
      <c r="O186" s="448">
        <v>872</v>
      </c>
      <c r="P186" s="448">
        <v>1204</v>
      </c>
      <c r="Q186" s="416">
        <v>1112</v>
      </c>
      <c r="R186" s="416">
        <v>1084</v>
      </c>
      <c r="S186" s="416">
        <v>938</v>
      </c>
      <c r="T186" s="416">
        <v>991</v>
      </c>
      <c r="U186" s="416">
        <v>1028</v>
      </c>
      <c r="V186" s="417">
        <v>1121</v>
      </c>
      <c r="W186" s="419">
        <v>969</v>
      </c>
      <c r="X186" s="414"/>
      <c r="Y186" s="416"/>
      <c r="Z186" s="416"/>
      <c r="AA186" s="448"/>
      <c r="AB186" s="448"/>
      <c r="AC186" s="416"/>
      <c r="AD186" s="416"/>
      <c r="AE186" s="416"/>
      <c r="AF186" s="416"/>
      <c r="AG186" s="416"/>
      <c r="AH186" s="417"/>
      <c r="AI186" s="419"/>
      <c r="AJ186" s="420">
        <f t="shared" si="131"/>
        <v>889</v>
      </c>
      <c r="AK186" s="421">
        <f t="shared" si="132"/>
        <v>940</v>
      </c>
      <c r="AL186" s="421">
        <f t="shared" si="133"/>
        <v>867</v>
      </c>
      <c r="AM186" s="421">
        <f t="shared" si="134"/>
        <v>872</v>
      </c>
      <c r="AN186" s="421">
        <f t="shared" si="135"/>
        <v>1204</v>
      </c>
      <c r="AO186" s="421">
        <f t="shared" si="136"/>
        <v>1112</v>
      </c>
      <c r="AP186" s="421">
        <f t="shared" si="137"/>
        <v>1084</v>
      </c>
      <c r="AQ186" s="421">
        <f t="shared" si="138"/>
        <v>938</v>
      </c>
      <c r="AR186" s="421">
        <f t="shared" si="139"/>
        <v>991</v>
      </c>
      <c r="AS186" s="421">
        <f t="shared" si="140"/>
        <v>1028</v>
      </c>
      <c r="AT186" s="421">
        <f t="shared" si="141"/>
        <v>1121</v>
      </c>
      <c r="AU186" s="422">
        <f t="shared" si="142"/>
        <v>969</v>
      </c>
      <c r="AV186" s="423">
        <v>730</v>
      </c>
      <c r="AW186" s="417">
        <v>793</v>
      </c>
      <c r="AX186" s="419">
        <v>755</v>
      </c>
      <c r="AY186" s="414">
        <v>91</v>
      </c>
      <c r="AZ186" s="417">
        <v>108</v>
      </c>
      <c r="BA186" s="419">
        <v>73</v>
      </c>
      <c r="BB186" s="420">
        <f t="shared" si="143"/>
        <v>207</v>
      </c>
      <c r="BC186" s="421">
        <f t="shared" si="144"/>
        <v>220</v>
      </c>
      <c r="BD186" s="422">
        <f t="shared" si="145"/>
        <v>141</v>
      </c>
      <c r="BE186" s="176">
        <v>492</v>
      </c>
      <c r="BF186" s="417">
        <v>428</v>
      </c>
      <c r="BG186" s="419">
        <v>436</v>
      </c>
      <c r="BH186" s="178">
        <v>66</v>
      </c>
      <c r="BI186" s="417">
        <v>62</v>
      </c>
      <c r="BJ186" s="419">
        <v>54</v>
      </c>
      <c r="BK186" s="178">
        <v>173</v>
      </c>
      <c r="BL186" s="417">
        <v>127</v>
      </c>
      <c r="BM186" s="419">
        <v>129</v>
      </c>
      <c r="BN186" s="426">
        <f t="shared" si="123"/>
        <v>473</v>
      </c>
      <c r="BO186" s="427">
        <f t="shared" si="124"/>
        <v>495</v>
      </c>
      <c r="BP186" s="428">
        <f t="shared" si="125"/>
        <v>465</v>
      </c>
      <c r="BQ186" s="178">
        <v>408</v>
      </c>
      <c r="BR186" s="417">
        <v>404</v>
      </c>
      <c r="BS186" s="419">
        <v>410</v>
      </c>
      <c r="BT186" s="198"/>
      <c r="BU186" s="177"/>
      <c r="BV186" s="177"/>
      <c r="BW186" s="417"/>
      <c r="BX186" s="417"/>
      <c r="BY186" s="419"/>
      <c r="BZ186" s="178"/>
      <c r="CA186" s="177"/>
      <c r="CB186" s="177"/>
      <c r="CC186" s="177"/>
      <c r="CD186" s="177"/>
      <c r="CE186" s="177"/>
      <c r="CF186" s="417"/>
      <c r="CG186" s="419"/>
      <c r="CH186" s="178"/>
      <c r="CI186" s="177"/>
      <c r="CJ186" s="177"/>
      <c r="CK186" s="177"/>
      <c r="CL186" s="177"/>
      <c r="CM186" s="177"/>
      <c r="CN186" s="417"/>
      <c r="CO186" s="419"/>
      <c r="CP186" s="420"/>
      <c r="CQ186" s="421"/>
      <c r="CR186" s="421" t="str">
        <f t="shared" si="148"/>
        <v/>
      </c>
      <c r="CS186" s="421" t="str">
        <f t="shared" si="149"/>
        <v/>
      </c>
      <c r="CT186" s="421" t="str">
        <f t="shared" si="150"/>
        <v/>
      </c>
      <c r="CU186" s="421" t="str">
        <f t="shared" si="151"/>
        <v/>
      </c>
      <c r="CV186" s="421" t="str">
        <f t="shared" si="152"/>
        <v/>
      </c>
      <c r="CW186" s="429" t="str">
        <f t="shared" si="153"/>
        <v/>
      </c>
      <c r="CX186" s="449"/>
      <c r="CY186" s="417"/>
      <c r="CZ186" s="419"/>
      <c r="DA186" s="432"/>
      <c r="DB186" s="417"/>
      <c r="DC186" s="419"/>
      <c r="DD186" s="430" t="str">
        <f t="shared" si="154"/>
        <v/>
      </c>
      <c r="DE186" s="431" t="str">
        <f t="shared" si="155"/>
        <v/>
      </c>
      <c r="DF186" s="428" t="str">
        <f t="shared" si="156"/>
        <v/>
      </c>
      <c r="DG186" s="450"/>
      <c r="DH186" s="417"/>
      <c r="DI186" s="419"/>
      <c r="DJ186" s="432"/>
      <c r="DK186" s="417"/>
      <c r="DL186" s="419"/>
      <c r="DM186" s="432"/>
      <c r="DN186" s="417"/>
      <c r="DO186" s="419"/>
      <c r="DP186" s="430" t="str">
        <f t="shared" si="126"/>
        <v/>
      </c>
      <c r="DQ186" s="431" t="str">
        <f t="shared" si="127"/>
        <v/>
      </c>
      <c r="DR186" s="428" t="str">
        <f t="shared" si="128"/>
        <v/>
      </c>
      <c r="DS186" s="432"/>
      <c r="DT186" s="417"/>
      <c r="DU186" s="197"/>
      <c r="DV186" s="403"/>
      <c r="DW186" s="669" t="b">
        <f t="shared" si="159"/>
        <v>1</v>
      </c>
      <c r="DX186" s="663" t="b">
        <f t="shared" si="160"/>
        <v>1</v>
      </c>
      <c r="DY186" s="666" t="b">
        <f t="shared" si="161"/>
        <v>1</v>
      </c>
      <c r="DZ186" s="663" t="b">
        <f t="shared" si="162"/>
        <v>1</v>
      </c>
      <c r="EA186" s="663" t="b">
        <f t="shared" si="163"/>
        <v>1</v>
      </c>
      <c r="EB186" s="666" t="b">
        <f t="shared" si="164"/>
        <v>1</v>
      </c>
      <c r="EC186" s="663" t="b">
        <f t="shared" si="165"/>
        <v>1</v>
      </c>
      <c r="ED186" s="663" t="b">
        <f t="shared" si="129"/>
        <v>1</v>
      </c>
      <c r="EE186" s="666" t="b">
        <f t="shared" si="166"/>
        <v>1</v>
      </c>
      <c r="EF186" s="665" t="b">
        <f t="shared" si="167"/>
        <v>0</v>
      </c>
      <c r="EG186" s="663" t="b">
        <f t="shared" si="168"/>
        <v>0</v>
      </c>
      <c r="EH186" s="666" t="b">
        <f t="shared" si="169"/>
        <v>1</v>
      </c>
      <c r="EI186" s="663" t="b">
        <f t="shared" si="170"/>
        <v>0</v>
      </c>
      <c r="EJ186" s="663" t="b">
        <f t="shared" si="171"/>
        <v>0</v>
      </c>
      <c r="EK186" s="666" t="b">
        <f t="shared" si="172"/>
        <v>1</v>
      </c>
      <c r="EL186" s="663" t="b">
        <f t="shared" si="173"/>
        <v>0</v>
      </c>
      <c r="EM186" s="663" t="b">
        <f t="shared" si="130"/>
        <v>0</v>
      </c>
      <c r="EN186" s="666" t="b">
        <f t="shared" si="174"/>
        <v>1</v>
      </c>
      <c r="EO186" s="403"/>
    </row>
    <row r="187" spans="1:145">
      <c r="A187" s="504" t="s">
        <v>492</v>
      </c>
      <c r="B187" s="505" t="s">
        <v>499</v>
      </c>
      <c r="C187" s="504">
        <v>157447</v>
      </c>
      <c r="D187" s="444">
        <v>4</v>
      </c>
      <c r="E187" s="846">
        <v>2867</v>
      </c>
      <c r="F187" s="416">
        <v>2841</v>
      </c>
      <c r="G187" s="416">
        <v>2714</v>
      </c>
      <c r="H187" s="416">
        <v>2531</v>
      </c>
      <c r="I187" s="417">
        <v>2849</v>
      </c>
      <c r="J187" s="417">
        <v>2933</v>
      </c>
      <c r="K187" s="419">
        <v>2878</v>
      </c>
      <c r="L187" s="414">
        <v>944</v>
      </c>
      <c r="M187" s="416">
        <v>1037</v>
      </c>
      <c r="N187" s="416">
        <v>1131</v>
      </c>
      <c r="O187" s="448">
        <v>1073</v>
      </c>
      <c r="P187" s="448">
        <v>1168</v>
      </c>
      <c r="Q187" s="416">
        <v>1205</v>
      </c>
      <c r="R187" s="416">
        <v>1393</v>
      </c>
      <c r="S187" s="416">
        <v>1258</v>
      </c>
      <c r="T187" s="416">
        <v>1353</v>
      </c>
      <c r="U187" s="416">
        <v>1457</v>
      </c>
      <c r="V187" s="417">
        <v>1485</v>
      </c>
      <c r="W187" s="419">
        <v>1585</v>
      </c>
      <c r="X187" s="414"/>
      <c r="Y187" s="416"/>
      <c r="Z187" s="416"/>
      <c r="AA187" s="448"/>
      <c r="AB187" s="448"/>
      <c r="AC187" s="416"/>
      <c r="AD187" s="416"/>
      <c r="AE187" s="416"/>
      <c r="AF187" s="416"/>
      <c r="AG187" s="416"/>
      <c r="AH187" s="417"/>
      <c r="AI187" s="419"/>
      <c r="AJ187" s="420">
        <f t="shared" si="131"/>
        <v>944</v>
      </c>
      <c r="AK187" s="421">
        <f t="shared" si="132"/>
        <v>1037</v>
      </c>
      <c r="AL187" s="421">
        <f t="shared" si="133"/>
        <v>1131</v>
      </c>
      <c r="AM187" s="421">
        <f t="shared" si="134"/>
        <v>1073</v>
      </c>
      <c r="AN187" s="421">
        <f t="shared" si="135"/>
        <v>1168</v>
      </c>
      <c r="AO187" s="421">
        <f t="shared" si="136"/>
        <v>1205</v>
      </c>
      <c r="AP187" s="421">
        <f t="shared" si="137"/>
        <v>1393</v>
      </c>
      <c r="AQ187" s="421">
        <f t="shared" si="138"/>
        <v>1258</v>
      </c>
      <c r="AR187" s="421">
        <f t="shared" si="139"/>
        <v>1353</v>
      </c>
      <c r="AS187" s="421">
        <f t="shared" si="140"/>
        <v>1457</v>
      </c>
      <c r="AT187" s="421">
        <f t="shared" si="141"/>
        <v>1485</v>
      </c>
      <c r="AU187" s="422">
        <f t="shared" si="142"/>
        <v>1585</v>
      </c>
      <c r="AV187" s="423">
        <v>1064</v>
      </c>
      <c r="AW187" s="417">
        <v>1055</v>
      </c>
      <c r="AX187" s="419">
        <v>1141</v>
      </c>
      <c r="AY187" s="414">
        <v>73</v>
      </c>
      <c r="AZ187" s="417">
        <v>81</v>
      </c>
      <c r="BA187" s="419">
        <v>66</v>
      </c>
      <c r="BB187" s="420">
        <f t="shared" si="143"/>
        <v>320</v>
      </c>
      <c r="BC187" s="421">
        <f t="shared" si="144"/>
        <v>349</v>
      </c>
      <c r="BD187" s="422">
        <f t="shared" si="145"/>
        <v>378</v>
      </c>
      <c r="BE187" s="176">
        <v>473</v>
      </c>
      <c r="BF187" s="417">
        <v>491</v>
      </c>
      <c r="BG187" s="419">
        <v>539</v>
      </c>
      <c r="BH187" s="178">
        <v>108</v>
      </c>
      <c r="BI187" s="417">
        <v>105</v>
      </c>
      <c r="BJ187" s="419">
        <v>139</v>
      </c>
      <c r="BK187" s="178">
        <v>92</v>
      </c>
      <c r="BL187" s="417">
        <v>74</v>
      </c>
      <c r="BM187" s="419">
        <v>99</v>
      </c>
      <c r="BN187" s="426">
        <f t="shared" si="123"/>
        <v>495</v>
      </c>
      <c r="BO187" s="427">
        <f t="shared" si="124"/>
        <v>535</v>
      </c>
      <c r="BP187" s="428">
        <f t="shared" si="125"/>
        <v>616</v>
      </c>
      <c r="BQ187" s="178">
        <v>389</v>
      </c>
      <c r="BR187" s="417">
        <v>518</v>
      </c>
      <c r="BS187" s="419">
        <v>558</v>
      </c>
      <c r="BT187" s="198"/>
      <c r="BU187" s="177"/>
      <c r="BV187" s="177"/>
      <c r="BW187" s="417"/>
      <c r="BX187" s="417"/>
      <c r="BY187" s="419"/>
      <c r="BZ187" s="178"/>
      <c r="CA187" s="177"/>
      <c r="CB187" s="177"/>
      <c r="CC187" s="177"/>
      <c r="CD187" s="177"/>
      <c r="CE187" s="177"/>
      <c r="CF187" s="417"/>
      <c r="CG187" s="419"/>
      <c r="CH187" s="178"/>
      <c r="CI187" s="177"/>
      <c r="CJ187" s="177"/>
      <c r="CK187" s="177"/>
      <c r="CL187" s="177"/>
      <c r="CM187" s="177"/>
      <c r="CN187" s="417"/>
      <c r="CO187" s="419"/>
      <c r="CP187" s="420"/>
      <c r="CQ187" s="421"/>
      <c r="CR187" s="421" t="str">
        <f t="shared" si="148"/>
        <v/>
      </c>
      <c r="CS187" s="421" t="str">
        <f t="shared" si="149"/>
        <v/>
      </c>
      <c r="CT187" s="421" t="str">
        <f t="shared" si="150"/>
        <v/>
      </c>
      <c r="CU187" s="421" t="str">
        <f t="shared" si="151"/>
        <v/>
      </c>
      <c r="CV187" s="421" t="str">
        <f t="shared" si="152"/>
        <v/>
      </c>
      <c r="CW187" s="429" t="str">
        <f t="shared" si="153"/>
        <v/>
      </c>
      <c r="CX187" s="449"/>
      <c r="CY187" s="417"/>
      <c r="CZ187" s="419"/>
      <c r="DA187" s="432"/>
      <c r="DB187" s="417"/>
      <c r="DC187" s="419"/>
      <c r="DD187" s="430" t="str">
        <f t="shared" si="154"/>
        <v/>
      </c>
      <c r="DE187" s="431" t="str">
        <f t="shared" si="155"/>
        <v/>
      </c>
      <c r="DF187" s="428" t="str">
        <f t="shared" si="156"/>
        <v/>
      </c>
      <c r="DG187" s="450"/>
      <c r="DH187" s="417"/>
      <c r="DI187" s="419"/>
      <c r="DJ187" s="432"/>
      <c r="DK187" s="417"/>
      <c r="DL187" s="419"/>
      <c r="DM187" s="432"/>
      <c r="DN187" s="417"/>
      <c r="DO187" s="419"/>
      <c r="DP187" s="430" t="str">
        <f t="shared" si="126"/>
        <v/>
      </c>
      <c r="DQ187" s="431" t="str">
        <f t="shared" si="127"/>
        <v/>
      </c>
      <c r="DR187" s="428" t="str">
        <f t="shared" si="128"/>
        <v/>
      </c>
      <c r="DS187" s="432"/>
      <c r="DT187" s="417"/>
      <c r="DU187" s="197"/>
      <c r="DV187" s="403"/>
      <c r="DW187" s="669" t="b">
        <f t="shared" si="159"/>
        <v>1</v>
      </c>
      <c r="DX187" s="663" t="b">
        <f t="shared" si="160"/>
        <v>1</v>
      </c>
      <c r="DY187" s="666" t="b">
        <f t="shared" si="161"/>
        <v>1</v>
      </c>
      <c r="DZ187" s="663" t="b">
        <f t="shared" si="162"/>
        <v>1</v>
      </c>
      <c r="EA187" s="663" t="b">
        <f t="shared" si="163"/>
        <v>1</v>
      </c>
      <c r="EB187" s="666" t="b">
        <f t="shared" si="164"/>
        <v>1</v>
      </c>
      <c r="EC187" s="663" t="b">
        <f t="shared" si="165"/>
        <v>1</v>
      </c>
      <c r="ED187" s="663" t="b">
        <f t="shared" si="129"/>
        <v>1</v>
      </c>
      <c r="EE187" s="666" t="b">
        <f t="shared" si="166"/>
        <v>1</v>
      </c>
      <c r="EF187" s="665" t="b">
        <f t="shared" si="167"/>
        <v>0</v>
      </c>
      <c r="EG187" s="663" t="b">
        <f t="shared" si="168"/>
        <v>0</v>
      </c>
      <c r="EH187" s="666" t="b">
        <f t="shared" si="169"/>
        <v>1</v>
      </c>
      <c r="EI187" s="663" t="b">
        <f t="shared" si="170"/>
        <v>0</v>
      </c>
      <c r="EJ187" s="663" t="b">
        <f t="shared" si="171"/>
        <v>0</v>
      </c>
      <c r="EK187" s="666" t="b">
        <f t="shared" si="172"/>
        <v>1</v>
      </c>
      <c r="EL187" s="663" t="b">
        <f t="shared" si="173"/>
        <v>0</v>
      </c>
      <c r="EM187" s="663" t="b">
        <f t="shared" si="130"/>
        <v>0</v>
      </c>
      <c r="EN187" s="666" t="b">
        <f t="shared" si="174"/>
        <v>1</v>
      </c>
      <c r="EO187" s="403"/>
    </row>
    <row r="188" spans="1:145">
      <c r="A188" s="504" t="s">
        <v>492</v>
      </c>
      <c r="B188" s="505" t="s">
        <v>500</v>
      </c>
      <c r="C188" s="504">
        <v>157058</v>
      </c>
      <c r="D188" s="444">
        <v>5</v>
      </c>
      <c r="E188" s="846">
        <v>478</v>
      </c>
      <c r="F188" s="416">
        <v>427</v>
      </c>
      <c r="G188" s="416">
        <v>460</v>
      </c>
      <c r="H188" s="416">
        <v>530</v>
      </c>
      <c r="I188" s="417">
        <v>706</v>
      </c>
      <c r="J188" s="417">
        <v>893</v>
      </c>
      <c r="K188" s="419">
        <v>828</v>
      </c>
      <c r="L188" s="414">
        <v>195</v>
      </c>
      <c r="M188" s="416">
        <v>227</v>
      </c>
      <c r="N188" s="416">
        <v>324</v>
      </c>
      <c r="O188" s="448">
        <v>306</v>
      </c>
      <c r="P188" s="448">
        <v>336</v>
      </c>
      <c r="Q188" s="416">
        <v>227</v>
      </c>
      <c r="R188" s="416">
        <v>198</v>
      </c>
      <c r="S188" s="416">
        <v>215</v>
      </c>
      <c r="T188" s="416">
        <v>243</v>
      </c>
      <c r="U188" s="416">
        <v>329</v>
      </c>
      <c r="V188" s="417">
        <v>394</v>
      </c>
      <c r="W188" s="419">
        <v>390</v>
      </c>
      <c r="X188" s="414"/>
      <c r="Y188" s="416"/>
      <c r="Z188" s="416"/>
      <c r="AA188" s="448"/>
      <c r="AB188" s="448"/>
      <c r="AC188" s="416"/>
      <c r="AD188" s="416"/>
      <c r="AE188" s="416"/>
      <c r="AF188" s="416"/>
      <c r="AG188" s="416"/>
      <c r="AH188" s="417"/>
      <c r="AI188" s="419"/>
      <c r="AJ188" s="420">
        <f t="shared" si="131"/>
        <v>195</v>
      </c>
      <c r="AK188" s="421">
        <f t="shared" si="132"/>
        <v>227</v>
      </c>
      <c r="AL188" s="421">
        <f t="shared" si="133"/>
        <v>324</v>
      </c>
      <c r="AM188" s="421">
        <f t="shared" si="134"/>
        <v>306</v>
      </c>
      <c r="AN188" s="421">
        <f t="shared" si="135"/>
        <v>336</v>
      </c>
      <c r="AO188" s="421">
        <f t="shared" si="136"/>
        <v>227</v>
      </c>
      <c r="AP188" s="421">
        <f t="shared" si="137"/>
        <v>198</v>
      </c>
      <c r="AQ188" s="421">
        <f t="shared" si="138"/>
        <v>215</v>
      </c>
      <c r="AR188" s="421">
        <f t="shared" si="139"/>
        <v>243</v>
      </c>
      <c r="AS188" s="421">
        <f t="shared" si="140"/>
        <v>329</v>
      </c>
      <c r="AT188" s="421">
        <f t="shared" si="141"/>
        <v>394</v>
      </c>
      <c r="AU188" s="422">
        <f t="shared" si="142"/>
        <v>390</v>
      </c>
      <c r="AV188" s="423">
        <v>165</v>
      </c>
      <c r="AW188" s="417">
        <v>200</v>
      </c>
      <c r="AX188" s="419">
        <v>211</v>
      </c>
      <c r="AY188" s="414">
        <v>18</v>
      </c>
      <c r="AZ188" s="417">
        <v>16</v>
      </c>
      <c r="BA188" s="419">
        <v>18</v>
      </c>
      <c r="BB188" s="420">
        <f t="shared" si="143"/>
        <v>146</v>
      </c>
      <c r="BC188" s="421">
        <f t="shared" si="144"/>
        <v>178</v>
      </c>
      <c r="BD188" s="422">
        <f t="shared" si="145"/>
        <v>161</v>
      </c>
      <c r="BE188" s="176">
        <v>78</v>
      </c>
      <c r="BF188" s="417">
        <v>54</v>
      </c>
      <c r="BG188" s="419">
        <v>45</v>
      </c>
      <c r="BH188" s="178">
        <v>26</v>
      </c>
      <c r="BI188" s="417">
        <v>18</v>
      </c>
      <c r="BJ188" s="419">
        <v>12</v>
      </c>
      <c r="BK188" s="178">
        <v>18</v>
      </c>
      <c r="BL188" s="417">
        <v>18</v>
      </c>
      <c r="BM188" s="419">
        <v>17</v>
      </c>
      <c r="BN188" s="426">
        <f t="shared" si="123"/>
        <v>214</v>
      </c>
      <c r="BO188" s="427">
        <f t="shared" si="124"/>
        <v>137</v>
      </c>
      <c r="BP188" s="428">
        <f t="shared" si="125"/>
        <v>124</v>
      </c>
      <c r="BQ188" s="178">
        <v>87</v>
      </c>
      <c r="BR188" s="417">
        <v>89</v>
      </c>
      <c r="BS188" s="419">
        <v>118</v>
      </c>
      <c r="BT188" s="198"/>
      <c r="BU188" s="177"/>
      <c r="BV188" s="177"/>
      <c r="BW188" s="417"/>
      <c r="BX188" s="417"/>
      <c r="BY188" s="419"/>
      <c r="BZ188" s="178"/>
      <c r="CA188" s="177"/>
      <c r="CB188" s="177"/>
      <c r="CC188" s="177"/>
      <c r="CD188" s="177"/>
      <c r="CE188" s="177"/>
      <c r="CF188" s="417"/>
      <c r="CG188" s="419"/>
      <c r="CH188" s="178"/>
      <c r="CI188" s="177"/>
      <c r="CJ188" s="177"/>
      <c r="CK188" s="177"/>
      <c r="CL188" s="177"/>
      <c r="CM188" s="177"/>
      <c r="CN188" s="417"/>
      <c r="CO188" s="419"/>
      <c r="CP188" s="420"/>
      <c r="CQ188" s="421"/>
      <c r="CR188" s="421" t="str">
        <f t="shared" si="148"/>
        <v/>
      </c>
      <c r="CS188" s="421" t="str">
        <f t="shared" si="149"/>
        <v/>
      </c>
      <c r="CT188" s="421" t="str">
        <f t="shared" si="150"/>
        <v/>
      </c>
      <c r="CU188" s="421" t="str">
        <f t="shared" si="151"/>
        <v/>
      </c>
      <c r="CV188" s="421" t="str">
        <f t="shared" si="152"/>
        <v/>
      </c>
      <c r="CW188" s="429" t="str">
        <f t="shared" si="153"/>
        <v/>
      </c>
      <c r="CX188" s="449"/>
      <c r="CY188" s="417"/>
      <c r="CZ188" s="419"/>
      <c r="DA188" s="432"/>
      <c r="DB188" s="417"/>
      <c r="DC188" s="419"/>
      <c r="DD188" s="430" t="str">
        <f t="shared" si="154"/>
        <v/>
      </c>
      <c r="DE188" s="431" t="str">
        <f t="shared" si="155"/>
        <v/>
      </c>
      <c r="DF188" s="428" t="str">
        <f t="shared" si="156"/>
        <v/>
      </c>
      <c r="DG188" s="450"/>
      <c r="DH188" s="417"/>
      <c r="DI188" s="419"/>
      <c r="DJ188" s="432"/>
      <c r="DK188" s="417"/>
      <c r="DL188" s="419"/>
      <c r="DM188" s="432"/>
      <c r="DN188" s="417"/>
      <c r="DO188" s="419"/>
      <c r="DP188" s="430" t="str">
        <f t="shared" si="126"/>
        <v/>
      </c>
      <c r="DQ188" s="431" t="str">
        <f t="shared" si="127"/>
        <v/>
      </c>
      <c r="DR188" s="428" t="str">
        <f t="shared" si="128"/>
        <v/>
      </c>
      <c r="DS188" s="432"/>
      <c r="DT188" s="417"/>
      <c r="DU188" s="197"/>
      <c r="DV188" s="403"/>
      <c r="DW188" s="669" t="b">
        <f t="shared" si="159"/>
        <v>1</v>
      </c>
      <c r="DX188" s="663" t="b">
        <f t="shared" si="160"/>
        <v>1</v>
      </c>
      <c r="DY188" s="666" t="b">
        <f t="shared" si="161"/>
        <v>1</v>
      </c>
      <c r="DZ188" s="663" t="b">
        <f t="shared" si="162"/>
        <v>1</v>
      </c>
      <c r="EA188" s="663" t="b">
        <f t="shared" si="163"/>
        <v>1</v>
      </c>
      <c r="EB188" s="666" t="b">
        <f t="shared" si="164"/>
        <v>1</v>
      </c>
      <c r="EC188" s="663" t="b">
        <f t="shared" si="165"/>
        <v>1</v>
      </c>
      <c r="ED188" s="663" t="b">
        <f t="shared" si="129"/>
        <v>1</v>
      </c>
      <c r="EE188" s="666" t="b">
        <f t="shared" si="166"/>
        <v>1</v>
      </c>
      <c r="EF188" s="665" t="b">
        <f t="shared" si="167"/>
        <v>0</v>
      </c>
      <c r="EG188" s="663" t="b">
        <f t="shared" si="168"/>
        <v>0</v>
      </c>
      <c r="EH188" s="666" t="b">
        <f t="shared" si="169"/>
        <v>1</v>
      </c>
      <c r="EI188" s="663" t="b">
        <f t="shared" si="170"/>
        <v>0</v>
      </c>
      <c r="EJ188" s="663" t="b">
        <f t="shared" si="171"/>
        <v>0</v>
      </c>
      <c r="EK188" s="666" t="b">
        <f t="shared" si="172"/>
        <v>1</v>
      </c>
      <c r="EL188" s="663" t="b">
        <f t="shared" si="173"/>
        <v>0</v>
      </c>
      <c r="EM188" s="663" t="b">
        <f t="shared" si="130"/>
        <v>0</v>
      </c>
      <c r="EN188" s="666" t="b">
        <f t="shared" si="174"/>
        <v>1</v>
      </c>
      <c r="EO188" s="403"/>
    </row>
    <row r="189" spans="1:145">
      <c r="A189" s="504" t="s">
        <v>492</v>
      </c>
      <c r="B189" s="505" t="s">
        <v>501</v>
      </c>
      <c r="C189" s="504">
        <v>157173</v>
      </c>
      <c r="D189" s="444">
        <v>8</v>
      </c>
      <c r="E189" s="414"/>
      <c r="F189" s="416"/>
      <c r="G189" s="416"/>
      <c r="H189" s="416"/>
      <c r="I189" s="417"/>
      <c r="J189" s="417"/>
      <c r="K189" s="419"/>
      <c r="L189" s="414"/>
      <c r="M189" s="416"/>
      <c r="N189" s="416"/>
      <c r="O189" s="448"/>
      <c r="P189" s="448"/>
      <c r="Q189" s="416"/>
      <c r="R189" s="416"/>
      <c r="S189" s="416"/>
      <c r="T189" s="416"/>
      <c r="U189" s="416"/>
      <c r="V189" s="417"/>
      <c r="W189" s="419"/>
      <c r="X189" s="414"/>
      <c r="Y189" s="416"/>
      <c r="Z189" s="416"/>
      <c r="AA189" s="448"/>
      <c r="AB189" s="448"/>
      <c r="AC189" s="416"/>
      <c r="AD189" s="416"/>
      <c r="AE189" s="416"/>
      <c r="AF189" s="416"/>
      <c r="AG189" s="416"/>
      <c r="AH189" s="417"/>
      <c r="AI189" s="419"/>
      <c r="AJ189" s="420" t="str">
        <f t="shared" si="131"/>
        <v xml:space="preserve"> </v>
      </c>
      <c r="AK189" s="421" t="str">
        <f t="shared" si="132"/>
        <v xml:space="preserve"> </v>
      </c>
      <c r="AL189" s="421" t="str">
        <f t="shared" si="133"/>
        <v xml:space="preserve"> </v>
      </c>
      <c r="AM189" s="421" t="str">
        <f t="shared" si="134"/>
        <v xml:space="preserve"> </v>
      </c>
      <c r="AN189" s="421" t="str">
        <f t="shared" si="135"/>
        <v xml:space="preserve"> </v>
      </c>
      <c r="AO189" s="421" t="str">
        <f t="shared" si="136"/>
        <v xml:space="preserve"> </v>
      </c>
      <c r="AP189" s="421" t="str">
        <f t="shared" si="137"/>
        <v xml:space="preserve"> </v>
      </c>
      <c r="AQ189" s="421" t="str">
        <f t="shared" si="138"/>
        <v xml:space="preserve"> </v>
      </c>
      <c r="AR189" s="421" t="str">
        <f t="shared" si="139"/>
        <v xml:space="preserve"> </v>
      </c>
      <c r="AS189" s="421" t="str">
        <f t="shared" si="140"/>
        <v xml:space="preserve"> </v>
      </c>
      <c r="AT189" s="421" t="str">
        <f t="shared" si="141"/>
        <v xml:space="preserve"> </v>
      </c>
      <c r="AU189" s="422" t="str">
        <f t="shared" si="142"/>
        <v xml:space="preserve"> </v>
      </c>
      <c r="AV189" s="423"/>
      <c r="AW189" s="417"/>
      <c r="AX189" s="419"/>
      <c r="AY189" s="414"/>
      <c r="AZ189" s="417"/>
      <c r="BA189" s="419"/>
      <c r="BB189" s="420" t="str">
        <f t="shared" si="143"/>
        <v xml:space="preserve"> </v>
      </c>
      <c r="BC189" s="421" t="str">
        <f t="shared" si="144"/>
        <v xml:space="preserve"> </v>
      </c>
      <c r="BD189" s="422" t="str">
        <f t="shared" si="145"/>
        <v xml:space="preserve"> </v>
      </c>
      <c r="BE189" s="176"/>
      <c r="BF189" s="417"/>
      <c r="BG189" s="419"/>
      <c r="BH189" s="178"/>
      <c r="BI189" s="417"/>
      <c r="BJ189" s="419"/>
      <c r="BK189" s="178"/>
      <c r="BL189" s="417"/>
      <c r="BM189" s="419"/>
      <c r="BN189" s="426" t="str">
        <f t="shared" si="123"/>
        <v/>
      </c>
      <c r="BO189" s="427" t="str">
        <f t="shared" si="124"/>
        <v/>
      </c>
      <c r="BP189" s="428" t="str">
        <f t="shared" si="125"/>
        <v/>
      </c>
      <c r="BQ189" s="178"/>
      <c r="BR189" s="417"/>
      <c r="BS189" s="419"/>
      <c r="BT189" s="198">
        <v>3615</v>
      </c>
      <c r="BU189" s="177">
        <v>3325</v>
      </c>
      <c r="BV189" s="177">
        <v>3259</v>
      </c>
      <c r="BW189" s="417">
        <v>2824</v>
      </c>
      <c r="BX189" s="417">
        <v>2748</v>
      </c>
      <c r="BY189" s="419">
        <v>3106</v>
      </c>
      <c r="BZ189" s="177">
        <v>1831</v>
      </c>
      <c r="CA189" s="177">
        <v>1802</v>
      </c>
      <c r="CB189" s="177">
        <v>1860</v>
      </c>
      <c r="CC189" s="177">
        <v>1640</v>
      </c>
      <c r="CD189" s="177">
        <v>1568</v>
      </c>
      <c r="CE189" s="177">
        <v>1151</v>
      </c>
      <c r="CF189" s="417">
        <v>1193</v>
      </c>
      <c r="CG189" s="419">
        <v>1468</v>
      </c>
      <c r="CH189" s="178"/>
      <c r="CI189" s="177"/>
      <c r="CJ189" s="177"/>
      <c r="CK189" s="177"/>
      <c r="CL189" s="177"/>
      <c r="CM189" s="177"/>
      <c r="CN189" s="417"/>
      <c r="CO189" s="419"/>
      <c r="CP189" s="421">
        <f t="shared" ref="CP189:CP204" si="175">IF(BZ189&gt;0,BZ189-CH189,"")</f>
        <v>1831</v>
      </c>
      <c r="CQ189" s="421">
        <f t="shared" ref="CQ189:CQ204" si="176">IF(CA189&gt;0,CA189-CI189,"")</f>
        <v>1802</v>
      </c>
      <c r="CR189" s="421">
        <f t="shared" si="148"/>
        <v>1860</v>
      </c>
      <c r="CS189" s="421">
        <f t="shared" si="149"/>
        <v>1640</v>
      </c>
      <c r="CT189" s="421">
        <f t="shared" si="150"/>
        <v>1568</v>
      </c>
      <c r="CU189" s="421">
        <f t="shared" si="151"/>
        <v>1151</v>
      </c>
      <c r="CV189" s="421">
        <f t="shared" si="152"/>
        <v>1193</v>
      </c>
      <c r="CW189" s="429">
        <f t="shared" si="153"/>
        <v>1468</v>
      </c>
      <c r="CX189" s="449">
        <v>679</v>
      </c>
      <c r="CY189" s="417">
        <v>688</v>
      </c>
      <c r="CZ189" s="419">
        <v>844</v>
      </c>
      <c r="DA189" s="432">
        <v>82</v>
      </c>
      <c r="DB189" s="417">
        <v>79</v>
      </c>
      <c r="DC189" s="419">
        <v>95</v>
      </c>
      <c r="DD189" s="430">
        <f t="shared" si="154"/>
        <v>390</v>
      </c>
      <c r="DE189" s="431">
        <f t="shared" si="155"/>
        <v>426</v>
      </c>
      <c r="DF189" s="428">
        <f t="shared" si="156"/>
        <v>529</v>
      </c>
      <c r="DG189" s="450">
        <v>144</v>
      </c>
      <c r="DH189" s="417">
        <v>179</v>
      </c>
      <c r="DI189" s="419">
        <v>181</v>
      </c>
      <c r="DJ189" s="432">
        <v>262</v>
      </c>
      <c r="DK189" s="417">
        <v>217</v>
      </c>
      <c r="DL189" s="419">
        <v>160</v>
      </c>
      <c r="DM189" s="432">
        <v>275</v>
      </c>
      <c r="DN189" s="417">
        <v>243</v>
      </c>
      <c r="DO189" s="419">
        <v>119</v>
      </c>
      <c r="DP189" s="430">
        <f t="shared" si="126"/>
        <v>959</v>
      </c>
      <c r="DQ189" s="431">
        <f t="shared" si="127"/>
        <v>929</v>
      </c>
      <c r="DR189" s="428">
        <f t="shared" si="128"/>
        <v>691</v>
      </c>
      <c r="DS189" s="432">
        <v>313</v>
      </c>
      <c r="DT189" s="417">
        <v>324</v>
      </c>
      <c r="DU189" s="197">
        <v>320</v>
      </c>
      <c r="DV189" s="403"/>
      <c r="DW189" s="669" t="b">
        <f t="shared" si="159"/>
        <v>0</v>
      </c>
      <c r="DX189" s="663" t="b">
        <f t="shared" si="160"/>
        <v>0</v>
      </c>
      <c r="DY189" s="666" t="b">
        <f t="shared" si="161"/>
        <v>1</v>
      </c>
      <c r="DZ189" s="663" t="b">
        <f t="shared" si="162"/>
        <v>0</v>
      </c>
      <c r="EA189" s="663" t="b">
        <f t="shared" si="163"/>
        <v>0</v>
      </c>
      <c r="EB189" s="666" t="b">
        <f t="shared" si="164"/>
        <v>1</v>
      </c>
      <c r="EC189" s="663" t="b">
        <f t="shared" si="165"/>
        <v>0</v>
      </c>
      <c r="ED189" s="663" t="b">
        <f t="shared" si="129"/>
        <v>0</v>
      </c>
      <c r="EE189" s="666" t="b">
        <f t="shared" si="166"/>
        <v>1</v>
      </c>
      <c r="EF189" s="665" t="b">
        <f t="shared" si="167"/>
        <v>1</v>
      </c>
      <c r="EG189" s="663" t="b">
        <f t="shared" si="168"/>
        <v>1</v>
      </c>
      <c r="EH189" s="666" t="b">
        <f t="shared" si="169"/>
        <v>1</v>
      </c>
      <c r="EI189" s="663" t="b">
        <f t="shared" si="170"/>
        <v>1</v>
      </c>
      <c r="EJ189" s="663" t="b">
        <f t="shared" si="171"/>
        <v>1</v>
      </c>
      <c r="EK189" s="666" t="b">
        <f t="shared" si="172"/>
        <v>1</v>
      </c>
      <c r="EL189" s="663" t="b">
        <f t="shared" si="173"/>
        <v>1</v>
      </c>
      <c r="EM189" s="663" t="b">
        <f t="shared" si="130"/>
        <v>1</v>
      </c>
      <c r="EN189" s="666" t="b">
        <f t="shared" si="174"/>
        <v>1</v>
      </c>
      <c r="EO189" s="403"/>
    </row>
    <row r="190" spans="1:145">
      <c r="A190" s="504" t="s">
        <v>492</v>
      </c>
      <c r="B190" s="505" t="s">
        <v>502</v>
      </c>
      <c r="C190" s="504">
        <v>156921</v>
      </c>
      <c r="D190" s="444">
        <v>8</v>
      </c>
      <c r="E190" s="414"/>
      <c r="F190" s="416"/>
      <c r="G190" s="416"/>
      <c r="H190" s="416"/>
      <c r="I190" s="417"/>
      <c r="J190" s="417"/>
      <c r="K190" s="419"/>
      <c r="L190" s="414"/>
      <c r="M190" s="416"/>
      <c r="N190" s="416"/>
      <c r="O190" s="448"/>
      <c r="P190" s="448"/>
      <c r="Q190" s="416"/>
      <c r="R190" s="416"/>
      <c r="S190" s="416"/>
      <c r="T190" s="416"/>
      <c r="U190" s="416"/>
      <c r="V190" s="417"/>
      <c r="W190" s="419"/>
      <c r="X190" s="414"/>
      <c r="Y190" s="416"/>
      <c r="Z190" s="416"/>
      <c r="AA190" s="448"/>
      <c r="AB190" s="448"/>
      <c r="AC190" s="416"/>
      <c r="AD190" s="416"/>
      <c r="AE190" s="416"/>
      <c r="AF190" s="416"/>
      <c r="AG190" s="416"/>
      <c r="AH190" s="417"/>
      <c r="AI190" s="419"/>
      <c r="AJ190" s="420" t="str">
        <f t="shared" si="131"/>
        <v xml:space="preserve"> </v>
      </c>
      <c r="AK190" s="421" t="str">
        <f t="shared" si="132"/>
        <v xml:space="preserve"> </v>
      </c>
      <c r="AL190" s="421" t="str">
        <f t="shared" si="133"/>
        <v xml:space="preserve"> </v>
      </c>
      <c r="AM190" s="421" t="str">
        <f t="shared" si="134"/>
        <v xml:space="preserve"> </v>
      </c>
      <c r="AN190" s="421" t="str">
        <f t="shared" si="135"/>
        <v xml:space="preserve"> </v>
      </c>
      <c r="AO190" s="421" t="str">
        <f t="shared" si="136"/>
        <v xml:space="preserve"> </v>
      </c>
      <c r="AP190" s="421" t="str">
        <f t="shared" si="137"/>
        <v xml:space="preserve"> </v>
      </c>
      <c r="AQ190" s="421" t="str">
        <f t="shared" si="138"/>
        <v xml:space="preserve"> </v>
      </c>
      <c r="AR190" s="421" t="str">
        <f t="shared" si="139"/>
        <v xml:space="preserve"> </v>
      </c>
      <c r="AS190" s="421" t="str">
        <f t="shared" si="140"/>
        <v xml:space="preserve"> </v>
      </c>
      <c r="AT190" s="421" t="str">
        <f t="shared" si="141"/>
        <v xml:space="preserve"> </v>
      </c>
      <c r="AU190" s="422" t="str">
        <f t="shared" si="142"/>
        <v xml:space="preserve"> </v>
      </c>
      <c r="AV190" s="423"/>
      <c r="AW190" s="417"/>
      <c r="AX190" s="419"/>
      <c r="AY190" s="414"/>
      <c r="AZ190" s="417"/>
      <c r="BA190" s="419"/>
      <c r="BB190" s="420" t="str">
        <f t="shared" si="143"/>
        <v xml:space="preserve"> </v>
      </c>
      <c r="BC190" s="421" t="str">
        <f t="shared" si="144"/>
        <v xml:space="preserve"> </v>
      </c>
      <c r="BD190" s="422" t="str">
        <f t="shared" si="145"/>
        <v xml:space="preserve"> </v>
      </c>
      <c r="BE190" s="176"/>
      <c r="BF190" s="417"/>
      <c r="BG190" s="419"/>
      <c r="BH190" s="178"/>
      <c r="BI190" s="417"/>
      <c r="BJ190" s="419"/>
      <c r="BK190" s="178"/>
      <c r="BL190" s="417"/>
      <c r="BM190" s="419"/>
      <c r="BN190" s="426" t="str">
        <f t="shared" si="123"/>
        <v/>
      </c>
      <c r="BO190" s="427" t="str">
        <f t="shared" si="124"/>
        <v/>
      </c>
      <c r="BP190" s="428" t="str">
        <f t="shared" si="125"/>
        <v/>
      </c>
      <c r="BQ190" s="178"/>
      <c r="BR190" s="417"/>
      <c r="BS190" s="419"/>
      <c r="BT190" s="198">
        <v>2132</v>
      </c>
      <c r="BU190" s="177">
        <v>2218</v>
      </c>
      <c r="BV190" s="177">
        <v>2804</v>
      </c>
      <c r="BW190" s="417">
        <v>2796</v>
      </c>
      <c r="BX190" s="417">
        <v>3009</v>
      </c>
      <c r="BY190" s="419">
        <v>2718</v>
      </c>
      <c r="BZ190" s="177">
        <v>687</v>
      </c>
      <c r="CA190" s="177">
        <v>910</v>
      </c>
      <c r="CB190" s="177">
        <v>917</v>
      </c>
      <c r="CC190" s="177">
        <v>918</v>
      </c>
      <c r="CD190" s="177">
        <v>988</v>
      </c>
      <c r="CE190" s="177">
        <v>1082</v>
      </c>
      <c r="CF190" s="417">
        <v>1182</v>
      </c>
      <c r="CG190" s="419">
        <v>1146</v>
      </c>
      <c r="CH190" s="178"/>
      <c r="CI190" s="177"/>
      <c r="CJ190" s="177"/>
      <c r="CK190" s="177"/>
      <c r="CL190" s="177"/>
      <c r="CM190" s="177"/>
      <c r="CN190" s="417"/>
      <c r="CO190" s="419"/>
      <c r="CP190" s="421">
        <f t="shared" si="175"/>
        <v>687</v>
      </c>
      <c r="CQ190" s="421">
        <f t="shared" si="176"/>
        <v>910</v>
      </c>
      <c r="CR190" s="421">
        <f t="shared" si="148"/>
        <v>917</v>
      </c>
      <c r="CS190" s="421">
        <f t="shared" si="149"/>
        <v>918</v>
      </c>
      <c r="CT190" s="421">
        <f t="shared" si="150"/>
        <v>988</v>
      </c>
      <c r="CU190" s="421">
        <f t="shared" si="151"/>
        <v>1082</v>
      </c>
      <c r="CV190" s="421">
        <f t="shared" si="152"/>
        <v>1182</v>
      </c>
      <c r="CW190" s="429">
        <f t="shared" si="153"/>
        <v>1146</v>
      </c>
      <c r="CX190" s="449">
        <v>664</v>
      </c>
      <c r="CY190" s="417">
        <v>681</v>
      </c>
      <c r="CZ190" s="419">
        <v>673</v>
      </c>
      <c r="DA190" s="432">
        <v>51</v>
      </c>
      <c r="DB190" s="417">
        <v>66</v>
      </c>
      <c r="DC190" s="419">
        <v>55</v>
      </c>
      <c r="DD190" s="430">
        <f t="shared" si="154"/>
        <v>367</v>
      </c>
      <c r="DE190" s="431">
        <f t="shared" si="155"/>
        <v>435</v>
      </c>
      <c r="DF190" s="428">
        <f t="shared" si="156"/>
        <v>418</v>
      </c>
      <c r="DG190" s="450">
        <v>86</v>
      </c>
      <c r="DH190" s="417">
        <v>107</v>
      </c>
      <c r="DI190" s="419">
        <v>126</v>
      </c>
      <c r="DJ190" s="432">
        <v>161</v>
      </c>
      <c r="DK190" s="417">
        <v>156</v>
      </c>
      <c r="DL190" s="419">
        <v>207</v>
      </c>
      <c r="DM190" s="432">
        <v>74</v>
      </c>
      <c r="DN190" s="417">
        <v>75</v>
      </c>
      <c r="DO190" s="419">
        <v>83</v>
      </c>
      <c r="DP190" s="430">
        <f t="shared" si="126"/>
        <v>597</v>
      </c>
      <c r="DQ190" s="431">
        <f t="shared" si="127"/>
        <v>650</v>
      </c>
      <c r="DR190" s="428">
        <f t="shared" si="128"/>
        <v>666</v>
      </c>
      <c r="DS190" s="432">
        <v>117</v>
      </c>
      <c r="DT190" s="417">
        <v>141</v>
      </c>
      <c r="DU190" s="197">
        <v>153</v>
      </c>
      <c r="DV190" s="403"/>
      <c r="DW190" s="669" t="b">
        <f t="shared" si="159"/>
        <v>0</v>
      </c>
      <c r="DX190" s="663" t="b">
        <f t="shared" si="160"/>
        <v>0</v>
      </c>
      <c r="DY190" s="666" t="b">
        <f t="shared" si="161"/>
        <v>1</v>
      </c>
      <c r="DZ190" s="663" t="b">
        <f t="shared" si="162"/>
        <v>0</v>
      </c>
      <c r="EA190" s="663" t="b">
        <f t="shared" si="163"/>
        <v>0</v>
      </c>
      <c r="EB190" s="666" t="b">
        <f t="shared" si="164"/>
        <v>1</v>
      </c>
      <c r="EC190" s="663" t="b">
        <f t="shared" si="165"/>
        <v>0</v>
      </c>
      <c r="ED190" s="663" t="b">
        <f t="shared" si="129"/>
        <v>0</v>
      </c>
      <c r="EE190" s="666" t="b">
        <f t="shared" si="166"/>
        <v>1</v>
      </c>
      <c r="EF190" s="665" t="b">
        <f t="shared" si="167"/>
        <v>1</v>
      </c>
      <c r="EG190" s="663" t="b">
        <f t="shared" si="168"/>
        <v>1</v>
      </c>
      <c r="EH190" s="666" t="b">
        <f t="shared" si="169"/>
        <v>1</v>
      </c>
      <c r="EI190" s="663" t="b">
        <f t="shared" si="170"/>
        <v>1</v>
      </c>
      <c r="EJ190" s="663" t="b">
        <f t="shared" si="171"/>
        <v>1</v>
      </c>
      <c r="EK190" s="666" t="b">
        <f t="shared" si="172"/>
        <v>1</v>
      </c>
      <c r="EL190" s="663" t="b">
        <f t="shared" si="173"/>
        <v>1</v>
      </c>
      <c r="EM190" s="663" t="b">
        <f t="shared" si="130"/>
        <v>1</v>
      </c>
      <c r="EN190" s="666" t="b">
        <f t="shared" si="174"/>
        <v>1</v>
      </c>
      <c r="EO190" s="403"/>
    </row>
    <row r="191" spans="1:145">
      <c r="A191" s="504" t="s">
        <v>492</v>
      </c>
      <c r="B191" s="505" t="s">
        <v>503</v>
      </c>
      <c r="C191" s="504">
        <v>156231</v>
      </c>
      <c r="D191" s="444">
        <v>9</v>
      </c>
      <c r="E191" s="414"/>
      <c r="F191" s="416"/>
      <c r="G191" s="416"/>
      <c r="H191" s="416"/>
      <c r="I191" s="417"/>
      <c r="J191" s="417"/>
      <c r="K191" s="419"/>
      <c r="L191" s="414"/>
      <c r="M191" s="416"/>
      <c r="N191" s="416"/>
      <c r="O191" s="448"/>
      <c r="P191" s="448"/>
      <c r="Q191" s="416"/>
      <c r="R191" s="416"/>
      <c r="S191" s="416"/>
      <c r="T191" s="416"/>
      <c r="U191" s="416"/>
      <c r="V191" s="417"/>
      <c r="W191" s="419"/>
      <c r="X191" s="414"/>
      <c r="Y191" s="416"/>
      <c r="Z191" s="416"/>
      <c r="AA191" s="448"/>
      <c r="AB191" s="448"/>
      <c r="AC191" s="416"/>
      <c r="AD191" s="416"/>
      <c r="AE191" s="416"/>
      <c r="AF191" s="416"/>
      <c r="AG191" s="416"/>
      <c r="AH191" s="417"/>
      <c r="AI191" s="419"/>
      <c r="AJ191" s="420" t="str">
        <f t="shared" si="131"/>
        <v xml:space="preserve"> </v>
      </c>
      <c r="AK191" s="421" t="str">
        <f t="shared" si="132"/>
        <v xml:space="preserve"> </v>
      </c>
      <c r="AL191" s="421" t="str">
        <f t="shared" si="133"/>
        <v xml:space="preserve"> </v>
      </c>
      <c r="AM191" s="421" t="str">
        <f t="shared" si="134"/>
        <v xml:space="preserve"> </v>
      </c>
      <c r="AN191" s="421" t="str">
        <f t="shared" si="135"/>
        <v xml:space="preserve"> </v>
      </c>
      <c r="AO191" s="421" t="str">
        <f t="shared" si="136"/>
        <v xml:space="preserve"> </v>
      </c>
      <c r="AP191" s="421" t="str">
        <f t="shared" si="137"/>
        <v xml:space="preserve"> </v>
      </c>
      <c r="AQ191" s="421" t="str">
        <f t="shared" si="138"/>
        <v xml:space="preserve"> </v>
      </c>
      <c r="AR191" s="421" t="str">
        <f t="shared" si="139"/>
        <v xml:space="preserve"> </v>
      </c>
      <c r="AS191" s="421" t="str">
        <f t="shared" si="140"/>
        <v xml:space="preserve"> </v>
      </c>
      <c r="AT191" s="421" t="str">
        <f t="shared" si="141"/>
        <v xml:space="preserve"> </v>
      </c>
      <c r="AU191" s="422" t="str">
        <f t="shared" si="142"/>
        <v xml:space="preserve"> </v>
      </c>
      <c r="AV191" s="423"/>
      <c r="AW191" s="417"/>
      <c r="AX191" s="419"/>
      <c r="AY191" s="414"/>
      <c r="AZ191" s="417"/>
      <c r="BA191" s="419"/>
      <c r="BB191" s="420" t="str">
        <f t="shared" si="143"/>
        <v xml:space="preserve"> </v>
      </c>
      <c r="BC191" s="421" t="str">
        <f t="shared" si="144"/>
        <v xml:space="preserve"> </v>
      </c>
      <c r="BD191" s="422" t="str">
        <f t="shared" si="145"/>
        <v xml:space="preserve"> </v>
      </c>
      <c r="BE191" s="176"/>
      <c r="BF191" s="417"/>
      <c r="BG191" s="419"/>
      <c r="BH191" s="178"/>
      <c r="BI191" s="417"/>
      <c r="BJ191" s="419"/>
      <c r="BK191" s="178"/>
      <c r="BL191" s="417"/>
      <c r="BM191" s="419"/>
      <c r="BN191" s="426" t="str">
        <f t="shared" si="123"/>
        <v/>
      </c>
      <c r="BO191" s="427" t="str">
        <f t="shared" si="124"/>
        <v/>
      </c>
      <c r="BP191" s="428" t="str">
        <f t="shared" si="125"/>
        <v/>
      </c>
      <c r="BQ191" s="178"/>
      <c r="BR191" s="417"/>
      <c r="BS191" s="419"/>
      <c r="BT191" s="198">
        <v>612</v>
      </c>
      <c r="BU191" s="177">
        <v>505</v>
      </c>
      <c r="BV191" s="177">
        <v>801</v>
      </c>
      <c r="BW191" s="417">
        <v>706</v>
      </c>
      <c r="BX191" s="417">
        <v>1236</v>
      </c>
      <c r="BY191" s="419">
        <v>725</v>
      </c>
      <c r="BZ191" s="177">
        <v>486</v>
      </c>
      <c r="CA191" s="177">
        <v>448</v>
      </c>
      <c r="CB191" s="177">
        <v>451</v>
      </c>
      <c r="CC191" s="177">
        <v>354</v>
      </c>
      <c r="CD191" s="177">
        <v>459</v>
      </c>
      <c r="CE191" s="177">
        <v>351</v>
      </c>
      <c r="CF191" s="417">
        <v>354</v>
      </c>
      <c r="CG191" s="419">
        <v>399</v>
      </c>
      <c r="CH191" s="178"/>
      <c r="CI191" s="177"/>
      <c r="CJ191" s="177"/>
      <c r="CK191" s="177"/>
      <c r="CL191" s="177"/>
      <c r="CM191" s="177"/>
      <c r="CN191" s="417"/>
      <c r="CO191" s="419"/>
      <c r="CP191" s="421">
        <f t="shared" si="175"/>
        <v>486</v>
      </c>
      <c r="CQ191" s="421">
        <f t="shared" si="176"/>
        <v>448</v>
      </c>
      <c r="CR191" s="421">
        <f t="shared" si="148"/>
        <v>451</v>
      </c>
      <c r="CS191" s="421">
        <f t="shared" si="149"/>
        <v>354</v>
      </c>
      <c r="CT191" s="421">
        <f t="shared" si="150"/>
        <v>459</v>
      </c>
      <c r="CU191" s="421">
        <f t="shared" si="151"/>
        <v>351</v>
      </c>
      <c r="CV191" s="421">
        <f t="shared" si="152"/>
        <v>354</v>
      </c>
      <c r="CW191" s="429">
        <f t="shared" si="153"/>
        <v>399</v>
      </c>
      <c r="CX191" s="449">
        <v>194</v>
      </c>
      <c r="CY191" s="417">
        <v>224</v>
      </c>
      <c r="CZ191" s="419">
        <v>214</v>
      </c>
      <c r="DA191" s="432">
        <v>11</v>
      </c>
      <c r="DB191" s="417">
        <v>4</v>
      </c>
      <c r="DC191" s="419">
        <v>12</v>
      </c>
      <c r="DD191" s="430">
        <f t="shared" si="154"/>
        <v>146</v>
      </c>
      <c r="DE191" s="431">
        <f t="shared" si="155"/>
        <v>126</v>
      </c>
      <c r="DF191" s="428">
        <f t="shared" si="156"/>
        <v>173</v>
      </c>
      <c r="DG191" s="450">
        <v>67</v>
      </c>
      <c r="DH191" s="417">
        <v>85</v>
      </c>
      <c r="DI191" s="419">
        <v>62</v>
      </c>
      <c r="DJ191" s="432">
        <v>64</v>
      </c>
      <c r="DK191" s="417">
        <v>68</v>
      </c>
      <c r="DL191" s="419">
        <v>68</v>
      </c>
      <c r="DM191" s="432">
        <v>28</v>
      </c>
      <c r="DN191" s="417">
        <v>30</v>
      </c>
      <c r="DO191" s="419">
        <v>13</v>
      </c>
      <c r="DP191" s="430">
        <f t="shared" si="126"/>
        <v>195</v>
      </c>
      <c r="DQ191" s="431">
        <f t="shared" si="127"/>
        <v>276</v>
      </c>
      <c r="DR191" s="428">
        <f t="shared" si="128"/>
        <v>208</v>
      </c>
      <c r="DS191" s="432">
        <v>147</v>
      </c>
      <c r="DT191" s="417">
        <v>130</v>
      </c>
      <c r="DU191" s="197">
        <v>119</v>
      </c>
      <c r="DV191" s="403"/>
      <c r="DW191" s="669" t="b">
        <f t="shared" si="159"/>
        <v>0</v>
      </c>
      <c r="DX191" s="663" t="b">
        <f t="shared" si="160"/>
        <v>0</v>
      </c>
      <c r="DY191" s="666" t="b">
        <f t="shared" si="161"/>
        <v>1</v>
      </c>
      <c r="DZ191" s="663" t="b">
        <f t="shared" si="162"/>
        <v>0</v>
      </c>
      <c r="EA191" s="663" t="b">
        <f t="shared" si="163"/>
        <v>0</v>
      </c>
      <c r="EB191" s="666" t="b">
        <f t="shared" si="164"/>
        <v>1</v>
      </c>
      <c r="EC191" s="663" t="b">
        <f t="shared" si="165"/>
        <v>0</v>
      </c>
      <c r="ED191" s="663" t="b">
        <f t="shared" si="129"/>
        <v>0</v>
      </c>
      <c r="EE191" s="666" t="b">
        <f t="shared" si="166"/>
        <v>1</v>
      </c>
      <c r="EF191" s="665" t="b">
        <f t="shared" si="167"/>
        <v>1</v>
      </c>
      <c r="EG191" s="663" t="b">
        <f t="shared" si="168"/>
        <v>1</v>
      </c>
      <c r="EH191" s="666" t="b">
        <f t="shared" si="169"/>
        <v>1</v>
      </c>
      <c r="EI191" s="663" t="b">
        <f t="shared" si="170"/>
        <v>1</v>
      </c>
      <c r="EJ191" s="663" t="b">
        <f t="shared" si="171"/>
        <v>1</v>
      </c>
      <c r="EK191" s="666" t="b">
        <f t="shared" si="172"/>
        <v>1</v>
      </c>
      <c r="EL191" s="663" t="b">
        <f t="shared" si="173"/>
        <v>1</v>
      </c>
      <c r="EM191" s="663" t="b">
        <f t="shared" si="130"/>
        <v>1</v>
      </c>
      <c r="EN191" s="666" t="b">
        <f t="shared" si="174"/>
        <v>1</v>
      </c>
      <c r="EO191" s="403"/>
    </row>
    <row r="192" spans="1:145">
      <c r="A192" s="504" t="s">
        <v>492</v>
      </c>
      <c r="B192" s="505" t="s">
        <v>504</v>
      </c>
      <c r="C192" s="215">
        <v>157553</v>
      </c>
      <c r="D192" s="444">
        <v>9</v>
      </c>
      <c r="E192" s="414"/>
      <c r="F192" s="416"/>
      <c r="G192" s="416"/>
      <c r="H192" s="416"/>
      <c r="I192" s="417"/>
      <c r="J192" s="417"/>
      <c r="K192" s="419"/>
      <c r="L192" s="414"/>
      <c r="M192" s="416"/>
      <c r="N192" s="416"/>
      <c r="O192" s="448"/>
      <c r="P192" s="448"/>
      <c r="Q192" s="416"/>
      <c r="R192" s="416"/>
      <c r="S192" s="416"/>
      <c r="T192" s="416"/>
      <c r="U192" s="416"/>
      <c r="V192" s="417"/>
      <c r="W192" s="419"/>
      <c r="X192" s="414"/>
      <c r="Y192" s="416"/>
      <c r="Z192" s="416"/>
      <c r="AA192" s="448"/>
      <c r="AB192" s="448"/>
      <c r="AC192" s="416"/>
      <c r="AD192" s="416"/>
      <c r="AE192" s="416"/>
      <c r="AF192" s="416"/>
      <c r="AG192" s="416"/>
      <c r="AH192" s="417"/>
      <c r="AI192" s="419"/>
      <c r="AJ192" s="420" t="str">
        <f t="shared" si="131"/>
        <v xml:space="preserve"> </v>
      </c>
      <c r="AK192" s="421" t="str">
        <f t="shared" si="132"/>
        <v xml:space="preserve"> </v>
      </c>
      <c r="AL192" s="421" t="str">
        <f t="shared" si="133"/>
        <v xml:space="preserve"> </v>
      </c>
      <c r="AM192" s="421" t="str">
        <f t="shared" si="134"/>
        <v xml:space="preserve"> </v>
      </c>
      <c r="AN192" s="421" t="str">
        <f t="shared" si="135"/>
        <v xml:space="preserve"> </v>
      </c>
      <c r="AO192" s="421" t="str">
        <f t="shared" si="136"/>
        <v xml:space="preserve"> </v>
      </c>
      <c r="AP192" s="421" t="str">
        <f t="shared" si="137"/>
        <v xml:space="preserve"> </v>
      </c>
      <c r="AQ192" s="421" t="str">
        <f t="shared" si="138"/>
        <v xml:space="preserve"> </v>
      </c>
      <c r="AR192" s="421" t="str">
        <f t="shared" si="139"/>
        <v xml:space="preserve"> </v>
      </c>
      <c r="AS192" s="421" t="str">
        <f t="shared" si="140"/>
        <v xml:space="preserve"> </v>
      </c>
      <c r="AT192" s="421" t="str">
        <f t="shared" si="141"/>
        <v xml:space="preserve"> </v>
      </c>
      <c r="AU192" s="422" t="str">
        <f t="shared" si="142"/>
        <v xml:space="preserve"> </v>
      </c>
      <c r="AV192" s="423"/>
      <c r="AW192" s="417"/>
      <c r="AX192" s="419"/>
      <c r="AY192" s="414"/>
      <c r="AZ192" s="417"/>
      <c r="BA192" s="419"/>
      <c r="BB192" s="420" t="str">
        <f t="shared" si="143"/>
        <v xml:space="preserve"> </v>
      </c>
      <c r="BC192" s="421" t="str">
        <f t="shared" si="144"/>
        <v xml:space="preserve"> </v>
      </c>
      <c r="BD192" s="422" t="str">
        <f t="shared" si="145"/>
        <v xml:space="preserve"> </v>
      </c>
      <c r="BE192" s="176"/>
      <c r="BF192" s="417"/>
      <c r="BG192" s="419"/>
      <c r="BH192" s="178"/>
      <c r="BI192" s="417"/>
      <c r="BJ192" s="419"/>
      <c r="BK192" s="178"/>
      <c r="BL192" s="417"/>
      <c r="BM192" s="419"/>
      <c r="BN192" s="426" t="str">
        <f t="shared" si="123"/>
        <v/>
      </c>
      <c r="BO192" s="427" t="str">
        <f t="shared" si="124"/>
        <v/>
      </c>
      <c r="BP192" s="428" t="str">
        <f t="shared" si="125"/>
        <v/>
      </c>
      <c r="BQ192" s="178"/>
      <c r="BR192" s="417"/>
      <c r="BS192" s="419"/>
      <c r="BT192" s="198">
        <v>666</v>
      </c>
      <c r="BU192" s="177">
        <v>594</v>
      </c>
      <c r="BV192" s="177">
        <v>841</v>
      </c>
      <c r="BW192" s="417">
        <v>887</v>
      </c>
      <c r="BX192" s="417">
        <v>1053</v>
      </c>
      <c r="BY192" s="419">
        <v>804</v>
      </c>
      <c r="BZ192" s="177">
        <v>572</v>
      </c>
      <c r="CA192" s="177">
        <v>539</v>
      </c>
      <c r="CB192" s="177">
        <v>483</v>
      </c>
      <c r="CC192" s="177">
        <v>422</v>
      </c>
      <c r="CD192" s="177">
        <v>323</v>
      </c>
      <c r="CE192" s="177">
        <v>309</v>
      </c>
      <c r="CF192" s="417">
        <v>377</v>
      </c>
      <c r="CG192" s="419">
        <v>281</v>
      </c>
      <c r="CH192" s="178"/>
      <c r="CI192" s="177"/>
      <c r="CJ192" s="177"/>
      <c r="CK192" s="177"/>
      <c r="CL192" s="177"/>
      <c r="CM192" s="177"/>
      <c r="CN192" s="417"/>
      <c r="CO192" s="419"/>
      <c r="CP192" s="421">
        <f t="shared" si="175"/>
        <v>572</v>
      </c>
      <c r="CQ192" s="421">
        <f t="shared" si="176"/>
        <v>539</v>
      </c>
      <c r="CR192" s="421">
        <f t="shared" si="148"/>
        <v>483</v>
      </c>
      <c r="CS192" s="421">
        <f t="shared" si="149"/>
        <v>422</v>
      </c>
      <c r="CT192" s="421">
        <f t="shared" si="150"/>
        <v>323</v>
      </c>
      <c r="CU192" s="421">
        <f t="shared" si="151"/>
        <v>309</v>
      </c>
      <c r="CV192" s="421">
        <f t="shared" si="152"/>
        <v>377</v>
      </c>
      <c r="CW192" s="429">
        <f t="shared" si="153"/>
        <v>281</v>
      </c>
      <c r="CX192" s="449">
        <v>186</v>
      </c>
      <c r="CY192" s="417">
        <v>230</v>
      </c>
      <c r="CZ192" s="419">
        <v>173</v>
      </c>
      <c r="DA192" s="432">
        <v>7</v>
      </c>
      <c r="DB192" s="417">
        <v>17</v>
      </c>
      <c r="DC192" s="419">
        <v>10</v>
      </c>
      <c r="DD192" s="430">
        <f t="shared" si="154"/>
        <v>116</v>
      </c>
      <c r="DE192" s="431">
        <f t="shared" si="155"/>
        <v>130</v>
      </c>
      <c r="DF192" s="428">
        <f t="shared" si="156"/>
        <v>98</v>
      </c>
      <c r="DG192" s="450">
        <v>60</v>
      </c>
      <c r="DH192" s="417">
        <v>49</v>
      </c>
      <c r="DI192" s="419">
        <v>39</v>
      </c>
      <c r="DJ192" s="432">
        <v>78</v>
      </c>
      <c r="DK192" s="417">
        <v>66</v>
      </c>
      <c r="DL192" s="419">
        <v>67</v>
      </c>
      <c r="DM192" s="432">
        <v>22</v>
      </c>
      <c r="DN192" s="417">
        <v>18</v>
      </c>
      <c r="DO192" s="419">
        <v>14</v>
      </c>
      <c r="DP192" s="430">
        <f t="shared" si="126"/>
        <v>262</v>
      </c>
      <c r="DQ192" s="431">
        <f t="shared" si="127"/>
        <v>190</v>
      </c>
      <c r="DR192" s="428">
        <f t="shared" si="128"/>
        <v>189</v>
      </c>
      <c r="DS192" s="432">
        <v>126</v>
      </c>
      <c r="DT192" s="417">
        <v>136</v>
      </c>
      <c r="DU192" s="197">
        <v>112</v>
      </c>
      <c r="DV192" s="403"/>
      <c r="DW192" s="669" t="b">
        <f t="shared" si="159"/>
        <v>0</v>
      </c>
      <c r="DX192" s="663" t="b">
        <f t="shared" si="160"/>
        <v>0</v>
      </c>
      <c r="DY192" s="666" t="b">
        <f t="shared" si="161"/>
        <v>1</v>
      </c>
      <c r="DZ192" s="663" t="b">
        <f t="shared" si="162"/>
        <v>0</v>
      </c>
      <c r="EA192" s="663" t="b">
        <f t="shared" si="163"/>
        <v>0</v>
      </c>
      <c r="EB192" s="666" t="b">
        <f t="shared" si="164"/>
        <v>1</v>
      </c>
      <c r="EC192" s="663" t="b">
        <f t="shared" si="165"/>
        <v>0</v>
      </c>
      <c r="ED192" s="663" t="b">
        <f t="shared" si="129"/>
        <v>0</v>
      </c>
      <c r="EE192" s="666" t="b">
        <f t="shared" si="166"/>
        <v>1</v>
      </c>
      <c r="EF192" s="665" t="b">
        <f t="shared" si="167"/>
        <v>1</v>
      </c>
      <c r="EG192" s="663" t="b">
        <f t="shared" si="168"/>
        <v>1</v>
      </c>
      <c r="EH192" s="666" t="b">
        <f t="shared" si="169"/>
        <v>1</v>
      </c>
      <c r="EI192" s="663" t="b">
        <f t="shared" si="170"/>
        <v>1</v>
      </c>
      <c r="EJ192" s="663" t="b">
        <f t="shared" si="171"/>
        <v>1</v>
      </c>
      <c r="EK192" s="666" t="b">
        <f t="shared" si="172"/>
        <v>1</v>
      </c>
      <c r="EL192" s="663" t="b">
        <f t="shared" si="173"/>
        <v>1</v>
      </c>
      <c r="EM192" s="663" t="b">
        <f t="shared" si="130"/>
        <v>1</v>
      </c>
      <c r="EN192" s="666" t="b">
        <f t="shared" si="174"/>
        <v>1</v>
      </c>
      <c r="EO192" s="403"/>
    </row>
    <row r="193" spans="1:145">
      <c r="A193" s="504" t="s">
        <v>492</v>
      </c>
      <c r="B193" s="505" t="s">
        <v>505</v>
      </c>
      <c r="C193" s="215">
        <v>156648</v>
      </c>
      <c r="D193" s="444">
        <v>9</v>
      </c>
      <c r="E193" s="414"/>
      <c r="F193" s="416"/>
      <c r="G193" s="416"/>
      <c r="H193" s="416"/>
      <c r="I193" s="417"/>
      <c r="J193" s="417"/>
      <c r="K193" s="419"/>
      <c r="L193" s="414"/>
      <c r="M193" s="416"/>
      <c r="N193" s="416"/>
      <c r="O193" s="448"/>
      <c r="P193" s="448"/>
      <c r="Q193" s="416"/>
      <c r="R193" s="416"/>
      <c r="S193" s="416"/>
      <c r="T193" s="416"/>
      <c r="U193" s="416"/>
      <c r="V193" s="417"/>
      <c r="W193" s="419"/>
      <c r="X193" s="414"/>
      <c r="Y193" s="416"/>
      <c r="Z193" s="416"/>
      <c r="AA193" s="448"/>
      <c r="AB193" s="448"/>
      <c r="AC193" s="416"/>
      <c r="AD193" s="416"/>
      <c r="AE193" s="416"/>
      <c r="AF193" s="416"/>
      <c r="AG193" s="416"/>
      <c r="AH193" s="417"/>
      <c r="AI193" s="419"/>
      <c r="AJ193" s="420" t="str">
        <f t="shared" si="131"/>
        <v xml:space="preserve"> </v>
      </c>
      <c r="AK193" s="421" t="str">
        <f t="shared" si="132"/>
        <v xml:space="preserve"> </v>
      </c>
      <c r="AL193" s="421" t="str">
        <f t="shared" si="133"/>
        <v xml:space="preserve"> </v>
      </c>
      <c r="AM193" s="421" t="str">
        <f t="shared" si="134"/>
        <v xml:space="preserve"> </v>
      </c>
      <c r="AN193" s="421" t="str">
        <f t="shared" si="135"/>
        <v xml:space="preserve"> </v>
      </c>
      <c r="AO193" s="421" t="str">
        <f t="shared" si="136"/>
        <v xml:space="preserve"> </v>
      </c>
      <c r="AP193" s="421" t="str">
        <f t="shared" si="137"/>
        <v xml:space="preserve"> </v>
      </c>
      <c r="AQ193" s="421" t="str">
        <f t="shared" si="138"/>
        <v xml:space="preserve"> </v>
      </c>
      <c r="AR193" s="421" t="str">
        <f t="shared" si="139"/>
        <v xml:space="preserve"> </v>
      </c>
      <c r="AS193" s="421" t="str">
        <f t="shared" si="140"/>
        <v xml:space="preserve"> </v>
      </c>
      <c r="AT193" s="421" t="str">
        <f t="shared" si="141"/>
        <v xml:space="preserve"> </v>
      </c>
      <c r="AU193" s="422" t="str">
        <f t="shared" si="142"/>
        <v xml:space="preserve"> </v>
      </c>
      <c r="AV193" s="423"/>
      <c r="AW193" s="417"/>
      <c r="AX193" s="419"/>
      <c r="AY193" s="414"/>
      <c r="AZ193" s="417"/>
      <c r="BA193" s="419"/>
      <c r="BB193" s="420" t="str">
        <f t="shared" si="143"/>
        <v xml:space="preserve"> </v>
      </c>
      <c r="BC193" s="421" t="str">
        <f t="shared" si="144"/>
        <v xml:space="preserve"> </v>
      </c>
      <c r="BD193" s="422" t="str">
        <f t="shared" si="145"/>
        <v xml:space="preserve"> </v>
      </c>
      <c r="BE193" s="176"/>
      <c r="BF193" s="417"/>
      <c r="BG193" s="419"/>
      <c r="BH193" s="178"/>
      <c r="BI193" s="417"/>
      <c r="BJ193" s="419"/>
      <c r="BK193" s="178"/>
      <c r="BL193" s="417"/>
      <c r="BM193" s="419"/>
      <c r="BN193" s="426" t="str">
        <f t="shared" si="123"/>
        <v/>
      </c>
      <c r="BO193" s="427" t="str">
        <f t="shared" si="124"/>
        <v/>
      </c>
      <c r="BP193" s="428" t="str">
        <f t="shared" si="125"/>
        <v/>
      </c>
      <c r="BQ193" s="178"/>
      <c r="BR193" s="417"/>
      <c r="BS193" s="419"/>
      <c r="BT193" s="198">
        <v>1016</v>
      </c>
      <c r="BU193" s="177">
        <v>1129</v>
      </c>
      <c r="BV193" s="177">
        <v>1249</v>
      </c>
      <c r="BW193" s="417">
        <v>1336</v>
      </c>
      <c r="BX193" s="417">
        <v>1637</v>
      </c>
      <c r="BY193" s="419">
        <v>1691</v>
      </c>
      <c r="BZ193" s="177">
        <v>559</v>
      </c>
      <c r="CA193" s="177">
        <v>611</v>
      </c>
      <c r="CB193" s="177">
        <v>632</v>
      </c>
      <c r="CC193" s="177">
        <v>660</v>
      </c>
      <c r="CD193" s="177">
        <v>679</v>
      </c>
      <c r="CE193" s="177">
        <v>659</v>
      </c>
      <c r="CF193" s="417">
        <v>676</v>
      </c>
      <c r="CG193" s="419">
        <v>798</v>
      </c>
      <c r="CH193" s="178"/>
      <c r="CI193" s="177"/>
      <c r="CJ193" s="177"/>
      <c r="CK193" s="177"/>
      <c r="CL193" s="177"/>
      <c r="CM193" s="177"/>
      <c r="CN193" s="417"/>
      <c r="CO193" s="419"/>
      <c r="CP193" s="421">
        <f t="shared" si="175"/>
        <v>559</v>
      </c>
      <c r="CQ193" s="421">
        <f t="shared" si="176"/>
        <v>611</v>
      </c>
      <c r="CR193" s="421">
        <f t="shared" si="148"/>
        <v>632</v>
      </c>
      <c r="CS193" s="421">
        <f t="shared" si="149"/>
        <v>660</v>
      </c>
      <c r="CT193" s="421">
        <f t="shared" si="150"/>
        <v>679</v>
      </c>
      <c r="CU193" s="421">
        <f t="shared" si="151"/>
        <v>659</v>
      </c>
      <c r="CV193" s="421">
        <f t="shared" si="152"/>
        <v>676</v>
      </c>
      <c r="CW193" s="429">
        <f t="shared" si="153"/>
        <v>798</v>
      </c>
      <c r="CX193" s="449">
        <v>393</v>
      </c>
      <c r="CY193" s="417">
        <v>429</v>
      </c>
      <c r="CZ193" s="419">
        <v>463</v>
      </c>
      <c r="DA193" s="432">
        <v>48</v>
      </c>
      <c r="DB193" s="417">
        <v>28</v>
      </c>
      <c r="DC193" s="419">
        <v>47</v>
      </c>
      <c r="DD193" s="430">
        <f t="shared" si="154"/>
        <v>218</v>
      </c>
      <c r="DE193" s="431">
        <f t="shared" si="155"/>
        <v>219</v>
      </c>
      <c r="DF193" s="428">
        <f t="shared" si="156"/>
        <v>288</v>
      </c>
      <c r="DG193" s="450">
        <v>113</v>
      </c>
      <c r="DH193" s="417">
        <v>137</v>
      </c>
      <c r="DI193" s="419">
        <v>167</v>
      </c>
      <c r="DJ193" s="432">
        <v>128</v>
      </c>
      <c r="DK193" s="417">
        <v>87</v>
      </c>
      <c r="DL193" s="419">
        <v>93</v>
      </c>
      <c r="DM193" s="432">
        <v>60</v>
      </c>
      <c r="DN193" s="417">
        <v>65</v>
      </c>
      <c r="DO193" s="419">
        <v>45</v>
      </c>
      <c r="DP193" s="430">
        <f t="shared" si="126"/>
        <v>359</v>
      </c>
      <c r="DQ193" s="431">
        <f t="shared" si="127"/>
        <v>390</v>
      </c>
      <c r="DR193" s="428">
        <f t="shared" si="128"/>
        <v>354</v>
      </c>
      <c r="DS193" s="432">
        <v>121</v>
      </c>
      <c r="DT193" s="417">
        <v>141</v>
      </c>
      <c r="DU193" s="197">
        <v>163</v>
      </c>
      <c r="DV193" s="403"/>
      <c r="DW193" s="669" t="b">
        <f t="shared" si="159"/>
        <v>0</v>
      </c>
      <c r="DX193" s="663" t="b">
        <f t="shared" si="160"/>
        <v>0</v>
      </c>
      <c r="DY193" s="666" t="b">
        <f t="shared" si="161"/>
        <v>1</v>
      </c>
      <c r="DZ193" s="663" t="b">
        <f t="shared" si="162"/>
        <v>0</v>
      </c>
      <c r="EA193" s="663" t="b">
        <f t="shared" si="163"/>
        <v>0</v>
      </c>
      <c r="EB193" s="666" t="b">
        <f t="shared" si="164"/>
        <v>1</v>
      </c>
      <c r="EC193" s="663" t="b">
        <f t="shared" si="165"/>
        <v>0</v>
      </c>
      <c r="ED193" s="663" t="b">
        <f t="shared" si="129"/>
        <v>0</v>
      </c>
      <c r="EE193" s="666" t="b">
        <f t="shared" si="166"/>
        <v>1</v>
      </c>
      <c r="EF193" s="665" t="b">
        <f t="shared" si="167"/>
        <v>1</v>
      </c>
      <c r="EG193" s="663" t="b">
        <f t="shared" si="168"/>
        <v>1</v>
      </c>
      <c r="EH193" s="666" t="b">
        <f t="shared" si="169"/>
        <v>1</v>
      </c>
      <c r="EI193" s="663" t="b">
        <f t="shared" si="170"/>
        <v>1</v>
      </c>
      <c r="EJ193" s="663" t="b">
        <f t="shared" si="171"/>
        <v>1</v>
      </c>
      <c r="EK193" s="666" t="b">
        <f t="shared" si="172"/>
        <v>1</v>
      </c>
      <c r="EL193" s="663" t="b">
        <f t="shared" si="173"/>
        <v>1</v>
      </c>
      <c r="EM193" s="663" t="b">
        <f t="shared" si="130"/>
        <v>1</v>
      </c>
      <c r="EN193" s="666" t="b">
        <f t="shared" si="174"/>
        <v>1</v>
      </c>
      <c r="EO193" s="403"/>
    </row>
    <row r="194" spans="1:145">
      <c r="A194" s="504" t="s">
        <v>492</v>
      </c>
      <c r="B194" s="216" t="s">
        <v>507</v>
      </c>
      <c r="C194" s="215">
        <v>157304</v>
      </c>
      <c r="D194" s="507">
        <v>9</v>
      </c>
      <c r="E194" s="414"/>
      <c r="F194" s="416"/>
      <c r="G194" s="416"/>
      <c r="H194" s="416"/>
      <c r="I194" s="417"/>
      <c r="J194" s="417"/>
      <c r="K194" s="419"/>
      <c r="L194" s="414"/>
      <c r="M194" s="416"/>
      <c r="N194" s="416"/>
      <c r="O194" s="448"/>
      <c r="P194" s="448"/>
      <c r="Q194" s="416"/>
      <c r="R194" s="416"/>
      <c r="S194" s="416"/>
      <c r="T194" s="416"/>
      <c r="U194" s="416"/>
      <c r="V194" s="417"/>
      <c r="W194" s="419"/>
      <c r="X194" s="414"/>
      <c r="Y194" s="416"/>
      <c r="Z194" s="416"/>
      <c r="AA194" s="448"/>
      <c r="AB194" s="448"/>
      <c r="AC194" s="416"/>
      <c r="AD194" s="416"/>
      <c r="AE194" s="416"/>
      <c r="AF194" s="416"/>
      <c r="AG194" s="416"/>
      <c r="AH194" s="417"/>
      <c r="AI194" s="419"/>
      <c r="AJ194" s="420" t="str">
        <f t="shared" si="131"/>
        <v xml:space="preserve"> </v>
      </c>
      <c r="AK194" s="421" t="str">
        <f t="shared" si="132"/>
        <v xml:space="preserve"> </v>
      </c>
      <c r="AL194" s="421" t="str">
        <f t="shared" si="133"/>
        <v xml:space="preserve"> </v>
      </c>
      <c r="AM194" s="421" t="str">
        <f t="shared" si="134"/>
        <v xml:space="preserve"> </v>
      </c>
      <c r="AN194" s="421" t="str">
        <f t="shared" si="135"/>
        <v xml:space="preserve"> </v>
      </c>
      <c r="AO194" s="421" t="str">
        <f t="shared" si="136"/>
        <v xml:space="preserve"> </v>
      </c>
      <c r="AP194" s="421" t="str">
        <f t="shared" si="137"/>
        <v xml:space="preserve"> </v>
      </c>
      <c r="AQ194" s="421" t="str">
        <f t="shared" si="138"/>
        <v xml:space="preserve"> </v>
      </c>
      <c r="AR194" s="421" t="str">
        <f t="shared" si="139"/>
        <v xml:space="preserve"> </v>
      </c>
      <c r="AS194" s="421" t="str">
        <f t="shared" si="140"/>
        <v xml:space="preserve"> </v>
      </c>
      <c r="AT194" s="421" t="str">
        <f t="shared" si="141"/>
        <v xml:space="preserve"> </v>
      </c>
      <c r="AU194" s="422" t="str">
        <f t="shared" si="142"/>
        <v xml:space="preserve"> </v>
      </c>
      <c r="AV194" s="423"/>
      <c r="AW194" s="417"/>
      <c r="AX194" s="419"/>
      <c r="AY194" s="414"/>
      <c r="AZ194" s="417"/>
      <c r="BA194" s="419"/>
      <c r="BB194" s="420" t="str">
        <f t="shared" si="143"/>
        <v xml:space="preserve"> </v>
      </c>
      <c r="BC194" s="421" t="str">
        <f t="shared" si="144"/>
        <v xml:space="preserve"> </v>
      </c>
      <c r="BD194" s="422" t="str">
        <f t="shared" si="145"/>
        <v xml:space="preserve"> </v>
      </c>
      <c r="BE194" s="176"/>
      <c r="BF194" s="417"/>
      <c r="BG194" s="419"/>
      <c r="BH194" s="178"/>
      <c r="BI194" s="417"/>
      <c r="BJ194" s="419"/>
      <c r="BK194" s="178"/>
      <c r="BL194" s="417"/>
      <c r="BM194" s="419"/>
      <c r="BN194" s="426" t="str">
        <f t="shared" si="123"/>
        <v/>
      </c>
      <c r="BO194" s="427" t="str">
        <f t="shared" si="124"/>
        <v/>
      </c>
      <c r="BP194" s="428" t="str">
        <f t="shared" si="125"/>
        <v/>
      </c>
      <c r="BQ194" s="178"/>
      <c r="BR194" s="417"/>
      <c r="BS194" s="419"/>
      <c r="BT194" s="198">
        <v>375</v>
      </c>
      <c r="BU194" s="177">
        <v>359</v>
      </c>
      <c r="BV194" s="177">
        <v>633</v>
      </c>
      <c r="BW194" s="417">
        <v>645</v>
      </c>
      <c r="BX194" s="417">
        <v>575</v>
      </c>
      <c r="BY194" s="419">
        <v>755</v>
      </c>
      <c r="BZ194" s="177">
        <v>368</v>
      </c>
      <c r="CA194" s="177">
        <v>327</v>
      </c>
      <c r="CB194" s="177">
        <v>281</v>
      </c>
      <c r="CC194" s="177">
        <v>273</v>
      </c>
      <c r="CD194" s="177">
        <v>282</v>
      </c>
      <c r="CE194" s="177">
        <v>322</v>
      </c>
      <c r="CF194" s="417">
        <v>300</v>
      </c>
      <c r="CG194" s="419">
        <v>370</v>
      </c>
      <c r="CH194" s="178"/>
      <c r="CI194" s="177"/>
      <c r="CJ194" s="177"/>
      <c r="CK194" s="177"/>
      <c r="CL194" s="177"/>
      <c r="CM194" s="177"/>
      <c r="CN194" s="417"/>
      <c r="CO194" s="419"/>
      <c r="CP194" s="421">
        <f t="shared" si="175"/>
        <v>368</v>
      </c>
      <c r="CQ194" s="421">
        <f t="shared" si="176"/>
        <v>327</v>
      </c>
      <c r="CR194" s="421">
        <f t="shared" si="148"/>
        <v>281</v>
      </c>
      <c r="CS194" s="421">
        <f t="shared" si="149"/>
        <v>273</v>
      </c>
      <c r="CT194" s="421">
        <f t="shared" si="150"/>
        <v>282</v>
      </c>
      <c r="CU194" s="421">
        <f t="shared" si="151"/>
        <v>322</v>
      </c>
      <c r="CV194" s="421">
        <f t="shared" si="152"/>
        <v>300</v>
      </c>
      <c r="CW194" s="429">
        <f t="shared" si="153"/>
        <v>370</v>
      </c>
      <c r="CX194" s="449">
        <v>223</v>
      </c>
      <c r="CY194" s="417">
        <v>194</v>
      </c>
      <c r="CZ194" s="419">
        <v>242</v>
      </c>
      <c r="DA194" s="432">
        <v>19</v>
      </c>
      <c r="DB194" s="417">
        <v>22</v>
      </c>
      <c r="DC194" s="419">
        <v>27</v>
      </c>
      <c r="DD194" s="430">
        <f t="shared" si="154"/>
        <v>80</v>
      </c>
      <c r="DE194" s="431">
        <f t="shared" si="155"/>
        <v>84</v>
      </c>
      <c r="DF194" s="428">
        <f t="shared" si="156"/>
        <v>101</v>
      </c>
      <c r="DG194" s="450">
        <v>57</v>
      </c>
      <c r="DH194" s="417">
        <v>71</v>
      </c>
      <c r="DI194" s="419">
        <v>129</v>
      </c>
      <c r="DJ194" s="432">
        <v>41</v>
      </c>
      <c r="DK194" s="417">
        <v>51</v>
      </c>
      <c r="DL194" s="419">
        <v>42</v>
      </c>
      <c r="DM194" s="432">
        <v>27</v>
      </c>
      <c r="DN194" s="417">
        <v>26</v>
      </c>
      <c r="DO194" s="419">
        <v>14</v>
      </c>
      <c r="DP194" s="430">
        <f t="shared" si="126"/>
        <v>148</v>
      </c>
      <c r="DQ194" s="431">
        <f t="shared" si="127"/>
        <v>134</v>
      </c>
      <c r="DR194" s="428">
        <f t="shared" si="128"/>
        <v>137</v>
      </c>
      <c r="DS194" s="432">
        <v>124</v>
      </c>
      <c r="DT194" s="417">
        <v>120</v>
      </c>
      <c r="DU194" s="197">
        <v>84</v>
      </c>
      <c r="DV194" s="403"/>
      <c r="DW194" s="669" t="b">
        <f t="shared" si="159"/>
        <v>0</v>
      </c>
      <c r="DX194" s="663" t="b">
        <f t="shared" si="160"/>
        <v>0</v>
      </c>
      <c r="DY194" s="666" t="b">
        <f t="shared" si="161"/>
        <v>1</v>
      </c>
      <c r="DZ194" s="663" t="b">
        <f t="shared" si="162"/>
        <v>0</v>
      </c>
      <c r="EA194" s="663" t="b">
        <f t="shared" si="163"/>
        <v>0</v>
      </c>
      <c r="EB194" s="666" t="b">
        <f t="shared" si="164"/>
        <v>1</v>
      </c>
      <c r="EC194" s="663" t="b">
        <f t="shared" si="165"/>
        <v>0</v>
      </c>
      <c r="ED194" s="663" t="b">
        <f t="shared" si="129"/>
        <v>0</v>
      </c>
      <c r="EE194" s="666" t="b">
        <f t="shared" si="166"/>
        <v>1</v>
      </c>
      <c r="EF194" s="665" t="b">
        <f t="shared" si="167"/>
        <v>1</v>
      </c>
      <c r="EG194" s="663" t="b">
        <f t="shared" si="168"/>
        <v>1</v>
      </c>
      <c r="EH194" s="666" t="b">
        <f t="shared" si="169"/>
        <v>1</v>
      </c>
      <c r="EI194" s="663" t="b">
        <f t="shared" si="170"/>
        <v>1</v>
      </c>
      <c r="EJ194" s="663" t="b">
        <f t="shared" si="171"/>
        <v>1</v>
      </c>
      <c r="EK194" s="666" t="b">
        <f t="shared" si="172"/>
        <v>1</v>
      </c>
      <c r="EL194" s="663" t="b">
        <f t="shared" si="173"/>
        <v>1</v>
      </c>
      <c r="EM194" s="663" t="b">
        <f t="shared" si="130"/>
        <v>1</v>
      </c>
      <c r="EN194" s="666" t="b">
        <f t="shared" si="174"/>
        <v>1</v>
      </c>
      <c r="EO194" s="403"/>
    </row>
    <row r="195" spans="1:145">
      <c r="A195" s="504" t="s">
        <v>492</v>
      </c>
      <c r="B195" s="508" t="s">
        <v>514</v>
      </c>
      <c r="C195" s="215">
        <v>157331</v>
      </c>
      <c r="D195" s="509">
        <v>9</v>
      </c>
      <c r="E195" s="414"/>
      <c r="F195" s="416"/>
      <c r="G195" s="416"/>
      <c r="H195" s="416"/>
      <c r="I195" s="417"/>
      <c r="J195" s="417"/>
      <c r="K195" s="419"/>
      <c r="L195" s="414"/>
      <c r="M195" s="416"/>
      <c r="N195" s="416"/>
      <c r="O195" s="448"/>
      <c r="P195" s="448"/>
      <c r="Q195" s="416"/>
      <c r="R195" s="416"/>
      <c r="S195" s="416"/>
      <c r="T195" s="416"/>
      <c r="U195" s="416"/>
      <c r="V195" s="417"/>
      <c r="W195" s="419"/>
      <c r="X195" s="414"/>
      <c r="Y195" s="416"/>
      <c r="Z195" s="416"/>
      <c r="AA195" s="448"/>
      <c r="AB195" s="448"/>
      <c r="AC195" s="416"/>
      <c r="AD195" s="416"/>
      <c r="AE195" s="416"/>
      <c r="AF195" s="416"/>
      <c r="AG195" s="416"/>
      <c r="AH195" s="417"/>
      <c r="AI195" s="419"/>
      <c r="AJ195" s="420" t="str">
        <f t="shared" si="131"/>
        <v xml:space="preserve"> </v>
      </c>
      <c r="AK195" s="421" t="str">
        <f t="shared" si="132"/>
        <v xml:space="preserve"> </v>
      </c>
      <c r="AL195" s="421" t="str">
        <f t="shared" si="133"/>
        <v xml:space="preserve"> </v>
      </c>
      <c r="AM195" s="421" t="str">
        <f t="shared" si="134"/>
        <v xml:space="preserve"> </v>
      </c>
      <c r="AN195" s="421" t="str">
        <f t="shared" si="135"/>
        <v xml:space="preserve"> </v>
      </c>
      <c r="AO195" s="421" t="str">
        <f t="shared" si="136"/>
        <v xml:space="preserve"> </v>
      </c>
      <c r="AP195" s="421" t="str">
        <f t="shared" si="137"/>
        <v xml:space="preserve"> </v>
      </c>
      <c r="AQ195" s="421" t="str">
        <f t="shared" si="138"/>
        <v xml:space="preserve"> </v>
      </c>
      <c r="AR195" s="421" t="str">
        <f t="shared" si="139"/>
        <v xml:space="preserve"> </v>
      </c>
      <c r="AS195" s="421" t="str">
        <f t="shared" si="140"/>
        <v xml:space="preserve"> </v>
      </c>
      <c r="AT195" s="421" t="str">
        <f t="shared" si="141"/>
        <v xml:space="preserve"> </v>
      </c>
      <c r="AU195" s="422" t="str">
        <f t="shared" si="142"/>
        <v xml:space="preserve"> </v>
      </c>
      <c r="AV195" s="423"/>
      <c r="AW195" s="417"/>
      <c r="AX195" s="419"/>
      <c r="AY195" s="414"/>
      <c r="AZ195" s="417"/>
      <c r="BA195" s="419"/>
      <c r="BB195" s="420" t="str">
        <f t="shared" si="143"/>
        <v xml:space="preserve"> </v>
      </c>
      <c r="BC195" s="421" t="str">
        <f t="shared" si="144"/>
        <v xml:space="preserve"> </v>
      </c>
      <c r="BD195" s="422" t="str">
        <f t="shared" si="145"/>
        <v xml:space="preserve"> </v>
      </c>
      <c r="BE195" s="176"/>
      <c r="BF195" s="417"/>
      <c r="BG195" s="419"/>
      <c r="BH195" s="178"/>
      <c r="BI195" s="417"/>
      <c r="BJ195" s="419"/>
      <c r="BK195" s="178"/>
      <c r="BL195" s="417"/>
      <c r="BM195" s="419"/>
      <c r="BN195" s="426" t="str">
        <f t="shared" si="123"/>
        <v/>
      </c>
      <c r="BO195" s="427" t="str">
        <f t="shared" si="124"/>
        <v/>
      </c>
      <c r="BP195" s="428" t="str">
        <f t="shared" si="125"/>
        <v/>
      </c>
      <c r="BQ195" s="178"/>
      <c r="BR195" s="417"/>
      <c r="BS195" s="419"/>
      <c r="BT195" s="198">
        <v>348</v>
      </c>
      <c r="BU195" s="177">
        <v>295</v>
      </c>
      <c r="BV195" s="177">
        <v>461</v>
      </c>
      <c r="BW195" s="417">
        <v>582</v>
      </c>
      <c r="BX195" s="417">
        <v>698</v>
      </c>
      <c r="BY195" s="419">
        <v>486</v>
      </c>
      <c r="BZ195" s="177">
        <v>301</v>
      </c>
      <c r="CA195" s="177">
        <v>251</v>
      </c>
      <c r="CB195" s="177">
        <v>218</v>
      </c>
      <c r="CC195" s="177">
        <v>161</v>
      </c>
      <c r="CD195" s="177">
        <v>214</v>
      </c>
      <c r="CE195" s="177">
        <v>237</v>
      </c>
      <c r="CF195" s="417">
        <v>271</v>
      </c>
      <c r="CG195" s="419">
        <v>245</v>
      </c>
      <c r="CH195" s="178"/>
      <c r="CI195" s="177"/>
      <c r="CJ195" s="177"/>
      <c r="CK195" s="177"/>
      <c r="CL195" s="177"/>
      <c r="CM195" s="177"/>
      <c r="CN195" s="417"/>
      <c r="CO195" s="419"/>
      <c r="CP195" s="421">
        <f t="shared" si="175"/>
        <v>301</v>
      </c>
      <c r="CQ195" s="421">
        <f t="shared" si="176"/>
        <v>251</v>
      </c>
      <c r="CR195" s="421">
        <f t="shared" si="148"/>
        <v>218</v>
      </c>
      <c r="CS195" s="421">
        <f t="shared" si="149"/>
        <v>161</v>
      </c>
      <c r="CT195" s="421">
        <f t="shared" si="150"/>
        <v>214</v>
      </c>
      <c r="CU195" s="421">
        <f t="shared" si="151"/>
        <v>237</v>
      </c>
      <c r="CV195" s="421">
        <f t="shared" si="152"/>
        <v>271</v>
      </c>
      <c r="CW195" s="429">
        <f t="shared" si="153"/>
        <v>245</v>
      </c>
      <c r="CX195" s="449">
        <v>140</v>
      </c>
      <c r="CY195" s="417">
        <v>176</v>
      </c>
      <c r="CZ195" s="419">
        <v>137</v>
      </c>
      <c r="DA195" s="432">
        <v>11</v>
      </c>
      <c r="DB195" s="417">
        <v>8</v>
      </c>
      <c r="DC195" s="419">
        <v>7</v>
      </c>
      <c r="DD195" s="430">
        <f t="shared" si="154"/>
        <v>86</v>
      </c>
      <c r="DE195" s="431">
        <f t="shared" si="155"/>
        <v>87</v>
      </c>
      <c r="DF195" s="428">
        <f t="shared" si="156"/>
        <v>101</v>
      </c>
      <c r="DG195" s="450">
        <v>47</v>
      </c>
      <c r="DH195" s="417">
        <v>70</v>
      </c>
      <c r="DI195" s="419">
        <v>75</v>
      </c>
      <c r="DJ195" s="432">
        <v>9</v>
      </c>
      <c r="DK195" s="417">
        <v>28</v>
      </c>
      <c r="DL195" s="419">
        <v>21</v>
      </c>
      <c r="DM195" s="432">
        <v>5</v>
      </c>
      <c r="DN195" s="417">
        <v>12</v>
      </c>
      <c r="DO195" s="419">
        <v>13</v>
      </c>
      <c r="DP195" s="430">
        <f t="shared" si="126"/>
        <v>100</v>
      </c>
      <c r="DQ195" s="431">
        <f t="shared" si="127"/>
        <v>104</v>
      </c>
      <c r="DR195" s="428">
        <f t="shared" si="128"/>
        <v>128</v>
      </c>
      <c r="DS195" s="432">
        <v>117</v>
      </c>
      <c r="DT195" s="417">
        <v>106</v>
      </c>
      <c r="DU195" s="197">
        <v>73</v>
      </c>
      <c r="DV195" s="403"/>
      <c r="DW195" s="669" t="b">
        <f t="shared" si="159"/>
        <v>0</v>
      </c>
      <c r="DX195" s="663" t="b">
        <f t="shared" si="160"/>
        <v>0</v>
      </c>
      <c r="DY195" s="666" t="b">
        <f t="shared" si="161"/>
        <v>1</v>
      </c>
      <c r="DZ195" s="663" t="b">
        <f t="shared" si="162"/>
        <v>0</v>
      </c>
      <c r="EA195" s="663" t="b">
        <f t="shared" si="163"/>
        <v>0</v>
      </c>
      <c r="EB195" s="666" t="b">
        <f t="shared" si="164"/>
        <v>1</v>
      </c>
      <c r="EC195" s="663" t="b">
        <f t="shared" si="165"/>
        <v>0</v>
      </c>
      <c r="ED195" s="663" t="b">
        <f t="shared" si="129"/>
        <v>0</v>
      </c>
      <c r="EE195" s="666" t="b">
        <f t="shared" si="166"/>
        <v>1</v>
      </c>
      <c r="EF195" s="665" t="b">
        <f t="shared" si="167"/>
        <v>1</v>
      </c>
      <c r="EG195" s="663" t="b">
        <f t="shared" si="168"/>
        <v>1</v>
      </c>
      <c r="EH195" s="666" t="b">
        <f t="shared" si="169"/>
        <v>1</v>
      </c>
      <c r="EI195" s="663" t="b">
        <f t="shared" si="170"/>
        <v>1</v>
      </c>
      <c r="EJ195" s="663" t="b">
        <f t="shared" si="171"/>
        <v>1</v>
      </c>
      <c r="EK195" s="666" t="b">
        <f t="shared" si="172"/>
        <v>1</v>
      </c>
      <c r="EL195" s="663" t="b">
        <f t="shared" si="173"/>
        <v>1</v>
      </c>
      <c r="EM195" s="663" t="b">
        <f t="shared" si="130"/>
        <v>1</v>
      </c>
      <c r="EN195" s="666" t="b">
        <f t="shared" si="174"/>
        <v>1</v>
      </c>
      <c r="EO195" s="403"/>
    </row>
    <row r="196" spans="1:145">
      <c r="A196" s="504" t="s">
        <v>492</v>
      </c>
      <c r="B196" s="505" t="s">
        <v>508</v>
      </c>
      <c r="C196" s="215">
        <v>247940</v>
      </c>
      <c r="D196" s="444">
        <v>9</v>
      </c>
      <c r="E196" s="414"/>
      <c r="F196" s="416"/>
      <c r="G196" s="416"/>
      <c r="H196" s="416"/>
      <c r="I196" s="417"/>
      <c r="J196" s="417"/>
      <c r="K196" s="419"/>
      <c r="L196" s="414"/>
      <c r="M196" s="416"/>
      <c r="N196" s="416"/>
      <c r="O196" s="448"/>
      <c r="P196" s="448"/>
      <c r="Q196" s="416"/>
      <c r="R196" s="416"/>
      <c r="S196" s="416"/>
      <c r="T196" s="416"/>
      <c r="U196" s="416"/>
      <c r="V196" s="417"/>
      <c r="W196" s="419"/>
      <c r="X196" s="414"/>
      <c r="Y196" s="416"/>
      <c r="Z196" s="416"/>
      <c r="AA196" s="448"/>
      <c r="AB196" s="448"/>
      <c r="AC196" s="416"/>
      <c r="AD196" s="416"/>
      <c r="AE196" s="416"/>
      <c r="AF196" s="416"/>
      <c r="AG196" s="416"/>
      <c r="AH196" s="417"/>
      <c r="AI196" s="419"/>
      <c r="AJ196" s="420" t="str">
        <f t="shared" si="131"/>
        <v xml:space="preserve"> </v>
      </c>
      <c r="AK196" s="421" t="str">
        <f t="shared" si="132"/>
        <v xml:space="preserve"> </v>
      </c>
      <c r="AL196" s="421" t="str">
        <f t="shared" si="133"/>
        <v xml:space="preserve"> </v>
      </c>
      <c r="AM196" s="421" t="str">
        <f t="shared" si="134"/>
        <v xml:space="preserve"> </v>
      </c>
      <c r="AN196" s="421" t="str">
        <f t="shared" si="135"/>
        <v xml:space="preserve"> </v>
      </c>
      <c r="AO196" s="421" t="str">
        <f t="shared" si="136"/>
        <v xml:space="preserve"> </v>
      </c>
      <c r="AP196" s="421" t="str">
        <f t="shared" si="137"/>
        <v xml:space="preserve"> </v>
      </c>
      <c r="AQ196" s="421" t="str">
        <f t="shared" si="138"/>
        <v xml:space="preserve"> </v>
      </c>
      <c r="AR196" s="421" t="str">
        <f t="shared" si="139"/>
        <v xml:space="preserve"> </v>
      </c>
      <c r="AS196" s="421" t="str">
        <f t="shared" si="140"/>
        <v xml:space="preserve"> </v>
      </c>
      <c r="AT196" s="421" t="str">
        <f t="shared" si="141"/>
        <v xml:space="preserve"> </v>
      </c>
      <c r="AU196" s="422" t="str">
        <f t="shared" si="142"/>
        <v xml:space="preserve"> </v>
      </c>
      <c r="AV196" s="423"/>
      <c r="AW196" s="417"/>
      <c r="AX196" s="419"/>
      <c r="AY196" s="414"/>
      <c r="AZ196" s="417"/>
      <c r="BA196" s="419"/>
      <c r="BB196" s="420" t="str">
        <f t="shared" si="143"/>
        <v xml:space="preserve"> </v>
      </c>
      <c r="BC196" s="421" t="str">
        <f t="shared" si="144"/>
        <v xml:space="preserve"> </v>
      </c>
      <c r="BD196" s="422" t="str">
        <f t="shared" si="145"/>
        <v xml:space="preserve"> </v>
      </c>
      <c r="BE196" s="176"/>
      <c r="BF196" s="417"/>
      <c r="BG196" s="419"/>
      <c r="BH196" s="178"/>
      <c r="BI196" s="417"/>
      <c r="BJ196" s="419"/>
      <c r="BK196" s="178"/>
      <c r="BL196" s="417"/>
      <c r="BM196" s="419"/>
      <c r="BN196" s="426" t="str">
        <f t="shared" si="123"/>
        <v/>
      </c>
      <c r="BO196" s="427" t="str">
        <f t="shared" si="124"/>
        <v/>
      </c>
      <c r="BP196" s="428" t="str">
        <f t="shared" si="125"/>
        <v/>
      </c>
      <c r="BQ196" s="178"/>
      <c r="BR196" s="417"/>
      <c r="BS196" s="419"/>
      <c r="BT196" s="198">
        <v>427</v>
      </c>
      <c r="BU196" s="177">
        <v>723</v>
      </c>
      <c r="BV196" s="177">
        <v>998</v>
      </c>
      <c r="BW196" s="417">
        <v>852</v>
      </c>
      <c r="BX196" s="417">
        <v>850</v>
      </c>
      <c r="BY196" s="419">
        <v>824</v>
      </c>
      <c r="BZ196" s="177">
        <v>516</v>
      </c>
      <c r="CA196" s="177">
        <v>434</v>
      </c>
      <c r="CB196" s="177">
        <v>290</v>
      </c>
      <c r="CC196" s="201">
        <v>215</v>
      </c>
      <c r="CD196" s="177">
        <v>496</v>
      </c>
      <c r="CE196" s="177">
        <v>408</v>
      </c>
      <c r="CF196" s="417">
        <v>467</v>
      </c>
      <c r="CG196" s="419">
        <v>507</v>
      </c>
      <c r="CH196" s="178"/>
      <c r="CI196" s="177"/>
      <c r="CJ196" s="177"/>
      <c r="CK196" s="177"/>
      <c r="CL196" s="177"/>
      <c r="CM196" s="177"/>
      <c r="CN196" s="417"/>
      <c r="CO196" s="419"/>
      <c r="CP196" s="421">
        <f t="shared" si="175"/>
        <v>516</v>
      </c>
      <c r="CQ196" s="421">
        <f t="shared" si="176"/>
        <v>434</v>
      </c>
      <c r="CR196" s="421">
        <f t="shared" si="148"/>
        <v>290</v>
      </c>
      <c r="CS196" s="421">
        <f t="shared" si="149"/>
        <v>215</v>
      </c>
      <c r="CT196" s="421">
        <f t="shared" si="150"/>
        <v>496</v>
      </c>
      <c r="CU196" s="421">
        <f t="shared" si="151"/>
        <v>408</v>
      </c>
      <c r="CV196" s="421">
        <f t="shared" si="152"/>
        <v>467</v>
      </c>
      <c r="CW196" s="429">
        <f t="shared" si="153"/>
        <v>507</v>
      </c>
      <c r="CX196" s="449">
        <v>275</v>
      </c>
      <c r="CY196" s="417">
        <v>310</v>
      </c>
      <c r="CZ196" s="419">
        <v>317</v>
      </c>
      <c r="DA196" s="432">
        <v>15</v>
      </c>
      <c r="DB196" s="417">
        <v>26</v>
      </c>
      <c r="DC196" s="419">
        <v>24</v>
      </c>
      <c r="DD196" s="430">
        <f t="shared" si="154"/>
        <v>118</v>
      </c>
      <c r="DE196" s="431">
        <f t="shared" si="155"/>
        <v>131</v>
      </c>
      <c r="DF196" s="428">
        <f t="shared" si="156"/>
        <v>166</v>
      </c>
      <c r="DG196" s="450">
        <v>44</v>
      </c>
      <c r="DH196" s="417">
        <v>138</v>
      </c>
      <c r="DI196" s="419">
        <v>101</v>
      </c>
      <c r="DJ196" s="432">
        <v>33</v>
      </c>
      <c r="DK196" s="417">
        <v>88</v>
      </c>
      <c r="DL196" s="419">
        <v>86</v>
      </c>
      <c r="DM196" s="432">
        <v>12</v>
      </c>
      <c r="DN196" s="417">
        <v>24</v>
      </c>
      <c r="DO196" s="419">
        <v>21</v>
      </c>
      <c r="DP196" s="430">
        <f t="shared" si="126"/>
        <v>126</v>
      </c>
      <c r="DQ196" s="431">
        <f t="shared" si="127"/>
        <v>246</v>
      </c>
      <c r="DR196" s="428">
        <f t="shared" si="128"/>
        <v>200</v>
      </c>
      <c r="DS196" s="432">
        <v>139</v>
      </c>
      <c r="DT196" s="417">
        <v>131</v>
      </c>
      <c r="DU196" s="197">
        <v>89</v>
      </c>
      <c r="DV196" s="403"/>
      <c r="DW196" s="669" t="b">
        <f t="shared" si="159"/>
        <v>0</v>
      </c>
      <c r="DX196" s="663" t="b">
        <f t="shared" si="160"/>
        <v>0</v>
      </c>
      <c r="DY196" s="666" t="b">
        <f t="shared" si="161"/>
        <v>1</v>
      </c>
      <c r="DZ196" s="663" t="b">
        <f t="shared" si="162"/>
        <v>0</v>
      </c>
      <c r="EA196" s="663" t="b">
        <f t="shared" si="163"/>
        <v>0</v>
      </c>
      <c r="EB196" s="666" t="b">
        <f t="shared" si="164"/>
        <v>1</v>
      </c>
      <c r="EC196" s="663" t="b">
        <f t="shared" si="165"/>
        <v>0</v>
      </c>
      <c r="ED196" s="663" t="b">
        <f t="shared" si="129"/>
        <v>0</v>
      </c>
      <c r="EE196" s="666" t="b">
        <f t="shared" si="166"/>
        <v>1</v>
      </c>
      <c r="EF196" s="665" t="b">
        <f t="shared" si="167"/>
        <v>1</v>
      </c>
      <c r="EG196" s="663" t="b">
        <f t="shared" si="168"/>
        <v>1</v>
      </c>
      <c r="EH196" s="666" t="b">
        <f t="shared" si="169"/>
        <v>1</v>
      </c>
      <c r="EI196" s="663" t="b">
        <f t="shared" si="170"/>
        <v>1</v>
      </c>
      <c r="EJ196" s="663" t="b">
        <f t="shared" si="171"/>
        <v>1</v>
      </c>
      <c r="EK196" s="666" t="b">
        <f t="shared" si="172"/>
        <v>1</v>
      </c>
      <c r="EL196" s="663" t="b">
        <f t="shared" si="173"/>
        <v>1</v>
      </c>
      <c r="EM196" s="663" t="b">
        <f t="shared" si="130"/>
        <v>1</v>
      </c>
      <c r="EN196" s="666" t="b">
        <f t="shared" si="174"/>
        <v>1</v>
      </c>
      <c r="EO196" s="403"/>
    </row>
    <row r="197" spans="1:145">
      <c r="A197" s="504" t="s">
        <v>492</v>
      </c>
      <c r="B197" s="505" t="s">
        <v>509</v>
      </c>
      <c r="C197" s="215">
        <v>157711</v>
      </c>
      <c r="D197" s="444">
        <v>9</v>
      </c>
      <c r="E197" s="414"/>
      <c r="F197" s="416"/>
      <c r="G197" s="416"/>
      <c r="H197" s="416"/>
      <c r="I197" s="417"/>
      <c r="J197" s="417"/>
      <c r="K197" s="419"/>
      <c r="L197" s="414"/>
      <c r="M197" s="416"/>
      <c r="N197" s="416"/>
      <c r="O197" s="448"/>
      <c r="P197" s="448"/>
      <c r="Q197" s="416"/>
      <c r="R197" s="416"/>
      <c r="S197" s="416"/>
      <c r="T197" s="416"/>
      <c r="U197" s="416"/>
      <c r="V197" s="417"/>
      <c r="W197" s="419"/>
      <c r="X197" s="414"/>
      <c r="Y197" s="416"/>
      <c r="Z197" s="416"/>
      <c r="AA197" s="448"/>
      <c r="AB197" s="448"/>
      <c r="AC197" s="416"/>
      <c r="AD197" s="416"/>
      <c r="AE197" s="416"/>
      <c r="AF197" s="416"/>
      <c r="AG197" s="416"/>
      <c r="AH197" s="417"/>
      <c r="AI197" s="419"/>
      <c r="AJ197" s="420" t="str">
        <f t="shared" si="131"/>
        <v xml:space="preserve"> </v>
      </c>
      <c r="AK197" s="421" t="str">
        <f t="shared" si="132"/>
        <v xml:space="preserve"> </v>
      </c>
      <c r="AL197" s="421" t="str">
        <f t="shared" si="133"/>
        <v xml:space="preserve"> </v>
      </c>
      <c r="AM197" s="421" t="str">
        <f t="shared" si="134"/>
        <v xml:space="preserve"> </v>
      </c>
      <c r="AN197" s="421" t="str">
        <f t="shared" si="135"/>
        <v xml:space="preserve"> </v>
      </c>
      <c r="AO197" s="421" t="str">
        <f t="shared" si="136"/>
        <v xml:space="preserve"> </v>
      </c>
      <c r="AP197" s="421" t="str">
        <f t="shared" si="137"/>
        <v xml:space="preserve"> </v>
      </c>
      <c r="AQ197" s="421" t="str">
        <f t="shared" si="138"/>
        <v xml:space="preserve"> </v>
      </c>
      <c r="AR197" s="421" t="str">
        <f t="shared" si="139"/>
        <v xml:space="preserve"> </v>
      </c>
      <c r="AS197" s="421" t="str">
        <f t="shared" si="140"/>
        <v xml:space="preserve"> </v>
      </c>
      <c r="AT197" s="421" t="str">
        <f t="shared" si="141"/>
        <v xml:space="preserve"> </v>
      </c>
      <c r="AU197" s="422" t="str">
        <f t="shared" si="142"/>
        <v xml:space="preserve"> </v>
      </c>
      <c r="AV197" s="423"/>
      <c r="AW197" s="417"/>
      <c r="AX197" s="419"/>
      <c r="AY197" s="414"/>
      <c r="AZ197" s="417"/>
      <c r="BA197" s="419"/>
      <c r="BB197" s="420" t="str">
        <f t="shared" si="143"/>
        <v xml:space="preserve"> </v>
      </c>
      <c r="BC197" s="421" t="str">
        <f t="shared" si="144"/>
        <v xml:space="preserve"> </v>
      </c>
      <c r="BD197" s="422" t="str">
        <f t="shared" si="145"/>
        <v xml:space="preserve"> </v>
      </c>
      <c r="BE197" s="176"/>
      <c r="BF197" s="417"/>
      <c r="BG197" s="419"/>
      <c r="BH197" s="178"/>
      <c r="BI197" s="417"/>
      <c r="BJ197" s="419"/>
      <c r="BK197" s="178"/>
      <c r="BL197" s="417"/>
      <c r="BM197" s="419"/>
      <c r="BN197" s="426" t="str">
        <f t="shared" si="123"/>
        <v/>
      </c>
      <c r="BO197" s="427" t="str">
        <f t="shared" si="124"/>
        <v/>
      </c>
      <c r="BP197" s="428" t="str">
        <f t="shared" si="125"/>
        <v/>
      </c>
      <c r="BQ197" s="178"/>
      <c r="BR197" s="417"/>
      <c r="BS197" s="419"/>
      <c r="BT197" s="198">
        <v>975</v>
      </c>
      <c r="BU197" s="177">
        <v>899</v>
      </c>
      <c r="BV197" s="177">
        <v>1431</v>
      </c>
      <c r="BW197" s="417">
        <v>1760</v>
      </c>
      <c r="BX197" s="417">
        <v>1368</v>
      </c>
      <c r="BY197" s="419">
        <v>1293</v>
      </c>
      <c r="BZ197" s="177">
        <v>949</v>
      </c>
      <c r="CA197" s="177">
        <v>731</v>
      </c>
      <c r="CB197" s="177">
        <v>726</v>
      </c>
      <c r="CC197" s="177">
        <v>650</v>
      </c>
      <c r="CD197" s="177">
        <v>724</v>
      </c>
      <c r="CE197" s="177">
        <v>863</v>
      </c>
      <c r="CF197" s="417">
        <v>740</v>
      </c>
      <c r="CG197" s="419">
        <v>781</v>
      </c>
      <c r="CH197" s="178"/>
      <c r="CI197" s="177"/>
      <c r="CJ197" s="177"/>
      <c r="CK197" s="177"/>
      <c r="CL197" s="177"/>
      <c r="CM197" s="177"/>
      <c r="CN197" s="417"/>
      <c r="CO197" s="419"/>
      <c r="CP197" s="421">
        <f t="shared" si="175"/>
        <v>949</v>
      </c>
      <c r="CQ197" s="421">
        <f t="shared" si="176"/>
        <v>731</v>
      </c>
      <c r="CR197" s="421">
        <f t="shared" si="148"/>
        <v>726</v>
      </c>
      <c r="CS197" s="421">
        <f t="shared" si="149"/>
        <v>650</v>
      </c>
      <c r="CT197" s="421">
        <f t="shared" si="150"/>
        <v>724</v>
      </c>
      <c r="CU197" s="421">
        <f t="shared" si="151"/>
        <v>863</v>
      </c>
      <c r="CV197" s="421">
        <f t="shared" si="152"/>
        <v>740</v>
      </c>
      <c r="CW197" s="429">
        <f t="shared" si="153"/>
        <v>781</v>
      </c>
      <c r="CX197" s="449">
        <v>549</v>
      </c>
      <c r="CY197" s="417">
        <v>448</v>
      </c>
      <c r="CZ197" s="419">
        <v>474</v>
      </c>
      <c r="DA197" s="432">
        <v>30</v>
      </c>
      <c r="DB197" s="417">
        <v>35</v>
      </c>
      <c r="DC197" s="419">
        <v>32</v>
      </c>
      <c r="DD197" s="430">
        <f t="shared" si="154"/>
        <v>284</v>
      </c>
      <c r="DE197" s="431">
        <f t="shared" si="155"/>
        <v>257</v>
      </c>
      <c r="DF197" s="428">
        <f t="shared" si="156"/>
        <v>275</v>
      </c>
      <c r="DG197" s="450">
        <v>162</v>
      </c>
      <c r="DH197" s="417">
        <v>183</v>
      </c>
      <c r="DI197" s="419">
        <v>241</v>
      </c>
      <c r="DJ197" s="432">
        <v>87</v>
      </c>
      <c r="DK197" s="417">
        <v>108</v>
      </c>
      <c r="DL197" s="419">
        <v>102</v>
      </c>
      <c r="DM197" s="432">
        <v>43</v>
      </c>
      <c r="DN197" s="417">
        <v>56</v>
      </c>
      <c r="DO197" s="419">
        <v>42</v>
      </c>
      <c r="DP197" s="430">
        <f t="shared" si="126"/>
        <v>358</v>
      </c>
      <c r="DQ197" s="431">
        <f t="shared" si="127"/>
        <v>377</v>
      </c>
      <c r="DR197" s="428">
        <f t="shared" si="128"/>
        <v>478</v>
      </c>
      <c r="DS197" s="432">
        <v>388</v>
      </c>
      <c r="DT197" s="417">
        <v>221</v>
      </c>
      <c r="DU197" s="197">
        <v>200</v>
      </c>
      <c r="DV197" s="403"/>
      <c r="DW197" s="669" t="b">
        <f t="shared" si="159"/>
        <v>0</v>
      </c>
      <c r="DX197" s="663" t="b">
        <f t="shared" si="160"/>
        <v>0</v>
      </c>
      <c r="DY197" s="666" t="b">
        <f t="shared" si="161"/>
        <v>1</v>
      </c>
      <c r="DZ197" s="663" t="b">
        <f t="shared" si="162"/>
        <v>0</v>
      </c>
      <c r="EA197" s="663" t="b">
        <f t="shared" si="163"/>
        <v>0</v>
      </c>
      <c r="EB197" s="666" t="b">
        <f t="shared" si="164"/>
        <v>1</v>
      </c>
      <c r="EC197" s="663" t="b">
        <f t="shared" si="165"/>
        <v>0</v>
      </c>
      <c r="ED197" s="663" t="b">
        <f t="shared" si="129"/>
        <v>0</v>
      </c>
      <c r="EE197" s="666" t="b">
        <f t="shared" si="166"/>
        <v>1</v>
      </c>
      <c r="EF197" s="665" t="b">
        <f t="shared" si="167"/>
        <v>1</v>
      </c>
      <c r="EG197" s="663" t="b">
        <f t="shared" si="168"/>
        <v>1</v>
      </c>
      <c r="EH197" s="666" t="b">
        <f t="shared" si="169"/>
        <v>1</v>
      </c>
      <c r="EI197" s="663" t="b">
        <f t="shared" si="170"/>
        <v>1</v>
      </c>
      <c r="EJ197" s="663" t="b">
        <f t="shared" si="171"/>
        <v>1</v>
      </c>
      <c r="EK197" s="666" t="b">
        <f t="shared" si="172"/>
        <v>1</v>
      </c>
      <c r="EL197" s="663" t="b">
        <f t="shared" si="173"/>
        <v>1</v>
      </c>
      <c r="EM197" s="663" t="b">
        <f t="shared" si="130"/>
        <v>1</v>
      </c>
      <c r="EN197" s="666" t="b">
        <f t="shared" si="174"/>
        <v>1</v>
      </c>
      <c r="EO197" s="403"/>
    </row>
    <row r="198" spans="1:145">
      <c r="A198" s="504" t="s">
        <v>492</v>
      </c>
      <c r="B198" s="505" t="s">
        <v>510</v>
      </c>
      <c r="C198" s="215">
        <v>157739</v>
      </c>
      <c r="D198" s="444">
        <v>9</v>
      </c>
      <c r="E198" s="414"/>
      <c r="F198" s="416"/>
      <c r="G198" s="416"/>
      <c r="H198" s="416"/>
      <c r="I198" s="417"/>
      <c r="J198" s="417"/>
      <c r="K198" s="419"/>
      <c r="L198" s="414"/>
      <c r="M198" s="416"/>
      <c r="N198" s="416"/>
      <c r="O198" s="448"/>
      <c r="P198" s="448"/>
      <c r="Q198" s="416"/>
      <c r="R198" s="416"/>
      <c r="S198" s="416"/>
      <c r="T198" s="416"/>
      <c r="U198" s="416"/>
      <c r="V198" s="417"/>
      <c r="W198" s="419"/>
      <c r="X198" s="414"/>
      <c r="Y198" s="416"/>
      <c r="Z198" s="416"/>
      <c r="AA198" s="448"/>
      <c r="AB198" s="448"/>
      <c r="AC198" s="416"/>
      <c r="AD198" s="416"/>
      <c r="AE198" s="416"/>
      <c r="AF198" s="416"/>
      <c r="AG198" s="416"/>
      <c r="AH198" s="417"/>
      <c r="AI198" s="419"/>
      <c r="AJ198" s="420" t="str">
        <f t="shared" si="131"/>
        <v xml:space="preserve"> </v>
      </c>
      <c r="AK198" s="421" t="str">
        <f t="shared" si="132"/>
        <v xml:space="preserve"> </v>
      </c>
      <c r="AL198" s="421" t="str">
        <f t="shared" si="133"/>
        <v xml:space="preserve"> </v>
      </c>
      <c r="AM198" s="421" t="str">
        <f t="shared" si="134"/>
        <v xml:space="preserve"> </v>
      </c>
      <c r="AN198" s="421" t="str">
        <f t="shared" si="135"/>
        <v xml:space="preserve"> </v>
      </c>
      <c r="AO198" s="421" t="str">
        <f t="shared" si="136"/>
        <v xml:space="preserve"> </v>
      </c>
      <c r="AP198" s="421" t="str">
        <f t="shared" si="137"/>
        <v xml:space="preserve"> </v>
      </c>
      <c r="AQ198" s="421" t="str">
        <f t="shared" si="138"/>
        <v xml:space="preserve"> </v>
      </c>
      <c r="AR198" s="421" t="str">
        <f t="shared" si="139"/>
        <v xml:space="preserve"> </v>
      </c>
      <c r="AS198" s="421" t="str">
        <f t="shared" si="140"/>
        <v xml:space="preserve"> </v>
      </c>
      <c r="AT198" s="421" t="str">
        <f t="shared" si="141"/>
        <v xml:space="preserve"> </v>
      </c>
      <c r="AU198" s="422" t="str">
        <f t="shared" si="142"/>
        <v xml:space="preserve"> </v>
      </c>
      <c r="AV198" s="423"/>
      <c r="AW198" s="417"/>
      <c r="AX198" s="419"/>
      <c r="AY198" s="414"/>
      <c r="AZ198" s="417"/>
      <c r="BA198" s="419"/>
      <c r="BB198" s="420" t="str">
        <f t="shared" si="143"/>
        <v xml:space="preserve"> </v>
      </c>
      <c r="BC198" s="421" t="str">
        <f t="shared" si="144"/>
        <v xml:space="preserve"> </v>
      </c>
      <c r="BD198" s="422" t="str">
        <f t="shared" si="145"/>
        <v xml:space="preserve"> </v>
      </c>
      <c r="BE198" s="176"/>
      <c r="BF198" s="417"/>
      <c r="BG198" s="419"/>
      <c r="BH198" s="178"/>
      <c r="BI198" s="417"/>
      <c r="BJ198" s="419"/>
      <c r="BK198" s="178"/>
      <c r="BL198" s="417"/>
      <c r="BM198" s="419"/>
      <c r="BN198" s="426" t="str">
        <f t="shared" ref="BN198:BN261" si="177">IF(AN198=" ","",(AN198-SUM(BE198,BH198,BK198)))</f>
        <v/>
      </c>
      <c r="BO198" s="427" t="str">
        <f t="shared" ref="BO198:BO261" si="178">IF(AO198=" ","",(AO198-SUM(BF198,BI198,BL198)))</f>
        <v/>
      </c>
      <c r="BP198" s="428" t="str">
        <f t="shared" ref="BP198:BP261" si="179">IF(AP198=" ","",(AP198-SUM(BG198,BJ198,BM198)))</f>
        <v/>
      </c>
      <c r="BQ198" s="178"/>
      <c r="BR198" s="417"/>
      <c r="BS198" s="419"/>
      <c r="BT198" s="198">
        <v>475</v>
      </c>
      <c r="BU198" s="177">
        <v>400</v>
      </c>
      <c r="BV198" s="177">
        <v>879</v>
      </c>
      <c r="BW198" s="417">
        <v>701</v>
      </c>
      <c r="BX198" s="417">
        <v>902</v>
      </c>
      <c r="BY198" s="419">
        <v>857</v>
      </c>
      <c r="BZ198" s="177">
        <v>405</v>
      </c>
      <c r="CA198" s="177">
        <v>427</v>
      </c>
      <c r="CB198" s="177">
        <v>337</v>
      </c>
      <c r="CC198" s="177">
        <v>307</v>
      </c>
      <c r="CD198" s="177">
        <v>265</v>
      </c>
      <c r="CE198" s="177">
        <v>324</v>
      </c>
      <c r="CF198" s="417">
        <v>358</v>
      </c>
      <c r="CG198" s="419">
        <v>273</v>
      </c>
      <c r="CH198" s="178"/>
      <c r="CI198" s="177"/>
      <c r="CJ198" s="177"/>
      <c r="CK198" s="177"/>
      <c r="CL198" s="177"/>
      <c r="CM198" s="177"/>
      <c r="CN198" s="417"/>
      <c r="CO198" s="419"/>
      <c r="CP198" s="421">
        <f t="shared" si="175"/>
        <v>405</v>
      </c>
      <c r="CQ198" s="421">
        <f t="shared" si="176"/>
        <v>427</v>
      </c>
      <c r="CR198" s="421">
        <f t="shared" si="148"/>
        <v>337</v>
      </c>
      <c r="CS198" s="421">
        <f t="shared" si="149"/>
        <v>307</v>
      </c>
      <c r="CT198" s="421">
        <f t="shared" si="150"/>
        <v>265</v>
      </c>
      <c r="CU198" s="421">
        <f t="shared" si="151"/>
        <v>324</v>
      </c>
      <c r="CV198" s="421">
        <f t="shared" si="152"/>
        <v>358</v>
      </c>
      <c r="CW198" s="429">
        <f t="shared" si="153"/>
        <v>273</v>
      </c>
      <c r="CX198" s="449">
        <v>238</v>
      </c>
      <c r="CY198" s="417">
        <v>230</v>
      </c>
      <c r="CZ198" s="419">
        <v>151</v>
      </c>
      <c r="DA198" s="432">
        <v>5</v>
      </c>
      <c r="DB198" s="417">
        <v>9</v>
      </c>
      <c r="DC198" s="419">
        <v>9</v>
      </c>
      <c r="DD198" s="430">
        <f t="shared" si="154"/>
        <v>81</v>
      </c>
      <c r="DE198" s="431">
        <f t="shared" si="155"/>
        <v>119</v>
      </c>
      <c r="DF198" s="428">
        <f t="shared" si="156"/>
        <v>113</v>
      </c>
      <c r="DG198" s="450">
        <v>88</v>
      </c>
      <c r="DH198" s="417">
        <v>94</v>
      </c>
      <c r="DI198" s="419">
        <v>137</v>
      </c>
      <c r="DJ198" s="432">
        <v>35</v>
      </c>
      <c r="DK198" s="417">
        <v>32</v>
      </c>
      <c r="DL198" s="419">
        <v>46</v>
      </c>
      <c r="DM198" s="432">
        <v>10</v>
      </c>
      <c r="DN198" s="417">
        <v>14</v>
      </c>
      <c r="DO198" s="419">
        <v>5</v>
      </c>
      <c r="DP198" s="430">
        <f t="shared" ref="DP198:DP261" si="180">IF(CS198="","",(CS198-SUM(DG198,DJ198,DM198)))</f>
        <v>174</v>
      </c>
      <c r="DQ198" s="431">
        <f t="shared" ref="DQ198:DQ261" si="181">IF(CT198="","",(CT198-SUM(DH198,DK198,DN198)))</f>
        <v>125</v>
      </c>
      <c r="DR198" s="428">
        <f t="shared" ref="DR198:DR261" si="182">IF(CU198="","",(CU198-SUM(DI198,DL198,DO198)))</f>
        <v>136</v>
      </c>
      <c r="DS198" s="432">
        <v>158</v>
      </c>
      <c r="DT198" s="417">
        <v>147</v>
      </c>
      <c r="DU198" s="197">
        <v>94</v>
      </c>
      <c r="DV198" s="403"/>
      <c r="DW198" s="669" t="b">
        <f t="shared" si="159"/>
        <v>0</v>
      </c>
      <c r="DX198" s="663" t="b">
        <f t="shared" si="160"/>
        <v>0</v>
      </c>
      <c r="DY198" s="666" t="b">
        <f t="shared" si="161"/>
        <v>1</v>
      </c>
      <c r="DZ198" s="663" t="b">
        <f t="shared" si="162"/>
        <v>0</v>
      </c>
      <c r="EA198" s="663" t="b">
        <f t="shared" si="163"/>
        <v>0</v>
      </c>
      <c r="EB198" s="666" t="b">
        <f t="shared" si="164"/>
        <v>1</v>
      </c>
      <c r="EC198" s="663" t="b">
        <f t="shared" si="165"/>
        <v>0</v>
      </c>
      <c r="ED198" s="663" t="b">
        <f t="shared" ref="ED198:ED261" si="183">BS198&gt;0</f>
        <v>0</v>
      </c>
      <c r="EE198" s="666" t="b">
        <f t="shared" si="166"/>
        <v>1</v>
      </c>
      <c r="EF198" s="665" t="b">
        <f t="shared" si="167"/>
        <v>1</v>
      </c>
      <c r="EG198" s="663" t="b">
        <f t="shared" si="168"/>
        <v>1</v>
      </c>
      <c r="EH198" s="666" t="b">
        <f t="shared" si="169"/>
        <v>1</v>
      </c>
      <c r="EI198" s="663" t="b">
        <f t="shared" si="170"/>
        <v>1</v>
      </c>
      <c r="EJ198" s="663" t="b">
        <f t="shared" si="171"/>
        <v>1</v>
      </c>
      <c r="EK198" s="666" t="b">
        <f t="shared" si="172"/>
        <v>1</v>
      </c>
      <c r="EL198" s="663" t="b">
        <f t="shared" si="173"/>
        <v>1</v>
      </c>
      <c r="EM198" s="663" t="b">
        <f t="shared" ref="EM198:EM261" si="184">DU198&gt;0</f>
        <v>1</v>
      </c>
      <c r="EN198" s="666" t="b">
        <f t="shared" si="174"/>
        <v>1</v>
      </c>
      <c r="EO198" s="403"/>
    </row>
    <row r="199" spans="1:145">
      <c r="A199" s="504" t="s">
        <v>492</v>
      </c>
      <c r="B199" s="505" t="s">
        <v>511</v>
      </c>
      <c r="C199" s="215">
        <v>157483</v>
      </c>
      <c r="D199" s="444">
        <v>9</v>
      </c>
      <c r="E199" s="414"/>
      <c r="F199" s="416"/>
      <c r="G199" s="416"/>
      <c r="H199" s="416"/>
      <c r="I199" s="417"/>
      <c r="J199" s="417"/>
      <c r="K199" s="419"/>
      <c r="L199" s="414"/>
      <c r="M199" s="416"/>
      <c r="N199" s="416"/>
      <c r="O199" s="448"/>
      <c r="P199" s="448"/>
      <c r="Q199" s="416"/>
      <c r="R199" s="416"/>
      <c r="S199" s="416"/>
      <c r="T199" s="416"/>
      <c r="U199" s="416"/>
      <c r="V199" s="417"/>
      <c r="W199" s="419"/>
      <c r="X199" s="414"/>
      <c r="Y199" s="416"/>
      <c r="Z199" s="416"/>
      <c r="AA199" s="448"/>
      <c r="AB199" s="448"/>
      <c r="AC199" s="416"/>
      <c r="AD199" s="416"/>
      <c r="AE199" s="416"/>
      <c r="AF199" s="416"/>
      <c r="AG199" s="416"/>
      <c r="AH199" s="417"/>
      <c r="AI199" s="419"/>
      <c r="AJ199" s="420" t="str">
        <f t="shared" si="131"/>
        <v xml:space="preserve"> </v>
      </c>
      <c r="AK199" s="421" t="str">
        <f t="shared" si="132"/>
        <v xml:space="preserve"> </v>
      </c>
      <c r="AL199" s="421" t="str">
        <f t="shared" si="133"/>
        <v xml:space="preserve"> </v>
      </c>
      <c r="AM199" s="421" t="str">
        <f t="shared" si="134"/>
        <v xml:space="preserve"> </v>
      </c>
      <c r="AN199" s="421" t="str">
        <f t="shared" si="135"/>
        <v xml:space="preserve"> </v>
      </c>
      <c r="AO199" s="421" t="str">
        <f t="shared" si="136"/>
        <v xml:space="preserve"> </v>
      </c>
      <c r="AP199" s="421" t="str">
        <f t="shared" si="137"/>
        <v xml:space="preserve"> </v>
      </c>
      <c r="AQ199" s="421" t="str">
        <f t="shared" si="138"/>
        <v xml:space="preserve"> </v>
      </c>
      <c r="AR199" s="421" t="str">
        <f t="shared" si="139"/>
        <v xml:space="preserve"> </v>
      </c>
      <c r="AS199" s="421" t="str">
        <f t="shared" si="140"/>
        <v xml:space="preserve"> </v>
      </c>
      <c r="AT199" s="421" t="str">
        <f t="shared" si="141"/>
        <v xml:space="preserve"> </v>
      </c>
      <c r="AU199" s="422" t="str">
        <f t="shared" si="142"/>
        <v xml:space="preserve"> </v>
      </c>
      <c r="AV199" s="423"/>
      <c r="AW199" s="417"/>
      <c r="AX199" s="419"/>
      <c r="AY199" s="414"/>
      <c r="AZ199" s="417"/>
      <c r="BA199" s="419"/>
      <c r="BB199" s="420" t="str">
        <f t="shared" si="143"/>
        <v xml:space="preserve"> </v>
      </c>
      <c r="BC199" s="421" t="str">
        <f t="shared" si="144"/>
        <v xml:space="preserve"> </v>
      </c>
      <c r="BD199" s="422" t="str">
        <f t="shared" si="145"/>
        <v xml:space="preserve"> </v>
      </c>
      <c r="BE199" s="176"/>
      <c r="BF199" s="417"/>
      <c r="BG199" s="419"/>
      <c r="BH199" s="178"/>
      <c r="BI199" s="417"/>
      <c r="BJ199" s="419"/>
      <c r="BK199" s="178"/>
      <c r="BL199" s="417"/>
      <c r="BM199" s="419"/>
      <c r="BN199" s="426" t="str">
        <f t="shared" si="177"/>
        <v/>
      </c>
      <c r="BO199" s="427" t="str">
        <f t="shared" si="178"/>
        <v/>
      </c>
      <c r="BP199" s="428" t="str">
        <f t="shared" si="179"/>
        <v/>
      </c>
      <c r="BQ199" s="178"/>
      <c r="BR199" s="417"/>
      <c r="BS199" s="419"/>
      <c r="BT199" s="198">
        <v>627</v>
      </c>
      <c r="BU199" s="177">
        <v>395</v>
      </c>
      <c r="BV199" s="177">
        <v>1339</v>
      </c>
      <c r="BW199" s="417">
        <v>1643</v>
      </c>
      <c r="BX199" s="417">
        <v>1943</v>
      </c>
      <c r="BY199" s="419">
        <v>1366</v>
      </c>
      <c r="BZ199" s="177">
        <v>609</v>
      </c>
      <c r="CA199" s="177">
        <v>548</v>
      </c>
      <c r="CB199" s="177">
        <v>427</v>
      </c>
      <c r="CC199" s="201">
        <v>206</v>
      </c>
      <c r="CD199" s="177">
        <v>411</v>
      </c>
      <c r="CE199" s="177">
        <v>521</v>
      </c>
      <c r="CF199" s="417">
        <v>535</v>
      </c>
      <c r="CG199" s="419">
        <v>506</v>
      </c>
      <c r="CH199" s="178"/>
      <c r="CI199" s="177"/>
      <c r="CJ199" s="177"/>
      <c r="CK199" s="177"/>
      <c r="CL199" s="177"/>
      <c r="CM199" s="177"/>
      <c r="CN199" s="417"/>
      <c r="CO199" s="419"/>
      <c r="CP199" s="421">
        <f t="shared" si="175"/>
        <v>609</v>
      </c>
      <c r="CQ199" s="421">
        <f t="shared" si="176"/>
        <v>548</v>
      </c>
      <c r="CR199" s="421">
        <f t="shared" si="148"/>
        <v>427</v>
      </c>
      <c r="CS199" s="421">
        <f t="shared" si="149"/>
        <v>206</v>
      </c>
      <c r="CT199" s="421">
        <f t="shared" si="150"/>
        <v>411</v>
      </c>
      <c r="CU199" s="421">
        <f t="shared" si="151"/>
        <v>521</v>
      </c>
      <c r="CV199" s="421">
        <f t="shared" si="152"/>
        <v>535</v>
      </c>
      <c r="CW199" s="429">
        <f t="shared" si="153"/>
        <v>506</v>
      </c>
      <c r="CX199" s="449">
        <v>367</v>
      </c>
      <c r="CY199" s="417">
        <v>367</v>
      </c>
      <c r="CZ199" s="419">
        <v>305</v>
      </c>
      <c r="DA199" s="432">
        <v>18</v>
      </c>
      <c r="DB199" s="417">
        <v>23</v>
      </c>
      <c r="DC199" s="419">
        <v>13</v>
      </c>
      <c r="DD199" s="430">
        <f t="shared" si="154"/>
        <v>136</v>
      </c>
      <c r="DE199" s="431">
        <f t="shared" si="155"/>
        <v>145</v>
      </c>
      <c r="DF199" s="428">
        <f t="shared" si="156"/>
        <v>188</v>
      </c>
      <c r="DG199" s="450">
        <v>70</v>
      </c>
      <c r="DH199" s="417">
        <v>131</v>
      </c>
      <c r="DI199" s="419">
        <v>202</v>
      </c>
      <c r="DJ199" s="432">
        <v>22</v>
      </c>
      <c r="DK199" s="417">
        <v>43</v>
      </c>
      <c r="DL199" s="419">
        <v>80</v>
      </c>
      <c r="DM199" s="432">
        <v>3</v>
      </c>
      <c r="DN199" s="417">
        <v>19</v>
      </c>
      <c r="DO199" s="419">
        <v>27</v>
      </c>
      <c r="DP199" s="430">
        <f t="shared" si="180"/>
        <v>111</v>
      </c>
      <c r="DQ199" s="431">
        <f t="shared" si="181"/>
        <v>218</v>
      </c>
      <c r="DR199" s="428">
        <f t="shared" si="182"/>
        <v>212</v>
      </c>
      <c r="DS199" s="432">
        <v>240</v>
      </c>
      <c r="DT199" s="417">
        <v>209</v>
      </c>
      <c r="DU199" s="197">
        <v>172</v>
      </c>
      <c r="DV199" s="403"/>
      <c r="DW199" s="669" t="b">
        <f t="shared" si="159"/>
        <v>0</v>
      </c>
      <c r="DX199" s="663" t="b">
        <f t="shared" si="160"/>
        <v>0</v>
      </c>
      <c r="DY199" s="666" t="b">
        <f t="shared" si="161"/>
        <v>1</v>
      </c>
      <c r="DZ199" s="663" t="b">
        <f t="shared" si="162"/>
        <v>0</v>
      </c>
      <c r="EA199" s="663" t="b">
        <f t="shared" si="163"/>
        <v>0</v>
      </c>
      <c r="EB199" s="666" t="b">
        <f t="shared" si="164"/>
        <v>1</v>
      </c>
      <c r="EC199" s="663" t="b">
        <f t="shared" si="165"/>
        <v>0</v>
      </c>
      <c r="ED199" s="663" t="b">
        <f t="shared" si="183"/>
        <v>0</v>
      </c>
      <c r="EE199" s="666" t="b">
        <f t="shared" si="166"/>
        <v>1</v>
      </c>
      <c r="EF199" s="665" t="b">
        <f t="shared" si="167"/>
        <v>1</v>
      </c>
      <c r="EG199" s="663" t="b">
        <f t="shared" si="168"/>
        <v>1</v>
      </c>
      <c r="EH199" s="666" t="b">
        <f t="shared" si="169"/>
        <v>1</v>
      </c>
      <c r="EI199" s="663" t="b">
        <f t="shared" si="170"/>
        <v>1</v>
      </c>
      <c r="EJ199" s="663" t="b">
        <f t="shared" si="171"/>
        <v>1</v>
      </c>
      <c r="EK199" s="666" t="b">
        <f t="shared" si="172"/>
        <v>1</v>
      </c>
      <c r="EL199" s="663" t="b">
        <f t="shared" si="173"/>
        <v>1</v>
      </c>
      <c r="EM199" s="663" t="b">
        <f t="shared" si="184"/>
        <v>1</v>
      </c>
      <c r="EN199" s="666" t="b">
        <f t="shared" si="174"/>
        <v>1</v>
      </c>
      <c r="EO199" s="403"/>
    </row>
    <row r="200" spans="1:145">
      <c r="A200" s="504" t="s">
        <v>492</v>
      </c>
      <c r="B200" s="508" t="s">
        <v>506</v>
      </c>
      <c r="C200" s="215">
        <v>156790</v>
      </c>
      <c r="D200" s="509">
        <v>10</v>
      </c>
      <c r="E200" s="414"/>
      <c r="F200" s="416"/>
      <c r="G200" s="416"/>
      <c r="H200" s="416"/>
      <c r="I200" s="417"/>
      <c r="J200" s="417"/>
      <c r="K200" s="419"/>
      <c r="L200" s="414"/>
      <c r="M200" s="416"/>
      <c r="N200" s="416"/>
      <c r="O200" s="448"/>
      <c r="P200" s="448"/>
      <c r="Q200" s="416"/>
      <c r="R200" s="416"/>
      <c r="S200" s="416"/>
      <c r="T200" s="416"/>
      <c r="U200" s="416"/>
      <c r="V200" s="417"/>
      <c r="W200" s="419"/>
      <c r="X200" s="414"/>
      <c r="Y200" s="416"/>
      <c r="Z200" s="416"/>
      <c r="AA200" s="448"/>
      <c r="AB200" s="448"/>
      <c r="AC200" s="416"/>
      <c r="AD200" s="416"/>
      <c r="AE200" s="416"/>
      <c r="AF200" s="416"/>
      <c r="AG200" s="416"/>
      <c r="AH200" s="417"/>
      <c r="AI200" s="419"/>
      <c r="AJ200" s="420" t="str">
        <f t="shared" si="131"/>
        <v xml:space="preserve"> </v>
      </c>
      <c r="AK200" s="421" t="str">
        <f t="shared" si="132"/>
        <v xml:space="preserve"> </v>
      </c>
      <c r="AL200" s="421" t="str">
        <f t="shared" si="133"/>
        <v xml:space="preserve"> </v>
      </c>
      <c r="AM200" s="421" t="str">
        <f t="shared" si="134"/>
        <v xml:space="preserve"> </v>
      </c>
      <c r="AN200" s="421" t="str">
        <f t="shared" si="135"/>
        <v xml:space="preserve"> </v>
      </c>
      <c r="AO200" s="421" t="str">
        <f t="shared" si="136"/>
        <v xml:space="preserve"> </v>
      </c>
      <c r="AP200" s="421" t="str">
        <f t="shared" si="137"/>
        <v xml:space="preserve"> </v>
      </c>
      <c r="AQ200" s="421" t="str">
        <f t="shared" si="138"/>
        <v xml:space="preserve"> </v>
      </c>
      <c r="AR200" s="421" t="str">
        <f t="shared" si="139"/>
        <v xml:space="preserve"> </v>
      </c>
      <c r="AS200" s="421" t="str">
        <f t="shared" si="140"/>
        <v xml:space="preserve"> </v>
      </c>
      <c r="AT200" s="421" t="str">
        <f t="shared" si="141"/>
        <v xml:space="preserve"> </v>
      </c>
      <c r="AU200" s="422" t="str">
        <f t="shared" si="142"/>
        <v xml:space="preserve"> </v>
      </c>
      <c r="AV200" s="423"/>
      <c r="AW200" s="417"/>
      <c r="AX200" s="419"/>
      <c r="AY200" s="414"/>
      <c r="AZ200" s="417"/>
      <c r="BA200" s="419"/>
      <c r="BB200" s="420" t="str">
        <f t="shared" si="143"/>
        <v xml:space="preserve"> </v>
      </c>
      <c r="BC200" s="421" t="str">
        <f t="shared" si="144"/>
        <v xml:space="preserve"> </v>
      </c>
      <c r="BD200" s="422" t="str">
        <f t="shared" si="145"/>
        <v xml:space="preserve"> </v>
      </c>
      <c r="BE200" s="176"/>
      <c r="BF200" s="417"/>
      <c r="BG200" s="419"/>
      <c r="BH200" s="178"/>
      <c r="BI200" s="417"/>
      <c r="BJ200" s="419"/>
      <c r="BK200" s="178"/>
      <c r="BL200" s="417"/>
      <c r="BM200" s="419"/>
      <c r="BN200" s="426" t="str">
        <f t="shared" si="177"/>
        <v/>
      </c>
      <c r="BO200" s="427" t="str">
        <f t="shared" si="178"/>
        <v/>
      </c>
      <c r="BP200" s="428" t="str">
        <f t="shared" si="179"/>
        <v/>
      </c>
      <c r="BQ200" s="178"/>
      <c r="BR200" s="417"/>
      <c r="BS200" s="419"/>
      <c r="BT200" s="198">
        <v>408</v>
      </c>
      <c r="BU200" s="177">
        <v>516</v>
      </c>
      <c r="BV200" s="177">
        <v>629</v>
      </c>
      <c r="BW200" s="417">
        <v>690</v>
      </c>
      <c r="BX200" s="417">
        <v>798</v>
      </c>
      <c r="BY200" s="419">
        <v>785</v>
      </c>
      <c r="BZ200" s="201">
        <v>500</v>
      </c>
      <c r="CA200" s="177">
        <v>328</v>
      </c>
      <c r="CB200" s="177">
        <v>302</v>
      </c>
      <c r="CC200" s="177">
        <v>303</v>
      </c>
      <c r="CD200" s="177">
        <v>320</v>
      </c>
      <c r="CE200" s="177">
        <v>393</v>
      </c>
      <c r="CF200" s="417">
        <v>367</v>
      </c>
      <c r="CG200" s="419">
        <v>381</v>
      </c>
      <c r="CH200" s="178"/>
      <c r="CI200" s="177"/>
      <c r="CJ200" s="177"/>
      <c r="CK200" s="177"/>
      <c r="CL200" s="177"/>
      <c r="CM200" s="177"/>
      <c r="CN200" s="417"/>
      <c r="CO200" s="419"/>
      <c r="CP200" s="421">
        <f t="shared" si="175"/>
        <v>500</v>
      </c>
      <c r="CQ200" s="421">
        <f t="shared" si="176"/>
        <v>328</v>
      </c>
      <c r="CR200" s="421">
        <f t="shared" si="148"/>
        <v>302</v>
      </c>
      <c r="CS200" s="421">
        <f t="shared" si="149"/>
        <v>303</v>
      </c>
      <c r="CT200" s="421">
        <f t="shared" si="150"/>
        <v>320</v>
      </c>
      <c r="CU200" s="421">
        <f t="shared" si="151"/>
        <v>393</v>
      </c>
      <c r="CV200" s="421">
        <f t="shared" si="152"/>
        <v>367</v>
      </c>
      <c r="CW200" s="429">
        <f t="shared" si="153"/>
        <v>381</v>
      </c>
      <c r="CX200" s="449">
        <v>243</v>
      </c>
      <c r="CY200" s="417">
        <v>222</v>
      </c>
      <c r="CZ200" s="419">
        <v>225</v>
      </c>
      <c r="DA200" s="432">
        <v>14</v>
      </c>
      <c r="DB200" s="417">
        <v>15</v>
      </c>
      <c r="DC200" s="419">
        <v>14</v>
      </c>
      <c r="DD200" s="430">
        <f t="shared" si="154"/>
        <v>136</v>
      </c>
      <c r="DE200" s="431">
        <f t="shared" si="155"/>
        <v>130</v>
      </c>
      <c r="DF200" s="428">
        <f t="shared" si="156"/>
        <v>142</v>
      </c>
      <c r="DG200" s="450">
        <v>47</v>
      </c>
      <c r="DH200" s="417">
        <v>73</v>
      </c>
      <c r="DI200" s="419">
        <v>96</v>
      </c>
      <c r="DJ200" s="432">
        <v>49</v>
      </c>
      <c r="DK200" s="417">
        <v>55</v>
      </c>
      <c r="DL200" s="419">
        <v>69</v>
      </c>
      <c r="DM200" s="432">
        <v>14</v>
      </c>
      <c r="DN200" s="417">
        <v>7</v>
      </c>
      <c r="DO200" s="419">
        <v>10</v>
      </c>
      <c r="DP200" s="430">
        <f t="shared" si="180"/>
        <v>193</v>
      </c>
      <c r="DQ200" s="431">
        <f t="shared" si="181"/>
        <v>185</v>
      </c>
      <c r="DR200" s="428">
        <f t="shared" si="182"/>
        <v>218</v>
      </c>
      <c r="DS200" s="432">
        <v>143</v>
      </c>
      <c r="DT200" s="417">
        <v>91</v>
      </c>
      <c r="DU200" s="197">
        <v>94</v>
      </c>
      <c r="DV200" s="403"/>
      <c r="DW200" s="669" t="b">
        <f t="shared" si="159"/>
        <v>0</v>
      </c>
      <c r="DX200" s="663" t="b">
        <f t="shared" si="160"/>
        <v>0</v>
      </c>
      <c r="DY200" s="666" t="b">
        <f t="shared" si="161"/>
        <v>1</v>
      </c>
      <c r="DZ200" s="663" t="b">
        <f t="shared" si="162"/>
        <v>0</v>
      </c>
      <c r="EA200" s="663" t="b">
        <f t="shared" si="163"/>
        <v>0</v>
      </c>
      <c r="EB200" s="666" t="b">
        <f t="shared" si="164"/>
        <v>1</v>
      </c>
      <c r="EC200" s="663" t="b">
        <f t="shared" si="165"/>
        <v>0</v>
      </c>
      <c r="ED200" s="663" t="b">
        <f t="shared" si="183"/>
        <v>0</v>
      </c>
      <c r="EE200" s="666" t="b">
        <f t="shared" si="166"/>
        <v>1</v>
      </c>
      <c r="EF200" s="665" t="b">
        <f t="shared" si="167"/>
        <v>1</v>
      </c>
      <c r="EG200" s="663" t="b">
        <f t="shared" si="168"/>
        <v>1</v>
      </c>
      <c r="EH200" s="666" t="b">
        <f t="shared" si="169"/>
        <v>1</v>
      </c>
      <c r="EI200" s="663" t="b">
        <f t="shared" si="170"/>
        <v>1</v>
      </c>
      <c r="EJ200" s="663" t="b">
        <f t="shared" si="171"/>
        <v>1</v>
      </c>
      <c r="EK200" s="666" t="b">
        <f t="shared" si="172"/>
        <v>1</v>
      </c>
      <c r="EL200" s="663" t="b">
        <f t="shared" si="173"/>
        <v>1</v>
      </c>
      <c r="EM200" s="663" t="b">
        <f t="shared" si="184"/>
        <v>1</v>
      </c>
      <c r="EN200" s="666" t="b">
        <f t="shared" si="174"/>
        <v>1</v>
      </c>
      <c r="EO200" s="403"/>
    </row>
    <row r="201" spans="1:145">
      <c r="A201" s="504" t="s">
        <v>492</v>
      </c>
      <c r="B201" s="505" t="s">
        <v>512</v>
      </c>
      <c r="C201" s="215">
        <v>156851</v>
      </c>
      <c r="D201" s="444">
        <v>10</v>
      </c>
      <c r="E201" s="414"/>
      <c r="F201" s="416"/>
      <c r="G201" s="416"/>
      <c r="H201" s="416"/>
      <c r="I201" s="417"/>
      <c r="J201" s="417"/>
      <c r="K201" s="419"/>
      <c r="L201" s="414"/>
      <c r="M201" s="416"/>
      <c r="N201" s="416"/>
      <c r="O201" s="448"/>
      <c r="P201" s="448"/>
      <c r="Q201" s="416"/>
      <c r="R201" s="416"/>
      <c r="S201" s="416"/>
      <c r="T201" s="416"/>
      <c r="U201" s="416"/>
      <c r="V201" s="417"/>
      <c r="W201" s="419"/>
      <c r="X201" s="414"/>
      <c r="Y201" s="416"/>
      <c r="Z201" s="416"/>
      <c r="AA201" s="448"/>
      <c r="AB201" s="448"/>
      <c r="AC201" s="416"/>
      <c r="AD201" s="416"/>
      <c r="AE201" s="416"/>
      <c r="AF201" s="416"/>
      <c r="AG201" s="416"/>
      <c r="AH201" s="417"/>
      <c r="AI201" s="419"/>
      <c r="AJ201" s="420" t="str">
        <f t="shared" si="131"/>
        <v xml:space="preserve"> </v>
      </c>
      <c r="AK201" s="421" t="str">
        <f t="shared" si="132"/>
        <v xml:space="preserve"> </v>
      </c>
      <c r="AL201" s="421" t="str">
        <f t="shared" si="133"/>
        <v xml:space="preserve"> </v>
      </c>
      <c r="AM201" s="421" t="str">
        <f t="shared" si="134"/>
        <v xml:space="preserve"> </v>
      </c>
      <c r="AN201" s="421" t="str">
        <f t="shared" si="135"/>
        <v xml:space="preserve"> </v>
      </c>
      <c r="AO201" s="421" t="str">
        <f t="shared" si="136"/>
        <v xml:space="preserve"> </v>
      </c>
      <c r="AP201" s="421" t="str">
        <f t="shared" si="137"/>
        <v xml:space="preserve"> </v>
      </c>
      <c r="AQ201" s="421" t="str">
        <f t="shared" si="138"/>
        <v xml:space="preserve"> </v>
      </c>
      <c r="AR201" s="421" t="str">
        <f t="shared" si="139"/>
        <v xml:space="preserve"> </v>
      </c>
      <c r="AS201" s="421" t="str">
        <f t="shared" si="140"/>
        <v xml:space="preserve"> </v>
      </c>
      <c r="AT201" s="421" t="str">
        <f t="shared" si="141"/>
        <v xml:space="preserve"> </v>
      </c>
      <c r="AU201" s="422" t="str">
        <f t="shared" si="142"/>
        <v xml:space="preserve"> </v>
      </c>
      <c r="AV201" s="423"/>
      <c r="AW201" s="417"/>
      <c r="AX201" s="419"/>
      <c r="AY201" s="414"/>
      <c r="AZ201" s="417"/>
      <c r="BA201" s="419"/>
      <c r="BB201" s="420" t="str">
        <f t="shared" si="143"/>
        <v xml:space="preserve"> </v>
      </c>
      <c r="BC201" s="421" t="str">
        <f t="shared" si="144"/>
        <v xml:space="preserve"> </v>
      </c>
      <c r="BD201" s="422" t="str">
        <f t="shared" si="145"/>
        <v xml:space="preserve"> </v>
      </c>
      <c r="BE201" s="176"/>
      <c r="BF201" s="417"/>
      <c r="BG201" s="419"/>
      <c r="BH201" s="178"/>
      <c r="BI201" s="417"/>
      <c r="BJ201" s="419"/>
      <c r="BK201" s="178"/>
      <c r="BL201" s="417"/>
      <c r="BM201" s="419"/>
      <c r="BN201" s="426" t="str">
        <f t="shared" si="177"/>
        <v/>
      </c>
      <c r="BO201" s="427" t="str">
        <f t="shared" si="178"/>
        <v/>
      </c>
      <c r="BP201" s="428" t="str">
        <f t="shared" si="179"/>
        <v/>
      </c>
      <c r="BQ201" s="178"/>
      <c r="BR201" s="417"/>
      <c r="BS201" s="419"/>
      <c r="BT201" s="198">
        <v>238</v>
      </c>
      <c r="BU201" s="177">
        <v>497</v>
      </c>
      <c r="BV201" s="177">
        <v>553</v>
      </c>
      <c r="BW201" s="417">
        <v>439</v>
      </c>
      <c r="BX201" s="417">
        <v>451</v>
      </c>
      <c r="BY201" s="419">
        <v>413</v>
      </c>
      <c r="BZ201" s="177">
        <v>185</v>
      </c>
      <c r="CA201" s="177">
        <v>172</v>
      </c>
      <c r="CB201" s="177">
        <v>164</v>
      </c>
      <c r="CC201" s="177">
        <v>115</v>
      </c>
      <c r="CD201" s="177">
        <v>159</v>
      </c>
      <c r="CE201" s="177">
        <v>126</v>
      </c>
      <c r="CF201" s="417">
        <v>181</v>
      </c>
      <c r="CG201" s="419">
        <v>180</v>
      </c>
      <c r="CH201" s="178"/>
      <c r="CI201" s="177"/>
      <c r="CJ201" s="177"/>
      <c r="CK201" s="177"/>
      <c r="CL201" s="177"/>
      <c r="CM201" s="177"/>
      <c r="CN201" s="417"/>
      <c r="CO201" s="419"/>
      <c r="CP201" s="421">
        <f t="shared" si="175"/>
        <v>185</v>
      </c>
      <c r="CQ201" s="421">
        <f t="shared" si="176"/>
        <v>172</v>
      </c>
      <c r="CR201" s="421">
        <f t="shared" si="148"/>
        <v>164</v>
      </c>
      <c r="CS201" s="421">
        <f t="shared" si="149"/>
        <v>115</v>
      </c>
      <c r="CT201" s="421">
        <f t="shared" si="150"/>
        <v>159</v>
      </c>
      <c r="CU201" s="421">
        <f t="shared" si="151"/>
        <v>126</v>
      </c>
      <c r="CV201" s="421">
        <f t="shared" si="152"/>
        <v>181</v>
      </c>
      <c r="CW201" s="429">
        <f t="shared" si="153"/>
        <v>180</v>
      </c>
      <c r="CX201" s="449">
        <v>78</v>
      </c>
      <c r="CY201" s="417">
        <v>108</v>
      </c>
      <c r="CZ201" s="419">
        <v>102</v>
      </c>
      <c r="DA201" s="432">
        <v>5</v>
      </c>
      <c r="DB201" s="417">
        <v>8</v>
      </c>
      <c r="DC201" s="419">
        <v>8</v>
      </c>
      <c r="DD201" s="430">
        <f t="shared" si="154"/>
        <v>43</v>
      </c>
      <c r="DE201" s="431">
        <f t="shared" si="155"/>
        <v>65</v>
      </c>
      <c r="DF201" s="428">
        <f t="shared" si="156"/>
        <v>70</v>
      </c>
      <c r="DG201" s="450">
        <v>17</v>
      </c>
      <c r="DH201" s="417">
        <v>24</v>
      </c>
      <c r="DI201" s="419">
        <v>15</v>
      </c>
      <c r="DJ201" s="432">
        <v>19</v>
      </c>
      <c r="DK201" s="417">
        <v>29</v>
      </c>
      <c r="DL201" s="419">
        <v>22</v>
      </c>
      <c r="DM201" s="432">
        <v>9</v>
      </c>
      <c r="DN201" s="417">
        <v>20</v>
      </c>
      <c r="DO201" s="419">
        <v>5</v>
      </c>
      <c r="DP201" s="430">
        <f t="shared" si="180"/>
        <v>70</v>
      </c>
      <c r="DQ201" s="431">
        <f t="shared" si="181"/>
        <v>86</v>
      </c>
      <c r="DR201" s="428">
        <f t="shared" si="182"/>
        <v>84</v>
      </c>
      <c r="DS201" s="432">
        <v>44</v>
      </c>
      <c r="DT201" s="417">
        <v>40</v>
      </c>
      <c r="DU201" s="197">
        <v>38</v>
      </c>
      <c r="DV201" s="403"/>
      <c r="DW201" s="669" t="b">
        <f t="shared" si="159"/>
        <v>0</v>
      </c>
      <c r="DX201" s="663" t="b">
        <f t="shared" si="160"/>
        <v>0</v>
      </c>
      <c r="DY201" s="666" t="b">
        <f t="shared" si="161"/>
        <v>1</v>
      </c>
      <c r="DZ201" s="663" t="b">
        <f t="shared" si="162"/>
        <v>0</v>
      </c>
      <c r="EA201" s="663" t="b">
        <f t="shared" si="163"/>
        <v>0</v>
      </c>
      <c r="EB201" s="666" t="b">
        <f t="shared" si="164"/>
        <v>1</v>
      </c>
      <c r="EC201" s="663" t="b">
        <f t="shared" si="165"/>
        <v>0</v>
      </c>
      <c r="ED201" s="663" t="b">
        <f t="shared" si="183"/>
        <v>0</v>
      </c>
      <c r="EE201" s="666" t="b">
        <f t="shared" si="166"/>
        <v>1</v>
      </c>
      <c r="EF201" s="665" t="b">
        <f t="shared" si="167"/>
        <v>1</v>
      </c>
      <c r="EG201" s="663" t="b">
        <f t="shared" si="168"/>
        <v>1</v>
      </c>
      <c r="EH201" s="666" t="b">
        <f t="shared" si="169"/>
        <v>1</v>
      </c>
      <c r="EI201" s="663" t="b">
        <f t="shared" si="170"/>
        <v>1</v>
      </c>
      <c r="EJ201" s="663" t="b">
        <f t="shared" si="171"/>
        <v>1</v>
      </c>
      <c r="EK201" s="666" t="b">
        <f t="shared" si="172"/>
        <v>1</v>
      </c>
      <c r="EL201" s="663" t="b">
        <f t="shared" si="173"/>
        <v>1</v>
      </c>
      <c r="EM201" s="663" t="b">
        <f t="shared" si="184"/>
        <v>1</v>
      </c>
      <c r="EN201" s="666" t="b">
        <f t="shared" si="174"/>
        <v>1</v>
      </c>
      <c r="EO201" s="403"/>
    </row>
    <row r="202" spans="1:145">
      <c r="A202" s="504" t="s">
        <v>492</v>
      </c>
      <c r="B202" s="505" t="s">
        <v>513</v>
      </c>
      <c r="C202" s="215">
        <v>156860</v>
      </c>
      <c r="D202" s="444">
        <v>10</v>
      </c>
      <c r="E202" s="414"/>
      <c r="F202" s="416"/>
      <c r="G202" s="416"/>
      <c r="H202" s="416"/>
      <c r="I202" s="417"/>
      <c r="J202" s="417"/>
      <c r="K202" s="419"/>
      <c r="L202" s="414"/>
      <c r="M202" s="416"/>
      <c r="N202" s="416"/>
      <c r="O202" s="448"/>
      <c r="P202" s="448"/>
      <c r="Q202" s="416"/>
      <c r="R202" s="416"/>
      <c r="S202" s="416"/>
      <c r="T202" s="416"/>
      <c r="U202" s="416"/>
      <c r="V202" s="417"/>
      <c r="W202" s="419"/>
      <c r="X202" s="414"/>
      <c r="Y202" s="416"/>
      <c r="Z202" s="416"/>
      <c r="AA202" s="448"/>
      <c r="AB202" s="448"/>
      <c r="AC202" s="416"/>
      <c r="AD202" s="416"/>
      <c r="AE202" s="416"/>
      <c r="AF202" s="416"/>
      <c r="AG202" s="416"/>
      <c r="AH202" s="417"/>
      <c r="AI202" s="419"/>
      <c r="AJ202" s="420" t="str">
        <f t="shared" si="131"/>
        <v xml:space="preserve"> </v>
      </c>
      <c r="AK202" s="421" t="str">
        <f t="shared" si="132"/>
        <v xml:space="preserve"> </v>
      </c>
      <c r="AL202" s="421" t="str">
        <f t="shared" si="133"/>
        <v xml:space="preserve"> </v>
      </c>
      <c r="AM202" s="421" t="str">
        <f t="shared" si="134"/>
        <v xml:space="preserve"> </v>
      </c>
      <c r="AN202" s="421" t="str">
        <f t="shared" si="135"/>
        <v xml:space="preserve"> </v>
      </c>
      <c r="AO202" s="421" t="str">
        <f t="shared" si="136"/>
        <v xml:space="preserve"> </v>
      </c>
      <c r="AP202" s="421" t="str">
        <f t="shared" si="137"/>
        <v xml:space="preserve"> </v>
      </c>
      <c r="AQ202" s="421" t="str">
        <f t="shared" si="138"/>
        <v xml:space="preserve"> </v>
      </c>
      <c r="AR202" s="421" t="str">
        <f t="shared" si="139"/>
        <v xml:space="preserve"> </v>
      </c>
      <c r="AS202" s="421" t="str">
        <f t="shared" si="140"/>
        <v xml:space="preserve"> </v>
      </c>
      <c r="AT202" s="421" t="str">
        <f t="shared" si="141"/>
        <v xml:space="preserve"> </v>
      </c>
      <c r="AU202" s="422" t="str">
        <f t="shared" si="142"/>
        <v xml:space="preserve"> </v>
      </c>
      <c r="AV202" s="423"/>
      <c r="AW202" s="417"/>
      <c r="AX202" s="419"/>
      <c r="AY202" s="414"/>
      <c r="AZ202" s="417"/>
      <c r="BA202" s="419"/>
      <c r="BB202" s="420" t="str">
        <f t="shared" si="143"/>
        <v xml:space="preserve"> </v>
      </c>
      <c r="BC202" s="421" t="str">
        <f t="shared" si="144"/>
        <v xml:space="preserve"> </v>
      </c>
      <c r="BD202" s="422" t="str">
        <f t="shared" si="145"/>
        <v xml:space="preserve"> </v>
      </c>
      <c r="BE202" s="176"/>
      <c r="BF202" s="417"/>
      <c r="BG202" s="419"/>
      <c r="BH202" s="178"/>
      <c r="BI202" s="417"/>
      <c r="BJ202" s="419"/>
      <c r="BK202" s="178"/>
      <c r="BL202" s="417"/>
      <c r="BM202" s="419"/>
      <c r="BN202" s="426" t="str">
        <f t="shared" si="177"/>
        <v/>
      </c>
      <c r="BO202" s="427" t="str">
        <f t="shared" si="178"/>
        <v/>
      </c>
      <c r="BP202" s="428" t="str">
        <f t="shared" si="179"/>
        <v/>
      </c>
      <c r="BQ202" s="178"/>
      <c r="BR202" s="417"/>
      <c r="BS202" s="419"/>
      <c r="BT202" s="198">
        <v>491</v>
      </c>
      <c r="BU202" s="177">
        <v>778</v>
      </c>
      <c r="BV202" s="177">
        <v>716</v>
      </c>
      <c r="BW202" s="417">
        <v>954</v>
      </c>
      <c r="BX202" s="417">
        <v>903</v>
      </c>
      <c r="BY202" s="419">
        <v>813</v>
      </c>
      <c r="BZ202" s="177">
        <v>299</v>
      </c>
      <c r="CA202" s="177">
        <v>284</v>
      </c>
      <c r="CB202" s="177">
        <v>144</v>
      </c>
      <c r="CC202" s="177">
        <v>263</v>
      </c>
      <c r="CD202" s="177">
        <v>267</v>
      </c>
      <c r="CE202" s="177">
        <v>294</v>
      </c>
      <c r="CF202" s="417">
        <v>326</v>
      </c>
      <c r="CG202" s="419">
        <v>397</v>
      </c>
      <c r="CH202" s="178"/>
      <c r="CI202" s="177"/>
      <c r="CJ202" s="177"/>
      <c r="CK202" s="177"/>
      <c r="CL202" s="177"/>
      <c r="CM202" s="177"/>
      <c r="CN202" s="417"/>
      <c r="CO202" s="419"/>
      <c r="CP202" s="421">
        <f t="shared" si="175"/>
        <v>299</v>
      </c>
      <c r="CQ202" s="421">
        <f t="shared" si="176"/>
        <v>284</v>
      </c>
      <c r="CR202" s="421">
        <f t="shared" si="148"/>
        <v>144</v>
      </c>
      <c r="CS202" s="421">
        <f t="shared" si="149"/>
        <v>263</v>
      </c>
      <c r="CT202" s="421">
        <f t="shared" si="150"/>
        <v>267</v>
      </c>
      <c r="CU202" s="421">
        <f t="shared" si="151"/>
        <v>294</v>
      </c>
      <c r="CV202" s="421">
        <f t="shared" si="152"/>
        <v>326</v>
      </c>
      <c r="CW202" s="429">
        <f t="shared" si="153"/>
        <v>397</v>
      </c>
      <c r="CX202" s="449">
        <v>172</v>
      </c>
      <c r="CY202" s="417">
        <v>181</v>
      </c>
      <c r="CZ202" s="419">
        <v>212</v>
      </c>
      <c r="DA202" s="432">
        <v>9</v>
      </c>
      <c r="DB202" s="417">
        <v>11</v>
      </c>
      <c r="DC202" s="419">
        <v>19</v>
      </c>
      <c r="DD202" s="430">
        <f t="shared" si="154"/>
        <v>113</v>
      </c>
      <c r="DE202" s="431">
        <f t="shared" si="155"/>
        <v>134</v>
      </c>
      <c r="DF202" s="428">
        <f t="shared" si="156"/>
        <v>166</v>
      </c>
      <c r="DG202" s="450">
        <v>46</v>
      </c>
      <c r="DH202" s="417">
        <v>32</v>
      </c>
      <c r="DI202" s="419">
        <v>50</v>
      </c>
      <c r="DJ202" s="432">
        <v>41</v>
      </c>
      <c r="DK202" s="417">
        <v>48</v>
      </c>
      <c r="DL202" s="419">
        <v>54</v>
      </c>
      <c r="DM202" s="432">
        <v>14</v>
      </c>
      <c r="DN202" s="417">
        <v>16</v>
      </c>
      <c r="DO202" s="419">
        <v>11</v>
      </c>
      <c r="DP202" s="430">
        <f t="shared" si="180"/>
        <v>162</v>
      </c>
      <c r="DQ202" s="431">
        <f t="shared" si="181"/>
        <v>171</v>
      </c>
      <c r="DR202" s="428">
        <f t="shared" si="182"/>
        <v>179</v>
      </c>
      <c r="DS202" s="432">
        <v>85</v>
      </c>
      <c r="DT202" s="417">
        <v>75</v>
      </c>
      <c r="DU202" s="197">
        <v>24</v>
      </c>
      <c r="DV202" s="403"/>
      <c r="DW202" s="669" t="b">
        <f t="shared" si="159"/>
        <v>0</v>
      </c>
      <c r="DX202" s="663" t="b">
        <f t="shared" si="160"/>
        <v>0</v>
      </c>
      <c r="DY202" s="666" t="b">
        <f t="shared" si="161"/>
        <v>1</v>
      </c>
      <c r="DZ202" s="663" t="b">
        <f t="shared" si="162"/>
        <v>0</v>
      </c>
      <c r="EA202" s="663" t="b">
        <f t="shared" si="163"/>
        <v>0</v>
      </c>
      <c r="EB202" s="666" t="b">
        <f t="shared" si="164"/>
        <v>1</v>
      </c>
      <c r="EC202" s="663" t="b">
        <f t="shared" si="165"/>
        <v>0</v>
      </c>
      <c r="ED202" s="663" t="b">
        <f t="shared" si="183"/>
        <v>0</v>
      </c>
      <c r="EE202" s="666" t="b">
        <f t="shared" si="166"/>
        <v>1</v>
      </c>
      <c r="EF202" s="665" t="b">
        <f t="shared" si="167"/>
        <v>1</v>
      </c>
      <c r="EG202" s="663" t="b">
        <f t="shared" si="168"/>
        <v>1</v>
      </c>
      <c r="EH202" s="666" t="b">
        <f t="shared" si="169"/>
        <v>1</v>
      </c>
      <c r="EI202" s="663" t="b">
        <f t="shared" si="170"/>
        <v>1</v>
      </c>
      <c r="EJ202" s="663" t="b">
        <f t="shared" si="171"/>
        <v>1</v>
      </c>
      <c r="EK202" s="666" t="b">
        <f t="shared" si="172"/>
        <v>1</v>
      </c>
      <c r="EL202" s="663" t="b">
        <f t="shared" si="173"/>
        <v>1</v>
      </c>
      <c r="EM202" s="663" t="b">
        <f t="shared" si="184"/>
        <v>1</v>
      </c>
      <c r="EN202" s="666" t="b">
        <f t="shared" si="174"/>
        <v>1</v>
      </c>
      <c r="EO202" s="403"/>
    </row>
    <row r="203" spans="1:145">
      <c r="A203" s="504" t="s">
        <v>492</v>
      </c>
      <c r="B203" s="505" t="s">
        <v>516</v>
      </c>
      <c r="C203" s="215">
        <v>156338</v>
      </c>
      <c r="D203" s="509">
        <v>12</v>
      </c>
      <c r="E203" s="414"/>
      <c r="F203" s="416"/>
      <c r="G203" s="416"/>
      <c r="H203" s="416"/>
      <c r="I203" s="417"/>
      <c r="J203" s="417"/>
      <c r="K203" s="419"/>
      <c r="L203" s="414"/>
      <c r="M203" s="416"/>
      <c r="N203" s="416"/>
      <c r="O203" s="448"/>
      <c r="P203" s="448"/>
      <c r="Q203" s="416"/>
      <c r="R203" s="416"/>
      <c r="S203" s="416"/>
      <c r="T203" s="416"/>
      <c r="U203" s="416"/>
      <c r="V203" s="417"/>
      <c r="W203" s="419"/>
      <c r="X203" s="414"/>
      <c r="Y203" s="416"/>
      <c r="Z203" s="416"/>
      <c r="AA203" s="448"/>
      <c r="AB203" s="448"/>
      <c r="AC203" s="416"/>
      <c r="AD203" s="416"/>
      <c r="AE203" s="416"/>
      <c r="AF203" s="416"/>
      <c r="AG203" s="416"/>
      <c r="AH203" s="417"/>
      <c r="AI203" s="419"/>
      <c r="AJ203" s="420" t="str">
        <f t="shared" ref="AJ203:AJ266" si="185">IF(L203&gt;0,L203-X203," " )</f>
        <v xml:space="preserve"> </v>
      </c>
      <c r="AK203" s="421" t="str">
        <f t="shared" ref="AK203:AK266" si="186">IF(M203&gt;0,M203-Y203," " )</f>
        <v xml:space="preserve"> </v>
      </c>
      <c r="AL203" s="421" t="str">
        <f t="shared" ref="AL203:AL266" si="187">IF(N203&gt;0,N203-Z203," " )</f>
        <v xml:space="preserve"> </v>
      </c>
      <c r="AM203" s="421" t="str">
        <f t="shared" ref="AM203:AM266" si="188">IF(O203&gt;0,O203-AA203," " )</f>
        <v xml:space="preserve"> </v>
      </c>
      <c r="AN203" s="421" t="str">
        <f t="shared" ref="AN203:AN266" si="189">IF(P203&gt;0,P203-AB203," " )</f>
        <v xml:space="preserve"> </v>
      </c>
      <c r="AO203" s="421" t="str">
        <f t="shared" ref="AO203:AO266" si="190">IF(Q203&gt;0,Q203-AC203," " )</f>
        <v xml:space="preserve"> </v>
      </c>
      <c r="AP203" s="421" t="str">
        <f t="shared" ref="AP203:AP266" si="191">IF(R203&gt;0,R203-AD203," " )</f>
        <v xml:space="preserve"> </v>
      </c>
      <c r="AQ203" s="421" t="str">
        <f t="shared" ref="AQ203:AQ266" si="192">IF(S203&gt;0,S203-AE203," " )</f>
        <v xml:space="preserve"> </v>
      </c>
      <c r="AR203" s="421" t="str">
        <f t="shared" ref="AR203:AR266" si="193">IF(T203&gt;0,T203-AF203," " )</f>
        <v xml:space="preserve"> </v>
      </c>
      <c r="AS203" s="421" t="str">
        <f t="shared" ref="AS203:AS266" si="194">IF(U203&gt;0,U203-AG203," " )</f>
        <v xml:space="preserve"> </v>
      </c>
      <c r="AT203" s="421" t="str">
        <f t="shared" ref="AT203:AT266" si="195">IF(V203&gt;0,V203-AH203," " )</f>
        <v xml:space="preserve"> </v>
      </c>
      <c r="AU203" s="422" t="str">
        <f t="shared" ref="AU203:AU266" si="196">IF(W203&gt;0,W203-AI203," " )</f>
        <v xml:space="preserve"> </v>
      </c>
      <c r="AV203" s="423"/>
      <c r="AW203" s="417"/>
      <c r="AX203" s="419"/>
      <c r="AY203" s="414"/>
      <c r="AZ203" s="417"/>
      <c r="BA203" s="419"/>
      <c r="BB203" s="420" t="str">
        <f t="shared" ref="BB203:BB266" si="197">IF(AS203=" "," ",(AS203-AV203-AY203))</f>
        <v xml:space="preserve"> </v>
      </c>
      <c r="BC203" s="421" t="str">
        <f t="shared" ref="BC203:BC266" si="198">IF(AT203=" "," ",(AT203-AW203-AZ203))</f>
        <v xml:space="preserve"> </v>
      </c>
      <c r="BD203" s="422" t="str">
        <f t="shared" ref="BD203:BD266" si="199">IF(AU203=" "," ",(AU203-AX203-BA203))</f>
        <v xml:space="preserve"> </v>
      </c>
      <c r="BE203" s="176"/>
      <c r="BF203" s="417"/>
      <c r="BG203" s="419"/>
      <c r="BH203" s="178"/>
      <c r="BI203" s="417"/>
      <c r="BJ203" s="419"/>
      <c r="BK203" s="178"/>
      <c r="BL203" s="417"/>
      <c r="BM203" s="419"/>
      <c r="BN203" s="426" t="str">
        <f t="shared" si="177"/>
        <v/>
      </c>
      <c r="BO203" s="427" t="str">
        <f t="shared" si="178"/>
        <v/>
      </c>
      <c r="BP203" s="428" t="str">
        <f t="shared" si="179"/>
        <v/>
      </c>
      <c r="BQ203" s="178"/>
      <c r="BR203" s="417"/>
      <c r="BS203" s="419"/>
      <c r="BT203" s="198">
        <v>175</v>
      </c>
      <c r="BU203" s="177">
        <v>454</v>
      </c>
      <c r="BV203" s="177">
        <v>566</v>
      </c>
      <c r="BW203" s="417">
        <v>624</v>
      </c>
      <c r="BX203" s="417">
        <v>1482</v>
      </c>
      <c r="BY203" s="419">
        <v>743</v>
      </c>
      <c r="BZ203" s="177">
        <v>129</v>
      </c>
      <c r="CA203" s="177">
        <v>140</v>
      </c>
      <c r="CB203" s="177">
        <v>92</v>
      </c>
      <c r="CC203" s="177">
        <v>62</v>
      </c>
      <c r="CD203" s="177">
        <v>80</v>
      </c>
      <c r="CE203" s="177">
        <v>115</v>
      </c>
      <c r="CF203" s="417">
        <v>150</v>
      </c>
      <c r="CG203" s="419">
        <v>158</v>
      </c>
      <c r="CH203" s="178"/>
      <c r="CI203" s="177"/>
      <c r="CJ203" s="177"/>
      <c r="CK203" s="177"/>
      <c r="CL203" s="177"/>
      <c r="CM203" s="177"/>
      <c r="CN203" s="417"/>
      <c r="CO203" s="419"/>
      <c r="CP203" s="421">
        <f t="shared" si="175"/>
        <v>129</v>
      </c>
      <c r="CQ203" s="421">
        <f t="shared" si="176"/>
        <v>140</v>
      </c>
      <c r="CR203" s="421">
        <f t="shared" ref="CR203:CR266" si="200">IF(CB203&gt;0,CB203-CJ203,"")</f>
        <v>92</v>
      </c>
      <c r="CS203" s="421">
        <f t="shared" ref="CS203:CS266" si="201">IF(CC203&gt;0,CC203-CK203,"")</f>
        <v>62</v>
      </c>
      <c r="CT203" s="421">
        <f t="shared" ref="CT203:CT266" si="202">IF(CD203&gt;0,CD203-CL203,"")</f>
        <v>80</v>
      </c>
      <c r="CU203" s="421">
        <f t="shared" ref="CU203:CU266" si="203">IF(CE203&gt;0,CE203-CM203,"")</f>
        <v>115</v>
      </c>
      <c r="CV203" s="421">
        <f t="shared" ref="CV203:CV266" si="204">IF(CF203&gt;0,CF203-CN203,"")</f>
        <v>150</v>
      </c>
      <c r="CW203" s="429">
        <f t="shared" ref="CW203:CW266" si="205">IF(CG203&gt;0,CG203-CO203,"")</f>
        <v>158</v>
      </c>
      <c r="CX203" s="449">
        <v>71</v>
      </c>
      <c r="CY203" s="417">
        <v>102</v>
      </c>
      <c r="CZ203" s="419">
        <v>91</v>
      </c>
      <c r="DA203" s="432">
        <v>7</v>
      </c>
      <c r="DB203" s="417">
        <v>7</v>
      </c>
      <c r="DC203" s="419">
        <v>15</v>
      </c>
      <c r="DD203" s="430">
        <f t="shared" ref="DD203:DD266" si="206">IF(CU203="","",(CU203-CX203-DA203))</f>
        <v>37</v>
      </c>
      <c r="DE203" s="431">
        <f t="shared" ref="DE203:DE266" si="207">IF(CV203="","",(CV203-CY203-DB203))</f>
        <v>41</v>
      </c>
      <c r="DF203" s="428">
        <f t="shared" ref="DF203:DF266" si="208">IF(CW203="","",(CW203-CZ203-DC203))</f>
        <v>52</v>
      </c>
      <c r="DG203" s="450">
        <v>31</v>
      </c>
      <c r="DH203" s="417">
        <v>33</v>
      </c>
      <c r="DI203" s="419">
        <v>41</v>
      </c>
      <c r="DJ203" s="432">
        <v>4</v>
      </c>
      <c r="DK203" s="417">
        <v>13</v>
      </c>
      <c r="DL203" s="419">
        <v>12</v>
      </c>
      <c r="DM203" s="432">
        <v>1</v>
      </c>
      <c r="DN203" s="417">
        <v>1</v>
      </c>
      <c r="DO203" s="419">
        <v>3</v>
      </c>
      <c r="DP203" s="430">
        <f t="shared" si="180"/>
        <v>26</v>
      </c>
      <c r="DQ203" s="431">
        <f t="shared" si="181"/>
        <v>33</v>
      </c>
      <c r="DR203" s="428">
        <f t="shared" si="182"/>
        <v>59</v>
      </c>
      <c r="DS203" s="432">
        <v>71</v>
      </c>
      <c r="DT203" s="417">
        <v>73</v>
      </c>
      <c r="DU203" s="197">
        <v>52</v>
      </c>
      <c r="DV203" s="403"/>
      <c r="DW203" s="669" t="b">
        <f t="shared" si="159"/>
        <v>0</v>
      </c>
      <c r="DX203" s="663" t="b">
        <f t="shared" si="160"/>
        <v>0</v>
      </c>
      <c r="DY203" s="666" t="b">
        <f t="shared" si="161"/>
        <v>1</v>
      </c>
      <c r="DZ203" s="663" t="b">
        <f t="shared" si="162"/>
        <v>0</v>
      </c>
      <c r="EA203" s="663" t="b">
        <f t="shared" si="163"/>
        <v>0</v>
      </c>
      <c r="EB203" s="666" t="b">
        <f t="shared" si="164"/>
        <v>1</v>
      </c>
      <c r="EC203" s="663" t="b">
        <f t="shared" si="165"/>
        <v>0</v>
      </c>
      <c r="ED203" s="663" t="b">
        <f t="shared" si="183"/>
        <v>0</v>
      </c>
      <c r="EE203" s="666" t="b">
        <f t="shared" si="166"/>
        <v>1</v>
      </c>
      <c r="EF203" s="665" t="b">
        <f t="shared" si="167"/>
        <v>1</v>
      </c>
      <c r="EG203" s="663" t="b">
        <f t="shared" si="168"/>
        <v>1</v>
      </c>
      <c r="EH203" s="666" t="b">
        <f t="shared" si="169"/>
        <v>1</v>
      </c>
      <c r="EI203" s="663" t="b">
        <f t="shared" si="170"/>
        <v>1</v>
      </c>
      <c r="EJ203" s="663" t="b">
        <f t="shared" si="171"/>
        <v>1</v>
      </c>
      <c r="EK203" s="666" t="b">
        <f t="shared" si="172"/>
        <v>1</v>
      </c>
      <c r="EL203" s="663" t="b">
        <f t="shared" si="173"/>
        <v>1</v>
      </c>
      <c r="EM203" s="663" t="b">
        <f t="shared" si="184"/>
        <v>1</v>
      </c>
      <c r="EN203" s="666" t="b">
        <f t="shared" si="174"/>
        <v>1</v>
      </c>
      <c r="EO203" s="403"/>
    </row>
    <row r="204" spans="1:145">
      <c r="A204" s="504" t="s">
        <v>492</v>
      </c>
      <c r="B204" s="216" t="s">
        <v>515</v>
      </c>
      <c r="C204" s="215">
        <v>157438</v>
      </c>
      <c r="D204" s="507">
        <v>12</v>
      </c>
      <c r="E204" s="414"/>
      <c r="F204" s="416"/>
      <c r="G204" s="416"/>
      <c r="H204" s="416"/>
      <c r="I204" s="417"/>
      <c r="J204" s="417"/>
      <c r="K204" s="419"/>
      <c r="L204" s="414"/>
      <c r="M204" s="416"/>
      <c r="N204" s="416"/>
      <c r="O204" s="448"/>
      <c r="P204" s="448"/>
      <c r="Q204" s="416"/>
      <c r="R204" s="416"/>
      <c r="S204" s="416"/>
      <c r="T204" s="416"/>
      <c r="U204" s="416"/>
      <c r="V204" s="417"/>
      <c r="W204" s="419"/>
      <c r="X204" s="414"/>
      <c r="Y204" s="416"/>
      <c r="Z204" s="416"/>
      <c r="AA204" s="448"/>
      <c r="AB204" s="448"/>
      <c r="AC204" s="416"/>
      <c r="AD204" s="416"/>
      <c r="AE204" s="416"/>
      <c r="AF204" s="416"/>
      <c r="AG204" s="416"/>
      <c r="AH204" s="417"/>
      <c r="AI204" s="419"/>
      <c r="AJ204" s="420" t="str">
        <f t="shared" si="185"/>
        <v xml:space="preserve"> </v>
      </c>
      <c r="AK204" s="421" t="str">
        <f t="shared" si="186"/>
        <v xml:space="preserve"> </v>
      </c>
      <c r="AL204" s="421" t="str">
        <f t="shared" si="187"/>
        <v xml:space="preserve"> </v>
      </c>
      <c r="AM204" s="421" t="str">
        <f t="shared" si="188"/>
        <v xml:space="preserve"> </v>
      </c>
      <c r="AN204" s="421" t="str">
        <f t="shared" si="189"/>
        <v xml:space="preserve"> </v>
      </c>
      <c r="AO204" s="421" t="str">
        <f t="shared" si="190"/>
        <v xml:space="preserve"> </v>
      </c>
      <c r="AP204" s="421" t="str">
        <f t="shared" si="191"/>
        <v xml:space="preserve"> </v>
      </c>
      <c r="AQ204" s="421" t="str">
        <f t="shared" si="192"/>
        <v xml:space="preserve"> </v>
      </c>
      <c r="AR204" s="421" t="str">
        <f t="shared" si="193"/>
        <v xml:space="preserve"> </v>
      </c>
      <c r="AS204" s="421" t="str">
        <f t="shared" si="194"/>
        <v xml:space="preserve"> </v>
      </c>
      <c r="AT204" s="421" t="str">
        <f t="shared" si="195"/>
        <v xml:space="preserve"> </v>
      </c>
      <c r="AU204" s="422" t="str">
        <f t="shared" si="196"/>
        <v xml:space="preserve"> </v>
      </c>
      <c r="AV204" s="423"/>
      <c r="AW204" s="417"/>
      <c r="AX204" s="419"/>
      <c r="AY204" s="414"/>
      <c r="AZ204" s="417"/>
      <c r="BA204" s="419"/>
      <c r="BB204" s="420" t="str">
        <f t="shared" si="197"/>
        <v xml:space="preserve"> </v>
      </c>
      <c r="BC204" s="421" t="str">
        <f t="shared" si="198"/>
        <v xml:space="preserve"> </v>
      </c>
      <c r="BD204" s="422" t="str">
        <f t="shared" si="199"/>
        <v xml:space="preserve"> </v>
      </c>
      <c r="BE204" s="176"/>
      <c r="BF204" s="417"/>
      <c r="BG204" s="419"/>
      <c r="BH204" s="178"/>
      <c r="BI204" s="417"/>
      <c r="BJ204" s="419"/>
      <c r="BK204" s="178"/>
      <c r="BL204" s="417"/>
      <c r="BM204" s="419"/>
      <c r="BN204" s="426" t="str">
        <f t="shared" si="177"/>
        <v/>
      </c>
      <c r="BO204" s="427" t="str">
        <f t="shared" si="178"/>
        <v/>
      </c>
      <c r="BP204" s="428" t="str">
        <f t="shared" si="179"/>
        <v/>
      </c>
      <c r="BQ204" s="178"/>
      <c r="BR204" s="417"/>
      <c r="BS204" s="419"/>
      <c r="BT204" s="198">
        <v>307</v>
      </c>
      <c r="BU204" s="177">
        <v>416</v>
      </c>
      <c r="BV204" s="177">
        <v>714</v>
      </c>
      <c r="BW204" s="417">
        <v>834</v>
      </c>
      <c r="BX204" s="417">
        <v>597</v>
      </c>
      <c r="BY204" s="419">
        <v>626</v>
      </c>
      <c r="BZ204" s="177">
        <v>147</v>
      </c>
      <c r="CA204" s="177">
        <v>159</v>
      </c>
      <c r="CB204" s="177">
        <v>131</v>
      </c>
      <c r="CC204" s="177">
        <v>100</v>
      </c>
      <c r="CD204" s="177">
        <v>124</v>
      </c>
      <c r="CE204" s="177">
        <v>123</v>
      </c>
      <c r="CF204" s="417">
        <v>176</v>
      </c>
      <c r="CG204" s="419">
        <v>153</v>
      </c>
      <c r="CH204" s="178"/>
      <c r="CI204" s="177"/>
      <c r="CJ204" s="177"/>
      <c r="CK204" s="177"/>
      <c r="CL204" s="177"/>
      <c r="CM204" s="177"/>
      <c r="CN204" s="417"/>
      <c r="CO204" s="419"/>
      <c r="CP204" s="421">
        <f t="shared" si="175"/>
        <v>147</v>
      </c>
      <c r="CQ204" s="421">
        <f t="shared" si="176"/>
        <v>159</v>
      </c>
      <c r="CR204" s="421">
        <f t="shared" si="200"/>
        <v>131</v>
      </c>
      <c r="CS204" s="421">
        <f t="shared" si="201"/>
        <v>100</v>
      </c>
      <c r="CT204" s="421">
        <f t="shared" si="202"/>
        <v>124</v>
      </c>
      <c r="CU204" s="421">
        <f t="shared" si="203"/>
        <v>123</v>
      </c>
      <c r="CV204" s="421">
        <f t="shared" si="204"/>
        <v>176</v>
      </c>
      <c r="CW204" s="429">
        <f t="shared" si="205"/>
        <v>153</v>
      </c>
      <c r="CX204" s="449">
        <v>81</v>
      </c>
      <c r="CY204" s="417">
        <v>115</v>
      </c>
      <c r="CZ204" s="419">
        <v>104</v>
      </c>
      <c r="DA204" s="432">
        <v>5</v>
      </c>
      <c r="DB204" s="417">
        <v>10</v>
      </c>
      <c r="DC204" s="419">
        <v>7</v>
      </c>
      <c r="DD204" s="430">
        <f t="shared" si="206"/>
        <v>37</v>
      </c>
      <c r="DE204" s="431">
        <f t="shared" si="207"/>
        <v>51</v>
      </c>
      <c r="DF204" s="428">
        <f t="shared" si="208"/>
        <v>42</v>
      </c>
      <c r="DG204" s="450">
        <v>35</v>
      </c>
      <c r="DH204" s="417">
        <v>37</v>
      </c>
      <c r="DI204" s="419">
        <v>36</v>
      </c>
      <c r="DJ204" s="432">
        <v>7</v>
      </c>
      <c r="DK204" s="417">
        <v>13</v>
      </c>
      <c r="DL204" s="419">
        <v>17</v>
      </c>
      <c r="DM204" s="432">
        <v>2</v>
      </c>
      <c r="DN204" s="417">
        <v>11</v>
      </c>
      <c r="DO204" s="419">
        <v>8</v>
      </c>
      <c r="DP204" s="430">
        <f t="shared" si="180"/>
        <v>56</v>
      </c>
      <c r="DQ204" s="431">
        <f t="shared" si="181"/>
        <v>63</v>
      </c>
      <c r="DR204" s="428">
        <f t="shared" si="182"/>
        <v>62</v>
      </c>
      <c r="DS204" s="432">
        <v>52</v>
      </c>
      <c r="DT204" s="417">
        <v>67</v>
      </c>
      <c r="DU204" s="197">
        <v>45</v>
      </c>
      <c r="DV204" s="403"/>
      <c r="DW204" s="669" t="b">
        <f t="shared" si="159"/>
        <v>0</v>
      </c>
      <c r="DX204" s="663" t="b">
        <f t="shared" si="160"/>
        <v>0</v>
      </c>
      <c r="DY204" s="666" t="b">
        <f t="shared" si="161"/>
        <v>1</v>
      </c>
      <c r="DZ204" s="663" t="b">
        <f t="shared" si="162"/>
        <v>0</v>
      </c>
      <c r="EA204" s="663" t="b">
        <f t="shared" si="163"/>
        <v>0</v>
      </c>
      <c r="EB204" s="666" t="b">
        <f t="shared" si="164"/>
        <v>1</v>
      </c>
      <c r="EC204" s="663" t="b">
        <f t="shared" si="165"/>
        <v>0</v>
      </c>
      <c r="ED204" s="663" t="b">
        <f t="shared" si="183"/>
        <v>0</v>
      </c>
      <c r="EE204" s="666" t="b">
        <f t="shared" si="166"/>
        <v>1</v>
      </c>
      <c r="EF204" s="665" t="b">
        <f t="shared" si="167"/>
        <v>1</v>
      </c>
      <c r="EG204" s="663" t="b">
        <f t="shared" si="168"/>
        <v>1</v>
      </c>
      <c r="EH204" s="666" t="b">
        <f t="shared" si="169"/>
        <v>1</v>
      </c>
      <c r="EI204" s="663" t="b">
        <f t="shared" si="170"/>
        <v>1</v>
      </c>
      <c r="EJ204" s="663" t="b">
        <f t="shared" si="171"/>
        <v>1</v>
      </c>
      <c r="EK204" s="666" t="b">
        <f t="shared" si="172"/>
        <v>1</v>
      </c>
      <c r="EL204" s="663" t="b">
        <f t="shared" si="173"/>
        <v>1</v>
      </c>
      <c r="EM204" s="663" t="b">
        <f t="shared" si="184"/>
        <v>1</v>
      </c>
      <c r="EN204" s="666" t="b">
        <f t="shared" si="174"/>
        <v>1</v>
      </c>
      <c r="EO204" s="403"/>
    </row>
    <row r="205" spans="1:145">
      <c r="A205" s="510" t="s">
        <v>517</v>
      </c>
      <c r="B205" s="511" t="s">
        <v>990</v>
      </c>
      <c r="C205" s="510">
        <v>159391</v>
      </c>
      <c r="D205" s="512">
        <v>1</v>
      </c>
      <c r="E205" s="414">
        <v>6275</v>
      </c>
      <c r="F205" s="416">
        <v>6264</v>
      </c>
      <c r="G205" s="416">
        <v>6562</v>
      </c>
      <c r="H205" s="416">
        <v>5806</v>
      </c>
      <c r="I205" s="417">
        <v>5209</v>
      </c>
      <c r="J205" s="417">
        <v>5257</v>
      </c>
      <c r="K205" s="419">
        <v>5968</v>
      </c>
      <c r="L205" s="414">
        <v>4442</v>
      </c>
      <c r="M205" s="416">
        <v>5068</v>
      </c>
      <c r="N205" s="416">
        <v>5167</v>
      </c>
      <c r="O205" s="448">
        <v>5072</v>
      </c>
      <c r="P205" s="448">
        <v>5220</v>
      </c>
      <c r="Q205" s="416">
        <v>5173</v>
      </c>
      <c r="R205" s="416">
        <v>5366</v>
      </c>
      <c r="S205" s="416">
        <v>5697</v>
      </c>
      <c r="T205" s="416">
        <v>4969</v>
      </c>
      <c r="U205" s="416">
        <v>4502</v>
      </c>
      <c r="V205" s="417">
        <v>4588</v>
      </c>
      <c r="W205" s="419">
        <v>5134</v>
      </c>
      <c r="X205" s="414"/>
      <c r="Y205" s="416"/>
      <c r="Z205" s="416"/>
      <c r="AA205" s="448"/>
      <c r="AB205" s="448"/>
      <c r="AC205" s="416"/>
      <c r="AD205" s="416"/>
      <c r="AE205" s="416"/>
      <c r="AF205" s="416"/>
      <c r="AG205" s="416"/>
      <c r="AH205" s="417"/>
      <c r="AI205" s="419"/>
      <c r="AJ205" s="420">
        <f t="shared" si="185"/>
        <v>4442</v>
      </c>
      <c r="AK205" s="421">
        <f t="shared" si="186"/>
        <v>5068</v>
      </c>
      <c r="AL205" s="421">
        <f t="shared" si="187"/>
        <v>5167</v>
      </c>
      <c r="AM205" s="421">
        <f t="shared" si="188"/>
        <v>5072</v>
      </c>
      <c r="AN205" s="421">
        <f t="shared" si="189"/>
        <v>5220</v>
      </c>
      <c r="AO205" s="421">
        <f t="shared" si="190"/>
        <v>5173</v>
      </c>
      <c r="AP205" s="421">
        <f t="shared" si="191"/>
        <v>5366</v>
      </c>
      <c r="AQ205" s="421">
        <f t="shared" si="192"/>
        <v>5697</v>
      </c>
      <c r="AR205" s="421">
        <f t="shared" si="193"/>
        <v>4969</v>
      </c>
      <c r="AS205" s="421">
        <f t="shared" si="194"/>
        <v>4502</v>
      </c>
      <c r="AT205" s="421">
        <f t="shared" si="195"/>
        <v>4588</v>
      </c>
      <c r="AU205" s="422">
        <f t="shared" si="196"/>
        <v>5134</v>
      </c>
      <c r="AV205" s="423">
        <v>3799</v>
      </c>
      <c r="AW205" s="417">
        <v>3904</v>
      </c>
      <c r="AX205" s="419">
        <v>4271</v>
      </c>
      <c r="AY205" s="414">
        <v>308</v>
      </c>
      <c r="AZ205" s="417">
        <v>293</v>
      </c>
      <c r="BA205" s="419">
        <v>342</v>
      </c>
      <c r="BB205" s="420">
        <f t="shared" si="197"/>
        <v>395</v>
      </c>
      <c r="BC205" s="421">
        <f t="shared" si="198"/>
        <v>391</v>
      </c>
      <c r="BD205" s="422">
        <f t="shared" si="199"/>
        <v>521</v>
      </c>
      <c r="BE205" s="176">
        <v>3013</v>
      </c>
      <c r="BF205" s="417">
        <v>3016</v>
      </c>
      <c r="BG205" s="419">
        <v>3089</v>
      </c>
      <c r="BH205" s="178">
        <v>244</v>
      </c>
      <c r="BI205" s="417">
        <v>240</v>
      </c>
      <c r="BJ205" s="419">
        <v>235</v>
      </c>
      <c r="BK205" s="178">
        <v>615</v>
      </c>
      <c r="BL205" s="417">
        <v>636</v>
      </c>
      <c r="BM205" s="419">
        <v>621</v>
      </c>
      <c r="BN205" s="426">
        <f t="shared" si="177"/>
        <v>1348</v>
      </c>
      <c r="BO205" s="427">
        <f t="shared" si="178"/>
        <v>1281</v>
      </c>
      <c r="BP205" s="428">
        <f t="shared" si="179"/>
        <v>1421</v>
      </c>
      <c r="BQ205" s="178">
        <v>2687</v>
      </c>
      <c r="BR205" s="417">
        <v>3013</v>
      </c>
      <c r="BS205" s="419">
        <v>3081</v>
      </c>
      <c r="BT205" s="198"/>
      <c r="BU205" s="177"/>
      <c r="BV205" s="177"/>
      <c r="BW205" s="417"/>
      <c r="BX205" s="417"/>
      <c r="BY205" s="419"/>
      <c r="BZ205" s="178"/>
      <c r="CA205" s="177"/>
      <c r="CB205" s="177"/>
      <c r="CC205" s="177"/>
      <c r="CD205" s="177"/>
      <c r="CE205" s="177"/>
      <c r="CF205" s="417"/>
      <c r="CG205" s="419"/>
      <c r="CH205" s="178"/>
      <c r="CI205" s="177"/>
      <c r="CJ205" s="177"/>
      <c r="CK205" s="177"/>
      <c r="CL205" s="177"/>
      <c r="CM205" s="177"/>
      <c r="CN205" s="417"/>
      <c r="CO205" s="419"/>
      <c r="CP205" s="420"/>
      <c r="CQ205" s="421"/>
      <c r="CR205" s="421" t="str">
        <f t="shared" si="200"/>
        <v/>
      </c>
      <c r="CS205" s="421" t="str">
        <f t="shared" si="201"/>
        <v/>
      </c>
      <c r="CT205" s="421" t="str">
        <f t="shared" si="202"/>
        <v/>
      </c>
      <c r="CU205" s="421" t="str">
        <f t="shared" si="203"/>
        <v/>
      </c>
      <c r="CV205" s="421" t="str">
        <f t="shared" si="204"/>
        <v/>
      </c>
      <c r="CW205" s="429" t="str">
        <f t="shared" si="205"/>
        <v/>
      </c>
      <c r="CX205" s="449"/>
      <c r="CY205" s="417"/>
      <c r="CZ205" s="419"/>
      <c r="DA205" s="432"/>
      <c r="DB205" s="417"/>
      <c r="DC205" s="419"/>
      <c r="DD205" s="430" t="str">
        <f t="shared" si="206"/>
        <v/>
      </c>
      <c r="DE205" s="431" t="str">
        <f t="shared" si="207"/>
        <v/>
      </c>
      <c r="DF205" s="428" t="str">
        <f t="shared" si="208"/>
        <v/>
      </c>
      <c r="DG205" s="450"/>
      <c r="DH205" s="417"/>
      <c r="DI205" s="419"/>
      <c r="DJ205" s="432"/>
      <c r="DK205" s="417"/>
      <c r="DL205" s="419"/>
      <c r="DM205" s="432"/>
      <c r="DN205" s="417"/>
      <c r="DO205" s="419"/>
      <c r="DP205" s="430" t="str">
        <f t="shared" si="180"/>
        <v/>
      </c>
      <c r="DQ205" s="431" t="str">
        <f t="shared" si="181"/>
        <v/>
      </c>
      <c r="DR205" s="428" t="str">
        <f t="shared" si="182"/>
        <v/>
      </c>
      <c r="DS205" s="432"/>
      <c r="DT205" s="417"/>
      <c r="DU205" s="197"/>
      <c r="DV205" s="410"/>
      <c r="DW205" s="669" t="b">
        <f t="shared" si="159"/>
        <v>1</v>
      </c>
      <c r="DX205" s="663" t="b">
        <f t="shared" si="160"/>
        <v>1</v>
      </c>
      <c r="DY205" s="666" t="b">
        <f t="shared" si="161"/>
        <v>1</v>
      </c>
      <c r="DZ205" s="663" t="b">
        <f t="shared" si="162"/>
        <v>1</v>
      </c>
      <c r="EA205" s="663" t="b">
        <f t="shared" si="163"/>
        <v>1</v>
      </c>
      <c r="EB205" s="666" t="b">
        <f t="shared" si="164"/>
        <v>1</v>
      </c>
      <c r="EC205" s="663" t="b">
        <f t="shared" si="165"/>
        <v>1</v>
      </c>
      <c r="ED205" s="663" t="b">
        <f t="shared" si="183"/>
        <v>1</v>
      </c>
      <c r="EE205" s="666" t="b">
        <f t="shared" si="166"/>
        <v>1</v>
      </c>
      <c r="EF205" s="665" t="b">
        <f t="shared" si="167"/>
        <v>0</v>
      </c>
      <c r="EG205" s="663" t="b">
        <f t="shared" si="168"/>
        <v>0</v>
      </c>
      <c r="EH205" s="666" t="b">
        <f t="shared" si="169"/>
        <v>1</v>
      </c>
      <c r="EI205" s="663" t="b">
        <f t="shared" si="170"/>
        <v>0</v>
      </c>
      <c r="EJ205" s="663" t="b">
        <f t="shared" si="171"/>
        <v>0</v>
      </c>
      <c r="EK205" s="666" t="b">
        <f t="shared" si="172"/>
        <v>1</v>
      </c>
      <c r="EL205" s="663" t="b">
        <f t="shared" si="173"/>
        <v>0</v>
      </c>
      <c r="EM205" s="663" t="b">
        <f t="shared" si="184"/>
        <v>0</v>
      </c>
      <c r="EN205" s="666" t="b">
        <f t="shared" si="174"/>
        <v>1</v>
      </c>
      <c r="EO205" s="401"/>
    </row>
    <row r="206" spans="1:145">
      <c r="A206" s="510" t="s">
        <v>517</v>
      </c>
      <c r="B206" s="511" t="s">
        <v>518</v>
      </c>
      <c r="C206" s="510">
        <v>159647</v>
      </c>
      <c r="D206" s="512">
        <v>2</v>
      </c>
      <c r="E206" s="414">
        <v>1641</v>
      </c>
      <c r="F206" s="416">
        <v>2633</v>
      </c>
      <c r="G206" s="416">
        <v>2412</v>
      </c>
      <c r="H206" s="416">
        <v>2320</v>
      </c>
      <c r="I206" s="417">
        <v>2172</v>
      </c>
      <c r="J206" s="417">
        <v>1963</v>
      </c>
      <c r="K206" s="419">
        <v>1898</v>
      </c>
      <c r="L206" s="414">
        <v>1427</v>
      </c>
      <c r="M206" s="416">
        <v>1672</v>
      </c>
      <c r="N206" s="416">
        <v>1763</v>
      </c>
      <c r="O206" s="448">
        <v>1843</v>
      </c>
      <c r="P206" s="448">
        <v>1824</v>
      </c>
      <c r="Q206" s="416">
        <v>1969</v>
      </c>
      <c r="R206" s="416">
        <v>1962</v>
      </c>
      <c r="S206" s="416">
        <v>1646</v>
      </c>
      <c r="T206" s="416">
        <v>1656</v>
      </c>
      <c r="U206" s="416">
        <v>1624</v>
      </c>
      <c r="V206" s="417">
        <v>1525</v>
      </c>
      <c r="W206" s="419">
        <v>1509</v>
      </c>
      <c r="X206" s="414"/>
      <c r="Y206" s="416"/>
      <c r="Z206" s="416"/>
      <c r="AA206" s="448"/>
      <c r="AB206" s="448"/>
      <c r="AC206" s="416"/>
      <c r="AD206" s="416"/>
      <c r="AE206" s="416"/>
      <c r="AF206" s="416"/>
      <c r="AG206" s="416"/>
      <c r="AH206" s="417"/>
      <c r="AI206" s="419"/>
      <c r="AJ206" s="420">
        <f t="shared" si="185"/>
        <v>1427</v>
      </c>
      <c r="AK206" s="421">
        <f t="shared" si="186"/>
        <v>1672</v>
      </c>
      <c r="AL206" s="421">
        <f t="shared" si="187"/>
        <v>1763</v>
      </c>
      <c r="AM206" s="421">
        <f t="shared" si="188"/>
        <v>1843</v>
      </c>
      <c r="AN206" s="421">
        <f t="shared" si="189"/>
        <v>1824</v>
      </c>
      <c r="AO206" s="421">
        <f t="shared" si="190"/>
        <v>1969</v>
      </c>
      <c r="AP206" s="421">
        <f t="shared" si="191"/>
        <v>1962</v>
      </c>
      <c r="AQ206" s="421">
        <f t="shared" si="192"/>
        <v>1646</v>
      </c>
      <c r="AR206" s="421">
        <f t="shared" si="193"/>
        <v>1656</v>
      </c>
      <c r="AS206" s="421">
        <f t="shared" si="194"/>
        <v>1624</v>
      </c>
      <c r="AT206" s="421">
        <f t="shared" si="195"/>
        <v>1525</v>
      </c>
      <c r="AU206" s="422">
        <f t="shared" si="196"/>
        <v>1509</v>
      </c>
      <c r="AV206" s="423">
        <v>1160</v>
      </c>
      <c r="AW206" s="417">
        <v>1096</v>
      </c>
      <c r="AX206" s="419">
        <v>1122</v>
      </c>
      <c r="AY206" s="414">
        <v>165</v>
      </c>
      <c r="AZ206" s="417">
        <v>171</v>
      </c>
      <c r="BA206" s="419">
        <v>154</v>
      </c>
      <c r="BB206" s="420">
        <f t="shared" si="197"/>
        <v>299</v>
      </c>
      <c r="BC206" s="421">
        <f t="shared" si="198"/>
        <v>258</v>
      </c>
      <c r="BD206" s="422">
        <f t="shared" si="199"/>
        <v>233</v>
      </c>
      <c r="BE206" s="176">
        <v>821</v>
      </c>
      <c r="BF206" s="417">
        <v>899</v>
      </c>
      <c r="BG206" s="419">
        <v>870</v>
      </c>
      <c r="BH206" s="178">
        <v>80</v>
      </c>
      <c r="BI206" s="417">
        <v>84</v>
      </c>
      <c r="BJ206" s="419">
        <v>78</v>
      </c>
      <c r="BK206" s="178">
        <v>358</v>
      </c>
      <c r="BL206" s="417">
        <v>370</v>
      </c>
      <c r="BM206" s="419">
        <v>397</v>
      </c>
      <c r="BN206" s="426">
        <f t="shared" si="177"/>
        <v>565</v>
      </c>
      <c r="BO206" s="427">
        <f t="shared" si="178"/>
        <v>616</v>
      </c>
      <c r="BP206" s="428">
        <f t="shared" si="179"/>
        <v>617</v>
      </c>
      <c r="BQ206" s="178">
        <v>747</v>
      </c>
      <c r="BR206" s="417">
        <v>862</v>
      </c>
      <c r="BS206" s="419">
        <v>885</v>
      </c>
      <c r="BT206" s="198"/>
      <c r="BU206" s="177"/>
      <c r="BV206" s="177"/>
      <c r="BW206" s="417"/>
      <c r="BX206" s="417"/>
      <c r="BY206" s="419"/>
      <c r="BZ206" s="178"/>
      <c r="CA206" s="177"/>
      <c r="CB206" s="177"/>
      <c r="CC206" s="177"/>
      <c r="CD206" s="177"/>
      <c r="CE206" s="177"/>
      <c r="CF206" s="417"/>
      <c r="CG206" s="419"/>
      <c r="CH206" s="178"/>
      <c r="CI206" s="177"/>
      <c r="CJ206" s="177"/>
      <c r="CK206" s="177"/>
      <c r="CL206" s="177"/>
      <c r="CM206" s="177"/>
      <c r="CN206" s="417"/>
      <c r="CO206" s="419"/>
      <c r="CP206" s="420"/>
      <c r="CQ206" s="421"/>
      <c r="CR206" s="421" t="str">
        <f t="shared" si="200"/>
        <v/>
      </c>
      <c r="CS206" s="421" t="str">
        <f t="shared" si="201"/>
        <v/>
      </c>
      <c r="CT206" s="421" t="str">
        <f t="shared" si="202"/>
        <v/>
      </c>
      <c r="CU206" s="421" t="str">
        <f t="shared" si="203"/>
        <v/>
      </c>
      <c r="CV206" s="421" t="str">
        <f t="shared" si="204"/>
        <v/>
      </c>
      <c r="CW206" s="429" t="str">
        <f t="shared" si="205"/>
        <v/>
      </c>
      <c r="CX206" s="449"/>
      <c r="CY206" s="417"/>
      <c r="CZ206" s="419"/>
      <c r="DA206" s="432"/>
      <c r="DB206" s="417"/>
      <c r="DC206" s="419"/>
      <c r="DD206" s="430" t="str">
        <f t="shared" si="206"/>
        <v/>
      </c>
      <c r="DE206" s="431" t="str">
        <f t="shared" si="207"/>
        <v/>
      </c>
      <c r="DF206" s="428" t="str">
        <f t="shared" si="208"/>
        <v/>
      </c>
      <c r="DG206" s="450"/>
      <c r="DH206" s="417"/>
      <c r="DI206" s="419"/>
      <c r="DJ206" s="432"/>
      <c r="DK206" s="417"/>
      <c r="DL206" s="419"/>
      <c r="DM206" s="432"/>
      <c r="DN206" s="417"/>
      <c r="DO206" s="419"/>
      <c r="DP206" s="430" t="str">
        <f t="shared" si="180"/>
        <v/>
      </c>
      <c r="DQ206" s="431" t="str">
        <f t="shared" si="181"/>
        <v/>
      </c>
      <c r="DR206" s="428" t="str">
        <f t="shared" si="182"/>
        <v/>
      </c>
      <c r="DS206" s="432"/>
      <c r="DT206" s="417"/>
      <c r="DU206" s="197"/>
      <c r="DV206" s="410"/>
      <c r="DW206" s="669" t="b">
        <f t="shared" si="159"/>
        <v>1</v>
      </c>
      <c r="DX206" s="663" t="b">
        <f t="shared" si="160"/>
        <v>1</v>
      </c>
      <c r="DY206" s="666" t="b">
        <f t="shared" si="161"/>
        <v>1</v>
      </c>
      <c r="DZ206" s="663" t="b">
        <f t="shared" si="162"/>
        <v>1</v>
      </c>
      <c r="EA206" s="663" t="b">
        <f t="shared" si="163"/>
        <v>1</v>
      </c>
      <c r="EB206" s="666" t="b">
        <f t="shared" si="164"/>
        <v>1</v>
      </c>
      <c r="EC206" s="663" t="b">
        <f t="shared" si="165"/>
        <v>1</v>
      </c>
      <c r="ED206" s="663" t="b">
        <f t="shared" si="183"/>
        <v>1</v>
      </c>
      <c r="EE206" s="666" t="b">
        <f t="shared" si="166"/>
        <v>1</v>
      </c>
      <c r="EF206" s="665" t="b">
        <f t="shared" si="167"/>
        <v>0</v>
      </c>
      <c r="EG206" s="663" t="b">
        <f t="shared" si="168"/>
        <v>0</v>
      </c>
      <c r="EH206" s="666" t="b">
        <f t="shared" si="169"/>
        <v>1</v>
      </c>
      <c r="EI206" s="663" t="b">
        <f t="shared" si="170"/>
        <v>0</v>
      </c>
      <c r="EJ206" s="663" t="b">
        <f t="shared" si="171"/>
        <v>0</v>
      </c>
      <c r="EK206" s="666" t="b">
        <f t="shared" si="172"/>
        <v>1</v>
      </c>
      <c r="EL206" s="663" t="b">
        <f t="shared" si="173"/>
        <v>0</v>
      </c>
      <c r="EM206" s="663" t="b">
        <f t="shared" si="184"/>
        <v>0</v>
      </c>
      <c r="EN206" s="666" t="b">
        <f t="shared" si="174"/>
        <v>1</v>
      </c>
      <c r="EO206" s="401"/>
    </row>
    <row r="207" spans="1:145">
      <c r="A207" s="510" t="s">
        <v>517</v>
      </c>
      <c r="B207" s="511" t="s">
        <v>519</v>
      </c>
      <c r="C207" s="510">
        <v>160658</v>
      </c>
      <c r="D207" s="512">
        <v>2</v>
      </c>
      <c r="E207" s="414">
        <v>3236</v>
      </c>
      <c r="F207" s="416">
        <v>3482</v>
      </c>
      <c r="G207" s="416">
        <v>3587</v>
      </c>
      <c r="H207" s="416">
        <v>3518</v>
      </c>
      <c r="I207" s="417">
        <v>3452</v>
      </c>
      <c r="J207" s="417">
        <v>3414</v>
      </c>
      <c r="K207" s="419">
        <v>3185</v>
      </c>
      <c r="L207" s="414">
        <v>2776</v>
      </c>
      <c r="M207" s="416">
        <v>2961</v>
      </c>
      <c r="N207" s="416">
        <v>2414</v>
      </c>
      <c r="O207" s="448">
        <v>2305</v>
      </c>
      <c r="P207" s="448">
        <v>2322</v>
      </c>
      <c r="Q207" s="416">
        <v>2395</v>
      </c>
      <c r="R207" s="416">
        <v>2595</v>
      </c>
      <c r="S207" s="416">
        <v>2644</v>
      </c>
      <c r="T207" s="416">
        <v>2703</v>
      </c>
      <c r="U207" s="416">
        <v>2784</v>
      </c>
      <c r="V207" s="417">
        <v>2662</v>
      </c>
      <c r="W207" s="419">
        <v>2545</v>
      </c>
      <c r="X207" s="414"/>
      <c r="Y207" s="416"/>
      <c r="Z207" s="416"/>
      <c r="AA207" s="448"/>
      <c r="AB207" s="448"/>
      <c r="AC207" s="416"/>
      <c r="AD207" s="416"/>
      <c r="AE207" s="416"/>
      <c r="AF207" s="416"/>
      <c r="AG207" s="416"/>
      <c r="AH207" s="417"/>
      <c r="AI207" s="419"/>
      <c r="AJ207" s="420">
        <f t="shared" si="185"/>
        <v>2776</v>
      </c>
      <c r="AK207" s="421">
        <f t="shared" si="186"/>
        <v>2961</v>
      </c>
      <c r="AL207" s="421">
        <f t="shared" si="187"/>
        <v>2414</v>
      </c>
      <c r="AM207" s="421">
        <f t="shared" si="188"/>
        <v>2305</v>
      </c>
      <c r="AN207" s="421">
        <f t="shared" si="189"/>
        <v>2322</v>
      </c>
      <c r="AO207" s="421">
        <f t="shared" si="190"/>
        <v>2395</v>
      </c>
      <c r="AP207" s="421">
        <f t="shared" si="191"/>
        <v>2595</v>
      </c>
      <c r="AQ207" s="421">
        <f t="shared" si="192"/>
        <v>2644</v>
      </c>
      <c r="AR207" s="421">
        <f t="shared" si="193"/>
        <v>2703</v>
      </c>
      <c r="AS207" s="421">
        <f t="shared" si="194"/>
        <v>2784</v>
      </c>
      <c r="AT207" s="421">
        <f t="shared" si="195"/>
        <v>2662</v>
      </c>
      <c r="AU207" s="422">
        <f t="shared" si="196"/>
        <v>2545</v>
      </c>
      <c r="AV207" s="423">
        <v>2076</v>
      </c>
      <c r="AW207" s="417">
        <v>1953</v>
      </c>
      <c r="AX207" s="419">
        <v>1931</v>
      </c>
      <c r="AY207" s="414">
        <v>262</v>
      </c>
      <c r="AZ207" s="417">
        <v>273</v>
      </c>
      <c r="BA207" s="419">
        <v>244</v>
      </c>
      <c r="BB207" s="420">
        <f t="shared" si="197"/>
        <v>446</v>
      </c>
      <c r="BC207" s="421">
        <f t="shared" si="198"/>
        <v>436</v>
      </c>
      <c r="BD207" s="422">
        <f t="shared" si="199"/>
        <v>370</v>
      </c>
      <c r="BE207" s="176">
        <v>932</v>
      </c>
      <c r="BF207" s="417">
        <v>956</v>
      </c>
      <c r="BG207" s="419">
        <v>1070</v>
      </c>
      <c r="BH207" s="178">
        <v>223</v>
      </c>
      <c r="BI207" s="417">
        <v>278</v>
      </c>
      <c r="BJ207" s="419">
        <v>244</v>
      </c>
      <c r="BK207" s="178">
        <v>403</v>
      </c>
      <c r="BL207" s="417">
        <v>454</v>
      </c>
      <c r="BM207" s="419">
        <v>478</v>
      </c>
      <c r="BN207" s="426">
        <f t="shared" si="177"/>
        <v>764</v>
      </c>
      <c r="BO207" s="427">
        <f t="shared" si="178"/>
        <v>707</v>
      </c>
      <c r="BP207" s="428">
        <f t="shared" si="179"/>
        <v>803</v>
      </c>
      <c r="BQ207" s="178">
        <v>1029</v>
      </c>
      <c r="BR207" s="417">
        <v>1148</v>
      </c>
      <c r="BS207" s="419">
        <v>1102</v>
      </c>
      <c r="BT207" s="198"/>
      <c r="BU207" s="177"/>
      <c r="BV207" s="177"/>
      <c r="BW207" s="417"/>
      <c r="BX207" s="417"/>
      <c r="BY207" s="419"/>
      <c r="BZ207" s="178"/>
      <c r="CA207" s="177"/>
      <c r="CB207" s="177"/>
      <c r="CC207" s="177"/>
      <c r="CD207" s="177"/>
      <c r="CE207" s="177"/>
      <c r="CF207" s="417"/>
      <c r="CG207" s="419"/>
      <c r="CH207" s="178"/>
      <c r="CI207" s="177"/>
      <c r="CJ207" s="177"/>
      <c r="CK207" s="177"/>
      <c r="CL207" s="177"/>
      <c r="CM207" s="177"/>
      <c r="CN207" s="417"/>
      <c r="CO207" s="419"/>
      <c r="CP207" s="420"/>
      <c r="CQ207" s="421"/>
      <c r="CR207" s="421" t="str">
        <f t="shared" si="200"/>
        <v/>
      </c>
      <c r="CS207" s="421" t="str">
        <f t="shared" si="201"/>
        <v/>
      </c>
      <c r="CT207" s="421" t="str">
        <f t="shared" si="202"/>
        <v/>
      </c>
      <c r="CU207" s="421" t="str">
        <f t="shared" si="203"/>
        <v/>
      </c>
      <c r="CV207" s="421" t="str">
        <f t="shared" si="204"/>
        <v/>
      </c>
      <c r="CW207" s="429" t="str">
        <f t="shared" si="205"/>
        <v/>
      </c>
      <c r="CX207" s="449"/>
      <c r="CY207" s="417"/>
      <c r="CZ207" s="419"/>
      <c r="DA207" s="432"/>
      <c r="DB207" s="417"/>
      <c r="DC207" s="419"/>
      <c r="DD207" s="430" t="str">
        <f t="shared" si="206"/>
        <v/>
      </c>
      <c r="DE207" s="431" t="str">
        <f t="shared" si="207"/>
        <v/>
      </c>
      <c r="DF207" s="428" t="str">
        <f t="shared" si="208"/>
        <v/>
      </c>
      <c r="DG207" s="450"/>
      <c r="DH207" s="417"/>
      <c r="DI207" s="419"/>
      <c r="DJ207" s="432"/>
      <c r="DK207" s="417"/>
      <c r="DL207" s="419"/>
      <c r="DM207" s="432"/>
      <c r="DN207" s="417"/>
      <c r="DO207" s="419"/>
      <c r="DP207" s="430" t="str">
        <f t="shared" si="180"/>
        <v/>
      </c>
      <c r="DQ207" s="431" t="str">
        <f t="shared" si="181"/>
        <v/>
      </c>
      <c r="DR207" s="428" t="str">
        <f t="shared" si="182"/>
        <v/>
      </c>
      <c r="DS207" s="432"/>
      <c r="DT207" s="417"/>
      <c r="DU207" s="197"/>
      <c r="DV207" s="410"/>
      <c r="DW207" s="669" t="b">
        <f t="shared" si="159"/>
        <v>1</v>
      </c>
      <c r="DX207" s="663" t="b">
        <f t="shared" si="160"/>
        <v>1</v>
      </c>
      <c r="DY207" s="666" t="b">
        <f t="shared" si="161"/>
        <v>1</v>
      </c>
      <c r="DZ207" s="663" t="b">
        <f t="shared" si="162"/>
        <v>1</v>
      </c>
      <c r="EA207" s="663" t="b">
        <f t="shared" si="163"/>
        <v>1</v>
      </c>
      <c r="EB207" s="666" t="b">
        <f t="shared" si="164"/>
        <v>1</v>
      </c>
      <c r="EC207" s="663" t="b">
        <f t="shared" si="165"/>
        <v>1</v>
      </c>
      <c r="ED207" s="663" t="b">
        <f t="shared" si="183"/>
        <v>1</v>
      </c>
      <c r="EE207" s="666" t="b">
        <f t="shared" si="166"/>
        <v>1</v>
      </c>
      <c r="EF207" s="665" t="b">
        <f t="shared" si="167"/>
        <v>0</v>
      </c>
      <c r="EG207" s="663" t="b">
        <f t="shared" si="168"/>
        <v>0</v>
      </c>
      <c r="EH207" s="666" t="b">
        <f t="shared" si="169"/>
        <v>1</v>
      </c>
      <c r="EI207" s="663" t="b">
        <f t="shared" si="170"/>
        <v>0</v>
      </c>
      <c r="EJ207" s="663" t="b">
        <f t="shared" si="171"/>
        <v>0</v>
      </c>
      <c r="EK207" s="666" t="b">
        <f t="shared" si="172"/>
        <v>1</v>
      </c>
      <c r="EL207" s="663" t="b">
        <f t="shared" si="173"/>
        <v>0</v>
      </c>
      <c r="EM207" s="663" t="b">
        <f t="shared" si="184"/>
        <v>0</v>
      </c>
      <c r="EN207" s="666" t="b">
        <f t="shared" si="174"/>
        <v>1</v>
      </c>
      <c r="EO207" s="401"/>
    </row>
    <row r="208" spans="1:145">
      <c r="A208" s="510" t="s">
        <v>517</v>
      </c>
      <c r="B208" s="511" t="s">
        <v>520</v>
      </c>
      <c r="C208" s="510">
        <v>159939</v>
      </c>
      <c r="D208" s="512">
        <v>2</v>
      </c>
      <c r="E208" s="414">
        <v>3301</v>
      </c>
      <c r="F208" s="416">
        <v>3356</v>
      </c>
      <c r="G208" s="416">
        <v>3139</v>
      </c>
      <c r="H208" s="416" t="s">
        <v>391</v>
      </c>
      <c r="I208" s="417">
        <v>1575</v>
      </c>
      <c r="J208" s="417">
        <v>1791</v>
      </c>
      <c r="K208" s="419">
        <v>1953</v>
      </c>
      <c r="L208" s="414">
        <v>1482</v>
      </c>
      <c r="M208" s="416">
        <v>1716</v>
      </c>
      <c r="N208" s="416">
        <v>1680</v>
      </c>
      <c r="O208" s="448">
        <v>1870</v>
      </c>
      <c r="P208" s="448">
        <v>1977</v>
      </c>
      <c r="Q208" s="416">
        <v>1684</v>
      </c>
      <c r="R208" s="416">
        <v>1962</v>
      </c>
      <c r="S208" s="416">
        <v>1784</v>
      </c>
      <c r="T208" s="416"/>
      <c r="U208" s="416">
        <v>950</v>
      </c>
      <c r="V208" s="417">
        <v>1030</v>
      </c>
      <c r="W208" s="419">
        <v>1208</v>
      </c>
      <c r="X208" s="414"/>
      <c r="Y208" s="416"/>
      <c r="Z208" s="416"/>
      <c r="AA208" s="448"/>
      <c r="AB208" s="448"/>
      <c r="AC208" s="416"/>
      <c r="AD208" s="416"/>
      <c r="AE208" s="416"/>
      <c r="AF208" s="416"/>
      <c r="AG208" s="416"/>
      <c r="AH208" s="417"/>
      <c r="AI208" s="419"/>
      <c r="AJ208" s="420">
        <f t="shared" si="185"/>
        <v>1482</v>
      </c>
      <c r="AK208" s="421">
        <f t="shared" si="186"/>
        <v>1716</v>
      </c>
      <c r="AL208" s="421">
        <f t="shared" si="187"/>
        <v>1680</v>
      </c>
      <c r="AM208" s="421">
        <f t="shared" si="188"/>
        <v>1870</v>
      </c>
      <c r="AN208" s="421">
        <f t="shared" si="189"/>
        <v>1977</v>
      </c>
      <c r="AO208" s="421">
        <f t="shared" si="190"/>
        <v>1684</v>
      </c>
      <c r="AP208" s="421">
        <f t="shared" si="191"/>
        <v>1962</v>
      </c>
      <c r="AQ208" s="421">
        <f t="shared" si="192"/>
        <v>1784</v>
      </c>
      <c r="AR208" s="421" t="str">
        <f t="shared" si="193"/>
        <v xml:space="preserve"> </v>
      </c>
      <c r="AS208" s="421">
        <f t="shared" si="194"/>
        <v>950</v>
      </c>
      <c r="AT208" s="421">
        <f t="shared" si="195"/>
        <v>1030</v>
      </c>
      <c r="AU208" s="422">
        <f t="shared" si="196"/>
        <v>1208</v>
      </c>
      <c r="AV208" s="423">
        <v>652</v>
      </c>
      <c r="AW208" s="417">
        <v>707</v>
      </c>
      <c r="AX208" s="419">
        <v>827</v>
      </c>
      <c r="AY208" s="414">
        <v>120</v>
      </c>
      <c r="AZ208" s="417">
        <v>97</v>
      </c>
      <c r="BA208" s="419">
        <v>121</v>
      </c>
      <c r="BB208" s="420">
        <f t="shared" si="197"/>
        <v>178</v>
      </c>
      <c r="BC208" s="421">
        <f t="shared" si="198"/>
        <v>226</v>
      </c>
      <c r="BD208" s="422">
        <f t="shared" si="199"/>
        <v>260</v>
      </c>
      <c r="BE208" s="176">
        <v>459</v>
      </c>
      <c r="BF208" s="417">
        <v>364</v>
      </c>
      <c r="BG208" s="419">
        <v>399</v>
      </c>
      <c r="BH208" s="178">
        <v>201</v>
      </c>
      <c r="BI208" s="417">
        <v>192</v>
      </c>
      <c r="BJ208" s="419">
        <v>196</v>
      </c>
      <c r="BK208" s="178">
        <v>527</v>
      </c>
      <c r="BL208" s="417">
        <v>484</v>
      </c>
      <c r="BM208" s="419">
        <v>514</v>
      </c>
      <c r="BN208" s="426">
        <f t="shared" si="177"/>
        <v>790</v>
      </c>
      <c r="BO208" s="427">
        <f t="shared" si="178"/>
        <v>644</v>
      </c>
      <c r="BP208" s="428">
        <f t="shared" si="179"/>
        <v>853</v>
      </c>
      <c r="BQ208" s="178">
        <v>460</v>
      </c>
      <c r="BR208" s="417">
        <v>542</v>
      </c>
      <c r="BS208" s="419">
        <v>499</v>
      </c>
      <c r="BT208" s="198"/>
      <c r="BU208" s="177"/>
      <c r="BV208" s="177"/>
      <c r="BW208" s="417"/>
      <c r="BX208" s="417"/>
      <c r="BY208" s="419"/>
      <c r="BZ208" s="178"/>
      <c r="CA208" s="177"/>
      <c r="CB208" s="177"/>
      <c r="CC208" s="177"/>
      <c r="CD208" s="177"/>
      <c r="CE208" s="177"/>
      <c r="CF208" s="417"/>
      <c r="CG208" s="419"/>
      <c r="CH208" s="178"/>
      <c r="CI208" s="177"/>
      <c r="CJ208" s="177"/>
      <c r="CK208" s="177"/>
      <c r="CL208" s="177"/>
      <c r="CM208" s="177"/>
      <c r="CN208" s="417"/>
      <c r="CO208" s="419"/>
      <c r="CP208" s="420"/>
      <c r="CQ208" s="421"/>
      <c r="CR208" s="421" t="str">
        <f t="shared" si="200"/>
        <v/>
      </c>
      <c r="CS208" s="421" t="str">
        <f t="shared" si="201"/>
        <v/>
      </c>
      <c r="CT208" s="421" t="str">
        <f t="shared" si="202"/>
        <v/>
      </c>
      <c r="CU208" s="421" t="str">
        <f t="shared" si="203"/>
        <v/>
      </c>
      <c r="CV208" s="421" t="str">
        <f t="shared" si="204"/>
        <v/>
      </c>
      <c r="CW208" s="429" t="str">
        <f t="shared" si="205"/>
        <v/>
      </c>
      <c r="CX208" s="449"/>
      <c r="CY208" s="417"/>
      <c r="CZ208" s="419"/>
      <c r="DA208" s="432"/>
      <c r="DB208" s="417"/>
      <c r="DC208" s="419"/>
      <c r="DD208" s="430" t="str">
        <f t="shared" si="206"/>
        <v/>
      </c>
      <c r="DE208" s="431" t="str">
        <f t="shared" si="207"/>
        <v/>
      </c>
      <c r="DF208" s="428" t="str">
        <f t="shared" si="208"/>
        <v/>
      </c>
      <c r="DG208" s="450"/>
      <c r="DH208" s="417"/>
      <c r="DI208" s="419"/>
      <c r="DJ208" s="432"/>
      <c r="DK208" s="417"/>
      <c r="DL208" s="419"/>
      <c r="DM208" s="432"/>
      <c r="DN208" s="417"/>
      <c r="DO208" s="419"/>
      <c r="DP208" s="430" t="str">
        <f t="shared" si="180"/>
        <v/>
      </c>
      <c r="DQ208" s="431" t="str">
        <f t="shared" si="181"/>
        <v/>
      </c>
      <c r="DR208" s="428" t="str">
        <f t="shared" si="182"/>
        <v/>
      </c>
      <c r="DS208" s="432"/>
      <c r="DT208" s="417"/>
      <c r="DU208" s="197"/>
      <c r="DV208" s="410"/>
      <c r="DW208" s="669" t="b">
        <f t="shared" si="159"/>
        <v>1</v>
      </c>
      <c r="DX208" s="663" t="b">
        <f t="shared" si="160"/>
        <v>1</v>
      </c>
      <c r="DY208" s="666" t="b">
        <f t="shared" si="161"/>
        <v>1</v>
      </c>
      <c r="DZ208" s="663" t="b">
        <f t="shared" si="162"/>
        <v>1</v>
      </c>
      <c r="EA208" s="663" t="b">
        <f t="shared" si="163"/>
        <v>1</v>
      </c>
      <c r="EB208" s="666" t="b">
        <f t="shared" si="164"/>
        <v>1</v>
      </c>
      <c r="EC208" s="663" t="b">
        <f t="shared" si="165"/>
        <v>1</v>
      </c>
      <c r="ED208" s="663" t="b">
        <f t="shared" si="183"/>
        <v>1</v>
      </c>
      <c r="EE208" s="666" t="b">
        <f t="shared" si="166"/>
        <v>1</v>
      </c>
      <c r="EF208" s="665" t="b">
        <f t="shared" si="167"/>
        <v>0</v>
      </c>
      <c r="EG208" s="663" t="b">
        <f t="shared" si="168"/>
        <v>0</v>
      </c>
      <c r="EH208" s="666" t="b">
        <f t="shared" si="169"/>
        <v>1</v>
      </c>
      <c r="EI208" s="663" t="b">
        <f t="shared" si="170"/>
        <v>0</v>
      </c>
      <c r="EJ208" s="663" t="b">
        <f t="shared" si="171"/>
        <v>0</v>
      </c>
      <c r="EK208" s="666" t="b">
        <f t="shared" si="172"/>
        <v>1</v>
      </c>
      <c r="EL208" s="663" t="b">
        <f t="shared" si="173"/>
        <v>0</v>
      </c>
      <c r="EM208" s="663" t="b">
        <f t="shared" si="184"/>
        <v>0</v>
      </c>
      <c r="EN208" s="666" t="b">
        <f t="shared" si="174"/>
        <v>1</v>
      </c>
      <c r="EO208" s="401"/>
    </row>
    <row r="209" spans="1:145">
      <c r="A209" s="510" t="s">
        <v>517</v>
      </c>
      <c r="B209" s="511" t="s">
        <v>521</v>
      </c>
      <c r="C209" s="510">
        <v>160612</v>
      </c>
      <c r="D209" s="512">
        <v>3</v>
      </c>
      <c r="E209" s="414">
        <v>3405</v>
      </c>
      <c r="F209" s="416">
        <v>3526</v>
      </c>
      <c r="G209" s="416">
        <v>3344</v>
      </c>
      <c r="H209" s="416">
        <v>1532</v>
      </c>
      <c r="I209" s="417">
        <v>3611</v>
      </c>
      <c r="J209" s="417">
        <v>3448</v>
      </c>
      <c r="K209" s="419">
        <v>3534</v>
      </c>
      <c r="L209" s="414">
        <v>2598</v>
      </c>
      <c r="M209" s="416">
        <v>2686</v>
      </c>
      <c r="N209" s="416">
        <v>2437</v>
      </c>
      <c r="O209" s="448">
        <v>2303</v>
      </c>
      <c r="P209" s="448">
        <v>2118</v>
      </c>
      <c r="Q209" s="416">
        <v>2492</v>
      </c>
      <c r="R209" s="416">
        <v>2556</v>
      </c>
      <c r="S209" s="416">
        <v>2142</v>
      </c>
      <c r="T209" s="416">
        <v>2207</v>
      </c>
      <c r="U209" s="416">
        <v>2673</v>
      </c>
      <c r="V209" s="417">
        <v>2536</v>
      </c>
      <c r="W209" s="419">
        <v>2622</v>
      </c>
      <c r="X209" s="414"/>
      <c r="Y209" s="416"/>
      <c r="Z209" s="416"/>
      <c r="AA209" s="448"/>
      <c r="AB209" s="448"/>
      <c r="AC209" s="416"/>
      <c r="AD209" s="416"/>
      <c r="AE209" s="416"/>
      <c r="AF209" s="416"/>
      <c r="AG209" s="416"/>
      <c r="AH209" s="417"/>
      <c r="AI209" s="419"/>
      <c r="AJ209" s="420">
        <f t="shared" si="185"/>
        <v>2598</v>
      </c>
      <c r="AK209" s="421">
        <f t="shared" si="186"/>
        <v>2686</v>
      </c>
      <c r="AL209" s="421">
        <f t="shared" si="187"/>
        <v>2437</v>
      </c>
      <c r="AM209" s="421">
        <f t="shared" si="188"/>
        <v>2303</v>
      </c>
      <c r="AN209" s="421">
        <f t="shared" si="189"/>
        <v>2118</v>
      </c>
      <c r="AO209" s="421">
        <f t="shared" si="190"/>
        <v>2492</v>
      </c>
      <c r="AP209" s="421">
        <f t="shared" si="191"/>
        <v>2556</v>
      </c>
      <c r="AQ209" s="421">
        <f t="shared" si="192"/>
        <v>2142</v>
      </c>
      <c r="AR209" s="421">
        <f t="shared" si="193"/>
        <v>2207</v>
      </c>
      <c r="AS209" s="421">
        <f t="shared" si="194"/>
        <v>2673</v>
      </c>
      <c r="AT209" s="421">
        <f t="shared" si="195"/>
        <v>2536</v>
      </c>
      <c r="AU209" s="422">
        <f t="shared" si="196"/>
        <v>2622</v>
      </c>
      <c r="AV209" s="423">
        <v>1650</v>
      </c>
      <c r="AW209" s="417">
        <v>1616</v>
      </c>
      <c r="AX209" s="419">
        <v>1762</v>
      </c>
      <c r="AY209" s="414">
        <v>377</v>
      </c>
      <c r="AZ209" s="417">
        <v>294</v>
      </c>
      <c r="BA209" s="419">
        <v>282</v>
      </c>
      <c r="BB209" s="420">
        <f t="shared" si="197"/>
        <v>646</v>
      </c>
      <c r="BC209" s="421">
        <f t="shared" si="198"/>
        <v>626</v>
      </c>
      <c r="BD209" s="422">
        <f t="shared" si="199"/>
        <v>578</v>
      </c>
      <c r="BE209" s="176">
        <v>650</v>
      </c>
      <c r="BF209" s="417">
        <v>678</v>
      </c>
      <c r="BG209" s="419">
        <v>756</v>
      </c>
      <c r="BH209" s="178">
        <v>175</v>
      </c>
      <c r="BI209" s="417">
        <v>207</v>
      </c>
      <c r="BJ209" s="419">
        <v>202</v>
      </c>
      <c r="BK209" s="178">
        <v>363</v>
      </c>
      <c r="BL209" s="417">
        <v>515</v>
      </c>
      <c r="BM209" s="419">
        <v>491</v>
      </c>
      <c r="BN209" s="426">
        <f t="shared" si="177"/>
        <v>930</v>
      </c>
      <c r="BO209" s="427">
        <f t="shared" si="178"/>
        <v>1092</v>
      </c>
      <c r="BP209" s="428">
        <f t="shared" si="179"/>
        <v>1107</v>
      </c>
      <c r="BQ209" s="178">
        <v>767</v>
      </c>
      <c r="BR209" s="417">
        <v>851</v>
      </c>
      <c r="BS209" s="419">
        <v>776</v>
      </c>
      <c r="BT209" s="198"/>
      <c r="BU209" s="177"/>
      <c r="BV209" s="177"/>
      <c r="BW209" s="417"/>
      <c r="BX209" s="417"/>
      <c r="BY209" s="419"/>
      <c r="BZ209" s="178"/>
      <c r="CA209" s="177"/>
      <c r="CB209" s="177"/>
      <c r="CC209" s="177"/>
      <c r="CD209" s="177"/>
      <c r="CE209" s="177"/>
      <c r="CF209" s="417"/>
      <c r="CG209" s="419"/>
      <c r="CH209" s="178"/>
      <c r="CI209" s="177"/>
      <c r="CJ209" s="177"/>
      <c r="CK209" s="177"/>
      <c r="CL209" s="177"/>
      <c r="CM209" s="177"/>
      <c r="CN209" s="417"/>
      <c r="CO209" s="419"/>
      <c r="CP209" s="420"/>
      <c r="CQ209" s="421"/>
      <c r="CR209" s="421" t="str">
        <f t="shared" si="200"/>
        <v/>
      </c>
      <c r="CS209" s="421" t="str">
        <f t="shared" si="201"/>
        <v/>
      </c>
      <c r="CT209" s="421" t="str">
        <f t="shared" si="202"/>
        <v/>
      </c>
      <c r="CU209" s="421" t="str">
        <f t="shared" si="203"/>
        <v/>
      </c>
      <c r="CV209" s="421" t="str">
        <f t="shared" si="204"/>
        <v/>
      </c>
      <c r="CW209" s="429" t="str">
        <f t="shared" si="205"/>
        <v/>
      </c>
      <c r="CX209" s="449"/>
      <c r="CY209" s="417"/>
      <c r="CZ209" s="419"/>
      <c r="DA209" s="432"/>
      <c r="DB209" s="417"/>
      <c r="DC209" s="419"/>
      <c r="DD209" s="430" t="str">
        <f t="shared" si="206"/>
        <v/>
      </c>
      <c r="DE209" s="431" t="str">
        <f t="shared" si="207"/>
        <v/>
      </c>
      <c r="DF209" s="428" t="str">
        <f t="shared" si="208"/>
        <v/>
      </c>
      <c r="DG209" s="450"/>
      <c r="DH209" s="417"/>
      <c r="DI209" s="419"/>
      <c r="DJ209" s="432"/>
      <c r="DK209" s="417"/>
      <c r="DL209" s="419"/>
      <c r="DM209" s="432"/>
      <c r="DN209" s="417"/>
      <c r="DO209" s="419"/>
      <c r="DP209" s="430" t="str">
        <f t="shared" si="180"/>
        <v/>
      </c>
      <c r="DQ209" s="431" t="str">
        <f t="shared" si="181"/>
        <v/>
      </c>
      <c r="DR209" s="428" t="str">
        <f t="shared" si="182"/>
        <v/>
      </c>
      <c r="DS209" s="432"/>
      <c r="DT209" s="417"/>
      <c r="DU209" s="197"/>
      <c r="DV209" s="410"/>
      <c r="DW209" s="669" t="b">
        <f t="shared" si="159"/>
        <v>1</v>
      </c>
      <c r="DX209" s="663" t="b">
        <f t="shared" si="160"/>
        <v>1</v>
      </c>
      <c r="DY209" s="666" t="b">
        <f t="shared" si="161"/>
        <v>1</v>
      </c>
      <c r="DZ209" s="663" t="b">
        <f t="shared" si="162"/>
        <v>1</v>
      </c>
      <c r="EA209" s="663" t="b">
        <f t="shared" si="163"/>
        <v>1</v>
      </c>
      <c r="EB209" s="666" t="b">
        <f t="shared" si="164"/>
        <v>1</v>
      </c>
      <c r="EC209" s="663" t="b">
        <f t="shared" si="165"/>
        <v>1</v>
      </c>
      <c r="ED209" s="663" t="b">
        <f t="shared" si="183"/>
        <v>1</v>
      </c>
      <c r="EE209" s="666" t="b">
        <f t="shared" si="166"/>
        <v>1</v>
      </c>
      <c r="EF209" s="665" t="b">
        <f t="shared" si="167"/>
        <v>0</v>
      </c>
      <c r="EG209" s="663" t="b">
        <f t="shared" si="168"/>
        <v>0</v>
      </c>
      <c r="EH209" s="666" t="b">
        <f t="shared" si="169"/>
        <v>1</v>
      </c>
      <c r="EI209" s="663" t="b">
        <f t="shared" si="170"/>
        <v>0</v>
      </c>
      <c r="EJ209" s="663" t="b">
        <f t="shared" si="171"/>
        <v>0</v>
      </c>
      <c r="EK209" s="666" t="b">
        <f t="shared" si="172"/>
        <v>1</v>
      </c>
      <c r="EL209" s="663" t="b">
        <f t="shared" si="173"/>
        <v>0</v>
      </c>
      <c r="EM209" s="663" t="b">
        <f t="shared" si="184"/>
        <v>0</v>
      </c>
      <c r="EN209" s="666" t="b">
        <f t="shared" si="174"/>
        <v>1</v>
      </c>
      <c r="EO209" s="401"/>
    </row>
    <row r="210" spans="1:145">
      <c r="A210" s="510" t="s">
        <v>517</v>
      </c>
      <c r="B210" s="511" t="s">
        <v>522</v>
      </c>
      <c r="C210" s="510">
        <v>160621</v>
      </c>
      <c r="D210" s="512">
        <v>3</v>
      </c>
      <c r="E210" s="414">
        <v>1386</v>
      </c>
      <c r="F210" s="416">
        <v>1595</v>
      </c>
      <c r="G210" s="416">
        <v>1770</v>
      </c>
      <c r="H210" s="416">
        <v>1784</v>
      </c>
      <c r="I210" s="417">
        <v>1417</v>
      </c>
      <c r="J210" s="417">
        <v>1361</v>
      </c>
      <c r="K210" s="419">
        <v>1299</v>
      </c>
      <c r="L210" s="414">
        <v>1853</v>
      </c>
      <c r="M210" s="416">
        <v>1715</v>
      </c>
      <c r="N210" s="416">
        <v>1287</v>
      </c>
      <c r="O210" s="448">
        <v>1767</v>
      </c>
      <c r="P210" s="448">
        <v>1206</v>
      </c>
      <c r="Q210" s="416">
        <v>1178</v>
      </c>
      <c r="R210" s="416">
        <v>1351</v>
      </c>
      <c r="S210" s="416">
        <v>1498</v>
      </c>
      <c r="T210" s="416">
        <v>1493</v>
      </c>
      <c r="U210" s="416">
        <v>1136</v>
      </c>
      <c r="V210" s="417">
        <v>1125</v>
      </c>
      <c r="W210" s="419">
        <v>1034</v>
      </c>
      <c r="X210" s="414"/>
      <c r="Y210" s="416"/>
      <c r="Z210" s="416"/>
      <c r="AA210" s="448"/>
      <c r="AB210" s="448"/>
      <c r="AC210" s="416"/>
      <c r="AD210" s="416"/>
      <c r="AE210" s="416"/>
      <c r="AF210" s="416"/>
      <c r="AG210" s="416"/>
      <c r="AH210" s="417"/>
      <c r="AI210" s="419"/>
      <c r="AJ210" s="420">
        <f t="shared" si="185"/>
        <v>1853</v>
      </c>
      <c r="AK210" s="421">
        <f t="shared" si="186"/>
        <v>1715</v>
      </c>
      <c r="AL210" s="421">
        <f t="shared" si="187"/>
        <v>1287</v>
      </c>
      <c r="AM210" s="421">
        <f t="shared" si="188"/>
        <v>1767</v>
      </c>
      <c r="AN210" s="421">
        <f t="shared" si="189"/>
        <v>1206</v>
      </c>
      <c r="AO210" s="421">
        <f t="shared" si="190"/>
        <v>1178</v>
      </c>
      <c r="AP210" s="421">
        <f t="shared" si="191"/>
        <v>1351</v>
      </c>
      <c r="AQ210" s="421">
        <f t="shared" si="192"/>
        <v>1498</v>
      </c>
      <c r="AR210" s="421">
        <f t="shared" si="193"/>
        <v>1493</v>
      </c>
      <c r="AS210" s="421">
        <f t="shared" si="194"/>
        <v>1136</v>
      </c>
      <c r="AT210" s="421">
        <f t="shared" si="195"/>
        <v>1125</v>
      </c>
      <c r="AU210" s="422">
        <f t="shared" si="196"/>
        <v>1034</v>
      </c>
      <c r="AV210" s="423">
        <v>747</v>
      </c>
      <c r="AW210" s="417">
        <v>768</v>
      </c>
      <c r="AX210" s="419">
        <v>741</v>
      </c>
      <c r="AY210" s="414">
        <v>67</v>
      </c>
      <c r="AZ210" s="417">
        <v>56</v>
      </c>
      <c r="BA210" s="419">
        <v>56</v>
      </c>
      <c r="BB210" s="420">
        <f t="shared" si="197"/>
        <v>322</v>
      </c>
      <c r="BC210" s="421">
        <f t="shared" si="198"/>
        <v>301</v>
      </c>
      <c r="BD210" s="422">
        <f t="shared" si="199"/>
        <v>237</v>
      </c>
      <c r="BE210" s="176">
        <v>364</v>
      </c>
      <c r="BF210" s="417">
        <v>344</v>
      </c>
      <c r="BG210" s="419">
        <v>398</v>
      </c>
      <c r="BH210" s="178">
        <v>135</v>
      </c>
      <c r="BI210" s="417">
        <v>131</v>
      </c>
      <c r="BJ210" s="419">
        <v>172</v>
      </c>
      <c r="BK210" s="178">
        <v>192</v>
      </c>
      <c r="BL210" s="417">
        <v>174</v>
      </c>
      <c r="BM210" s="419">
        <v>192</v>
      </c>
      <c r="BN210" s="426">
        <f t="shared" si="177"/>
        <v>515</v>
      </c>
      <c r="BO210" s="427">
        <f t="shared" si="178"/>
        <v>529</v>
      </c>
      <c r="BP210" s="428">
        <f t="shared" si="179"/>
        <v>589</v>
      </c>
      <c r="BQ210" s="178">
        <v>573</v>
      </c>
      <c r="BR210" s="417">
        <v>593</v>
      </c>
      <c r="BS210" s="419">
        <v>409</v>
      </c>
      <c r="BT210" s="198"/>
      <c r="BU210" s="177"/>
      <c r="BV210" s="177"/>
      <c r="BW210" s="417"/>
      <c r="BX210" s="417"/>
      <c r="BY210" s="419"/>
      <c r="BZ210" s="178"/>
      <c r="CA210" s="177"/>
      <c r="CB210" s="177"/>
      <c r="CC210" s="177"/>
      <c r="CD210" s="177"/>
      <c r="CE210" s="177"/>
      <c r="CF210" s="417"/>
      <c r="CG210" s="419"/>
      <c r="CH210" s="178"/>
      <c r="CI210" s="177"/>
      <c r="CJ210" s="177"/>
      <c r="CK210" s="177"/>
      <c r="CL210" s="177"/>
      <c r="CM210" s="177"/>
      <c r="CN210" s="417"/>
      <c r="CO210" s="419"/>
      <c r="CP210" s="420"/>
      <c r="CQ210" s="421"/>
      <c r="CR210" s="421" t="str">
        <f t="shared" si="200"/>
        <v/>
      </c>
      <c r="CS210" s="421" t="str">
        <f t="shared" si="201"/>
        <v/>
      </c>
      <c r="CT210" s="421" t="str">
        <f t="shared" si="202"/>
        <v/>
      </c>
      <c r="CU210" s="421" t="str">
        <f t="shared" si="203"/>
        <v/>
      </c>
      <c r="CV210" s="421" t="str">
        <f t="shared" si="204"/>
        <v/>
      </c>
      <c r="CW210" s="429" t="str">
        <f t="shared" si="205"/>
        <v/>
      </c>
      <c r="CX210" s="449"/>
      <c r="CY210" s="417"/>
      <c r="CZ210" s="419"/>
      <c r="DA210" s="432"/>
      <c r="DB210" s="417"/>
      <c r="DC210" s="419"/>
      <c r="DD210" s="430" t="str">
        <f t="shared" si="206"/>
        <v/>
      </c>
      <c r="DE210" s="431" t="str">
        <f t="shared" si="207"/>
        <v/>
      </c>
      <c r="DF210" s="428" t="str">
        <f t="shared" si="208"/>
        <v/>
      </c>
      <c r="DG210" s="450"/>
      <c r="DH210" s="417"/>
      <c r="DI210" s="419"/>
      <c r="DJ210" s="432"/>
      <c r="DK210" s="417"/>
      <c r="DL210" s="419"/>
      <c r="DM210" s="432"/>
      <c r="DN210" s="417"/>
      <c r="DO210" s="419"/>
      <c r="DP210" s="430" t="str">
        <f t="shared" si="180"/>
        <v/>
      </c>
      <c r="DQ210" s="431" t="str">
        <f t="shared" si="181"/>
        <v/>
      </c>
      <c r="DR210" s="428" t="str">
        <f t="shared" si="182"/>
        <v/>
      </c>
      <c r="DS210" s="432"/>
      <c r="DT210" s="417"/>
      <c r="DU210" s="197"/>
      <c r="DV210" s="410"/>
      <c r="DW210" s="669" t="b">
        <f t="shared" si="159"/>
        <v>1</v>
      </c>
      <c r="DX210" s="663" t="b">
        <f t="shared" si="160"/>
        <v>1</v>
      </c>
      <c r="DY210" s="666" t="b">
        <f t="shared" si="161"/>
        <v>1</v>
      </c>
      <c r="DZ210" s="663" t="b">
        <f t="shared" si="162"/>
        <v>1</v>
      </c>
      <c r="EA210" s="663" t="b">
        <f t="shared" si="163"/>
        <v>1</v>
      </c>
      <c r="EB210" s="666" t="b">
        <f t="shared" si="164"/>
        <v>1</v>
      </c>
      <c r="EC210" s="663" t="b">
        <f t="shared" si="165"/>
        <v>1</v>
      </c>
      <c r="ED210" s="663" t="b">
        <f t="shared" si="183"/>
        <v>1</v>
      </c>
      <c r="EE210" s="666" t="b">
        <f t="shared" si="166"/>
        <v>1</v>
      </c>
      <c r="EF210" s="665" t="b">
        <f t="shared" si="167"/>
        <v>0</v>
      </c>
      <c r="EG210" s="663" t="b">
        <f t="shared" si="168"/>
        <v>0</v>
      </c>
      <c r="EH210" s="666" t="b">
        <f t="shared" si="169"/>
        <v>1</v>
      </c>
      <c r="EI210" s="663" t="b">
        <f t="shared" si="170"/>
        <v>0</v>
      </c>
      <c r="EJ210" s="663" t="b">
        <f t="shared" si="171"/>
        <v>0</v>
      </c>
      <c r="EK210" s="666" t="b">
        <f t="shared" si="172"/>
        <v>1</v>
      </c>
      <c r="EL210" s="663" t="b">
        <f t="shared" si="173"/>
        <v>0</v>
      </c>
      <c r="EM210" s="663" t="b">
        <f t="shared" si="184"/>
        <v>0</v>
      </c>
      <c r="EN210" s="666" t="b">
        <f t="shared" si="174"/>
        <v>1</v>
      </c>
      <c r="EO210" s="401"/>
    </row>
    <row r="211" spans="1:145">
      <c r="A211" s="510" t="s">
        <v>517</v>
      </c>
      <c r="B211" s="511" t="s">
        <v>523</v>
      </c>
      <c r="C211" s="510">
        <v>159993</v>
      </c>
      <c r="D211" s="512">
        <v>3</v>
      </c>
      <c r="E211" s="414">
        <v>1313</v>
      </c>
      <c r="F211" s="416">
        <v>1873</v>
      </c>
      <c r="G211" s="416">
        <v>1756</v>
      </c>
      <c r="H211" s="416">
        <v>1823</v>
      </c>
      <c r="I211" s="417">
        <v>1622</v>
      </c>
      <c r="J211" s="417">
        <v>1622</v>
      </c>
      <c r="K211" s="419">
        <v>1501</v>
      </c>
      <c r="L211" s="414">
        <v>1708</v>
      </c>
      <c r="M211" s="416">
        <v>1580</v>
      </c>
      <c r="N211" s="416">
        <v>1469</v>
      </c>
      <c r="O211" s="448">
        <v>1208</v>
      </c>
      <c r="P211" s="448">
        <v>1170</v>
      </c>
      <c r="Q211" s="416">
        <v>1058</v>
      </c>
      <c r="R211" s="416">
        <v>1287</v>
      </c>
      <c r="S211" s="416">
        <v>1477</v>
      </c>
      <c r="T211" s="416">
        <v>1505</v>
      </c>
      <c r="U211" s="416">
        <v>1428</v>
      </c>
      <c r="V211" s="417">
        <v>1401</v>
      </c>
      <c r="W211" s="419">
        <v>1199</v>
      </c>
      <c r="X211" s="414"/>
      <c r="Y211" s="416"/>
      <c r="Z211" s="416"/>
      <c r="AA211" s="448"/>
      <c r="AB211" s="448"/>
      <c r="AC211" s="416"/>
      <c r="AD211" s="416"/>
      <c r="AE211" s="416"/>
      <c r="AF211" s="416"/>
      <c r="AG211" s="416"/>
      <c r="AH211" s="417"/>
      <c r="AI211" s="419"/>
      <c r="AJ211" s="420">
        <f t="shared" si="185"/>
        <v>1708</v>
      </c>
      <c r="AK211" s="421">
        <f t="shared" si="186"/>
        <v>1580</v>
      </c>
      <c r="AL211" s="421">
        <f t="shared" si="187"/>
        <v>1469</v>
      </c>
      <c r="AM211" s="421">
        <f t="shared" si="188"/>
        <v>1208</v>
      </c>
      <c r="AN211" s="421">
        <f t="shared" si="189"/>
        <v>1170</v>
      </c>
      <c r="AO211" s="421">
        <f t="shared" si="190"/>
        <v>1058</v>
      </c>
      <c r="AP211" s="421">
        <f t="shared" si="191"/>
        <v>1287</v>
      </c>
      <c r="AQ211" s="421">
        <f t="shared" si="192"/>
        <v>1477</v>
      </c>
      <c r="AR211" s="421">
        <f t="shared" si="193"/>
        <v>1505</v>
      </c>
      <c r="AS211" s="421">
        <f t="shared" si="194"/>
        <v>1428</v>
      </c>
      <c r="AT211" s="421">
        <f t="shared" si="195"/>
        <v>1401</v>
      </c>
      <c r="AU211" s="422">
        <f t="shared" si="196"/>
        <v>1199</v>
      </c>
      <c r="AV211" s="423">
        <v>939</v>
      </c>
      <c r="AW211" s="417">
        <v>925</v>
      </c>
      <c r="AX211" s="419">
        <v>965</v>
      </c>
      <c r="AY211" s="414">
        <v>142</v>
      </c>
      <c r="AZ211" s="417">
        <v>174</v>
      </c>
      <c r="BA211" s="419">
        <v>113</v>
      </c>
      <c r="BB211" s="420">
        <f t="shared" si="197"/>
        <v>347</v>
      </c>
      <c r="BC211" s="421">
        <f t="shared" si="198"/>
        <v>302</v>
      </c>
      <c r="BD211" s="422">
        <f t="shared" si="199"/>
        <v>121</v>
      </c>
      <c r="BE211" s="176">
        <v>343</v>
      </c>
      <c r="BF211" s="417">
        <v>307</v>
      </c>
      <c r="BG211" s="419">
        <v>335</v>
      </c>
      <c r="BH211" s="178">
        <v>78</v>
      </c>
      <c r="BI211" s="417">
        <v>75</v>
      </c>
      <c r="BJ211" s="419">
        <v>91</v>
      </c>
      <c r="BK211" s="178">
        <v>222</v>
      </c>
      <c r="BL211" s="417">
        <v>215</v>
      </c>
      <c r="BM211" s="419">
        <v>230</v>
      </c>
      <c r="BN211" s="426">
        <f t="shared" si="177"/>
        <v>527</v>
      </c>
      <c r="BO211" s="427">
        <f t="shared" si="178"/>
        <v>461</v>
      </c>
      <c r="BP211" s="428">
        <f t="shared" si="179"/>
        <v>631</v>
      </c>
      <c r="BQ211" s="178">
        <v>576</v>
      </c>
      <c r="BR211" s="417">
        <v>497</v>
      </c>
      <c r="BS211" s="419">
        <v>466</v>
      </c>
      <c r="BT211" s="198"/>
      <c r="BU211" s="177"/>
      <c r="BV211" s="177"/>
      <c r="BW211" s="417"/>
      <c r="BX211" s="417"/>
      <c r="BY211" s="419"/>
      <c r="BZ211" s="178"/>
      <c r="CA211" s="177"/>
      <c r="CB211" s="177"/>
      <c r="CC211" s="177"/>
      <c r="CD211" s="177"/>
      <c r="CE211" s="177"/>
      <c r="CF211" s="417"/>
      <c r="CG211" s="419"/>
      <c r="CH211" s="178"/>
      <c r="CI211" s="177"/>
      <c r="CJ211" s="177"/>
      <c r="CK211" s="177"/>
      <c r="CL211" s="177"/>
      <c r="CM211" s="177"/>
      <c r="CN211" s="417"/>
      <c r="CO211" s="419"/>
      <c r="CP211" s="420"/>
      <c r="CQ211" s="421"/>
      <c r="CR211" s="421" t="str">
        <f t="shared" si="200"/>
        <v/>
      </c>
      <c r="CS211" s="421" t="str">
        <f t="shared" si="201"/>
        <v/>
      </c>
      <c r="CT211" s="421" t="str">
        <f t="shared" si="202"/>
        <v/>
      </c>
      <c r="CU211" s="421" t="str">
        <f t="shared" si="203"/>
        <v/>
      </c>
      <c r="CV211" s="421" t="str">
        <f t="shared" si="204"/>
        <v/>
      </c>
      <c r="CW211" s="429" t="str">
        <f t="shared" si="205"/>
        <v/>
      </c>
      <c r="CX211" s="449"/>
      <c r="CY211" s="417"/>
      <c r="CZ211" s="419"/>
      <c r="DA211" s="432"/>
      <c r="DB211" s="417"/>
      <c r="DC211" s="419"/>
      <c r="DD211" s="430" t="str">
        <f t="shared" si="206"/>
        <v/>
      </c>
      <c r="DE211" s="431" t="str">
        <f t="shared" si="207"/>
        <v/>
      </c>
      <c r="DF211" s="428" t="str">
        <f t="shared" si="208"/>
        <v/>
      </c>
      <c r="DG211" s="450"/>
      <c r="DH211" s="417"/>
      <c r="DI211" s="419"/>
      <c r="DJ211" s="432"/>
      <c r="DK211" s="417"/>
      <c r="DL211" s="419"/>
      <c r="DM211" s="432"/>
      <c r="DN211" s="417"/>
      <c r="DO211" s="419"/>
      <c r="DP211" s="430" t="str">
        <f t="shared" si="180"/>
        <v/>
      </c>
      <c r="DQ211" s="431" t="str">
        <f t="shared" si="181"/>
        <v/>
      </c>
      <c r="DR211" s="428" t="str">
        <f t="shared" si="182"/>
        <v/>
      </c>
      <c r="DS211" s="432"/>
      <c r="DT211" s="417"/>
      <c r="DU211" s="197"/>
      <c r="DV211" s="410"/>
      <c r="DW211" s="669" t="b">
        <f t="shared" si="159"/>
        <v>1</v>
      </c>
      <c r="DX211" s="663" t="b">
        <f t="shared" si="160"/>
        <v>1</v>
      </c>
      <c r="DY211" s="666" t="b">
        <f t="shared" si="161"/>
        <v>1</v>
      </c>
      <c r="DZ211" s="663" t="b">
        <f t="shared" si="162"/>
        <v>1</v>
      </c>
      <c r="EA211" s="663" t="b">
        <f t="shared" si="163"/>
        <v>1</v>
      </c>
      <c r="EB211" s="666" t="b">
        <f t="shared" si="164"/>
        <v>1</v>
      </c>
      <c r="EC211" s="663" t="b">
        <f t="shared" si="165"/>
        <v>1</v>
      </c>
      <c r="ED211" s="663" t="b">
        <f t="shared" si="183"/>
        <v>1</v>
      </c>
      <c r="EE211" s="666" t="b">
        <f t="shared" si="166"/>
        <v>1</v>
      </c>
      <c r="EF211" s="665" t="b">
        <f t="shared" si="167"/>
        <v>0</v>
      </c>
      <c r="EG211" s="663" t="b">
        <f t="shared" si="168"/>
        <v>0</v>
      </c>
      <c r="EH211" s="666" t="b">
        <f t="shared" si="169"/>
        <v>1</v>
      </c>
      <c r="EI211" s="663" t="b">
        <f t="shared" si="170"/>
        <v>0</v>
      </c>
      <c r="EJ211" s="663" t="b">
        <f t="shared" si="171"/>
        <v>0</v>
      </c>
      <c r="EK211" s="666" t="b">
        <f t="shared" si="172"/>
        <v>1</v>
      </c>
      <c r="EL211" s="663" t="b">
        <f t="shared" si="173"/>
        <v>0</v>
      </c>
      <c r="EM211" s="663" t="b">
        <f t="shared" si="184"/>
        <v>0</v>
      </c>
      <c r="EN211" s="666" t="b">
        <f t="shared" si="174"/>
        <v>1</v>
      </c>
      <c r="EO211" s="401"/>
    </row>
    <row r="212" spans="1:145">
      <c r="A212" s="510" t="s">
        <v>517</v>
      </c>
      <c r="B212" s="511" t="s">
        <v>524</v>
      </c>
      <c r="C212" s="510">
        <v>159009</v>
      </c>
      <c r="D212" s="512">
        <v>4</v>
      </c>
      <c r="E212" s="414">
        <v>1076</v>
      </c>
      <c r="F212" s="416">
        <v>1222</v>
      </c>
      <c r="G212" s="416">
        <v>1399</v>
      </c>
      <c r="H212" s="416">
        <v>1372</v>
      </c>
      <c r="I212" s="417">
        <v>1366</v>
      </c>
      <c r="J212" s="417">
        <v>1427</v>
      </c>
      <c r="K212" s="419">
        <v>1403</v>
      </c>
      <c r="L212" s="414">
        <v>799</v>
      </c>
      <c r="M212" s="416">
        <v>760</v>
      </c>
      <c r="N212" s="416">
        <v>690</v>
      </c>
      <c r="O212" s="448">
        <v>908</v>
      </c>
      <c r="P212" s="448">
        <v>886</v>
      </c>
      <c r="Q212" s="416">
        <v>851</v>
      </c>
      <c r="R212" s="416">
        <v>1027</v>
      </c>
      <c r="S212" s="416">
        <v>1169</v>
      </c>
      <c r="T212" s="416">
        <v>1131</v>
      </c>
      <c r="U212" s="416">
        <v>1122</v>
      </c>
      <c r="V212" s="417">
        <v>1184</v>
      </c>
      <c r="W212" s="419">
        <v>1203</v>
      </c>
      <c r="X212" s="414"/>
      <c r="Y212" s="416"/>
      <c r="Z212" s="416"/>
      <c r="AA212" s="448"/>
      <c r="AB212" s="448"/>
      <c r="AC212" s="416"/>
      <c r="AD212" s="416"/>
      <c r="AE212" s="416"/>
      <c r="AF212" s="416"/>
      <c r="AG212" s="416"/>
      <c r="AH212" s="417"/>
      <c r="AI212" s="419"/>
      <c r="AJ212" s="420">
        <f t="shared" si="185"/>
        <v>799</v>
      </c>
      <c r="AK212" s="421">
        <f t="shared" si="186"/>
        <v>760</v>
      </c>
      <c r="AL212" s="421">
        <f t="shared" si="187"/>
        <v>690</v>
      </c>
      <c r="AM212" s="421">
        <f t="shared" si="188"/>
        <v>908</v>
      </c>
      <c r="AN212" s="421">
        <f t="shared" si="189"/>
        <v>886</v>
      </c>
      <c r="AO212" s="421">
        <f t="shared" si="190"/>
        <v>851</v>
      </c>
      <c r="AP212" s="421">
        <f t="shared" si="191"/>
        <v>1027</v>
      </c>
      <c r="AQ212" s="421">
        <f t="shared" si="192"/>
        <v>1169</v>
      </c>
      <c r="AR212" s="421">
        <f t="shared" si="193"/>
        <v>1131</v>
      </c>
      <c r="AS212" s="421">
        <f t="shared" si="194"/>
        <v>1122</v>
      </c>
      <c r="AT212" s="421">
        <f t="shared" si="195"/>
        <v>1184</v>
      </c>
      <c r="AU212" s="422">
        <f t="shared" si="196"/>
        <v>1203</v>
      </c>
      <c r="AV212" s="423">
        <v>663</v>
      </c>
      <c r="AW212" s="417">
        <v>694</v>
      </c>
      <c r="AX212" s="419">
        <v>668</v>
      </c>
      <c r="AY212" s="414">
        <v>50</v>
      </c>
      <c r="AZ212" s="417">
        <v>41</v>
      </c>
      <c r="BA212" s="419">
        <v>59</v>
      </c>
      <c r="BB212" s="420">
        <f t="shared" si="197"/>
        <v>409</v>
      </c>
      <c r="BC212" s="421">
        <f t="shared" si="198"/>
        <v>449</v>
      </c>
      <c r="BD212" s="422">
        <f t="shared" si="199"/>
        <v>476</v>
      </c>
      <c r="BE212" s="176">
        <v>286</v>
      </c>
      <c r="BF212" s="417">
        <v>297</v>
      </c>
      <c r="BG212" s="419">
        <v>295</v>
      </c>
      <c r="BH212" s="178">
        <v>63</v>
      </c>
      <c r="BI212" s="417">
        <v>47</v>
      </c>
      <c r="BJ212" s="419">
        <v>54</v>
      </c>
      <c r="BK212" s="178">
        <v>113</v>
      </c>
      <c r="BL212" s="417">
        <v>82</v>
      </c>
      <c r="BM212" s="419">
        <v>97</v>
      </c>
      <c r="BN212" s="426">
        <f t="shared" si="177"/>
        <v>424</v>
      </c>
      <c r="BO212" s="427">
        <f t="shared" si="178"/>
        <v>425</v>
      </c>
      <c r="BP212" s="428">
        <f t="shared" si="179"/>
        <v>581</v>
      </c>
      <c r="BQ212" s="178">
        <v>285</v>
      </c>
      <c r="BR212" s="417">
        <v>101</v>
      </c>
      <c r="BS212" s="419">
        <v>278</v>
      </c>
      <c r="BT212" s="198"/>
      <c r="BU212" s="177"/>
      <c r="BV212" s="177"/>
      <c r="BW212" s="417"/>
      <c r="BX212" s="417"/>
      <c r="BY212" s="419"/>
      <c r="BZ212" s="178"/>
      <c r="CA212" s="177"/>
      <c r="CB212" s="177"/>
      <c r="CC212" s="177"/>
      <c r="CD212" s="177"/>
      <c r="CE212" s="177"/>
      <c r="CF212" s="417"/>
      <c r="CG212" s="419"/>
      <c r="CH212" s="178"/>
      <c r="CI212" s="177"/>
      <c r="CJ212" s="177"/>
      <c r="CK212" s="177"/>
      <c r="CL212" s="177"/>
      <c r="CM212" s="177"/>
      <c r="CN212" s="417"/>
      <c r="CO212" s="419"/>
      <c r="CP212" s="420"/>
      <c r="CQ212" s="421"/>
      <c r="CR212" s="421" t="str">
        <f t="shared" si="200"/>
        <v/>
      </c>
      <c r="CS212" s="421" t="str">
        <f t="shared" si="201"/>
        <v/>
      </c>
      <c r="CT212" s="421" t="str">
        <f t="shared" si="202"/>
        <v/>
      </c>
      <c r="CU212" s="421" t="str">
        <f t="shared" si="203"/>
        <v/>
      </c>
      <c r="CV212" s="421" t="str">
        <f t="shared" si="204"/>
        <v/>
      </c>
      <c r="CW212" s="429" t="str">
        <f t="shared" si="205"/>
        <v/>
      </c>
      <c r="CX212" s="449"/>
      <c r="CY212" s="417"/>
      <c r="CZ212" s="419"/>
      <c r="DA212" s="432"/>
      <c r="DB212" s="417"/>
      <c r="DC212" s="419"/>
      <c r="DD212" s="430" t="str">
        <f t="shared" si="206"/>
        <v/>
      </c>
      <c r="DE212" s="431" t="str">
        <f t="shared" si="207"/>
        <v/>
      </c>
      <c r="DF212" s="428" t="str">
        <f t="shared" si="208"/>
        <v/>
      </c>
      <c r="DG212" s="450"/>
      <c r="DH212" s="417"/>
      <c r="DI212" s="419"/>
      <c r="DJ212" s="432"/>
      <c r="DK212" s="417"/>
      <c r="DL212" s="419"/>
      <c r="DM212" s="432"/>
      <c r="DN212" s="417"/>
      <c r="DO212" s="419"/>
      <c r="DP212" s="430" t="str">
        <f t="shared" si="180"/>
        <v/>
      </c>
      <c r="DQ212" s="431" t="str">
        <f t="shared" si="181"/>
        <v/>
      </c>
      <c r="DR212" s="428" t="str">
        <f t="shared" si="182"/>
        <v/>
      </c>
      <c r="DS212" s="432"/>
      <c r="DT212" s="417"/>
      <c r="DU212" s="197"/>
      <c r="DV212" s="410"/>
      <c r="DW212" s="669" t="b">
        <f t="shared" si="159"/>
        <v>1</v>
      </c>
      <c r="DX212" s="663" t="b">
        <f t="shared" si="160"/>
        <v>1</v>
      </c>
      <c r="DY212" s="666" t="b">
        <f t="shared" si="161"/>
        <v>1</v>
      </c>
      <c r="DZ212" s="663" t="b">
        <f t="shared" si="162"/>
        <v>1</v>
      </c>
      <c r="EA212" s="663" t="b">
        <f t="shared" si="163"/>
        <v>1</v>
      </c>
      <c r="EB212" s="666" t="b">
        <f t="shared" si="164"/>
        <v>1</v>
      </c>
      <c r="EC212" s="663" t="b">
        <f t="shared" si="165"/>
        <v>1</v>
      </c>
      <c r="ED212" s="663" t="b">
        <f t="shared" si="183"/>
        <v>1</v>
      </c>
      <c r="EE212" s="666" t="b">
        <f t="shared" si="166"/>
        <v>1</v>
      </c>
      <c r="EF212" s="665" t="b">
        <f t="shared" si="167"/>
        <v>0</v>
      </c>
      <c r="EG212" s="663" t="b">
        <f t="shared" si="168"/>
        <v>0</v>
      </c>
      <c r="EH212" s="666" t="b">
        <f t="shared" si="169"/>
        <v>1</v>
      </c>
      <c r="EI212" s="663" t="b">
        <f t="shared" si="170"/>
        <v>0</v>
      </c>
      <c r="EJ212" s="663" t="b">
        <f t="shared" si="171"/>
        <v>0</v>
      </c>
      <c r="EK212" s="666" t="b">
        <f t="shared" si="172"/>
        <v>1</v>
      </c>
      <c r="EL212" s="663" t="b">
        <f t="shared" si="173"/>
        <v>0</v>
      </c>
      <c r="EM212" s="663" t="b">
        <f t="shared" si="184"/>
        <v>0</v>
      </c>
      <c r="EN212" s="666" t="b">
        <f t="shared" si="174"/>
        <v>1</v>
      </c>
      <c r="EO212" s="401"/>
    </row>
    <row r="213" spans="1:145">
      <c r="A213" s="510" t="s">
        <v>517</v>
      </c>
      <c r="B213" s="511" t="s">
        <v>525</v>
      </c>
      <c r="C213" s="510">
        <v>159416</v>
      </c>
      <c r="D213" s="512">
        <v>4</v>
      </c>
      <c r="E213" s="414">
        <v>945</v>
      </c>
      <c r="F213" s="416">
        <v>1079</v>
      </c>
      <c r="G213" s="416">
        <v>958</v>
      </c>
      <c r="H213" s="416">
        <v>923</v>
      </c>
      <c r="I213" s="417">
        <v>885</v>
      </c>
      <c r="J213" s="417">
        <v>882</v>
      </c>
      <c r="K213" s="419">
        <v>881</v>
      </c>
      <c r="L213" s="414">
        <v>454</v>
      </c>
      <c r="M213" s="416">
        <v>504</v>
      </c>
      <c r="N213" s="416">
        <v>463</v>
      </c>
      <c r="O213" s="448">
        <v>470</v>
      </c>
      <c r="P213" s="448">
        <v>457</v>
      </c>
      <c r="Q213" s="416">
        <v>463</v>
      </c>
      <c r="R213" s="416">
        <v>565</v>
      </c>
      <c r="S213" s="416">
        <v>494</v>
      </c>
      <c r="T213" s="416">
        <v>408</v>
      </c>
      <c r="U213" s="416">
        <v>383</v>
      </c>
      <c r="V213" s="417">
        <v>396</v>
      </c>
      <c r="W213" s="419">
        <v>349</v>
      </c>
      <c r="X213" s="414"/>
      <c r="Y213" s="416"/>
      <c r="Z213" s="416"/>
      <c r="AA213" s="448"/>
      <c r="AB213" s="448"/>
      <c r="AC213" s="416"/>
      <c r="AD213" s="416"/>
      <c r="AE213" s="416"/>
      <c r="AF213" s="416"/>
      <c r="AG213" s="416"/>
      <c r="AH213" s="417"/>
      <c r="AI213" s="419"/>
      <c r="AJ213" s="420">
        <f t="shared" si="185"/>
        <v>454</v>
      </c>
      <c r="AK213" s="421">
        <f t="shared" si="186"/>
        <v>504</v>
      </c>
      <c r="AL213" s="421">
        <f t="shared" si="187"/>
        <v>463</v>
      </c>
      <c r="AM213" s="421">
        <f t="shared" si="188"/>
        <v>470</v>
      </c>
      <c r="AN213" s="421">
        <f t="shared" si="189"/>
        <v>457</v>
      </c>
      <c r="AO213" s="421">
        <f t="shared" si="190"/>
        <v>463</v>
      </c>
      <c r="AP213" s="421">
        <f t="shared" si="191"/>
        <v>565</v>
      </c>
      <c r="AQ213" s="421">
        <f t="shared" si="192"/>
        <v>494</v>
      </c>
      <c r="AR213" s="421">
        <f t="shared" si="193"/>
        <v>408</v>
      </c>
      <c r="AS213" s="421">
        <f t="shared" si="194"/>
        <v>383</v>
      </c>
      <c r="AT213" s="421">
        <f t="shared" si="195"/>
        <v>396</v>
      </c>
      <c r="AU213" s="422">
        <f t="shared" si="196"/>
        <v>349</v>
      </c>
      <c r="AV213" s="423">
        <v>231</v>
      </c>
      <c r="AW213" s="417">
        <v>240</v>
      </c>
      <c r="AX213" s="419">
        <v>226</v>
      </c>
      <c r="AY213" s="414">
        <v>53</v>
      </c>
      <c r="AZ213" s="417">
        <v>61</v>
      </c>
      <c r="BA213" s="419">
        <v>50</v>
      </c>
      <c r="BB213" s="420">
        <f t="shared" si="197"/>
        <v>99</v>
      </c>
      <c r="BC213" s="421">
        <f t="shared" si="198"/>
        <v>95</v>
      </c>
      <c r="BD213" s="422">
        <f t="shared" si="199"/>
        <v>73</v>
      </c>
      <c r="BE213" s="176">
        <v>124</v>
      </c>
      <c r="BF213" s="417">
        <v>93</v>
      </c>
      <c r="BG213" s="419">
        <v>113</v>
      </c>
      <c r="BH213" s="178">
        <v>39</v>
      </c>
      <c r="BI213" s="417">
        <v>24</v>
      </c>
      <c r="BJ213" s="419">
        <v>49</v>
      </c>
      <c r="BK213" s="178">
        <v>130</v>
      </c>
      <c r="BL213" s="417">
        <v>132</v>
      </c>
      <c r="BM213" s="419">
        <v>153</v>
      </c>
      <c r="BN213" s="426">
        <f t="shared" si="177"/>
        <v>164</v>
      </c>
      <c r="BO213" s="427">
        <f t="shared" si="178"/>
        <v>214</v>
      </c>
      <c r="BP213" s="428">
        <f t="shared" si="179"/>
        <v>250</v>
      </c>
      <c r="BQ213" s="178">
        <v>114</v>
      </c>
      <c r="BR213" s="417">
        <v>304</v>
      </c>
      <c r="BS213" s="419">
        <v>109</v>
      </c>
      <c r="BT213" s="198"/>
      <c r="BU213" s="177"/>
      <c r="BV213" s="177"/>
      <c r="BW213" s="417"/>
      <c r="BX213" s="417"/>
      <c r="BY213" s="419"/>
      <c r="BZ213" s="178"/>
      <c r="CA213" s="177"/>
      <c r="CB213" s="177"/>
      <c r="CC213" s="177"/>
      <c r="CD213" s="177"/>
      <c r="CE213" s="177"/>
      <c r="CF213" s="417"/>
      <c r="CG213" s="419"/>
      <c r="CH213" s="178"/>
      <c r="CI213" s="177"/>
      <c r="CJ213" s="177"/>
      <c r="CK213" s="177"/>
      <c r="CL213" s="177"/>
      <c r="CM213" s="177"/>
      <c r="CN213" s="417"/>
      <c r="CO213" s="419"/>
      <c r="CP213" s="420"/>
      <c r="CQ213" s="421"/>
      <c r="CR213" s="421" t="str">
        <f t="shared" si="200"/>
        <v/>
      </c>
      <c r="CS213" s="421" t="str">
        <f t="shared" si="201"/>
        <v/>
      </c>
      <c r="CT213" s="421" t="str">
        <f t="shared" si="202"/>
        <v/>
      </c>
      <c r="CU213" s="421" t="str">
        <f t="shared" si="203"/>
        <v/>
      </c>
      <c r="CV213" s="421" t="str">
        <f t="shared" si="204"/>
        <v/>
      </c>
      <c r="CW213" s="429" t="str">
        <f t="shared" si="205"/>
        <v/>
      </c>
      <c r="CX213" s="449"/>
      <c r="CY213" s="417"/>
      <c r="CZ213" s="419"/>
      <c r="DA213" s="432"/>
      <c r="DB213" s="417"/>
      <c r="DC213" s="419"/>
      <c r="DD213" s="430" t="str">
        <f t="shared" si="206"/>
        <v/>
      </c>
      <c r="DE213" s="431" t="str">
        <f t="shared" si="207"/>
        <v/>
      </c>
      <c r="DF213" s="428" t="str">
        <f t="shared" si="208"/>
        <v/>
      </c>
      <c r="DG213" s="450"/>
      <c r="DH213" s="417"/>
      <c r="DI213" s="419"/>
      <c r="DJ213" s="432"/>
      <c r="DK213" s="417"/>
      <c r="DL213" s="419"/>
      <c r="DM213" s="432"/>
      <c r="DN213" s="417"/>
      <c r="DO213" s="419"/>
      <c r="DP213" s="430" t="str">
        <f t="shared" si="180"/>
        <v/>
      </c>
      <c r="DQ213" s="431" t="str">
        <f t="shared" si="181"/>
        <v/>
      </c>
      <c r="DR213" s="428" t="str">
        <f t="shared" si="182"/>
        <v/>
      </c>
      <c r="DS213" s="432"/>
      <c r="DT213" s="417"/>
      <c r="DU213" s="197"/>
      <c r="DV213" s="410"/>
      <c r="DW213" s="669" t="b">
        <f t="shared" si="159"/>
        <v>1</v>
      </c>
      <c r="DX213" s="663" t="b">
        <f t="shared" si="160"/>
        <v>1</v>
      </c>
      <c r="DY213" s="666" t="b">
        <f t="shared" si="161"/>
        <v>1</v>
      </c>
      <c r="DZ213" s="663" t="b">
        <f t="shared" si="162"/>
        <v>1</v>
      </c>
      <c r="EA213" s="663" t="b">
        <f t="shared" si="163"/>
        <v>1</v>
      </c>
      <c r="EB213" s="666" t="b">
        <f t="shared" si="164"/>
        <v>1</v>
      </c>
      <c r="EC213" s="663" t="b">
        <f t="shared" si="165"/>
        <v>1</v>
      </c>
      <c r="ED213" s="663" t="b">
        <f t="shared" si="183"/>
        <v>1</v>
      </c>
      <c r="EE213" s="666" t="b">
        <f t="shared" si="166"/>
        <v>1</v>
      </c>
      <c r="EF213" s="665" t="b">
        <f t="shared" si="167"/>
        <v>0</v>
      </c>
      <c r="EG213" s="663" t="b">
        <f t="shared" si="168"/>
        <v>0</v>
      </c>
      <c r="EH213" s="666" t="b">
        <f t="shared" si="169"/>
        <v>1</v>
      </c>
      <c r="EI213" s="663" t="b">
        <f t="shared" si="170"/>
        <v>0</v>
      </c>
      <c r="EJ213" s="663" t="b">
        <f t="shared" si="171"/>
        <v>0</v>
      </c>
      <c r="EK213" s="666" t="b">
        <f t="shared" si="172"/>
        <v>1</v>
      </c>
      <c r="EL213" s="663" t="b">
        <f t="shared" si="173"/>
        <v>0</v>
      </c>
      <c r="EM213" s="663" t="b">
        <f t="shared" si="184"/>
        <v>0</v>
      </c>
      <c r="EN213" s="666" t="b">
        <f t="shared" si="174"/>
        <v>1</v>
      </c>
      <c r="EO213" s="401"/>
    </row>
    <row r="214" spans="1:145">
      <c r="A214" s="510" t="s">
        <v>517</v>
      </c>
      <c r="B214" s="511" t="s">
        <v>526</v>
      </c>
      <c r="C214" s="510">
        <v>159717</v>
      </c>
      <c r="D214" s="512">
        <v>4</v>
      </c>
      <c r="E214" s="414">
        <v>1795</v>
      </c>
      <c r="F214" s="416">
        <v>1956</v>
      </c>
      <c r="G214" s="416">
        <v>2009</v>
      </c>
      <c r="H214" s="416">
        <v>1708</v>
      </c>
      <c r="I214" s="417">
        <v>1641</v>
      </c>
      <c r="J214" s="417">
        <v>1625</v>
      </c>
      <c r="K214" s="419">
        <v>1686</v>
      </c>
      <c r="L214" s="414">
        <v>1444</v>
      </c>
      <c r="M214" s="416">
        <v>1451</v>
      </c>
      <c r="N214" s="416">
        <v>1222</v>
      </c>
      <c r="O214" s="448">
        <v>1269</v>
      </c>
      <c r="P214" s="448">
        <v>1313</v>
      </c>
      <c r="Q214" s="416">
        <v>1361</v>
      </c>
      <c r="R214" s="416">
        <v>1521</v>
      </c>
      <c r="S214" s="416">
        <v>1601</v>
      </c>
      <c r="T214" s="416">
        <v>1313</v>
      </c>
      <c r="U214" s="416">
        <v>1273</v>
      </c>
      <c r="V214" s="417">
        <v>1252</v>
      </c>
      <c r="W214" s="419">
        <v>1286</v>
      </c>
      <c r="X214" s="414"/>
      <c r="Y214" s="416"/>
      <c r="Z214" s="416"/>
      <c r="AA214" s="448"/>
      <c r="AB214" s="448"/>
      <c r="AC214" s="416"/>
      <c r="AD214" s="416"/>
      <c r="AE214" s="416"/>
      <c r="AF214" s="416"/>
      <c r="AG214" s="416"/>
      <c r="AH214" s="417"/>
      <c r="AI214" s="419"/>
      <c r="AJ214" s="420">
        <f t="shared" si="185"/>
        <v>1444</v>
      </c>
      <c r="AK214" s="421">
        <f t="shared" si="186"/>
        <v>1451</v>
      </c>
      <c r="AL214" s="421">
        <f t="shared" si="187"/>
        <v>1222</v>
      </c>
      <c r="AM214" s="421">
        <f t="shared" si="188"/>
        <v>1269</v>
      </c>
      <c r="AN214" s="421">
        <f t="shared" si="189"/>
        <v>1313</v>
      </c>
      <c r="AO214" s="421">
        <f t="shared" si="190"/>
        <v>1361</v>
      </c>
      <c r="AP214" s="421">
        <f t="shared" si="191"/>
        <v>1521</v>
      </c>
      <c r="AQ214" s="421">
        <f t="shared" si="192"/>
        <v>1601</v>
      </c>
      <c r="AR214" s="421">
        <f t="shared" si="193"/>
        <v>1313</v>
      </c>
      <c r="AS214" s="421">
        <f t="shared" si="194"/>
        <v>1273</v>
      </c>
      <c r="AT214" s="421">
        <f t="shared" si="195"/>
        <v>1252</v>
      </c>
      <c r="AU214" s="422">
        <f t="shared" si="196"/>
        <v>1286</v>
      </c>
      <c r="AV214" s="423">
        <f>820</f>
        <v>820</v>
      </c>
      <c r="AW214" s="417">
        <v>841</v>
      </c>
      <c r="AX214" s="419">
        <v>845</v>
      </c>
      <c r="AY214" s="414">
        <v>108</v>
      </c>
      <c r="AZ214" s="417">
        <v>87</v>
      </c>
      <c r="BA214" s="419">
        <v>102</v>
      </c>
      <c r="BB214" s="420">
        <f t="shared" si="197"/>
        <v>345</v>
      </c>
      <c r="BC214" s="421">
        <f t="shared" si="198"/>
        <v>324</v>
      </c>
      <c r="BD214" s="422">
        <f t="shared" si="199"/>
        <v>339</v>
      </c>
      <c r="BE214" s="176">
        <v>436</v>
      </c>
      <c r="BF214" s="417">
        <v>487</v>
      </c>
      <c r="BG214" s="419">
        <v>508</v>
      </c>
      <c r="BH214" s="178">
        <v>92</v>
      </c>
      <c r="BI214" s="417">
        <v>95</v>
      </c>
      <c r="BJ214" s="419">
        <v>113</v>
      </c>
      <c r="BK214" s="178">
        <v>216</v>
      </c>
      <c r="BL214" s="417">
        <v>227</v>
      </c>
      <c r="BM214" s="419">
        <v>233</v>
      </c>
      <c r="BN214" s="426">
        <f t="shared" si="177"/>
        <v>569</v>
      </c>
      <c r="BO214" s="427">
        <f t="shared" si="178"/>
        <v>552</v>
      </c>
      <c r="BP214" s="428">
        <f t="shared" si="179"/>
        <v>667</v>
      </c>
      <c r="BQ214" s="178">
        <v>449</v>
      </c>
      <c r="BR214" s="417">
        <v>493</v>
      </c>
      <c r="BS214" s="419">
        <v>445</v>
      </c>
      <c r="BT214" s="198"/>
      <c r="BU214" s="177"/>
      <c r="BV214" s="177"/>
      <c r="BW214" s="417"/>
      <c r="BX214" s="417"/>
      <c r="BY214" s="419"/>
      <c r="BZ214" s="178"/>
      <c r="CA214" s="177"/>
      <c r="CB214" s="177"/>
      <c r="CC214" s="177"/>
      <c r="CD214" s="177"/>
      <c r="CE214" s="177"/>
      <c r="CF214" s="417"/>
      <c r="CG214" s="419"/>
      <c r="CH214" s="178"/>
      <c r="CI214" s="177"/>
      <c r="CJ214" s="177"/>
      <c r="CK214" s="177"/>
      <c r="CL214" s="177"/>
      <c r="CM214" s="177"/>
      <c r="CN214" s="417"/>
      <c r="CO214" s="419"/>
      <c r="CP214" s="420"/>
      <c r="CQ214" s="421"/>
      <c r="CR214" s="421" t="str">
        <f t="shared" si="200"/>
        <v/>
      </c>
      <c r="CS214" s="421" t="str">
        <f t="shared" si="201"/>
        <v/>
      </c>
      <c r="CT214" s="421" t="str">
        <f t="shared" si="202"/>
        <v/>
      </c>
      <c r="CU214" s="421" t="str">
        <f t="shared" si="203"/>
        <v/>
      </c>
      <c r="CV214" s="421" t="str">
        <f t="shared" si="204"/>
        <v/>
      </c>
      <c r="CW214" s="429" t="str">
        <f t="shared" si="205"/>
        <v/>
      </c>
      <c r="CX214" s="449"/>
      <c r="CY214" s="417"/>
      <c r="CZ214" s="419"/>
      <c r="DA214" s="432"/>
      <c r="DB214" s="417"/>
      <c r="DC214" s="419"/>
      <c r="DD214" s="430" t="str">
        <f t="shared" si="206"/>
        <v/>
      </c>
      <c r="DE214" s="431" t="str">
        <f t="shared" si="207"/>
        <v/>
      </c>
      <c r="DF214" s="428" t="str">
        <f t="shared" si="208"/>
        <v/>
      </c>
      <c r="DG214" s="450"/>
      <c r="DH214" s="417"/>
      <c r="DI214" s="419"/>
      <c r="DJ214" s="432"/>
      <c r="DK214" s="417"/>
      <c r="DL214" s="419"/>
      <c r="DM214" s="432"/>
      <c r="DN214" s="417"/>
      <c r="DO214" s="419"/>
      <c r="DP214" s="430" t="str">
        <f t="shared" si="180"/>
        <v/>
      </c>
      <c r="DQ214" s="431" t="str">
        <f t="shared" si="181"/>
        <v/>
      </c>
      <c r="DR214" s="428" t="str">
        <f t="shared" si="182"/>
        <v/>
      </c>
      <c r="DS214" s="432"/>
      <c r="DT214" s="417"/>
      <c r="DU214" s="197"/>
      <c r="DV214" s="410"/>
      <c r="DW214" s="669" t="b">
        <f t="shared" si="159"/>
        <v>1</v>
      </c>
      <c r="DX214" s="663" t="b">
        <f t="shared" si="160"/>
        <v>1</v>
      </c>
      <c r="DY214" s="666" t="b">
        <f t="shared" si="161"/>
        <v>1</v>
      </c>
      <c r="DZ214" s="663" t="b">
        <f t="shared" si="162"/>
        <v>1</v>
      </c>
      <c r="EA214" s="663" t="b">
        <f t="shared" si="163"/>
        <v>1</v>
      </c>
      <c r="EB214" s="666" t="b">
        <f t="shared" si="164"/>
        <v>1</v>
      </c>
      <c r="EC214" s="663" t="b">
        <f t="shared" si="165"/>
        <v>1</v>
      </c>
      <c r="ED214" s="663" t="b">
        <f t="shared" si="183"/>
        <v>1</v>
      </c>
      <c r="EE214" s="666" t="b">
        <f t="shared" si="166"/>
        <v>1</v>
      </c>
      <c r="EF214" s="665" t="b">
        <f t="shared" si="167"/>
        <v>0</v>
      </c>
      <c r="EG214" s="663" t="b">
        <f t="shared" si="168"/>
        <v>0</v>
      </c>
      <c r="EH214" s="666" t="b">
        <f t="shared" si="169"/>
        <v>1</v>
      </c>
      <c r="EI214" s="663" t="b">
        <f t="shared" si="170"/>
        <v>0</v>
      </c>
      <c r="EJ214" s="663" t="b">
        <f t="shared" si="171"/>
        <v>0</v>
      </c>
      <c r="EK214" s="666" t="b">
        <f t="shared" si="172"/>
        <v>1</v>
      </c>
      <c r="EL214" s="663" t="b">
        <f t="shared" si="173"/>
        <v>0</v>
      </c>
      <c r="EM214" s="663" t="b">
        <f t="shared" si="184"/>
        <v>0</v>
      </c>
      <c r="EN214" s="666" t="b">
        <f t="shared" si="174"/>
        <v>1</v>
      </c>
      <c r="EO214" s="401"/>
    </row>
    <row r="215" spans="1:145">
      <c r="A215" s="510" t="s">
        <v>517</v>
      </c>
      <c r="B215" s="511" t="s">
        <v>527</v>
      </c>
      <c r="C215" s="510">
        <v>159966</v>
      </c>
      <c r="D215" s="512">
        <v>4</v>
      </c>
      <c r="E215" s="414">
        <v>1790</v>
      </c>
      <c r="F215" s="416">
        <v>1723</v>
      </c>
      <c r="G215" s="416">
        <v>1961</v>
      </c>
      <c r="H215" s="416">
        <v>1532</v>
      </c>
      <c r="I215" s="417">
        <v>1390</v>
      </c>
      <c r="J215" s="417">
        <v>1454</v>
      </c>
      <c r="K215" s="419">
        <v>1559</v>
      </c>
      <c r="L215" s="414">
        <v>1120</v>
      </c>
      <c r="M215" s="416">
        <v>1434</v>
      </c>
      <c r="N215" s="416">
        <v>1472</v>
      </c>
      <c r="O215" s="448">
        <v>1467</v>
      </c>
      <c r="P215" s="448">
        <v>1419</v>
      </c>
      <c r="Q215" s="416">
        <v>1411</v>
      </c>
      <c r="R215" s="416">
        <v>1398</v>
      </c>
      <c r="S215" s="416">
        <v>1584</v>
      </c>
      <c r="T215" s="416">
        <v>1173</v>
      </c>
      <c r="U215" s="416">
        <v>1059</v>
      </c>
      <c r="V215" s="417">
        <v>1161</v>
      </c>
      <c r="W215" s="419">
        <v>1219</v>
      </c>
      <c r="X215" s="414"/>
      <c r="Y215" s="416"/>
      <c r="Z215" s="416"/>
      <c r="AA215" s="448"/>
      <c r="AB215" s="448"/>
      <c r="AC215" s="416"/>
      <c r="AD215" s="416"/>
      <c r="AE215" s="416"/>
      <c r="AF215" s="416"/>
      <c r="AG215" s="416"/>
      <c r="AH215" s="417"/>
      <c r="AI215" s="419"/>
      <c r="AJ215" s="420">
        <f t="shared" si="185"/>
        <v>1120</v>
      </c>
      <c r="AK215" s="421">
        <f t="shared" si="186"/>
        <v>1434</v>
      </c>
      <c r="AL215" s="421">
        <f t="shared" si="187"/>
        <v>1472</v>
      </c>
      <c r="AM215" s="421">
        <f t="shared" si="188"/>
        <v>1467</v>
      </c>
      <c r="AN215" s="421">
        <f t="shared" si="189"/>
        <v>1419</v>
      </c>
      <c r="AO215" s="421">
        <f t="shared" si="190"/>
        <v>1411</v>
      </c>
      <c r="AP215" s="421">
        <f t="shared" si="191"/>
        <v>1398</v>
      </c>
      <c r="AQ215" s="421">
        <f t="shared" si="192"/>
        <v>1584</v>
      </c>
      <c r="AR215" s="421">
        <f t="shared" si="193"/>
        <v>1173</v>
      </c>
      <c r="AS215" s="421">
        <f t="shared" si="194"/>
        <v>1059</v>
      </c>
      <c r="AT215" s="421">
        <f t="shared" si="195"/>
        <v>1161</v>
      </c>
      <c r="AU215" s="422">
        <f t="shared" si="196"/>
        <v>1219</v>
      </c>
      <c r="AV215" s="423">
        <v>702</v>
      </c>
      <c r="AW215" s="417">
        <v>771</v>
      </c>
      <c r="AX215" s="419">
        <v>824</v>
      </c>
      <c r="AY215" s="414">
        <v>101</v>
      </c>
      <c r="AZ215" s="417">
        <v>141</v>
      </c>
      <c r="BA215" s="419">
        <v>148</v>
      </c>
      <c r="BB215" s="420">
        <f t="shared" si="197"/>
        <v>256</v>
      </c>
      <c r="BC215" s="421">
        <f t="shared" si="198"/>
        <v>249</v>
      </c>
      <c r="BD215" s="422">
        <f t="shared" si="199"/>
        <v>247</v>
      </c>
      <c r="BE215" s="176">
        <v>348</v>
      </c>
      <c r="BF215" s="417">
        <v>359</v>
      </c>
      <c r="BG215" s="419">
        <v>385</v>
      </c>
      <c r="BH215" s="178">
        <v>100</v>
      </c>
      <c r="BI215" s="417">
        <v>102</v>
      </c>
      <c r="BJ215" s="419">
        <v>111</v>
      </c>
      <c r="BK215" s="178">
        <v>327</v>
      </c>
      <c r="BL215" s="417">
        <v>368</v>
      </c>
      <c r="BM215" s="419">
        <v>314</v>
      </c>
      <c r="BN215" s="426">
        <f t="shared" si="177"/>
        <v>644</v>
      </c>
      <c r="BO215" s="427">
        <f t="shared" si="178"/>
        <v>582</v>
      </c>
      <c r="BP215" s="428">
        <f t="shared" si="179"/>
        <v>588</v>
      </c>
      <c r="BQ215" s="178">
        <v>362</v>
      </c>
      <c r="BR215" s="417">
        <v>442</v>
      </c>
      <c r="BS215" s="419">
        <v>437</v>
      </c>
      <c r="BT215" s="198"/>
      <c r="BU215" s="177"/>
      <c r="BV215" s="177"/>
      <c r="BW215" s="417"/>
      <c r="BX215" s="417"/>
      <c r="BY215" s="419"/>
      <c r="BZ215" s="178"/>
      <c r="CA215" s="177"/>
      <c r="CB215" s="177"/>
      <c r="CC215" s="177"/>
      <c r="CD215" s="177"/>
      <c r="CE215" s="177"/>
      <c r="CF215" s="417"/>
      <c r="CG215" s="419"/>
      <c r="CH215" s="178"/>
      <c r="CI215" s="177"/>
      <c r="CJ215" s="177"/>
      <c r="CK215" s="177"/>
      <c r="CL215" s="177"/>
      <c r="CM215" s="177"/>
      <c r="CN215" s="417"/>
      <c r="CO215" s="419"/>
      <c r="CP215" s="420"/>
      <c r="CQ215" s="421"/>
      <c r="CR215" s="421" t="str">
        <f t="shared" si="200"/>
        <v/>
      </c>
      <c r="CS215" s="421" t="str">
        <f t="shared" si="201"/>
        <v/>
      </c>
      <c r="CT215" s="421" t="str">
        <f t="shared" si="202"/>
        <v/>
      </c>
      <c r="CU215" s="421" t="str">
        <f t="shared" si="203"/>
        <v/>
      </c>
      <c r="CV215" s="421" t="str">
        <f t="shared" si="204"/>
        <v/>
      </c>
      <c r="CW215" s="429" t="str">
        <f t="shared" si="205"/>
        <v/>
      </c>
      <c r="CX215" s="449"/>
      <c r="CY215" s="417"/>
      <c r="CZ215" s="419"/>
      <c r="DA215" s="432"/>
      <c r="DB215" s="417"/>
      <c r="DC215" s="419"/>
      <c r="DD215" s="430" t="str">
        <f t="shared" si="206"/>
        <v/>
      </c>
      <c r="DE215" s="431" t="str">
        <f t="shared" si="207"/>
        <v/>
      </c>
      <c r="DF215" s="428" t="str">
        <f t="shared" si="208"/>
        <v/>
      </c>
      <c r="DG215" s="450"/>
      <c r="DH215" s="417"/>
      <c r="DI215" s="419"/>
      <c r="DJ215" s="432"/>
      <c r="DK215" s="417"/>
      <c r="DL215" s="419"/>
      <c r="DM215" s="432"/>
      <c r="DN215" s="417"/>
      <c r="DO215" s="419"/>
      <c r="DP215" s="430" t="str">
        <f t="shared" si="180"/>
        <v/>
      </c>
      <c r="DQ215" s="431" t="str">
        <f t="shared" si="181"/>
        <v/>
      </c>
      <c r="DR215" s="428" t="str">
        <f t="shared" si="182"/>
        <v/>
      </c>
      <c r="DS215" s="432"/>
      <c r="DT215" s="417"/>
      <c r="DU215" s="197"/>
      <c r="DV215" s="410"/>
      <c r="DW215" s="669" t="b">
        <f t="shared" si="159"/>
        <v>1</v>
      </c>
      <c r="DX215" s="663" t="b">
        <f t="shared" si="160"/>
        <v>1</v>
      </c>
      <c r="DY215" s="666" t="b">
        <f t="shared" si="161"/>
        <v>1</v>
      </c>
      <c r="DZ215" s="663" t="b">
        <f t="shared" si="162"/>
        <v>1</v>
      </c>
      <c r="EA215" s="663" t="b">
        <f t="shared" si="163"/>
        <v>1</v>
      </c>
      <c r="EB215" s="666" t="b">
        <f t="shared" si="164"/>
        <v>1</v>
      </c>
      <c r="EC215" s="663" t="b">
        <f t="shared" si="165"/>
        <v>1</v>
      </c>
      <c r="ED215" s="663" t="b">
        <f t="shared" si="183"/>
        <v>1</v>
      </c>
      <c r="EE215" s="666" t="b">
        <f t="shared" si="166"/>
        <v>1</v>
      </c>
      <c r="EF215" s="665" t="b">
        <f t="shared" si="167"/>
        <v>0</v>
      </c>
      <c r="EG215" s="663" t="b">
        <f t="shared" si="168"/>
        <v>0</v>
      </c>
      <c r="EH215" s="666" t="b">
        <f t="shared" si="169"/>
        <v>1</v>
      </c>
      <c r="EI215" s="663" t="b">
        <f t="shared" si="170"/>
        <v>0</v>
      </c>
      <c r="EJ215" s="663" t="b">
        <f t="shared" si="171"/>
        <v>0</v>
      </c>
      <c r="EK215" s="666" t="b">
        <f t="shared" si="172"/>
        <v>1</v>
      </c>
      <c r="EL215" s="663" t="b">
        <f t="shared" si="173"/>
        <v>0</v>
      </c>
      <c r="EM215" s="663" t="b">
        <f t="shared" si="184"/>
        <v>0</v>
      </c>
      <c r="EN215" s="666" t="b">
        <f t="shared" si="174"/>
        <v>1</v>
      </c>
      <c r="EO215" s="401"/>
    </row>
    <row r="216" spans="1:145">
      <c r="A216" s="510" t="s">
        <v>517</v>
      </c>
      <c r="B216" s="511" t="s">
        <v>528</v>
      </c>
      <c r="C216" s="510">
        <v>160038</v>
      </c>
      <c r="D216" s="512">
        <v>4</v>
      </c>
      <c r="E216" s="414">
        <v>2599</v>
      </c>
      <c r="F216" s="416">
        <v>2589</v>
      </c>
      <c r="G216" s="416">
        <v>2598</v>
      </c>
      <c r="H216" s="416">
        <v>2021</v>
      </c>
      <c r="I216" s="417">
        <v>1980</v>
      </c>
      <c r="J216" s="417">
        <v>1982</v>
      </c>
      <c r="K216" s="419">
        <v>1786</v>
      </c>
      <c r="L216" s="414">
        <v>1412</v>
      </c>
      <c r="M216" s="416">
        <v>1373</v>
      </c>
      <c r="N216" s="416">
        <v>1663</v>
      </c>
      <c r="O216" s="448">
        <v>1561</v>
      </c>
      <c r="P216" s="448">
        <v>1550</v>
      </c>
      <c r="Q216" s="416">
        <v>1889</v>
      </c>
      <c r="R216" s="416">
        <v>1849</v>
      </c>
      <c r="S216" s="416">
        <v>1801</v>
      </c>
      <c r="T216" s="416">
        <v>1422</v>
      </c>
      <c r="U216" s="416">
        <v>1331</v>
      </c>
      <c r="V216" s="417">
        <v>1288</v>
      </c>
      <c r="W216" s="419">
        <v>1185</v>
      </c>
      <c r="X216" s="414"/>
      <c r="Y216" s="416"/>
      <c r="Z216" s="416"/>
      <c r="AA216" s="448"/>
      <c r="AB216" s="448"/>
      <c r="AC216" s="416"/>
      <c r="AD216" s="416"/>
      <c r="AE216" s="416"/>
      <c r="AF216" s="416"/>
      <c r="AG216" s="416"/>
      <c r="AH216" s="417"/>
      <c r="AI216" s="419"/>
      <c r="AJ216" s="420">
        <f t="shared" si="185"/>
        <v>1412</v>
      </c>
      <c r="AK216" s="421">
        <f t="shared" si="186"/>
        <v>1373</v>
      </c>
      <c r="AL216" s="421">
        <f t="shared" si="187"/>
        <v>1663</v>
      </c>
      <c r="AM216" s="421">
        <f t="shared" si="188"/>
        <v>1561</v>
      </c>
      <c r="AN216" s="421">
        <f t="shared" si="189"/>
        <v>1550</v>
      </c>
      <c r="AO216" s="421">
        <f t="shared" si="190"/>
        <v>1889</v>
      </c>
      <c r="AP216" s="421">
        <f t="shared" si="191"/>
        <v>1849</v>
      </c>
      <c r="AQ216" s="421">
        <f t="shared" si="192"/>
        <v>1801</v>
      </c>
      <c r="AR216" s="421">
        <f t="shared" si="193"/>
        <v>1422</v>
      </c>
      <c r="AS216" s="421">
        <f t="shared" si="194"/>
        <v>1331</v>
      </c>
      <c r="AT216" s="421">
        <f t="shared" si="195"/>
        <v>1288</v>
      </c>
      <c r="AU216" s="422">
        <f t="shared" si="196"/>
        <v>1185</v>
      </c>
      <c r="AV216" s="423">
        <v>872</v>
      </c>
      <c r="AW216" s="417">
        <v>869</v>
      </c>
      <c r="AX216" s="419">
        <v>805</v>
      </c>
      <c r="AY216" s="414">
        <v>158</v>
      </c>
      <c r="AZ216" s="417">
        <v>140</v>
      </c>
      <c r="BA216" s="419">
        <v>125</v>
      </c>
      <c r="BB216" s="420">
        <f t="shared" si="197"/>
        <v>301</v>
      </c>
      <c r="BC216" s="421">
        <f t="shared" si="198"/>
        <v>279</v>
      </c>
      <c r="BD216" s="422">
        <f t="shared" si="199"/>
        <v>255</v>
      </c>
      <c r="BE216" s="176">
        <v>480</v>
      </c>
      <c r="BF216" s="417">
        <v>516</v>
      </c>
      <c r="BG216" s="419">
        <v>522</v>
      </c>
      <c r="BH216" s="178">
        <v>63</v>
      </c>
      <c r="BI216" s="417">
        <v>107</v>
      </c>
      <c r="BJ216" s="419">
        <v>71</v>
      </c>
      <c r="BK216" s="178">
        <v>324</v>
      </c>
      <c r="BL216" s="417">
        <v>429</v>
      </c>
      <c r="BM216" s="419">
        <v>405</v>
      </c>
      <c r="BN216" s="426">
        <f t="shared" si="177"/>
        <v>683</v>
      </c>
      <c r="BO216" s="427">
        <f t="shared" si="178"/>
        <v>837</v>
      </c>
      <c r="BP216" s="428">
        <f t="shared" si="179"/>
        <v>851</v>
      </c>
      <c r="BQ216" s="178">
        <v>402</v>
      </c>
      <c r="BR216" s="417">
        <v>452</v>
      </c>
      <c r="BS216" s="419">
        <v>540</v>
      </c>
      <c r="BT216" s="198"/>
      <c r="BU216" s="177"/>
      <c r="BV216" s="177"/>
      <c r="BW216" s="417"/>
      <c r="BX216" s="417"/>
      <c r="BY216" s="419"/>
      <c r="BZ216" s="178"/>
      <c r="CA216" s="177"/>
      <c r="CB216" s="177"/>
      <c r="CC216" s="177"/>
      <c r="CD216" s="177"/>
      <c r="CE216" s="177"/>
      <c r="CF216" s="417"/>
      <c r="CG216" s="419"/>
      <c r="CH216" s="178"/>
      <c r="CI216" s="177"/>
      <c r="CJ216" s="177"/>
      <c r="CK216" s="177"/>
      <c r="CL216" s="177"/>
      <c r="CM216" s="177"/>
      <c r="CN216" s="417"/>
      <c r="CO216" s="419"/>
      <c r="CP216" s="420"/>
      <c r="CQ216" s="421"/>
      <c r="CR216" s="421" t="str">
        <f t="shared" si="200"/>
        <v/>
      </c>
      <c r="CS216" s="421" t="str">
        <f t="shared" si="201"/>
        <v/>
      </c>
      <c r="CT216" s="421" t="str">
        <f t="shared" si="202"/>
        <v/>
      </c>
      <c r="CU216" s="421" t="str">
        <f t="shared" si="203"/>
        <v/>
      </c>
      <c r="CV216" s="421" t="str">
        <f t="shared" si="204"/>
        <v/>
      </c>
      <c r="CW216" s="429" t="str">
        <f t="shared" si="205"/>
        <v/>
      </c>
      <c r="CX216" s="449"/>
      <c r="CY216" s="417"/>
      <c r="CZ216" s="419"/>
      <c r="DA216" s="432"/>
      <c r="DB216" s="417"/>
      <c r="DC216" s="419"/>
      <c r="DD216" s="430" t="str">
        <f t="shared" si="206"/>
        <v/>
      </c>
      <c r="DE216" s="431" t="str">
        <f t="shared" si="207"/>
        <v/>
      </c>
      <c r="DF216" s="428" t="str">
        <f t="shared" si="208"/>
        <v/>
      </c>
      <c r="DG216" s="450"/>
      <c r="DH216" s="417"/>
      <c r="DI216" s="419"/>
      <c r="DJ216" s="432"/>
      <c r="DK216" s="417"/>
      <c r="DL216" s="419"/>
      <c r="DM216" s="432"/>
      <c r="DN216" s="417"/>
      <c r="DO216" s="419"/>
      <c r="DP216" s="430" t="str">
        <f t="shared" si="180"/>
        <v/>
      </c>
      <c r="DQ216" s="431" t="str">
        <f t="shared" si="181"/>
        <v/>
      </c>
      <c r="DR216" s="428" t="str">
        <f t="shared" si="182"/>
        <v/>
      </c>
      <c r="DS216" s="432"/>
      <c r="DT216" s="417"/>
      <c r="DU216" s="197"/>
      <c r="DV216" s="410"/>
      <c r="DW216" s="669" t="b">
        <f t="shared" si="159"/>
        <v>1</v>
      </c>
      <c r="DX216" s="663" t="b">
        <f t="shared" si="160"/>
        <v>1</v>
      </c>
      <c r="DY216" s="666" t="b">
        <f t="shared" si="161"/>
        <v>1</v>
      </c>
      <c r="DZ216" s="663" t="b">
        <f t="shared" si="162"/>
        <v>1</v>
      </c>
      <c r="EA216" s="663" t="b">
        <f t="shared" si="163"/>
        <v>1</v>
      </c>
      <c r="EB216" s="666" t="b">
        <f t="shared" si="164"/>
        <v>1</v>
      </c>
      <c r="EC216" s="663" t="b">
        <f t="shared" si="165"/>
        <v>1</v>
      </c>
      <c r="ED216" s="663" t="b">
        <f t="shared" si="183"/>
        <v>1</v>
      </c>
      <c r="EE216" s="666" t="b">
        <f t="shared" si="166"/>
        <v>1</v>
      </c>
      <c r="EF216" s="665" t="b">
        <f t="shared" si="167"/>
        <v>0</v>
      </c>
      <c r="EG216" s="663" t="b">
        <f t="shared" si="168"/>
        <v>0</v>
      </c>
      <c r="EH216" s="666" t="b">
        <f t="shared" si="169"/>
        <v>1</v>
      </c>
      <c r="EI216" s="663" t="b">
        <f t="shared" si="170"/>
        <v>0</v>
      </c>
      <c r="EJ216" s="663" t="b">
        <f t="shared" si="171"/>
        <v>0</v>
      </c>
      <c r="EK216" s="666" t="b">
        <f t="shared" si="172"/>
        <v>1</v>
      </c>
      <c r="EL216" s="663" t="b">
        <f t="shared" si="173"/>
        <v>0</v>
      </c>
      <c r="EM216" s="663" t="b">
        <f t="shared" si="184"/>
        <v>0</v>
      </c>
      <c r="EN216" s="666" t="b">
        <f t="shared" si="174"/>
        <v>1</v>
      </c>
      <c r="EO216" s="401"/>
    </row>
    <row r="217" spans="1:145">
      <c r="A217" s="510" t="s">
        <v>517</v>
      </c>
      <c r="B217" s="514" t="s">
        <v>529</v>
      </c>
      <c r="C217" s="515">
        <v>160630</v>
      </c>
      <c r="D217" s="516">
        <v>4</v>
      </c>
      <c r="E217" s="414">
        <v>519</v>
      </c>
      <c r="F217" s="416">
        <v>645</v>
      </c>
      <c r="G217" s="416">
        <v>661</v>
      </c>
      <c r="H217" s="416" t="s">
        <v>391</v>
      </c>
      <c r="I217" s="417">
        <v>405</v>
      </c>
      <c r="J217" s="417">
        <v>619</v>
      </c>
      <c r="K217" s="419">
        <v>648</v>
      </c>
      <c r="L217" s="414">
        <v>311</v>
      </c>
      <c r="M217" s="416">
        <v>351</v>
      </c>
      <c r="N217" s="416">
        <v>294</v>
      </c>
      <c r="O217" s="448">
        <v>299</v>
      </c>
      <c r="P217" s="448">
        <v>355</v>
      </c>
      <c r="Q217" s="416">
        <v>286</v>
      </c>
      <c r="R217" s="416">
        <v>388</v>
      </c>
      <c r="S217" s="416">
        <v>372</v>
      </c>
      <c r="T217" s="416"/>
      <c r="U217" s="416">
        <v>183</v>
      </c>
      <c r="V217" s="417">
        <v>279</v>
      </c>
      <c r="W217" s="419">
        <v>273</v>
      </c>
      <c r="X217" s="414"/>
      <c r="Y217" s="416"/>
      <c r="Z217" s="416"/>
      <c r="AA217" s="448"/>
      <c r="AB217" s="448"/>
      <c r="AC217" s="416"/>
      <c r="AD217" s="416"/>
      <c r="AE217" s="416"/>
      <c r="AF217" s="416"/>
      <c r="AG217" s="416"/>
      <c r="AH217" s="417"/>
      <c r="AI217" s="419"/>
      <c r="AJ217" s="420">
        <f t="shared" si="185"/>
        <v>311</v>
      </c>
      <c r="AK217" s="421">
        <f t="shared" si="186"/>
        <v>351</v>
      </c>
      <c r="AL217" s="421">
        <f t="shared" si="187"/>
        <v>294</v>
      </c>
      <c r="AM217" s="421">
        <f t="shared" si="188"/>
        <v>299</v>
      </c>
      <c r="AN217" s="421">
        <f t="shared" si="189"/>
        <v>355</v>
      </c>
      <c r="AO217" s="421">
        <f t="shared" si="190"/>
        <v>286</v>
      </c>
      <c r="AP217" s="421">
        <f t="shared" si="191"/>
        <v>388</v>
      </c>
      <c r="AQ217" s="421">
        <f t="shared" si="192"/>
        <v>372</v>
      </c>
      <c r="AR217" s="421" t="str">
        <f t="shared" si="193"/>
        <v xml:space="preserve"> </v>
      </c>
      <c r="AS217" s="421">
        <f t="shared" si="194"/>
        <v>183</v>
      </c>
      <c r="AT217" s="421">
        <f t="shared" si="195"/>
        <v>279</v>
      </c>
      <c r="AU217" s="422">
        <f t="shared" si="196"/>
        <v>273</v>
      </c>
      <c r="AV217" s="423">
        <v>72</v>
      </c>
      <c r="AW217" s="417">
        <v>121</v>
      </c>
      <c r="AX217" s="419">
        <v>128</v>
      </c>
      <c r="AY217" s="414">
        <v>20</v>
      </c>
      <c r="AZ217" s="417">
        <v>28</v>
      </c>
      <c r="BA217" s="419">
        <v>27</v>
      </c>
      <c r="BB217" s="420">
        <f t="shared" si="197"/>
        <v>91</v>
      </c>
      <c r="BC217" s="421">
        <f t="shared" si="198"/>
        <v>130</v>
      </c>
      <c r="BD217" s="422">
        <f t="shared" si="199"/>
        <v>118</v>
      </c>
      <c r="BE217" s="176">
        <v>29</v>
      </c>
      <c r="BF217" s="417">
        <v>14</v>
      </c>
      <c r="BG217" s="419">
        <v>29</v>
      </c>
      <c r="BH217" s="178">
        <v>31</v>
      </c>
      <c r="BI217" s="417">
        <v>29</v>
      </c>
      <c r="BJ217" s="419">
        <v>25</v>
      </c>
      <c r="BK217" s="178">
        <v>89</v>
      </c>
      <c r="BL217" s="417">
        <v>64</v>
      </c>
      <c r="BM217" s="419">
        <v>88</v>
      </c>
      <c r="BN217" s="426">
        <f t="shared" si="177"/>
        <v>206</v>
      </c>
      <c r="BO217" s="427">
        <f t="shared" si="178"/>
        <v>179</v>
      </c>
      <c r="BP217" s="428">
        <f t="shared" si="179"/>
        <v>246</v>
      </c>
      <c r="BQ217" s="178">
        <v>56</v>
      </c>
      <c r="BR217" s="417">
        <v>64</v>
      </c>
      <c r="BS217" s="419">
        <v>39</v>
      </c>
      <c r="BT217" s="198"/>
      <c r="BU217" s="177"/>
      <c r="BV217" s="177"/>
      <c r="BW217" s="417"/>
      <c r="BX217" s="417"/>
      <c r="BY217" s="419"/>
      <c r="BZ217" s="178"/>
      <c r="CA217" s="177"/>
      <c r="CB217" s="177"/>
      <c r="CC217" s="177"/>
      <c r="CD217" s="177"/>
      <c r="CE217" s="177"/>
      <c r="CF217" s="417"/>
      <c r="CG217" s="419"/>
      <c r="CH217" s="178"/>
      <c r="CI217" s="177"/>
      <c r="CJ217" s="177"/>
      <c r="CK217" s="177"/>
      <c r="CL217" s="177"/>
      <c r="CM217" s="177"/>
      <c r="CN217" s="417"/>
      <c r="CO217" s="419"/>
      <c r="CP217" s="420"/>
      <c r="CQ217" s="421"/>
      <c r="CR217" s="421" t="str">
        <f t="shared" si="200"/>
        <v/>
      </c>
      <c r="CS217" s="421" t="str">
        <f t="shared" si="201"/>
        <v/>
      </c>
      <c r="CT217" s="421" t="str">
        <f t="shared" si="202"/>
        <v/>
      </c>
      <c r="CU217" s="421" t="str">
        <f t="shared" si="203"/>
        <v/>
      </c>
      <c r="CV217" s="421" t="str">
        <f t="shared" si="204"/>
        <v/>
      </c>
      <c r="CW217" s="429" t="str">
        <f t="shared" si="205"/>
        <v/>
      </c>
      <c r="CX217" s="449"/>
      <c r="CY217" s="417"/>
      <c r="CZ217" s="419"/>
      <c r="DA217" s="432"/>
      <c r="DB217" s="417"/>
      <c r="DC217" s="419"/>
      <c r="DD217" s="430" t="str">
        <f t="shared" si="206"/>
        <v/>
      </c>
      <c r="DE217" s="431" t="str">
        <f t="shared" si="207"/>
        <v/>
      </c>
      <c r="DF217" s="428" t="str">
        <f t="shared" si="208"/>
        <v/>
      </c>
      <c r="DG217" s="450"/>
      <c r="DH217" s="417"/>
      <c r="DI217" s="419"/>
      <c r="DJ217" s="432"/>
      <c r="DK217" s="417"/>
      <c r="DL217" s="419"/>
      <c r="DM217" s="432"/>
      <c r="DN217" s="417"/>
      <c r="DO217" s="419"/>
      <c r="DP217" s="430" t="str">
        <f t="shared" si="180"/>
        <v/>
      </c>
      <c r="DQ217" s="431" t="str">
        <f t="shared" si="181"/>
        <v/>
      </c>
      <c r="DR217" s="428" t="str">
        <f t="shared" si="182"/>
        <v/>
      </c>
      <c r="DS217" s="432"/>
      <c r="DT217" s="417"/>
      <c r="DU217" s="197"/>
      <c r="DV217" s="410"/>
      <c r="DW217" s="669" t="b">
        <f t="shared" si="159"/>
        <v>1</v>
      </c>
      <c r="DX217" s="663" t="b">
        <f t="shared" si="160"/>
        <v>1</v>
      </c>
      <c r="DY217" s="666" t="b">
        <f t="shared" si="161"/>
        <v>1</v>
      </c>
      <c r="DZ217" s="663" t="b">
        <f t="shared" si="162"/>
        <v>1</v>
      </c>
      <c r="EA217" s="663" t="b">
        <f t="shared" si="163"/>
        <v>1</v>
      </c>
      <c r="EB217" s="666" t="b">
        <f t="shared" si="164"/>
        <v>1</v>
      </c>
      <c r="EC217" s="663" t="b">
        <f t="shared" si="165"/>
        <v>1</v>
      </c>
      <c r="ED217" s="663" t="b">
        <f t="shared" si="183"/>
        <v>1</v>
      </c>
      <c r="EE217" s="666" t="b">
        <f t="shared" si="166"/>
        <v>1</v>
      </c>
      <c r="EF217" s="665" t="b">
        <f t="shared" si="167"/>
        <v>0</v>
      </c>
      <c r="EG217" s="663" t="b">
        <f t="shared" si="168"/>
        <v>0</v>
      </c>
      <c r="EH217" s="666" t="b">
        <f t="shared" si="169"/>
        <v>1</v>
      </c>
      <c r="EI217" s="663" t="b">
        <f t="shared" si="170"/>
        <v>0</v>
      </c>
      <c r="EJ217" s="663" t="b">
        <f t="shared" si="171"/>
        <v>0</v>
      </c>
      <c r="EK217" s="666" t="b">
        <f t="shared" si="172"/>
        <v>1</v>
      </c>
      <c r="EL217" s="663" t="b">
        <f t="shared" si="173"/>
        <v>0</v>
      </c>
      <c r="EM217" s="663" t="b">
        <f t="shared" si="184"/>
        <v>0</v>
      </c>
      <c r="EN217" s="666" t="b">
        <f t="shared" si="174"/>
        <v>1</v>
      </c>
      <c r="EO217" s="401"/>
    </row>
    <row r="218" spans="1:145">
      <c r="A218" s="510" t="s">
        <v>517</v>
      </c>
      <c r="B218" s="511" t="s">
        <v>530</v>
      </c>
      <c r="C218" s="510">
        <v>159382</v>
      </c>
      <c r="D218" s="512">
        <v>7</v>
      </c>
      <c r="E218" s="414"/>
      <c r="F218" s="416"/>
      <c r="G218" s="416"/>
      <c r="H218" s="416"/>
      <c r="I218" s="417"/>
      <c r="J218" s="417"/>
      <c r="K218" s="419"/>
      <c r="L218" s="414"/>
      <c r="M218" s="416"/>
      <c r="N218" s="416"/>
      <c r="O218" s="448"/>
      <c r="P218" s="448"/>
      <c r="Q218" s="416"/>
      <c r="R218" s="416"/>
      <c r="S218" s="416"/>
      <c r="T218" s="416"/>
      <c r="U218" s="416"/>
      <c r="V218" s="417"/>
      <c r="W218" s="419"/>
      <c r="X218" s="414"/>
      <c r="Y218" s="416"/>
      <c r="Z218" s="416"/>
      <c r="AA218" s="448"/>
      <c r="AB218" s="448"/>
      <c r="AC218" s="416"/>
      <c r="AD218" s="416"/>
      <c r="AE218" s="416"/>
      <c r="AF218" s="416"/>
      <c r="AG218" s="416"/>
      <c r="AH218" s="417"/>
      <c r="AI218" s="419"/>
      <c r="AJ218" s="420" t="str">
        <f t="shared" si="185"/>
        <v xml:space="preserve"> </v>
      </c>
      <c r="AK218" s="421" t="str">
        <f t="shared" si="186"/>
        <v xml:space="preserve"> </v>
      </c>
      <c r="AL218" s="421" t="str">
        <f t="shared" si="187"/>
        <v xml:space="preserve"> </v>
      </c>
      <c r="AM218" s="421" t="str">
        <f t="shared" si="188"/>
        <v xml:space="preserve"> </v>
      </c>
      <c r="AN218" s="421" t="str">
        <f t="shared" si="189"/>
        <v xml:space="preserve"> </v>
      </c>
      <c r="AO218" s="421" t="str">
        <f t="shared" si="190"/>
        <v xml:space="preserve"> </v>
      </c>
      <c r="AP218" s="421" t="str">
        <f t="shared" si="191"/>
        <v xml:space="preserve"> </v>
      </c>
      <c r="AQ218" s="421" t="str">
        <f t="shared" si="192"/>
        <v xml:space="preserve"> </v>
      </c>
      <c r="AR218" s="421" t="str">
        <f t="shared" si="193"/>
        <v xml:space="preserve"> </v>
      </c>
      <c r="AS218" s="421" t="str">
        <f t="shared" si="194"/>
        <v xml:space="preserve"> </v>
      </c>
      <c r="AT218" s="421" t="str">
        <f t="shared" si="195"/>
        <v xml:space="preserve"> </v>
      </c>
      <c r="AU218" s="422" t="str">
        <f t="shared" si="196"/>
        <v xml:space="preserve"> </v>
      </c>
      <c r="AV218" s="423"/>
      <c r="AW218" s="417"/>
      <c r="AX218" s="419"/>
      <c r="AY218" s="414"/>
      <c r="AZ218" s="417"/>
      <c r="BA218" s="419"/>
      <c r="BB218" s="420" t="str">
        <f t="shared" si="197"/>
        <v xml:space="preserve"> </v>
      </c>
      <c r="BC218" s="421" t="str">
        <f t="shared" si="198"/>
        <v xml:space="preserve"> </v>
      </c>
      <c r="BD218" s="422" t="str">
        <f t="shared" si="199"/>
        <v xml:space="preserve"> </v>
      </c>
      <c r="BE218" s="176"/>
      <c r="BF218" s="417"/>
      <c r="BG218" s="419"/>
      <c r="BH218" s="178"/>
      <c r="BI218" s="417"/>
      <c r="BJ218" s="419"/>
      <c r="BK218" s="178"/>
      <c r="BL218" s="417"/>
      <c r="BM218" s="419"/>
      <c r="BN218" s="426" t="str">
        <f t="shared" si="177"/>
        <v/>
      </c>
      <c r="BO218" s="427" t="str">
        <f t="shared" si="178"/>
        <v/>
      </c>
      <c r="BP218" s="428" t="str">
        <f t="shared" si="179"/>
        <v/>
      </c>
      <c r="BQ218" s="178"/>
      <c r="BR218" s="417"/>
      <c r="BS218" s="419"/>
      <c r="BT218" s="198">
        <v>805</v>
      </c>
      <c r="BU218" s="177">
        <v>723</v>
      </c>
      <c r="BV218" s="177">
        <v>795</v>
      </c>
      <c r="BW218" s="417">
        <v>614</v>
      </c>
      <c r="BX218" s="417">
        <v>527</v>
      </c>
      <c r="BY218" s="419">
        <v>549</v>
      </c>
      <c r="BZ218" s="177"/>
      <c r="CA218" s="177"/>
      <c r="CB218" s="177">
        <v>389</v>
      </c>
      <c r="CC218" s="177">
        <v>415</v>
      </c>
      <c r="CD218" s="177">
        <v>388</v>
      </c>
      <c r="CE218" s="177">
        <v>324</v>
      </c>
      <c r="CF218" s="417">
        <v>298</v>
      </c>
      <c r="CG218" s="419">
        <v>306</v>
      </c>
      <c r="CH218" s="178"/>
      <c r="CI218" s="177"/>
      <c r="CJ218" s="177"/>
      <c r="CK218" s="177"/>
      <c r="CL218" s="177"/>
      <c r="CM218" s="177"/>
      <c r="CN218" s="417"/>
      <c r="CO218" s="419"/>
      <c r="CP218" s="421" t="str">
        <f t="shared" ref="CP218:CP229" si="209">IF(BZ218&gt;0,BZ218-CH218,"")</f>
        <v/>
      </c>
      <c r="CQ218" s="421" t="str">
        <f t="shared" ref="CQ218:CQ229" si="210">IF(CA218&gt;0,CA218-CI218,"")</f>
        <v/>
      </c>
      <c r="CR218" s="421">
        <f t="shared" si="200"/>
        <v>389</v>
      </c>
      <c r="CS218" s="421">
        <f t="shared" si="201"/>
        <v>415</v>
      </c>
      <c r="CT218" s="421">
        <f t="shared" si="202"/>
        <v>388</v>
      </c>
      <c r="CU218" s="421">
        <f t="shared" si="203"/>
        <v>324</v>
      </c>
      <c r="CV218" s="421">
        <f t="shared" si="204"/>
        <v>298</v>
      </c>
      <c r="CW218" s="429">
        <f t="shared" si="205"/>
        <v>306</v>
      </c>
      <c r="CX218" s="449">
        <v>156</v>
      </c>
      <c r="CY218" s="417">
        <v>139</v>
      </c>
      <c r="CZ218" s="419">
        <v>159</v>
      </c>
      <c r="DA218" s="432">
        <v>36</v>
      </c>
      <c r="DB218" s="417">
        <v>40</v>
      </c>
      <c r="DC218" s="419">
        <v>52</v>
      </c>
      <c r="DD218" s="430">
        <f t="shared" si="206"/>
        <v>132</v>
      </c>
      <c r="DE218" s="431">
        <f t="shared" si="207"/>
        <v>119</v>
      </c>
      <c r="DF218" s="428">
        <f t="shared" si="208"/>
        <v>95</v>
      </c>
      <c r="DG218" s="450">
        <v>21</v>
      </c>
      <c r="DH218" s="417">
        <v>10</v>
      </c>
      <c r="DI218" s="419">
        <v>16</v>
      </c>
      <c r="DJ218" s="432">
        <v>105</v>
      </c>
      <c r="DK218" s="417">
        <v>93</v>
      </c>
      <c r="DL218" s="419">
        <v>23</v>
      </c>
      <c r="DM218" s="432">
        <v>95</v>
      </c>
      <c r="DN218" s="417">
        <v>97</v>
      </c>
      <c r="DO218" s="419">
        <v>55</v>
      </c>
      <c r="DP218" s="430">
        <f t="shared" si="180"/>
        <v>194</v>
      </c>
      <c r="DQ218" s="431">
        <f t="shared" si="181"/>
        <v>188</v>
      </c>
      <c r="DR218" s="428">
        <f t="shared" si="182"/>
        <v>230</v>
      </c>
      <c r="DS218" s="432">
        <v>64</v>
      </c>
      <c r="DT218" s="417">
        <v>69</v>
      </c>
      <c r="DU218" s="197">
        <v>58</v>
      </c>
      <c r="DV218" s="410"/>
      <c r="DW218" s="669" t="b">
        <f t="shared" si="159"/>
        <v>0</v>
      </c>
      <c r="DX218" s="663" t="b">
        <f t="shared" si="160"/>
        <v>0</v>
      </c>
      <c r="DY218" s="666" t="b">
        <f t="shared" si="161"/>
        <v>1</v>
      </c>
      <c r="DZ218" s="663" t="b">
        <f t="shared" si="162"/>
        <v>0</v>
      </c>
      <c r="EA218" s="663" t="b">
        <f t="shared" si="163"/>
        <v>0</v>
      </c>
      <c r="EB218" s="666" t="b">
        <f t="shared" si="164"/>
        <v>1</v>
      </c>
      <c r="EC218" s="663" t="b">
        <f t="shared" si="165"/>
        <v>0</v>
      </c>
      <c r="ED218" s="663" t="b">
        <f t="shared" si="183"/>
        <v>0</v>
      </c>
      <c r="EE218" s="666" t="b">
        <f t="shared" si="166"/>
        <v>1</v>
      </c>
      <c r="EF218" s="665" t="b">
        <f t="shared" si="167"/>
        <v>1</v>
      </c>
      <c r="EG218" s="663" t="b">
        <f t="shared" si="168"/>
        <v>1</v>
      </c>
      <c r="EH218" s="666" t="b">
        <f t="shared" si="169"/>
        <v>1</v>
      </c>
      <c r="EI218" s="663" t="b">
        <f t="shared" si="170"/>
        <v>1</v>
      </c>
      <c r="EJ218" s="663" t="b">
        <f t="shared" si="171"/>
        <v>1</v>
      </c>
      <c r="EK218" s="666" t="b">
        <f t="shared" si="172"/>
        <v>1</v>
      </c>
      <c r="EL218" s="663" t="b">
        <f t="shared" si="173"/>
        <v>1</v>
      </c>
      <c r="EM218" s="663" t="b">
        <f t="shared" si="184"/>
        <v>1</v>
      </c>
      <c r="EN218" s="666" t="b">
        <f t="shared" si="174"/>
        <v>1</v>
      </c>
      <c r="EO218" s="401"/>
    </row>
    <row r="219" spans="1:145">
      <c r="A219" s="510" t="s">
        <v>517</v>
      </c>
      <c r="B219" s="511" t="s">
        <v>531</v>
      </c>
      <c r="C219" s="510">
        <v>158662</v>
      </c>
      <c r="D219" s="512">
        <v>8</v>
      </c>
      <c r="E219" s="414"/>
      <c r="F219" s="416"/>
      <c r="G219" s="416"/>
      <c r="H219" s="416"/>
      <c r="I219" s="417"/>
      <c r="J219" s="417"/>
      <c r="K219" s="419"/>
      <c r="L219" s="414"/>
      <c r="M219" s="416"/>
      <c r="N219" s="416"/>
      <c r="O219" s="448"/>
      <c r="P219" s="448"/>
      <c r="Q219" s="416"/>
      <c r="R219" s="416"/>
      <c r="S219" s="416"/>
      <c r="T219" s="416"/>
      <c r="U219" s="416"/>
      <c r="V219" s="417"/>
      <c r="W219" s="419"/>
      <c r="X219" s="414"/>
      <c r="Y219" s="416"/>
      <c r="Z219" s="416"/>
      <c r="AA219" s="448"/>
      <c r="AB219" s="448"/>
      <c r="AC219" s="416"/>
      <c r="AD219" s="416"/>
      <c r="AE219" s="416"/>
      <c r="AF219" s="416"/>
      <c r="AG219" s="416"/>
      <c r="AH219" s="417"/>
      <c r="AI219" s="419"/>
      <c r="AJ219" s="420" t="str">
        <f t="shared" si="185"/>
        <v xml:space="preserve"> </v>
      </c>
      <c r="AK219" s="421" t="str">
        <f t="shared" si="186"/>
        <v xml:space="preserve"> </v>
      </c>
      <c r="AL219" s="421" t="str">
        <f t="shared" si="187"/>
        <v xml:space="preserve"> </v>
      </c>
      <c r="AM219" s="421" t="str">
        <f t="shared" si="188"/>
        <v xml:space="preserve"> </v>
      </c>
      <c r="AN219" s="421" t="str">
        <f t="shared" si="189"/>
        <v xml:space="preserve"> </v>
      </c>
      <c r="AO219" s="421" t="str">
        <f t="shared" si="190"/>
        <v xml:space="preserve"> </v>
      </c>
      <c r="AP219" s="421" t="str">
        <f t="shared" si="191"/>
        <v xml:space="preserve"> </v>
      </c>
      <c r="AQ219" s="421" t="str">
        <f t="shared" si="192"/>
        <v xml:space="preserve"> </v>
      </c>
      <c r="AR219" s="421" t="str">
        <f t="shared" si="193"/>
        <v xml:space="preserve"> </v>
      </c>
      <c r="AS219" s="421" t="str">
        <f t="shared" si="194"/>
        <v xml:space="preserve"> </v>
      </c>
      <c r="AT219" s="421" t="str">
        <f t="shared" si="195"/>
        <v xml:space="preserve"> </v>
      </c>
      <c r="AU219" s="422" t="str">
        <f t="shared" si="196"/>
        <v xml:space="preserve"> </v>
      </c>
      <c r="AV219" s="423"/>
      <c r="AW219" s="417"/>
      <c r="AX219" s="419"/>
      <c r="AY219" s="414"/>
      <c r="AZ219" s="417"/>
      <c r="BA219" s="419"/>
      <c r="BB219" s="420" t="str">
        <f t="shared" si="197"/>
        <v xml:space="preserve"> </v>
      </c>
      <c r="BC219" s="421" t="str">
        <f t="shared" si="198"/>
        <v xml:space="preserve"> </v>
      </c>
      <c r="BD219" s="422" t="str">
        <f t="shared" si="199"/>
        <v xml:space="preserve"> </v>
      </c>
      <c r="BE219" s="176"/>
      <c r="BF219" s="417"/>
      <c r="BG219" s="419"/>
      <c r="BH219" s="178"/>
      <c r="BI219" s="417"/>
      <c r="BJ219" s="419"/>
      <c r="BK219" s="178"/>
      <c r="BL219" s="417"/>
      <c r="BM219" s="419"/>
      <c r="BN219" s="426" t="str">
        <f t="shared" si="177"/>
        <v/>
      </c>
      <c r="BO219" s="427" t="str">
        <f t="shared" si="178"/>
        <v/>
      </c>
      <c r="BP219" s="428" t="str">
        <f t="shared" si="179"/>
        <v/>
      </c>
      <c r="BQ219" s="178"/>
      <c r="BR219" s="417"/>
      <c r="BS219" s="419"/>
      <c r="BT219" s="198">
        <v>4645</v>
      </c>
      <c r="BU219" s="177">
        <v>4385</v>
      </c>
      <c r="BV219" s="517">
        <f>(BU219+BW219)/2</f>
        <v>3768</v>
      </c>
      <c r="BW219" s="417">
        <v>3151</v>
      </c>
      <c r="BX219" s="417">
        <v>3776</v>
      </c>
      <c r="BY219" s="419">
        <v>3880</v>
      </c>
      <c r="BZ219" s="177"/>
      <c r="CA219" s="177"/>
      <c r="CB219" s="517">
        <v>1791</v>
      </c>
      <c r="CC219" s="177">
        <v>1818</v>
      </c>
      <c r="CD219" s="517">
        <f>(CC219+CE219)/2</f>
        <v>1584</v>
      </c>
      <c r="CE219" s="177">
        <v>1350</v>
      </c>
      <c r="CF219" s="417">
        <v>1605</v>
      </c>
      <c r="CG219" s="419">
        <v>1723</v>
      </c>
      <c r="CH219" s="178"/>
      <c r="CI219" s="177"/>
      <c r="CJ219" s="177"/>
      <c r="CK219" s="177"/>
      <c r="CL219" s="177"/>
      <c r="CM219" s="177"/>
      <c r="CN219" s="417"/>
      <c r="CO219" s="419"/>
      <c r="CP219" s="421" t="str">
        <f t="shared" si="209"/>
        <v/>
      </c>
      <c r="CQ219" s="421" t="str">
        <f t="shared" si="210"/>
        <v/>
      </c>
      <c r="CR219" s="421">
        <f t="shared" si="200"/>
        <v>1791</v>
      </c>
      <c r="CS219" s="421">
        <f t="shared" si="201"/>
        <v>1818</v>
      </c>
      <c r="CT219" s="421">
        <f t="shared" si="202"/>
        <v>1584</v>
      </c>
      <c r="CU219" s="421">
        <f t="shared" si="203"/>
        <v>1350</v>
      </c>
      <c r="CV219" s="421">
        <f t="shared" si="204"/>
        <v>1605</v>
      </c>
      <c r="CW219" s="429">
        <f t="shared" si="205"/>
        <v>1723</v>
      </c>
      <c r="CX219" s="449">
        <v>713</v>
      </c>
      <c r="CY219" s="417">
        <v>880</v>
      </c>
      <c r="CZ219" s="419">
        <v>973</v>
      </c>
      <c r="DA219" s="432">
        <v>82</v>
      </c>
      <c r="DB219" s="417">
        <v>100</v>
      </c>
      <c r="DC219" s="419">
        <v>111</v>
      </c>
      <c r="DD219" s="430">
        <f t="shared" si="206"/>
        <v>555</v>
      </c>
      <c r="DE219" s="431">
        <f t="shared" si="207"/>
        <v>625</v>
      </c>
      <c r="DF219" s="428">
        <f t="shared" si="208"/>
        <v>639</v>
      </c>
      <c r="DG219" s="450">
        <v>26</v>
      </c>
      <c r="DH219" s="417"/>
      <c r="DI219" s="419">
        <v>41</v>
      </c>
      <c r="DJ219" s="432">
        <v>352</v>
      </c>
      <c r="DK219" s="518"/>
      <c r="DL219" s="419">
        <v>354</v>
      </c>
      <c r="DM219" s="432">
        <v>328</v>
      </c>
      <c r="DN219" s="518"/>
      <c r="DO219" s="419">
        <v>149</v>
      </c>
      <c r="DP219" s="430">
        <f t="shared" si="180"/>
        <v>1112</v>
      </c>
      <c r="DQ219" s="431">
        <f t="shared" si="181"/>
        <v>1584</v>
      </c>
      <c r="DR219" s="428">
        <f t="shared" si="182"/>
        <v>806</v>
      </c>
      <c r="DS219" s="432">
        <v>166</v>
      </c>
      <c r="DT219" s="417">
        <v>150</v>
      </c>
      <c r="DU219" s="197">
        <v>153</v>
      </c>
      <c r="DV219" s="410"/>
      <c r="DW219" s="669" t="b">
        <f t="shared" si="159"/>
        <v>0</v>
      </c>
      <c r="DX219" s="663" t="b">
        <f t="shared" si="160"/>
        <v>0</v>
      </c>
      <c r="DY219" s="666" t="b">
        <f t="shared" si="161"/>
        <v>1</v>
      </c>
      <c r="DZ219" s="663" t="b">
        <f t="shared" si="162"/>
        <v>0</v>
      </c>
      <c r="EA219" s="663" t="b">
        <f t="shared" si="163"/>
        <v>0</v>
      </c>
      <c r="EB219" s="666" t="b">
        <f t="shared" si="164"/>
        <v>1</v>
      </c>
      <c r="EC219" s="663" t="b">
        <f t="shared" si="165"/>
        <v>0</v>
      </c>
      <c r="ED219" s="663" t="b">
        <f t="shared" si="183"/>
        <v>0</v>
      </c>
      <c r="EE219" s="666" t="b">
        <f t="shared" si="166"/>
        <v>1</v>
      </c>
      <c r="EF219" s="665" t="b">
        <f t="shared" si="167"/>
        <v>1</v>
      </c>
      <c r="EG219" s="663" t="b">
        <f t="shared" si="168"/>
        <v>1</v>
      </c>
      <c r="EH219" s="666" t="b">
        <f t="shared" si="169"/>
        <v>1</v>
      </c>
      <c r="EI219" s="663" t="b">
        <f t="shared" si="170"/>
        <v>1</v>
      </c>
      <c r="EJ219" s="663" t="b">
        <f t="shared" si="171"/>
        <v>1</v>
      </c>
      <c r="EK219" s="666" t="b">
        <f t="shared" si="172"/>
        <v>1</v>
      </c>
      <c r="EL219" s="663" t="b">
        <f t="shared" si="173"/>
        <v>1</v>
      </c>
      <c r="EM219" s="663" t="b">
        <f t="shared" si="184"/>
        <v>1</v>
      </c>
      <c r="EN219" s="666" t="b">
        <f t="shared" si="174"/>
        <v>1</v>
      </c>
      <c r="EO219" s="401"/>
    </row>
    <row r="220" spans="1:145">
      <c r="A220" s="510" t="s">
        <v>517</v>
      </c>
      <c r="B220" s="227" t="s">
        <v>532</v>
      </c>
      <c r="C220" s="510">
        <v>437103</v>
      </c>
      <c r="D220" s="512">
        <v>9</v>
      </c>
      <c r="E220" s="414"/>
      <c r="F220" s="416"/>
      <c r="G220" s="416"/>
      <c r="H220" s="416"/>
      <c r="I220" s="417"/>
      <c r="J220" s="417"/>
      <c r="K220" s="419"/>
      <c r="L220" s="414"/>
      <c r="M220" s="416"/>
      <c r="N220" s="416"/>
      <c r="O220" s="448"/>
      <c r="P220" s="448"/>
      <c r="Q220" s="416"/>
      <c r="R220" s="416"/>
      <c r="S220" s="416"/>
      <c r="T220" s="416"/>
      <c r="U220" s="416"/>
      <c r="V220" s="417"/>
      <c r="W220" s="419"/>
      <c r="X220" s="414"/>
      <c r="Y220" s="416"/>
      <c r="Z220" s="416"/>
      <c r="AA220" s="448"/>
      <c r="AB220" s="448"/>
      <c r="AC220" s="416"/>
      <c r="AD220" s="416"/>
      <c r="AE220" s="416"/>
      <c r="AF220" s="416"/>
      <c r="AG220" s="416"/>
      <c r="AH220" s="417"/>
      <c r="AI220" s="419"/>
      <c r="AJ220" s="420" t="str">
        <f t="shared" si="185"/>
        <v xml:space="preserve"> </v>
      </c>
      <c r="AK220" s="421" t="str">
        <f t="shared" si="186"/>
        <v xml:space="preserve"> </v>
      </c>
      <c r="AL220" s="421" t="str">
        <f t="shared" si="187"/>
        <v xml:space="preserve"> </v>
      </c>
      <c r="AM220" s="421" t="str">
        <f t="shared" si="188"/>
        <v xml:space="preserve"> </v>
      </c>
      <c r="AN220" s="421" t="str">
        <f t="shared" si="189"/>
        <v xml:space="preserve"> </v>
      </c>
      <c r="AO220" s="421" t="str">
        <f t="shared" si="190"/>
        <v xml:space="preserve"> </v>
      </c>
      <c r="AP220" s="421" t="str">
        <f t="shared" si="191"/>
        <v xml:space="preserve"> </v>
      </c>
      <c r="AQ220" s="421" t="str">
        <f t="shared" si="192"/>
        <v xml:space="preserve"> </v>
      </c>
      <c r="AR220" s="421" t="str">
        <f t="shared" si="193"/>
        <v xml:space="preserve"> </v>
      </c>
      <c r="AS220" s="421" t="str">
        <f t="shared" si="194"/>
        <v xml:space="preserve"> </v>
      </c>
      <c r="AT220" s="421" t="str">
        <f t="shared" si="195"/>
        <v xml:space="preserve"> </v>
      </c>
      <c r="AU220" s="422" t="str">
        <f t="shared" si="196"/>
        <v xml:space="preserve"> </v>
      </c>
      <c r="AV220" s="423"/>
      <c r="AW220" s="417"/>
      <c r="AX220" s="419"/>
      <c r="AY220" s="414"/>
      <c r="AZ220" s="417"/>
      <c r="BA220" s="419"/>
      <c r="BB220" s="420" t="str">
        <f t="shared" si="197"/>
        <v xml:space="preserve"> </v>
      </c>
      <c r="BC220" s="421" t="str">
        <f t="shared" si="198"/>
        <v xml:space="preserve"> </v>
      </c>
      <c r="BD220" s="422" t="str">
        <f t="shared" si="199"/>
        <v xml:space="preserve"> </v>
      </c>
      <c r="BE220" s="176"/>
      <c r="BF220" s="417"/>
      <c r="BG220" s="419"/>
      <c r="BH220" s="178"/>
      <c r="BI220" s="417"/>
      <c r="BJ220" s="419"/>
      <c r="BK220" s="178"/>
      <c r="BL220" s="417"/>
      <c r="BM220" s="419"/>
      <c r="BN220" s="426" t="str">
        <f t="shared" si="177"/>
        <v/>
      </c>
      <c r="BO220" s="427" t="str">
        <f t="shared" si="178"/>
        <v/>
      </c>
      <c r="BP220" s="428" t="str">
        <f t="shared" si="179"/>
        <v/>
      </c>
      <c r="BQ220" s="178"/>
      <c r="BR220" s="417"/>
      <c r="BS220" s="419"/>
      <c r="BT220" s="198">
        <v>2420</v>
      </c>
      <c r="BU220" s="177">
        <v>2308</v>
      </c>
      <c r="BV220" s="177">
        <v>2330</v>
      </c>
      <c r="BW220" s="417">
        <v>2172</v>
      </c>
      <c r="BX220" s="417">
        <v>2490</v>
      </c>
      <c r="BY220" s="419">
        <v>2599</v>
      </c>
      <c r="BZ220" s="177"/>
      <c r="CA220" s="177"/>
      <c r="CB220" s="177">
        <v>1051</v>
      </c>
      <c r="CC220" s="177">
        <v>1135</v>
      </c>
      <c r="CD220" s="177">
        <v>1155</v>
      </c>
      <c r="CE220" s="177">
        <v>1118</v>
      </c>
      <c r="CF220" s="417">
        <v>1212</v>
      </c>
      <c r="CG220" s="419">
        <v>1226</v>
      </c>
      <c r="CH220" s="178"/>
      <c r="CI220" s="177"/>
      <c r="CJ220" s="177"/>
      <c r="CK220" s="177"/>
      <c r="CL220" s="177"/>
      <c r="CM220" s="177"/>
      <c r="CN220" s="417"/>
      <c r="CO220" s="419"/>
      <c r="CP220" s="421" t="str">
        <f t="shared" si="209"/>
        <v/>
      </c>
      <c r="CQ220" s="421" t="str">
        <f t="shared" si="210"/>
        <v/>
      </c>
      <c r="CR220" s="421">
        <f t="shared" si="200"/>
        <v>1051</v>
      </c>
      <c r="CS220" s="421">
        <f t="shared" si="201"/>
        <v>1135</v>
      </c>
      <c r="CT220" s="421">
        <f t="shared" si="202"/>
        <v>1155</v>
      </c>
      <c r="CU220" s="421">
        <f t="shared" si="203"/>
        <v>1118</v>
      </c>
      <c r="CV220" s="421">
        <f t="shared" si="204"/>
        <v>1212</v>
      </c>
      <c r="CW220" s="429">
        <f t="shared" si="205"/>
        <v>1226</v>
      </c>
      <c r="CX220" s="449">
        <v>498</v>
      </c>
      <c r="CY220" s="417">
        <v>597</v>
      </c>
      <c r="CZ220" s="419">
        <v>586</v>
      </c>
      <c r="DA220" s="432">
        <v>125</v>
      </c>
      <c r="DB220" s="417">
        <v>141</v>
      </c>
      <c r="DC220" s="419">
        <v>139</v>
      </c>
      <c r="DD220" s="430">
        <f t="shared" si="206"/>
        <v>495</v>
      </c>
      <c r="DE220" s="431">
        <f t="shared" si="207"/>
        <v>474</v>
      </c>
      <c r="DF220" s="428">
        <f t="shared" si="208"/>
        <v>501</v>
      </c>
      <c r="DG220" s="450">
        <v>34</v>
      </c>
      <c r="DH220" s="417">
        <v>25</v>
      </c>
      <c r="DI220" s="419">
        <v>36</v>
      </c>
      <c r="DJ220" s="432">
        <v>156</v>
      </c>
      <c r="DK220" s="417">
        <v>196</v>
      </c>
      <c r="DL220" s="419">
        <v>175</v>
      </c>
      <c r="DM220" s="432">
        <v>320</v>
      </c>
      <c r="DN220" s="417">
        <v>289</v>
      </c>
      <c r="DO220" s="419">
        <v>251</v>
      </c>
      <c r="DP220" s="430">
        <f t="shared" si="180"/>
        <v>625</v>
      </c>
      <c r="DQ220" s="431">
        <f t="shared" si="181"/>
        <v>645</v>
      </c>
      <c r="DR220" s="428">
        <f t="shared" si="182"/>
        <v>656</v>
      </c>
      <c r="DS220" s="432">
        <v>79</v>
      </c>
      <c r="DT220" s="417">
        <v>62</v>
      </c>
      <c r="DU220" s="197">
        <v>72</v>
      </c>
      <c r="DV220" s="410"/>
      <c r="DW220" s="669" t="b">
        <f t="shared" si="159"/>
        <v>0</v>
      </c>
      <c r="DX220" s="663" t="b">
        <f t="shared" si="160"/>
        <v>0</v>
      </c>
      <c r="DY220" s="666" t="b">
        <f t="shared" si="161"/>
        <v>1</v>
      </c>
      <c r="DZ220" s="663" t="b">
        <f t="shared" si="162"/>
        <v>0</v>
      </c>
      <c r="EA220" s="663" t="b">
        <f t="shared" si="163"/>
        <v>0</v>
      </c>
      <c r="EB220" s="666" t="b">
        <f t="shared" si="164"/>
        <v>1</v>
      </c>
      <c r="EC220" s="663" t="b">
        <f t="shared" si="165"/>
        <v>0</v>
      </c>
      <c r="ED220" s="663" t="b">
        <f t="shared" si="183"/>
        <v>0</v>
      </c>
      <c r="EE220" s="666" t="b">
        <f t="shared" si="166"/>
        <v>1</v>
      </c>
      <c r="EF220" s="665" t="b">
        <f t="shared" si="167"/>
        <v>1</v>
      </c>
      <c r="EG220" s="663" t="b">
        <f t="shared" si="168"/>
        <v>1</v>
      </c>
      <c r="EH220" s="666" t="b">
        <f t="shared" si="169"/>
        <v>1</v>
      </c>
      <c r="EI220" s="663" t="b">
        <f t="shared" si="170"/>
        <v>1</v>
      </c>
      <c r="EJ220" s="663" t="b">
        <f t="shared" si="171"/>
        <v>1</v>
      </c>
      <c r="EK220" s="666" t="b">
        <f t="shared" si="172"/>
        <v>1</v>
      </c>
      <c r="EL220" s="663" t="b">
        <f t="shared" si="173"/>
        <v>1</v>
      </c>
      <c r="EM220" s="663" t="b">
        <f t="shared" si="184"/>
        <v>1</v>
      </c>
      <c r="EN220" s="666" t="b">
        <f t="shared" si="174"/>
        <v>1</v>
      </c>
      <c r="EO220" s="401"/>
    </row>
    <row r="221" spans="1:145">
      <c r="A221" s="510" t="s">
        <v>517</v>
      </c>
      <c r="B221" s="511" t="s">
        <v>533</v>
      </c>
      <c r="C221" s="510">
        <v>158431</v>
      </c>
      <c r="D221" s="512">
        <v>9</v>
      </c>
      <c r="E221" s="414"/>
      <c r="F221" s="416"/>
      <c r="G221" s="416"/>
      <c r="H221" s="416"/>
      <c r="I221" s="417"/>
      <c r="J221" s="417"/>
      <c r="K221" s="419"/>
      <c r="L221" s="414"/>
      <c r="M221" s="416"/>
      <c r="N221" s="416"/>
      <c r="O221" s="448"/>
      <c r="P221" s="448"/>
      <c r="Q221" s="416"/>
      <c r="R221" s="416"/>
      <c r="S221" s="416"/>
      <c r="T221" s="416"/>
      <c r="U221" s="416"/>
      <c r="V221" s="417"/>
      <c r="W221" s="419"/>
      <c r="X221" s="414"/>
      <c r="Y221" s="416"/>
      <c r="Z221" s="416"/>
      <c r="AA221" s="448"/>
      <c r="AB221" s="448"/>
      <c r="AC221" s="416"/>
      <c r="AD221" s="416"/>
      <c r="AE221" s="416"/>
      <c r="AF221" s="416"/>
      <c r="AG221" s="416"/>
      <c r="AH221" s="417"/>
      <c r="AI221" s="419"/>
      <c r="AJ221" s="420" t="str">
        <f t="shared" si="185"/>
        <v xml:space="preserve"> </v>
      </c>
      <c r="AK221" s="421" t="str">
        <f t="shared" si="186"/>
        <v xml:space="preserve"> </v>
      </c>
      <c r="AL221" s="421" t="str">
        <f t="shared" si="187"/>
        <v xml:space="preserve"> </v>
      </c>
      <c r="AM221" s="421" t="str">
        <f t="shared" si="188"/>
        <v xml:space="preserve"> </v>
      </c>
      <c r="AN221" s="421" t="str">
        <f t="shared" si="189"/>
        <v xml:space="preserve"> </v>
      </c>
      <c r="AO221" s="421" t="str">
        <f t="shared" si="190"/>
        <v xml:space="preserve"> </v>
      </c>
      <c r="AP221" s="421" t="str">
        <f t="shared" si="191"/>
        <v xml:space="preserve"> </v>
      </c>
      <c r="AQ221" s="421" t="str">
        <f t="shared" si="192"/>
        <v xml:space="preserve"> </v>
      </c>
      <c r="AR221" s="421" t="str">
        <f t="shared" si="193"/>
        <v xml:space="preserve"> </v>
      </c>
      <c r="AS221" s="421" t="str">
        <f t="shared" si="194"/>
        <v xml:space="preserve"> </v>
      </c>
      <c r="AT221" s="421" t="str">
        <f t="shared" si="195"/>
        <v xml:space="preserve"> </v>
      </c>
      <c r="AU221" s="422" t="str">
        <f t="shared" si="196"/>
        <v xml:space="preserve"> </v>
      </c>
      <c r="AV221" s="423"/>
      <c r="AW221" s="417"/>
      <c r="AX221" s="419"/>
      <c r="AY221" s="414"/>
      <c r="AZ221" s="417"/>
      <c r="BA221" s="419"/>
      <c r="BB221" s="420" t="str">
        <f t="shared" si="197"/>
        <v xml:space="preserve"> </v>
      </c>
      <c r="BC221" s="421" t="str">
        <f t="shared" si="198"/>
        <v xml:space="preserve"> </v>
      </c>
      <c r="BD221" s="422" t="str">
        <f t="shared" si="199"/>
        <v xml:space="preserve"> </v>
      </c>
      <c r="BE221" s="176"/>
      <c r="BF221" s="417"/>
      <c r="BG221" s="419"/>
      <c r="BH221" s="178"/>
      <c r="BI221" s="417"/>
      <c r="BJ221" s="419"/>
      <c r="BK221" s="178"/>
      <c r="BL221" s="417"/>
      <c r="BM221" s="419"/>
      <c r="BN221" s="426" t="str">
        <f t="shared" si="177"/>
        <v/>
      </c>
      <c r="BO221" s="427" t="str">
        <f t="shared" si="178"/>
        <v/>
      </c>
      <c r="BP221" s="428" t="str">
        <f t="shared" si="179"/>
        <v/>
      </c>
      <c r="BQ221" s="178"/>
      <c r="BR221" s="417"/>
      <c r="BS221" s="419"/>
      <c r="BT221" s="198">
        <v>1284</v>
      </c>
      <c r="BU221" s="177">
        <v>1274</v>
      </c>
      <c r="BV221" s="177">
        <v>1652</v>
      </c>
      <c r="BW221" s="417">
        <v>1547</v>
      </c>
      <c r="BX221" s="417">
        <v>1708</v>
      </c>
      <c r="BY221" s="419">
        <v>1464</v>
      </c>
      <c r="BZ221" s="177"/>
      <c r="CA221" s="177"/>
      <c r="CB221" s="177">
        <v>651</v>
      </c>
      <c r="CC221" s="177">
        <v>662</v>
      </c>
      <c r="CD221" s="177">
        <v>940</v>
      </c>
      <c r="CE221" s="177">
        <v>905</v>
      </c>
      <c r="CF221" s="417">
        <v>1058</v>
      </c>
      <c r="CG221" s="419">
        <v>808</v>
      </c>
      <c r="CH221" s="178"/>
      <c r="CI221" s="177"/>
      <c r="CJ221" s="177"/>
      <c r="CK221" s="177"/>
      <c r="CL221" s="177"/>
      <c r="CM221" s="177"/>
      <c r="CN221" s="417"/>
      <c r="CO221" s="419"/>
      <c r="CP221" s="421" t="str">
        <f t="shared" si="209"/>
        <v/>
      </c>
      <c r="CQ221" s="421" t="str">
        <f t="shared" si="210"/>
        <v/>
      </c>
      <c r="CR221" s="421">
        <f t="shared" si="200"/>
        <v>651</v>
      </c>
      <c r="CS221" s="421">
        <f t="shared" si="201"/>
        <v>662</v>
      </c>
      <c r="CT221" s="421">
        <f t="shared" si="202"/>
        <v>940</v>
      </c>
      <c r="CU221" s="421">
        <f t="shared" si="203"/>
        <v>905</v>
      </c>
      <c r="CV221" s="421">
        <f t="shared" si="204"/>
        <v>1058</v>
      </c>
      <c r="CW221" s="429">
        <f t="shared" si="205"/>
        <v>808</v>
      </c>
      <c r="CX221" s="449">
        <v>421</v>
      </c>
      <c r="CY221" s="417">
        <v>474</v>
      </c>
      <c r="CZ221" s="419">
        <v>408</v>
      </c>
      <c r="DA221" s="432">
        <v>101</v>
      </c>
      <c r="DB221" s="417">
        <v>127</v>
      </c>
      <c r="DC221" s="419">
        <v>100</v>
      </c>
      <c r="DD221" s="430">
        <f t="shared" si="206"/>
        <v>383</v>
      </c>
      <c r="DE221" s="431">
        <f t="shared" si="207"/>
        <v>457</v>
      </c>
      <c r="DF221" s="428">
        <f t="shared" si="208"/>
        <v>300</v>
      </c>
      <c r="DG221" s="450">
        <v>58</v>
      </c>
      <c r="DH221" s="417">
        <v>74</v>
      </c>
      <c r="DI221" s="419">
        <v>80</v>
      </c>
      <c r="DJ221" s="432">
        <v>103</v>
      </c>
      <c r="DK221" s="417">
        <v>133</v>
      </c>
      <c r="DL221" s="419">
        <v>97</v>
      </c>
      <c r="DM221" s="432">
        <v>157</v>
      </c>
      <c r="DN221" s="417">
        <v>225</v>
      </c>
      <c r="DO221" s="419">
        <v>171</v>
      </c>
      <c r="DP221" s="430">
        <f t="shared" si="180"/>
        <v>344</v>
      </c>
      <c r="DQ221" s="431">
        <f t="shared" si="181"/>
        <v>508</v>
      </c>
      <c r="DR221" s="428">
        <f t="shared" si="182"/>
        <v>557</v>
      </c>
      <c r="DS221" s="432">
        <v>111</v>
      </c>
      <c r="DT221" s="417">
        <v>105</v>
      </c>
      <c r="DU221" s="197">
        <v>88</v>
      </c>
      <c r="DV221" s="410"/>
      <c r="DW221" s="669" t="b">
        <f t="shared" si="159"/>
        <v>0</v>
      </c>
      <c r="DX221" s="663" t="b">
        <f t="shared" si="160"/>
        <v>0</v>
      </c>
      <c r="DY221" s="666" t="b">
        <f t="shared" si="161"/>
        <v>1</v>
      </c>
      <c r="DZ221" s="663" t="b">
        <f t="shared" si="162"/>
        <v>0</v>
      </c>
      <c r="EA221" s="663" t="b">
        <f t="shared" si="163"/>
        <v>0</v>
      </c>
      <c r="EB221" s="666" t="b">
        <f t="shared" si="164"/>
        <v>1</v>
      </c>
      <c r="EC221" s="663" t="b">
        <f t="shared" si="165"/>
        <v>0</v>
      </c>
      <c r="ED221" s="663" t="b">
        <f t="shared" si="183"/>
        <v>0</v>
      </c>
      <c r="EE221" s="666" t="b">
        <f t="shared" si="166"/>
        <v>1</v>
      </c>
      <c r="EF221" s="665" t="b">
        <f t="shared" si="167"/>
        <v>1</v>
      </c>
      <c r="EG221" s="663" t="b">
        <f t="shared" si="168"/>
        <v>1</v>
      </c>
      <c r="EH221" s="666" t="b">
        <f t="shared" si="169"/>
        <v>1</v>
      </c>
      <c r="EI221" s="663" t="b">
        <f t="shared" si="170"/>
        <v>1</v>
      </c>
      <c r="EJ221" s="663" t="b">
        <f t="shared" si="171"/>
        <v>1</v>
      </c>
      <c r="EK221" s="666" t="b">
        <f t="shared" si="172"/>
        <v>1</v>
      </c>
      <c r="EL221" s="663" t="b">
        <f t="shared" si="173"/>
        <v>1</v>
      </c>
      <c r="EM221" s="663" t="b">
        <f t="shared" si="184"/>
        <v>1</v>
      </c>
      <c r="EN221" s="666" t="b">
        <f t="shared" si="174"/>
        <v>1</v>
      </c>
      <c r="EO221" s="401"/>
    </row>
    <row r="222" spans="1:145">
      <c r="A222" s="510" t="s">
        <v>517</v>
      </c>
      <c r="B222" s="207" t="s">
        <v>534</v>
      </c>
      <c r="C222" s="510">
        <v>159407</v>
      </c>
      <c r="D222" s="512">
        <v>9</v>
      </c>
      <c r="E222" s="414"/>
      <c r="F222" s="416"/>
      <c r="G222" s="416"/>
      <c r="H222" s="416"/>
      <c r="I222" s="417"/>
      <c r="J222" s="417"/>
      <c r="K222" s="419"/>
      <c r="L222" s="414"/>
      <c r="M222" s="416"/>
      <c r="N222" s="416"/>
      <c r="O222" s="448"/>
      <c r="P222" s="448"/>
      <c r="Q222" s="416"/>
      <c r="R222" s="416"/>
      <c r="S222" s="416"/>
      <c r="T222" s="416"/>
      <c r="U222" s="416"/>
      <c r="V222" s="417"/>
      <c r="W222" s="419"/>
      <c r="X222" s="414"/>
      <c r="Y222" s="416"/>
      <c r="Z222" s="416"/>
      <c r="AA222" s="448"/>
      <c r="AB222" s="448"/>
      <c r="AC222" s="416"/>
      <c r="AD222" s="416"/>
      <c r="AE222" s="416"/>
      <c r="AF222" s="416"/>
      <c r="AG222" s="416"/>
      <c r="AH222" s="417"/>
      <c r="AI222" s="419"/>
      <c r="AJ222" s="420" t="str">
        <f t="shared" si="185"/>
        <v xml:space="preserve"> </v>
      </c>
      <c r="AK222" s="421" t="str">
        <f t="shared" si="186"/>
        <v xml:space="preserve"> </v>
      </c>
      <c r="AL222" s="421" t="str">
        <f t="shared" si="187"/>
        <v xml:space="preserve"> </v>
      </c>
      <c r="AM222" s="421" t="str">
        <f t="shared" si="188"/>
        <v xml:space="preserve"> </v>
      </c>
      <c r="AN222" s="421" t="str">
        <f t="shared" si="189"/>
        <v xml:space="preserve"> </v>
      </c>
      <c r="AO222" s="421" t="str">
        <f t="shared" si="190"/>
        <v xml:space="preserve"> </v>
      </c>
      <c r="AP222" s="421" t="str">
        <f t="shared" si="191"/>
        <v xml:space="preserve"> </v>
      </c>
      <c r="AQ222" s="421" t="str">
        <f t="shared" si="192"/>
        <v xml:space="preserve"> </v>
      </c>
      <c r="AR222" s="421" t="str">
        <f t="shared" si="193"/>
        <v xml:space="preserve"> </v>
      </c>
      <c r="AS222" s="421" t="str">
        <f t="shared" si="194"/>
        <v xml:space="preserve"> </v>
      </c>
      <c r="AT222" s="421" t="str">
        <f t="shared" si="195"/>
        <v xml:space="preserve"> </v>
      </c>
      <c r="AU222" s="422" t="str">
        <f t="shared" si="196"/>
        <v xml:space="preserve"> </v>
      </c>
      <c r="AV222" s="423"/>
      <c r="AW222" s="417"/>
      <c r="AX222" s="419"/>
      <c r="AY222" s="414"/>
      <c r="AZ222" s="417"/>
      <c r="BA222" s="419"/>
      <c r="BB222" s="420" t="str">
        <f t="shared" si="197"/>
        <v xml:space="preserve"> </v>
      </c>
      <c r="BC222" s="421" t="str">
        <f t="shared" si="198"/>
        <v xml:space="preserve"> </v>
      </c>
      <c r="BD222" s="422" t="str">
        <f t="shared" si="199"/>
        <v xml:space="preserve"> </v>
      </c>
      <c r="BE222" s="176"/>
      <c r="BF222" s="417"/>
      <c r="BG222" s="419"/>
      <c r="BH222" s="178"/>
      <c r="BI222" s="417"/>
      <c r="BJ222" s="419"/>
      <c r="BK222" s="178"/>
      <c r="BL222" s="417"/>
      <c r="BM222" s="419"/>
      <c r="BN222" s="426" t="str">
        <f t="shared" si="177"/>
        <v/>
      </c>
      <c r="BO222" s="427" t="str">
        <f t="shared" si="178"/>
        <v/>
      </c>
      <c r="BP222" s="428" t="str">
        <f t="shared" si="179"/>
        <v/>
      </c>
      <c r="BQ222" s="178"/>
      <c r="BR222" s="417"/>
      <c r="BS222" s="419"/>
      <c r="BT222" s="198">
        <v>1181</v>
      </c>
      <c r="BU222" s="177">
        <v>1108</v>
      </c>
      <c r="BV222" s="177">
        <v>1034</v>
      </c>
      <c r="BW222" s="417">
        <v>938</v>
      </c>
      <c r="BX222" s="417">
        <v>1044</v>
      </c>
      <c r="BY222" s="419">
        <v>1059</v>
      </c>
      <c r="BZ222" s="177"/>
      <c r="CA222" s="177"/>
      <c r="CB222" s="177">
        <v>772</v>
      </c>
      <c r="CC222" s="177">
        <v>794</v>
      </c>
      <c r="CD222" s="177">
        <v>702</v>
      </c>
      <c r="CE222" s="177">
        <v>659</v>
      </c>
      <c r="CF222" s="417">
        <v>698</v>
      </c>
      <c r="CG222" s="419">
        <v>706</v>
      </c>
      <c r="CH222" s="178"/>
      <c r="CI222" s="177"/>
      <c r="CJ222" s="177"/>
      <c r="CK222" s="177"/>
      <c r="CL222" s="177"/>
      <c r="CM222" s="177"/>
      <c r="CN222" s="417"/>
      <c r="CO222" s="419"/>
      <c r="CP222" s="421" t="str">
        <f t="shared" si="209"/>
        <v/>
      </c>
      <c r="CQ222" s="421" t="str">
        <f t="shared" si="210"/>
        <v/>
      </c>
      <c r="CR222" s="421">
        <f t="shared" si="200"/>
        <v>772</v>
      </c>
      <c r="CS222" s="421">
        <f t="shared" si="201"/>
        <v>794</v>
      </c>
      <c r="CT222" s="421">
        <f t="shared" si="202"/>
        <v>702</v>
      </c>
      <c r="CU222" s="421">
        <f t="shared" si="203"/>
        <v>659</v>
      </c>
      <c r="CV222" s="421">
        <f t="shared" si="204"/>
        <v>698</v>
      </c>
      <c r="CW222" s="429">
        <f t="shared" si="205"/>
        <v>706</v>
      </c>
      <c r="CX222" s="449">
        <v>313</v>
      </c>
      <c r="CY222" s="417">
        <v>319</v>
      </c>
      <c r="CZ222" s="419">
        <v>354</v>
      </c>
      <c r="DA222" s="432">
        <v>129</v>
      </c>
      <c r="DB222" s="417">
        <v>141</v>
      </c>
      <c r="DC222" s="419">
        <v>136</v>
      </c>
      <c r="DD222" s="430">
        <f t="shared" si="206"/>
        <v>217</v>
      </c>
      <c r="DE222" s="431">
        <f t="shared" si="207"/>
        <v>238</v>
      </c>
      <c r="DF222" s="428">
        <f t="shared" si="208"/>
        <v>216</v>
      </c>
      <c r="DG222" s="450">
        <v>79</v>
      </c>
      <c r="DH222" s="417">
        <v>64</v>
      </c>
      <c r="DI222" s="419">
        <v>61</v>
      </c>
      <c r="DJ222" s="432">
        <v>74</v>
      </c>
      <c r="DK222" s="417">
        <v>86</v>
      </c>
      <c r="DL222" s="419">
        <v>70</v>
      </c>
      <c r="DM222" s="432">
        <v>311</v>
      </c>
      <c r="DN222" s="417">
        <v>262</v>
      </c>
      <c r="DO222" s="419">
        <v>253</v>
      </c>
      <c r="DP222" s="430">
        <f t="shared" si="180"/>
        <v>330</v>
      </c>
      <c r="DQ222" s="431">
        <f t="shared" si="181"/>
        <v>290</v>
      </c>
      <c r="DR222" s="428">
        <f t="shared" si="182"/>
        <v>275</v>
      </c>
      <c r="DS222" s="432">
        <v>155</v>
      </c>
      <c r="DT222" s="417">
        <v>144</v>
      </c>
      <c r="DU222" s="197">
        <v>152</v>
      </c>
      <c r="DV222" s="410"/>
      <c r="DW222" s="669" t="b">
        <f t="shared" si="159"/>
        <v>0</v>
      </c>
      <c r="DX222" s="663" t="b">
        <f t="shared" si="160"/>
        <v>0</v>
      </c>
      <c r="DY222" s="666" t="b">
        <f t="shared" si="161"/>
        <v>1</v>
      </c>
      <c r="DZ222" s="663" t="b">
        <f t="shared" si="162"/>
        <v>0</v>
      </c>
      <c r="EA222" s="663" t="b">
        <f t="shared" si="163"/>
        <v>0</v>
      </c>
      <c r="EB222" s="666" t="b">
        <f t="shared" si="164"/>
        <v>1</v>
      </c>
      <c r="EC222" s="663" t="b">
        <f t="shared" si="165"/>
        <v>0</v>
      </c>
      <c r="ED222" s="663" t="b">
        <f t="shared" si="183"/>
        <v>0</v>
      </c>
      <c r="EE222" s="666" t="b">
        <f t="shared" si="166"/>
        <v>1</v>
      </c>
      <c r="EF222" s="665" t="b">
        <f t="shared" si="167"/>
        <v>1</v>
      </c>
      <c r="EG222" s="663" t="b">
        <f t="shared" si="168"/>
        <v>1</v>
      </c>
      <c r="EH222" s="666" t="b">
        <f t="shared" si="169"/>
        <v>1</v>
      </c>
      <c r="EI222" s="663" t="b">
        <f t="shared" si="170"/>
        <v>1</v>
      </c>
      <c r="EJ222" s="663" t="b">
        <f t="shared" si="171"/>
        <v>1</v>
      </c>
      <c r="EK222" s="666" t="b">
        <f t="shared" si="172"/>
        <v>1</v>
      </c>
      <c r="EL222" s="663" t="b">
        <f t="shared" si="173"/>
        <v>1</v>
      </c>
      <c r="EM222" s="663" t="b">
        <f t="shared" si="184"/>
        <v>1</v>
      </c>
      <c r="EN222" s="666" t="b">
        <f t="shared" si="174"/>
        <v>1</v>
      </c>
      <c r="EO222" s="401"/>
    </row>
    <row r="223" spans="1:145">
      <c r="A223" s="510" t="s">
        <v>517</v>
      </c>
      <c r="B223" s="511" t="s">
        <v>535</v>
      </c>
      <c r="C223" s="510">
        <v>440624</v>
      </c>
      <c r="D223" s="512">
        <v>10</v>
      </c>
      <c r="E223" s="414"/>
      <c r="F223" s="416"/>
      <c r="G223" s="416"/>
      <c r="H223" s="416"/>
      <c r="I223" s="417"/>
      <c r="J223" s="417"/>
      <c r="K223" s="419"/>
      <c r="L223" s="414"/>
      <c r="M223" s="416"/>
      <c r="N223" s="416"/>
      <c r="O223" s="448"/>
      <c r="P223" s="448"/>
      <c r="Q223" s="416"/>
      <c r="R223" s="416"/>
      <c r="S223" s="416"/>
      <c r="T223" s="416"/>
      <c r="U223" s="416"/>
      <c r="V223" s="417"/>
      <c r="W223" s="419"/>
      <c r="X223" s="414"/>
      <c r="Y223" s="416"/>
      <c r="Z223" s="416"/>
      <c r="AA223" s="448"/>
      <c r="AB223" s="448"/>
      <c r="AC223" s="416"/>
      <c r="AD223" s="416"/>
      <c r="AE223" s="416"/>
      <c r="AF223" s="416"/>
      <c r="AG223" s="416"/>
      <c r="AH223" s="417"/>
      <c r="AI223" s="419"/>
      <c r="AJ223" s="420" t="str">
        <f t="shared" si="185"/>
        <v xml:space="preserve"> </v>
      </c>
      <c r="AK223" s="421" t="str">
        <f t="shared" si="186"/>
        <v xml:space="preserve"> </v>
      </c>
      <c r="AL223" s="421" t="str">
        <f t="shared" si="187"/>
        <v xml:space="preserve"> </v>
      </c>
      <c r="AM223" s="421" t="str">
        <f t="shared" si="188"/>
        <v xml:space="preserve"> </v>
      </c>
      <c r="AN223" s="421" t="str">
        <f t="shared" si="189"/>
        <v xml:space="preserve"> </v>
      </c>
      <c r="AO223" s="421" t="str">
        <f t="shared" si="190"/>
        <v xml:space="preserve"> </v>
      </c>
      <c r="AP223" s="421" t="str">
        <f t="shared" si="191"/>
        <v xml:space="preserve"> </v>
      </c>
      <c r="AQ223" s="421" t="str">
        <f t="shared" si="192"/>
        <v xml:space="preserve"> </v>
      </c>
      <c r="AR223" s="421" t="str">
        <f t="shared" si="193"/>
        <v xml:space="preserve"> </v>
      </c>
      <c r="AS223" s="421" t="str">
        <f t="shared" si="194"/>
        <v xml:space="preserve"> </v>
      </c>
      <c r="AT223" s="421" t="str">
        <f t="shared" si="195"/>
        <v xml:space="preserve"> </v>
      </c>
      <c r="AU223" s="422" t="str">
        <f t="shared" si="196"/>
        <v xml:space="preserve"> </v>
      </c>
      <c r="AV223" s="423"/>
      <c r="AW223" s="417"/>
      <c r="AX223" s="419"/>
      <c r="AY223" s="414"/>
      <c r="AZ223" s="417"/>
      <c r="BA223" s="419"/>
      <c r="BB223" s="420" t="str">
        <f t="shared" si="197"/>
        <v xml:space="preserve"> </v>
      </c>
      <c r="BC223" s="421" t="str">
        <f t="shared" si="198"/>
        <v xml:space="preserve"> </v>
      </c>
      <c r="BD223" s="422" t="str">
        <f t="shared" si="199"/>
        <v xml:space="preserve"> </v>
      </c>
      <c r="BE223" s="176"/>
      <c r="BF223" s="417"/>
      <c r="BG223" s="419"/>
      <c r="BH223" s="178"/>
      <c r="BI223" s="417"/>
      <c r="BJ223" s="419"/>
      <c r="BK223" s="178"/>
      <c r="BL223" s="417"/>
      <c r="BM223" s="419"/>
      <c r="BN223" s="426" t="str">
        <f t="shared" si="177"/>
        <v/>
      </c>
      <c r="BO223" s="427" t="str">
        <f t="shared" si="178"/>
        <v/>
      </c>
      <c r="BP223" s="428" t="str">
        <f t="shared" si="179"/>
        <v/>
      </c>
      <c r="BQ223" s="178"/>
      <c r="BR223" s="417"/>
      <c r="BS223" s="419"/>
      <c r="BT223" s="198">
        <v>369</v>
      </c>
      <c r="BU223" s="177">
        <v>505</v>
      </c>
      <c r="BV223" s="177">
        <v>422</v>
      </c>
      <c r="BW223" s="417">
        <v>346</v>
      </c>
      <c r="BX223" s="417">
        <v>440</v>
      </c>
      <c r="BY223" s="419">
        <v>633</v>
      </c>
      <c r="BZ223" s="177"/>
      <c r="CA223" s="177"/>
      <c r="CB223" s="177">
        <v>68</v>
      </c>
      <c r="CC223" s="177">
        <v>118</v>
      </c>
      <c r="CD223" s="177">
        <v>137</v>
      </c>
      <c r="CE223" s="177">
        <v>161</v>
      </c>
      <c r="CF223" s="417">
        <v>217</v>
      </c>
      <c r="CG223" s="419">
        <v>348</v>
      </c>
      <c r="CH223" s="178"/>
      <c r="CI223" s="177"/>
      <c r="CJ223" s="177"/>
      <c r="CK223" s="177"/>
      <c r="CL223" s="177"/>
      <c r="CM223" s="177"/>
      <c r="CN223" s="417"/>
      <c r="CO223" s="419"/>
      <c r="CP223" s="421" t="str">
        <f t="shared" si="209"/>
        <v/>
      </c>
      <c r="CQ223" s="421" t="str">
        <f t="shared" si="210"/>
        <v/>
      </c>
      <c r="CR223" s="421">
        <f t="shared" si="200"/>
        <v>68</v>
      </c>
      <c r="CS223" s="421">
        <f t="shared" si="201"/>
        <v>118</v>
      </c>
      <c r="CT223" s="421">
        <f t="shared" si="202"/>
        <v>137</v>
      </c>
      <c r="CU223" s="421">
        <f t="shared" si="203"/>
        <v>161</v>
      </c>
      <c r="CV223" s="421">
        <f t="shared" si="204"/>
        <v>217</v>
      </c>
      <c r="CW223" s="429">
        <f t="shared" si="205"/>
        <v>348</v>
      </c>
      <c r="CX223" s="449">
        <v>92</v>
      </c>
      <c r="CY223" s="417">
        <v>106</v>
      </c>
      <c r="CZ223" s="419">
        <v>159</v>
      </c>
      <c r="DA223" s="432">
        <v>15</v>
      </c>
      <c r="DB223" s="417">
        <v>24</v>
      </c>
      <c r="DC223" s="419">
        <v>35</v>
      </c>
      <c r="DD223" s="430">
        <f t="shared" si="206"/>
        <v>54</v>
      </c>
      <c r="DE223" s="431">
        <f t="shared" si="207"/>
        <v>87</v>
      </c>
      <c r="DF223" s="428">
        <f t="shared" si="208"/>
        <v>154</v>
      </c>
      <c r="DG223" s="450">
        <v>8</v>
      </c>
      <c r="DH223" s="417">
        <v>6</v>
      </c>
      <c r="DI223" s="419">
        <v>8</v>
      </c>
      <c r="DJ223" s="432">
        <v>11</v>
      </c>
      <c r="DK223" s="417">
        <v>19</v>
      </c>
      <c r="DL223" s="419">
        <v>25</v>
      </c>
      <c r="DM223" s="432">
        <v>51</v>
      </c>
      <c r="DN223" s="417">
        <v>40</v>
      </c>
      <c r="DO223" s="419">
        <v>35</v>
      </c>
      <c r="DP223" s="430">
        <f t="shared" si="180"/>
        <v>48</v>
      </c>
      <c r="DQ223" s="431">
        <f t="shared" si="181"/>
        <v>72</v>
      </c>
      <c r="DR223" s="428">
        <f t="shared" si="182"/>
        <v>93</v>
      </c>
      <c r="DS223" s="439"/>
      <c r="DT223" s="417">
        <v>11</v>
      </c>
      <c r="DU223" s="197">
        <v>8</v>
      </c>
      <c r="DV223" s="410"/>
      <c r="DW223" s="669" t="b">
        <f t="shared" si="159"/>
        <v>0</v>
      </c>
      <c r="DX223" s="663" t="b">
        <f t="shared" si="160"/>
        <v>0</v>
      </c>
      <c r="DY223" s="666" t="b">
        <f t="shared" si="161"/>
        <v>1</v>
      </c>
      <c r="DZ223" s="663" t="b">
        <f t="shared" si="162"/>
        <v>0</v>
      </c>
      <c r="EA223" s="663" t="b">
        <f t="shared" si="163"/>
        <v>0</v>
      </c>
      <c r="EB223" s="666" t="b">
        <f t="shared" si="164"/>
        <v>1</v>
      </c>
      <c r="EC223" s="663" t="b">
        <f t="shared" si="165"/>
        <v>0</v>
      </c>
      <c r="ED223" s="663" t="b">
        <f t="shared" si="183"/>
        <v>0</v>
      </c>
      <c r="EE223" s="666" t="b">
        <f t="shared" si="166"/>
        <v>1</v>
      </c>
      <c r="EF223" s="665" t="b">
        <f t="shared" si="167"/>
        <v>1</v>
      </c>
      <c r="EG223" s="663" t="b">
        <f t="shared" si="168"/>
        <v>1</v>
      </c>
      <c r="EH223" s="666" t="b">
        <f t="shared" si="169"/>
        <v>1</v>
      </c>
      <c r="EI223" s="663" t="b">
        <f t="shared" si="170"/>
        <v>1</v>
      </c>
      <c r="EJ223" s="663" t="b">
        <f t="shared" si="171"/>
        <v>1</v>
      </c>
      <c r="EK223" s="666" t="b">
        <f t="shared" si="172"/>
        <v>1</v>
      </c>
      <c r="EL223" s="663" t="b">
        <f t="shared" si="173"/>
        <v>1</v>
      </c>
      <c r="EM223" s="663" t="b">
        <f t="shared" si="184"/>
        <v>1</v>
      </c>
      <c r="EN223" s="666" t="b">
        <f t="shared" si="174"/>
        <v>1</v>
      </c>
      <c r="EO223" s="401"/>
    </row>
    <row r="224" spans="1:145">
      <c r="A224" s="510" t="s">
        <v>517</v>
      </c>
      <c r="B224" s="511" t="s">
        <v>536</v>
      </c>
      <c r="C224" s="510">
        <v>158884</v>
      </c>
      <c r="D224" s="512">
        <v>10</v>
      </c>
      <c r="E224" s="414"/>
      <c r="F224" s="416"/>
      <c r="G224" s="416"/>
      <c r="H224" s="416"/>
      <c r="I224" s="417"/>
      <c r="J224" s="417"/>
      <c r="K224" s="419"/>
      <c r="L224" s="414"/>
      <c r="M224" s="416"/>
      <c r="N224" s="416"/>
      <c r="O224" s="448"/>
      <c r="P224" s="448"/>
      <c r="Q224" s="416"/>
      <c r="R224" s="416"/>
      <c r="S224" s="416"/>
      <c r="T224" s="416"/>
      <c r="U224" s="416"/>
      <c r="V224" s="417"/>
      <c r="W224" s="419"/>
      <c r="X224" s="414"/>
      <c r="Y224" s="416"/>
      <c r="Z224" s="416"/>
      <c r="AA224" s="448"/>
      <c r="AB224" s="448"/>
      <c r="AC224" s="416"/>
      <c r="AD224" s="416"/>
      <c r="AE224" s="416"/>
      <c r="AF224" s="416"/>
      <c r="AG224" s="416"/>
      <c r="AH224" s="417"/>
      <c r="AI224" s="419"/>
      <c r="AJ224" s="420" t="str">
        <f t="shared" si="185"/>
        <v xml:space="preserve"> </v>
      </c>
      <c r="AK224" s="421" t="str">
        <f t="shared" si="186"/>
        <v xml:space="preserve"> </v>
      </c>
      <c r="AL224" s="421" t="str">
        <f t="shared" si="187"/>
        <v xml:space="preserve"> </v>
      </c>
      <c r="AM224" s="421" t="str">
        <f t="shared" si="188"/>
        <v xml:space="preserve"> </v>
      </c>
      <c r="AN224" s="421" t="str">
        <f t="shared" si="189"/>
        <v xml:space="preserve"> </v>
      </c>
      <c r="AO224" s="421" t="str">
        <f t="shared" si="190"/>
        <v xml:space="preserve"> </v>
      </c>
      <c r="AP224" s="421" t="str">
        <f t="shared" si="191"/>
        <v xml:space="preserve"> </v>
      </c>
      <c r="AQ224" s="421" t="str">
        <f t="shared" si="192"/>
        <v xml:space="preserve"> </v>
      </c>
      <c r="AR224" s="421" t="str">
        <f t="shared" si="193"/>
        <v xml:space="preserve"> </v>
      </c>
      <c r="AS224" s="421" t="str">
        <f t="shared" si="194"/>
        <v xml:space="preserve"> </v>
      </c>
      <c r="AT224" s="421" t="str">
        <f t="shared" si="195"/>
        <v xml:space="preserve"> </v>
      </c>
      <c r="AU224" s="422" t="str">
        <f t="shared" si="196"/>
        <v xml:space="preserve"> </v>
      </c>
      <c r="AV224" s="423"/>
      <c r="AW224" s="417"/>
      <c r="AX224" s="419"/>
      <c r="AY224" s="414"/>
      <c r="AZ224" s="417"/>
      <c r="BA224" s="419"/>
      <c r="BB224" s="420" t="str">
        <f t="shared" si="197"/>
        <v xml:space="preserve"> </v>
      </c>
      <c r="BC224" s="421" t="str">
        <f t="shared" si="198"/>
        <v xml:space="preserve"> </v>
      </c>
      <c r="BD224" s="422" t="str">
        <f t="shared" si="199"/>
        <v xml:space="preserve"> </v>
      </c>
      <c r="BE224" s="176"/>
      <c r="BF224" s="417"/>
      <c r="BG224" s="419"/>
      <c r="BH224" s="178"/>
      <c r="BI224" s="417"/>
      <c r="BJ224" s="419"/>
      <c r="BK224" s="178"/>
      <c r="BL224" s="417"/>
      <c r="BM224" s="419"/>
      <c r="BN224" s="426" t="str">
        <f t="shared" si="177"/>
        <v/>
      </c>
      <c r="BO224" s="427" t="str">
        <f t="shared" si="178"/>
        <v/>
      </c>
      <c r="BP224" s="428" t="str">
        <f t="shared" si="179"/>
        <v/>
      </c>
      <c r="BQ224" s="178"/>
      <c r="BR224" s="417"/>
      <c r="BS224" s="419"/>
      <c r="BT224" s="198">
        <v>731</v>
      </c>
      <c r="BU224" s="177">
        <v>683</v>
      </c>
      <c r="BV224" s="517">
        <f>(BU224+BW224)/2</f>
        <v>456.5</v>
      </c>
      <c r="BW224" s="417">
        <v>230</v>
      </c>
      <c r="BX224" s="417">
        <v>341</v>
      </c>
      <c r="BY224" s="419">
        <v>342</v>
      </c>
      <c r="BZ224" s="177"/>
      <c r="CA224" s="177"/>
      <c r="CB224" s="517">
        <v>328</v>
      </c>
      <c r="CC224" s="177">
        <v>270</v>
      </c>
      <c r="CD224" s="517">
        <f>(CC224+CE224)/2</f>
        <v>173</v>
      </c>
      <c r="CE224" s="177">
        <v>76</v>
      </c>
      <c r="CF224" s="417">
        <v>127</v>
      </c>
      <c r="CG224" s="419">
        <v>97</v>
      </c>
      <c r="CH224" s="178"/>
      <c r="CI224" s="177"/>
      <c r="CJ224" s="177"/>
      <c r="CK224" s="177"/>
      <c r="CL224" s="177"/>
      <c r="CM224" s="177"/>
      <c r="CN224" s="417"/>
      <c r="CO224" s="419"/>
      <c r="CP224" s="421" t="str">
        <f t="shared" si="209"/>
        <v/>
      </c>
      <c r="CQ224" s="421" t="str">
        <f t="shared" si="210"/>
        <v/>
      </c>
      <c r="CR224" s="421">
        <f t="shared" si="200"/>
        <v>328</v>
      </c>
      <c r="CS224" s="421">
        <f t="shared" si="201"/>
        <v>270</v>
      </c>
      <c r="CT224" s="421">
        <f t="shared" si="202"/>
        <v>173</v>
      </c>
      <c r="CU224" s="421">
        <f t="shared" si="203"/>
        <v>76</v>
      </c>
      <c r="CV224" s="421">
        <f t="shared" si="204"/>
        <v>127</v>
      </c>
      <c r="CW224" s="429">
        <f t="shared" si="205"/>
        <v>97</v>
      </c>
      <c r="CX224" s="449">
        <v>34</v>
      </c>
      <c r="CY224" s="417">
        <v>58</v>
      </c>
      <c r="CZ224" s="419">
        <v>48</v>
      </c>
      <c r="DA224" s="432">
        <v>5</v>
      </c>
      <c r="DB224" s="417">
        <v>6</v>
      </c>
      <c r="DC224" s="419">
        <v>10</v>
      </c>
      <c r="DD224" s="430">
        <f t="shared" si="206"/>
        <v>37</v>
      </c>
      <c r="DE224" s="431">
        <f t="shared" si="207"/>
        <v>63</v>
      </c>
      <c r="DF224" s="428">
        <f t="shared" si="208"/>
        <v>39</v>
      </c>
      <c r="DG224" s="450">
        <v>6</v>
      </c>
      <c r="DH224" s="417"/>
      <c r="DI224" s="419">
        <v>13</v>
      </c>
      <c r="DJ224" s="432">
        <v>36</v>
      </c>
      <c r="DK224" s="518"/>
      <c r="DL224" s="419">
        <v>9</v>
      </c>
      <c r="DM224" s="432">
        <v>51</v>
      </c>
      <c r="DN224" s="518"/>
      <c r="DO224" s="419">
        <v>10</v>
      </c>
      <c r="DP224" s="430">
        <f t="shared" si="180"/>
        <v>177</v>
      </c>
      <c r="DQ224" s="431">
        <f t="shared" si="181"/>
        <v>173</v>
      </c>
      <c r="DR224" s="428">
        <f t="shared" si="182"/>
        <v>44</v>
      </c>
      <c r="DS224" s="432">
        <v>39</v>
      </c>
      <c r="DT224" s="417">
        <v>35</v>
      </c>
      <c r="DU224" s="197">
        <v>28</v>
      </c>
      <c r="DV224" s="410"/>
      <c r="DW224" s="669" t="b">
        <f t="shared" si="159"/>
        <v>0</v>
      </c>
      <c r="DX224" s="663" t="b">
        <f t="shared" si="160"/>
        <v>0</v>
      </c>
      <c r="DY224" s="666" t="b">
        <f t="shared" si="161"/>
        <v>1</v>
      </c>
      <c r="DZ224" s="663" t="b">
        <f t="shared" si="162"/>
        <v>0</v>
      </c>
      <c r="EA224" s="663" t="b">
        <f t="shared" si="163"/>
        <v>0</v>
      </c>
      <c r="EB224" s="666" t="b">
        <f t="shared" si="164"/>
        <v>1</v>
      </c>
      <c r="EC224" s="663" t="b">
        <f t="shared" si="165"/>
        <v>0</v>
      </c>
      <c r="ED224" s="663" t="b">
        <f t="shared" si="183"/>
        <v>0</v>
      </c>
      <c r="EE224" s="666" t="b">
        <f t="shared" si="166"/>
        <v>1</v>
      </c>
      <c r="EF224" s="665" t="b">
        <f t="shared" si="167"/>
        <v>1</v>
      </c>
      <c r="EG224" s="663" t="b">
        <f t="shared" si="168"/>
        <v>1</v>
      </c>
      <c r="EH224" s="666" t="b">
        <f t="shared" si="169"/>
        <v>1</v>
      </c>
      <c r="EI224" s="663" t="b">
        <f t="shared" si="170"/>
        <v>1</v>
      </c>
      <c r="EJ224" s="663" t="b">
        <f t="shared" si="171"/>
        <v>1</v>
      </c>
      <c r="EK224" s="666" t="b">
        <f t="shared" si="172"/>
        <v>1</v>
      </c>
      <c r="EL224" s="663" t="b">
        <f t="shared" si="173"/>
        <v>1</v>
      </c>
      <c r="EM224" s="663" t="b">
        <f t="shared" si="184"/>
        <v>1</v>
      </c>
      <c r="EN224" s="666" t="b">
        <f t="shared" si="174"/>
        <v>1</v>
      </c>
      <c r="EO224" s="401"/>
    </row>
    <row r="225" spans="1:145">
      <c r="A225" s="510" t="s">
        <v>517</v>
      </c>
      <c r="B225" s="511" t="s">
        <v>537</v>
      </c>
      <c r="C225" s="510">
        <v>436304</v>
      </c>
      <c r="D225" s="512">
        <v>10</v>
      </c>
      <c r="E225" s="414"/>
      <c r="F225" s="416"/>
      <c r="G225" s="416"/>
      <c r="H225" s="416"/>
      <c r="I225" s="417"/>
      <c r="J225" s="417"/>
      <c r="K225" s="419"/>
      <c r="L225" s="414"/>
      <c r="M225" s="416"/>
      <c r="N225" s="416"/>
      <c r="O225" s="448"/>
      <c r="P225" s="448"/>
      <c r="Q225" s="416"/>
      <c r="R225" s="416"/>
      <c r="S225" s="416"/>
      <c r="T225" s="416"/>
      <c r="U225" s="416"/>
      <c r="V225" s="417"/>
      <c r="W225" s="419"/>
      <c r="X225" s="414"/>
      <c r="Y225" s="416"/>
      <c r="Z225" s="416"/>
      <c r="AA225" s="448"/>
      <c r="AB225" s="448"/>
      <c r="AC225" s="416"/>
      <c r="AD225" s="416"/>
      <c r="AE225" s="416"/>
      <c r="AF225" s="416"/>
      <c r="AG225" s="416"/>
      <c r="AH225" s="417"/>
      <c r="AI225" s="419"/>
      <c r="AJ225" s="420" t="str">
        <f t="shared" si="185"/>
        <v xml:space="preserve"> </v>
      </c>
      <c r="AK225" s="421" t="str">
        <f t="shared" si="186"/>
        <v xml:space="preserve"> </v>
      </c>
      <c r="AL225" s="421" t="str">
        <f t="shared" si="187"/>
        <v xml:space="preserve"> </v>
      </c>
      <c r="AM225" s="421" t="str">
        <f t="shared" si="188"/>
        <v xml:space="preserve"> </v>
      </c>
      <c r="AN225" s="421" t="str">
        <f t="shared" si="189"/>
        <v xml:space="preserve"> </v>
      </c>
      <c r="AO225" s="421" t="str">
        <f t="shared" si="190"/>
        <v xml:space="preserve"> </v>
      </c>
      <c r="AP225" s="421" t="str">
        <f t="shared" si="191"/>
        <v xml:space="preserve"> </v>
      </c>
      <c r="AQ225" s="421" t="str">
        <f t="shared" si="192"/>
        <v xml:space="preserve"> </v>
      </c>
      <c r="AR225" s="421" t="str">
        <f t="shared" si="193"/>
        <v xml:space="preserve"> </v>
      </c>
      <c r="AS225" s="421" t="str">
        <f t="shared" si="194"/>
        <v xml:space="preserve"> </v>
      </c>
      <c r="AT225" s="421" t="str">
        <f t="shared" si="195"/>
        <v xml:space="preserve"> </v>
      </c>
      <c r="AU225" s="422" t="str">
        <f t="shared" si="196"/>
        <v xml:space="preserve"> </v>
      </c>
      <c r="AV225" s="423"/>
      <c r="AW225" s="417"/>
      <c r="AX225" s="419"/>
      <c r="AY225" s="414"/>
      <c r="AZ225" s="417"/>
      <c r="BA225" s="419"/>
      <c r="BB225" s="420" t="str">
        <f t="shared" si="197"/>
        <v xml:space="preserve"> </v>
      </c>
      <c r="BC225" s="421" t="str">
        <f t="shared" si="198"/>
        <v xml:space="preserve"> </v>
      </c>
      <c r="BD225" s="422" t="str">
        <f t="shared" si="199"/>
        <v xml:space="preserve"> </v>
      </c>
      <c r="BE225" s="176"/>
      <c r="BF225" s="417"/>
      <c r="BG225" s="419"/>
      <c r="BH225" s="178"/>
      <c r="BI225" s="417"/>
      <c r="BJ225" s="419"/>
      <c r="BK225" s="178"/>
      <c r="BL225" s="417"/>
      <c r="BM225" s="419"/>
      <c r="BN225" s="426" t="str">
        <f t="shared" si="177"/>
        <v/>
      </c>
      <c r="BO225" s="427" t="str">
        <f t="shared" si="178"/>
        <v/>
      </c>
      <c r="BP225" s="428" t="str">
        <f t="shared" si="179"/>
        <v/>
      </c>
      <c r="BQ225" s="178"/>
      <c r="BR225" s="417"/>
      <c r="BS225" s="419"/>
      <c r="BT225" s="198">
        <v>291</v>
      </c>
      <c r="BU225" s="177">
        <v>250</v>
      </c>
      <c r="BV225" s="177">
        <v>366</v>
      </c>
      <c r="BW225" s="417">
        <v>350</v>
      </c>
      <c r="BX225" s="417">
        <v>354</v>
      </c>
      <c r="BY225" s="419">
        <v>389</v>
      </c>
      <c r="BZ225" s="177"/>
      <c r="CA225" s="177"/>
      <c r="CB225" s="177">
        <v>129</v>
      </c>
      <c r="CC225" s="177">
        <v>123</v>
      </c>
      <c r="CD225" s="177">
        <v>136</v>
      </c>
      <c r="CE225" s="177">
        <v>158</v>
      </c>
      <c r="CF225" s="417">
        <v>152</v>
      </c>
      <c r="CG225" s="419">
        <v>187</v>
      </c>
      <c r="CH225" s="178"/>
      <c r="CI225" s="177"/>
      <c r="CJ225" s="177"/>
      <c r="CK225" s="177"/>
      <c r="CL225" s="177"/>
      <c r="CM225" s="177"/>
      <c r="CN225" s="417"/>
      <c r="CO225" s="419"/>
      <c r="CP225" s="421" t="str">
        <f t="shared" si="209"/>
        <v/>
      </c>
      <c r="CQ225" s="421" t="str">
        <f t="shared" si="210"/>
        <v/>
      </c>
      <c r="CR225" s="421">
        <f t="shared" si="200"/>
        <v>129</v>
      </c>
      <c r="CS225" s="421">
        <f t="shared" si="201"/>
        <v>123</v>
      </c>
      <c r="CT225" s="421">
        <f t="shared" si="202"/>
        <v>136</v>
      </c>
      <c r="CU225" s="421">
        <f t="shared" si="203"/>
        <v>158</v>
      </c>
      <c r="CV225" s="421">
        <f t="shared" si="204"/>
        <v>152</v>
      </c>
      <c r="CW225" s="429">
        <f t="shared" si="205"/>
        <v>187</v>
      </c>
      <c r="CX225" s="449">
        <v>70</v>
      </c>
      <c r="CY225" s="417">
        <v>71</v>
      </c>
      <c r="CZ225" s="419">
        <v>84</v>
      </c>
      <c r="DA225" s="432">
        <v>19</v>
      </c>
      <c r="DB225" s="417">
        <v>13</v>
      </c>
      <c r="DC225" s="419">
        <v>25</v>
      </c>
      <c r="DD225" s="430">
        <f t="shared" si="206"/>
        <v>69</v>
      </c>
      <c r="DE225" s="431">
        <f t="shared" si="207"/>
        <v>68</v>
      </c>
      <c r="DF225" s="428">
        <f t="shared" si="208"/>
        <v>78</v>
      </c>
      <c r="DG225" s="450">
        <v>10</v>
      </c>
      <c r="DH225" s="417">
        <v>11</v>
      </c>
      <c r="DI225" s="419">
        <v>8</v>
      </c>
      <c r="DJ225" s="432">
        <v>18</v>
      </c>
      <c r="DK225" s="417">
        <v>20</v>
      </c>
      <c r="DL225" s="419">
        <v>22</v>
      </c>
      <c r="DM225" s="432">
        <v>44</v>
      </c>
      <c r="DN225" s="417">
        <v>44</v>
      </c>
      <c r="DO225" s="419">
        <v>36</v>
      </c>
      <c r="DP225" s="430">
        <f t="shared" si="180"/>
        <v>51</v>
      </c>
      <c r="DQ225" s="431">
        <f t="shared" si="181"/>
        <v>61</v>
      </c>
      <c r="DR225" s="428">
        <f t="shared" si="182"/>
        <v>92</v>
      </c>
      <c r="DS225" s="432">
        <v>13</v>
      </c>
      <c r="DT225" s="417">
        <v>21</v>
      </c>
      <c r="DU225" s="197">
        <v>21</v>
      </c>
      <c r="DV225" s="410"/>
      <c r="DW225" s="669" t="b">
        <f t="shared" si="159"/>
        <v>0</v>
      </c>
      <c r="DX225" s="663" t="b">
        <f t="shared" si="160"/>
        <v>0</v>
      </c>
      <c r="DY225" s="666" t="b">
        <f t="shared" si="161"/>
        <v>1</v>
      </c>
      <c r="DZ225" s="663" t="b">
        <f t="shared" si="162"/>
        <v>0</v>
      </c>
      <c r="EA225" s="663" t="b">
        <f t="shared" si="163"/>
        <v>0</v>
      </c>
      <c r="EB225" s="666" t="b">
        <f t="shared" si="164"/>
        <v>1</v>
      </c>
      <c r="EC225" s="663" t="b">
        <f t="shared" si="165"/>
        <v>0</v>
      </c>
      <c r="ED225" s="663" t="b">
        <f t="shared" si="183"/>
        <v>0</v>
      </c>
      <c r="EE225" s="666" t="b">
        <f t="shared" si="166"/>
        <v>1</v>
      </c>
      <c r="EF225" s="665" t="b">
        <f t="shared" si="167"/>
        <v>1</v>
      </c>
      <c r="EG225" s="663" t="b">
        <f t="shared" si="168"/>
        <v>1</v>
      </c>
      <c r="EH225" s="666" t="b">
        <f t="shared" si="169"/>
        <v>1</v>
      </c>
      <c r="EI225" s="663" t="b">
        <f t="shared" si="170"/>
        <v>1</v>
      </c>
      <c r="EJ225" s="663" t="b">
        <f t="shared" si="171"/>
        <v>1</v>
      </c>
      <c r="EK225" s="666" t="b">
        <f t="shared" si="172"/>
        <v>1</v>
      </c>
      <c r="EL225" s="663" t="b">
        <f t="shared" si="173"/>
        <v>1</v>
      </c>
      <c r="EM225" s="663" t="b">
        <f t="shared" si="184"/>
        <v>1</v>
      </c>
      <c r="EN225" s="666" t="b">
        <f t="shared" si="174"/>
        <v>1</v>
      </c>
      <c r="EO225" s="401"/>
    </row>
    <row r="226" spans="1:145">
      <c r="A226" s="510" t="s">
        <v>517</v>
      </c>
      <c r="B226" s="227" t="s">
        <v>538</v>
      </c>
      <c r="C226" s="510">
        <v>434061</v>
      </c>
      <c r="D226" s="512">
        <v>10</v>
      </c>
      <c r="E226" s="414"/>
      <c r="F226" s="416"/>
      <c r="G226" s="416"/>
      <c r="H226" s="416"/>
      <c r="I226" s="417"/>
      <c r="J226" s="417"/>
      <c r="K226" s="419"/>
      <c r="L226" s="414"/>
      <c r="M226" s="416"/>
      <c r="N226" s="416"/>
      <c r="O226" s="448"/>
      <c r="P226" s="448"/>
      <c r="Q226" s="416"/>
      <c r="R226" s="416"/>
      <c r="S226" s="416"/>
      <c r="T226" s="416"/>
      <c r="U226" s="416"/>
      <c r="V226" s="417"/>
      <c r="W226" s="419"/>
      <c r="X226" s="414"/>
      <c r="Y226" s="416"/>
      <c r="Z226" s="416"/>
      <c r="AA226" s="448"/>
      <c r="AB226" s="448"/>
      <c r="AC226" s="416"/>
      <c r="AD226" s="416"/>
      <c r="AE226" s="416"/>
      <c r="AF226" s="416"/>
      <c r="AG226" s="416"/>
      <c r="AH226" s="417"/>
      <c r="AI226" s="419"/>
      <c r="AJ226" s="420" t="str">
        <f t="shared" si="185"/>
        <v xml:space="preserve"> </v>
      </c>
      <c r="AK226" s="421" t="str">
        <f t="shared" si="186"/>
        <v xml:space="preserve"> </v>
      </c>
      <c r="AL226" s="421" t="str">
        <f t="shared" si="187"/>
        <v xml:space="preserve"> </v>
      </c>
      <c r="AM226" s="421" t="str">
        <f t="shared" si="188"/>
        <v xml:space="preserve"> </v>
      </c>
      <c r="AN226" s="421" t="str">
        <f t="shared" si="189"/>
        <v xml:space="preserve"> </v>
      </c>
      <c r="AO226" s="421" t="str">
        <f t="shared" si="190"/>
        <v xml:space="preserve"> </v>
      </c>
      <c r="AP226" s="421" t="str">
        <f t="shared" si="191"/>
        <v xml:space="preserve"> </v>
      </c>
      <c r="AQ226" s="421" t="str">
        <f t="shared" si="192"/>
        <v xml:space="preserve"> </v>
      </c>
      <c r="AR226" s="421" t="str">
        <f t="shared" si="193"/>
        <v xml:space="preserve"> </v>
      </c>
      <c r="AS226" s="421" t="str">
        <f t="shared" si="194"/>
        <v xml:space="preserve"> </v>
      </c>
      <c r="AT226" s="421" t="str">
        <f t="shared" si="195"/>
        <v xml:space="preserve"> </v>
      </c>
      <c r="AU226" s="422" t="str">
        <f t="shared" si="196"/>
        <v xml:space="preserve"> </v>
      </c>
      <c r="AV226" s="423"/>
      <c r="AW226" s="417"/>
      <c r="AX226" s="419"/>
      <c r="AY226" s="414"/>
      <c r="AZ226" s="417"/>
      <c r="BA226" s="419"/>
      <c r="BB226" s="420" t="str">
        <f t="shared" si="197"/>
        <v xml:space="preserve"> </v>
      </c>
      <c r="BC226" s="421" t="str">
        <f t="shared" si="198"/>
        <v xml:space="preserve"> </v>
      </c>
      <c r="BD226" s="422" t="str">
        <f t="shared" si="199"/>
        <v xml:space="preserve"> </v>
      </c>
      <c r="BE226" s="176"/>
      <c r="BF226" s="417"/>
      <c r="BG226" s="419"/>
      <c r="BH226" s="178"/>
      <c r="BI226" s="417"/>
      <c r="BJ226" s="419"/>
      <c r="BK226" s="178"/>
      <c r="BL226" s="417"/>
      <c r="BM226" s="419"/>
      <c r="BN226" s="426" t="str">
        <f t="shared" si="177"/>
        <v/>
      </c>
      <c r="BO226" s="427" t="str">
        <f t="shared" si="178"/>
        <v/>
      </c>
      <c r="BP226" s="428" t="str">
        <f t="shared" si="179"/>
        <v/>
      </c>
      <c r="BQ226" s="178"/>
      <c r="BR226" s="417"/>
      <c r="BS226" s="419"/>
      <c r="BT226" s="198">
        <v>524</v>
      </c>
      <c r="BU226" s="177">
        <v>529</v>
      </c>
      <c r="BV226" s="177">
        <v>826</v>
      </c>
      <c r="BW226" s="417">
        <v>943</v>
      </c>
      <c r="BX226" s="417">
        <v>936</v>
      </c>
      <c r="BY226" s="419">
        <v>1214</v>
      </c>
      <c r="BZ226" s="177"/>
      <c r="CA226" s="177"/>
      <c r="CB226" s="177">
        <v>134</v>
      </c>
      <c r="CC226" s="177">
        <v>145</v>
      </c>
      <c r="CD226" s="177">
        <v>335</v>
      </c>
      <c r="CE226" s="177">
        <v>367</v>
      </c>
      <c r="CF226" s="417">
        <v>369</v>
      </c>
      <c r="CG226" s="419">
        <v>452</v>
      </c>
      <c r="CH226" s="178"/>
      <c r="CI226" s="177"/>
      <c r="CJ226" s="177"/>
      <c r="CK226" s="177"/>
      <c r="CL226" s="177"/>
      <c r="CM226" s="177"/>
      <c r="CN226" s="417"/>
      <c r="CO226" s="419"/>
      <c r="CP226" s="421" t="str">
        <f t="shared" si="209"/>
        <v/>
      </c>
      <c r="CQ226" s="421" t="str">
        <f t="shared" si="210"/>
        <v/>
      </c>
      <c r="CR226" s="421">
        <f t="shared" si="200"/>
        <v>134</v>
      </c>
      <c r="CS226" s="421">
        <f t="shared" si="201"/>
        <v>145</v>
      </c>
      <c r="CT226" s="421">
        <f t="shared" si="202"/>
        <v>335</v>
      </c>
      <c r="CU226" s="421">
        <f t="shared" si="203"/>
        <v>367</v>
      </c>
      <c r="CV226" s="421">
        <f t="shared" si="204"/>
        <v>369</v>
      </c>
      <c r="CW226" s="429">
        <f t="shared" si="205"/>
        <v>452</v>
      </c>
      <c r="CX226" s="449">
        <v>161</v>
      </c>
      <c r="CY226" s="417">
        <v>183</v>
      </c>
      <c r="CZ226" s="419">
        <v>254</v>
      </c>
      <c r="DA226" s="432">
        <v>65</v>
      </c>
      <c r="DB226" s="417">
        <v>52</v>
      </c>
      <c r="DC226" s="419">
        <v>51</v>
      </c>
      <c r="DD226" s="430">
        <f t="shared" si="206"/>
        <v>141</v>
      </c>
      <c r="DE226" s="431">
        <f t="shared" si="207"/>
        <v>134</v>
      </c>
      <c r="DF226" s="428">
        <f t="shared" si="208"/>
        <v>147</v>
      </c>
      <c r="DG226" s="450">
        <v>5</v>
      </c>
      <c r="DH226" s="417">
        <v>9</v>
      </c>
      <c r="DI226" s="419">
        <v>35</v>
      </c>
      <c r="DJ226" s="432">
        <v>24</v>
      </c>
      <c r="DK226" s="417">
        <v>54</v>
      </c>
      <c r="DL226" s="419">
        <v>46</v>
      </c>
      <c r="DM226" s="432">
        <v>41</v>
      </c>
      <c r="DN226" s="417">
        <v>101</v>
      </c>
      <c r="DO226" s="419">
        <v>105</v>
      </c>
      <c r="DP226" s="430">
        <f t="shared" si="180"/>
        <v>75</v>
      </c>
      <c r="DQ226" s="431">
        <f t="shared" si="181"/>
        <v>171</v>
      </c>
      <c r="DR226" s="428">
        <f t="shared" si="182"/>
        <v>181</v>
      </c>
      <c r="DS226" s="432">
        <v>19</v>
      </c>
      <c r="DT226" s="417">
        <v>17</v>
      </c>
      <c r="DU226" s="197">
        <v>8</v>
      </c>
      <c r="DV226" s="410"/>
      <c r="DW226" s="669" t="b">
        <f t="shared" si="159"/>
        <v>0</v>
      </c>
      <c r="DX226" s="663" t="b">
        <f t="shared" si="160"/>
        <v>0</v>
      </c>
      <c r="DY226" s="666" t="b">
        <f t="shared" si="161"/>
        <v>1</v>
      </c>
      <c r="DZ226" s="663" t="b">
        <f t="shared" si="162"/>
        <v>0</v>
      </c>
      <c r="EA226" s="663" t="b">
        <f t="shared" si="163"/>
        <v>0</v>
      </c>
      <c r="EB226" s="666" t="b">
        <f t="shared" si="164"/>
        <v>1</v>
      </c>
      <c r="EC226" s="663" t="b">
        <f t="shared" si="165"/>
        <v>0</v>
      </c>
      <c r="ED226" s="663" t="b">
        <f t="shared" si="183"/>
        <v>0</v>
      </c>
      <c r="EE226" s="666" t="b">
        <f t="shared" si="166"/>
        <v>1</v>
      </c>
      <c r="EF226" s="665" t="b">
        <f t="shared" si="167"/>
        <v>1</v>
      </c>
      <c r="EG226" s="663" t="b">
        <f t="shared" si="168"/>
        <v>1</v>
      </c>
      <c r="EH226" s="666" t="b">
        <f t="shared" si="169"/>
        <v>1</v>
      </c>
      <c r="EI226" s="663" t="b">
        <f t="shared" si="170"/>
        <v>1</v>
      </c>
      <c r="EJ226" s="663" t="b">
        <f t="shared" si="171"/>
        <v>1</v>
      </c>
      <c r="EK226" s="666" t="b">
        <f t="shared" si="172"/>
        <v>1</v>
      </c>
      <c r="EL226" s="663" t="b">
        <f t="shared" si="173"/>
        <v>1</v>
      </c>
      <c r="EM226" s="663" t="b">
        <f t="shared" si="184"/>
        <v>1</v>
      </c>
      <c r="EN226" s="666" t="b">
        <f t="shared" si="174"/>
        <v>1</v>
      </c>
      <c r="EO226" s="401"/>
    </row>
    <row r="227" spans="1:145">
      <c r="A227" s="217" t="s">
        <v>517</v>
      </c>
      <c r="B227" s="207" t="s">
        <v>539</v>
      </c>
      <c r="C227" s="217">
        <v>160649</v>
      </c>
      <c r="D227" s="519">
        <v>10</v>
      </c>
      <c r="E227" s="414"/>
      <c r="F227" s="416"/>
      <c r="G227" s="416"/>
      <c r="H227" s="416"/>
      <c r="I227" s="417"/>
      <c r="J227" s="417"/>
      <c r="K227" s="419"/>
      <c r="L227" s="414"/>
      <c r="M227" s="416"/>
      <c r="N227" s="416"/>
      <c r="O227" s="448"/>
      <c r="P227" s="448"/>
      <c r="Q227" s="416"/>
      <c r="R227" s="416"/>
      <c r="S227" s="416"/>
      <c r="T227" s="416"/>
      <c r="U227" s="416"/>
      <c r="V227" s="417"/>
      <c r="W227" s="419"/>
      <c r="X227" s="414"/>
      <c r="Y227" s="416"/>
      <c r="Z227" s="416"/>
      <c r="AA227" s="448"/>
      <c r="AB227" s="448"/>
      <c r="AC227" s="416"/>
      <c r="AD227" s="416"/>
      <c r="AE227" s="416"/>
      <c r="AF227" s="416"/>
      <c r="AG227" s="416"/>
      <c r="AH227" s="417"/>
      <c r="AI227" s="419"/>
      <c r="AJ227" s="420" t="str">
        <f t="shared" si="185"/>
        <v xml:space="preserve"> </v>
      </c>
      <c r="AK227" s="421" t="str">
        <f t="shared" si="186"/>
        <v xml:space="preserve"> </v>
      </c>
      <c r="AL227" s="421" t="str">
        <f t="shared" si="187"/>
        <v xml:space="preserve"> </v>
      </c>
      <c r="AM227" s="421" t="str">
        <f t="shared" si="188"/>
        <v xml:space="preserve"> </v>
      </c>
      <c r="AN227" s="421" t="str">
        <f t="shared" si="189"/>
        <v xml:space="preserve"> </v>
      </c>
      <c r="AO227" s="421" t="str">
        <f t="shared" si="190"/>
        <v xml:space="preserve"> </v>
      </c>
      <c r="AP227" s="421" t="str">
        <f t="shared" si="191"/>
        <v xml:space="preserve"> </v>
      </c>
      <c r="AQ227" s="421" t="str">
        <f t="shared" si="192"/>
        <v xml:space="preserve"> </v>
      </c>
      <c r="AR227" s="421" t="str">
        <f t="shared" si="193"/>
        <v xml:space="preserve"> </v>
      </c>
      <c r="AS227" s="421" t="str">
        <f t="shared" si="194"/>
        <v xml:space="preserve"> </v>
      </c>
      <c r="AT227" s="421" t="str">
        <f t="shared" si="195"/>
        <v xml:space="preserve"> </v>
      </c>
      <c r="AU227" s="422" t="str">
        <f t="shared" si="196"/>
        <v xml:space="preserve"> </v>
      </c>
      <c r="AV227" s="423"/>
      <c r="AW227" s="417"/>
      <c r="AX227" s="419"/>
      <c r="AY227" s="414"/>
      <c r="AZ227" s="417"/>
      <c r="BA227" s="419"/>
      <c r="BB227" s="420" t="str">
        <f t="shared" si="197"/>
        <v xml:space="preserve"> </v>
      </c>
      <c r="BC227" s="421" t="str">
        <f t="shared" si="198"/>
        <v xml:space="preserve"> </v>
      </c>
      <c r="BD227" s="422" t="str">
        <f t="shared" si="199"/>
        <v xml:space="preserve"> </v>
      </c>
      <c r="BE227" s="176"/>
      <c r="BF227" s="417"/>
      <c r="BG227" s="419"/>
      <c r="BH227" s="178"/>
      <c r="BI227" s="417"/>
      <c r="BJ227" s="419"/>
      <c r="BK227" s="178"/>
      <c r="BL227" s="417"/>
      <c r="BM227" s="419"/>
      <c r="BN227" s="426" t="str">
        <f t="shared" si="177"/>
        <v/>
      </c>
      <c r="BO227" s="427" t="str">
        <f t="shared" si="178"/>
        <v/>
      </c>
      <c r="BP227" s="428" t="str">
        <f t="shared" si="179"/>
        <v/>
      </c>
      <c r="BQ227" s="178"/>
      <c r="BR227" s="417"/>
      <c r="BS227" s="419"/>
      <c r="BT227" s="198">
        <v>956</v>
      </c>
      <c r="BU227" s="177">
        <v>430</v>
      </c>
      <c r="BV227" s="177">
        <v>998</v>
      </c>
      <c r="BW227" s="417">
        <v>750</v>
      </c>
      <c r="BX227" s="417">
        <v>808</v>
      </c>
      <c r="BY227" s="419">
        <v>722</v>
      </c>
      <c r="BZ227" s="177"/>
      <c r="CA227" s="177"/>
      <c r="CB227" s="177">
        <v>409</v>
      </c>
      <c r="CC227" s="177">
        <v>341</v>
      </c>
      <c r="CD227" s="177">
        <v>384</v>
      </c>
      <c r="CE227" s="177">
        <v>316</v>
      </c>
      <c r="CF227" s="417">
        <v>360</v>
      </c>
      <c r="CG227" s="419">
        <v>360</v>
      </c>
      <c r="CH227" s="178"/>
      <c r="CI227" s="177"/>
      <c r="CJ227" s="177"/>
      <c r="CK227" s="177"/>
      <c r="CL227" s="177"/>
      <c r="CM227" s="177"/>
      <c r="CN227" s="417"/>
      <c r="CO227" s="419"/>
      <c r="CP227" s="421" t="str">
        <f t="shared" si="209"/>
        <v/>
      </c>
      <c r="CQ227" s="421" t="str">
        <f t="shared" si="210"/>
        <v/>
      </c>
      <c r="CR227" s="421">
        <f t="shared" si="200"/>
        <v>409</v>
      </c>
      <c r="CS227" s="421">
        <f t="shared" si="201"/>
        <v>341</v>
      </c>
      <c r="CT227" s="421">
        <f t="shared" si="202"/>
        <v>384</v>
      </c>
      <c r="CU227" s="421">
        <f t="shared" si="203"/>
        <v>316</v>
      </c>
      <c r="CV227" s="421">
        <f t="shared" si="204"/>
        <v>360</v>
      </c>
      <c r="CW227" s="429">
        <f t="shared" si="205"/>
        <v>360</v>
      </c>
      <c r="CX227" s="449">
        <v>154</v>
      </c>
      <c r="CY227" s="417">
        <v>165</v>
      </c>
      <c r="CZ227" s="419">
        <v>187</v>
      </c>
      <c r="DA227" s="432">
        <v>20</v>
      </c>
      <c r="DB227" s="417">
        <v>28</v>
      </c>
      <c r="DC227" s="419">
        <v>23</v>
      </c>
      <c r="DD227" s="430">
        <f t="shared" si="206"/>
        <v>142</v>
      </c>
      <c r="DE227" s="431">
        <f t="shared" si="207"/>
        <v>167</v>
      </c>
      <c r="DF227" s="428">
        <f t="shared" si="208"/>
        <v>150</v>
      </c>
      <c r="DG227" s="450">
        <v>37</v>
      </c>
      <c r="DH227" s="417">
        <v>54</v>
      </c>
      <c r="DI227" s="419">
        <v>36</v>
      </c>
      <c r="DJ227" s="432">
        <v>54</v>
      </c>
      <c r="DK227" s="417">
        <v>54</v>
      </c>
      <c r="DL227" s="419">
        <v>57</v>
      </c>
      <c r="DM227" s="432">
        <v>44</v>
      </c>
      <c r="DN227" s="417">
        <v>66</v>
      </c>
      <c r="DO227" s="419">
        <v>45</v>
      </c>
      <c r="DP227" s="430">
        <f t="shared" si="180"/>
        <v>206</v>
      </c>
      <c r="DQ227" s="431">
        <f t="shared" si="181"/>
        <v>210</v>
      </c>
      <c r="DR227" s="428">
        <f t="shared" si="182"/>
        <v>178</v>
      </c>
      <c r="DS227" s="432">
        <v>74</v>
      </c>
      <c r="DT227" s="417">
        <v>90</v>
      </c>
      <c r="DU227" s="197">
        <v>92</v>
      </c>
      <c r="DV227" s="410"/>
      <c r="DW227" s="669" t="b">
        <f t="shared" si="159"/>
        <v>0</v>
      </c>
      <c r="DX227" s="663" t="b">
        <f t="shared" si="160"/>
        <v>0</v>
      </c>
      <c r="DY227" s="666" t="b">
        <f t="shared" si="161"/>
        <v>1</v>
      </c>
      <c r="DZ227" s="663" t="b">
        <f t="shared" si="162"/>
        <v>0</v>
      </c>
      <c r="EA227" s="663" t="b">
        <f t="shared" si="163"/>
        <v>0</v>
      </c>
      <c r="EB227" s="666" t="b">
        <f t="shared" si="164"/>
        <v>1</v>
      </c>
      <c r="EC227" s="663" t="b">
        <f t="shared" si="165"/>
        <v>0</v>
      </c>
      <c r="ED227" s="663" t="b">
        <f t="shared" si="183"/>
        <v>0</v>
      </c>
      <c r="EE227" s="666" t="b">
        <f t="shared" si="166"/>
        <v>1</v>
      </c>
      <c r="EF227" s="665" t="b">
        <f t="shared" si="167"/>
        <v>1</v>
      </c>
      <c r="EG227" s="663" t="b">
        <f t="shared" si="168"/>
        <v>1</v>
      </c>
      <c r="EH227" s="666" t="b">
        <f t="shared" si="169"/>
        <v>1</v>
      </c>
      <c r="EI227" s="663" t="b">
        <f t="shared" si="170"/>
        <v>1</v>
      </c>
      <c r="EJ227" s="663" t="b">
        <f t="shared" si="171"/>
        <v>1</v>
      </c>
      <c r="EK227" s="666" t="b">
        <f t="shared" si="172"/>
        <v>1</v>
      </c>
      <c r="EL227" s="663" t="b">
        <f t="shared" si="173"/>
        <v>1</v>
      </c>
      <c r="EM227" s="663" t="b">
        <f t="shared" si="184"/>
        <v>1</v>
      </c>
      <c r="EN227" s="666" t="b">
        <f t="shared" si="174"/>
        <v>1</v>
      </c>
      <c r="EO227" s="401"/>
    </row>
    <row r="228" spans="1:145">
      <c r="A228" s="510" t="s">
        <v>517</v>
      </c>
      <c r="B228" s="511" t="s">
        <v>540</v>
      </c>
      <c r="C228" s="510">
        <v>160579</v>
      </c>
      <c r="D228" s="512">
        <v>12</v>
      </c>
      <c r="E228" s="414"/>
      <c r="F228" s="416"/>
      <c r="G228" s="416"/>
      <c r="H228" s="416"/>
      <c r="I228" s="417"/>
      <c r="J228" s="417"/>
      <c r="K228" s="419"/>
      <c r="L228" s="414"/>
      <c r="M228" s="416"/>
      <c r="N228" s="416"/>
      <c r="O228" s="448"/>
      <c r="P228" s="448"/>
      <c r="Q228" s="416"/>
      <c r="R228" s="416"/>
      <c r="S228" s="416"/>
      <c r="T228" s="416"/>
      <c r="U228" s="416"/>
      <c r="V228" s="417"/>
      <c r="W228" s="419"/>
      <c r="X228" s="414"/>
      <c r="Y228" s="416"/>
      <c r="Z228" s="416"/>
      <c r="AA228" s="448"/>
      <c r="AB228" s="448"/>
      <c r="AC228" s="416"/>
      <c r="AD228" s="416"/>
      <c r="AE228" s="416"/>
      <c r="AF228" s="416"/>
      <c r="AG228" s="416"/>
      <c r="AH228" s="417"/>
      <c r="AI228" s="419"/>
      <c r="AJ228" s="420" t="str">
        <f t="shared" si="185"/>
        <v xml:space="preserve"> </v>
      </c>
      <c r="AK228" s="421" t="str">
        <f t="shared" si="186"/>
        <v xml:space="preserve"> </v>
      </c>
      <c r="AL228" s="421" t="str">
        <f t="shared" si="187"/>
        <v xml:space="preserve"> </v>
      </c>
      <c r="AM228" s="421" t="str">
        <f t="shared" si="188"/>
        <v xml:space="preserve"> </v>
      </c>
      <c r="AN228" s="421" t="str">
        <f t="shared" si="189"/>
        <v xml:space="preserve"> </v>
      </c>
      <c r="AO228" s="421" t="str">
        <f t="shared" si="190"/>
        <v xml:space="preserve"> </v>
      </c>
      <c r="AP228" s="421" t="str">
        <f t="shared" si="191"/>
        <v xml:space="preserve"> </v>
      </c>
      <c r="AQ228" s="421" t="str">
        <f t="shared" si="192"/>
        <v xml:space="preserve"> </v>
      </c>
      <c r="AR228" s="421" t="str">
        <f t="shared" si="193"/>
        <v xml:space="preserve"> </v>
      </c>
      <c r="AS228" s="421" t="str">
        <f t="shared" si="194"/>
        <v xml:space="preserve"> </v>
      </c>
      <c r="AT228" s="421" t="str">
        <f t="shared" si="195"/>
        <v xml:space="preserve"> </v>
      </c>
      <c r="AU228" s="422" t="str">
        <f t="shared" si="196"/>
        <v xml:space="preserve"> </v>
      </c>
      <c r="AV228" s="423"/>
      <c r="AW228" s="417"/>
      <c r="AX228" s="419"/>
      <c r="AY228" s="414"/>
      <c r="AZ228" s="417"/>
      <c r="BA228" s="419"/>
      <c r="BB228" s="420" t="str">
        <f t="shared" si="197"/>
        <v xml:space="preserve"> </v>
      </c>
      <c r="BC228" s="421" t="str">
        <f t="shared" si="198"/>
        <v xml:space="preserve"> </v>
      </c>
      <c r="BD228" s="422" t="str">
        <f t="shared" si="199"/>
        <v xml:space="preserve"> </v>
      </c>
      <c r="BE228" s="176"/>
      <c r="BF228" s="417"/>
      <c r="BG228" s="419"/>
      <c r="BH228" s="178"/>
      <c r="BI228" s="417"/>
      <c r="BJ228" s="419"/>
      <c r="BK228" s="178"/>
      <c r="BL228" s="417"/>
      <c r="BM228" s="419"/>
      <c r="BN228" s="426" t="str">
        <f t="shared" si="177"/>
        <v/>
      </c>
      <c r="BO228" s="427" t="str">
        <f t="shared" si="178"/>
        <v/>
      </c>
      <c r="BP228" s="428" t="str">
        <f t="shared" si="179"/>
        <v/>
      </c>
      <c r="BQ228" s="178"/>
      <c r="BR228" s="417"/>
      <c r="BS228" s="419"/>
      <c r="BT228" s="198">
        <v>147</v>
      </c>
      <c r="BU228" s="177">
        <v>625</v>
      </c>
      <c r="BV228" s="517">
        <f>(BU228+BW228)/2</f>
        <v>756</v>
      </c>
      <c r="BW228" s="417">
        <v>887</v>
      </c>
      <c r="BX228" s="417">
        <v>466</v>
      </c>
      <c r="BY228" s="419">
        <v>763</v>
      </c>
      <c r="BZ228" s="177"/>
      <c r="CA228" s="177"/>
      <c r="CB228" s="517">
        <v>126</v>
      </c>
      <c r="CC228" s="177">
        <v>262</v>
      </c>
      <c r="CD228" s="517">
        <f>(CC228+CE228)/2</f>
        <v>217</v>
      </c>
      <c r="CE228" s="177">
        <v>172</v>
      </c>
      <c r="CF228" s="417">
        <v>214</v>
      </c>
      <c r="CG228" s="419">
        <v>264</v>
      </c>
      <c r="CH228" s="178"/>
      <c r="CI228" s="177"/>
      <c r="CJ228" s="177"/>
      <c r="CK228" s="177"/>
      <c r="CL228" s="177"/>
      <c r="CM228" s="177"/>
      <c r="CN228" s="417"/>
      <c r="CO228" s="419"/>
      <c r="CP228" s="421" t="str">
        <f t="shared" si="209"/>
        <v/>
      </c>
      <c r="CQ228" s="421" t="str">
        <f t="shared" si="210"/>
        <v/>
      </c>
      <c r="CR228" s="421">
        <f t="shared" si="200"/>
        <v>126</v>
      </c>
      <c r="CS228" s="421">
        <f t="shared" si="201"/>
        <v>262</v>
      </c>
      <c r="CT228" s="421">
        <f t="shared" si="202"/>
        <v>217</v>
      </c>
      <c r="CU228" s="421">
        <f t="shared" si="203"/>
        <v>172</v>
      </c>
      <c r="CV228" s="421">
        <f t="shared" si="204"/>
        <v>214</v>
      </c>
      <c r="CW228" s="429">
        <f t="shared" si="205"/>
        <v>264</v>
      </c>
      <c r="CX228" s="449">
        <v>93</v>
      </c>
      <c r="CY228" s="417">
        <v>125</v>
      </c>
      <c r="CZ228" s="419">
        <v>135</v>
      </c>
      <c r="DA228" s="432">
        <v>10</v>
      </c>
      <c r="DB228" s="417">
        <v>5</v>
      </c>
      <c r="DC228" s="419">
        <v>21</v>
      </c>
      <c r="DD228" s="430">
        <f t="shared" si="206"/>
        <v>69</v>
      </c>
      <c r="DE228" s="431">
        <f t="shared" si="207"/>
        <v>84</v>
      </c>
      <c r="DF228" s="428">
        <f t="shared" si="208"/>
        <v>108</v>
      </c>
      <c r="DG228" s="450">
        <v>93</v>
      </c>
      <c r="DH228" s="417"/>
      <c r="DI228" s="419">
        <v>45</v>
      </c>
      <c r="DJ228" s="432">
        <v>29</v>
      </c>
      <c r="DK228" s="518"/>
      <c r="DL228" s="419">
        <v>21</v>
      </c>
      <c r="DM228" s="432">
        <v>19</v>
      </c>
      <c r="DN228" s="518"/>
      <c r="DO228" s="419">
        <v>14</v>
      </c>
      <c r="DP228" s="430">
        <f t="shared" si="180"/>
        <v>121</v>
      </c>
      <c r="DQ228" s="431">
        <f t="shared" si="181"/>
        <v>217</v>
      </c>
      <c r="DR228" s="428">
        <f t="shared" si="182"/>
        <v>92</v>
      </c>
      <c r="DS228" s="439"/>
      <c r="DT228" s="518"/>
      <c r="DU228" s="197">
        <v>44</v>
      </c>
      <c r="DV228" s="410"/>
      <c r="DW228" s="669" t="b">
        <f t="shared" si="159"/>
        <v>0</v>
      </c>
      <c r="DX228" s="663" t="b">
        <f t="shared" si="160"/>
        <v>0</v>
      </c>
      <c r="DY228" s="666" t="b">
        <f t="shared" si="161"/>
        <v>1</v>
      </c>
      <c r="DZ228" s="663" t="b">
        <f t="shared" si="162"/>
        <v>0</v>
      </c>
      <c r="EA228" s="663" t="b">
        <f t="shared" si="163"/>
        <v>0</v>
      </c>
      <c r="EB228" s="666" t="b">
        <f t="shared" si="164"/>
        <v>1</v>
      </c>
      <c r="EC228" s="663" t="b">
        <f t="shared" si="165"/>
        <v>0</v>
      </c>
      <c r="ED228" s="663" t="b">
        <f t="shared" si="183"/>
        <v>0</v>
      </c>
      <c r="EE228" s="666" t="b">
        <f t="shared" si="166"/>
        <v>1</v>
      </c>
      <c r="EF228" s="665" t="b">
        <f t="shared" si="167"/>
        <v>1</v>
      </c>
      <c r="EG228" s="663" t="b">
        <f t="shared" si="168"/>
        <v>1</v>
      </c>
      <c r="EH228" s="666" t="b">
        <f t="shared" si="169"/>
        <v>1</v>
      </c>
      <c r="EI228" s="663" t="b">
        <f t="shared" si="170"/>
        <v>1</v>
      </c>
      <c r="EJ228" s="663" t="b">
        <f t="shared" si="171"/>
        <v>1</v>
      </c>
      <c r="EK228" s="666" t="b">
        <f t="shared" si="172"/>
        <v>1</v>
      </c>
      <c r="EL228" s="663" t="b">
        <f t="shared" si="173"/>
        <v>1</v>
      </c>
      <c r="EM228" s="663" t="b">
        <f t="shared" si="184"/>
        <v>1</v>
      </c>
      <c r="EN228" s="666" t="b">
        <f t="shared" si="174"/>
        <v>1</v>
      </c>
      <c r="EO228" s="401"/>
    </row>
    <row r="229" spans="1:145">
      <c r="A229" s="510" t="s">
        <v>517</v>
      </c>
      <c r="B229" s="511" t="s">
        <v>541</v>
      </c>
      <c r="C229" s="510">
        <v>160481</v>
      </c>
      <c r="D229" s="512">
        <v>13</v>
      </c>
      <c r="E229" s="414"/>
      <c r="F229" s="416"/>
      <c r="G229" s="416"/>
      <c r="H229" s="416"/>
      <c r="I229" s="417"/>
      <c r="J229" s="417"/>
      <c r="K229" s="419"/>
      <c r="L229" s="414"/>
      <c r="M229" s="416"/>
      <c r="N229" s="416"/>
      <c r="O229" s="448"/>
      <c r="P229" s="448"/>
      <c r="Q229" s="416"/>
      <c r="R229" s="416"/>
      <c r="S229" s="416"/>
      <c r="T229" s="416"/>
      <c r="U229" s="416"/>
      <c r="V229" s="417"/>
      <c r="W229" s="419"/>
      <c r="X229" s="414"/>
      <c r="Y229" s="416"/>
      <c r="Z229" s="416"/>
      <c r="AA229" s="448"/>
      <c r="AB229" s="448"/>
      <c r="AC229" s="416"/>
      <c r="AD229" s="416"/>
      <c r="AE229" s="416"/>
      <c r="AF229" s="416"/>
      <c r="AG229" s="416"/>
      <c r="AH229" s="417"/>
      <c r="AI229" s="419"/>
      <c r="AJ229" s="420" t="str">
        <f t="shared" si="185"/>
        <v xml:space="preserve"> </v>
      </c>
      <c r="AK229" s="421" t="str">
        <f t="shared" si="186"/>
        <v xml:space="preserve"> </v>
      </c>
      <c r="AL229" s="421" t="str">
        <f t="shared" si="187"/>
        <v xml:space="preserve"> </v>
      </c>
      <c r="AM229" s="421" t="str">
        <f t="shared" si="188"/>
        <v xml:space="preserve"> </v>
      </c>
      <c r="AN229" s="421" t="str">
        <f t="shared" si="189"/>
        <v xml:space="preserve"> </v>
      </c>
      <c r="AO229" s="421" t="str">
        <f t="shared" si="190"/>
        <v xml:space="preserve"> </v>
      </c>
      <c r="AP229" s="421" t="str">
        <f t="shared" si="191"/>
        <v xml:space="preserve"> </v>
      </c>
      <c r="AQ229" s="421" t="str">
        <f t="shared" si="192"/>
        <v xml:space="preserve"> </v>
      </c>
      <c r="AR229" s="421" t="str">
        <f t="shared" si="193"/>
        <v xml:space="preserve"> </v>
      </c>
      <c r="AS229" s="421" t="str">
        <f t="shared" si="194"/>
        <v xml:space="preserve"> </v>
      </c>
      <c r="AT229" s="421" t="str">
        <f t="shared" si="195"/>
        <v xml:space="preserve"> </v>
      </c>
      <c r="AU229" s="422" t="str">
        <f t="shared" si="196"/>
        <v xml:space="preserve"> </v>
      </c>
      <c r="AV229" s="423"/>
      <c r="AW229" s="417"/>
      <c r="AX229" s="419"/>
      <c r="AY229" s="414"/>
      <c r="AZ229" s="417"/>
      <c r="BA229" s="419"/>
      <c r="BB229" s="420" t="str">
        <f t="shared" si="197"/>
        <v xml:space="preserve"> </v>
      </c>
      <c r="BC229" s="421" t="str">
        <f t="shared" si="198"/>
        <v xml:space="preserve"> </v>
      </c>
      <c r="BD229" s="422" t="str">
        <f t="shared" si="199"/>
        <v xml:space="preserve"> </v>
      </c>
      <c r="BE229" s="176"/>
      <c r="BF229" s="417"/>
      <c r="BG229" s="419"/>
      <c r="BH229" s="178"/>
      <c r="BI229" s="417"/>
      <c r="BJ229" s="419"/>
      <c r="BK229" s="178"/>
      <c r="BL229" s="417"/>
      <c r="BM229" s="419"/>
      <c r="BN229" s="426" t="str">
        <f t="shared" si="177"/>
        <v/>
      </c>
      <c r="BO229" s="427" t="str">
        <f t="shared" si="178"/>
        <v/>
      </c>
      <c r="BP229" s="428" t="str">
        <f t="shared" si="179"/>
        <v/>
      </c>
      <c r="BQ229" s="178"/>
      <c r="BR229" s="417"/>
      <c r="BS229" s="419"/>
      <c r="BT229" s="198">
        <v>1058</v>
      </c>
      <c r="BU229" s="177">
        <v>714</v>
      </c>
      <c r="BV229" s="177">
        <v>792</v>
      </c>
      <c r="BW229" s="417">
        <v>831</v>
      </c>
      <c r="BX229" s="417">
        <v>1003</v>
      </c>
      <c r="BY229" s="419">
        <v>798</v>
      </c>
      <c r="BZ229" s="177"/>
      <c r="CA229" s="177"/>
      <c r="CB229" s="177">
        <v>153</v>
      </c>
      <c r="CC229" s="177">
        <v>203</v>
      </c>
      <c r="CD229" s="177">
        <v>197</v>
      </c>
      <c r="CE229" s="177">
        <v>176</v>
      </c>
      <c r="CF229" s="417">
        <v>313</v>
      </c>
      <c r="CG229" s="419">
        <v>231</v>
      </c>
      <c r="CH229" s="178"/>
      <c r="CI229" s="177"/>
      <c r="CJ229" s="177"/>
      <c r="CK229" s="177"/>
      <c r="CL229" s="177"/>
      <c r="CM229" s="177"/>
      <c r="CN229" s="417"/>
      <c r="CO229" s="419"/>
      <c r="CP229" s="421" t="str">
        <f t="shared" si="209"/>
        <v/>
      </c>
      <c r="CQ229" s="421" t="str">
        <f t="shared" si="210"/>
        <v/>
      </c>
      <c r="CR229" s="421">
        <f t="shared" si="200"/>
        <v>153</v>
      </c>
      <c r="CS229" s="421">
        <f t="shared" si="201"/>
        <v>203</v>
      </c>
      <c r="CT229" s="421">
        <f t="shared" si="202"/>
        <v>197</v>
      </c>
      <c r="CU229" s="421">
        <f t="shared" si="203"/>
        <v>176</v>
      </c>
      <c r="CV229" s="421">
        <f t="shared" si="204"/>
        <v>313</v>
      </c>
      <c r="CW229" s="429">
        <f t="shared" si="205"/>
        <v>231</v>
      </c>
      <c r="CX229" s="449">
        <v>80</v>
      </c>
      <c r="CY229" s="417">
        <v>164</v>
      </c>
      <c r="CZ229" s="419">
        <v>126</v>
      </c>
      <c r="DA229" s="432">
        <v>9</v>
      </c>
      <c r="DB229" s="417">
        <v>25</v>
      </c>
      <c r="DC229" s="419">
        <v>24</v>
      </c>
      <c r="DD229" s="430">
        <f t="shared" si="206"/>
        <v>87</v>
      </c>
      <c r="DE229" s="431">
        <f t="shared" si="207"/>
        <v>124</v>
      </c>
      <c r="DF229" s="428">
        <f t="shared" si="208"/>
        <v>81</v>
      </c>
      <c r="DG229" s="450">
        <v>49</v>
      </c>
      <c r="DH229" s="417">
        <v>19</v>
      </c>
      <c r="DI229" s="419">
        <v>15</v>
      </c>
      <c r="DJ229" s="432">
        <v>14</v>
      </c>
      <c r="DK229" s="417">
        <v>18</v>
      </c>
      <c r="DL229" s="419">
        <v>29</v>
      </c>
      <c r="DM229" s="432">
        <v>29</v>
      </c>
      <c r="DN229" s="417">
        <v>33</v>
      </c>
      <c r="DO229" s="419">
        <v>26</v>
      </c>
      <c r="DP229" s="430">
        <f t="shared" si="180"/>
        <v>111</v>
      </c>
      <c r="DQ229" s="431">
        <f t="shared" si="181"/>
        <v>127</v>
      </c>
      <c r="DR229" s="428">
        <f t="shared" si="182"/>
        <v>106</v>
      </c>
      <c r="DS229" s="439"/>
      <c r="DT229" s="518"/>
      <c r="DU229" s="197">
        <v>70</v>
      </c>
      <c r="DV229" s="410"/>
      <c r="DW229" s="669" t="b">
        <f t="shared" si="159"/>
        <v>0</v>
      </c>
      <c r="DX229" s="663" t="b">
        <f t="shared" si="160"/>
        <v>0</v>
      </c>
      <c r="DY229" s="666" t="b">
        <f t="shared" si="161"/>
        <v>1</v>
      </c>
      <c r="DZ229" s="663" t="b">
        <f t="shared" si="162"/>
        <v>0</v>
      </c>
      <c r="EA229" s="663" t="b">
        <f t="shared" si="163"/>
        <v>0</v>
      </c>
      <c r="EB229" s="666" t="b">
        <f t="shared" si="164"/>
        <v>1</v>
      </c>
      <c r="EC229" s="663" t="b">
        <f t="shared" si="165"/>
        <v>0</v>
      </c>
      <c r="ED229" s="663" t="b">
        <f t="shared" si="183"/>
        <v>0</v>
      </c>
      <c r="EE229" s="666" t="b">
        <f t="shared" si="166"/>
        <v>1</v>
      </c>
      <c r="EF229" s="665" t="b">
        <f t="shared" si="167"/>
        <v>1</v>
      </c>
      <c r="EG229" s="663" t="b">
        <f t="shared" si="168"/>
        <v>1</v>
      </c>
      <c r="EH229" s="666" t="b">
        <f t="shared" si="169"/>
        <v>1</v>
      </c>
      <c r="EI229" s="663" t="b">
        <f t="shared" si="170"/>
        <v>1</v>
      </c>
      <c r="EJ229" s="663" t="b">
        <f t="shared" si="171"/>
        <v>1</v>
      </c>
      <c r="EK229" s="666" t="b">
        <f t="shared" si="172"/>
        <v>1</v>
      </c>
      <c r="EL229" s="663" t="b">
        <f t="shared" si="173"/>
        <v>1</v>
      </c>
      <c r="EM229" s="663" t="b">
        <f t="shared" si="184"/>
        <v>1</v>
      </c>
      <c r="EN229" s="666" t="b">
        <f t="shared" si="174"/>
        <v>1</v>
      </c>
      <c r="EO229" s="401"/>
    </row>
    <row r="230" spans="1:145">
      <c r="A230" s="510" t="s">
        <v>517</v>
      </c>
      <c r="B230" s="511" t="s">
        <v>542</v>
      </c>
      <c r="C230" s="510">
        <v>160560</v>
      </c>
      <c r="D230" s="512">
        <v>14</v>
      </c>
      <c r="E230" s="414"/>
      <c r="F230" s="416"/>
      <c r="G230" s="416"/>
      <c r="H230" s="416"/>
      <c r="I230" s="417"/>
      <c r="J230" s="417"/>
      <c r="K230" s="419"/>
      <c r="L230" s="414"/>
      <c r="M230" s="416"/>
      <c r="N230" s="416"/>
      <c r="O230" s="448"/>
      <c r="P230" s="448"/>
      <c r="Q230" s="416"/>
      <c r="R230" s="416"/>
      <c r="S230" s="416"/>
      <c r="T230" s="416"/>
      <c r="U230" s="416"/>
      <c r="V230" s="417"/>
      <c r="W230" s="419"/>
      <c r="X230" s="414"/>
      <c r="Y230" s="416"/>
      <c r="Z230" s="416"/>
      <c r="AA230" s="448"/>
      <c r="AB230" s="448"/>
      <c r="AC230" s="416"/>
      <c r="AD230" s="416"/>
      <c r="AE230" s="416"/>
      <c r="AF230" s="416"/>
      <c r="AG230" s="416"/>
      <c r="AH230" s="417"/>
      <c r="AI230" s="419"/>
      <c r="AJ230" s="420" t="str">
        <f t="shared" si="185"/>
        <v xml:space="preserve"> </v>
      </c>
      <c r="AK230" s="421" t="str">
        <f t="shared" si="186"/>
        <v xml:space="preserve"> </v>
      </c>
      <c r="AL230" s="421" t="str">
        <f t="shared" si="187"/>
        <v xml:space="preserve"> </v>
      </c>
      <c r="AM230" s="421" t="str">
        <f t="shared" si="188"/>
        <v xml:space="preserve"> </v>
      </c>
      <c r="AN230" s="421" t="str">
        <f t="shared" si="189"/>
        <v xml:space="preserve"> </v>
      </c>
      <c r="AO230" s="421" t="str">
        <f t="shared" si="190"/>
        <v xml:space="preserve"> </v>
      </c>
      <c r="AP230" s="421" t="str">
        <f t="shared" si="191"/>
        <v xml:space="preserve"> </v>
      </c>
      <c r="AQ230" s="421" t="str">
        <f t="shared" si="192"/>
        <v xml:space="preserve"> </v>
      </c>
      <c r="AR230" s="421" t="str">
        <f t="shared" si="193"/>
        <v xml:space="preserve"> </v>
      </c>
      <c r="AS230" s="421" t="str">
        <f t="shared" si="194"/>
        <v xml:space="preserve"> </v>
      </c>
      <c r="AT230" s="421" t="str">
        <f t="shared" si="195"/>
        <v xml:space="preserve"> </v>
      </c>
      <c r="AU230" s="422" t="str">
        <f t="shared" si="196"/>
        <v xml:space="preserve"> </v>
      </c>
      <c r="AV230" s="423"/>
      <c r="AW230" s="417"/>
      <c r="AX230" s="419"/>
      <c r="AY230" s="414"/>
      <c r="AZ230" s="417"/>
      <c r="BA230" s="419"/>
      <c r="BB230" s="420" t="str">
        <f t="shared" si="197"/>
        <v xml:space="preserve"> </v>
      </c>
      <c r="BC230" s="421" t="str">
        <f t="shared" si="198"/>
        <v xml:space="preserve"> </v>
      </c>
      <c r="BD230" s="422" t="str">
        <f t="shared" si="199"/>
        <v xml:space="preserve"> </v>
      </c>
      <c r="BE230" s="176"/>
      <c r="BF230" s="417"/>
      <c r="BG230" s="419"/>
      <c r="BH230" s="178"/>
      <c r="BI230" s="417"/>
      <c r="BJ230" s="419"/>
      <c r="BK230" s="178"/>
      <c r="BL230" s="417"/>
      <c r="BM230" s="419"/>
      <c r="BN230" s="426" t="str">
        <f t="shared" si="177"/>
        <v/>
      </c>
      <c r="BO230" s="427" t="str">
        <f t="shared" si="178"/>
        <v/>
      </c>
      <c r="BP230" s="428" t="str">
        <f t="shared" si="179"/>
        <v/>
      </c>
      <c r="BQ230" s="178"/>
      <c r="BR230" s="417"/>
      <c r="BS230" s="419"/>
      <c r="BT230" s="198"/>
      <c r="BU230" s="177"/>
      <c r="BV230" s="177"/>
      <c r="BW230" s="417"/>
      <c r="BX230" s="417"/>
      <c r="BY230" s="419"/>
      <c r="BZ230" s="177"/>
      <c r="CA230" s="177"/>
      <c r="CB230" s="177"/>
      <c r="CC230" s="177"/>
      <c r="CD230" s="177"/>
      <c r="CE230" s="177"/>
      <c r="CF230" s="417"/>
      <c r="CG230" s="419"/>
      <c r="CH230" s="178"/>
      <c r="CI230" s="177"/>
      <c r="CJ230" s="177"/>
      <c r="CK230" s="177"/>
      <c r="CL230" s="177"/>
      <c r="CM230" s="177"/>
      <c r="CN230" s="417"/>
      <c r="CO230" s="419"/>
      <c r="CP230" s="420"/>
      <c r="CQ230" s="421"/>
      <c r="CR230" s="421" t="str">
        <f t="shared" si="200"/>
        <v/>
      </c>
      <c r="CS230" s="421" t="str">
        <f t="shared" si="201"/>
        <v/>
      </c>
      <c r="CT230" s="421" t="str">
        <f t="shared" si="202"/>
        <v/>
      </c>
      <c r="CU230" s="421" t="str">
        <f t="shared" si="203"/>
        <v/>
      </c>
      <c r="CV230" s="421" t="str">
        <f t="shared" si="204"/>
        <v/>
      </c>
      <c r="CW230" s="429" t="str">
        <f t="shared" si="205"/>
        <v/>
      </c>
      <c r="CX230" s="449"/>
      <c r="CY230" s="417"/>
      <c r="CZ230" s="419"/>
      <c r="DA230" s="432"/>
      <c r="DB230" s="417"/>
      <c r="DC230" s="419"/>
      <c r="DD230" s="430" t="str">
        <f t="shared" si="206"/>
        <v/>
      </c>
      <c r="DE230" s="431" t="str">
        <f t="shared" si="207"/>
        <v/>
      </c>
      <c r="DF230" s="428" t="str">
        <f t="shared" si="208"/>
        <v/>
      </c>
      <c r="DG230" s="450"/>
      <c r="DH230" s="417"/>
      <c r="DI230" s="419"/>
      <c r="DJ230" s="432"/>
      <c r="DK230" s="417"/>
      <c r="DL230" s="419"/>
      <c r="DM230" s="432"/>
      <c r="DN230" s="417"/>
      <c r="DO230" s="419"/>
      <c r="DP230" s="430" t="str">
        <f t="shared" si="180"/>
        <v/>
      </c>
      <c r="DQ230" s="431" t="str">
        <f t="shared" si="181"/>
        <v/>
      </c>
      <c r="DR230" s="428" t="str">
        <f t="shared" si="182"/>
        <v/>
      </c>
      <c r="DS230" s="432"/>
      <c r="DT230" s="417"/>
      <c r="DU230" s="197"/>
      <c r="DV230" s="410"/>
      <c r="DW230" s="669" t="b">
        <f t="shared" si="159"/>
        <v>0</v>
      </c>
      <c r="DX230" s="663" t="b">
        <f t="shared" si="160"/>
        <v>0</v>
      </c>
      <c r="DY230" s="666" t="b">
        <f t="shared" si="161"/>
        <v>1</v>
      </c>
      <c r="DZ230" s="663" t="b">
        <f t="shared" si="162"/>
        <v>0</v>
      </c>
      <c r="EA230" s="663" t="b">
        <f t="shared" si="163"/>
        <v>0</v>
      </c>
      <c r="EB230" s="666" t="b">
        <f t="shared" si="164"/>
        <v>1</v>
      </c>
      <c r="EC230" s="663" t="b">
        <f t="shared" si="165"/>
        <v>0</v>
      </c>
      <c r="ED230" s="663" t="b">
        <f t="shared" si="183"/>
        <v>0</v>
      </c>
      <c r="EE230" s="666" t="b">
        <f t="shared" si="166"/>
        <v>1</v>
      </c>
      <c r="EF230" s="665" t="b">
        <f t="shared" si="167"/>
        <v>0</v>
      </c>
      <c r="EG230" s="663" t="b">
        <f t="shared" si="168"/>
        <v>0</v>
      </c>
      <c r="EH230" s="666" t="b">
        <f t="shared" si="169"/>
        <v>1</v>
      </c>
      <c r="EI230" s="663" t="b">
        <f t="shared" si="170"/>
        <v>0</v>
      </c>
      <c r="EJ230" s="663" t="b">
        <f t="shared" si="171"/>
        <v>0</v>
      </c>
      <c r="EK230" s="666" t="b">
        <f t="shared" si="172"/>
        <v>1</v>
      </c>
      <c r="EL230" s="663" t="b">
        <f t="shared" si="173"/>
        <v>0</v>
      </c>
      <c r="EM230" s="663" t="b">
        <f t="shared" si="184"/>
        <v>0</v>
      </c>
      <c r="EN230" s="666" t="b">
        <f t="shared" si="174"/>
        <v>1</v>
      </c>
      <c r="EO230" s="401"/>
    </row>
    <row r="231" spans="1:145">
      <c r="A231" s="510" t="s">
        <v>517</v>
      </c>
      <c r="B231" s="511" t="s">
        <v>543</v>
      </c>
      <c r="C231" s="510">
        <v>158088</v>
      </c>
      <c r="D231" s="512">
        <v>14</v>
      </c>
      <c r="E231" s="414"/>
      <c r="F231" s="416"/>
      <c r="G231" s="416"/>
      <c r="H231" s="416"/>
      <c r="I231" s="417"/>
      <c r="J231" s="417"/>
      <c r="K231" s="419"/>
      <c r="L231" s="414"/>
      <c r="M231" s="416"/>
      <c r="N231" s="416"/>
      <c r="O231" s="448"/>
      <c r="P231" s="448"/>
      <c r="Q231" s="416"/>
      <c r="R231" s="416"/>
      <c r="S231" s="416"/>
      <c r="T231" s="416"/>
      <c r="U231" s="416"/>
      <c r="V231" s="417"/>
      <c r="W231" s="419"/>
      <c r="X231" s="414"/>
      <c r="Y231" s="416"/>
      <c r="Z231" s="416"/>
      <c r="AA231" s="448"/>
      <c r="AB231" s="448"/>
      <c r="AC231" s="416"/>
      <c r="AD231" s="416"/>
      <c r="AE231" s="416"/>
      <c r="AF231" s="416"/>
      <c r="AG231" s="416"/>
      <c r="AH231" s="417"/>
      <c r="AI231" s="419"/>
      <c r="AJ231" s="420" t="str">
        <f t="shared" si="185"/>
        <v xml:space="preserve"> </v>
      </c>
      <c r="AK231" s="421" t="str">
        <f t="shared" si="186"/>
        <v xml:space="preserve"> </v>
      </c>
      <c r="AL231" s="421" t="str">
        <f t="shared" si="187"/>
        <v xml:space="preserve"> </v>
      </c>
      <c r="AM231" s="421" t="str">
        <f t="shared" si="188"/>
        <v xml:space="preserve"> </v>
      </c>
      <c r="AN231" s="421" t="str">
        <f t="shared" si="189"/>
        <v xml:space="preserve"> </v>
      </c>
      <c r="AO231" s="421" t="str">
        <f t="shared" si="190"/>
        <v xml:space="preserve"> </v>
      </c>
      <c r="AP231" s="421" t="str">
        <f t="shared" si="191"/>
        <v xml:space="preserve"> </v>
      </c>
      <c r="AQ231" s="421" t="str">
        <f t="shared" si="192"/>
        <v xml:space="preserve"> </v>
      </c>
      <c r="AR231" s="421" t="str">
        <f t="shared" si="193"/>
        <v xml:space="preserve"> </v>
      </c>
      <c r="AS231" s="421" t="str">
        <f t="shared" si="194"/>
        <v xml:space="preserve"> </v>
      </c>
      <c r="AT231" s="421" t="str">
        <f t="shared" si="195"/>
        <v xml:space="preserve"> </v>
      </c>
      <c r="AU231" s="422" t="str">
        <f t="shared" si="196"/>
        <v xml:space="preserve"> </v>
      </c>
      <c r="AV231" s="423"/>
      <c r="AW231" s="417"/>
      <c r="AX231" s="419"/>
      <c r="AY231" s="414"/>
      <c r="AZ231" s="417"/>
      <c r="BA231" s="419"/>
      <c r="BB231" s="420" t="str">
        <f t="shared" si="197"/>
        <v xml:space="preserve"> </v>
      </c>
      <c r="BC231" s="421" t="str">
        <f t="shared" si="198"/>
        <v xml:space="preserve"> </v>
      </c>
      <c r="BD231" s="422" t="str">
        <f t="shared" si="199"/>
        <v xml:space="preserve"> </v>
      </c>
      <c r="BE231" s="176"/>
      <c r="BF231" s="417"/>
      <c r="BG231" s="419"/>
      <c r="BH231" s="178"/>
      <c r="BI231" s="417"/>
      <c r="BJ231" s="419"/>
      <c r="BK231" s="178"/>
      <c r="BL231" s="417"/>
      <c r="BM231" s="419"/>
      <c r="BN231" s="426" t="str">
        <f t="shared" si="177"/>
        <v/>
      </c>
      <c r="BO231" s="427" t="str">
        <f t="shared" si="178"/>
        <v/>
      </c>
      <c r="BP231" s="428" t="str">
        <f t="shared" si="179"/>
        <v/>
      </c>
      <c r="BQ231" s="178"/>
      <c r="BR231" s="417"/>
      <c r="BS231" s="419"/>
      <c r="BT231" s="198"/>
      <c r="BU231" s="177"/>
      <c r="BV231" s="177"/>
      <c r="BW231" s="417"/>
      <c r="BX231" s="417"/>
      <c r="BY231" s="419"/>
      <c r="BZ231" s="177"/>
      <c r="CA231" s="177"/>
      <c r="CB231" s="177"/>
      <c r="CC231" s="177"/>
      <c r="CD231" s="177"/>
      <c r="CE231" s="177"/>
      <c r="CF231" s="417"/>
      <c r="CG231" s="419"/>
      <c r="CH231" s="178"/>
      <c r="CI231" s="177"/>
      <c r="CJ231" s="177"/>
      <c r="CK231" s="177"/>
      <c r="CL231" s="177"/>
      <c r="CM231" s="177"/>
      <c r="CN231" s="417"/>
      <c r="CO231" s="419"/>
      <c r="CP231" s="420"/>
      <c r="CQ231" s="421"/>
      <c r="CR231" s="421" t="str">
        <f t="shared" si="200"/>
        <v/>
      </c>
      <c r="CS231" s="421" t="str">
        <f t="shared" si="201"/>
        <v/>
      </c>
      <c r="CT231" s="421" t="str">
        <f t="shared" si="202"/>
        <v/>
      </c>
      <c r="CU231" s="421" t="str">
        <f t="shared" si="203"/>
        <v/>
      </c>
      <c r="CV231" s="421" t="str">
        <f t="shared" si="204"/>
        <v/>
      </c>
      <c r="CW231" s="429" t="str">
        <f t="shared" si="205"/>
        <v/>
      </c>
      <c r="CX231" s="449"/>
      <c r="CY231" s="417"/>
      <c r="CZ231" s="419"/>
      <c r="DA231" s="432"/>
      <c r="DB231" s="417"/>
      <c r="DC231" s="419"/>
      <c r="DD231" s="430" t="str">
        <f t="shared" si="206"/>
        <v/>
      </c>
      <c r="DE231" s="431" t="str">
        <f t="shared" si="207"/>
        <v/>
      </c>
      <c r="DF231" s="428" t="str">
        <f t="shared" si="208"/>
        <v/>
      </c>
      <c r="DG231" s="450"/>
      <c r="DH231" s="417"/>
      <c r="DI231" s="419"/>
      <c r="DJ231" s="432"/>
      <c r="DK231" s="417"/>
      <c r="DL231" s="419"/>
      <c r="DM231" s="432"/>
      <c r="DN231" s="417"/>
      <c r="DO231" s="419"/>
      <c r="DP231" s="430" t="str">
        <f t="shared" si="180"/>
        <v/>
      </c>
      <c r="DQ231" s="431" t="str">
        <f t="shared" si="181"/>
        <v/>
      </c>
      <c r="DR231" s="428" t="str">
        <f t="shared" si="182"/>
        <v/>
      </c>
      <c r="DS231" s="432"/>
      <c r="DT231" s="417"/>
      <c r="DU231" s="197"/>
      <c r="DV231" s="410"/>
      <c r="DW231" s="669" t="b">
        <f t="shared" si="159"/>
        <v>0</v>
      </c>
      <c r="DX231" s="663" t="b">
        <f t="shared" si="160"/>
        <v>0</v>
      </c>
      <c r="DY231" s="666" t="b">
        <f t="shared" si="161"/>
        <v>1</v>
      </c>
      <c r="DZ231" s="663" t="b">
        <f t="shared" si="162"/>
        <v>0</v>
      </c>
      <c r="EA231" s="663" t="b">
        <f t="shared" si="163"/>
        <v>0</v>
      </c>
      <c r="EB231" s="666" t="b">
        <f t="shared" si="164"/>
        <v>1</v>
      </c>
      <c r="EC231" s="663" t="b">
        <f t="shared" si="165"/>
        <v>0</v>
      </c>
      <c r="ED231" s="663" t="b">
        <f t="shared" si="183"/>
        <v>0</v>
      </c>
      <c r="EE231" s="666" t="b">
        <f t="shared" si="166"/>
        <v>1</v>
      </c>
      <c r="EF231" s="665" t="b">
        <f t="shared" si="167"/>
        <v>0</v>
      </c>
      <c r="EG231" s="663" t="b">
        <f t="shared" si="168"/>
        <v>0</v>
      </c>
      <c r="EH231" s="666" t="b">
        <f t="shared" si="169"/>
        <v>1</v>
      </c>
      <c r="EI231" s="663" t="b">
        <f t="shared" si="170"/>
        <v>0</v>
      </c>
      <c r="EJ231" s="663" t="b">
        <f t="shared" si="171"/>
        <v>0</v>
      </c>
      <c r="EK231" s="666" t="b">
        <f t="shared" si="172"/>
        <v>1</v>
      </c>
      <c r="EL231" s="663" t="b">
        <f t="shared" si="173"/>
        <v>0</v>
      </c>
      <c r="EM231" s="663" t="b">
        <f t="shared" si="184"/>
        <v>0</v>
      </c>
      <c r="EN231" s="666" t="b">
        <f t="shared" si="174"/>
        <v>1</v>
      </c>
      <c r="EO231" s="401"/>
    </row>
    <row r="232" spans="1:145">
      <c r="A232" s="510" t="s">
        <v>517</v>
      </c>
      <c r="B232" s="511" t="s">
        <v>544</v>
      </c>
      <c r="C232" s="510">
        <v>158219</v>
      </c>
      <c r="D232" s="512">
        <v>14</v>
      </c>
      <c r="E232" s="414"/>
      <c r="F232" s="416"/>
      <c r="G232" s="416"/>
      <c r="H232" s="416"/>
      <c r="I232" s="417"/>
      <c r="J232" s="417"/>
      <c r="K232" s="419"/>
      <c r="L232" s="414"/>
      <c r="M232" s="416"/>
      <c r="N232" s="416"/>
      <c r="O232" s="448"/>
      <c r="P232" s="448"/>
      <c r="Q232" s="416"/>
      <c r="R232" s="416"/>
      <c r="S232" s="416"/>
      <c r="T232" s="416"/>
      <c r="U232" s="416"/>
      <c r="V232" s="417"/>
      <c r="W232" s="419"/>
      <c r="X232" s="414"/>
      <c r="Y232" s="416"/>
      <c r="Z232" s="416"/>
      <c r="AA232" s="448"/>
      <c r="AB232" s="448"/>
      <c r="AC232" s="416"/>
      <c r="AD232" s="416"/>
      <c r="AE232" s="416"/>
      <c r="AF232" s="416"/>
      <c r="AG232" s="416"/>
      <c r="AH232" s="417"/>
      <c r="AI232" s="419"/>
      <c r="AJ232" s="420" t="str">
        <f t="shared" si="185"/>
        <v xml:space="preserve"> </v>
      </c>
      <c r="AK232" s="421" t="str">
        <f t="shared" si="186"/>
        <v xml:space="preserve"> </v>
      </c>
      <c r="AL232" s="421" t="str">
        <f t="shared" si="187"/>
        <v xml:space="preserve"> </v>
      </c>
      <c r="AM232" s="421" t="str">
        <f t="shared" si="188"/>
        <v xml:space="preserve"> </v>
      </c>
      <c r="AN232" s="421" t="str">
        <f t="shared" si="189"/>
        <v xml:space="preserve"> </v>
      </c>
      <c r="AO232" s="421" t="str">
        <f t="shared" si="190"/>
        <v xml:space="preserve"> </v>
      </c>
      <c r="AP232" s="421" t="str">
        <f t="shared" si="191"/>
        <v xml:space="preserve"> </v>
      </c>
      <c r="AQ232" s="421" t="str">
        <f t="shared" si="192"/>
        <v xml:space="preserve"> </v>
      </c>
      <c r="AR232" s="421" t="str">
        <f t="shared" si="193"/>
        <v xml:space="preserve"> </v>
      </c>
      <c r="AS232" s="421" t="str">
        <f t="shared" si="194"/>
        <v xml:space="preserve"> </v>
      </c>
      <c r="AT232" s="421" t="str">
        <f t="shared" si="195"/>
        <v xml:space="preserve"> </v>
      </c>
      <c r="AU232" s="422" t="str">
        <f t="shared" si="196"/>
        <v xml:space="preserve"> </v>
      </c>
      <c r="AV232" s="423"/>
      <c r="AW232" s="417"/>
      <c r="AX232" s="419"/>
      <c r="AY232" s="414"/>
      <c r="AZ232" s="417"/>
      <c r="BA232" s="419"/>
      <c r="BB232" s="420" t="str">
        <f t="shared" si="197"/>
        <v xml:space="preserve"> </v>
      </c>
      <c r="BC232" s="421" t="str">
        <f t="shared" si="198"/>
        <v xml:space="preserve"> </v>
      </c>
      <c r="BD232" s="422" t="str">
        <f t="shared" si="199"/>
        <v xml:space="preserve"> </v>
      </c>
      <c r="BE232" s="176"/>
      <c r="BF232" s="417"/>
      <c r="BG232" s="419"/>
      <c r="BH232" s="178"/>
      <c r="BI232" s="417"/>
      <c r="BJ232" s="419"/>
      <c r="BK232" s="178"/>
      <c r="BL232" s="417"/>
      <c r="BM232" s="419"/>
      <c r="BN232" s="426" t="str">
        <f t="shared" si="177"/>
        <v/>
      </c>
      <c r="BO232" s="427" t="str">
        <f t="shared" si="178"/>
        <v/>
      </c>
      <c r="BP232" s="428" t="str">
        <f t="shared" si="179"/>
        <v/>
      </c>
      <c r="BQ232" s="178"/>
      <c r="BR232" s="417"/>
      <c r="BS232" s="419"/>
      <c r="BT232" s="198"/>
      <c r="BU232" s="177"/>
      <c r="BV232" s="177"/>
      <c r="BW232" s="417"/>
      <c r="BX232" s="417"/>
      <c r="BY232" s="419"/>
      <c r="BZ232" s="177"/>
      <c r="CA232" s="177"/>
      <c r="CB232" s="177"/>
      <c r="CC232" s="177"/>
      <c r="CD232" s="177"/>
      <c r="CE232" s="177"/>
      <c r="CF232" s="417"/>
      <c r="CG232" s="419"/>
      <c r="CH232" s="178"/>
      <c r="CI232" s="177"/>
      <c r="CJ232" s="177"/>
      <c r="CK232" s="177"/>
      <c r="CL232" s="177"/>
      <c r="CM232" s="177"/>
      <c r="CN232" s="417"/>
      <c r="CO232" s="419"/>
      <c r="CP232" s="420"/>
      <c r="CQ232" s="421"/>
      <c r="CR232" s="421" t="str">
        <f t="shared" si="200"/>
        <v/>
      </c>
      <c r="CS232" s="421" t="str">
        <f t="shared" si="201"/>
        <v/>
      </c>
      <c r="CT232" s="421" t="str">
        <f t="shared" si="202"/>
        <v/>
      </c>
      <c r="CU232" s="421" t="str">
        <f t="shared" si="203"/>
        <v/>
      </c>
      <c r="CV232" s="421" t="str">
        <f t="shared" si="204"/>
        <v/>
      </c>
      <c r="CW232" s="429" t="str">
        <f t="shared" si="205"/>
        <v/>
      </c>
      <c r="CX232" s="449"/>
      <c r="CY232" s="417"/>
      <c r="CZ232" s="419"/>
      <c r="DA232" s="432"/>
      <c r="DB232" s="417"/>
      <c r="DC232" s="419"/>
      <c r="DD232" s="430" t="str">
        <f t="shared" si="206"/>
        <v/>
      </c>
      <c r="DE232" s="431" t="str">
        <f t="shared" si="207"/>
        <v/>
      </c>
      <c r="DF232" s="428" t="str">
        <f t="shared" si="208"/>
        <v/>
      </c>
      <c r="DG232" s="450"/>
      <c r="DH232" s="417"/>
      <c r="DI232" s="419"/>
      <c r="DJ232" s="432"/>
      <c r="DK232" s="417"/>
      <c r="DL232" s="419"/>
      <c r="DM232" s="432"/>
      <c r="DN232" s="417"/>
      <c r="DO232" s="419"/>
      <c r="DP232" s="430" t="str">
        <f t="shared" si="180"/>
        <v/>
      </c>
      <c r="DQ232" s="431" t="str">
        <f t="shared" si="181"/>
        <v/>
      </c>
      <c r="DR232" s="428" t="str">
        <f t="shared" si="182"/>
        <v/>
      </c>
      <c r="DS232" s="432"/>
      <c r="DT232" s="417"/>
      <c r="DU232" s="197"/>
      <c r="DV232" s="410"/>
      <c r="DW232" s="669" t="b">
        <f t="shared" si="159"/>
        <v>0</v>
      </c>
      <c r="DX232" s="663" t="b">
        <f t="shared" si="160"/>
        <v>0</v>
      </c>
      <c r="DY232" s="666" t="b">
        <f t="shared" si="161"/>
        <v>1</v>
      </c>
      <c r="DZ232" s="663" t="b">
        <f t="shared" si="162"/>
        <v>0</v>
      </c>
      <c r="EA232" s="663" t="b">
        <f t="shared" si="163"/>
        <v>0</v>
      </c>
      <c r="EB232" s="666" t="b">
        <f t="shared" si="164"/>
        <v>1</v>
      </c>
      <c r="EC232" s="663" t="b">
        <f t="shared" si="165"/>
        <v>0</v>
      </c>
      <c r="ED232" s="663" t="b">
        <f t="shared" si="183"/>
        <v>0</v>
      </c>
      <c r="EE232" s="666" t="b">
        <f t="shared" si="166"/>
        <v>1</v>
      </c>
      <c r="EF232" s="665" t="b">
        <f t="shared" si="167"/>
        <v>0</v>
      </c>
      <c r="EG232" s="663" t="b">
        <f t="shared" si="168"/>
        <v>0</v>
      </c>
      <c r="EH232" s="666" t="b">
        <f t="shared" si="169"/>
        <v>1</v>
      </c>
      <c r="EI232" s="663" t="b">
        <f t="shared" si="170"/>
        <v>0</v>
      </c>
      <c r="EJ232" s="663" t="b">
        <f t="shared" si="171"/>
        <v>0</v>
      </c>
      <c r="EK232" s="666" t="b">
        <f t="shared" si="172"/>
        <v>1</v>
      </c>
      <c r="EL232" s="663" t="b">
        <f t="shared" si="173"/>
        <v>0</v>
      </c>
      <c r="EM232" s="663" t="b">
        <f t="shared" si="184"/>
        <v>0</v>
      </c>
      <c r="EN232" s="666" t="b">
        <f t="shared" si="174"/>
        <v>1</v>
      </c>
      <c r="EO232" s="401"/>
    </row>
    <row r="233" spans="1:145">
      <c r="A233" s="510" t="s">
        <v>517</v>
      </c>
      <c r="B233" s="511" t="s">
        <v>545</v>
      </c>
      <c r="C233" s="510">
        <v>158237</v>
      </c>
      <c r="D233" s="512">
        <v>14</v>
      </c>
      <c r="E233" s="414"/>
      <c r="F233" s="416"/>
      <c r="G233" s="416"/>
      <c r="H233" s="416"/>
      <c r="I233" s="417"/>
      <c r="J233" s="417"/>
      <c r="K233" s="419"/>
      <c r="L233" s="414"/>
      <c r="M233" s="416"/>
      <c r="N233" s="416"/>
      <c r="O233" s="448"/>
      <c r="P233" s="448"/>
      <c r="Q233" s="416"/>
      <c r="R233" s="416"/>
      <c r="S233" s="416"/>
      <c r="T233" s="416"/>
      <c r="U233" s="416"/>
      <c r="V233" s="417"/>
      <c r="W233" s="419"/>
      <c r="X233" s="414"/>
      <c r="Y233" s="416"/>
      <c r="Z233" s="416"/>
      <c r="AA233" s="448"/>
      <c r="AB233" s="448"/>
      <c r="AC233" s="416"/>
      <c r="AD233" s="416"/>
      <c r="AE233" s="416"/>
      <c r="AF233" s="416"/>
      <c r="AG233" s="416"/>
      <c r="AH233" s="417"/>
      <c r="AI233" s="419"/>
      <c r="AJ233" s="420" t="str">
        <f t="shared" si="185"/>
        <v xml:space="preserve"> </v>
      </c>
      <c r="AK233" s="421" t="str">
        <f t="shared" si="186"/>
        <v xml:space="preserve"> </v>
      </c>
      <c r="AL233" s="421" t="str">
        <f t="shared" si="187"/>
        <v xml:space="preserve"> </v>
      </c>
      <c r="AM233" s="421" t="str">
        <f t="shared" si="188"/>
        <v xml:space="preserve"> </v>
      </c>
      <c r="AN233" s="421" t="str">
        <f t="shared" si="189"/>
        <v xml:space="preserve"> </v>
      </c>
      <c r="AO233" s="421" t="str">
        <f t="shared" si="190"/>
        <v xml:space="preserve"> </v>
      </c>
      <c r="AP233" s="421" t="str">
        <f t="shared" si="191"/>
        <v xml:space="preserve"> </v>
      </c>
      <c r="AQ233" s="421" t="str">
        <f t="shared" si="192"/>
        <v xml:space="preserve"> </v>
      </c>
      <c r="AR233" s="421" t="str">
        <f t="shared" si="193"/>
        <v xml:space="preserve"> </v>
      </c>
      <c r="AS233" s="421" t="str">
        <f t="shared" si="194"/>
        <v xml:space="preserve"> </v>
      </c>
      <c r="AT233" s="421" t="str">
        <f t="shared" si="195"/>
        <v xml:space="preserve"> </v>
      </c>
      <c r="AU233" s="422" t="str">
        <f t="shared" si="196"/>
        <v xml:space="preserve"> </v>
      </c>
      <c r="AV233" s="423"/>
      <c r="AW233" s="417"/>
      <c r="AX233" s="419"/>
      <c r="AY233" s="414"/>
      <c r="AZ233" s="417"/>
      <c r="BA233" s="419"/>
      <c r="BB233" s="420" t="str">
        <f t="shared" si="197"/>
        <v xml:space="preserve"> </v>
      </c>
      <c r="BC233" s="421" t="str">
        <f t="shared" si="198"/>
        <v xml:space="preserve"> </v>
      </c>
      <c r="BD233" s="422" t="str">
        <f t="shared" si="199"/>
        <v xml:space="preserve"> </v>
      </c>
      <c r="BE233" s="176"/>
      <c r="BF233" s="417"/>
      <c r="BG233" s="419"/>
      <c r="BH233" s="178"/>
      <c r="BI233" s="417"/>
      <c r="BJ233" s="419"/>
      <c r="BK233" s="178"/>
      <c r="BL233" s="417"/>
      <c r="BM233" s="419"/>
      <c r="BN233" s="426" t="str">
        <f t="shared" si="177"/>
        <v/>
      </c>
      <c r="BO233" s="427" t="str">
        <f t="shared" si="178"/>
        <v/>
      </c>
      <c r="BP233" s="428" t="str">
        <f t="shared" si="179"/>
        <v/>
      </c>
      <c r="BQ233" s="178"/>
      <c r="BR233" s="417"/>
      <c r="BS233" s="419"/>
      <c r="BT233" s="198"/>
      <c r="BU233" s="177"/>
      <c r="BV233" s="177"/>
      <c r="BW233" s="417"/>
      <c r="BX233" s="417"/>
      <c r="BY233" s="419"/>
      <c r="BZ233" s="177"/>
      <c r="CA233" s="177"/>
      <c r="CB233" s="177"/>
      <c r="CC233" s="177"/>
      <c r="CD233" s="177"/>
      <c r="CE233" s="177"/>
      <c r="CF233" s="417"/>
      <c r="CG233" s="419"/>
      <c r="CH233" s="178"/>
      <c r="CI233" s="177"/>
      <c r="CJ233" s="177"/>
      <c r="CK233" s="177"/>
      <c r="CL233" s="177"/>
      <c r="CM233" s="177"/>
      <c r="CN233" s="417"/>
      <c r="CO233" s="419"/>
      <c r="CP233" s="420"/>
      <c r="CQ233" s="421"/>
      <c r="CR233" s="421" t="str">
        <f t="shared" si="200"/>
        <v/>
      </c>
      <c r="CS233" s="421" t="str">
        <f t="shared" si="201"/>
        <v/>
      </c>
      <c r="CT233" s="421" t="str">
        <f t="shared" si="202"/>
        <v/>
      </c>
      <c r="CU233" s="421" t="str">
        <f t="shared" si="203"/>
        <v/>
      </c>
      <c r="CV233" s="421" t="str">
        <f t="shared" si="204"/>
        <v/>
      </c>
      <c r="CW233" s="429" t="str">
        <f t="shared" si="205"/>
        <v/>
      </c>
      <c r="CX233" s="449"/>
      <c r="CY233" s="417"/>
      <c r="CZ233" s="419"/>
      <c r="DA233" s="432"/>
      <c r="DB233" s="417"/>
      <c r="DC233" s="419"/>
      <c r="DD233" s="430" t="str">
        <f t="shared" si="206"/>
        <v/>
      </c>
      <c r="DE233" s="431" t="str">
        <f t="shared" si="207"/>
        <v/>
      </c>
      <c r="DF233" s="428" t="str">
        <f t="shared" si="208"/>
        <v/>
      </c>
      <c r="DG233" s="450"/>
      <c r="DH233" s="417"/>
      <c r="DI233" s="419"/>
      <c r="DJ233" s="432"/>
      <c r="DK233" s="417"/>
      <c r="DL233" s="419"/>
      <c r="DM233" s="432"/>
      <c r="DN233" s="417"/>
      <c r="DO233" s="419"/>
      <c r="DP233" s="430" t="str">
        <f t="shared" si="180"/>
        <v/>
      </c>
      <c r="DQ233" s="431" t="str">
        <f t="shared" si="181"/>
        <v/>
      </c>
      <c r="DR233" s="428" t="str">
        <f t="shared" si="182"/>
        <v/>
      </c>
      <c r="DS233" s="432"/>
      <c r="DT233" s="417"/>
      <c r="DU233" s="197"/>
      <c r="DV233" s="410"/>
      <c r="DW233" s="669" t="b">
        <f t="shared" si="159"/>
        <v>0</v>
      </c>
      <c r="DX233" s="663" t="b">
        <f t="shared" si="160"/>
        <v>0</v>
      </c>
      <c r="DY233" s="666" t="b">
        <f t="shared" si="161"/>
        <v>1</v>
      </c>
      <c r="DZ233" s="663" t="b">
        <f t="shared" si="162"/>
        <v>0</v>
      </c>
      <c r="EA233" s="663" t="b">
        <f t="shared" si="163"/>
        <v>0</v>
      </c>
      <c r="EB233" s="666" t="b">
        <f t="shared" si="164"/>
        <v>1</v>
      </c>
      <c r="EC233" s="663" t="b">
        <f t="shared" si="165"/>
        <v>0</v>
      </c>
      <c r="ED233" s="663" t="b">
        <f t="shared" si="183"/>
        <v>0</v>
      </c>
      <c r="EE233" s="666" t="b">
        <f t="shared" si="166"/>
        <v>1</v>
      </c>
      <c r="EF233" s="665" t="b">
        <f t="shared" si="167"/>
        <v>0</v>
      </c>
      <c r="EG233" s="663" t="b">
        <f t="shared" si="168"/>
        <v>0</v>
      </c>
      <c r="EH233" s="666" t="b">
        <f t="shared" si="169"/>
        <v>1</v>
      </c>
      <c r="EI233" s="663" t="b">
        <f t="shared" si="170"/>
        <v>0</v>
      </c>
      <c r="EJ233" s="663" t="b">
        <f t="shared" si="171"/>
        <v>0</v>
      </c>
      <c r="EK233" s="666" t="b">
        <f t="shared" si="172"/>
        <v>1</v>
      </c>
      <c r="EL233" s="663" t="b">
        <f t="shared" si="173"/>
        <v>0</v>
      </c>
      <c r="EM233" s="663" t="b">
        <f t="shared" si="184"/>
        <v>0</v>
      </c>
      <c r="EN233" s="666" t="b">
        <f t="shared" si="174"/>
        <v>1</v>
      </c>
      <c r="EO233" s="401"/>
    </row>
    <row r="234" spans="1:145">
      <c r="A234" s="510" t="s">
        <v>517</v>
      </c>
      <c r="B234" s="511" t="s">
        <v>546</v>
      </c>
      <c r="C234" s="510">
        <v>158307</v>
      </c>
      <c r="D234" s="512">
        <v>14</v>
      </c>
      <c r="E234" s="414"/>
      <c r="F234" s="416"/>
      <c r="G234" s="416"/>
      <c r="H234" s="416"/>
      <c r="I234" s="417"/>
      <c r="J234" s="417"/>
      <c r="K234" s="419"/>
      <c r="L234" s="414"/>
      <c r="M234" s="416"/>
      <c r="N234" s="416"/>
      <c r="O234" s="448"/>
      <c r="P234" s="448"/>
      <c r="Q234" s="416"/>
      <c r="R234" s="416"/>
      <c r="S234" s="416"/>
      <c r="T234" s="416"/>
      <c r="U234" s="416"/>
      <c r="V234" s="417"/>
      <c r="W234" s="419"/>
      <c r="X234" s="414"/>
      <c r="Y234" s="416"/>
      <c r="Z234" s="416"/>
      <c r="AA234" s="448"/>
      <c r="AB234" s="448"/>
      <c r="AC234" s="416"/>
      <c r="AD234" s="416"/>
      <c r="AE234" s="416"/>
      <c r="AF234" s="416"/>
      <c r="AG234" s="416"/>
      <c r="AH234" s="417"/>
      <c r="AI234" s="419"/>
      <c r="AJ234" s="420" t="str">
        <f t="shared" si="185"/>
        <v xml:space="preserve"> </v>
      </c>
      <c r="AK234" s="421" t="str">
        <f t="shared" si="186"/>
        <v xml:space="preserve"> </v>
      </c>
      <c r="AL234" s="421" t="str">
        <f t="shared" si="187"/>
        <v xml:space="preserve"> </v>
      </c>
      <c r="AM234" s="421" t="str">
        <f t="shared" si="188"/>
        <v xml:space="preserve"> </v>
      </c>
      <c r="AN234" s="421" t="str">
        <f t="shared" si="189"/>
        <v xml:space="preserve"> </v>
      </c>
      <c r="AO234" s="421" t="str">
        <f t="shared" si="190"/>
        <v xml:space="preserve"> </v>
      </c>
      <c r="AP234" s="421" t="str">
        <f t="shared" si="191"/>
        <v xml:space="preserve"> </v>
      </c>
      <c r="AQ234" s="421" t="str">
        <f t="shared" si="192"/>
        <v xml:space="preserve"> </v>
      </c>
      <c r="AR234" s="421" t="str">
        <f t="shared" si="193"/>
        <v xml:space="preserve"> </v>
      </c>
      <c r="AS234" s="421" t="str">
        <f t="shared" si="194"/>
        <v xml:space="preserve"> </v>
      </c>
      <c r="AT234" s="421" t="str">
        <f t="shared" si="195"/>
        <v xml:space="preserve"> </v>
      </c>
      <c r="AU234" s="422" t="str">
        <f t="shared" si="196"/>
        <v xml:space="preserve"> </v>
      </c>
      <c r="AV234" s="423"/>
      <c r="AW234" s="417"/>
      <c r="AX234" s="419"/>
      <c r="AY234" s="414"/>
      <c r="AZ234" s="417"/>
      <c r="BA234" s="419"/>
      <c r="BB234" s="420" t="str">
        <f t="shared" si="197"/>
        <v xml:space="preserve"> </v>
      </c>
      <c r="BC234" s="421" t="str">
        <f t="shared" si="198"/>
        <v xml:space="preserve"> </v>
      </c>
      <c r="BD234" s="422" t="str">
        <f t="shared" si="199"/>
        <v xml:space="preserve"> </v>
      </c>
      <c r="BE234" s="176"/>
      <c r="BF234" s="417"/>
      <c r="BG234" s="419"/>
      <c r="BH234" s="178"/>
      <c r="BI234" s="417"/>
      <c r="BJ234" s="419"/>
      <c r="BK234" s="178"/>
      <c r="BL234" s="417"/>
      <c r="BM234" s="419"/>
      <c r="BN234" s="426" t="str">
        <f t="shared" si="177"/>
        <v/>
      </c>
      <c r="BO234" s="427" t="str">
        <f t="shared" si="178"/>
        <v/>
      </c>
      <c r="BP234" s="428" t="str">
        <f t="shared" si="179"/>
        <v/>
      </c>
      <c r="BQ234" s="178"/>
      <c r="BR234" s="417"/>
      <c r="BS234" s="419"/>
      <c r="BT234" s="198"/>
      <c r="BU234" s="177"/>
      <c r="BV234" s="177"/>
      <c r="BW234" s="417"/>
      <c r="BX234" s="417"/>
      <c r="BY234" s="419"/>
      <c r="BZ234" s="178"/>
      <c r="CA234" s="177"/>
      <c r="CB234" s="177"/>
      <c r="CC234" s="177"/>
      <c r="CD234" s="177"/>
      <c r="CE234" s="177"/>
      <c r="CF234" s="417"/>
      <c r="CG234" s="419"/>
      <c r="CH234" s="178"/>
      <c r="CI234" s="177"/>
      <c r="CJ234" s="177"/>
      <c r="CK234" s="177"/>
      <c r="CL234" s="177"/>
      <c r="CM234" s="177"/>
      <c r="CN234" s="417"/>
      <c r="CO234" s="419"/>
      <c r="CP234" s="420"/>
      <c r="CQ234" s="421"/>
      <c r="CR234" s="421" t="str">
        <f t="shared" si="200"/>
        <v/>
      </c>
      <c r="CS234" s="421" t="str">
        <f t="shared" si="201"/>
        <v/>
      </c>
      <c r="CT234" s="421" t="str">
        <f t="shared" si="202"/>
        <v/>
      </c>
      <c r="CU234" s="421" t="str">
        <f t="shared" si="203"/>
        <v/>
      </c>
      <c r="CV234" s="421" t="str">
        <f t="shared" si="204"/>
        <v/>
      </c>
      <c r="CW234" s="429" t="str">
        <f t="shared" si="205"/>
        <v/>
      </c>
      <c r="CX234" s="449"/>
      <c r="CY234" s="417"/>
      <c r="CZ234" s="419"/>
      <c r="DA234" s="432"/>
      <c r="DB234" s="417"/>
      <c r="DC234" s="419"/>
      <c r="DD234" s="430" t="str">
        <f t="shared" si="206"/>
        <v/>
      </c>
      <c r="DE234" s="431" t="str">
        <f t="shared" si="207"/>
        <v/>
      </c>
      <c r="DF234" s="428" t="str">
        <f t="shared" si="208"/>
        <v/>
      </c>
      <c r="DG234" s="450"/>
      <c r="DH234" s="417"/>
      <c r="DI234" s="419"/>
      <c r="DJ234" s="432"/>
      <c r="DK234" s="417"/>
      <c r="DL234" s="419"/>
      <c r="DM234" s="432"/>
      <c r="DN234" s="417"/>
      <c r="DO234" s="419"/>
      <c r="DP234" s="430" t="str">
        <f t="shared" si="180"/>
        <v/>
      </c>
      <c r="DQ234" s="431" t="str">
        <f t="shared" si="181"/>
        <v/>
      </c>
      <c r="DR234" s="428" t="str">
        <f t="shared" si="182"/>
        <v/>
      </c>
      <c r="DS234" s="432"/>
      <c r="DT234" s="417"/>
      <c r="DU234" s="197"/>
      <c r="DV234" s="410"/>
      <c r="DW234" s="669" t="b">
        <f t="shared" si="159"/>
        <v>0</v>
      </c>
      <c r="DX234" s="663" t="b">
        <f t="shared" si="160"/>
        <v>0</v>
      </c>
      <c r="DY234" s="666" t="b">
        <f t="shared" si="161"/>
        <v>1</v>
      </c>
      <c r="DZ234" s="663" t="b">
        <f t="shared" si="162"/>
        <v>0</v>
      </c>
      <c r="EA234" s="663" t="b">
        <f t="shared" si="163"/>
        <v>0</v>
      </c>
      <c r="EB234" s="666" t="b">
        <f t="shared" si="164"/>
        <v>1</v>
      </c>
      <c r="EC234" s="663" t="b">
        <f t="shared" si="165"/>
        <v>0</v>
      </c>
      <c r="ED234" s="663" t="b">
        <f t="shared" si="183"/>
        <v>0</v>
      </c>
      <c r="EE234" s="666" t="b">
        <f t="shared" si="166"/>
        <v>1</v>
      </c>
      <c r="EF234" s="665" t="b">
        <f t="shared" si="167"/>
        <v>0</v>
      </c>
      <c r="EG234" s="663" t="b">
        <f t="shared" si="168"/>
        <v>0</v>
      </c>
      <c r="EH234" s="666" t="b">
        <f t="shared" si="169"/>
        <v>1</v>
      </c>
      <c r="EI234" s="663" t="b">
        <f t="shared" si="170"/>
        <v>0</v>
      </c>
      <c r="EJ234" s="663" t="b">
        <f t="shared" si="171"/>
        <v>0</v>
      </c>
      <c r="EK234" s="666" t="b">
        <f t="shared" si="172"/>
        <v>1</v>
      </c>
      <c r="EL234" s="663" t="b">
        <f t="shared" si="173"/>
        <v>0</v>
      </c>
      <c r="EM234" s="663" t="b">
        <f t="shared" si="184"/>
        <v>0</v>
      </c>
      <c r="EN234" s="666" t="b">
        <f t="shared" si="174"/>
        <v>1</v>
      </c>
      <c r="EO234" s="401"/>
    </row>
    <row r="235" spans="1:145">
      <c r="A235" s="510" t="s">
        <v>517</v>
      </c>
      <c r="B235" s="511" t="s">
        <v>547</v>
      </c>
      <c r="C235" s="510">
        <v>158352</v>
      </c>
      <c r="D235" s="512">
        <v>14</v>
      </c>
      <c r="E235" s="414"/>
      <c r="F235" s="416"/>
      <c r="G235" s="416"/>
      <c r="H235" s="416"/>
      <c r="I235" s="417"/>
      <c r="J235" s="417"/>
      <c r="K235" s="419"/>
      <c r="L235" s="414"/>
      <c r="M235" s="416"/>
      <c r="N235" s="416"/>
      <c r="O235" s="448"/>
      <c r="P235" s="448"/>
      <c r="Q235" s="416"/>
      <c r="R235" s="416"/>
      <c r="S235" s="416"/>
      <c r="T235" s="416"/>
      <c r="U235" s="416"/>
      <c r="V235" s="417"/>
      <c r="W235" s="419"/>
      <c r="X235" s="414"/>
      <c r="Y235" s="416"/>
      <c r="Z235" s="416"/>
      <c r="AA235" s="448"/>
      <c r="AB235" s="448"/>
      <c r="AC235" s="416"/>
      <c r="AD235" s="416"/>
      <c r="AE235" s="416"/>
      <c r="AF235" s="416"/>
      <c r="AG235" s="416"/>
      <c r="AH235" s="417"/>
      <c r="AI235" s="419"/>
      <c r="AJ235" s="420" t="str">
        <f t="shared" si="185"/>
        <v xml:space="preserve"> </v>
      </c>
      <c r="AK235" s="421" t="str">
        <f t="shared" si="186"/>
        <v xml:space="preserve"> </v>
      </c>
      <c r="AL235" s="421" t="str">
        <f t="shared" si="187"/>
        <v xml:space="preserve"> </v>
      </c>
      <c r="AM235" s="421" t="str">
        <f t="shared" si="188"/>
        <v xml:space="preserve"> </v>
      </c>
      <c r="AN235" s="421" t="str">
        <f t="shared" si="189"/>
        <v xml:space="preserve"> </v>
      </c>
      <c r="AO235" s="421" t="str">
        <f t="shared" si="190"/>
        <v xml:space="preserve"> </v>
      </c>
      <c r="AP235" s="421" t="str">
        <f t="shared" si="191"/>
        <v xml:space="preserve"> </v>
      </c>
      <c r="AQ235" s="421" t="str">
        <f t="shared" si="192"/>
        <v xml:space="preserve"> </v>
      </c>
      <c r="AR235" s="421" t="str">
        <f t="shared" si="193"/>
        <v xml:space="preserve"> </v>
      </c>
      <c r="AS235" s="421" t="str">
        <f t="shared" si="194"/>
        <v xml:space="preserve"> </v>
      </c>
      <c r="AT235" s="421" t="str">
        <f t="shared" si="195"/>
        <v xml:space="preserve"> </v>
      </c>
      <c r="AU235" s="422" t="str">
        <f t="shared" si="196"/>
        <v xml:space="preserve"> </v>
      </c>
      <c r="AV235" s="423"/>
      <c r="AW235" s="417"/>
      <c r="AX235" s="419"/>
      <c r="AY235" s="414"/>
      <c r="AZ235" s="417"/>
      <c r="BA235" s="419"/>
      <c r="BB235" s="420" t="str">
        <f t="shared" si="197"/>
        <v xml:space="preserve"> </v>
      </c>
      <c r="BC235" s="421" t="str">
        <f t="shared" si="198"/>
        <v xml:space="preserve"> </v>
      </c>
      <c r="BD235" s="422" t="str">
        <f t="shared" si="199"/>
        <v xml:space="preserve"> </v>
      </c>
      <c r="BE235" s="176"/>
      <c r="BF235" s="417"/>
      <c r="BG235" s="419"/>
      <c r="BH235" s="178"/>
      <c r="BI235" s="417"/>
      <c r="BJ235" s="419"/>
      <c r="BK235" s="178"/>
      <c r="BL235" s="417"/>
      <c r="BM235" s="419"/>
      <c r="BN235" s="426" t="str">
        <f t="shared" si="177"/>
        <v/>
      </c>
      <c r="BO235" s="427" t="str">
        <f t="shared" si="178"/>
        <v/>
      </c>
      <c r="BP235" s="428" t="str">
        <f t="shared" si="179"/>
        <v/>
      </c>
      <c r="BQ235" s="178"/>
      <c r="BR235" s="417"/>
      <c r="BS235" s="419"/>
      <c r="BT235" s="198"/>
      <c r="BU235" s="177"/>
      <c r="BV235" s="177"/>
      <c r="BW235" s="417"/>
      <c r="BX235" s="417"/>
      <c r="BY235" s="419"/>
      <c r="BZ235" s="178"/>
      <c r="CA235" s="177"/>
      <c r="CB235" s="177"/>
      <c r="CC235" s="177"/>
      <c r="CD235" s="177"/>
      <c r="CE235" s="177"/>
      <c r="CF235" s="417"/>
      <c r="CG235" s="419"/>
      <c r="CH235" s="178"/>
      <c r="CI235" s="177"/>
      <c r="CJ235" s="177"/>
      <c r="CK235" s="177"/>
      <c r="CL235" s="177"/>
      <c r="CM235" s="177"/>
      <c r="CN235" s="417"/>
      <c r="CO235" s="419"/>
      <c r="CP235" s="420"/>
      <c r="CQ235" s="421"/>
      <c r="CR235" s="421" t="str">
        <f t="shared" si="200"/>
        <v/>
      </c>
      <c r="CS235" s="421" t="str">
        <f t="shared" si="201"/>
        <v/>
      </c>
      <c r="CT235" s="421" t="str">
        <f t="shared" si="202"/>
        <v/>
      </c>
      <c r="CU235" s="421" t="str">
        <f t="shared" si="203"/>
        <v/>
      </c>
      <c r="CV235" s="421" t="str">
        <f t="shared" si="204"/>
        <v/>
      </c>
      <c r="CW235" s="429" t="str">
        <f t="shared" si="205"/>
        <v/>
      </c>
      <c r="CX235" s="449"/>
      <c r="CY235" s="417"/>
      <c r="CZ235" s="419"/>
      <c r="DA235" s="432"/>
      <c r="DB235" s="417"/>
      <c r="DC235" s="419"/>
      <c r="DD235" s="430" t="str">
        <f t="shared" si="206"/>
        <v/>
      </c>
      <c r="DE235" s="431" t="str">
        <f t="shared" si="207"/>
        <v/>
      </c>
      <c r="DF235" s="428" t="str">
        <f t="shared" si="208"/>
        <v/>
      </c>
      <c r="DG235" s="450"/>
      <c r="DH235" s="417"/>
      <c r="DI235" s="419"/>
      <c r="DJ235" s="432"/>
      <c r="DK235" s="417"/>
      <c r="DL235" s="419"/>
      <c r="DM235" s="432"/>
      <c r="DN235" s="417"/>
      <c r="DO235" s="419"/>
      <c r="DP235" s="430" t="str">
        <f t="shared" si="180"/>
        <v/>
      </c>
      <c r="DQ235" s="431" t="str">
        <f t="shared" si="181"/>
        <v/>
      </c>
      <c r="DR235" s="428" t="str">
        <f t="shared" si="182"/>
        <v/>
      </c>
      <c r="DS235" s="432"/>
      <c r="DT235" s="417"/>
      <c r="DU235" s="197"/>
      <c r="DV235" s="410"/>
      <c r="DW235" s="669" t="b">
        <f t="shared" si="159"/>
        <v>0</v>
      </c>
      <c r="DX235" s="663" t="b">
        <f t="shared" si="160"/>
        <v>0</v>
      </c>
      <c r="DY235" s="666" t="b">
        <f t="shared" si="161"/>
        <v>1</v>
      </c>
      <c r="DZ235" s="663" t="b">
        <f t="shared" si="162"/>
        <v>0</v>
      </c>
      <c r="EA235" s="663" t="b">
        <f t="shared" si="163"/>
        <v>0</v>
      </c>
      <c r="EB235" s="666" t="b">
        <f t="shared" si="164"/>
        <v>1</v>
      </c>
      <c r="EC235" s="663" t="b">
        <f t="shared" si="165"/>
        <v>0</v>
      </c>
      <c r="ED235" s="663" t="b">
        <f t="shared" si="183"/>
        <v>0</v>
      </c>
      <c r="EE235" s="666" t="b">
        <f t="shared" si="166"/>
        <v>1</v>
      </c>
      <c r="EF235" s="665" t="b">
        <f t="shared" si="167"/>
        <v>0</v>
      </c>
      <c r="EG235" s="663" t="b">
        <f t="shared" si="168"/>
        <v>0</v>
      </c>
      <c r="EH235" s="666" t="b">
        <f t="shared" si="169"/>
        <v>1</v>
      </c>
      <c r="EI235" s="663" t="b">
        <f t="shared" si="170"/>
        <v>0</v>
      </c>
      <c r="EJ235" s="663" t="b">
        <f t="shared" si="171"/>
        <v>0</v>
      </c>
      <c r="EK235" s="666" t="b">
        <f t="shared" si="172"/>
        <v>1</v>
      </c>
      <c r="EL235" s="663" t="b">
        <f t="shared" si="173"/>
        <v>0</v>
      </c>
      <c r="EM235" s="663" t="b">
        <f t="shared" si="184"/>
        <v>0</v>
      </c>
      <c r="EN235" s="666" t="b">
        <f t="shared" si="174"/>
        <v>1</v>
      </c>
      <c r="EO235" s="401"/>
    </row>
    <row r="236" spans="1:145">
      <c r="A236" s="520" t="s">
        <v>517</v>
      </c>
      <c r="B236" s="511" t="s">
        <v>548</v>
      </c>
      <c r="C236" s="510">
        <v>160816</v>
      </c>
      <c r="D236" s="512">
        <v>14</v>
      </c>
      <c r="E236" s="414"/>
      <c r="F236" s="416"/>
      <c r="G236" s="416"/>
      <c r="H236" s="416"/>
      <c r="I236" s="417"/>
      <c r="J236" s="417"/>
      <c r="K236" s="419"/>
      <c r="L236" s="414"/>
      <c r="M236" s="416"/>
      <c r="N236" s="416"/>
      <c r="O236" s="448"/>
      <c r="P236" s="448"/>
      <c r="Q236" s="416"/>
      <c r="R236" s="416"/>
      <c r="S236" s="416"/>
      <c r="T236" s="416"/>
      <c r="U236" s="416"/>
      <c r="V236" s="417"/>
      <c r="W236" s="419"/>
      <c r="X236" s="414"/>
      <c r="Y236" s="416"/>
      <c r="Z236" s="416"/>
      <c r="AA236" s="448"/>
      <c r="AB236" s="448"/>
      <c r="AC236" s="416"/>
      <c r="AD236" s="416"/>
      <c r="AE236" s="416"/>
      <c r="AF236" s="416"/>
      <c r="AG236" s="416"/>
      <c r="AH236" s="417"/>
      <c r="AI236" s="419"/>
      <c r="AJ236" s="420" t="str">
        <f t="shared" si="185"/>
        <v xml:space="preserve"> </v>
      </c>
      <c r="AK236" s="421" t="str">
        <f t="shared" si="186"/>
        <v xml:space="preserve"> </v>
      </c>
      <c r="AL236" s="421" t="str">
        <f t="shared" si="187"/>
        <v xml:space="preserve"> </v>
      </c>
      <c r="AM236" s="421" t="str">
        <f t="shared" si="188"/>
        <v xml:space="preserve"> </v>
      </c>
      <c r="AN236" s="421" t="str">
        <f t="shared" si="189"/>
        <v xml:space="preserve"> </v>
      </c>
      <c r="AO236" s="421" t="str">
        <f t="shared" si="190"/>
        <v xml:space="preserve"> </v>
      </c>
      <c r="AP236" s="421" t="str">
        <f t="shared" si="191"/>
        <v xml:space="preserve"> </v>
      </c>
      <c r="AQ236" s="421" t="str">
        <f t="shared" si="192"/>
        <v xml:space="preserve"> </v>
      </c>
      <c r="AR236" s="421" t="str">
        <f t="shared" si="193"/>
        <v xml:space="preserve"> </v>
      </c>
      <c r="AS236" s="421" t="str">
        <f t="shared" si="194"/>
        <v xml:space="preserve"> </v>
      </c>
      <c r="AT236" s="421" t="str">
        <f t="shared" si="195"/>
        <v xml:space="preserve"> </v>
      </c>
      <c r="AU236" s="422" t="str">
        <f t="shared" si="196"/>
        <v xml:space="preserve"> </v>
      </c>
      <c r="AV236" s="423"/>
      <c r="AW236" s="417"/>
      <c r="AX236" s="419"/>
      <c r="AY236" s="414"/>
      <c r="AZ236" s="417"/>
      <c r="BA236" s="419"/>
      <c r="BB236" s="420" t="str">
        <f t="shared" si="197"/>
        <v xml:space="preserve"> </v>
      </c>
      <c r="BC236" s="421" t="str">
        <f t="shared" si="198"/>
        <v xml:space="preserve"> </v>
      </c>
      <c r="BD236" s="422" t="str">
        <f t="shared" si="199"/>
        <v xml:space="preserve"> </v>
      </c>
      <c r="BE236" s="176"/>
      <c r="BF236" s="417"/>
      <c r="BG236" s="419"/>
      <c r="BH236" s="178"/>
      <c r="BI236" s="417"/>
      <c r="BJ236" s="419"/>
      <c r="BK236" s="178"/>
      <c r="BL236" s="417"/>
      <c r="BM236" s="419"/>
      <c r="BN236" s="426" t="str">
        <f t="shared" si="177"/>
        <v/>
      </c>
      <c r="BO236" s="427" t="str">
        <f t="shared" si="178"/>
        <v/>
      </c>
      <c r="BP236" s="428" t="str">
        <f t="shared" si="179"/>
        <v/>
      </c>
      <c r="BQ236" s="178"/>
      <c r="BR236" s="417"/>
      <c r="BS236" s="419"/>
      <c r="BT236" s="198"/>
      <c r="BU236" s="177"/>
      <c r="BV236" s="177"/>
      <c r="BW236" s="417"/>
      <c r="BX236" s="417"/>
      <c r="BY236" s="468"/>
      <c r="BZ236" s="178"/>
      <c r="CA236" s="177"/>
      <c r="CB236" s="177"/>
      <c r="CC236" s="177"/>
      <c r="CD236" s="177"/>
      <c r="CE236" s="177"/>
      <c r="CF236" s="417"/>
      <c r="CG236" s="468"/>
      <c r="CH236" s="178"/>
      <c r="CI236" s="177"/>
      <c r="CJ236" s="177"/>
      <c r="CK236" s="177"/>
      <c r="CL236" s="177"/>
      <c r="CM236" s="177"/>
      <c r="CN236" s="417"/>
      <c r="CO236" s="468"/>
      <c r="CP236" s="420"/>
      <c r="CQ236" s="421"/>
      <c r="CR236" s="421" t="str">
        <f t="shared" si="200"/>
        <v/>
      </c>
      <c r="CS236" s="421" t="str">
        <f t="shared" si="201"/>
        <v/>
      </c>
      <c r="CT236" s="421" t="str">
        <f t="shared" si="202"/>
        <v/>
      </c>
      <c r="CU236" s="421" t="str">
        <f t="shared" si="203"/>
        <v/>
      </c>
      <c r="CV236" s="421" t="str">
        <f t="shared" si="204"/>
        <v/>
      </c>
      <c r="CW236" s="429" t="str">
        <f t="shared" si="205"/>
        <v/>
      </c>
      <c r="CX236" s="449"/>
      <c r="CY236" s="417"/>
      <c r="CZ236" s="468"/>
      <c r="DA236" s="432"/>
      <c r="DB236" s="417"/>
      <c r="DC236" s="419"/>
      <c r="DD236" s="430" t="str">
        <f t="shared" si="206"/>
        <v/>
      </c>
      <c r="DE236" s="431" t="str">
        <f t="shared" si="207"/>
        <v/>
      </c>
      <c r="DF236" s="428" t="str">
        <f t="shared" si="208"/>
        <v/>
      </c>
      <c r="DG236" s="450"/>
      <c r="DH236" s="417"/>
      <c r="DI236" s="468"/>
      <c r="DJ236" s="432"/>
      <c r="DK236" s="417"/>
      <c r="DL236" s="419"/>
      <c r="DM236" s="432"/>
      <c r="DN236" s="417"/>
      <c r="DO236" s="468"/>
      <c r="DP236" s="430" t="str">
        <f t="shared" si="180"/>
        <v/>
      </c>
      <c r="DQ236" s="431" t="str">
        <f t="shared" si="181"/>
        <v/>
      </c>
      <c r="DR236" s="428" t="str">
        <f t="shared" si="182"/>
        <v/>
      </c>
      <c r="DS236" s="432"/>
      <c r="DT236" s="417"/>
      <c r="DU236" s="197"/>
      <c r="DV236" s="410"/>
      <c r="DW236" s="669" t="b">
        <f t="shared" si="159"/>
        <v>0</v>
      </c>
      <c r="DX236" s="663" t="b">
        <f t="shared" si="160"/>
        <v>0</v>
      </c>
      <c r="DY236" s="666" t="b">
        <f t="shared" si="161"/>
        <v>1</v>
      </c>
      <c r="DZ236" s="663" t="b">
        <f t="shared" si="162"/>
        <v>0</v>
      </c>
      <c r="EA236" s="663" t="b">
        <f t="shared" si="163"/>
        <v>0</v>
      </c>
      <c r="EB236" s="666" t="b">
        <f t="shared" si="164"/>
        <v>1</v>
      </c>
      <c r="EC236" s="663" t="b">
        <f t="shared" si="165"/>
        <v>0</v>
      </c>
      <c r="ED236" s="663" t="b">
        <f t="shared" si="183"/>
        <v>0</v>
      </c>
      <c r="EE236" s="666" t="b">
        <f t="shared" si="166"/>
        <v>1</v>
      </c>
      <c r="EF236" s="665" t="b">
        <f t="shared" si="167"/>
        <v>0</v>
      </c>
      <c r="EG236" s="663" t="b">
        <f t="shared" si="168"/>
        <v>0</v>
      </c>
      <c r="EH236" s="666" t="b">
        <f t="shared" si="169"/>
        <v>1</v>
      </c>
      <c r="EI236" s="663" t="b">
        <f t="shared" si="170"/>
        <v>0</v>
      </c>
      <c r="EJ236" s="663" t="b">
        <f t="shared" si="171"/>
        <v>0</v>
      </c>
      <c r="EK236" s="666" t="b">
        <f t="shared" si="172"/>
        <v>1</v>
      </c>
      <c r="EL236" s="663" t="b">
        <f t="shared" si="173"/>
        <v>0</v>
      </c>
      <c r="EM236" s="663" t="b">
        <f t="shared" si="184"/>
        <v>0</v>
      </c>
      <c r="EN236" s="666" t="b">
        <f t="shared" si="174"/>
        <v>1</v>
      </c>
      <c r="EO236" s="401"/>
    </row>
    <row r="237" spans="1:145">
      <c r="A237" s="520" t="s">
        <v>517</v>
      </c>
      <c r="B237" s="511" t="s">
        <v>549</v>
      </c>
      <c r="C237" s="510">
        <v>158769</v>
      </c>
      <c r="D237" s="512">
        <v>14</v>
      </c>
      <c r="E237" s="414"/>
      <c r="F237" s="416"/>
      <c r="G237" s="416"/>
      <c r="H237" s="416"/>
      <c r="I237" s="417"/>
      <c r="J237" s="417"/>
      <c r="K237" s="419"/>
      <c r="L237" s="414"/>
      <c r="M237" s="416"/>
      <c r="N237" s="416"/>
      <c r="O237" s="448"/>
      <c r="P237" s="448"/>
      <c r="Q237" s="416"/>
      <c r="R237" s="416"/>
      <c r="S237" s="416"/>
      <c r="T237" s="416"/>
      <c r="U237" s="416"/>
      <c r="V237" s="417"/>
      <c r="W237" s="419"/>
      <c r="X237" s="414"/>
      <c r="Y237" s="416"/>
      <c r="Z237" s="416"/>
      <c r="AA237" s="448"/>
      <c r="AB237" s="448"/>
      <c r="AC237" s="416"/>
      <c r="AD237" s="416"/>
      <c r="AE237" s="416"/>
      <c r="AF237" s="416"/>
      <c r="AG237" s="416"/>
      <c r="AH237" s="417"/>
      <c r="AI237" s="419"/>
      <c r="AJ237" s="420" t="str">
        <f t="shared" si="185"/>
        <v xml:space="preserve"> </v>
      </c>
      <c r="AK237" s="421" t="str">
        <f t="shared" si="186"/>
        <v xml:space="preserve"> </v>
      </c>
      <c r="AL237" s="421" t="str">
        <f t="shared" si="187"/>
        <v xml:space="preserve"> </v>
      </c>
      <c r="AM237" s="421" t="str">
        <f t="shared" si="188"/>
        <v xml:space="preserve"> </v>
      </c>
      <c r="AN237" s="421" t="str">
        <f t="shared" si="189"/>
        <v xml:space="preserve"> </v>
      </c>
      <c r="AO237" s="421" t="str">
        <f t="shared" si="190"/>
        <v xml:space="preserve"> </v>
      </c>
      <c r="AP237" s="421" t="str">
        <f t="shared" si="191"/>
        <v xml:space="preserve"> </v>
      </c>
      <c r="AQ237" s="421" t="str">
        <f t="shared" si="192"/>
        <v xml:space="preserve"> </v>
      </c>
      <c r="AR237" s="421" t="str">
        <f t="shared" si="193"/>
        <v xml:space="preserve"> </v>
      </c>
      <c r="AS237" s="421" t="str">
        <f t="shared" si="194"/>
        <v xml:space="preserve"> </v>
      </c>
      <c r="AT237" s="421" t="str">
        <f t="shared" si="195"/>
        <v xml:space="preserve"> </v>
      </c>
      <c r="AU237" s="422" t="str">
        <f t="shared" si="196"/>
        <v xml:space="preserve"> </v>
      </c>
      <c r="AV237" s="423"/>
      <c r="AW237" s="417"/>
      <c r="AX237" s="419"/>
      <c r="AY237" s="414"/>
      <c r="AZ237" s="417"/>
      <c r="BA237" s="419"/>
      <c r="BB237" s="420" t="str">
        <f t="shared" si="197"/>
        <v xml:space="preserve"> </v>
      </c>
      <c r="BC237" s="421" t="str">
        <f t="shared" si="198"/>
        <v xml:space="preserve"> </v>
      </c>
      <c r="BD237" s="422" t="str">
        <f t="shared" si="199"/>
        <v xml:space="preserve"> </v>
      </c>
      <c r="BE237" s="176"/>
      <c r="BF237" s="417"/>
      <c r="BG237" s="419"/>
      <c r="BH237" s="178"/>
      <c r="BI237" s="417"/>
      <c r="BJ237" s="419"/>
      <c r="BK237" s="178"/>
      <c r="BL237" s="417"/>
      <c r="BM237" s="419"/>
      <c r="BN237" s="426" t="str">
        <f t="shared" si="177"/>
        <v/>
      </c>
      <c r="BO237" s="427" t="str">
        <f t="shared" si="178"/>
        <v/>
      </c>
      <c r="BP237" s="428" t="str">
        <f t="shared" si="179"/>
        <v/>
      </c>
      <c r="BQ237" s="178"/>
      <c r="BR237" s="417"/>
      <c r="BS237" s="419"/>
      <c r="BT237" s="198"/>
      <c r="BU237" s="177"/>
      <c r="BV237" s="177"/>
      <c r="BW237" s="417"/>
      <c r="BX237" s="417"/>
      <c r="BY237" s="468"/>
      <c r="BZ237" s="178"/>
      <c r="CA237" s="177"/>
      <c r="CB237" s="177"/>
      <c r="CC237" s="177"/>
      <c r="CD237" s="177"/>
      <c r="CE237" s="177"/>
      <c r="CF237" s="417"/>
      <c r="CG237" s="468"/>
      <c r="CH237" s="178"/>
      <c r="CI237" s="177"/>
      <c r="CJ237" s="177"/>
      <c r="CK237" s="177"/>
      <c r="CL237" s="177"/>
      <c r="CM237" s="177"/>
      <c r="CN237" s="417"/>
      <c r="CO237" s="468"/>
      <c r="CP237" s="420"/>
      <c r="CQ237" s="421"/>
      <c r="CR237" s="421" t="str">
        <f t="shared" si="200"/>
        <v/>
      </c>
      <c r="CS237" s="421" t="str">
        <f t="shared" si="201"/>
        <v/>
      </c>
      <c r="CT237" s="421" t="str">
        <f t="shared" si="202"/>
        <v/>
      </c>
      <c r="CU237" s="421" t="str">
        <f t="shared" si="203"/>
        <v/>
      </c>
      <c r="CV237" s="421" t="str">
        <f t="shared" si="204"/>
        <v/>
      </c>
      <c r="CW237" s="429" t="str">
        <f t="shared" si="205"/>
        <v/>
      </c>
      <c r="CX237" s="449"/>
      <c r="CY237" s="417"/>
      <c r="CZ237" s="468"/>
      <c r="DA237" s="432"/>
      <c r="DB237" s="417"/>
      <c r="DC237" s="419"/>
      <c r="DD237" s="430" t="str">
        <f t="shared" si="206"/>
        <v/>
      </c>
      <c r="DE237" s="431" t="str">
        <f t="shared" si="207"/>
        <v/>
      </c>
      <c r="DF237" s="428" t="str">
        <f t="shared" si="208"/>
        <v/>
      </c>
      <c r="DG237" s="450"/>
      <c r="DH237" s="417"/>
      <c r="DI237" s="468"/>
      <c r="DJ237" s="432"/>
      <c r="DK237" s="417"/>
      <c r="DL237" s="419"/>
      <c r="DM237" s="432"/>
      <c r="DN237" s="417"/>
      <c r="DO237" s="468"/>
      <c r="DP237" s="430" t="str">
        <f t="shared" si="180"/>
        <v/>
      </c>
      <c r="DQ237" s="431" t="str">
        <f t="shared" si="181"/>
        <v/>
      </c>
      <c r="DR237" s="428" t="str">
        <f t="shared" si="182"/>
        <v/>
      </c>
      <c r="DS237" s="432"/>
      <c r="DT237" s="417"/>
      <c r="DU237" s="197"/>
      <c r="DV237" s="410"/>
      <c r="DW237" s="669" t="b">
        <f t="shared" si="159"/>
        <v>0</v>
      </c>
      <c r="DX237" s="663" t="b">
        <f t="shared" si="160"/>
        <v>0</v>
      </c>
      <c r="DY237" s="666" t="b">
        <f t="shared" si="161"/>
        <v>1</v>
      </c>
      <c r="DZ237" s="663" t="b">
        <f t="shared" si="162"/>
        <v>0</v>
      </c>
      <c r="EA237" s="663" t="b">
        <f t="shared" si="163"/>
        <v>0</v>
      </c>
      <c r="EB237" s="666" t="b">
        <f t="shared" si="164"/>
        <v>1</v>
      </c>
      <c r="EC237" s="663" t="b">
        <f t="shared" si="165"/>
        <v>0</v>
      </c>
      <c r="ED237" s="663" t="b">
        <f t="shared" si="183"/>
        <v>0</v>
      </c>
      <c r="EE237" s="666" t="b">
        <f t="shared" si="166"/>
        <v>1</v>
      </c>
      <c r="EF237" s="665" t="b">
        <f t="shared" si="167"/>
        <v>0</v>
      </c>
      <c r="EG237" s="663" t="b">
        <f t="shared" si="168"/>
        <v>0</v>
      </c>
      <c r="EH237" s="666" t="b">
        <f t="shared" si="169"/>
        <v>1</v>
      </c>
      <c r="EI237" s="663" t="b">
        <f t="shared" si="170"/>
        <v>0</v>
      </c>
      <c r="EJ237" s="663" t="b">
        <f t="shared" si="171"/>
        <v>0</v>
      </c>
      <c r="EK237" s="666" t="b">
        <f t="shared" si="172"/>
        <v>1</v>
      </c>
      <c r="EL237" s="663" t="b">
        <f t="shared" si="173"/>
        <v>0</v>
      </c>
      <c r="EM237" s="663" t="b">
        <f t="shared" si="184"/>
        <v>0</v>
      </c>
      <c r="EN237" s="666" t="b">
        <f t="shared" si="174"/>
        <v>1</v>
      </c>
      <c r="EO237" s="401"/>
    </row>
    <row r="238" spans="1:145">
      <c r="A238" s="520" t="s">
        <v>517</v>
      </c>
      <c r="B238" s="511" t="s">
        <v>550</v>
      </c>
      <c r="C238" s="510">
        <v>158893</v>
      </c>
      <c r="D238" s="512">
        <v>14</v>
      </c>
      <c r="E238" s="414"/>
      <c r="F238" s="416"/>
      <c r="G238" s="416"/>
      <c r="H238" s="416"/>
      <c r="I238" s="417"/>
      <c r="J238" s="417"/>
      <c r="K238" s="419"/>
      <c r="L238" s="414"/>
      <c r="M238" s="416"/>
      <c r="N238" s="416"/>
      <c r="O238" s="448"/>
      <c r="P238" s="448"/>
      <c r="Q238" s="416"/>
      <c r="R238" s="416"/>
      <c r="S238" s="416"/>
      <c r="T238" s="416"/>
      <c r="U238" s="416"/>
      <c r="V238" s="417"/>
      <c r="W238" s="419"/>
      <c r="X238" s="414"/>
      <c r="Y238" s="416"/>
      <c r="Z238" s="416"/>
      <c r="AA238" s="448"/>
      <c r="AB238" s="448"/>
      <c r="AC238" s="416"/>
      <c r="AD238" s="416"/>
      <c r="AE238" s="416"/>
      <c r="AF238" s="416"/>
      <c r="AG238" s="416"/>
      <c r="AH238" s="417"/>
      <c r="AI238" s="419"/>
      <c r="AJ238" s="420" t="str">
        <f t="shared" si="185"/>
        <v xml:space="preserve"> </v>
      </c>
      <c r="AK238" s="421" t="str">
        <f t="shared" si="186"/>
        <v xml:space="preserve"> </v>
      </c>
      <c r="AL238" s="421" t="str">
        <f t="shared" si="187"/>
        <v xml:space="preserve"> </v>
      </c>
      <c r="AM238" s="421" t="str">
        <f t="shared" si="188"/>
        <v xml:space="preserve"> </v>
      </c>
      <c r="AN238" s="421" t="str">
        <f t="shared" si="189"/>
        <v xml:space="preserve"> </v>
      </c>
      <c r="AO238" s="421" t="str">
        <f t="shared" si="190"/>
        <v xml:space="preserve"> </v>
      </c>
      <c r="AP238" s="421" t="str">
        <f t="shared" si="191"/>
        <v xml:space="preserve"> </v>
      </c>
      <c r="AQ238" s="421" t="str">
        <f t="shared" si="192"/>
        <v xml:space="preserve"> </v>
      </c>
      <c r="AR238" s="421" t="str">
        <f t="shared" si="193"/>
        <v xml:space="preserve"> </v>
      </c>
      <c r="AS238" s="421" t="str">
        <f t="shared" si="194"/>
        <v xml:space="preserve"> </v>
      </c>
      <c r="AT238" s="421" t="str">
        <f t="shared" si="195"/>
        <v xml:space="preserve"> </v>
      </c>
      <c r="AU238" s="422" t="str">
        <f t="shared" si="196"/>
        <v xml:space="preserve"> </v>
      </c>
      <c r="AV238" s="423"/>
      <c r="AW238" s="417"/>
      <c r="AX238" s="419"/>
      <c r="AY238" s="414"/>
      <c r="AZ238" s="417"/>
      <c r="BA238" s="419"/>
      <c r="BB238" s="420" t="str">
        <f t="shared" si="197"/>
        <v xml:space="preserve"> </v>
      </c>
      <c r="BC238" s="421" t="str">
        <f t="shared" si="198"/>
        <v xml:space="preserve"> </v>
      </c>
      <c r="BD238" s="422" t="str">
        <f t="shared" si="199"/>
        <v xml:space="preserve"> </v>
      </c>
      <c r="BE238" s="176"/>
      <c r="BF238" s="417"/>
      <c r="BG238" s="419"/>
      <c r="BH238" s="178"/>
      <c r="BI238" s="417"/>
      <c r="BJ238" s="419"/>
      <c r="BK238" s="178"/>
      <c r="BL238" s="417"/>
      <c r="BM238" s="419"/>
      <c r="BN238" s="426" t="str">
        <f t="shared" si="177"/>
        <v/>
      </c>
      <c r="BO238" s="427" t="str">
        <f t="shared" si="178"/>
        <v/>
      </c>
      <c r="BP238" s="428" t="str">
        <f t="shared" si="179"/>
        <v/>
      </c>
      <c r="BQ238" s="178"/>
      <c r="BR238" s="417"/>
      <c r="BS238" s="419"/>
      <c r="BT238" s="198"/>
      <c r="BU238" s="177"/>
      <c r="BV238" s="177"/>
      <c r="BW238" s="417"/>
      <c r="BX238" s="417"/>
      <c r="BY238" s="468"/>
      <c r="BZ238" s="178"/>
      <c r="CA238" s="177"/>
      <c r="CB238" s="177"/>
      <c r="CC238" s="177"/>
      <c r="CD238" s="177"/>
      <c r="CE238" s="177"/>
      <c r="CF238" s="417"/>
      <c r="CG238" s="468"/>
      <c r="CH238" s="178"/>
      <c r="CI238" s="177"/>
      <c r="CJ238" s="177"/>
      <c r="CK238" s="177"/>
      <c r="CL238" s="177"/>
      <c r="CM238" s="177"/>
      <c r="CN238" s="417"/>
      <c r="CO238" s="468"/>
      <c r="CP238" s="420"/>
      <c r="CQ238" s="421"/>
      <c r="CR238" s="421" t="str">
        <f t="shared" si="200"/>
        <v/>
      </c>
      <c r="CS238" s="421" t="str">
        <f t="shared" si="201"/>
        <v/>
      </c>
      <c r="CT238" s="421" t="str">
        <f t="shared" si="202"/>
        <v/>
      </c>
      <c r="CU238" s="421" t="str">
        <f t="shared" si="203"/>
        <v/>
      </c>
      <c r="CV238" s="421" t="str">
        <f t="shared" si="204"/>
        <v/>
      </c>
      <c r="CW238" s="429" t="str">
        <f t="shared" si="205"/>
        <v/>
      </c>
      <c r="CX238" s="449"/>
      <c r="CY238" s="417"/>
      <c r="CZ238" s="468"/>
      <c r="DA238" s="432"/>
      <c r="DB238" s="417"/>
      <c r="DC238" s="419"/>
      <c r="DD238" s="430" t="str">
        <f t="shared" si="206"/>
        <v/>
      </c>
      <c r="DE238" s="431" t="str">
        <f t="shared" si="207"/>
        <v/>
      </c>
      <c r="DF238" s="428" t="str">
        <f t="shared" si="208"/>
        <v/>
      </c>
      <c r="DG238" s="450"/>
      <c r="DH238" s="417"/>
      <c r="DI238" s="468"/>
      <c r="DJ238" s="432"/>
      <c r="DK238" s="417"/>
      <c r="DL238" s="419"/>
      <c r="DM238" s="432"/>
      <c r="DN238" s="417"/>
      <c r="DO238" s="468"/>
      <c r="DP238" s="430" t="str">
        <f t="shared" si="180"/>
        <v/>
      </c>
      <c r="DQ238" s="431" t="str">
        <f t="shared" si="181"/>
        <v/>
      </c>
      <c r="DR238" s="428" t="str">
        <f t="shared" si="182"/>
        <v/>
      </c>
      <c r="DS238" s="432"/>
      <c r="DT238" s="417"/>
      <c r="DU238" s="197"/>
      <c r="DV238" s="410"/>
      <c r="DW238" s="669" t="b">
        <f t="shared" si="159"/>
        <v>0</v>
      </c>
      <c r="DX238" s="663" t="b">
        <f t="shared" si="160"/>
        <v>0</v>
      </c>
      <c r="DY238" s="666" t="b">
        <f t="shared" si="161"/>
        <v>1</v>
      </c>
      <c r="DZ238" s="663" t="b">
        <f t="shared" si="162"/>
        <v>0</v>
      </c>
      <c r="EA238" s="663" t="b">
        <f t="shared" si="163"/>
        <v>0</v>
      </c>
      <c r="EB238" s="666" t="b">
        <f t="shared" si="164"/>
        <v>1</v>
      </c>
      <c r="EC238" s="663" t="b">
        <f t="shared" si="165"/>
        <v>0</v>
      </c>
      <c r="ED238" s="663" t="b">
        <f t="shared" si="183"/>
        <v>0</v>
      </c>
      <c r="EE238" s="666" t="b">
        <f t="shared" si="166"/>
        <v>1</v>
      </c>
      <c r="EF238" s="665" t="b">
        <f t="shared" si="167"/>
        <v>0</v>
      </c>
      <c r="EG238" s="663" t="b">
        <f t="shared" si="168"/>
        <v>0</v>
      </c>
      <c r="EH238" s="666" t="b">
        <f t="shared" si="169"/>
        <v>1</v>
      </c>
      <c r="EI238" s="663" t="b">
        <f t="shared" si="170"/>
        <v>0</v>
      </c>
      <c r="EJ238" s="663" t="b">
        <f t="shared" si="171"/>
        <v>0</v>
      </c>
      <c r="EK238" s="666" t="b">
        <f t="shared" si="172"/>
        <v>1</v>
      </c>
      <c r="EL238" s="663" t="b">
        <f t="shared" si="173"/>
        <v>0</v>
      </c>
      <c r="EM238" s="663" t="b">
        <f t="shared" si="184"/>
        <v>0</v>
      </c>
      <c r="EN238" s="666" t="b">
        <f t="shared" si="174"/>
        <v>1</v>
      </c>
      <c r="EO238" s="401"/>
    </row>
    <row r="239" spans="1:145">
      <c r="A239" s="520" t="s">
        <v>517</v>
      </c>
      <c r="B239" s="511" t="s">
        <v>551</v>
      </c>
      <c r="C239" s="510">
        <v>158936</v>
      </c>
      <c r="D239" s="512">
        <v>14</v>
      </c>
      <c r="E239" s="414"/>
      <c r="F239" s="416"/>
      <c r="G239" s="416"/>
      <c r="H239" s="416"/>
      <c r="I239" s="417"/>
      <c r="J239" s="417"/>
      <c r="K239" s="419"/>
      <c r="L239" s="414"/>
      <c r="M239" s="416"/>
      <c r="N239" s="416"/>
      <c r="O239" s="448"/>
      <c r="P239" s="448"/>
      <c r="Q239" s="416"/>
      <c r="R239" s="416"/>
      <c r="S239" s="416"/>
      <c r="T239" s="416"/>
      <c r="U239" s="416"/>
      <c r="V239" s="417"/>
      <c r="W239" s="419"/>
      <c r="X239" s="414"/>
      <c r="Y239" s="416"/>
      <c r="Z239" s="416"/>
      <c r="AA239" s="448"/>
      <c r="AB239" s="448"/>
      <c r="AC239" s="416"/>
      <c r="AD239" s="416"/>
      <c r="AE239" s="416"/>
      <c r="AF239" s="416"/>
      <c r="AG239" s="416"/>
      <c r="AH239" s="417"/>
      <c r="AI239" s="419"/>
      <c r="AJ239" s="420" t="str">
        <f t="shared" si="185"/>
        <v xml:space="preserve"> </v>
      </c>
      <c r="AK239" s="421" t="str">
        <f t="shared" si="186"/>
        <v xml:space="preserve"> </v>
      </c>
      <c r="AL239" s="421" t="str">
        <f t="shared" si="187"/>
        <v xml:space="preserve"> </v>
      </c>
      <c r="AM239" s="421" t="str">
        <f t="shared" si="188"/>
        <v xml:space="preserve"> </v>
      </c>
      <c r="AN239" s="421" t="str">
        <f t="shared" si="189"/>
        <v xml:space="preserve"> </v>
      </c>
      <c r="AO239" s="421" t="str">
        <f t="shared" si="190"/>
        <v xml:space="preserve"> </v>
      </c>
      <c r="AP239" s="421" t="str">
        <f t="shared" si="191"/>
        <v xml:space="preserve"> </v>
      </c>
      <c r="AQ239" s="421" t="str">
        <f t="shared" si="192"/>
        <v xml:space="preserve"> </v>
      </c>
      <c r="AR239" s="421" t="str">
        <f t="shared" si="193"/>
        <v xml:space="preserve"> </v>
      </c>
      <c r="AS239" s="421" t="str">
        <f t="shared" si="194"/>
        <v xml:space="preserve"> </v>
      </c>
      <c r="AT239" s="421" t="str">
        <f t="shared" si="195"/>
        <v xml:space="preserve"> </v>
      </c>
      <c r="AU239" s="422" t="str">
        <f t="shared" si="196"/>
        <v xml:space="preserve"> </v>
      </c>
      <c r="AV239" s="423"/>
      <c r="AW239" s="417"/>
      <c r="AX239" s="419"/>
      <c r="AY239" s="414"/>
      <c r="AZ239" s="417"/>
      <c r="BA239" s="419"/>
      <c r="BB239" s="420" t="str">
        <f t="shared" si="197"/>
        <v xml:space="preserve"> </v>
      </c>
      <c r="BC239" s="421" t="str">
        <f t="shared" si="198"/>
        <v xml:space="preserve"> </v>
      </c>
      <c r="BD239" s="422" t="str">
        <f t="shared" si="199"/>
        <v xml:space="preserve"> </v>
      </c>
      <c r="BE239" s="176"/>
      <c r="BF239" s="417"/>
      <c r="BG239" s="419"/>
      <c r="BH239" s="178"/>
      <c r="BI239" s="417"/>
      <c r="BJ239" s="419"/>
      <c r="BK239" s="178"/>
      <c r="BL239" s="417"/>
      <c r="BM239" s="419"/>
      <c r="BN239" s="426" t="str">
        <f t="shared" si="177"/>
        <v/>
      </c>
      <c r="BO239" s="427" t="str">
        <f t="shared" si="178"/>
        <v/>
      </c>
      <c r="BP239" s="428" t="str">
        <f t="shared" si="179"/>
        <v/>
      </c>
      <c r="BQ239" s="178"/>
      <c r="BR239" s="417"/>
      <c r="BS239" s="419"/>
      <c r="BT239" s="198"/>
      <c r="BU239" s="177"/>
      <c r="BV239" s="177"/>
      <c r="BW239" s="417"/>
      <c r="BX239" s="417"/>
      <c r="BY239" s="468"/>
      <c r="BZ239" s="178"/>
      <c r="CA239" s="177"/>
      <c r="CB239" s="177"/>
      <c r="CC239" s="177"/>
      <c r="CD239" s="177"/>
      <c r="CE239" s="177"/>
      <c r="CF239" s="417"/>
      <c r="CG239" s="468"/>
      <c r="CH239" s="178"/>
      <c r="CI239" s="177"/>
      <c r="CJ239" s="177"/>
      <c r="CK239" s="177"/>
      <c r="CL239" s="177"/>
      <c r="CM239" s="177"/>
      <c r="CN239" s="417"/>
      <c r="CO239" s="468"/>
      <c r="CP239" s="420"/>
      <c r="CQ239" s="421"/>
      <c r="CR239" s="421" t="str">
        <f t="shared" si="200"/>
        <v/>
      </c>
      <c r="CS239" s="421" t="str">
        <f t="shared" si="201"/>
        <v/>
      </c>
      <c r="CT239" s="421" t="str">
        <f t="shared" si="202"/>
        <v/>
      </c>
      <c r="CU239" s="421" t="str">
        <f t="shared" si="203"/>
        <v/>
      </c>
      <c r="CV239" s="421" t="str">
        <f t="shared" si="204"/>
        <v/>
      </c>
      <c r="CW239" s="429" t="str">
        <f t="shared" si="205"/>
        <v/>
      </c>
      <c r="CX239" s="449"/>
      <c r="CY239" s="417"/>
      <c r="CZ239" s="468"/>
      <c r="DA239" s="432"/>
      <c r="DB239" s="417"/>
      <c r="DC239" s="419"/>
      <c r="DD239" s="430" t="str">
        <f t="shared" si="206"/>
        <v/>
      </c>
      <c r="DE239" s="431" t="str">
        <f t="shared" si="207"/>
        <v/>
      </c>
      <c r="DF239" s="428" t="str">
        <f t="shared" si="208"/>
        <v/>
      </c>
      <c r="DG239" s="450"/>
      <c r="DH239" s="417"/>
      <c r="DI239" s="468"/>
      <c r="DJ239" s="432"/>
      <c r="DK239" s="417"/>
      <c r="DL239" s="419"/>
      <c r="DM239" s="432"/>
      <c r="DN239" s="417"/>
      <c r="DO239" s="468"/>
      <c r="DP239" s="430" t="str">
        <f t="shared" si="180"/>
        <v/>
      </c>
      <c r="DQ239" s="431" t="str">
        <f t="shared" si="181"/>
        <v/>
      </c>
      <c r="DR239" s="428" t="str">
        <f t="shared" si="182"/>
        <v/>
      </c>
      <c r="DS239" s="432"/>
      <c r="DT239" s="417"/>
      <c r="DU239" s="197"/>
      <c r="DV239" s="410"/>
      <c r="DW239" s="669" t="b">
        <f t="shared" si="159"/>
        <v>0</v>
      </c>
      <c r="DX239" s="663" t="b">
        <f t="shared" si="160"/>
        <v>0</v>
      </c>
      <c r="DY239" s="666" t="b">
        <f t="shared" si="161"/>
        <v>1</v>
      </c>
      <c r="DZ239" s="663" t="b">
        <f t="shared" si="162"/>
        <v>0</v>
      </c>
      <c r="EA239" s="663" t="b">
        <f t="shared" si="163"/>
        <v>0</v>
      </c>
      <c r="EB239" s="666" t="b">
        <f t="shared" si="164"/>
        <v>1</v>
      </c>
      <c r="EC239" s="663" t="b">
        <f t="shared" si="165"/>
        <v>0</v>
      </c>
      <c r="ED239" s="663" t="b">
        <f t="shared" si="183"/>
        <v>0</v>
      </c>
      <c r="EE239" s="666" t="b">
        <f t="shared" si="166"/>
        <v>1</v>
      </c>
      <c r="EF239" s="665" t="b">
        <f t="shared" si="167"/>
        <v>0</v>
      </c>
      <c r="EG239" s="663" t="b">
        <f t="shared" si="168"/>
        <v>0</v>
      </c>
      <c r="EH239" s="666" t="b">
        <f t="shared" si="169"/>
        <v>1</v>
      </c>
      <c r="EI239" s="663" t="b">
        <f t="shared" si="170"/>
        <v>0</v>
      </c>
      <c r="EJ239" s="663" t="b">
        <f t="shared" si="171"/>
        <v>0</v>
      </c>
      <c r="EK239" s="666" t="b">
        <f t="shared" si="172"/>
        <v>1</v>
      </c>
      <c r="EL239" s="663" t="b">
        <f t="shared" si="173"/>
        <v>0</v>
      </c>
      <c r="EM239" s="663" t="b">
        <f t="shared" si="184"/>
        <v>0</v>
      </c>
      <c r="EN239" s="666" t="b">
        <f t="shared" si="174"/>
        <v>1</v>
      </c>
      <c r="EO239" s="401"/>
    </row>
    <row r="240" spans="1:145">
      <c r="A240" s="520" t="s">
        <v>517</v>
      </c>
      <c r="B240" s="511" t="s">
        <v>552</v>
      </c>
      <c r="C240" s="510">
        <v>158945</v>
      </c>
      <c r="D240" s="512">
        <v>14</v>
      </c>
      <c r="E240" s="414"/>
      <c r="F240" s="416"/>
      <c r="G240" s="416"/>
      <c r="H240" s="416"/>
      <c r="I240" s="417"/>
      <c r="J240" s="417"/>
      <c r="K240" s="419"/>
      <c r="L240" s="414"/>
      <c r="M240" s="416"/>
      <c r="N240" s="416"/>
      <c r="O240" s="448"/>
      <c r="P240" s="448"/>
      <c r="Q240" s="416"/>
      <c r="R240" s="416"/>
      <c r="S240" s="416"/>
      <c r="T240" s="416"/>
      <c r="U240" s="416"/>
      <c r="V240" s="417"/>
      <c r="W240" s="419"/>
      <c r="X240" s="414"/>
      <c r="Y240" s="416"/>
      <c r="Z240" s="416"/>
      <c r="AA240" s="448"/>
      <c r="AB240" s="448"/>
      <c r="AC240" s="416"/>
      <c r="AD240" s="416"/>
      <c r="AE240" s="416"/>
      <c r="AF240" s="416"/>
      <c r="AG240" s="416"/>
      <c r="AH240" s="417"/>
      <c r="AI240" s="419"/>
      <c r="AJ240" s="420" t="str">
        <f t="shared" si="185"/>
        <v xml:space="preserve"> </v>
      </c>
      <c r="AK240" s="421" t="str">
        <f t="shared" si="186"/>
        <v xml:space="preserve"> </v>
      </c>
      <c r="AL240" s="421" t="str">
        <f t="shared" si="187"/>
        <v xml:space="preserve"> </v>
      </c>
      <c r="AM240" s="421" t="str">
        <f t="shared" si="188"/>
        <v xml:space="preserve"> </v>
      </c>
      <c r="AN240" s="421" t="str">
        <f t="shared" si="189"/>
        <v xml:space="preserve"> </v>
      </c>
      <c r="AO240" s="421" t="str">
        <f t="shared" si="190"/>
        <v xml:space="preserve"> </v>
      </c>
      <c r="AP240" s="421" t="str">
        <f t="shared" si="191"/>
        <v xml:space="preserve"> </v>
      </c>
      <c r="AQ240" s="421" t="str">
        <f t="shared" si="192"/>
        <v xml:space="preserve"> </v>
      </c>
      <c r="AR240" s="421" t="str">
        <f t="shared" si="193"/>
        <v xml:space="preserve"> </v>
      </c>
      <c r="AS240" s="421" t="str">
        <f t="shared" si="194"/>
        <v xml:space="preserve"> </v>
      </c>
      <c r="AT240" s="421" t="str">
        <f t="shared" si="195"/>
        <v xml:space="preserve"> </v>
      </c>
      <c r="AU240" s="422" t="str">
        <f t="shared" si="196"/>
        <v xml:space="preserve"> </v>
      </c>
      <c r="AV240" s="423"/>
      <c r="AW240" s="417"/>
      <c r="AX240" s="419"/>
      <c r="AY240" s="414"/>
      <c r="AZ240" s="417"/>
      <c r="BA240" s="419"/>
      <c r="BB240" s="420" t="str">
        <f t="shared" si="197"/>
        <v xml:space="preserve"> </v>
      </c>
      <c r="BC240" s="421" t="str">
        <f t="shared" si="198"/>
        <v xml:space="preserve"> </v>
      </c>
      <c r="BD240" s="422" t="str">
        <f t="shared" si="199"/>
        <v xml:space="preserve"> </v>
      </c>
      <c r="BE240" s="176"/>
      <c r="BF240" s="417"/>
      <c r="BG240" s="419"/>
      <c r="BH240" s="178"/>
      <c r="BI240" s="417"/>
      <c r="BJ240" s="419"/>
      <c r="BK240" s="178"/>
      <c r="BL240" s="417"/>
      <c r="BM240" s="419"/>
      <c r="BN240" s="426" t="str">
        <f t="shared" si="177"/>
        <v/>
      </c>
      <c r="BO240" s="427" t="str">
        <f t="shared" si="178"/>
        <v/>
      </c>
      <c r="BP240" s="428" t="str">
        <f t="shared" si="179"/>
        <v/>
      </c>
      <c r="BQ240" s="178"/>
      <c r="BR240" s="417"/>
      <c r="BS240" s="419"/>
      <c r="BT240" s="198"/>
      <c r="BU240" s="177"/>
      <c r="BV240" s="177"/>
      <c r="BW240" s="417"/>
      <c r="BX240" s="417"/>
      <c r="BY240" s="468"/>
      <c r="BZ240" s="178"/>
      <c r="CA240" s="177"/>
      <c r="CB240" s="177"/>
      <c r="CC240" s="177"/>
      <c r="CD240" s="177"/>
      <c r="CE240" s="177"/>
      <c r="CF240" s="417"/>
      <c r="CG240" s="468"/>
      <c r="CH240" s="178"/>
      <c r="CI240" s="177"/>
      <c r="CJ240" s="177"/>
      <c r="CK240" s="177"/>
      <c r="CL240" s="177"/>
      <c r="CM240" s="177"/>
      <c r="CN240" s="417"/>
      <c r="CO240" s="468"/>
      <c r="CP240" s="420"/>
      <c r="CQ240" s="421"/>
      <c r="CR240" s="421" t="str">
        <f t="shared" si="200"/>
        <v/>
      </c>
      <c r="CS240" s="421" t="str">
        <f t="shared" si="201"/>
        <v/>
      </c>
      <c r="CT240" s="421" t="str">
        <f t="shared" si="202"/>
        <v/>
      </c>
      <c r="CU240" s="421" t="str">
        <f t="shared" si="203"/>
        <v/>
      </c>
      <c r="CV240" s="421" t="str">
        <f t="shared" si="204"/>
        <v/>
      </c>
      <c r="CW240" s="429" t="str">
        <f t="shared" si="205"/>
        <v/>
      </c>
      <c r="CX240" s="449"/>
      <c r="CY240" s="417"/>
      <c r="CZ240" s="468"/>
      <c r="DA240" s="432"/>
      <c r="DB240" s="417"/>
      <c r="DC240" s="419"/>
      <c r="DD240" s="430" t="str">
        <f t="shared" si="206"/>
        <v/>
      </c>
      <c r="DE240" s="431" t="str">
        <f t="shared" si="207"/>
        <v/>
      </c>
      <c r="DF240" s="428" t="str">
        <f t="shared" si="208"/>
        <v/>
      </c>
      <c r="DG240" s="450"/>
      <c r="DH240" s="417"/>
      <c r="DI240" s="468"/>
      <c r="DJ240" s="432"/>
      <c r="DK240" s="417"/>
      <c r="DL240" s="419"/>
      <c r="DM240" s="432"/>
      <c r="DN240" s="417"/>
      <c r="DO240" s="468"/>
      <c r="DP240" s="430" t="str">
        <f t="shared" si="180"/>
        <v/>
      </c>
      <c r="DQ240" s="431" t="str">
        <f t="shared" si="181"/>
        <v/>
      </c>
      <c r="DR240" s="428" t="str">
        <f t="shared" si="182"/>
        <v/>
      </c>
      <c r="DS240" s="432"/>
      <c r="DT240" s="417"/>
      <c r="DU240" s="197"/>
      <c r="DV240" s="410"/>
      <c r="DW240" s="669" t="b">
        <f t="shared" si="159"/>
        <v>0</v>
      </c>
      <c r="DX240" s="663" t="b">
        <f t="shared" si="160"/>
        <v>0</v>
      </c>
      <c r="DY240" s="666" t="b">
        <f t="shared" si="161"/>
        <v>1</v>
      </c>
      <c r="DZ240" s="663" t="b">
        <f t="shared" si="162"/>
        <v>0</v>
      </c>
      <c r="EA240" s="663" t="b">
        <f t="shared" si="163"/>
        <v>0</v>
      </c>
      <c r="EB240" s="666" t="b">
        <f t="shared" si="164"/>
        <v>1</v>
      </c>
      <c r="EC240" s="663" t="b">
        <f t="shared" si="165"/>
        <v>0</v>
      </c>
      <c r="ED240" s="663" t="b">
        <f t="shared" si="183"/>
        <v>0</v>
      </c>
      <c r="EE240" s="666" t="b">
        <f t="shared" si="166"/>
        <v>1</v>
      </c>
      <c r="EF240" s="665" t="b">
        <f t="shared" si="167"/>
        <v>0</v>
      </c>
      <c r="EG240" s="663" t="b">
        <f t="shared" si="168"/>
        <v>0</v>
      </c>
      <c r="EH240" s="666" t="b">
        <f t="shared" si="169"/>
        <v>1</v>
      </c>
      <c r="EI240" s="663" t="b">
        <f t="shared" si="170"/>
        <v>0</v>
      </c>
      <c r="EJ240" s="663" t="b">
        <f t="shared" si="171"/>
        <v>0</v>
      </c>
      <c r="EK240" s="666" t="b">
        <f t="shared" si="172"/>
        <v>1</v>
      </c>
      <c r="EL240" s="663" t="b">
        <f t="shared" si="173"/>
        <v>0</v>
      </c>
      <c r="EM240" s="663" t="b">
        <f t="shared" si="184"/>
        <v>0</v>
      </c>
      <c r="EN240" s="666" t="b">
        <f t="shared" si="174"/>
        <v>1</v>
      </c>
      <c r="EO240" s="401"/>
    </row>
    <row r="241" spans="1:145">
      <c r="A241" s="520" t="s">
        <v>517</v>
      </c>
      <c r="B241" s="511" t="s">
        <v>553</v>
      </c>
      <c r="C241" s="510">
        <v>159018</v>
      </c>
      <c r="D241" s="512">
        <v>14</v>
      </c>
      <c r="E241" s="414"/>
      <c r="F241" s="416"/>
      <c r="G241" s="416"/>
      <c r="H241" s="416"/>
      <c r="I241" s="417"/>
      <c r="J241" s="417"/>
      <c r="K241" s="419"/>
      <c r="L241" s="414"/>
      <c r="M241" s="416"/>
      <c r="N241" s="416"/>
      <c r="O241" s="448"/>
      <c r="P241" s="448"/>
      <c r="Q241" s="416"/>
      <c r="R241" s="416"/>
      <c r="S241" s="416"/>
      <c r="T241" s="416"/>
      <c r="U241" s="416"/>
      <c r="V241" s="417"/>
      <c r="W241" s="419"/>
      <c r="X241" s="414"/>
      <c r="Y241" s="416"/>
      <c r="Z241" s="416"/>
      <c r="AA241" s="448"/>
      <c r="AB241" s="448"/>
      <c r="AC241" s="416"/>
      <c r="AD241" s="416"/>
      <c r="AE241" s="416"/>
      <c r="AF241" s="416"/>
      <c r="AG241" s="416"/>
      <c r="AH241" s="417"/>
      <c r="AI241" s="419"/>
      <c r="AJ241" s="420" t="str">
        <f t="shared" si="185"/>
        <v xml:space="preserve"> </v>
      </c>
      <c r="AK241" s="421" t="str">
        <f t="shared" si="186"/>
        <v xml:space="preserve"> </v>
      </c>
      <c r="AL241" s="421" t="str">
        <f t="shared" si="187"/>
        <v xml:space="preserve"> </v>
      </c>
      <c r="AM241" s="421" t="str">
        <f t="shared" si="188"/>
        <v xml:space="preserve"> </v>
      </c>
      <c r="AN241" s="421" t="str">
        <f t="shared" si="189"/>
        <v xml:space="preserve"> </v>
      </c>
      <c r="AO241" s="421" t="str">
        <f t="shared" si="190"/>
        <v xml:space="preserve"> </v>
      </c>
      <c r="AP241" s="421" t="str">
        <f t="shared" si="191"/>
        <v xml:space="preserve"> </v>
      </c>
      <c r="AQ241" s="421" t="str">
        <f t="shared" si="192"/>
        <v xml:space="preserve"> </v>
      </c>
      <c r="AR241" s="421" t="str">
        <f t="shared" si="193"/>
        <v xml:space="preserve"> </v>
      </c>
      <c r="AS241" s="421" t="str">
        <f t="shared" si="194"/>
        <v xml:space="preserve"> </v>
      </c>
      <c r="AT241" s="421" t="str">
        <f t="shared" si="195"/>
        <v xml:space="preserve"> </v>
      </c>
      <c r="AU241" s="422" t="str">
        <f t="shared" si="196"/>
        <v xml:space="preserve"> </v>
      </c>
      <c r="AV241" s="423"/>
      <c r="AW241" s="417"/>
      <c r="AX241" s="419"/>
      <c r="AY241" s="414"/>
      <c r="AZ241" s="417"/>
      <c r="BA241" s="419"/>
      <c r="BB241" s="420" t="str">
        <f t="shared" si="197"/>
        <v xml:space="preserve"> </v>
      </c>
      <c r="BC241" s="421" t="str">
        <f t="shared" si="198"/>
        <v xml:space="preserve"> </v>
      </c>
      <c r="BD241" s="422" t="str">
        <f t="shared" si="199"/>
        <v xml:space="preserve"> </v>
      </c>
      <c r="BE241" s="176"/>
      <c r="BF241" s="417"/>
      <c r="BG241" s="419"/>
      <c r="BH241" s="178"/>
      <c r="BI241" s="417"/>
      <c r="BJ241" s="419"/>
      <c r="BK241" s="178"/>
      <c r="BL241" s="417"/>
      <c r="BM241" s="419"/>
      <c r="BN241" s="426" t="str">
        <f t="shared" si="177"/>
        <v/>
      </c>
      <c r="BO241" s="427" t="str">
        <f t="shared" si="178"/>
        <v/>
      </c>
      <c r="BP241" s="428" t="str">
        <f t="shared" si="179"/>
        <v/>
      </c>
      <c r="BQ241" s="178"/>
      <c r="BR241" s="417"/>
      <c r="BS241" s="419"/>
      <c r="BT241" s="198"/>
      <c r="BU241" s="177"/>
      <c r="BV241" s="177"/>
      <c r="BW241" s="417"/>
      <c r="BX241" s="417"/>
      <c r="BY241" s="468"/>
      <c r="BZ241" s="178"/>
      <c r="CA241" s="177"/>
      <c r="CB241" s="177"/>
      <c r="CC241" s="177"/>
      <c r="CD241" s="177"/>
      <c r="CE241" s="177"/>
      <c r="CF241" s="417"/>
      <c r="CG241" s="468"/>
      <c r="CH241" s="178"/>
      <c r="CI241" s="177"/>
      <c r="CJ241" s="177"/>
      <c r="CK241" s="177"/>
      <c r="CL241" s="177"/>
      <c r="CM241" s="177"/>
      <c r="CN241" s="417"/>
      <c r="CO241" s="468"/>
      <c r="CP241" s="420"/>
      <c r="CQ241" s="421"/>
      <c r="CR241" s="421" t="str">
        <f t="shared" si="200"/>
        <v/>
      </c>
      <c r="CS241" s="421" t="str">
        <f t="shared" si="201"/>
        <v/>
      </c>
      <c r="CT241" s="421" t="str">
        <f t="shared" si="202"/>
        <v/>
      </c>
      <c r="CU241" s="421" t="str">
        <f t="shared" si="203"/>
        <v/>
      </c>
      <c r="CV241" s="421" t="str">
        <f t="shared" si="204"/>
        <v/>
      </c>
      <c r="CW241" s="429" t="str">
        <f t="shared" si="205"/>
        <v/>
      </c>
      <c r="CX241" s="449"/>
      <c r="CY241" s="417"/>
      <c r="CZ241" s="468"/>
      <c r="DA241" s="432"/>
      <c r="DB241" s="417"/>
      <c r="DC241" s="419"/>
      <c r="DD241" s="430" t="str">
        <f t="shared" si="206"/>
        <v/>
      </c>
      <c r="DE241" s="431" t="str">
        <f t="shared" si="207"/>
        <v/>
      </c>
      <c r="DF241" s="428" t="str">
        <f t="shared" si="208"/>
        <v/>
      </c>
      <c r="DG241" s="450"/>
      <c r="DH241" s="417"/>
      <c r="DI241" s="468"/>
      <c r="DJ241" s="432"/>
      <c r="DK241" s="417"/>
      <c r="DL241" s="419"/>
      <c r="DM241" s="432"/>
      <c r="DN241" s="417"/>
      <c r="DO241" s="468"/>
      <c r="DP241" s="430" t="str">
        <f t="shared" si="180"/>
        <v/>
      </c>
      <c r="DQ241" s="431" t="str">
        <f t="shared" si="181"/>
        <v/>
      </c>
      <c r="DR241" s="428" t="str">
        <f t="shared" si="182"/>
        <v/>
      </c>
      <c r="DS241" s="432"/>
      <c r="DT241" s="417"/>
      <c r="DU241" s="197"/>
      <c r="DV241" s="410"/>
      <c r="DW241" s="669" t="b">
        <f t="shared" si="159"/>
        <v>0</v>
      </c>
      <c r="DX241" s="663" t="b">
        <f t="shared" si="160"/>
        <v>0</v>
      </c>
      <c r="DY241" s="666" t="b">
        <f t="shared" si="161"/>
        <v>1</v>
      </c>
      <c r="DZ241" s="663" t="b">
        <f t="shared" si="162"/>
        <v>0</v>
      </c>
      <c r="EA241" s="663" t="b">
        <f t="shared" si="163"/>
        <v>0</v>
      </c>
      <c r="EB241" s="666" t="b">
        <f t="shared" si="164"/>
        <v>1</v>
      </c>
      <c r="EC241" s="663" t="b">
        <f t="shared" si="165"/>
        <v>0</v>
      </c>
      <c r="ED241" s="663" t="b">
        <f t="shared" si="183"/>
        <v>0</v>
      </c>
      <c r="EE241" s="666" t="b">
        <f t="shared" si="166"/>
        <v>1</v>
      </c>
      <c r="EF241" s="665" t="b">
        <f t="shared" si="167"/>
        <v>0</v>
      </c>
      <c r="EG241" s="663" t="b">
        <f t="shared" si="168"/>
        <v>0</v>
      </c>
      <c r="EH241" s="666" t="b">
        <f t="shared" si="169"/>
        <v>1</v>
      </c>
      <c r="EI241" s="663" t="b">
        <f t="shared" si="170"/>
        <v>0</v>
      </c>
      <c r="EJ241" s="663" t="b">
        <f t="shared" si="171"/>
        <v>0</v>
      </c>
      <c r="EK241" s="666" t="b">
        <f t="shared" si="172"/>
        <v>1</v>
      </c>
      <c r="EL241" s="663" t="b">
        <f t="shared" si="173"/>
        <v>0</v>
      </c>
      <c r="EM241" s="663" t="b">
        <f t="shared" si="184"/>
        <v>0</v>
      </c>
      <c r="EN241" s="666" t="b">
        <f t="shared" si="174"/>
        <v>1</v>
      </c>
      <c r="EO241" s="401"/>
    </row>
    <row r="242" spans="1:145">
      <c r="A242" s="520" t="s">
        <v>517</v>
      </c>
      <c r="B242" s="511" t="s">
        <v>554</v>
      </c>
      <c r="C242" s="510">
        <v>159045</v>
      </c>
      <c r="D242" s="512">
        <v>14</v>
      </c>
      <c r="E242" s="414"/>
      <c r="F242" s="416"/>
      <c r="G242" s="416"/>
      <c r="H242" s="416"/>
      <c r="I242" s="417"/>
      <c r="J242" s="417"/>
      <c r="K242" s="419"/>
      <c r="L242" s="414"/>
      <c r="M242" s="416"/>
      <c r="N242" s="416"/>
      <c r="O242" s="448"/>
      <c r="P242" s="448"/>
      <c r="Q242" s="416"/>
      <c r="R242" s="416"/>
      <c r="S242" s="416"/>
      <c r="T242" s="416"/>
      <c r="U242" s="416"/>
      <c r="V242" s="417"/>
      <c r="W242" s="419"/>
      <c r="X242" s="414"/>
      <c r="Y242" s="416"/>
      <c r="Z242" s="416"/>
      <c r="AA242" s="448"/>
      <c r="AB242" s="448"/>
      <c r="AC242" s="416"/>
      <c r="AD242" s="416"/>
      <c r="AE242" s="416"/>
      <c r="AF242" s="416"/>
      <c r="AG242" s="416"/>
      <c r="AH242" s="417"/>
      <c r="AI242" s="419"/>
      <c r="AJ242" s="420" t="str">
        <f t="shared" si="185"/>
        <v xml:space="preserve"> </v>
      </c>
      <c r="AK242" s="421" t="str">
        <f t="shared" si="186"/>
        <v xml:space="preserve"> </v>
      </c>
      <c r="AL242" s="421" t="str">
        <f t="shared" si="187"/>
        <v xml:space="preserve"> </v>
      </c>
      <c r="AM242" s="421" t="str">
        <f t="shared" si="188"/>
        <v xml:space="preserve"> </v>
      </c>
      <c r="AN242" s="421" t="str">
        <f t="shared" si="189"/>
        <v xml:space="preserve"> </v>
      </c>
      <c r="AO242" s="421" t="str">
        <f t="shared" si="190"/>
        <v xml:space="preserve"> </v>
      </c>
      <c r="AP242" s="421" t="str">
        <f t="shared" si="191"/>
        <v xml:space="preserve"> </v>
      </c>
      <c r="AQ242" s="421" t="str">
        <f t="shared" si="192"/>
        <v xml:space="preserve"> </v>
      </c>
      <c r="AR242" s="421" t="str">
        <f t="shared" si="193"/>
        <v xml:space="preserve"> </v>
      </c>
      <c r="AS242" s="421" t="str">
        <f t="shared" si="194"/>
        <v xml:space="preserve"> </v>
      </c>
      <c r="AT242" s="421" t="str">
        <f t="shared" si="195"/>
        <v xml:space="preserve"> </v>
      </c>
      <c r="AU242" s="422" t="str">
        <f t="shared" si="196"/>
        <v xml:space="preserve"> </v>
      </c>
      <c r="AV242" s="423"/>
      <c r="AW242" s="417"/>
      <c r="AX242" s="419"/>
      <c r="AY242" s="414"/>
      <c r="AZ242" s="417"/>
      <c r="BA242" s="419"/>
      <c r="BB242" s="420" t="str">
        <f t="shared" si="197"/>
        <v xml:space="preserve"> </v>
      </c>
      <c r="BC242" s="421" t="str">
        <f t="shared" si="198"/>
        <v xml:space="preserve"> </v>
      </c>
      <c r="BD242" s="422" t="str">
        <f t="shared" si="199"/>
        <v xml:space="preserve"> </v>
      </c>
      <c r="BE242" s="176"/>
      <c r="BF242" s="417"/>
      <c r="BG242" s="419"/>
      <c r="BH242" s="178"/>
      <c r="BI242" s="417"/>
      <c r="BJ242" s="419"/>
      <c r="BK242" s="178"/>
      <c r="BL242" s="417"/>
      <c r="BM242" s="419"/>
      <c r="BN242" s="426" t="str">
        <f t="shared" si="177"/>
        <v/>
      </c>
      <c r="BO242" s="427" t="str">
        <f t="shared" si="178"/>
        <v/>
      </c>
      <c r="BP242" s="428" t="str">
        <f t="shared" si="179"/>
        <v/>
      </c>
      <c r="BQ242" s="178"/>
      <c r="BR242" s="417"/>
      <c r="BS242" s="419"/>
      <c r="BT242" s="198"/>
      <c r="BU242" s="177"/>
      <c r="BV242" s="177"/>
      <c r="BW242" s="417"/>
      <c r="BX242" s="417"/>
      <c r="BY242" s="468"/>
      <c r="BZ242" s="178"/>
      <c r="CA242" s="177"/>
      <c r="CB242" s="177"/>
      <c r="CC242" s="177"/>
      <c r="CD242" s="177"/>
      <c r="CE242" s="177"/>
      <c r="CF242" s="417"/>
      <c r="CG242" s="468"/>
      <c r="CH242" s="178"/>
      <c r="CI242" s="177"/>
      <c r="CJ242" s="177"/>
      <c r="CK242" s="177"/>
      <c r="CL242" s="177"/>
      <c r="CM242" s="177"/>
      <c r="CN242" s="417"/>
      <c r="CO242" s="468"/>
      <c r="CP242" s="420"/>
      <c r="CQ242" s="421"/>
      <c r="CR242" s="421" t="str">
        <f t="shared" si="200"/>
        <v/>
      </c>
      <c r="CS242" s="421" t="str">
        <f t="shared" si="201"/>
        <v/>
      </c>
      <c r="CT242" s="421" t="str">
        <f t="shared" si="202"/>
        <v/>
      </c>
      <c r="CU242" s="421" t="str">
        <f t="shared" si="203"/>
        <v/>
      </c>
      <c r="CV242" s="421" t="str">
        <f t="shared" si="204"/>
        <v/>
      </c>
      <c r="CW242" s="429" t="str">
        <f t="shared" si="205"/>
        <v/>
      </c>
      <c r="CX242" s="449"/>
      <c r="CY242" s="417"/>
      <c r="CZ242" s="468"/>
      <c r="DA242" s="432"/>
      <c r="DB242" s="417"/>
      <c r="DC242" s="419"/>
      <c r="DD242" s="430" t="str">
        <f t="shared" si="206"/>
        <v/>
      </c>
      <c r="DE242" s="431" t="str">
        <f t="shared" si="207"/>
        <v/>
      </c>
      <c r="DF242" s="428" t="str">
        <f t="shared" si="208"/>
        <v/>
      </c>
      <c r="DG242" s="450"/>
      <c r="DH242" s="417"/>
      <c r="DI242" s="468"/>
      <c r="DJ242" s="432"/>
      <c r="DK242" s="417"/>
      <c r="DL242" s="419"/>
      <c r="DM242" s="432"/>
      <c r="DN242" s="417"/>
      <c r="DO242" s="468"/>
      <c r="DP242" s="430" t="str">
        <f t="shared" si="180"/>
        <v/>
      </c>
      <c r="DQ242" s="431" t="str">
        <f t="shared" si="181"/>
        <v/>
      </c>
      <c r="DR242" s="428" t="str">
        <f t="shared" si="182"/>
        <v/>
      </c>
      <c r="DS242" s="432"/>
      <c r="DT242" s="417"/>
      <c r="DU242" s="197"/>
      <c r="DV242" s="410"/>
      <c r="DW242" s="669" t="b">
        <f t="shared" ref="DW242:DW304" si="211">W242&gt;0</f>
        <v>0</v>
      </c>
      <c r="DX242" s="663" t="b">
        <f t="shared" ref="DX242:DX304" si="212">AX242&gt;0</f>
        <v>0</v>
      </c>
      <c r="DY242" s="666" t="b">
        <f t="shared" ref="DY242:DY304" si="213">DW242=DX242</f>
        <v>1</v>
      </c>
      <c r="DZ242" s="663" t="b">
        <f t="shared" ref="DZ242:DZ304" si="214">R242&gt;0</f>
        <v>0</v>
      </c>
      <c r="EA242" s="663" t="b">
        <f t="shared" ref="EA242:EA304" si="215">BG242&gt;0</f>
        <v>0</v>
      </c>
      <c r="EB242" s="666" t="b">
        <f t="shared" ref="EB242:EB304" si="216">DZ242=EA242</f>
        <v>1</v>
      </c>
      <c r="EC242" s="663" t="b">
        <f t="shared" ref="EC242:EC304" si="217">N242&gt;0</f>
        <v>0</v>
      </c>
      <c r="ED242" s="663" t="b">
        <f t="shared" si="183"/>
        <v>0</v>
      </c>
      <c r="EE242" s="666" t="b">
        <f t="shared" ref="EE242:EE304" si="218">EC242=ED242</f>
        <v>1</v>
      </c>
      <c r="EF242" s="665" t="b">
        <f t="shared" ref="EF242:EF304" si="219">CG242&gt;0</f>
        <v>0</v>
      </c>
      <c r="EG242" s="663" t="b">
        <f t="shared" ref="EG242:EG304" si="220">CZ242&gt;0</f>
        <v>0</v>
      </c>
      <c r="EH242" s="666" t="b">
        <f t="shared" ref="EH242:EH304" si="221">EF242=EG242</f>
        <v>1</v>
      </c>
      <c r="EI242" s="663" t="b">
        <f t="shared" ref="EI242:EI304" si="222">CE242&gt;0</f>
        <v>0</v>
      </c>
      <c r="EJ242" s="663" t="b">
        <f t="shared" ref="EJ242:EJ304" si="223">DI242&gt;0</f>
        <v>0</v>
      </c>
      <c r="EK242" s="666" t="b">
        <f t="shared" ref="EK242:EK304" si="224">EI242=EJ242</f>
        <v>1</v>
      </c>
      <c r="EL242" s="663" t="b">
        <f t="shared" ref="EL242:EL304" si="225">CB242&gt;0</f>
        <v>0</v>
      </c>
      <c r="EM242" s="663" t="b">
        <f t="shared" si="184"/>
        <v>0</v>
      </c>
      <c r="EN242" s="666" t="b">
        <f t="shared" ref="EN242:EN304" si="226">EL242=EM242</f>
        <v>1</v>
      </c>
      <c r="EO242" s="401"/>
    </row>
    <row r="243" spans="1:145">
      <c r="A243" s="520" t="s">
        <v>517</v>
      </c>
      <c r="B243" s="511" t="s">
        <v>555</v>
      </c>
      <c r="C243" s="510">
        <v>159090</v>
      </c>
      <c r="D243" s="512">
        <v>14</v>
      </c>
      <c r="E243" s="414"/>
      <c r="F243" s="416"/>
      <c r="G243" s="416"/>
      <c r="H243" s="416"/>
      <c r="I243" s="417"/>
      <c r="J243" s="417"/>
      <c r="K243" s="419"/>
      <c r="L243" s="414"/>
      <c r="M243" s="416"/>
      <c r="N243" s="416"/>
      <c r="O243" s="448"/>
      <c r="P243" s="448"/>
      <c r="Q243" s="416"/>
      <c r="R243" s="416"/>
      <c r="S243" s="416"/>
      <c r="T243" s="416"/>
      <c r="U243" s="416"/>
      <c r="V243" s="417"/>
      <c r="W243" s="419"/>
      <c r="X243" s="414"/>
      <c r="Y243" s="416"/>
      <c r="Z243" s="416"/>
      <c r="AA243" s="448"/>
      <c r="AB243" s="448"/>
      <c r="AC243" s="416"/>
      <c r="AD243" s="416"/>
      <c r="AE243" s="416"/>
      <c r="AF243" s="416"/>
      <c r="AG243" s="416"/>
      <c r="AH243" s="417"/>
      <c r="AI243" s="419"/>
      <c r="AJ243" s="420" t="str">
        <f t="shared" si="185"/>
        <v xml:space="preserve"> </v>
      </c>
      <c r="AK243" s="421" t="str">
        <f t="shared" si="186"/>
        <v xml:space="preserve"> </v>
      </c>
      <c r="AL243" s="421" t="str">
        <f t="shared" si="187"/>
        <v xml:space="preserve"> </v>
      </c>
      <c r="AM243" s="421" t="str">
        <f t="shared" si="188"/>
        <v xml:space="preserve"> </v>
      </c>
      <c r="AN243" s="421" t="str">
        <f t="shared" si="189"/>
        <v xml:space="preserve"> </v>
      </c>
      <c r="AO243" s="421" t="str">
        <f t="shared" si="190"/>
        <v xml:space="preserve"> </v>
      </c>
      <c r="AP243" s="421" t="str">
        <f t="shared" si="191"/>
        <v xml:space="preserve"> </v>
      </c>
      <c r="AQ243" s="421" t="str">
        <f t="shared" si="192"/>
        <v xml:space="preserve"> </v>
      </c>
      <c r="AR243" s="421" t="str">
        <f t="shared" si="193"/>
        <v xml:space="preserve"> </v>
      </c>
      <c r="AS243" s="421" t="str">
        <f t="shared" si="194"/>
        <v xml:space="preserve"> </v>
      </c>
      <c r="AT243" s="421" t="str">
        <f t="shared" si="195"/>
        <v xml:space="preserve"> </v>
      </c>
      <c r="AU243" s="422" t="str">
        <f t="shared" si="196"/>
        <v xml:space="preserve"> </v>
      </c>
      <c r="AV243" s="423"/>
      <c r="AW243" s="417"/>
      <c r="AX243" s="419"/>
      <c r="AY243" s="414"/>
      <c r="AZ243" s="417"/>
      <c r="BA243" s="419"/>
      <c r="BB243" s="420" t="str">
        <f t="shared" si="197"/>
        <v xml:space="preserve"> </v>
      </c>
      <c r="BC243" s="421" t="str">
        <f t="shared" si="198"/>
        <v xml:space="preserve"> </v>
      </c>
      <c r="BD243" s="422" t="str">
        <f t="shared" si="199"/>
        <v xml:space="preserve"> </v>
      </c>
      <c r="BE243" s="176"/>
      <c r="BF243" s="417"/>
      <c r="BG243" s="419"/>
      <c r="BH243" s="178"/>
      <c r="BI243" s="417"/>
      <c r="BJ243" s="419"/>
      <c r="BK243" s="178"/>
      <c r="BL243" s="417"/>
      <c r="BM243" s="419"/>
      <c r="BN243" s="426" t="str">
        <f t="shared" si="177"/>
        <v/>
      </c>
      <c r="BO243" s="427" t="str">
        <f t="shared" si="178"/>
        <v/>
      </c>
      <c r="BP243" s="428" t="str">
        <f t="shared" si="179"/>
        <v/>
      </c>
      <c r="BQ243" s="178"/>
      <c r="BR243" s="417"/>
      <c r="BS243" s="419"/>
      <c r="BT243" s="198"/>
      <c r="BU243" s="177"/>
      <c r="BV243" s="177"/>
      <c r="BW243" s="417"/>
      <c r="BX243" s="417"/>
      <c r="BY243" s="468"/>
      <c r="BZ243" s="178"/>
      <c r="CA243" s="177"/>
      <c r="CB243" s="177"/>
      <c r="CC243" s="177"/>
      <c r="CD243" s="177"/>
      <c r="CE243" s="177"/>
      <c r="CF243" s="417"/>
      <c r="CG243" s="468"/>
      <c r="CH243" s="178"/>
      <c r="CI243" s="177"/>
      <c r="CJ243" s="177"/>
      <c r="CK243" s="177"/>
      <c r="CL243" s="177"/>
      <c r="CM243" s="177"/>
      <c r="CN243" s="417"/>
      <c r="CO243" s="468"/>
      <c r="CP243" s="420"/>
      <c r="CQ243" s="421"/>
      <c r="CR243" s="421" t="str">
        <f t="shared" si="200"/>
        <v/>
      </c>
      <c r="CS243" s="421" t="str">
        <f t="shared" si="201"/>
        <v/>
      </c>
      <c r="CT243" s="421" t="str">
        <f t="shared" si="202"/>
        <v/>
      </c>
      <c r="CU243" s="421" t="str">
        <f t="shared" si="203"/>
        <v/>
      </c>
      <c r="CV243" s="421" t="str">
        <f t="shared" si="204"/>
        <v/>
      </c>
      <c r="CW243" s="429" t="str">
        <f t="shared" si="205"/>
        <v/>
      </c>
      <c r="CX243" s="449"/>
      <c r="CY243" s="417"/>
      <c r="CZ243" s="468"/>
      <c r="DA243" s="432"/>
      <c r="DB243" s="417"/>
      <c r="DC243" s="419"/>
      <c r="DD243" s="430" t="str">
        <f t="shared" si="206"/>
        <v/>
      </c>
      <c r="DE243" s="431" t="str">
        <f t="shared" si="207"/>
        <v/>
      </c>
      <c r="DF243" s="428" t="str">
        <f t="shared" si="208"/>
        <v/>
      </c>
      <c r="DG243" s="450"/>
      <c r="DH243" s="417"/>
      <c r="DI243" s="468"/>
      <c r="DJ243" s="432"/>
      <c r="DK243" s="417"/>
      <c r="DL243" s="419"/>
      <c r="DM243" s="432"/>
      <c r="DN243" s="417"/>
      <c r="DO243" s="468"/>
      <c r="DP243" s="430" t="str">
        <f t="shared" si="180"/>
        <v/>
      </c>
      <c r="DQ243" s="431" t="str">
        <f t="shared" si="181"/>
        <v/>
      </c>
      <c r="DR243" s="428" t="str">
        <f t="shared" si="182"/>
        <v/>
      </c>
      <c r="DS243" s="432"/>
      <c r="DT243" s="417"/>
      <c r="DU243" s="197"/>
      <c r="DV243" s="410"/>
      <c r="DW243" s="669" t="b">
        <f t="shared" si="211"/>
        <v>0</v>
      </c>
      <c r="DX243" s="663" t="b">
        <f t="shared" si="212"/>
        <v>0</v>
      </c>
      <c r="DY243" s="666" t="b">
        <f t="shared" si="213"/>
        <v>1</v>
      </c>
      <c r="DZ243" s="663" t="b">
        <f t="shared" si="214"/>
        <v>0</v>
      </c>
      <c r="EA243" s="663" t="b">
        <f t="shared" si="215"/>
        <v>0</v>
      </c>
      <c r="EB243" s="666" t="b">
        <f t="shared" si="216"/>
        <v>1</v>
      </c>
      <c r="EC243" s="663" t="b">
        <f t="shared" si="217"/>
        <v>0</v>
      </c>
      <c r="ED243" s="663" t="b">
        <f t="shared" si="183"/>
        <v>0</v>
      </c>
      <c r="EE243" s="666" t="b">
        <f t="shared" si="218"/>
        <v>1</v>
      </c>
      <c r="EF243" s="665" t="b">
        <f t="shared" si="219"/>
        <v>0</v>
      </c>
      <c r="EG243" s="663" t="b">
        <f t="shared" si="220"/>
        <v>0</v>
      </c>
      <c r="EH243" s="666" t="b">
        <f t="shared" si="221"/>
        <v>1</v>
      </c>
      <c r="EI243" s="663" t="b">
        <f t="shared" si="222"/>
        <v>0</v>
      </c>
      <c r="EJ243" s="663" t="b">
        <f t="shared" si="223"/>
        <v>0</v>
      </c>
      <c r="EK243" s="666" t="b">
        <f t="shared" si="224"/>
        <v>1</v>
      </c>
      <c r="EL243" s="663" t="b">
        <f t="shared" si="225"/>
        <v>0</v>
      </c>
      <c r="EM243" s="663" t="b">
        <f t="shared" si="184"/>
        <v>0</v>
      </c>
      <c r="EN243" s="666" t="b">
        <f t="shared" si="226"/>
        <v>1</v>
      </c>
      <c r="EO243" s="401"/>
    </row>
    <row r="244" spans="1:145">
      <c r="A244" s="520" t="s">
        <v>517</v>
      </c>
      <c r="B244" s="511" t="s">
        <v>556</v>
      </c>
      <c r="C244" s="510">
        <v>159258</v>
      </c>
      <c r="D244" s="512">
        <v>14</v>
      </c>
      <c r="E244" s="414"/>
      <c r="F244" s="416"/>
      <c r="G244" s="416"/>
      <c r="H244" s="416"/>
      <c r="I244" s="417"/>
      <c r="J244" s="417"/>
      <c r="K244" s="419"/>
      <c r="L244" s="414"/>
      <c r="M244" s="416"/>
      <c r="N244" s="416"/>
      <c r="O244" s="448"/>
      <c r="P244" s="448"/>
      <c r="Q244" s="416"/>
      <c r="R244" s="416"/>
      <c r="S244" s="416"/>
      <c r="T244" s="416"/>
      <c r="U244" s="416"/>
      <c r="V244" s="417"/>
      <c r="W244" s="419"/>
      <c r="X244" s="414"/>
      <c r="Y244" s="416"/>
      <c r="Z244" s="416"/>
      <c r="AA244" s="448"/>
      <c r="AB244" s="448"/>
      <c r="AC244" s="416"/>
      <c r="AD244" s="416"/>
      <c r="AE244" s="416"/>
      <c r="AF244" s="416"/>
      <c r="AG244" s="416"/>
      <c r="AH244" s="417"/>
      <c r="AI244" s="419"/>
      <c r="AJ244" s="420" t="str">
        <f t="shared" si="185"/>
        <v xml:space="preserve"> </v>
      </c>
      <c r="AK244" s="421" t="str">
        <f t="shared" si="186"/>
        <v xml:space="preserve"> </v>
      </c>
      <c r="AL244" s="421" t="str">
        <f t="shared" si="187"/>
        <v xml:space="preserve"> </v>
      </c>
      <c r="AM244" s="421" t="str">
        <f t="shared" si="188"/>
        <v xml:space="preserve"> </v>
      </c>
      <c r="AN244" s="421" t="str">
        <f t="shared" si="189"/>
        <v xml:space="preserve"> </v>
      </c>
      <c r="AO244" s="421" t="str">
        <f t="shared" si="190"/>
        <v xml:space="preserve"> </v>
      </c>
      <c r="AP244" s="421" t="str">
        <f t="shared" si="191"/>
        <v xml:space="preserve"> </v>
      </c>
      <c r="AQ244" s="421" t="str">
        <f t="shared" si="192"/>
        <v xml:space="preserve"> </v>
      </c>
      <c r="AR244" s="421" t="str">
        <f t="shared" si="193"/>
        <v xml:space="preserve"> </v>
      </c>
      <c r="AS244" s="421" t="str">
        <f t="shared" si="194"/>
        <v xml:space="preserve"> </v>
      </c>
      <c r="AT244" s="421" t="str">
        <f t="shared" si="195"/>
        <v xml:space="preserve"> </v>
      </c>
      <c r="AU244" s="422" t="str">
        <f t="shared" si="196"/>
        <v xml:space="preserve"> </v>
      </c>
      <c r="AV244" s="423"/>
      <c r="AW244" s="417"/>
      <c r="AX244" s="419"/>
      <c r="AY244" s="414"/>
      <c r="AZ244" s="417"/>
      <c r="BA244" s="419"/>
      <c r="BB244" s="420" t="str">
        <f t="shared" si="197"/>
        <v xml:space="preserve"> </v>
      </c>
      <c r="BC244" s="421" t="str">
        <f t="shared" si="198"/>
        <v xml:space="preserve"> </v>
      </c>
      <c r="BD244" s="422" t="str">
        <f t="shared" si="199"/>
        <v xml:space="preserve"> </v>
      </c>
      <c r="BE244" s="176"/>
      <c r="BF244" s="417"/>
      <c r="BG244" s="419"/>
      <c r="BH244" s="178"/>
      <c r="BI244" s="417"/>
      <c r="BJ244" s="419"/>
      <c r="BK244" s="178"/>
      <c r="BL244" s="417"/>
      <c r="BM244" s="419"/>
      <c r="BN244" s="426" t="str">
        <f t="shared" si="177"/>
        <v/>
      </c>
      <c r="BO244" s="427" t="str">
        <f t="shared" si="178"/>
        <v/>
      </c>
      <c r="BP244" s="428" t="str">
        <f t="shared" si="179"/>
        <v/>
      </c>
      <c r="BQ244" s="178"/>
      <c r="BR244" s="417"/>
      <c r="BS244" s="419"/>
      <c r="BT244" s="198"/>
      <c r="BU244" s="177"/>
      <c r="BV244" s="177"/>
      <c r="BW244" s="417"/>
      <c r="BX244" s="417"/>
      <c r="BY244" s="468"/>
      <c r="BZ244" s="178"/>
      <c r="CA244" s="177"/>
      <c r="CB244" s="177"/>
      <c r="CC244" s="177"/>
      <c r="CD244" s="177"/>
      <c r="CE244" s="177"/>
      <c r="CF244" s="417"/>
      <c r="CG244" s="468"/>
      <c r="CH244" s="178"/>
      <c r="CI244" s="177"/>
      <c r="CJ244" s="177"/>
      <c r="CK244" s="177"/>
      <c r="CL244" s="177"/>
      <c r="CM244" s="177"/>
      <c r="CN244" s="417"/>
      <c r="CO244" s="468"/>
      <c r="CP244" s="420"/>
      <c r="CQ244" s="421"/>
      <c r="CR244" s="421" t="str">
        <f t="shared" si="200"/>
        <v/>
      </c>
      <c r="CS244" s="421" t="str">
        <f t="shared" si="201"/>
        <v/>
      </c>
      <c r="CT244" s="421" t="str">
        <f t="shared" si="202"/>
        <v/>
      </c>
      <c r="CU244" s="421" t="str">
        <f t="shared" si="203"/>
        <v/>
      </c>
      <c r="CV244" s="421" t="str">
        <f t="shared" si="204"/>
        <v/>
      </c>
      <c r="CW244" s="429" t="str">
        <f t="shared" si="205"/>
        <v/>
      </c>
      <c r="CX244" s="449"/>
      <c r="CY244" s="417"/>
      <c r="CZ244" s="468"/>
      <c r="DA244" s="432"/>
      <c r="DB244" s="417"/>
      <c r="DC244" s="419"/>
      <c r="DD244" s="430" t="str">
        <f t="shared" si="206"/>
        <v/>
      </c>
      <c r="DE244" s="431" t="str">
        <f t="shared" si="207"/>
        <v/>
      </c>
      <c r="DF244" s="428" t="str">
        <f t="shared" si="208"/>
        <v/>
      </c>
      <c r="DG244" s="450"/>
      <c r="DH244" s="417"/>
      <c r="DI244" s="468"/>
      <c r="DJ244" s="432"/>
      <c r="DK244" s="417"/>
      <c r="DL244" s="419"/>
      <c r="DM244" s="432"/>
      <c r="DN244" s="417"/>
      <c r="DO244" s="468"/>
      <c r="DP244" s="430" t="str">
        <f t="shared" si="180"/>
        <v/>
      </c>
      <c r="DQ244" s="431" t="str">
        <f t="shared" si="181"/>
        <v/>
      </c>
      <c r="DR244" s="428" t="str">
        <f t="shared" si="182"/>
        <v/>
      </c>
      <c r="DS244" s="432"/>
      <c r="DT244" s="417"/>
      <c r="DU244" s="197"/>
      <c r="DV244" s="410"/>
      <c r="DW244" s="669" t="b">
        <f t="shared" si="211"/>
        <v>0</v>
      </c>
      <c r="DX244" s="663" t="b">
        <f t="shared" si="212"/>
        <v>0</v>
      </c>
      <c r="DY244" s="666" t="b">
        <f t="shared" si="213"/>
        <v>1</v>
      </c>
      <c r="DZ244" s="663" t="b">
        <f t="shared" si="214"/>
        <v>0</v>
      </c>
      <c r="EA244" s="663" t="b">
        <f t="shared" si="215"/>
        <v>0</v>
      </c>
      <c r="EB244" s="666" t="b">
        <f t="shared" si="216"/>
        <v>1</v>
      </c>
      <c r="EC244" s="663" t="b">
        <f t="shared" si="217"/>
        <v>0</v>
      </c>
      <c r="ED244" s="663" t="b">
        <f t="shared" si="183"/>
        <v>0</v>
      </c>
      <c r="EE244" s="666" t="b">
        <f t="shared" si="218"/>
        <v>1</v>
      </c>
      <c r="EF244" s="665" t="b">
        <f t="shared" si="219"/>
        <v>0</v>
      </c>
      <c r="EG244" s="663" t="b">
        <f t="shared" si="220"/>
        <v>0</v>
      </c>
      <c r="EH244" s="666" t="b">
        <f t="shared" si="221"/>
        <v>1</v>
      </c>
      <c r="EI244" s="663" t="b">
        <f t="shared" si="222"/>
        <v>0</v>
      </c>
      <c r="EJ244" s="663" t="b">
        <f t="shared" si="223"/>
        <v>0</v>
      </c>
      <c r="EK244" s="666" t="b">
        <f t="shared" si="224"/>
        <v>1</v>
      </c>
      <c r="EL244" s="663" t="b">
        <f t="shared" si="225"/>
        <v>0</v>
      </c>
      <c r="EM244" s="663" t="b">
        <f t="shared" si="184"/>
        <v>0</v>
      </c>
      <c r="EN244" s="666" t="b">
        <f t="shared" si="226"/>
        <v>1</v>
      </c>
      <c r="EO244" s="401"/>
    </row>
    <row r="245" spans="1:145">
      <c r="A245" s="520" t="s">
        <v>517</v>
      </c>
      <c r="B245" s="511" t="s">
        <v>557</v>
      </c>
      <c r="C245" s="510">
        <v>160214</v>
      </c>
      <c r="D245" s="512">
        <v>14</v>
      </c>
      <c r="E245" s="414"/>
      <c r="F245" s="416"/>
      <c r="G245" s="416"/>
      <c r="H245" s="416"/>
      <c r="I245" s="417"/>
      <c r="J245" s="417"/>
      <c r="K245" s="419"/>
      <c r="L245" s="414"/>
      <c r="M245" s="416"/>
      <c r="N245" s="416"/>
      <c r="O245" s="448"/>
      <c r="P245" s="448"/>
      <c r="Q245" s="416"/>
      <c r="R245" s="416"/>
      <c r="S245" s="416"/>
      <c r="T245" s="416"/>
      <c r="U245" s="416"/>
      <c r="V245" s="417"/>
      <c r="W245" s="419"/>
      <c r="X245" s="414"/>
      <c r="Y245" s="416"/>
      <c r="Z245" s="416"/>
      <c r="AA245" s="448"/>
      <c r="AB245" s="448"/>
      <c r="AC245" s="416"/>
      <c r="AD245" s="416"/>
      <c r="AE245" s="416"/>
      <c r="AF245" s="416"/>
      <c r="AG245" s="416"/>
      <c r="AH245" s="417"/>
      <c r="AI245" s="419"/>
      <c r="AJ245" s="420" t="str">
        <f t="shared" si="185"/>
        <v xml:space="preserve"> </v>
      </c>
      <c r="AK245" s="421" t="str">
        <f t="shared" si="186"/>
        <v xml:space="preserve"> </v>
      </c>
      <c r="AL245" s="421" t="str">
        <f t="shared" si="187"/>
        <v xml:space="preserve"> </v>
      </c>
      <c r="AM245" s="421" t="str">
        <f t="shared" si="188"/>
        <v xml:space="preserve"> </v>
      </c>
      <c r="AN245" s="421" t="str">
        <f t="shared" si="189"/>
        <v xml:space="preserve"> </v>
      </c>
      <c r="AO245" s="421" t="str">
        <f t="shared" si="190"/>
        <v xml:space="preserve"> </v>
      </c>
      <c r="AP245" s="421" t="str">
        <f t="shared" si="191"/>
        <v xml:space="preserve"> </v>
      </c>
      <c r="AQ245" s="421" t="str">
        <f t="shared" si="192"/>
        <v xml:space="preserve"> </v>
      </c>
      <c r="AR245" s="421" t="str">
        <f t="shared" si="193"/>
        <v xml:space="preserve"> </v>
      </c>
      <c r="AS245" s="421" t="str">
        <f t="shared" si="194"/>
        <v xml:space="preserve"> </v>
      </c>
      <c r="AT245" s="421" t="str">
        <f t="shared" si="195"/>
        <v xml:space="preserve"> </v>
      </c>
      <c r="AU245" s="422" t="str">
        <f t="shared" si="196"/>
        <v xml:space="preserve"> </v>
      </c>
      <c r="AV245" s="423"/>
      <c r="AW245" s="417"/>
      <c r="AX245" s="419"/>
      <c r="AY245" s="414"/>
      <c r="AZ245" s="417"/>
      <c r="BA245" s="419"/>
      <c r="BB245" s="420" t="str">
        <f t="shared" si="197"/>
        <v xml:space="preserve"> </v>
      </c>
      <c r="BC245" s="421" t="str">
        <f t="shared" si="198"/>
        <v xml:space="preserve"> </v>
      </c>
      <c r="BD245" s="422" t="str">
        <f t="shared" si="199"/>
        <v xml:space="preserve"> </v>
      </c>
      <c r="BE245" s="176"/>
      <c r="BF245" s="417"/>
      <c r="BG245" s="419"/>
      <c r="BH245" s="178"/>
      <c r="BI245" s="417"/>
      <c r="BJ245" s="419"/>
      <c r="BK245" s="178"/>
      <c r="BL245" s="417"/>
      <c r="BM245" s="419"/>
      <c r="BN245" s="426" t="str">
        <f t="shared" si="177"/>
        <v/>
      </c>
      <c r="BO245" s="427" t="str">
        <f t="shared" si="178"/>
        <v/>
      </c>
      <c r="BP245" s="428" t="str">
        <f t="shared" si="179"/>
        <v/>
      </c>
      <c r="BQ245" s="178"/>
      <c r="BR245" s="417"/>
      <c r="BS245" s="419"/>
      <c r="BT245" s="198"/>
      <c r="BU245" s="177"/>
      <c r="BV245" s="177"/>
      <c r="BW245" s="417"/>
      <c r="BX245" s="417"/>
      <c r="BY245" s="468"/>
      <c r="BZ245" s="178"/>
      <c r="CA245" s="177"/>
      <c r="CB245" s="177"/>
      <c r="CC245" s="177"/>
      <c r="CD245" s="177"/>
      <c r="CE245" s="177"/>
      <c r="CF245" s="417"/>
      <c r="CG245" s="468"/>
      <c r="CH245" s="178"/>
      <c r="CI245" s="177"/>
      <c r="CJ245" s="177"/>
      <c r="CK245" s="177"/>
      <c r="CL245" s="177"/>
      <c r="CM245" s="177"/>
      <c r="CN245" s="417"/>
      <c r="CO245" s="468"/>
      <c r="CP245" s="420"/>
      <c r="CQ245" s="421"/>
      <c r="CR245" s="421" t="str">
        <f t="shared" si="200"/>
        <v/>
      </c>
      <c r="CS245" s="421" t="str">
        <f t="shared" si="201"/>
        <v/>
      </c>
      <c r="CT245" s="421" t="str">
        <f t="shared" si="202"/>
        <v/>
      </c>
      <c r="CU245" s="421" t="str">
        <f t="shared" si="203"/>
        <v/>
      </c>
      <c r="CV245" s="421" t="str">
        <f t="shared" si="204"/>
        <v/>
      </c>
      <c r="CW245" s="429" t="str">
        <f t="shared" si="205"/>
        <v/>
      </c>
      <c r="CX245" s="449"/>
      <c r="CY245" s="417"/>
      <c r="CZ245" s="468"/>
      <c r="DA245" s="432"/>
      <c r="DB245" s="417"/>
      <c r="DC245" s="419"/>
      <c r="DD245" s="430" t="str">
        <f t="shared" si="206"/>
        <v/>
      </c>
      <c r="DE245" s="431" t="str">
        <f t="shared" si="207"/>
        <v/>
      </c>
      <c r="DF245" s="428" t="str">
        <f t="shared" si="208"/>
        <v/>
      </c>
      <c r="DG245" s="450"/>
      <c r="DH245" s="417"/>
      <c r="DI245" s="468"/>
      <c r="DJ245" s="432"/>
      <c r="DK245" s="417"/>
      <c r="DL245" s="419"/>
      <c r="DM245" s="432"/>
      <c r="DN245" s="417"/>
      <c r="DO245" s="468"/>
      <c r="DP245" s="430" t="str">
        <f t="shared" si="180"/>
        <v/>
      </c>
      <c r="DQ245" s="431" t="str">
        <f t="shared" si="181"/>
        <v/>
      </c>
      <c r="DR245" s="428" t="str">
        <f t="shared" si="182"/>
        <v/>
      </c>
      <c r="DS245" s="432"/>
      <c r="DT245" s="417"/>
      <c r="DU245" s="197"/>
      <c r="DV245" s="410"/>
      <c r="DW245" s="669" t="b">
        <f t="shared" si="211"/>
        <v>0</v>
      </c>
      <c r="DX245" s="663" t="b">
        <f t="shared" si="212"/>
        <v>0</v>
      </c>
      <c r="DY245" s="666" t="b">
        <f t="shared" si="213"/>
        <v>1</v>
      </c>
      <c r="DZ245" s="663" t="b">
        <f t="shared" si="214"/>
        <v>0</v>
      </c>
      <c r="EA245" s="663" t="b">
        <f t="shared" si="215"/>
        <v>0</v>
      </c>
      <c r="EB245" s="666" t="b">
        <f t="shared" si="216"/>
        <v>1</v>
      </c>
      <c r="EC245" s="663" t="b">
        <f t="shared" si="217"/>
        <v>0</v>
      </c>
      <c r="ED245" s="663" t="b">
        <f t="shared" si="183"/>
        <v>0</v>
      </c>
      <c r="EE245" s="666" t="b">
        <f t="shared" si="218"/>
        <v>1</v>
      </c>
      <c r="EF245" s="665" t="b">
        <f t="shared" si="219"/>
        <v>0</v>
      </c>
      <c r="EG245" s="663" t="b">
        <f t="shared" si="220"/>
        <v>0</v>
      </c>
      <c r="EH245" s="666" t="b">
        <f t="shared" si="221"/>
        <v>1</v>
      </c>
      <c r="EI245" s="663" t="b">
        <f t="shared" si="222"/>
        <v>0</v>
      </c>
      <c r="EJ245" s="663" t="b">
        <f t="shared" si="223"/>
        <v>0</v>
      </c>
      <c r="EK245" s="666" t="b">
        <f t="shared" si="224"/>
        <v>1</v>
      </c>
      <c r="EL245" s="663" t="b">
        <f t="shared" si="225"/>
        <v>0</v>
      </c>
      <c r="EM245" s="663" t="b">
        <f t="shared" si="184"/>
        <v>0</v>
      </c>
      <c r="EN245" s="666" t="b">
        <f t="shared" si="226"/>
        <v>1</v>
      </c>
      <c r="EO245" s="401"/>
    </row>
    <row r="246" spans="1:145">
      <c r="A246" s="520" t="s">
        <v>517</v>
      </c>
      <c r="B246" s="511" t="s">
        <v>558</v>
      </c>
      <c r="C246" s="510">
        <v>159443</v>
      </c>
      <c r="D246" s="512">
        <v>14</v>
      </c>
      <c r="E246" s="414"/>
      <c r="F246" s="416"/>
      <c r="G246" s="416"/>
      <c r="H246" s="416"/>
      <c r="I246" s="417"/>
      <c r="J246" s="417"/>
      <c r="K246" s="419"/>
      <c r="L246" s="414"/>
      <c r="M246" s="416"/>
      <c r="N246" s="416"/>
      <c r="O246" s="448"/>
      <c r="P246" s="448"/>
      <c r="Q246" s="416"/>
      <c r="R246" s="416"/>
      <c r="S246" s="416"/>
      <c r="T246" s="416"/>
      <c r="U246" s="416"/>
      <c r="V246" s="417"/>
      <c r="W246" s="419"/>
      <c r="X246" s="414"/>
      <c r="Y246" s="416"/>
      <c r="Z246" s="416"/>
      <c r="AA246" s="448"/>
      <c r="AB246" s="448"/>
      <c r="AC246" s="416"/>
      <c r="AD246" s="416"/>
      <c r="AE246" s="416"/>
      <c r="AF246" s="416"/>
      <c r="AG246" s="416"/>
      <c r="AH246" s="417"/>
      <c r="AI246" s="419"/>
      <c r="AJ246" s="420" t="str">
        <f t="shared" si="185"/>
        <v xml:space="preserve"> </v>
      </c>
      <c r="AK246" s="421" t="str">
        <f t="shared" si="186"/>
        <v xml:space="preserve"> </v>
      </c>
      <c r="AL246" s="421" t="str">
        <f t="shared" si="187"/>
        <v xml:space="preserve"> </v>
      </c>
      <c r="AM246" s="421" t="str">
        <f t="shared" si="188"/>
        <v xml:space="preserve"> </v>
      </c>
      <c r="AN246" s="421" t="str">
        <f t="shared" si="189"/>
        <v xml:space="preserve"> </v>
      </c>
      <c r="AO246" s="421" t="str">
        <f t="shared" si="190"/>
        <v xml:space="preserve"> </v>
      </c>
      <c r="AP246" s="421" t="str">
        <f t="shared" si="191"/>
        <v xml:space="preserve"> </v>
      </c>
      <c r="AQ246" s="421" t="str">
        <f t="shared" si="192"/>
        <v xml:space="preserve"> </v>
      </c>
      <c r="AR246" s="421" t="str">
        <f t="shared" si="193"/>
        <v xml:space="preserve"> </v>
      </c>
      <c r="AS246" s="421" t="str">
        <f t="shared" si="194"/>
        <v xml:space="preserve"> </v>
      </c>
      <c r="AT246" s="421" t="str">
        <f t="shared" si="195"/>
        <v xml:space="preserve"> </v>
      </c>
      <c r="AU246" s="422" t="str">
        <f t="shared" si="196"/>
        <v xml:space="preserve"> </v>
      </c>
      <c r="AV246" s="423"/>
      <c r="AW246" s="417"/>
      <c r="AX246" s="419"/>
      <c r="AY246" s="414"/>
      <c r="AZ246" s="417"/>
      <c r="BA246" s="419"/>
      <c r="BB246" s="420" t="str">
        <f t="shared" si="197"/>
        <v xml:space="preserve"> </v>
      </c>
      <c r="BC246" s="421" t="str">
        <f t="shared" si="198"/>
        <v xml:space="preserve"> </v>
      </c>
      <c r="BD246" s="422" t="str">
        <f t="shared" si="199"/>
        <v xml:space="preserve"> </v>
      </c>
      <c r="BE246" s="176"/>
      <c r="BF246" s="417"/>
      <c r="BG246" s="419"/>
      <c r="BH246" s="178"/>
      <c r="BI246" s="417"/>
      <c r="BJ246" s="419"/>
      <c r="BK246" s="178"/>
      <c r="BL246" s="417"/>
      <c r="BM246" s="419"/>
      <c r="BN246" s="426" t="str">
        <f t="shared" si="177"/>
        <v/>
      </c>
      <c r="BO246" s="427" t="str">
        <f t="shared" si="178"/>
        <v/>
      </c>
      <c r="BP246" s="428" t="str">
        <f t="shared" si="179"/>
        <v/>
      </c>
      <c r="BQ246" s="178"/>
      <c r="BR246" s="417"/>
      <c r="BS246" s="419"/>
      <c r="BT246" s="198"/>
      <c r="BU246" s="177"/>
      <c r="BV246" s="177"/>
      <c r="BW246" s="417"/>
      <c r="BX246" s="417"/>
      <c r="BY246" s="468"/>
      <c r="BZ246" s="178"/>
      <c r="CA246" s="177"/>
      <c r="CB246" s="177"/>
      <c r="CC246" s="177"/>
      <c r="CD246" s="177"/>
      <c r="CE246" s="177"/>
      <c r="CF246" s="417"/>
      <c r="CG246" s="468"/>
      <c r="CH246" s="178"/>
      <c r="CI246" s="177"/>
      <c r="CJ246" s="177"/>
      <c r="CK246" s="177"/>
      <c r="CL246" s="177"/>
      <c r="CM246" s="177"/>
      <c r="CN246" s="417"/>
      <c r="CO246" s="468"/>
      <c r="CP246" s="420"/>
      <c r="CQ246" s="421"/>
      <c r="CR246" s="421" t="str">
        <f t="shared" si="200"/>
        <v/>
      </c>
      <c r="CS246" s="421" t="str">
        <f t="shared" si="201"/>
        <v/>
      </c>
      <c r="CT246" s="421" t="str">
        <f t="shared" si="202"/>
        <v/>
      </c>
      <c r="CU246" s="421" t="str">
        <f t="shared" si="203"/>
        <v/>
      </c>
      <c r="CV246" s="421" t="str">
        <f t="shared" si="204"/>
        <v/>
      </c>
      <c r="CW246" s="429" t="str">
        <f t="shared" si="205"/>
        <v/>
      </c>
      <c r="CX246" s="449"/>
      <c r="CY246" s="417"/>
      <c r="CZ246" s="468"/>
      <c r="DA246" s="432"/>
      <c r="DB246" s="417"/>
      <c r="DC246" s="419"/>
      <c r="DD246" s="430" t="str">
        <f t="shared" si="206"/>
        <v/>
      </c>
      <c r="DE246" s="431" t="str">
        <f t="shared" si="207"/>
        <v/>
      </c>
      <c r="DF246" s="428" t="str">
        <f t="shared" si="208"/>
        <v/>
      </c>
      <c r="DG246" s="450"/>
      <c r="DH246" s="417"/>
      <c r="DI246" s="468"/>
      <c r="DJ246" s="432"/>
      <c r="DK246" s="417"/>
      <c r="DL246" s="419"/>
      <c r="DM246" s="432"/>
      <c r="DN246" s="417"/>
      <c r="DO246" s="468"/>
      <c r="DP246" s="430" t="str">
        <f t="shared" si="180"/>
        <v/>
      </c>
      <c r="DQ246" s="431" t="str">
        <f t="shared" si="181"/>
        <v/>
      </c>
      <c r="DR246" s="428" t="str">
        <f t="shared" si="182"/>
        <v/>
      </c>
      <c r="DS246" s="432"/>
      <c r="DT246" s="417"/>
      <c r="DU246" s="197"/>
      <c r="DV246" s="410"/>
      <c r="DW246" s="669" t="b">
        <f t="shared" si="211"/>
        <v>0</v>
      </c>
      <c r="DX246" s="663" t="b">
        <f t="shared" si="212"/>
        <v>0</v>
      </c>
      <c r="DY246" s="666" t="b">
        <f t="shared" si="213"/>
        <v>1</v>
      </c>
      <c r="DZ246" s="663" t="b">
        <f t="shared" si="214"/>
        <v>0</v>
      </c>
      <c r="EA246" s="663" t="b">
        <f t="shared" si="215"/>
        <v>0</v>
      </c>
      <c r="EB246" s="666" t="b">
        <f t="shared" si="216"/>
        <v>1</v>
      </c>
      <c r="EC246" s="663" t="b">
        <f t="shared" si="217"/>
        <v>0</v>
      </c>
      <c r="ED246" s="663" t="b">
        <f t="shared" si="183"/>
        <v>0</v>
      </c>
      <c r="EE246" s="666" t="b">
        <f t="shared" si="218"/>
        <v>1</v>
      </c>
      <c r="EF246" s="665" t="b">
        <f t="shared" si="219"/>
        <v>0</v>
      </c>
      <c r="EG246" s="663" t="b">
        <f t="shared" si="220"/>
        <v>0</v>
      </c>
      <c r="EH246" s="666" t="b">
        <f t="shared" si="221"/>
        <v>1</v>
      </c>
      <c r="EI246" s="663" t="b">
        <f t="shared" si="222"/>
        <v>0</v>
      </c>
      <c r="EJ246" s="663" t="b">
        <f t="shared" si="223"/>
        <v>0</v>
      </c>
      <c r="EK246" s="666" t="b">
        <f t="shared" si="224"/>
        <v>1</v>
      </c>
      <c r="EL246" s="663" t="b">
        <f t="shared" si="225"/>
        <v>0</v>
      </c>
      <c r="EM246" s="663" t="b">
        <f t="shared" si="184"/>
        <v>0</v>
      </c>
      <c r="EN246" s="666" t="b">
        <f t="shared" si="226"/>
        <v>1</v>
      </c>
      <c r="EO246" s="401"/>
    </row>
    <row r="247" spans="1:145">
      <c r="A247" s="520" t="s">
        <v>517</v>
      </c>
      <c r="B247" s="511" t="s">
        <v>559</v>
      </c>
      <c r="C247" s="510">
        <v>160719</v>
      </c>
      <c r="D247" s="512">
        <v>14</v>
      </c>
      <c r="E247" s="414"/>
      <c r="F247" s="416"/>
      <c r="G247" s="416"/>
      <c r="H247" s="416"/>
      <c r="I247" s="417"/>
      <c r="J247" s="417"/>
      <c r="K247" s="419"/>
      <c r="L247" s="414"/>
      <c r="M247" s="416"/>
      <c r="N247" s="416"/>
      <c r="O247" s="448"/>
      <c r="P247" s="448"/>
      <c r="Q247" s="416"/>
      <c r="R247" s="416"/>
      <c r="S247" s="416"/>
      <c r="T247" s="416"/>
      <c r="U247" s="416"/>
      <c r="V247" s="417"/>
      <c r="W247" s="419"/>
      <c r="X247" s="414"/>
      <c r="Y247" s="416"/>
      <c r="Z247" s="416"/>
      <c r="AA247" s="448"/>
      <c r="AB247" s="448"/>
      <c r="AC247" s="416"/>
      <c r="AD247" s="416"/>
      <c r="AE247" s="416"/>
      <c r="AF247" s="416"/>
      <c r="AG247" s="416"/>
      <c r="AH247" s="417"/>
      <c r="AI247" s="419"/>
      <c r="AJ247" s="420" t="str">
        <f t="shared" si="185"/>
        <v xml:space="preserve"> </v>
      </c>
      <c r="AK247" s="421" t="str">
        <f t="shared" si="186"/>
        <v xml:space="preserve"> </v>
      </c>
      <c r="AL247" s="421" t="str">
        <f t="shared" si="187"/>
        <v xml:space="preserve"> </v>
      </c>
      <c r="AM247" s="421" t="str">
        <f t="shared" si="188"/>
        <v xml:space="preserve"> </v>
      </c>
      <c r="AN247" s="421" t="str">
        <f t="shared" si="189"/>
        <v xml:space="preserve"> </v>
      </c>
      <c r="AO247" s="421" t="str">
        <f t="shared" si="190"/>
        <v xml:space="preserve"> </v>
      </c>
      <c r="AP247" s="421" t="str">
        <f t="shared" si="191"/>
        <v xml:space="preserve"> </v>
      </c>
      <c r="AQ247" s="421" t="str">
        <f t="shared" si="192"/>
        <v xml:space="preserve"> </v>
      </c>
      <c r="AR247" s="421" t="str">
        <f t="shared" si="193"/>
        <v xml:space="preserve"> </v>
      </c>
      <c r="AS247" s="421" t="str">
        <f t="shared" si="194"/>
        <v xml:space="preserve"> </v>
      </c>
      <c r="AT247" s="421" t="str">
        <f t="shared" si="195"/>
        <v xml:space="preserve"> </v>
      </c>
      <c r="AU247" s="422" t="str">
        <f t="shared" si="196"/>
        <v xml:space="preserve"> </v>
      </c>
      <c r="AV247" s="423"/>
      <c r="AW247" s="417"/>
      <c r="AX247" s="419"/>
      <c r="AY247" s="414"/>
      <c r="AZ247" s="417"/>
      <c r="BA247" s="419"/>
      <c r="BB247" s="420" t="str">
        <f t="shared" si="197"/>
        <v xml:space="preserve"> </v>
      </c>
      <c r="BC247" s="421" t="str">
        <f t="shared" si="198"/>
        <v xml:space="preserve"> </v>
      </c>
      <c r="BD247" s="422" t="str">
        <f t="shared" si="199"/>
        <v xml:space="preserve"> </v>
      </c>
      <c r="BE247" s="176"/>
      <c r="BF247" s="417"/>
      <c r="BG247" s="419"/>
      <c r="BH247" s="178"/>
      <c r="BI247" s="417"/>
      <c r="BJ247" s="419"/>
      <c r="BK247" s="178"/>
      <c r="BL247" s="417"/>
      <c r="BM247" s="419"/>
      <c r="BN247" s="426" t="str">
        <f t="shared" si="177"/>
        <v/>
      </c>
      <c r="BO247" s="427" t="str">
        <f t="shared" si="178"/>
        <v/>
      </c>
      <c r="BP247" s="428" t="str">
        <f t="shared" si="179"/>
        <v/>
      </c>
      <c r="BQ247" s="178"/>
      <c r="BR247" s="417"/>
      <c r="BS247" s="419"/>
      <c r="BT247" s="198"/>
      <c r="BU247" s="177"/>
      <c r="BV247" s="177"/>
      <c r="BW247" s="417"/>
      <c r="BX247" s="417"/>
      <c r="BY247" s="468"/>
      <c r="BZ247" s="178"/>
      <c r="CA247" s="177"/>
      <c r="CB247" s="177"/>
      <c r="CC247" s="177"/>
      <c r="CD247" s="177"/>
      <c r="CE247" s="177"/>
      <c r="CF247" s="417"/>
      <c r="CG247" s="468"/>
      <c r="CH247" s="178"/>
      <c r="CI247" s="177"/>
      <c r="CJ247" s="177"/>
      <c r="CK247" s="177"/>
      <c r="CL247" s="177"/>
      <c r="CM247" s="177"/>
      <c r="CN247" s="417"/>
      <c r="CO247" s="468"/>
      <c r="CP247" s="420"/>
      <c r="CQ247" s="421"/>
      <c r="CR247" s="421" t="str">
        <f t="shared" si="200"/>
        <v/>
      </c>
      <c r="CS247" s="421" t="str">
        <f t="shared" si="201"/>
        <v/>
      </c>
      <c r="CT247" s="421" t="str">
        <f t="shared" si="202"/>
        <v/>
      </c>
      <c r="CU247" s="421" t="str">
        <f t="shared" si="203"/>
        <v/>
      </c>
      <c r="CV247" s="421" t="str">
        <f t="shared" si="204"/>
        <v/>
      </c>
      <c r="CW247" s="429" t="str">
        <f t="shared" si="205"/>
        <v/>
      </c>
      <c r="CX247" s="449"/>
      <c r="CY247" s="417"/>
      <c r="CZ247" s="468"/>
      <c r="DA247" s="432"/>
      <c r="DB247" s="417"/>
      <c r="DC247" s="419"/>
      <c r="DD247" s="430" t="str">
        <f t="shared" si="206"/>
        <v/>
      </c>
      <c r="DE247" s="431" t="str">
        <f t="shared" si="207"/>
        <v/>
      </c>
      <c r="DF247" s="428" t="str">
        <f t="shared" si="208"/>
        <v/>
      </c>
      <c r="DG247" s="450"/>
      <c r="DH247" s="417"/>
      <c r="DI247" s="468"/>
      <c r="DJ247" s="432"/>
      <c r="DK247" s="417"/>
      <c r="DL247" s="419"/>
      <c r="DM247" s="432"/>
      <c r="DN247" s="417"/>
      <c r="DO247" s="468"/>
      <c r="DP247" s="430" t="str">
        <f t="shared" si="180"/>
        <v/>
      </c>
      <c r="DQ247" s="431" t="str">
        <f t="shared" si="181"/>
        <v/>
      </c>
      <c r="DR247" s="428" t="str">
        <f t="shared" si="182"/>
        <v/>
      </c>
      <c r="DS247" s="432"/>
      <c r="DT247" s="417"/>
      <c r="DU247" s="197"/>
      <c r="DV247" s="410"/>
      <c r="DW247" s="669" t="b">
        <f t="shared" si="211"/>
        <v>0</v>
      </c>
      <c r="DX247" s="663" t="b">
        <f t="shared" si="212"/>
        <v>0</v>
      </c>
      <c r="DY247" s="666" t="b">
        <f t="shared" si="213"/>
        <v>1</v>
      </c>
      <c r="DZ247" s="663" t="b">
        <f t="shared" si="214"/>
        <v>0</v>
      </c>
      <c r="EA247" s="663" t="b">
        <f t="shared" si="215"/>
        <v>0</v>
      </c>
      <c r="EB247" s="666" t="b">
        <f t="shared" si="216"/>
        <v>1</v>
      </c>
      <c r="EC247" s="663" t="b">
        <f t="shared" si="217"/>
        <v>0</v>
      </c>
      <c r="ED247" s="663" t="b">
        <f t="shared" si="183"/>
        <v>0</v>
      </c>
      <c r="EE247" s="666" t="b">
        <f t="shared" si="218"/>
        <v>1</v>
      </c>
      <c r="EF247" s="665" t="b">
        <f t="shared" si="219"/>
        <v>0</v>
      </c>
      <c r="EG247" s="663" t="b">
        <f t="shared" si="220"/>
        <v>0</v>
      </c>
      <c r="EH247" s="666" t="b">
        <f t="shared" si="221"/>
        <v>1</v>
      </c>
      <c r="EI247" s="663" t="b">
        <f t="shared" si="222"/>
        <v>0</v>
      </c>
      <c r="EJ247" s="663" t="b">
        <f t="shared" si="223"/>
        <v>0</v>
      </c>
      <c r="EK247" s="666" t="b">
        <f t="shared" si="224"/>
        <v>1</v>
      </c>
      <c r="EL247" s="663" t="b">
        <f t="shared" si="225"/>
        <v>0</v>
      </c>
      <c r="EM247" s="663" t="b">
        <f t="shared" si="184"/>
        <v>0</v>
      </c>
      <c r="EN247" s="666" t="b">
        <f t="shared" si="226"/>
        <v>1</v>
      </c>
      <c r="EO247" s="401"/>
    </row>
    <row r="248" spans="1:145">
      <c r="A248" s="520" t="s">
        <v>517</v>
      </c>
      <c r="B248" s="511" t="s">
        <v>560</v>
      </c>
      <c r="C248" s="510">
        <v>160843</v>
      </c>
      <c r="D248" s="512">
        <v>14</v>
      </c>
      <c r="E248" s="414"/>
      <c r="F248" s="416"/>
      <c r="G248" s="416"/>
      <c r="H248" s="416"/>
      <c r="I248" s="417"/>
      <c r="J248" s="417"/>
      <c r="K248" s="419"/>
      <c r="L248" s="414"/>
      <c r="M248" s="416"/>
      <c r="N248" s="416"/>
      <c r="O248" s="448"/>
      <c r="P248" s="448"/>
      <c r="Q248" s="416"/>
      <c r="R248" s="416"/>
      <c r="S248" s="416"/>
      <c r="T248" s="416"/>
      <c r="U248" s="416"/>
      <c r="V248" s="417"/>
      <c r="W248" s="419"/>
      <c r="X248" s="414"/>
      <c r="Y248" s="416"/>
      <c r="Z248" s="416"/>
      <c r="AA248" s="448"/>
      <c r="AB248" s="448"/>
      <c r="AC248" s="416"/>
      <c r="AD248" s="416"/>
      <c r="AE248" s="416"/>
      <c r="AF248" s="416"/>
      <c r="AG248" s="416"/>
      <c r="AH248" s="417"/>
      <c r="AI248" s="419"/>
      <c r="AJ248" s="420" t="str">
        <f t="shared" si="185"/>
        <v xml:space="preserve"> </v>
      </c>
      <c r="AK248" s="421" t="str">
        <f t="shared" si="186"/>
        <v xml:space="preserve"> </v>
      </c>
      <c r="AL248" s="421" t="str">
        <f t="shared" si="187"/>
        <v xml:space="preserve"> </v>
      </c>
      <c r="AM248" s="421" t="str">
        <f t="shared" si="188"/>
        <v xml:space="preserve"> </v>
      </c>
      <c r="AN248" s="421" t="str">
        <f t="shared" si="189"/>
        <v xml:space="preserve"> </v>
      </c>
      <c r="AO248" s="421" t="str">
        <f t="shared" si="190"/>
        <v xml:space="preserve"> </v>
      </c>
      <c r="AP248" s="421" t="str">
        <f t="shared" si="191"/>
        <v xml:space="preserve"> </v>
      </c>
      <c r="AQ248" s="421" t="str">
        <f t="shared" si="192"/>
        <v xml:space="preserve"> </v>
      </c>
      <c r="AR248" s="421" t="str">
        <f t="shared" si="193"/>
        <v xml:space="preserve"> </v>
      </c>
      <c r="AS248" s="421" t="str">
        <f t="shared" si="194"/>
        <v xml:space="preserve"> </v>
      </c>
      <c r="AT248" s="421" t="str">
        <f t="shared" si="195"/>
        <v xml:space="preserve"> </v>
      </c>
      <c r="AU248" s="422" t="str">
        <f t="shared" si="196"/>
        <v xml:space="preserve"> </v>
      </c>
      <c r="AV248" s="423"/>
      <c r="AW248" s="417"/>
      <c r="AX248" s="419"/>
      <c r="AY248" s="414"/>
      <c r="AZ248" s="417"/>
      <c r="BA248" s="419"/>
      <c r="BB248" s="420" t="str">
        <f t="shared" si="197"/>
        <v xml:space="preserve"> </v>
      </c>
      <c r="BC248" s="421" t="str">
        <f t="shared" si="198"/>
        <v xml:space="preserve"> </v>
      </c>
      <c r="BD248" s="422" t="str">
        <f t="shared" si="199"/>
        <v xml:space="preserve"> </v>
      </c>
      <c r="BE248" s="176"/>
      <c r="BF248" s="417"/>
      <c r="BG248" s="419"/>
      <c r="BH248" s="178"/>
      <c r="BI248" s="417"/>
      <c r="BJ248" s="419"/>
      <c r="BK248" s="178"/>
      <c r="BL248" s="417"/>
      <c r="BM248" s="419"/>
      <c r="BN248" s="426" t="str">
        <f t="shared" si="177"/>
        <v/>
      </c>
      <c r="BO248" s="427" t="str">
        <f t="shared" si="178"/>
        <v/>
      </c>
      <c r="BP248" s="428" t="str">
        <f t="shared" si="179"/>
        <v/>
      </c>
      <c r="BQ248" s="178"/>
      <c r="BR248" s="417"/>
      <c r="BS248" s="419"/>
      <c r="BT248" s="198"/>
      <c r="BU248" s="177"/>
      <c r="BV248" s="177"/>
      <c r="BW248" s="417"/>
      <c r="BX248" s="417"/>
      <c r="BY248" s="468"/>
      <c r="BZ248" s="178"/>
      <c r="CA248" s="177"/>
      <c r="CB248" s="177"/>
      <c r="CC248" s="177"/>
      <c r="CD248" s="177"/>
      <c r="CE248" s="177"/>
      <c r="CF248" s="417"/>
      <c r="CG248" s="468"/>
      <c r="CH248" s="178"/>
      <c r="CI248" s="177"/>
      <c r="CJ248" s="177"/>
      <c r="CK248" s="177"/>
      <c r="CL248" s="177"/>
      <c r="CM248" s="177"/>
      <c r="CN248" s="417"/>
      <c r="CO248" s="468"/>
      <c r="CP248" s="420"/>
      <c r="CQ248" s="421"/>
      <c r="CR248" s="421" t="str">
        <f t="shared" si="200"/>
        <v/>
      </c>
      <c r="CS248" s="421" t="str">
        <f t="shared" si="201"/>
        <v/>
      </c>
      <c r="CT248" s="421" t="str">
        <f t="shared" si="202"/>
        <v/>
      </c>
      <c r="CU248" s="421" t="str">
        <f t="shared" si="203"/>
        <v/>
      </c>
      <c r="CV248" s="421" t="str">
        <f t="shared" si="204"/>
        <v/>
      </c>
      <c r="CW248" s="429" t="str">
        <f t="shared" si="205"/>
        <v/>
      </c>
      <c r="CX248" s="449"/>
      <c r="CY248" s="417"/>
      <c r="CZ248" s="468"/>
      <c r="DA248" s="432"/>
      <c r="DB248" s="417"/>
      <c r="DC248" s="419"/>
      <c r="DD248" s="430" t="str">
        <f t="shared" si="206"/>
        <v/>
      </c>
      <c r="DE248" s="431" t="str">
        <f t="shared" si="207"/>
        <v/>
      </c>
      <c r="DF248" s="428" t="str">
        <f t="shared" si="208"/>
        <v/>
      </c>
      <c r="DG248" s="450"/>
      <c r="DH248" s="417"/>
      <c r="DI248" s="468"/>
      <c r="DJ248" s="432"/>
      <c r="DK248" s="417"/>
      <c r="DL248" s="419"/>
      <c r="DM248" s="432"/>
      <c r="DN248" s="417"/>
      <c r="DO248" s="468"/>
      <c r="DP248" s="430" t="str">
        <f t="shared" si="180"/>
        <v/>
      </c>
      <c r="DQ248" s="431" t="str">
        <f t="shared" si="181"/>
        <v/>
      </c>
      <c r="DR248" s="428" t="str">
        <f t="shared" si="182"/>
        <v/>
      </c>
      <c r="DS248" s="432"/>
      <c r="DT248" s="417"/>
      <c r="DU248" s="197"/>
      <c r="DV248" s="410"/>
      <c r="DW248" s="669" t="b">
        <f t="shared" si="211"/>
        <v>0</v>
      </c>
      <c r="DX248" s="663" t="b">
        <f t="shared" si="212"/>
        <v>0</v>
      </c>
      <c r="DY248" s="666" t="b">
        <f t="shared" si="213"/>
        <v>1</v>
      </c>
      <c r="DZ248" s="663" t="b">
        <f t="shared" si="214"/>
        <v>0</v>
      </c>
      <c r="EA248" s="663" t="b">
        <f t="shared" si="215"/>
        <v>0</v>
      </c>
      <c r="EB248" s="666" t="b">
        <f t="shared" si="216"/>
        <v>1</v>
      </c>
      <c r="EC248" s="663" t="b">
        <f t="shared" si="217"/>
        <v>0</v>
      </c>
      <c r="ED248" s="663" t="b">
        <f t="shared" si="183"/>
        <v>0</v>
      </c>
      <c r="EE248" s="666" t="b">
        <f t="shared" si="218"/>
        <v>1</v>
      </c>
      <c r="EF248" s="665" t="b">
        <f t="shared" si="219"/>
        <v>0</v>
      </c>
      <c r="EG248" s="663" t="b">
        <f t="shared" si="220"/>
        <v>0</v>
      </c>
      <c r="EH248" s="666" t="b">
        <f t="shared" si="221"/>
        <v>1</v>
      </c>
      <c r="EI248" s="663" t="b">
        <f t="shared" si="222"/>
        <v>0</v>
      </c>
      <c r="EJ248" s="663" t="b">
        <f t="shared" si="223"/>
        <v>0</v>
      </c>
      <c r="EK248" s="666" t="b">
        <f t="shared" si="224"/>
        <v>1</v>
      </c>
      <c r="EL248" s="663" t="b">
        <f t="shared" si="225"/>
        <v>0</v>
      </c>
      <c r="EM248" s="663" t="b">
        <f t="shared" si="184"/>
        <v>0</v>
      </c>
      <c r="EN248" s="666" t="b">
        <f t="shared" si="226"/>
        <v>1</v>
      </c>
      <c r="EO248" s="401"/>
    </row>
    <row r="249" spans="1:145">
      <c r="A249" s="520" t="s">
        <v>517</v>
      </c>
      <c r="B249" s="511" t="s">
        <v>561</v>
      </c>
      <c r="C249" s="510">
        <v>159692</v>
      </c>
      <c r="D249" s="512">
        <v>14</v>
      </c>
      <c r="E249" s="414"/>
      <c r="F249" s="416"/>
      <c r="G249" s="416"/>
      <c r="H249" s="416"/>
      <c r="I249" s="417"/>
      <c r="J249" s="417"/>
      <c r="K249" s="419"/>
      <c r="L249" s="414"/>
      <c r="M249" s="416"/>
      <c r="N249" s="416"/>
      <c r="O249" s="448"/>
      <c r="P249" s="448"/>
      <c r="Q249" s="416"/>
      <c r="R249" s="416"/>
      <c r="S249" s="416"/>
      <c r="T249" s="416"/>
      <c r="U249" s="416"/>
      <c r="V249" s="417"/>
      <c r="W249" s="419"/>
      <c r="X249" s="414"/>
      <c r="Y249" s="416"/>
      <c r="Z249" s="416"/>
      <c r="AA249" s="448"/>
      <c r="AB249" s="448"/>
      <c r="AC249" s="416"/>
      <c r="AD249" s="416"/>
      <c r="AE249" s="416"/>
      <c r="AF249" s="416"/>
      <c r="AG249" s="416"/>
      <c r="AH249" s="417"/>
      <c r="AI249" s="419"/>
      <c r="AJ249" s="420" t="str">
        <f t="shared" si="185"/>
        <v xml:space="preserve"> </v>
      </c>
      <c r="AK249" s="421" t="str">
        <f t="shared" si="186"/>
        <v xml:space="preserve"> </v>
      </c>
      <c r="AL249" s="421" t="str">
        <f t="shared" si="187"/>
        <v xml:space="preserve"> </v>
      </c>
      <c r="AM249" s="421" t="str">
        <f t="shared" si="188"/>
        <v xml:space="preserve"> </v>
      </c>
      <c r="AN249" s="421" t="str">
        <f t="shared" si="189"/>
        <v xml:space="preserve"> </v>
      </c>
      <c r="AO249" s="421" t="str">
        <f t="shared" si="190"/>
        <v xml:space="preserve"> </v>
      </c>
      <c r="AP249" s="421" t="str">
        <f t="shared" si="191"/>
        <v xml:space="preserve"> </v>
      </c>
      <c r="AQ249" s="421" t="str">
        <f t="shared" si="192"/>
        <v xml:space="preserve"> </v>
      </c>
      <c r="AR249" s="421" t="str">
        <f t="shared" si="193"/>
        <v xml:space="preserve"> </v>
      </c>
      <c r="AS249" s="421" t="str">
        <f t="shared" si="194"/>
        <v xml:space="preserve"> </v>
      </c>
      <c r="AT249" s="421" t="str">
        <f t="shared" si="195"/>
        <v xml:space="preserve"> </v>
      </c>
      <c r="AU249" s="422" t="str">
        <f t="shared" si="196"/>
        <v xml:space="preserve"> </v>
      </c>
      <c r="AV249" s="423"/>
      <c r="AW249" s="417"/>
      <c r="AX249" s="419"/>
      <c r="AY249" s="414"/>
      <c r="AZ249" s="417"/>
      <c r="BA249" s="419"/>
      <c r="BB249" s="420" t="str">
        <f t="shared" si="197"/>
        <v xml:space="preserve"> </v>
      </c>
      <c r="BC249" s="421" t="str">
        <f t="shared" si="198"/>
        <v xml:space="preserve"> </v>
      </c>
      <c r="BD249" s="422" t="str">
        <f t="shared" si="199"/>
        <v xml:space="preserve"> </v>
      </c>
      <c r="BE249" s="176"/>
      <c r="BF249" s="417"/>
      <c r="BG249" s="419"/>
      <c r="BH249" s="178"/>
      <c r="BI249" s="417"/>
      <c r="BJ249" s="419"/>
      <c r="BK249" s="178"/>
      <c r="BL249" s="417"/>
      <c r="BM249" s="419"/>
      <c r="BN249" s="426" t="str">
        <f t="shared" si="177"/>
        <v/>
      </c>
      <c r="BO249" s="427" t="str">
        <f t="shared" si="178"/>
        <v/>
      </c>
      <c r="BP249" s="428" t="str">
        <f t="shared" si="179"/>
        <v/>
      </c>
      <c r="BQ249" s="178"/>
      <c r="BR249" s="417"/>
      <c r="BS249" s="419"/>
      <c r="BT249" s="198"/>
      <c r="BU249" s="177"/>
      <c r="BV249" s="177"/>
      <c r="BW249" s="417"/>
      <c r="BX249" s="417"/>
      <c r="BY249" s="468"/>
      <c r="BZ249" s="178"/>
      <c r="CA249" s="177"/>
      <c r="CB249" s="177"/>
      <c r="CC249" s="177"/>
      <c r="CD249" s="177"/>
      <c r="CE249" s="177"/>
      <c r="CF249" s="417"/>
      <c r="CG249" s="468"/>
      <c r="CH249" s="178"/>
      <c r="CI249" s="177"/>
      <c r="CJ249" s="177"/>
      <c r="CK249" s="177"/>
      <c r="CL249" s="177"/>
      <c r="CM249" s="177"/>
      <c r="CN249" s="417"/>
      <c r="CO249" s="468"/>
      <c r="CP249" s="420"/>
      <c r="CQ249" s="421"/>
      <c r="CR249" s="421" t="str">
        <f t="shared" si="200"/>
        <v/>
      </c>
      <c r="CS249" s="421" t="str">
        <f t="shared" si="201"/>
        <v/>
      </c>
      <c r="CT249" s="421" t="str">
        <f t="shared" si="202"/>
        <v/>
      </c>
      <c r="CU249" s="421" t="str">
        <f t="shared" si="203"/>
        <v/>
      </c>
      <c r="CV249" s="421" t="str">
        <f t="shared" si="204"/>
        <v/>
      </c>
      <c r="CW249" s="429" t="str">
        <f t="shared" si="205"/>
        <v/>
      </c>
      <c r="CX249" s="449"/>
      <c r="CY249" s="417"/>
      <c r="CZ249" s="468"/>
      <c r="DA249" s="432"/>
      <c r="DB249" s="417"/>
      <c r="DC249" s="419"/>
      <c r="DD249" s="430" t="str">
        <f t="shared" si="206"/>
        <v/>
      </c>
      <c r="DE249" s="431" t="str">
        <f t="shared" si="207"/>
        <v/>
      </c>
      <c r="DF249" s="428" t="str">
        <f t="shared" si="208"/>
        <v/>
      </c>
      <c r="DG249" s="450"/>
      <c r="DH249" s="417"/>
      <c r="DI249" s="468"/>
      <c r="DJ249" s="432"/>
      <c r="DK249" s="417"/>
      <c r="DL249" s="419"/>
      <c r="DM249" s="432"/>
      <c r="DN249" s="417"/>
      <c r="DO249" s="468"/>
      <c r="DP249" s="430" t="str">
        <f t="shared" si="180"/>
        <v/>
      </c>
      <c r="DQ249" s="431" t="str">
        <f t="shared" si="181"/>
        <v/>
      </c>
      <c r="DR249" s="428" t="str">
        <f t="shared" si="182"/>
        <v/>
      </c>
      <c r="DS249" s="432"/>
      <c r="DT249" s="417"/>
      <c r="DU249" s="197"/>
      <c r="DV249" s="410"/>
      <c r="DW249" s="669" t="b">
        <f t="shared" si="211"/>
        <v>0</v>
      </c>
      <c r="DX249" s="663" t="b">
        <f t="shared" si="212"/>
        <v>0</v>
      </c>
      <c r="DY249" s="666" t="b">
        <f t="shared" si="213"/>
        <v>1</v>
      </c>
      <c r="DZ249" s="663" t="b">
        <f t="shared" si="214"/>
        <v>0</v>
      </c>
      <c r="EA249" s="663" t="b">
        <f t="shared" si="215"/>
        <v>0</v>
      </c>
      <c r="EB249" s="666" t="b">
        <f t="shared" si="216"/>
        <v>1</v>
      </c>
      <c r="EC249" s="663" t="b">
        <f t="shared" si="217"/>
        <v>0</v>
      </c>
      <c r="ED249" s="663" t="b">
        <f t="shared" si="183"/>
        <v>0</v>
      </c>
      <c r="EE249" s="666" t="b">
        <f t="shared" si="218"/>
        <v>1</v>
      </c>
      <c r="EF249" s="665" t="b">
        <f t="shared" si="219"/>
        <v>0</v>
      </c>
      <c r="EG249" s="663" t="b">
        <f t="shared" si="220"/>
        <v>0</v>
      </c>
      <c r="EH249" s="666" t="b">
        <f t="shared" si="221"/>
        <v>1</v>
      </c>
      <c r="EI249" s="663" t="b">
        <f t="shared" si="222"/>
        <v>0</v>
      </c>
      <c r="EJ249" s="663" t="b">
        <f t="shared" si="223"/>
        <v>0</v>
      </c>
      <c r="EK249" s="666" t="b">
        <f t="shared" si="224"/>
        <v>1</v>
      </c>
      <c r="EL249" s="663" t="b">
        <f t="shared" si="225"/>
        <v>0</v>
      </c>
      <c r="EM249" s="663" t="b">
        <f t="shared" si="184"/>
        <v>0</v>
      </c>
      <c r="EN249" s="666" t="b">
        <f t="shared" si="226"/>
        <v>1</v>
      </c>
      <c r="EO249" s="401"/>
    </row>
    <row r="250" spans="1:145">
      <c r="A250" s="520" t="s">
        <v>517</v>
      </c>
      <c r="B250" s="511" t="s">
        <v>562</v>
      </c>
      <c r="C250" s="510">
        <v>159249</v>
      </c>
      <c r="D250" s="512">
        <v>14</v>
      </c>
      <c r="E250" s="414"/>
      <c r="F250" s="416"/>
      <c r="G250" s="416"/>
      <c r="H250" s="416"/>
      <c r="I250" s="417"/>
      <c r="J250" s="417"/>
      <c r="K250" s="419"/>
      <c r="L250" s="414"/>
      <c r="M250" s="416"/>
      <c r="N250" s="416"/>
      <c r="O250" s="448"/>
      <c r="P250" s="448"/>
      <c r="Q250" s="416"/>
      <c r="R250" s="416"/>
      <c r="S250" s="416"/>
      <c r="T250" s="416"/>
      <c r="U250" s="416"/>
      <c r="V250" s="417"/>
      <c r="W250" s="419"/>
      <c r="X250" s="414"/>
      <c r="Y250" s="416"/>
      <c r="Z250" s="416"/>
      <c r="AA250" s="448"/>
      <c r="AB250" s="448"/>
      <c r="AC250" s="416"/>
      <c r="AD250" s="416"/>
      <c r="AE250" s="416"/>
      <c r="AF250" s="416"/>
      <c r="AG250" s="416"/>
      <c r="AH250" s="417"/>
      <c r="AI250" s="419"/>
      <c r="AJ250" s="420" t="str">
        <f t="shared" si="185"/>
        <v xml:space="preserve"> </v>
      </c>
      <c r="AK250" s="421" t="str">
        <f t="shared" si="186"/>
        <v xml:space="preserve"> </v>
      </c>
      <c r="AL250" s="421" t="str">
        <f t="shared" si="187"/>
        <v xml:space="preserve"> </v>
      </c>
      <c r="AM250" s="421" t="str">
        <f t="shared" si="188"/>
        <v xml:space="preserve"> </v>
      </c>
      <c r="AN250" s="421" t="str">
        <f t="shared" si="189"/>
        <v xml:space="preserve"> </v>
      </c>
      <c r="AO250" s="421" t="str">
        <f t="shared" si="190"/>
        <v xml:space="preserve"> </v>
      </c>
      <c r="AP250" s="421" t="str">
        <f t="shared" si="191"/>
        <v xml:space="preserve"> </v>
      </c>
      <c r="AQ250" s="421" t="str">
        <f t="shared" si="192"/>
        <v xml:space="preserve"> </v>
      </c>
      <c r="AR250" s="421" t="str">
        <f t="shared" si="193"/>
        <v xml:space="preserve"> </v>
      </c>
      <c r="AS250" s="421" t="str">
        <f t="shared" si="194"/>
        <v xml:space="preserve"> </v>
      </c>
      <c r="AT250" s="421" t="str">
        <f t="shared" si="195"/>
        <v xml:space="preserve"> </v>
      </c>
      <c r="AU250" s="422" t="str">
        <f t="shared" si="196"/>
        <v xml:space="preserve"> </v>
      </c>
      <c r="AV250" s="423"/>
      <c r="AW250" s="417"/>
      <c r="AX250" s="419"/>
      <c r="AY250" s="414"/>
      <c r="AZ250" s="417"/>
      <c r="BA250" s="419"/>
      <c r="BB250" s="420" t="str">
        <f t="shared" si="197"/>
        <v xml:space="preserve"> </v>
      </c>
      <c r="BC250" s="421" t="str">
        <f t="shared" si="198"/>
        <v xml:space="preserve"> </v>
      </c>
      <c r="BD250" s="422" t="str">
        <f t="shared" si="199"/>
        <v xml:space="preserve"> </v>
      </c>
      <c r="BE250" s="176"/>
      <c r="BF250" s="417"/>
      <c r="BG250" s="419"/>
      <c r="BH250" s="178"/>
      <c r="BI250" s="417"/>
      <c r="BJ250" s="419"/>
      <c r="BK250" s="178"/>
      <c r="BL250" s="417"/>
      <c r="BM250" s="419"/>
      <c r="BN250" s="426" t="str">
        <f t="shared" si="177"/>
        <v/>
      </c>
      <c r="BO250" s="427" t="str">
        <f t="shared" si="178"/>
        <v/>
      </c>
      <c r="BP250" s="428" t="str">
        <f t="shared" si="179"/>
        <v/>
      </c>
      <c r="BQ250" s="178"/>
      <c r="BR250" s="417"/>
      <c r="BS250" s="419"/>
      <c r="BT250" s="198"/>
      <c r="BU250" s="177"/>
      <c r="BV250" s="177"/>
      <c r="BW250" s="417"/>
      <c r="BX250" s="417"/>
      <c r="BY250" s="468"/>
      <c r="BZ250" s="178"/>
      <c r="CA250" s="177"/>
      <c r="CB250" s="177"/>
      <c r="CC250" s="177"/>
      <c r="CD250" s="177"/>
      <c r="CE250" s="177"/>
      <c r="CF250" s="417"/>
      <c r="CG250" s="468"/>
      <c r="CH250" s="178"/>
      <c r="CI250" s="177"/>
      <c r="CJ250" s="177"/>
      <c r="CK250" s="177"/>
      <c r="CL250" s="177"/>
      <c r="CM250" s="177"/>
      <c r="CN250" s="417"/>
      <c r="CO250" s="468"/>
      <c r="CP250" s="420"/>
      <c r="CQ250" s="421"/>
      <c r="CR250" s="421" t="str">
        <f t="shared" si="200"/>
        <v/>
      </c>
      <c r="CS250" s="421" t="str">
        <f t="shared" si="201"/>
        <v/>
      </c>
      <c r="CT250" s="421" t="str">
        <f t="shared" si="202"/>
        <v/>
      </c>
      <c r="CU250" s="421" t="str">
        <f t="shared" si="203"/>
        <v/>
      </c>
      <c r="CV250" s="421" t="str">
        <f t="shared" si="204"/>
        <v/>
      </c>
      <c r="CW250" s="429" t="str">
        <f t="shared" si="205"/>
        <v/>
      </c>
      <c r="CX250" s="449"/>
      <c r="CY250" s="417"/>
      <c r="CZ250" s="468"/>
      <c r="DA250" s="432"/>
      <c r="DB250" s="417"/>
      <c r="DC250" s="419"/>
      <c r="DD250" s="430" t="str">
        <f t="shared" si="206"/>
        <v/>
      </c>
      <c r="DE250" s="431" t="str">
        <f t="shared" si="207"/>
        <v/>
      </c>
      <c r="DF250" s="428" t="str">
        <f t="shared" si="208"/>
        <v/>
      </c>
      <c r="DG250" s="450"/>
      <c r="DH250" s="417"/>
      <c r="DI250" s="468"/>
      <c r="DJ250" s="432"/>
      <c r="DK250" s="417"/>
      <c r="DL250" s="419"/>
      <c r="DM250" s="432"/>
      <c r="DN250" s="417"/>
      <c r="DO250" s="468"/>
      <c r="DP250" s="430" t="str">
        <f t="shared" si="180"/>
        <v/>
      </c>
      <c r="DQ250" s="431" t="str">
        <f t="shared" si="181"/>
        <v/>
      </c>
      <c r="DR250" s="428" t="str">
        <f t="shared" si="182"/>
        <v/>
      </c>
      <c r="DS250" s="432"/>
      <c r="DT250" s="417"/>
      <c r="DU250" s="197"/>
      <c r="DV250" s="410"/>
      <c r="DW250" s="669" t="b">
        <f t="shared" si="211"/>
        <v>0</v>
      </c>
      <c r="DX250" s="663" t="b">
        <f t="shared" si="212"/>
        <v>0</v>
      </c>
      <c r="DY250" s="666" t="b">
        <f t="shared" si="213"/>
        <v>1</v>
      </c>
      <c r="DZ250" s="663" t="b">
        <f t="shared" si="214"/>
        <v>0</v>
      </c>
      <c r="EA250" s="663" t="b">
        <f t="shared" si="215"/>
        <v>0</v>
      </c>
      <c r="EB250" s="666" t="b">
        <f t="shared" si="216"/>
        <v>1</v>
      </c>
      <c r="EC250" s="663" t="b">
        <f t="shared" si="217"/>
        <v>0</v>
      </c>
      <c r="ED250" s="663" t="b">
        <f t="shared" si="183"/>
        <v>0</v>
      </c>
      <c r="EE250" s="666" t="b">
        <f t="shared" si="218"/>
        <v>1</v>
      </c>
      <c r="EF250" s="665" t="b">
        <f t="shared" si="219"/>
        <v>0</v>
      </c>
      <c r="EG250" s="663" t="b">
        <f t="shared" si="220"/>
        <v>0</v>
      </c>
      <c r="EH250" s="666" t="b">
        <f t="shared" si="221"/>
        <v>1</v>
      </c>
      <c r="EI250" s="663" t="b">
        <f t="shared" si="222"/>
        <v>0</v>
      </c>
      <c r="EJ250" s="663" t="b">
        <f t="shared" si="223"/>
        <v>0</v>
      </c>
      <c r="EK250" s="666" t="b">
        <f t="shared" si="224"/>
        <v>1</v>
      </c>
      <c r="EL250" s="663" t="b">
        <f t="shared" si="225"/>
        <v>0</v>
      </c>
      <c r="EM250" s="663" t="b">
        <f t="shared" si="184"/>
        <v>0</v>
      </c>
      <c r="EN250" s="666" t="b">
        <f t="shared" si="226"/>
        <v>1</v>
      </c>
      <c r="EO250" s="401"/>
    </row>
    <row r="251" spans="1:145">
      <c r="A251" s="520" t="s">
        <v>517</v>
      </c>
      <c r="B251" s="511" t="s">
        <v>563</v>
      </c>
      <c r="C251" s="510">
        <v>159823</v>
      </c>
      <c r="D251" s="512">
        <v>14</v>
      </c>
      <c r="E251" s="414"/>
      <c r="F251" s="416"/>
      <c r="G251" s="416"/>
      <c r="H251" s="416"/>
      <c r="I251" s="417"/>
      <c r="J251" s="417"/>
      <c r="K251" s="419"/>
      <c r="L251" s="414"/>
      <c r="M251" s="416"/>
      <c r="N251" s="416"/>
      <c r="O251" s="448"/>
      <c r="P251" s="448"/>
      <c r="Q251" s="416"/>
      <c r="R251" s="416"/>
      <c r="S251" s="416"/>
      <c r="T251" s="416"/>
      <c r="U251" s="416"/>
      <c r="V251" s="417"/>
      <c r="W251" s="419"/>
      <c r="X251" s="414"/>
      <c r="Y251" s="416"/>
      <c r="Z251" s="416"/>
      <c r="AA251" s="448"/>
      <c r="AB251" s="448"/>
      <c r="AC251" s="416"/>
      <c r="AD251" s="416"/>
      <c r="AE251" s="416"/>
      <c r="AF251" s="416"/>
      <c r="AG251" s="416"/>
      <c r="AH251" s="417"/>
      <c r="AI251" s="419"/>
      <c r="AJ251" s="420" t="str">
        <f t="shared" si="185"/>
        <v xml:space="preserve"> </v>
      </c>
      <c r="AK251" s="421" t="str">
        <f t="shared" si="186"/>
        <v xml:space="preserve"> </v>
      </c>
      <c r="AL251" s="421" t="str">
        <f t="shared" si="187"/>
        <v xml:space="preserve"> </v>
      </c>
      <c r="AM251" s="421" t="str">
        <f t="shared" si="188"/>
        <v xml:space="preserve"> </v>
      </c>
      <c r="AN251" s="421" t="str">
        <f t="shared" si="189"/>
        <v xml:space="preserve"> </v>
      </c>
      <c r="AO251" s="421" t="str">
        <f t="shared" si="190"/>
        <v xml:space="preserve"> </v>
      </c>
      <c r="AP251" s="421" t="str">
        <f t="shared" si="191"/>
        <v xml:space="preserve"> </v>
      </c>
      <c r="AQ251" s="421" t="str">
        <f t="shared" si="192"/>
        <v xml:space="preserve"> </v>
      </c>
      <c r="AR251" s="421" t="str">
        <f t="shared" si="193"/>
        <v xml:space="preserve"> </v>
      </c>
      <c r="AS251" s="421" t="str">
        <f t="shared" si="194"/>
        <v xml:space="preserve"> </v>
      </c>
      <c r="AT251" s="421" t="str">
        <f t="shared" si="195"/>
        <v xml:space="preserve"> </v>
      </c>
      <c r="AU251" s="422" t="str">
        <f t="shared" si="196"/>
        <v xml:space="preserve"> </v>
      </c>
      <c r="AV251" s="423"/>
      <c r="AW251" s="417"/>
      <c r="AX251" s="419"/>
      <c r="AY251" s="414"/>
      <c r="AZ251" s="417"/>
      <c r="BA251" s="419"/>
      <c r="BB251" s="420" t="str">
        <f t="shared" si="197"/>
        <v xml:space="preserve"> </v>
      </c>
      <c r="BC251" s="421" t="str">
        <f t="shared" si="198"/>
        <v xml:space="preserve"> </v>
      </c>
      <c r="BD251" s="422" t="str">
        <f t="shared" si="199"/>
        <v xml:space="preserve"> </v>
      </c>
      <c r="BE251" s="176"/>
      <c r="BF251" s="417"/>
      <c r="BG251" s="419"/>
      <c r="BH251" s="178"/>
      <c r="BI251" s="417"/>
      <c r="BJ251" s="419"/>
      <c r="BK251" s="178"/>
      <c r="BL251" s="417"/>
      <c r="BM251" s="419"/>
      <c r="BN251" s="426" t="str">
        <f t="shared" si="177"/>
        <v/>
      </c>
      <c r="BO251" s="427" t="str">
        <f t="shared" si="178"/>
        <v/>
      </c>
      <c r="BP251" s="428" t="str">
        <f t="shared" si="179"/>
        <v/>
      </c>
      <c r="BQ251" s="178"/>
      <c r="BR251" s="417"/>
      <c r="BS251" s="419"/>
      <c r="BT251" s="198"/>
      <c r="BU251" s="177"/>
      <c r="BV251" s="177"/>
      <c r="BW251" s="417"/>
      <c r="BX251" s="417"/>
      <c r="BY251" s="468"/>
      <c r="BZ251" s="178"/>
      <c r="CA251" s="177"/>
      <c r="CB251" s="177"/>
      <c r="CC251" s="177"/>
      <c r="CD251" s="177"/>
      <c r="CE251" s="177"/>
      <c r="CF251" s="417"/>
      <c r="CG251" s="468"/>
      <c r="CH251" s="178"/>
      <c r="CI251" s="177"/>
      <c r="CJ251" s="177"/>
      <c r="CK251" s="177"/>
      <c r="CL251" s="177"/>
      <c r="CM251" s="177"/>
      <c r="CN251" s="417"/>
      <c r="CO251" s="468"/>
      <c r="CP251" s="420"/>
      <c r="CQ251" s="421"/>
      <c r="CR251" s="421" t="str">
        <f t="shared" si="200"/>
        <v/>
      </c>
      <c r="CS251" s="421" t="str">
        <f t="shared" si="201"/>
        <v/>
      </c>
      <c r="CT251" s="421" t="str">
        <f t="shared" si="202"/>
        <v/>
      </c>
      <c r="CU251" s="421" t="str">
        <f t="shared" si="203"/>
        <v/>
      </c>
      <c r="CV251" s="421" t="str">
        <f t="shared" si="204"/>
        <v/>
      </c>
      <c r="CW251" s="429" t="str">
        <f t="shared" si="205"/>
        <v/>
      </c>
      <c r="CX251" s="449"/>
      <c r="CY251" s="417"/>
      <c r="CZ251" s="468"/>
      <c r="DA251" s="432"/>
      <c r="DB251" s="417"/>
      <c r="DC251" s="419"/>
      <c r="DD251" s="430" t="str">
        <f t="shared" si="206"/>
        <v/>
      </c>
      <c r="DE251" s="431" t="str">
        <f t="shared" si="207"/>
        <v/>
      </c>
      <c r="DF251" s="428" t="str">
        <f t="shared" si="208"/>
        <v/>
      </c>
      <c r="DG251" s="450"/>
      <c r="DH251" s="417"/>
      <c r="DI251" s="468"/>
      <c r="DJ251" s="432"/>
      <c r="DK251" s="417"/>
      <c r="DL251" s="419"/>
      <c r="DM251" s="432"/>
      <c r="DN251" s="417"/>
      <c r="DO251" s="468"/>
      <c r="DP251" s="430" t="str">
        <f t="shared" si="180"/>
        <v/>
      </c>
      <c r="DQ251" s="431" t="str">
        <f t="shared" si="181"/>
        <v/>
      </c>
      <c r="DR251" s="428" t="str">
        <f t="shared" si="182"/>
        <v/>
      </c>
      <c r="DS251" s="432"/>
      <c r="DT251" s="417"/>
      <c r="DU251" s="197"/>
      <c r="DV251" s="410"/>
      <c r="DW251" s="669" t="b">
        <f t="shared" si="211"/>
        <v>0</v>
      </c>
      <c r="DX251" s="663" t="b">
        <f t="shared" si="212"/>
        <v>0</v>
      </c>
      <c r="DY251" s="666" t="b">
        <f t="shared" si="213"/>
        <v>1</v>
      </c>
      <c r="DZ251" s="663" t="b">
        <f t="shared" si="214"/>
        <v>0</v>
      </c>
      <c r="EA251" s="663" t="b">
        <f t="shared" si="215"/>
        <v>0</v>
      </c>
      <c r="EB251" s="666" t="b">
        <f t="shared" si="216"/>
        <v>1</v>
      </c>
      <c r="EC251" s="663" t="b">
        <f t="shared" si="217"/>
        <v>0</v>
      </c>
      <c r="ED251" s="663" t="b">
        <f t="shared" si="183"/>
        <v>0</v>
      </c>
      <c r="EE251" s="666" t="b">
        <f t="shared" si="218"/>
        <v>1</v>
      </c>
      <c r="EF251" s="665" t="b">
        <f t="shared" si="219"/>
        <v>0</v>
      </c>
      <c r="EG251" s="663" t="b">
        <f t="shared" si="220"/>
        <v>0</v>
      </c>
      <c r="EH251" s="666" t="b">
        <f t="shared" si="221"/>
        <v>1</v>
      </c>
      <c r="EI251" s="663" t="b">
        <f t="shared" si="222"/>
        <v>0</v>
      </c>
      <c r="EJ251" s="663" t="b">
        <f t="shared" si="223"/>
        <v>0</v>
      </c>
      <c r="EK251" s="666" t="b">
        <f t="shared" si="224"/>
        <v>1</v>
      </c>
      <c r="EL251" s="663" t="b">
        <f t="shared" si="225"/>
        <v>0</v>
      </c>
      <c r="EM251" s="663" t="b">
        <f t="shared" si="184"/>
        <v>0</v>
      </c>
      <c r="EN251" s="666" t="b">
        <f t="shared" si="226"/>
        <v>1</v>
      </c>
      <c r="EO251" s="401"/>
    </row>
    <row r="252" spans="1:145">
      <c r="A252" s="520" t="s">
        <v>517</v>
      </c>
      <c r="B252" s="511" t="s">
        <v>564</v>
      </c>
      <c r="C252" s="510">
        <v>159984</v>
      </c>
      <c r="D252" s="512">
        <v>14</v>
      </c>
      <c r="E252" s="414"/>
      <c r="F252" s="416"/>
      <c r="G252" s="416"/>
      <c r="H252" s="416"/>
      <c r="I252" s="417"/>
      <c r="J252" s="417"/>
      <c r="K252" s="419"/>
      <c r="L252" s="414"/>
      <c r="M252" s="416"/>
      <c r="N252" s="416"/>
      <c r="O252" s="448"/>
      <c r="P252" s="448"/>
      <c r="Q252" s="416"/>
      <c r="R252" s="416"/>
      <c r="S252" s="416"/>
      <c r="T252" s="416"/>
      <c r="U252" s="416"/>
      <c r="V252" s="417"/>
      <c r="W252" s="419"/>
      <c r="X252" s="414"/>
      <c r="Y252" s="416"/>
      <c r="Z252" s="416"/>
      <c r="AA252" s="448"/>
      <c r="AB252" s="448"/>
      <c r="AC252" s="416"/>
      <c r="AD252" s="416"/>
      <c r="AE252" s="416"/>
      <c r="AF252" s="416"/>
      <c r="AG252" s="416"/>
      <c r="AH252" s="417"/>
      <c r="AI252" s="419"/>
      <c r="AJ252" s="420" t="str">
        <f t="shared" si="185"/>
        <v xml:space="preserve"> </v>
      </c>
      <c r="AK252" s="421" t="str">
        <f t="shared" si="186"/>
        <v xml:space="preserve"> </v>
      </c>
      <c r="AL252" s="421" t="str">
        <f t="shared" si="187"/>
        <v xml:space="preserve"> </v>
      </c>
      <c r="AM252" s="421" t="str">
        <f t="shared" si="188"/>
        <v xml:space="preserve"> </v>
      </c>
      <c r="AN252" s="421" t="str">
        <f t="shared" si="189"/>
        <v xml:space="preserve"> </v>
      </c>
      <c r="AO252" s="421" t="str">
        <f t="shared" si="190"/>
        <v xml:space="preserve"> </v>
      </c>
      <c r="AP252" s="421" t="str">
        <f t="shared" si="191"/>
        <v xml:space="preserve"> </v>
      </c>
      <c r="AQ252" s="421" t="str">
        <f t="shared" si="192"/>
        <v xml:space="preserve"> </v>
      </c>
      <c r="AR252" s="421" t="str">
        <f t="shared" si="193"/>
        <v xml:space="preserve"> </v>
      </c>
      <c r="AS252" s="421" t="str">
        <f t="shared" si="194"/>
        <v xml:space="preserve"> </v>
      </c>
      <c r="AT252" s="421" t="str">
        <f t="shared" si="195"/>
        <v xml:space="preserve"> </v>
      </c>
      <c r="AU252" s="422" t="str">
        <f t="shared" si="196"/>
        <v xml:space="preserve"> </v>
      </c>
      <c r="AV252" s="423"/>
      <c r="AW252" s="417"/>
      <c r="AX252" s="419"/>
      <c r="AY252" s="414"/>
      <c r="AZ252" s="417"/>
      <c r="BA252" s="419"/>
      <c r="BB252" s="420" t="str">
        <f t="shared" si="197"/>
        <v xml:space="preserve"> </v>
      </c>
      <c r="BC252" s="421" t="str">
        <f t="shared" si="198"/>
        <v xml:space="preserve"> </v>
      </c>
      <c r="BD252" s="422" t="str">
        <f t="shared" si="199"/>
        <v xml:space="preserve"> </v>
      </c>
      <c r="BE252" s="176"/>
      <c r="BF252" s="417"/>
      <c r="BG252" s="419"/>
      <c r="BH252" s="178"/>
      <c r="BI252" s="417"/>
      <c r="BJ252" s="419"/>
      <c r="BK252" s="178"/>
      <c r="BL252" s="417"/>
      <c r="BM252" s="419"/>
      <c r="BN252" s="426" t="str">
        <f t="shared" si="177"/>
        <v/>
      </c>
      <c r="BO252" s="427" t="str">
        <f t="shared" si="178"/>
        <v/>
      </c>
      <c r="BP252" s="428" t="str">
        <f t="shared" si="179"/>
        <v/>
      </c>
      <c r="BQ252" s="178"/>
      <c r="BR252" s="417"/>
      <c r="BS252" s="419"/>
      <c r="BT252" s="198"/>
      <c r="BU252" s="177"/>
      <c r="BV252" s="177"/>
      <c r="BW252" s="417"/>
      <c r="BX252" s="417"/>
      <c r="BY252" s="468"/>
      <c r="BZ252" s="178"/>
      <c r="CA252" s="177"/>
      <c r="CB252" s="177"/>
      <c r="CC252" s="177"/>
      <c r="CD252" s="177"/>
      <c r="CE252" s="177"/>
      <c r="CF252" s="417"/>
      <c r="CG252" s="468"/>
      <c r="CH252" s="178"/>
      <c r="CI252" s="177"/>
      <c r="CJ252" s="177"/>
      <c r="CK252" s="177"/>
      <c r="CL252" s="177"/>
      <c r="CM252" s="177"/>
      <c r="CN252" s="417"/>
      <c r="CO252" s="468"/>
      <c r="CP252" s="420"/>
      <c r="CQ252" s="421"/>
      <c r="CR252" s="421" t="str">
        <f t="shared" si="200"/>
        <v/>
      </c>
      <c r="CS252" s="421" t="str">
        <f t="shared" si="201"/>
        <v/>
      </c>
      <c r="CT252" s="421" t="str">
        <f t="shared" si="202"/>
        <v/>
      </c>
      <c r="CU252" s="421" t="str">
        <f t="shared" si="203"/>
        <v/>
      </c>
      <c r="CV252" s="421" t="str">
        <f t="shared" si="204"/>
        <v/>
      </c>
      <c r="CW252" s="429" t="str">
        <f t="shared" si="205"/>
        <v/>
      </c>
      <c r="CX252" s="449"/>
      <c r="CY252" s="417"/>
      <c r="CZ252" s="468"/>
      <c r="DA252" s="432"/>
      <c r="DB252" s="417"/>
      <c r="DC252" s="419"/>
      <c r="DD252" s="430" t="str">
        <f t="shared" si="206"/>
        <v/>
      </c>
      <c r="DE252" s="431" t="str">
        <f t="shared" si="207"/>
        <v/>
      </c>
      <c r="DF252" s="428" t="str">
        <f t="shared" si="208"/>
        <v/>
      </c>
      <c r="DG252" s="450"/>
      <c r="DH252" s="417"/>
      <c r="DI252" s="468"/>
      <c r="DJ252" s="432"/>
      <c r="DK252" s="417"/>
      <c r="DL252" s="419"/>
      <c r="DM252" s="432"/>
      <c r="DN252" s="417"/>
      <c r="DO252" s="468"/>
      <c r="DP252" s="430" t="str">
        <f t="shared" si="180"/>
        <v/>
      </c>
      <c r="DQ252" s="431" t="str">
        <f t="shared" si="181"/>
        <v/>
      </c>
      <c r="DR252" s="428" t="str">
        <f t="shared" si="182"/>
        <v/>
      </c>
      <c r="DS252" s="432"/>
      <c r="DT252" s="417"/>
      <c r="DU252" s="197"/>
      <c r="DV252" s="410"/>
      <c r="DW252" s="669" t="b">
        <f t="shared" si="211"/>
        <v>0</v>
      </c>
      <c r="DX252" s="663" t="b">
        <f t="shared" si="212"/>
        <v>0</v>
      </c>
      <c r="DY252" s="666" t="b">
        <f t="shared" si="213"/>
        <v>1</v>
      </c>
      <c r="DZ252" s="663" t="b">
        <f t="shared" si="214"/>
        <v>0</v>
      </c>
      <c r="EA252" s="663" t="b">
        <f t="shared" si="215"/>
        <v>0</v>
      </c>
      <c r="EB252" s="666" t="b">
        <f t="shared" si="216"/>
        <v>1</v>
      </c>
      <c r="EC252" s="663" t="b">
        <f t="shared" si="217"/>
        <v>0</v>
      </c>
      <c r="ED252" s="663" t="b">
        <f t="shared" si="183"/>
        <v>0</v>
      </c>
      <c r="EE252" s="666" t="b">
        <f t="shared" si="218"/>
        <v>1</v>
      </c>
      <c r="EF252" s="665" t="b">
        <f t="shared" si="219"/>
        <v>0</v>
      </c>
      <c r="EG252" s="663" t="b">
        <f t="shared" si="220"/>
        <v>0</v>
      </c>
      <c r="EH252" s="666" t="b">
        <f t="shared" si="221"/>
        <v>1</v>
      </c>
      <c r="EI252" s="663" t="b">
        <f t="shared" si="222"/>
        <v>0</v>
      </c>
      <c r="EJ252" s="663" t="b">
        <f t="shared" si="223"/>
        <v>0</v>
      </c>
      <c r="EK252" s="666" t="b">
        <f t="shared" si="224"/>
        <v>1</v>
      </c>
      <c r="EL252" s="663" t="b">
        <f t="shared" si="225"/>
        <v>0</v>
      </c>
      <c r="EM252" s="663" t="b">
        <f t="shared" si="184"/>
        <v>0</v>
      </c>
      <c r="EN252" s="666" t="b">
        <f t="shared" si="226"/>
        <v>1</v>
      </c>
      <c r="EO252" s="401"/>
    </row>
    <row r="253" spans="1:145">
      <c r="A253" s="520" t="s">
        <v>517</v>
      </c>
      <c r="B253" s="511" t="s">
        <v>565</v>
      </c>
      <c r="C253" s="510">
        <v>160001</v>
      </c>
      <c r="D253" s="512">
        <v>14</v>
      </c>
      <c r="E253" s="414"/>
      <c r="F253" s="416"/>
      <c r="G253" s="416"/>
      <c r="H253" s="416"/>
      <c r="I253" s="417"/>
      <c r="J253" s="417"/>
      <c r="K253" s="419"/>
      <c r="L253" s="414"/>
      <c r="M253" s="416"/>
      <c r="N253" s="416"/>
      <c r="O253" s="448"/>
      <c r="P253" s="448"/>
      <c r="Q253" s="416"/>
      <c r="R253" s="416"/>
      <c r="S253" s="416"/>
      <c r="T253" s="416"/>
      <c r="U253" s="416"/>
      <c r="V253" s="417"/>
      <c r="W253" s="419"/>
      <c r="X253" s="414"/>
      <c r="Y253" s="416"/>
      <c r="Z253" s="416"/>
      <c r="AA253" s="448"/>
      <c r="AB253" s="448"/>
      <c r="AC253" s="416"/>
      <c r="AD253" s="416"/>
      <c r="AE253" s="416"/>
      <c r="AF253" s="416"/>
      <c r="AG253" s="416"/>
      <c r="AH253" s="417"/>
      <c r="AI253" s="419"/>
      <c r="AJ253" s="420" t="str">
        <f t="shared" si="185"/>
        <v xml:space="preserve"> </v>
      </c>
      <c r="AK253" s="421" t="str">
        <f t="shared" si="186"/>
        <v xml:space="preserve"> </v>
      </c>
      <c r="AL253" s="421" t="str">
        <f t="shared" si="187"/>
        <v xml:space="preserve"> </v>
      </c>
      <c r="AM253" s="421" t="str">
        <f t="shared" si="188"/>
        <v xml:space="preserve"> </v>
      </c>
      <c r="AN253" s="421" t="str">
        <f t="shared" si="189"/>
        <v xml:space="preserve"> </v>
      </c>
      <c r="AO253" s="421" t="str">
        <f t="shared" si="190"/>
        <v xml:space="preserve"> </v>
      </c>
      <c r="AP253" s="421" t="str">
        <f t="shared" si="191"/>
        <v xml:space="preserve"> </v>
      </c>
      <c r="AQ253" s="421" t="str">
        <f t="shared" si="192"/>
        <v xml:space="preserve"> </v>
      </c>
      <c r="AR253" s="421" t="str">
        <f t="shared" si="193"/>
        <v xml:space="preserve"> </v>
      </c>
      <c r="AS253" s="421" t="str">
        <f t="shared" si="194"/>
        <v xml:space="preserve"> </v>
      </c>
      <c r="AT253" s="421" t="str">
        <f t="shared" si="195"/>
        <v xml:space="preserve"> </v>
      </c>
      <c r="AU253" s="422" t="str">
        <f t="shared" si="196"/>
        <v xml:space="preserve"> </v>
      </c>
      <c r="AV253" s="423"/>
      <c r="AW253" s="417"/>
      <c r="AX253" s="419"/>
      <c r="AY253" s="414"/>
      <c r="AZ253" s="417"/>
      <c r="BA253" s="419"/>
      <c r="BB253" s="420" t="str">
        <f t="shared" si="197"/>
        <v xml:space="preserve"> </v>
      </c>
      <c r="BC253" s="421" t="str">
        <f t="shared" si="198"/>
        <v xml:space="preserve"> </v>
      </c>
      <c r="BD253" s="422" t="str">
        <f t="shared" si="199"/>
        <v xml:space="preserve"> </v>
      </c>
      <c r="BE253" s="176"/>
      <c r="BF253" s="417"/>
      <c r="BG253" s="419"/>
      <c r="BH253" s="178"/>
      <c r="BI253" s="417"/>
      <c r="BJ253" s="419"/>
      <c r="BK253" s="178"/>
      <c r="BL253" s="417"/>
      <c r="BM253" s="419"/>
      <c r="BN253" s="426" t="str">
        <f t="shared" si="177"/>
        <v/>
      </c>
      <c r="BO253" s="427" t="str">
        <f t="shared" si="178"/>
        <v/>
      </c>
      <c r="BP253" s="428" t="str">
        <f t="shared" si="179"/>
        <v/>
      </c>
      <c r="BQ253" s="178"/>
      <c r="BR253" s="417"/>
      <c r="BS253" s="419"/>
      <c r="BT253" s="198"/>
      <c r="BU253" s="177"/>
      <c r="BV253" s="177"/>
      <c r="BW253" s="417"/>
      <c r="BX253" s="417"/>
      <c r="BY253" s="468"/>
      <c r="BZ253" s="178"/>
      <c r="CA253" s="177"/>
      <c r="CB253" s="177"/>
      <c r="CC253" s="177"/>
      <c r="CD253" s="177"/>
      <c r="CE253" s="177"/>
      <c r="CF253" s="417"/>
      <c r="CG253" s="468"/>
      <c r="CH253" s="178"/>
      <c r="CI253" s="177"/>
      <c r="CJ253" s="177"/>
      <c r="CK253" s="177"/>
      <c r="CL253" s="177"/>
      <c r="CM253" s="177"/>
      <c r="CN253" s="417"/>
      <c r="CO253" s="468"/>
      <c r="CP253" s="420"/>
      <c r="CQ253" s="421"/>
      <c r="CR253" s="421" t="str">
        <f t="shared" si="200"/>
        <v/>
      </c>
      <c r="CS253" s="421" t="str">
        <f t="shared" si="201"/>
        <v/>
      </c>
      <c r="CT253" s="421" t="str">
        <f t="shared" si="202"/>
        <v/>
      </c>
      <c r="CU253" s="421" t="str">
        <f t="shared" si="203"/>
        <v/>
      </c>
      <c r="CV253" s="421" t="str">
        <f t="shared" si="204"/>
        <v/>
      </c>
      <c r="CW253" s="429" t="str">
        <f t="shared" si="205"/>
        <v/>
      </c>
      <c r="CX253" s="449"/>
      <c r="CY253" s="417"/>
      <c r="CZ253" s="468"/>
      <c r="DA253" s="432"/>
      <c r="DB253" s="417"/>
      <c r="DC253" s="419"/>
      <c r="DD253" s="430" t="str">
        <f t="shared" si="206"/>
        <v/>
      </c>
      <c r="DE253" s="431" t="str">
        <f t="shared" si="207"/>
        <v/>
      </c>
      <c r="DF253" s="428" t="str">
        <f t="shared" si="208"/>
        <v/>
      </c>
      <c r="DG253" s="450"/>
      <c r="DH253" s="417"/>
      <c r="DI253" s="468"/>
      <c r="DJ253" s="432"/>
      <c r="DK253" s="417"/>
      <c r="DL253" s="419"/>
      <c r="DM253" s="432"/>
      <c r="DN253" s="417"/>
      <c r="DO253" s="468"/>
      <c r="DP253" s="430" t="str">
        <f t="shared" si="180"/>
        <v/>
      </c>
      <c r="DQ253" s="431" t="str">
        <f t="shared" si="181"/>
        <v/>
      </c>
      <c r="DR253" s="428" t="str">
        <f t="shared" si="182"/>
        <v/>
      </c>
      <c r="DS253" s="432"/>
      <c r="DT253" s="417"/>
      <c r="DU253" s="197"/>
      <c r="DV253" s="410"/>
      <c r="DW253" s="669" t="b">
        <f t="shared" si="211"/>
        <v>0</v>
      </c>
      <c r="DX253" s="663" t="b">
        <f t="shared" si="212"/>
        <v>0</v>
      </c>
      <c r="DY253" s="666" t="b">
        <f t="shared" si="213"/>
        <v>1</v>
      </c>
      <c r="DZ253" s="663" t="b">
        <f t="shared" si="214"/>
        <v>0</v>
      </c>
      <c r="EA253" s="663" t="b">
        <f t="shared" si="215"/>
        <v>0</v>
      </c>
      <c r="EB253" s="666" t="b">
        <f t="shared" si="216"/>
        <v>1</v>
      </c>
      <c r="EC253" s="663" t="b">
        <f t="shared" si="217"/>
        <v>0</v>
      </c>
      <c r="ED253" s="663" t="b">
        <f t="shared" si="183"/>
        <v>0</v>
      </c>
      <c r="EE253" s="666" t="b">
        <f t="shared" si="218"/>
        <v>1</v>
      </c>
      <c r="EF253" s="665" t="b">
        <f t="shared" si="219"/>
        <v>0</v>
      </c>
      <c r="EG253" s="663" t="b">
        <f t="shared" si="220"/>
        <v>0</v>
      </c>
      <c r="EH253" s="666" t="b">
        <f t="shared" si="221"/>
        <v>1</v>
      </c>
      <c r="EI253" s="663" t="b">
        <f t="shared" si="222"/>
        <v>0</v>
      </c>
      <c r="EJ253" s="663" t="b">
        <f t="shared" si="223"/>
        <v>0</v>
      </c>
      <c r="EK253" s="666" t="b">
        <f t="shared" si="224"/>
        <v>1</v>
      </c>
      <c r="EL253" s="663" t="b">
        <f t="shared" si="225"/>
        <v>0</v>
      </c>
      <c r="EM253" s="663" t="b">
        <f t="shared" si="184"/>
        <v>0</v>
      </c>
      <c r="EN253" s="666" t="b">
        <f t="shared" si="226"/>
        <v>1</v>
      </c>
      <c r="EO253" s="401"/>
    </row>
    <row r="254" spans="1:145">
      <c r="A254" s="520" t="s">
        <v>517</v>
      </c>
      <c r="B254" s="511" t="s">
        <v>566</v>
      </c>
      <c r="C254" s="510">
        <v>160010</v>
      </c>
      <c r="D254" s="512">
        <v>14</v>
      </c>
      <c r="E254" s="414"/>
      <c r="F254" s="416"/>
      <c r="G254" s="416"/>
      <c r="H254" s="416"/>
      <c r="I254" s="417"/>
      <c r="J254" s="417"/>
      <c r="K254" s="419"/>
      <c r="L254" s="414"/>
      <c r="M254" s="416"/>
      <c r="N254" s="416"/>
      <c r="O254" s="448"/>
      <c r="P254" s="448"/>
      <c r="Q254" s="416"/>
      <c r="R254" s="416"/>
      <c r="S254" s="416"/>
      <c r="T254" s="416"/>
      <c r="U254" s="416"/>
      <c r="V254" s="417"/>
      <c r="W254" s="419"/>
      <c r="X254" s="414"/>
      <c r="Y254" s="416"/>
      <c r="Z254" s="416"/>
      <c r="AA254" s="448"/>
      <c r="AB254" s="448"/>
      <c r="AC254" s="416"/>
      <c r="AD254" s="416"/>
      <c r="AE254" s="416"/>
      <c r="AF254" s="416"/>
      <c r="AG254" s="416"/>
      <c r="AH254" s="417"/>
      <c r="AI254" s="419"/>
      <c r="AJ254" s="420" t="str">
        <f t="shared" si="185"/>
        <v xml:space="preserve"> </v>
      </c>
      <c r="AK254" s="421" t="str">
        <f t="shared" si="186"/>
        <v xml:space="preserve"> </v>
      </c>
      <c r="AL254" s="421" t="str">
        <f t="shared" si="187"/>
        <v xml:space="preserve"> </v>
      </c>
      <c r="AM254" s="421" t="str">
        <f t="shared" si="188"/>
        <v xml:space="preserve"> </v>
      </c>
      <c r="AN254" s="421" t="str">
        <f t="shared" si="189"/>
        <v xml:space="preserve"> </v>
      </c>
      <c r="AO254" s="421" t="str">
        <f t="shared" si="190"/>
        <v xml:space="preserve"> </v>
      </c>
      <c r="AP254" s="421" t="str">
        <f t="shared" si="191"/>
        <v xml:space="preserve"> </v>
      </c>
      <c r="AQ254" s="421" t="str">
        <f t="shared" si="192"/>
        <v xml:space="preserve"> </v>
      </c>
      <c r="AR254" s="421" t="str">
        <f t="shared" si="193"/>
        <v xml:space="preserve"> </v>
      </c>
      <c r="AS254" s="421" t="str">
        <f t="shared" si="194"/>
        <v xml:space="preserve"> </v>
      </c>
      <c r="AT254" s="421" t="str">
        <f t="shared" si="195"/>
        <v xml:space="preserve"> </v>
      </c>
      <c r="AU254" s="422" t="str">
        <f t="shared" si="196"/>
        <v xml:space="preserve"> </v>
      </c>
      <c r="AV254" s="423"/>
      <c r="AW254" s="417"/>
      <c r="AX254" s="419"/>
      <c r="AY254" s="414"/>
      <c r="AZ254" s="417"/>
      <c r="BA254" s="419"/>
      <c r="BB254" s="420" t="str">
        <f t="shared" si="197"/>
        <v xml:space="preserve"> </v>
      </c>
      <c r="BC254" s="421" t="str">
        <f t="shared" si="198"/>
        <v xml:space="preserve"> </v>
      </c>
      <c r="BD254" s="422" t="str">
        <f t="shared" si="199"/>
        <v xml:space="preserve"> </v>
      </c>
      <c r="BE254" s="176"/>
      <c r="BF254" s="417"/>
      <c r="BG254" s="419"/>
      <c r="BH254" s="178"/>
      <c r="BI254" s="417"/>
      <c r="BJ254" s="419"/>
      <c r="BK254" s="178"/>
      <c r="BL254" s="417"/>
      <c r="BM254" s="419"/>
      <c r="BN254" s="426" t="str">
        <f t="shared" si="177"/>
        <v/>
      </c>
      <c r="BO254" s="427" t="str">
        <f t="shared" si="178"/>
        <v/>
      </c>
      <c r="BP254" s="428" t="str">
        <f t="shared" si="179"/>
        <v/>
      </c>
      <c r="BQ254" s="178"/>
      <c r="BR254" s="417"/>
      <c r="BS254" s="419"/>
      <c r="BT254" s="198"/>
      <c r="BU254" s="177"/>
      <c r="BV254" s="177"/>
      <c r="BW254" s="417"/>
      <c r="BX254" s="417"/>
      <c r="BY254" s="468"/>
      <c r="BZ254" s="178"/>
      <c r="CA254" s="177"/>
      <c r="CB254" s="177"/>
      <c r="CC254" s="177"/>
      <c r="CD254" s="177"/>
      <c r="CE254" s="177"/>
      <c r="CF254" s="417"/>
      <c r="CG254" s="468"/>
      <c r="CH254" s="178"/>
      <c r="CI254" s="177"/>
      <c r="CJ254" s="177"/>
      <c r="CK254" s="177"/>
      <c r="CL254" s="177"/>
      <c r="CM254" s="177"/>
      <c r="CN254" s="417"/>
      <c r="CO254" s="468"/>
      <c r="CP254" s="420"/>
      <c r="CQ254" s="421"/>
      <c r="CR254" s="421" t="str">
        <f t="shared" si="200"/>
        <v/>
      </c>
      <c r="CS254" s="421" t="str">
        <f t="shared" si="201"/>
        <v/>
      </c>
      <c r="CT254" s="421" t="str">
        <f t="shared" si="202"/>
        <v/>
      </c>
      <c r="CU254" s="421" t="str">
        <f t="shared" si="203"/>
        <v/>
      </c>
      <c r="CV254" s="421" t="str">
        <f t="shared" si="204"/>
        <v/>
      </c>
      <c r="CW254" s="429" t="str">
        <f t="shared" si="205"/>
        <v/>
      </c>
      <c r="CX254" s="449"/>
      <c r="CY254" s="417"/>
      <c r="CZ254" s="468"/>
      <c r="DA254" s="432"/>
      <c r="DB254" s="417"/>
      <c r="DC254" s="419"/>
      <c r="DD254" s="430" t="str">
        <f t="shared" si="206"/>
        <v/>
      </c>
      <c r="DE254" s="431" t="str">
        <f t="shared" si="207"/>
        <v/>
      </c>
      <c r="DF254" s="428" t="str">
        <f t="shared" si="208"/>
        <v/>
      </c>
      <c r="DG254" s="450"/>
      <c r="DH254" s="417"/>
      <c r="DI254" s="468"/>
      <c r="DJ254" s="432"/>
      <c r="DK254" s="417"/>
      <c r="DL254" s="419"/>
      <c r="DM254" s="432"/>
      <c r="DN254" s="417"/>
      <c r="DO254" s="468"/>
      <c r="DP254" s="430" t="str">
        <f t="shared" si="180"/>
        <v/>
      </c>
      <c r="DQ254" s="431" t="str">
        <f t="shared" si="181"/>
        <v/>
      </c>
      <c r="DR254" s="428" t="str">
        <f t="shared" si="182"/>
        <v/>
      </c>
      <c r="DS254" s="432"/>
      <c r="DT254" s="417"/>
      <c r="DU254" s="197"/>
      <c r="DV254" s="410"/>
      <c r="DW254" s="669" t="b">
        <f t="shared" si="211"/>
        <v>0</v>
      </c>
      <c r="DX254" s="663" t="b">
        <f t="shared" si="212"/>
        <v>0</v>
      </c>
      <c r="DY254" s="666" t="b">
        <f t="shared" si="213"/>
        <v>1</v>
      </c>
      <c r="DZ254" s="663" t="b">
        <f t="shared" si="214"/>
        <v>0</v>
      </c>
      <c r="EA254" s="663" t="b">
        <f t="shared" si="215"/>
        <v>0</v>
      </c>
      <c r="EB254" s="666" t="b">
        <f t="shared" si="216"/>
        <v>1</v>
      </c>
      <c r="EC254" s="663" t="b">
        <f t="shared" si="217"/>
        <v>0</v>
      </c>
      <c r="ED254" s="663" t="b">
        <f t="shared" si="183"/>
        <v>0</v>
      </c>
      <c r="EE254" s="666" t="b">
        <f t="shared" si="218"/>
        <v>1</v>
      </c>
      <c r="EF254" s="665" t="b">
        <f t="shared" si="219"/>
        <v>0</v>
      </c>
      <c r="EG254" s="663" t="b">
        <f t="shared" si="220"/>
        <v>0</v>
      </c>
      <c r="EH254" s="666" t="b">
        <f t="shared" si="221"/>
        <v>1</v>
      </c>
      <c r="EI254" s="663" t="b">
        <f t="shared" si="222"/>
        <v>0</v>
      </c>
      <c r="EJ254" s="663" t="b">
        <f t="shared" si="223"/>
        <v>0</v>
      </c>
      <c r="EK254" s="666" t="b">
        <f t="shared" si="224"/>
        <v>1</v>
      </c>
      <c r="EL254" s="663" t="b">
        <f t="shared" si="225"/>
        <v>0</v>
      </c>
      <c r="EM254" s="663" t="b">
        <f t="shared" si="184"/>
        <v>0</v>
      </c>
      <c r="EN254" s="666" t="b">
        <f t="shared" si="226"/>
        <v>1</v>
      </c>
      <c r="EO254" s="401"/>
    </row>
    <row r="255" spans="1:145">
      <c r="A255" s="520" t="s">
        <v>517</v>
      </c>
      <c r="B255" s="511" t="s">
        <v>567</v>
      </c>
      <c r="C255" s="510">
        <v>160047</v>
      </c>
      <c r="D255" s="512">
        <v>14</v>
      </c>
      <c r="E255" s="414"/>
      <c r="F255" s="416"/>
      <c r="G255" s="416"/>
      <c r="H255" s="416"/>
      <c r="I255" s="417"/>
      <c r="J255" s="417"/>
      <c r="K255" s="419"/>
      <c r="L255" s="414"/>
      <c r="M255" s="416"/>
      <c r="N255" s="416"/>
      <c r="O255" s="448"/>
      <c r="P255" s="448"/>
      <c r="Q255" s="416"/>
      <c r="R255" s="416"/>
      <c r="S255" s="416"/>
      <c r="T255" s="416"/>
      <c r="U255" s="416"/>
      <c r="V255" s="417"/>
      <c r="W255" s="419"/>
      <c r="X255" s="414"/>
      <c r="Y255" s="416"/>
      <c r="Z255" s="416"/>
      <c r="AA255" s="448"/>
      <c r="AB255" s="448"/>
      <c r="AC255" s="416"/>
      <c r="AD255" s="416"/>
      <c r="AE255" s="416"/>
      <c r="AF255" s="416"/>
      <c r="AG255" s="416"/>
      <c r="AH255" s="417"/>
      <c r="AI255" s="419"/>
      <c r="AJ255" s="420" t="str">
        <f t="shared" si="185"/>
        <v xml:space="preserve"> </v>
      </c>
      <c r="AK255" s="421" t="str">
        <f t="shared" si="186"/>
        <v xml:space="preserve"> </v>
      </c>
      <c r="AL255" s="421" t="str">
        <f t="shared" si="187"/>
        <v xml:space="preserve"> </v>
      </c>
      <c r="AM255" s="421" t="str">
        <f t="shared" si="188"/>
        <v xml:space="preserve"> </v>
      </c>
      <c r="AN255" s="421" t="str">
        <f t="shared" si="189"/>
        <v xml:space="preserve"> </v>
      </c>
      <c r="AO255" s="421" t="str">
        <f t="shared" si="190"/>
        <v xml:space="preserve"> </v>
      </c>
      <c r="AP255" s="421" t="str">
        <f t="shared" si="191"/>
        <v xml:space="preserve"> </v>
      </c>
      <c r="AQ255" s="421" t="str">
        <f t="shared" si="192"/>
        <v xml:space="preserve"> </v>
      </c>
      <c r="AR255" s="421" t="str">
        <f t="shared" si="193"/>
        <v xml:space="preserve"> </v>
      </c>
      <c r="AS255" s="421" t="str">
        <f t="shared" si="194"/>
        <v xml:space="preserve"> </v>
      </c>
      <c r="AT255" s="421" t="str">
        <f t="shared" si="195"/>
        <v xml:space="preserve"> </v>
      </c>
      <c r="AU255" s="422" t="str">
        <f t="shared" si="196"/>
        <v xml:space="preserve"> </v>
      </c>
      <c r="AV255" s="423"/>
      <c r="AW255" s="417"/>
      <c r="AX255" s="419"/>
      <c r="AY255" s="414"/>
      <c r="AZ255" s="417"/>
      <c r="BA255" s="419"/>
      <c r="BB255" s="420" t="str">
        <f t="shared" si="197"/>
        <v xml:space="preserve"> </v>
      </c>
      <c r="BC255" s="421" t="str">
        <f t="shared" si="198"/>
        <v xml:space="preserve"> </v>
      </c>
      <c r="BD255" s="422" t="str">
        <f t="shared" si="199"/>
        <v xml:space="preserve"> </v>
      </c>
      <c r="BE255" s="176"/>
      <c r="BF255" s="417"/>
      <c r="BG255" s="419"/>
      <c r="BH255" s="178"/>
      <c r="BI255" s="417"/>
      <c r="BJ255" s="419"/>
      <c r="BK255" s="178"/>
      <c r="BL255" s="417"/>
      <c r="BM255" s="419"/>
      <c r="BN255" s="426" t="str">
        <f t="shared" si="177"/>
        <v/>
      </c>
      <c r="BO255" s="427" t="str">
        <f t="shared" si="178"/>
        <v/>
      </c>
      <c r="BP255" s="428" t="str">
        <f t="shared" si="179"/>
        <v/>
      </c>
      <c r="BQ255" s="178"/>
      <c r="BR255" s="417"/>
      <c r="BS255" s="419"/>
      <c r="BT255" s="198"/>
      <c r="BU255" s="177"/>
      <c r="BV255" s="177"/>
      <c r="BW255" s="417"/>
      <c r="BX255" s="417"/>
      <c r="BY255" s="468"/>
      <c r="BZ255" s="178"/>
      <c r="CA255" s="177"/>
      <c r="CB255" s="177"/>
      <c r="CC255" s="177"/>
      <c r="CD255" s="177"/>
      <c r="CE255" s="177"/>
      <c r="CF255" s="417"/>
      <c r="CG255" s="468"/>
      <c r="CH255" s="178"/>
      <c r="CI255" s="177"/>
      <c r="CJ255" s="177"/>
      <c r="CK255" s="177"/>
      <c r="CL255" s="177"/>
      <c r="CM255" s="177"/>
      <c r="CN255" s="417"/>
      <c r="CO255" s="468"/>
      <c r="CP255" s="420"/>
      <c r="CQ255" s="421"/>
      <c r="CR255" s="421" t="str">
        <f t="shared" si="200"/>
        <v/>
      </c>
      <c r="CS255" s="421" t="str">
        <f t="shared" si="201"/>
        <v/>
      </c>
      <c r="CT255" s="421" t="str">
        <f t="shared" si="202"/>
        <v/>
      </c>
      <c r="CU255" s="421" t="str">
        <f t="shared" si="203"/>
        <v/>
      </c>
      <c r="CV255" s="421" t="str">
        <f t="shared" si="204"/>
        <v/>
      </c>
      <c r="CW255" s="429" t="str">
        <f t="shared" si="205"/>
        <v/>
      </c>
      <c r="CX255" s="449"/>
      <c r="CY255" s="417"/>
      <c r="CZ255" s="468"/>
      <c r="DA255" s="432"/>
      <c r="DB255" s="417"/>
      <c r="DC255" s="419"/>
      <c r="DD255" s="430" t="str">
        <f t="shared" si="206"/>
        <v/>
      </c>
      <c r="DE255" s="431" t="str">
        <f t="shared" si="207"/>
        <v/>
      </c>
      <c r="DF255" s="428" t="str">
        <f t="shared" si="208"/>
        <v/>
      </c>
      <c r="DG255" s="450"/>
      <c r="DH255" s="417"/>
      <c r="DI255" s="468"/>
      <c r="DJ255" s="432"/>
      <c r="DK255" s="417"/>
      <c r="DL255" s="419"/>
      <c r="DM255" s="432"/>
      <c r="DN255" s="417"/>
      <c r="DO255" s="468"/>
      <c r="DP255" s="430" t="str">
        <f t="shared" si="180"/>
        <v/>
      </c>
      <c r="DQ255" s="431" t="str">
        <f t="shared" si="181"/>
        <v/>
      </c>
      <c r="DR255" s="428" t="str">
        <f t="shared" si="182"/>
        <v/>
      </c>
      <c r="DS255" s="432"/>
      <c r="DT255" s="417"/>
      <c r="DU255" s="197"/>
      <c r="DV255" s="410"/>
      <c r="DW255" s="669" t="b">
        <f t="shared" si="211"/>
        <v>0</v>
      </c>
      <c r="DX255" s="663" t="b">
        <f t="shared" si="212"/>
        <v>0</v>
      </c>
      <c r="DY255" s="666" t="b">
        <f t="shared" si="213"/>
        <v>1</v>
      </c>
      <c r="DZ255" s="663" t="b">
        <f t="shared" si="214"/>
        <v>0</v>
      </c>
      <c r="EA255" s="663" t="b">
        <f t="shared" si="215"/>
        <v>0</v>
      </c>
      <c r="EB255" s="666" t="b">
        <f t="shared" si="216"/>
        <v>1</v>
      </c>
      <c r="EC255" s="663" t="b">
        <f t="shared" si="217"/>
        <v>0</v>
      </c>
      <c r="ED255" s="663" t="b">
        <f t="shared" si="183"/>
        <v>0</v>
      </c>
      <c r="EE255" s="666" t="b">
        <f t="shared" si="218"/>
        <v>1</v>
      </c>
      <c r="EF255" s="665" t="b">
        <f t="shared" si="219"/>
        <v>0</v>
      </c>
      <c r="EG255" s="663" t="b">
        <f t="shared" si="220"/>
        <v>0</v>
      </c>
      <c r="EH255" s="666" t="b">
        <f t="shared" si="221"/>
        <v>1</v>
      </c>
      <c r="EI255" s="663" t="b">
        <f t="shared" si="222"/>
        <v>0</v>
      </c>
      <c r="EJ255" s="663" t="b">
        <f t="shared" si="223"/>
        <v>0</v>
      </c>
      <c r="EK255" s="666" t="b">
        <f t="shared" si="224"/>
        <v>1</v>
      </c>
      <c r="EL255" s="663" t="b">
        <f t="shared" si="225"/>
        <v>0</v>
      </c>
      <c r="EM255" s="663" t="b">
        <f t="shared" si="184"/>
        <v>0</v>
      </c>
      <c r="EN255" s="666" t="b">
        <f t="shared" si="226"/>
        <v>1</v>
      </c>
      <c r="EO255" s="401"/>
    </row>
    <row r="256" spans="1:145">
      <c r="A256" s="520" t="s">
        <v>517</v>
      </c>
      <c r="B256" s="511" t="s">
        <v>568</v>
      </c>
      <c r="C256" s="510">
        <v>160311</v>
      </c>
      <c r="D256" s="512">
        <v>14</v>
      </c>
      <c r="E256" s="414"/>
      <c r="F256" s="416"/>
      <c r="G256" s="416"/>
      <c r="H256" s="416"/>
      <c r="I256" s="417"/>
      <c r="J256" s="417"/>
      <c r="K256" s="419"/>
      <c r="L256" s="414"/>
      <c r="M256" s="416"/>
      <c r="N256" s="416"/>
      <c r="O256" s="448"/>
      <c r="P256" s="448"/>
      <c r="Q256" s="416"/>
      <c r="R256" s="416"/>
      <c r="S256" s="416"/>
      <c r="T256" s="416"/>
      <c r="U256" s="416"/>
      <c r="V256" s="417"/>
      <c r="W256" s="419"/>
      <c r="X256" s="414"/>
      <c r="Y256" s="416"/>
      <c r="Z256" s="416"/>
      <c r="AA256" s="448"/>
      <c r="AB256" s="448"/>
      <c r="AC256" s="416"/>
      <c r="AD256" s="416"/>
      <c r="AE256" s="416"/>
      <c r="AF256" s="416"/>
      <c r="AG256" s="416"/>
      <c r="AH256" s="417"/>
      <c r="AI256" s="419"/>
      <c r="AJ256" s="420" t="str">
        <f t="shared" si="185"/>
        <v xml:space="preserve"> </v>
      </c>
      <c r="AK256" s="421" t="str">
        <f t="shared" si="186"/>
        <v xml:space="preserve"> </v>
      </c>
      <c r="AL256" s="421" t="str">
        <f t="shared" si="187"/>
        <v xml:space="preserve"> </v>
      </c>
      <c r="AM256" s="421" t="str">
        <f t="shared" si="188"/>
        <v xml:space="preserve"> </v>
      </c>
      <c r="AN256" s="421" t="str">
        <f t="shared" si="189"/>
        <v xml:space="preserve"> </v>
      </c>
      <c r="AO256" s="421" t="str">
        <f t="shared" si="190"/>
        <v xml:space="preserve"> </v>
      </c>
      <c r="AP256" s="421" t="str">
        <f t="shared" si="191"/>
        <v xml:space="preserve"> </v>
      </c>
      <c r="AQ256" s="421" t="str">
        <f t="shared" si="192"/>
        <v xml:space="preserve"> </v>
      </c>
      <c r="AR256" s="421" t="str">
        <f t="shared" si="193"/>
        <v xml:space="preserve"> </v>
      </c>
      <c r="AS256" s="421" t="str">
        <f t="shared" si="194"/>
        <v xml:space="preserve"> </v>
      </c>
      <c r="AT256" s="421" t="str">
        <f t="shared" si="195"/>
        <v xml:space="preserve"> </v>
      </c>
      <c r="AU256" s="422" t="str">
        <f t="shared" si="196"/>
        <v xml:space="preserve"> </v>
      </c>
      <c r="AV256" s="423"/>
      <c r="AW256" s="417"/>
      <c r="AX256" s="419"/>
      <c r="AY256" s="414"/>
      <c r="AZ256" s="417"/>
      <c r="BA256" s="419"/>
      <c r="BB256" s="420" t="str">
        <f t="shared" si="197"/>
        <v xml:space="preserve"> </v>
      </c>
      <c r="BC256" s="421" t="str">
        <f t="shared" si="198"/>
        <v xml:space="preserve"> </v>
      </c>
      <c r="BD256" s="422" t="str">
        <f t="shared" si="199"/>
        <v xml:space="preserve"> </v>
      </c>
      <c r="BE256" s="176"/>
      <c r="BF256" s="417"/>
      <c r="BG256" s="419"/>
      <c r="BH256" s="178"/>
      <c r="BI256" s="417"/>
      <c r="BJ256" s="419"/>
      <c r="BK256" s="178"/>
      <c r="BL256" s="417"/>
      <c r="BM256" s="419"/>
      <c r="BN256" s="426" t="str">
        <f t="shared" si="177"/>
        <v/>
      </c>
      <c r="BO256" s="427" t="str">
        <f t="shared" si="178"/>
        <v/>
      </c>
      <c r="BP256" s="428" t="str">
        <f t="shared" si="179"/>
        <v/>
      </c>
      <c r="BQ256" s="178"/>
      <c r="BR256" s="417"/>
      <c r="BS256" s="419"/>
      <c r="BT256" s="198"/>
      <c r="BU256" s="177"/>
      <c r="BV256" s="177"/>
      <c r="BW256" s="417"/>
      <c r="BX256" s="417"/>
      <c r="BY256" s="468"/>
      <c r="BZ256" s="178"/>
      <c r="CA256" s="177"/>
      <c r="CB256" s="177"/>
      <c r="CC256" s="177"/>
      <c r="CD256" s="177"/>
      <c r="CE256" s="177"/>
      <c r="CF256" s="417"/>
      <c r="CG256" s="468"/>
      <c r="CH256" s="178"/>
      <c r="CI256" s="177"/>
      <c r="CJ256" s="177"/>
      <c r="CK256" s="177"/>
      <c r="CL256" s="177"/>
      <c r="CM256" s="177"/>
      <c r="CN256" s="417"/>
      <c r="CO256" s="468"/>
      <c r="CP256" s="420"/>
      <c r="CQ256" s="421"/>
      <c r="CR256" s="421" t="str">
        <f t="shared" si="200"/>
        <v/>
      </c>
      <c r="CS256" s="421" t="str">
        <f t="shared" si="201"/>
        <v/>
      </c>
      <c r="CT256" s="421" t="str">
        <f t="shared" si="202"/>
        <v/>
      </c>
      <c r="CU256" s="421" t="str">
        <f t="shared" si="203"/>
        <v/>
      </c>
      <c r="CV256" s="421" t="str">
        <f t="shared" si="204"/>
        <v/>
      </c>
      <c r="CW256" s="429" t="str">
        <f t="shared" si="205"/>
        <v/>
      </c>
      <c r="CX256" s="449"/>
      <c r="CY256" s="417"/>
      <c r="CZ256" s="468"/>
      <c r="DA256" s="432"/>
      <c r="DB256" s="417"/>
      <c r="DC256" s="419"/>
      <c r="DD256" s="430" t="str">
        <f t="shared" si="206"/>
        <v/>
      </c>
      <c r="DE256" s="431" t="str">
        <f t="shared" si="207"/>
        <v/>
      </c>
      <c r="DF256" s="428" t="str">
        <f t="shared" si="208"/>
        <v/>
      </c>
      <c r="DG256" s="450"/>
      <c r="DH256" s="417"/>
      <c r="DI256" s="468"/>
      <c r="DJ256" s="432"/>
      <c r="DK256" s="417"/>
      <c r="DL256" s="419"/>
      <c r="DM256" s="432"/>
      <c r="DN256" s="417"/>
      <c r="DO256" s="468"/>
      <c r="DP256" s="430" t="str">
        <f t="shared" si="180"/>
        <v/>
      </c>
      <c r="DQ256" s="431" t="str">
        <f t="shared" si="181"/>
        <v/>
      </c>
      <c r="DR256" s="428" t="str">
        <f t="shared" si="182"/>
        <v/>
      </c>
      <c r="DS256" s="432"/>
      <c r="DT256" s="417"/>
      <c r="DU256" s="197"/>
      <c r="DV256" s="410"/>
      <c r="DW256" s="669" t="b">
        <f t="shared" si="211"/>
        <v>0</v>
      </c>
      <c r="DX256" s="663" t="b">
        <f t="shared" si="212"/>
        <v>0</v>
      </c>
      <c r="DY256" s="666" t="b">
        <f t="shared" si="213"/>
        <v>1</v>
      </c>
      <c r="DZ256" s="663" t="b">
        <f t="shared" si="214"/>
        <v>0</v>
      </c>
      <c r="EA256" s="663" t="b">
        <f t="shared" si="215"/>
        <v>0</v>
      </c>
      <c r="EB256" s="666" t="b">
        <f t="shared" si="216"/>
        <v>1</v>
      </c>
      <c r="EC256" s="663" t="b">
        <f t="shared" si="217"/>
        <v>0</v>
      </c>
      <c r="ED256" s="663" t="b">
        <f t="shared" si="183"/>
        <v>0</v>
      </c>
      <c r="EE256" s="666" t="b">
        <f t="shared" si="218"/>
        <v>1</v>
      </c>
      <c r="EF256" s="665" t="b">
        <f t="shared" si="219"/>
        <v>0</v>
      </c>
      <c r="EG256" s="663" t="b">
        <f t="shared" si="220"/>
        <v>0</v>
      </c>
      <c r="EH256" s="666" t="b">
        <f t="shared" si="221"/>
        <v>1</v>
      </c>
      <c r="EI256" s="663" t="b">
        <f t="shared" si="222"/>
        <v>0</v>
      </c>
      <c r="EJ256" s="663" t="b">
        <f t="shared" si="223"/>
        <v>0</v>
      </c>
      <c r="EK256" s="666" t="b">
        <f t="shared" si="224"/>
        <v>1</v>
      </c>
      <c r="EL256" s="663" t="b">
        <f t="shared" si="225"/>
        <v>0</v>
      </c>
      <c r="EM256" s="663" t="b">
        <f t="shared" si="184"/>
        <v>0</v>
      </c>
      <c r="EN256" s="666" t="b">
        <f t="shared" si="226"/>
        <v>1</v>
      </c>
      <c r="EO256" s="401"/>
    </row>
    <row r="257" spans="1:145">
      <c r="A257" s="520" t="s">
        <v>517</v>
      </c>
      <c r="B257" s="511" t="s">
        <v>569</v>
      </c>
      <c r="C257" s="510">
        <v>160366</v>
      </c>
      <c r="D257" s="512">
        <v>14</v>
      </c>
      <c r="E257" s="414"/>
      <c r="F257" s="416"/>
      <c r="G257" s="416"/>
      <c r="H257" s="416"/>
      <c r="I257" s="417"/>
      <c r="J257" s="417"/>
      <c r="K257" s="419"/>
      <c r="L257" s="414"/>
      <c r="M257" s="416"/>
      <c r="N257" s="416"/>
      <c r="O257" s="448"/>
      <c r="P257" s="448"/>
      <c r="Q257" s="416"/>
      <c r="R257" s="416"/>
      <c r="S257" s="416"/>
      <c r="T257" s="416"/>
      <c r="U257" s="416"/>
      <c r="V257" s="417"/>
      <c r="W257" s="419"/>
      <c r="X257" s="414"/>
      <c r="Y257" s="416"/>
      <c r="Z257" s="416"/>
      <c r="AA257" s="448"/>
      <c r="AB257" s="448"/>
      <c r="AC257" s="416"/>
      <c r="AD257" s="416"/>
      <c r="AE257" s="416"/>
      <c r="AF257" s="416"/>
      <c r="AG257" s="416"/>
      <c r="AH257" s="417"/>
      <c r="AI257" s="419"/>
      <c r="AJ257" s="420" t="str">
        <f t="shared" si="185"/>
        <v xml:space="preserve"> </v>
      </c>
      <c r="AK257" s="421" t="str">
        <f t="shared" si="186"/>
        <v xml:space="preserve"> </v>
      </c>
      <c r="AL257" s="421" t="str">
        <f t="shared" si="187"/>
        <v xml:space="preserve"> </v>
      </c>
      <c r="AM257" s="421" t="str">
        <f t="shared" si="188"/>
        <v xml:space="preserve"> </v>
      </c>
      <c r="AN257" s="421" t="str">
        <f t="shared" si="189"/>
        <v xml:space="preserve"> </v>
      </c>
      <c r="AO257" s="421" t="str">
        <f t="shared" si="190"/>
        <v xml:space="preserve"> </v>
      </c>
      <c r="AP257" s="421" t="str">
        <f t="shared" si="191"/>
        <v xml:space="preserve"> </v>
      </c>
      <c r="AQ257" s="421" t="str">
        <f t="shared" si="192"/>
        <v xml:space="preserve"> </v>
      </c>
      <c r="AR257" s="421" t="str">
        <f t="shared" si="193"/>
        <v xml:space="preserve"> </v>
      </c>
      <c r="AS257" s="421" t="str">
        <f t="shared" si="194"/>
        <v xml:space="preserve"> </v>
      </c>
      <c r="AT257" s="421" t="str">
        <f t="shared" si="195"/>
        <v xml:space="preserve"> </v>
      </c>
      <c r="AU257" s="422" t="str">
        <f t="shared" si="196"/>
        <v xml:space="preserve"> </v>
      </c>
      <c r="AV257" s="423"/>
      <c r="AW257" s="417"/>
      <c r="AX257" s="419"/>
      <c r="AY257" s="414"/>
      <c r="AZ257" s="417"/>
      <c r="BA257" s="419"/>
      <c r="BB257" s="420" t="str">
        <f t="shared" si="197"/>
        <v xml:space="preserve"> </v>
      </c>
      <c r="BC257" s="421" t="str">
        <f t="shared" si="198"/>
        <v xml:space="preserve"> </v>
      </c>
      <c r="BD257" s="422" t="str">
        <f t="shared" si="199"/>
        <v xml:space="preserve"> </v>
      </c>
      <c r="BE257" s="176"/>
      <c r="BF257" s="417"/>
      <c r="BG257" s="419"/>
      <c r="BH257" s="178"/>
      <c r="BI257" s="417"/>
      <c r="BJ257" s="419"/>
      <c r="BK257" s="178"/>
      <c r="BL257" s="417"/>
      <c r="BM257" s="419"/>
      <c r="BN257" s="426" t="str">
        <f t="shared" si="177"/>
        <v/>
      </c>
      <c r="BO257" s="427" t="str">
        <f t="shared" si="178"/>
        <v/>
      </c>
      <c r="BP257" s="428" t="str">
        <f t="shared" si="179"/>
        <v/>
      </c>
      <c r="BQ257" s="178"/>
      <c r="BR257" s="417"/>
      <c r="BS257" s="419"/>
      <c r="BT257" s="198"/>
      <c r="BU257" s="177"/>
      <c r="BV257" s="177"/>
      <c r="BW257" s="417"/>
      <c r="BX257" s="417"/>
      <c r="BY257" s="468"/>
      <c r="BZ257" s="178"/>
      <c r="CA257" s="177"/>
      <c r="CB257" s="177"/>
      <c r="CC257" s="177"/>
      <c r="CD257" s="177"/>
      <c r="CE257" s="177"/>
      <c r="CF257" s="417"/>
      <c r="CG257" s="468"/>
      <c r="CH257" s="178"/>
      <c r="CI257" s="177"/>
      <c r="CJ257" s="177"/>
      <c r="CK257" s="177"/>
      <c r="CL257" s="177"/>
      <c r="CM257" s="177"/>
      <c r="CN257" s="417"/>
      <c r="CO257" s="468"/>
      <c r="CP257" s="420"/>
      <c r="CQ257" s="421"/>
      <c r="CR257" s="421" t="str">
        <f t="shared" si="200"/>
        <v/>
      </c>
      <c r="CS257" s="421" t="str">
        <f t="shared" si="201"/>
        <v/>
      </c>
      <c r="CT257" s="421" t="str">
        <f t="shared" si="202"/>
        <v/>
      </c>
      <c r="CU257" s="421" t="str">
        <f t="shared" si="203"/>
        <v/>
      </c>
      <c r="CV257" s="421" t="str">
        <f t="shared" si="204"/>
        <v/>
      </c>
      <c r="CW257" s="429" t="str">
        <f t="shared" si="205"/>
        <v/>
      </c>
      <c r="CX257" s="449"/>
      <c r="CY257" s="417"/>
      <c r="CZ257" s="468"/>
      <c r="DA257" s="432"/>
      <c r="DB257" s="417"/>
      <c r="DC257" s="419"/>
      <c r="DD257" s="430" t="str">
        <f t="shared" si="206"/>
        <v/>
      </c>
      <c r="DE257" s="431" t="str">
        <f t="shared" si="207"/>
        <v/>
      </c>
      <c r="DF257" s="428" t="str">
        <f t="shared" si="208"/>
        <v/>
      </c>
      <c r="DG257" s="450"/>
      <c r="DH257" s="417"/>
      <c r="DI257" s="468"/>
      <c r="DJ257" s="432"/>
      <c r="DK257" s="417"/>
      <c r="DL257" s="419"/>
      <c r="DM257" s="432"/>
      <c r="DN257" s="417"/>
      <c r="DO257" s="468"/>
      <c r="DP257" s="430" t="str">
        <f t="shared" si="180"/>
        <v/>
      </c>
      <c r="DQ257" s="431" t="str">
        <f t="shared" si="181"/>
        <v/>
      </c>
      <c r="DR257" s="428" t="str">
        <f t="shared" si="182"/>
        <v/>
      </c>
      <c r="DS257" s="432"/>
      <c r="DT257" s="417"/>
      <c r="DU257" s="197"/>
      <c r="DV257" s="410"/>
      <c r="DW257" s="669" t="b">
        <f t="shared" si="211"/>
        <v>0</v>
      </c>
      <c r="DX257" s="663" t="b">
        <f t="shared" si="212"/>
        <v>0</v>
      </c>
      <c r="DY257" s="666" t="b">
        <f t="shared" si="213"/>
        <v>1</v>
      </c>
      <c r="DZ257" s="663" t="b">
        <f t="shared" si="214"/>
        <v>0</v>
      </c>
      <c r="EA257" s="663" t="b">
        <f t="shared" si="215"/>
        <v>0</v>
      </c>
      <c r="EB257" s="666" t="b">
        <f t="shared" si="216"/>
        <v>1</v>
      </c>
      <c r="EC257" s="663" t="b">
        <f t="shared" si="217"/>
        <v>0</v>
      </c>
      <c r="ED257" s="663" t="b">
        <f t="shared" si="183"/>
        <v>0</v>
      </c>
      <c r="EE257" s="666" t="b">
        <f t="shared" si="218"/>
        <v>1</v>
      </c>
      <c r="EF257" s="665" t="b">
        <f t="shared" si="219"/>
        <v>0</v>
      </c>
      <c r="EG257" s="663" t="b">
        <f t="shared" si="220"/>
        <v>0</v>
      </c>
      <c r="EH257" s="666" t="b">
        <f t="shared" si="221"/>
        <v>1</v>
      </c>
      <c r="EI257" s="663" t="b">
        <f t="shared" si="222"/>
        <v>0</v>
      </c>
      <c r="EJ257" s="663" t="b">
        <f t="shared" si="223"/>
        <v>0</v>
      </c>
      <c r="EK257" s="666" t="b">
        <f t="shared" si="224"/>
        <v>1</v>
      </c>
      <c r="EL257" s="663" t="b">
        <f t="shared" si="225"/>
        <v>0</v>
      </c>
      <c r="EM257" s="663" t="b">
        <f t="shared" si="184"/>
        <v>0</v>
      </c>
      <c r="EN257" s="666" t="b">
        <f t="shared" si="226"/>
        <v>1</v>
      </c>
      <c r="EO257" s="401"/>
    </row>
    <row r="258" spans="1:145">
      <c r="A258" s="520" t="s">
        <v>517</v>
      </c>
      <c r="B258" s="511" t="s">
        <v>570</v>
      </c>
      <c r="C258" s="510">
        <v>160384</v>
      </c>
      <c r="D258" s="512">
        <v>14</v>
      </c>
      <c r="E258" s="414"/>
      <c r="F258" s="416"/>
      <c r="G258" s="416"/>
      <c r="H258" s="416"/>
      <c r="I258" s="417"/>
      <c r="J258" s="417"/>
      <c r="K258" s="419"/>
      <c r="L258" s="414"/>
      <c r="M258" s="416"/>
      <c r="N258" s="416"/>
      <c r="O258" s="448"/>
      <c r="P258" s="448"/>
      <c r="Q258" s="416"/>
      <c r="R258" s="416"/>
      <c r="S258" s="416"/>
      <c r="T258" s="416"/>
      <c r="U258" s="416"/>
      <c r="V258" s="417"/>
      <c r="W258" s="419"/>
      <c r="X258" s="414"/>
      <c r="Y258" s="416"/>
      <c r="Z258" s="416"/>
      <c r="AA258" s="448"/>
      <c r="AB258" s="448"/>
      <c r="AC258" s="416"/>
      <c r="AD258" s="416"/>
      <c r="AE258" s="416"/>
      <c r="AF258" s="416"/>
      <c r="AG258" s="416"/>
      <c r="AH258" s="417"/>
      <c r="AI258" s="419"/>
      <c r="AJ258" s="420" t="str">
        <f t="shared" si="185"/>
        <v xml:space="preserve"> </v>
      </c>
      <c r="AK258" s="421" t="str">
        <f t="shared" si="186"/>
        <v xml:space="preserve"> </v>
      </c>
      <c r="AL258" s="421" t="str">
        <f t="shared" si="187"/>
        <v xml:space="preserve"> </v>
      </c>
      <c r="AM258" s="421" t="str">
        <f t="shared" si="188"/>
        <v xml:space="preserve"> </v>
      </c>
      <c r="AN258" s="421" t="str">
        <f t="shared" si="189"/>
        <v xml:space="preserve"> </v>
      </c>
      <c r="AO258" s="421" t="str">
        <f t="shared" si="190"/>
        <v xml:space="preserve"> </v>
      </c>
      <c r="AP258" s="421" t="str">
        <f t="shared" si="191"/>
        <v xml:space="preserve"> </v>
      </c>
      <c r="AQ258" s="421" t="str">
        <f t="shared" si="192"/>
        <v xml:space="preserve"> </v>
      </c>
      <c r="AR258" s="421" t="str">
        <f t="shared" si="193"/>
        <v xml:space="preserve"> </v>
      </c>
      <c r="AS258" s="421" t="str">
        <f t="shared" si="194"/>
        <v xml:space="preserve"> </v>
      </c>
      <c r="AT258" s="421" t="str">
        <f t="shared" si="195"/>
        <v xml:space="preserve"> </v>
      </c>
      <c r="AU258" s="422" t="str">
        <f t="shared" si="196"/>
        <v xml:space="preserve"> </v>
      </c>
      <c r="AV258" s="423"/>
      <c r="AW258" s="417"/>
      <c r="AX258" s="419"/>
      <c r="AY258" s="414"/>
      <c r="AZ258" s="417"/>
      <c r="BA258" s="419"/>
      <c r="BB258" s="420" t="str">
        <f t="shared" si="197"/>
        <v xml:space="preserve"> </v>
      </c>
      <c r="BC258" s="421" t="str">
        <f t="shared" si="198"/>
        <v xml:space="preserve"> </v>
      </c>
      <c r="BD258" s="422" t="str">
        <f t="shared" si="199"/>
        <v xml:space="preserve"> </v>
      </c>
      <c r="BE258" s="176"/>
      <c r="BF258" s="417"/>
      <c r="BG258" s="419"/>
      <c r="BH258" s="178"/>
      <c r="BI258" s="417"/>
      <c r="BJ258" s="419"/>
      <c r="BK258" s="178"/>
      <c r="BL258" s="417"/>
      <c r="BM258" s="419"/>
      <c r="BN258" s="426" t="str">
        <f t="shared" si="177"/>
        <v/>
      </c>
      <c r="BO258" s="427" t="str">
        <f t="shared" si="178"/>
        <v/>
      </c>
      <c r="BP258" s="428" t="str">
        <f t="shared" si="179"/>
        <v/>
      </c>
      <c r="BQ258" s="178"/>
      <c r="BR258" s="417"/>
      <c r="BS258" s="419"/>
      <c r="BT258" s="198"/>
      <c r="BU258" s="177"/>
      <c r="BV258" s="177"/>
      <c r="BW258" s="417"/>
      <c r="BX258" s="417"/>
      <c r="BY258" s="468"/>
      <c r="BZ258" s="178"/>
      <c r="CA258" s="177"/>
      <c r="CB258" s="177"/>
      <c r="CC258" s="177"/>
      <c r="CD258" s="177"/>
      <c r="CE258" s="177"/>
      <c r="CF258" s="417"/>
      <c r="CG258" s="468"/>
      <c r="CH258" s="178"/>
      <c r="CI258" s="177"/>
      <c r="CJ258" s="177"/>
      <c r="CK258" s="177"/>
      <c r="CL258" s="177"/>
      <c r="CM258" s="177"/>
      <c r="CN258" s="417"/>
      <c r="CO258" s="468"/>
      <c r="CP258" s="420"/>
      <c r="CQ258" s="421"/>
      <c r="CR258" s="421" t="str">
        <f t="shared" si="200"/>
        <v/>
      </c>
      <c r="CS258" s="421" t="str">
        <f t="shared" si="201"/>
        <v/>
      </c>
      <c r="CT258" s="421" t="str">
        <f t="shared" si="202"/>
        <v/>
      </c>
      <c r="CU258" s="421" t="str">
        <f t="shared" si="203"/>
        <v/>
      </c>
      <c r="CV258" s="421" t="str">
        <f t="shared" si="204"/>
        <v/>
      </c>
      <c r="CW258" s="429" t="str">
        <f t="shared" si="205"/>
        <v/>
      </c>
      <c r="CX258" s="449"/>
      <c r="CY258" s="417"/>
      <c r="CZ258" s="468"/>
      <c r="DA258" s="432"/>
      <c r="DB258" s="417"/>
      <c r="DC258" s="419"/>
      <c r="DD258" s="430" t="str">
        <f t="shared" si="206"/>
        <v/>
      </c>
      <c r="DE258" s="431" t="str">
        <f t="shared" si="207"/>
        <v/>
      </c>
      <c r="DF258" s="428" t="str">
        <f t="shared" si="208"/>
        <v/>
      </c>
      <c r="DG258" s="450"/>
      <c r="DH258" s="417"/>
      <c r="DI258" s="468"/>
      <c r="DJ258" s="432"/>
      <c r="DK258" s="417"/>
      <c r="DL258" s="419"/>
      <c r="DM258" s="432"/>
      <c r="DN258" s="417"/>
      <c r="DO258" s="468"/>
      <c r="DP258" s="430" t="str">
        <f t="shared" si="180"/>
        <v/>
      </c>
      <c r="DQ258" s="431" t="str">
        <f t="shared" si="181"/>
        <v/>
      </c>
      <c r="DR258" s="428" t="str">
        <f t="shared" si="182"/>
        <v/>
      </c>
      <c r="DS258" s="432"/>
      <c r="DT258" s="417"/>
      <c r="DU258" s="197"/>
      <c r="DV258" s="410"/>
      <c r="DW258" s="669" t="b">
        <f t="shared" si="211"/>
        <v>0</v>
      </c>
      <c r="DX258" s="663" t="b">
        <f t="shared" si="212"/>
        <v>0</v>
      </c>
      <c r="DY258" s="666" t="b">
        <f t="shared" si="213"/>
        <v>1</v>
      </c>
      <c r="DZ258" s="663" t="b">
        <f t="shared" si="214"/>
        <v>0</v>
      </c>
      <c r="EA258" s="663" t="b">
        <f t="shared" si="215"/>
        <v>0</v>
      </c>
      <c r="EB258" s="666" t="b">
        <f t="shared" si="216"/>
        <v>1</v>
      </c>
      <c r="EC258" s="663" t="b">
        <f t="shared" si="217"/>
        <v>0</v>
      </c>
      <c r="ED258" s="663" t="b">
        <f t="shared" si="183"/>
        <v>0</v>
      </c>
      <c r="EE258" s="666" t="b">
        <f t="shared" si="218"/>
        <v>1</v>
      </c>
      <c r="EF258" s="665" t="b">
        <f t="shared" si="219"/>
        <v>0</v>
      </c>
      <c r="EG258" s="663" t="b">
        <f t="shared" si="220"/>
        <v>0</v>
      </c>
      <c r="EH258" s="666" t="b">
        <f t="shared" si="221"/>
        <v>1</v>
      </c>
      <c r="EI258" s="663" t="b">
        <f t="shared" si="222"/>
        <v>0</v>
      </c>
      <c r="EJ258" s="663" t="b">
        <f t="shared" si="223"/>
        <v>0</v>
      </c>
      <c r="EK258" s="666" t="b">
        <f t="shared" si="224"/>
        <v>1</v>
      </c>
      <c r="EL258" s="663" t="b">
        <f t="shared" si="225"/>
        <v>0</v>
      </c>
      <c r="EM258" s="663" t="b">
        <f t="shared" si="184"/>
        <v>0</v>
      </c>
      <c r="EN258" s="666" t="b">
        <f t="shared" si="226"/>
        <v>1</v>
      </c>
      <c r="EO258" s="401"/>
    </row>
    <row r="259" spans="1:145">
      <c r="A259" s="520" t="s">
        <v>517</v>
      </c>
      <c r="B259" s="511" t="s">
        <v>571</v>
      </c>
      <c r="C259" s="510">
        <v>158583</v>
      </c>
      <c r="D259" s="512">
        <v>14</v>
      </c>
      <c r="E259" s="414"/>
      <c r="F259" s="416"/>
      <c r="G259" s="416"/>
      <c r="H259" s="416"/>
      <c r="I259" s="417"/>
      <c r="J259" s="417"/>
      <c r="K259" s="419"/>
      <c r="L259" s="414"/>
      <c r="M259" s="416"/>
      <c r="N259" s="416"/>
      <c r="O259" s="448"/>
      <c r="P259" s="448"/>
      <c r="Q259" s="416"/>
      <c r="R259" s="416"/>
      <c r="S259" s="416"/>
      <c r="T259" s="416"/>
      <c r="U259" s="416"/>
      <c r="V259" s="417"/>
      <c r="W259" s="419"/>
      <c r="X259" s="414"/>
      <c r="Y259" s="416"/>
      <c r="Z259" s="416"/>
      <c r="AA259" s="448"/>
      <c r="AB259" s="448"/>
      <c r="AC259" s="416"/>
      <c r="AD259" s="416"/>
      <c r="AE259" s="416"/>
      <c r="AF259" s="416"/>
      <c r="AG259" s="416"/>
      <c r="AH259" s="417"/>
      <c r="AI259" s="419"/>
      <c r="AJ259" s="420" t="str">
        <f t="shared" si="185"/>
        <v xml:space="preserve"> </v>
      </c>
      <c r="AK259" s="421" t="str">
        <f t="shared" si="186"/>
        <v xml:space="preserve"> </v>
      </c>
      <c r="AL259" s="421" t="str">
        <f t="shared" si="187"/>
        <v xml:space="preserve"> </v>
      </c>
      <c r="AM259" s="421" t="str">
        <f t="shared" si="188"/>
        <v xml:space="preserve"> </v>
      </c>
      <c r="AN259" s="421" t="str">
        <f t="shared" si="189"/>
        <v xml:space="preserve"> </v>
      </c>
      <c r="AO259" s="421" t="str">
        <f t="shared" si="190"/>
        <v xml:space="preserve"> </v>
      </c>
      <c r="AP259" s="421" t="str">
        <f t="shared" si="191"/>
        <v xml:space="preserve"> </v>
      </c>
      <c r="AQ259" s="421" t="str">
        <f t="shared" si="192"/>
        <v xml:space="preserve"> </v>
      </c>
      <c r="AR259" s="421" t="str">
        <f t="shared" si="193"/>
        <v xml:space="preserve"> </v>
      </c>
      <c r="AS259" s="421" t="str">
        <f t="shared" si="194"/>
        <v xml:space="preserve"> </v>
      </c>
      <c r="AT259" s="421" t="str">
        <f t="shared" si="195"/>
        <v xml:space="preserve"> </v>
      </c>
      <c r="AU259" s="422" t="str">
        <f t="shared" si="196"/>
        <v xml:space="preserve"> </v>
      </c>
      <c r="AV259" s="423"/>
      <c r="AW259" s="417"/>
      <c r="AX259" s="419"/>
      <c r="AY259" s="414"/>
      <c r="AZ259" s="417"/>
      <c r="BA259" s="419"/>
      <c r="BB259" s="420" t="str">
        <f t="shared" si="197"/>
        <v xml:space="preserve"> </v>
      </c>
      <c r="BC259" s="421" t="str">
        <f t="shared" si="198"/>
        <v xml:space="preserve"> </v>
      </c>
      <c r="BD259" s="422" t="str">
        <f t="shared" si="199"/>
        <v xml:space="preserve"> </v>
      </c>
      <c r="BE259" s="176"/>
      <c r="BF259" s="417"/>
      <c r="BG259" s="419"/>
      <c r="BH259" s="178"/>
      <c r="BI259" s="417"/>
      <c r="BJ259" s="419"/>
      <c r="BK259" s="178"/>
      <c r="BL259" s="417"/>
      <c r="BM259" s="419"/>
      <c r="BN259" s="426" t="str">
        <f t="shared" si="177"/>
        <v/>
      </c>
      <c r="BO259" s="427" t="str">
        <f t="shared" si="178"/>
        <v/>
      </c>
      <c r="BP259" s="428" t="str">
        <f t="shared" si="179"/>
        <v/>
      </c>
      <c r="BQ259" s="178"/>
      <c r="BR259" s="417"/>
      <c r="BS259" s="419"/>
      <c r="BT259" s="198"/>
      <c r="BU259" s="177"/>
      <c r="BV259" s="177"/>
      <c r="BW259" s="417"/>
      <c r="BX259" s="417"/>
      <c r="BY259" s="468"/>
      <c r="BZ259" s="178"/>
      <c r="CA259" s="177"/>
      <c r="CB259" s="177"/>
      <c r="CC259" s="177"/>
      <c r="CD259" s="177"/>
      <c r="CE259" s="177"/>
      <c r="CF259" s="417"/>
      <c r="CG259" s="468"/>
      <c r="CH259" s="178"/>
      <c r="CI259" s="177"/>
      <c r="CJ259" s="177"/>
      <c r="CK259" s="177"/>
      <c r="CL259" s="177"/>
      <c r="CM259" s="177"/>
      <c r="CN259" s="417"/>
      <c r="CO259" s="468"/>
      <c r="CP259" s="420"/>
      <c r="CQ259" s="421"/>
      <c r="CR259" s="421" t="str">
        <f t="shared" si="200"/>
        <v/>
      </c>
      <c r="CS259" s="421" t="str">
        <f t="shared" si="201"/>
        <v/>
      </c>
      <c r="CT259" s="421" t="str">
        <f t="shared" si="202"/>
        <v/>
      </c>
      <c r="CU259" s="421" t="str">
        <f t="shared" si="203"/>
        <v/>
      </c>
      <c r="CV259" s="421" t="str">
        <f t="shared" si="204"/>
        <v/>
      </c>
      <c r="CW259" s="429" t="str">
        <f t="shared" si="205"/>
        <v/>
      </c>
      <c r="CX259" s="449"/>
      <c r="CY259" s="417"/>
      <c r="CZ259" s="468"/>
      <c r="DA259" s="432"/>
      <c r="DB259" s="417"/>
      <c r="DC259" s="419"/>
      <c r="DD259" s="430" t="str">
        <f t="shared" si="206"/>
        <v/>
      </c>
      <c r="DE259" s="431" t="str">
        <f t="shared" si="207"/>
        <v/>
      </c>
      <c r="DF259" s="428" t="str">
        <f t="shared" si="208"/>
        <v/>
      </c>
      <c r="DG259" s="450"/>
      <c r="DH259" s="417"/>
      <c r="DI259" s="468"/>
      <c r="DJ259" s="432"/>
      <c r="DK259" s="417"/>
      <c r="DL259" s="419"/>
      <c r="DM259" s="432"/>
      <c r="DN259" s="417"/>
      <c r="DO259" s="468"/>
      <c r="DP259" s="430" t="str">
        <f t="shared" si="180"/>
        <v/>
      </c>
      <c r="DQ259" s="431" t="str">
        <f t="shared" si="181"/>
        <v/>
      </c>
      <c r="DR259" s="428" t="str">
        <f t="shared" si="182"/>
        <v/>
      </c>
      <c r="DS259" s="432"/>
      <c r="DT259" s="417"/>
      <c r="DU259" s="197"/>
      <c r="DV259" s="410"/>
      <c r="DW259" s="669" t="b">
        <f t="shared" si="211"/>
        <v>0</v>
      </c>
      <c r="DX259" s="663" t="b">
        <f t="shared" si="212"/>
        <v>0</v>
      </c>
      <c r="DY259" s="666" t="b">
        <f t="shared" si="213"/>
        <v>1</v>
      </c>
      <c r="DZ259" s="663" t="b">
        <f t="shared" si="214"/>
        <v>0</v>
      </c>
      <c r="EA259" s="663" t="b">
        <f t="shared" si="215"/>
        <v>0</v>
      </c>
      <c r="EB259" s="666" t="b">
        <f t="shared" si="216"/>
        <v>1</v>
      </c>
      <c r="EC259" s="663" t="b">
        <f t="shared" si="217"/>
        <v>0</v>
      </c>
      <c r="ED259" s="663" t="b">
        <f t="shared" si="183"/>
        <v>0</v>
      </c>
      <c r="EE259" s="666" t="b">
        <f t="shared" si="218"/>
        <v>1</v>
      </c>
      <c r="EF259" s="665" t="b">
        <f t="shared" si="219"/>
        <v>0</v>
      </c>
      <c r="EG259" s="663" t="b">
        <f t="shared" si="220"/>
        <v>0</v>
      </c>
      <c r="EH259" s="666" t="b">
        <f t="shared" si="221"/>
        <v>1</v>
      </c>
      <c r="EI259" s="663" t="b">
        <f t="shared" si="222"/>
        <v>0</v>
      </c>
      <c r="EJ259" s="663" t="b">
        <f t="shared" si="223"/>
        <v>0</v>
      </c>
      <c r="EK259" s="666" t="b">
        <f t="shared" si="224"/>
        <v>1</v>
      </c>
      <c r="EL259" s="663" t="b">
        <f t="shared" si="225"/>
        <v>0</v>
      </c>
      <c r="EM259" s="663" t="b">
        <f t="shared" si="184"/>
        <v>0</v>
      </c>
      <c r="EN259" s="666" t="b">
        <f t="shared" si="226"/>
        <v>1</v>
      </c>
      <c r="EO259" s="401"/>
    </row>
    <row r="260" spans="1:145">
      <c r="A260" s="520" t="s">
        <v>517</v>
      </c>
      <c r="B260" s="511" t="s">
        <v>572</v>
      </c>
      <c r="C260" s="510">
        <v>160427</v>
      </c>
      <c r="D260" s="512">
        <v>14</v>
      </c>
      <c r="E260" s="414"/>
      <c r="F260" s="416"/>
      <c r="G260" s="416"/>
      <c r="H260" s="416"/>
      <c r="I260" s="417"/>
      <c r="J260" s="417"/>
      <c r="K260" s="419"/>
      <c r="L260" s="414"/>
      <c r="M260" s="416"/>
      <c r="N260" s="416"/>
      <c r="O260" s="448"/>
      <c r="P260" s="448"/>
      <c r="Q260" s="416"/>
      <c r="R260" s="416"/>
      <c r="S260" s="416"/>
      <c r="T260" s="416"/>
      <c r="U260" s="416"/>
      <c r="V260" s="417"/>
      <c r="W260" s="419"/>
      <c r="X260" s="414"/>
      <c r="Y260" s="416"/>
      <c r="Z260" s="416"/>
      <c r="AA260" s="448"/>
      <c r="AB260" s="448"/>
      <c r="AC260" s="416"/>
      <c r="AD260" s="416"/>
      <c r="AE260" s="416"/>
      <c r="AF260" s="416"/>
      <c r="AG260" s="416"/>
      <c r="AH260" s="417"/>
      <c r="AI260" s="419"/>
      <c r="AJ260" s="420" t="str">
        <f t="shared" si="185"/>
        <v xml:space="preserve"> </v>
      </c>
      <c r="AK260" s="421" t="str">
        <f t="shared" si="186"/>
        <v xml:space="preserve"> </v>
      </c>
      <c r="AL260" s="421" t="str">
        <f t="shared" si="187"/>
        <v xml:space="preserve"> </v>
      </c>
      <c r="AM260" s="421" t="str">
        <f t="shared" si="188"/>
        <v xml:space="preserve"> </v>
      </c>
      <c r="AN260" s="421" t="str">
        <f t="shared" si="189"/>
        <v xml:space="preserve"> </v>
      </c>
      <c r="AO260" s="421" t="str">
        <f t="shared" si="190"/>
        <v xml:space="preserve"> </v>
      </c>
      <c r="AP260" s="421" t="str">
        <f t="shared" si="191"/>
        <v xml:space="preserve"> </v>
      </c>
      <c r="AQ260" s="421" t="str">
        <f t="shared" si="192"/>
        <v xml:space="preserve"> </v>
      </c>
      <c r="AR260" s="421" t="str">
        <f t="shared" si="193"/>
        <v xml:space="preserve"> </v>
      </c>
      <c r="AS260" s="421" t="str">
        <f t="shared" si="194"/>
        <v xml:space="preserve"> </v>
      </c>
      <c r="AT260" s="421" t="str">
        <f t="shared" si="195"/>
        <v xml:space="preserve"> </v>
      </c>
      <c r="AU260" s="422" t="str">
        <f t="shared" si="196"/>
        <v xml:space="preserve"> </v>
      </c>
      <c r="AV260" s="423"/>
      <c r="AW260" s="417"/>
      <c r="AX260" s="419"/>
      <c r="AY260" s="414"/>
      <c r="AZ260" s="417"/>
      <c r="BA260" s="419"/>
      <c r="BB260" s="420" t="str">
        <f t="shared" si="197"/>
        <v xml:space="preserve"> </v>
      </c>
      <c r="BC260" s="421" t="str">
        <f t="shared" si="198"/>
        <v xml:space="preserve"> </v>
      </c>
      <c r="BD260" s="422" t="str">
        <f t="shared" si="199"/>
        <v xml:space="preserve"> </v>
      </c>
      <c r="BE260" s="176"/>
      <c r="BF260" s="417"/>
      <c r="BG260" s="419"/>
      <c r="BH260" s="178"/>
      <c r="BI260" s="417"/>
      <c r="BJ260" s="419"/>
      <c r="BK260" s="178"/>
      <c r="BL260" s="417"/>
      <c r="BM260" s="419"/>
      <c r="BN260" s="426" t="str">
        <f t="shared" si="177"/>
        <v/>
      </c>
      <c r="BO260" s="427" t="str">
        <f t="shared" si="178"/>
        <v/>
      </c>
      <c r="BP260" s="428" t="str">
        <f t="shared" si="179"/>
        <v/>
      </c>
      <c r="BQ260" s="178"/>
      <c r="BR260" s="417"/>
      <c r="BS260" s="419"/>
      <c r="BT260" s="198"/>
      <c r="BU260" s="177"/>
      <c r="BV260" s="177"/>
      <c r="BW260" s="417"/>
      <c r="BX260" s="417"/>
      <c r="BY260" s="468"/>
      <c r="BZ260" s="178"/>
      <c r="CA260" s="177"/>
      <c r="CB260" s="177"/>
      <c r="CC260" s="177"/>
      <c r="CD260" s="177"/>
      <c r="CE260" s="177"/>
      <c r="CF260" s="417"/>
      <c r="CG260" s="468"/>
      <c r="CH260" s="178"/>
      <c r="CI260" s="177"/>
      <c r="CJ260" s="177"/>
      <c r="CK260" s="177"/>
      <c r="CL260" s="177"/>
      <c r="CM260" s="177"/>
      <c r="CN260" s="417"/>
      <c r="CO260" s="468"/>
      <c r="CP260" s="420"/>
      <c r="CQ260" s="421"/>
      <c r="CR260" s="421" t="str">
        <f t="shared" si="200"/>
        <v/>
      </c>
      <c r="CS260" s="421" t="str">
        <f t="shared" si="201"/>
        <v/>
      </c>
      <c r="CT260" s="421" t="str">
        <f t="shared" si="202"/>
        <v/>
      </c>
      <c r="CU260" s="421" t="str">
        <f t="shared" si="203"/>
        <v/>
      </c>
      <c r="CV260" s="421" t="str">
        <f t="shared" si="204"/>
        <v/>
      </c>
      <c r="CW260" s="429" t="str">
        <f t="shared" si="205"/>
        <v/>
      </c>
      <c r="CX260" s="449"/>
      <c r="CY260" s="417"/>
      <c r="CZ260" s="468"/>
      <c r="DA260" s="432"/>
      <c r="DB260" s="417"/>
      <c r="DC260" s="419"/>
      <c r="DD260" s="430" t="str">
        <f t="shared" si="206"/>
        <v/>
      </c>
      <c r="DE260" s="431" t="str">
        <f t="shared" si="207"/>
        <v/>
      </c>
      <c r="DF260" s="428" t="str">
        <f t="shared" si="208"/>
        <v/>
      </c>
      <c r="DG260" s="450"/>
      <c r="DH260" s="417"/>
      <c r="DI260" s="468"/>
      <c r="DJ260" s="432"/>
      <c r="DK260" s="417"/>
      <c r="DL260" s="419"/>
      <c r="DM260" s="432"/>
      <c r="DN260" s="417"/>
      <c r="DO260" s="468"/>
      <c r="DP260" s="430" t="str">
        <f t="shared" si="180"/>
        <v/>
      </c>
      <c r="DQ260" s="431" t="str">
        <f t="shared" si="181"/>
        <v/>
      </c>
      <c r="DR260" s="428" t="str">
        <f t="shared" si="182"/>
        <v/>
      </c>
      <c r="DS260" s="432"/>
      <c r="DT260" s="417"/>
      <c r="DU260" s="197"/>
      <c r="DV260" s="410"/>
      <c r="DW260" s="669" t="b">
        <f t="shared" si="211"/>
        <v>0</v>
      </c>
      <c r="DX260" s="663" t="b">
        <f t="shared" si="212"/>
        <v>0</v>
      </c>
      <c r="DY260" s="666" t="b">
        <f t="shared" si="213"/>
        <v>1</v>
      </c>
      <c r="DZ260" s="663" t="b">
        <f t="shared" si="214"/>
        <v>0</v>
      </c>
      <c r="EA260" s="663" t="b">
        <f t="shared" si="215"/>
        <v>0</v>
      </c>
      <c r="EB260" s="666" t="b">
        <f t="shared" si="216"/>
        <v>1</v>
      </c>
      <c r="EC260" s="663" t="b">
        <f t="shared" si="217"/>
        <v>0</v>
      </c>
      <c r="ED260" s="663" t="b">
        <f t="shared" si="183"/>
        <v>0</v>
      </c>
      <c r="EE260" s="666" t="b">
        <f t="shared" si="218"/>
        <v>1</v>
      </c>
      <c r="EF260" s="665" t="b">
        <f t="shared" si="219"/>
        <v>0</v>
      </c>
      <c r="EG260" s="663" t="b">
        <f t="shared" si="220"/>
        <v>0</v>
      </c>
      <c r="EH260" s="666" t="b">
        <f t="shared" si="221"/>
        <v>1</v>
      </c>
      <c r="EI260" s="663" t="b">
        <f t="shared" si="222"/>
        <v>0</v>
      </c>
      <c r="EJ260" s="663" t="b">
        <f t="shared" si="223"/>
        <v>0</v>
      </c>
      <c r="EK260" s="666" t="b">
        <f t="shared" si="224"/>
        <v>1</v>
      </c>
      <c r="EL260" s="663" t="b">
        <f t="shared" si="225"/>
        <v>0</v>
      </c>
      <c r="EM260" s="663" t="b">
        <f t="shared" si="184"/>
        <v>0</v>
      </c>
      <c r="EN260" s="666" t="b">
        <f t="shared" si="226"/>
        <v>1</v>
      </c>
      <c r="EO260" s="401"/>
    </row>
    <row r="261" spans="1:145">
      <c r="A261" s="520" t="s">
        <v>517</v>
      </c>
      <c r="B261" s="511" t="s">
        <v>573</v>
      </c>
      <c r="C261" s="510">
        <v>160436</v>
      </c>
      <c r="D261" s="512">
        <v>14</v>
      </c>
      <c r="E261" s="414"/>
      <c r="F261" s="416"/>
      <c r="G261" s="416"/>
      <c r="H261" s="416"/>
      <c r="I261" s="417"/>
      <c r="J261" s="417"/>
      <c r="K261" s="419"/>
      <c r="L261" s="414"/>
      <c r="M261" s="416"/>
      <c r="N261" s="416"/>
      <c r="O261" s="448"/>
      <c r="P261" s="448"/>
      <c r="Q261" s="416"/>
      <c r="R261" s="416"/>
      <c r="S261" s="416"/>
      <c r="T261" s="416"/>
      <c r="U261" s="416"/>
      <c r="V261" s="417"/>
      <c r="W261" s="419"/>
      <c r="X261" s="414"/>
      <c r="Y261" s="416"/>
      <c r="Z261" s="416"/>
      <c r="AA261" s="448"/>
      <c r="AB261" s="448"/>
      <c r="AC261" s="416"/>
      <c r="AD261" s="416"/>
      <c r="AE261" s="416"/>
      <c r="AF261" s="416"/>
      <c r="AG261" s="416"/>
      <c r="AH261" s="417"/>
      <c r="AI261" s="419"/>
      <c r="AJ261" s="420" t="str">
        <f t="shared" si="185"/>
        <v xml:space="preserve"> </v>
      </c>
      <c r="AK261" s="421" t="str">
        <f t="shared" si="186"/>
        <v xml:space="preserve"> </v>
      </c>
      <c r="AL261" s="421" t="str">
        <f t="shared" si="187"/>
        <v xml:space="preserve"> </v>
      </c>
      <c r="AM261" s="421" t="str">
        <f t="shared" si="188"/>
        <v xml:space="preserve"> </v>
      </c>
      <c r="AN261" s="421" t="str">
        <f t="shared" si="189"/>
        <v xml:space="preserve"> </v>
      </c>
      <c r="AO261" s="421" t="str">
        <f t="shared" si="190"/>
        <v xml:space="preserve"> </v>
      </c>
      <c r="AP261" s="421" t="str">
        <f t="shared" si="191"/>
        <v xml:space="preserve"> </v>
      </c>
      <c r="AQ261" s="421" t="str">
        <f t="shared" si="192"/>
        <v xml:space="preserve"> </v>
      </c>
      <c r="AR261" s="421" t="str">
        <f t="shared" si="193"/>
        <v xml:space="preserve"> </v>
      </c>
      <c r="AS261" s="421" t="str">
        <f t="shared" si="194"/>
        <v xml:space="preserve"> </v>
      </c>
      <c r="AT261" s="421" t="str">
        <f t="shared" si="195"/>
        <v xml:space="preserve"> </v>
      </c>
      <c r="AU261" s="422" t="str">
        <f t="shared" si="196"/>
        <v xml:space="preserve"> </v>
      </c>
      <c r="AV261" s="423"/>
      <c r="AW261" s="417"/>
      <c r="AX261" s="419"/>
      <c r="AY261" s="414"/>
      <c r="AZ261" s="417"/>
      <c r="BA261" s="419"/>
      <c r="BB261" s="420" t="str">
        <f t="shared" si="197"/>
        <v xml:space="preserve"> </v>
      </c>
      <c r="BC261" s="421" t="str">
        <f t="shared" si="198"/>
        <v xml:space="preserve"> </v>
      </c>
      <c r="BD261" s="422" t="str">
        <f t="shared" si="199"/>
        <v xml:space="preserve"> </v>
      </c>
      <c r="BE261" s="176"/>
      <c r="BF261" s="417"/>
      <c r="BG261" s="419"/>
      <c r="BH261" s="178"/>
      <c r="BI261" s="417"/>
      <c r="BJ261" s="419"/>
      <c r="BK261" s="178"/>
      <c r="BL261" s="417"/>
      <c r="BM261" s="419"/>
      <c r="BN261" s="426" t="str">
        <f t="shared" si="177"/>
        <v/>
      </c>
      <c r="BO261" s="427" t="str">
        <f t="shared" si="178"/>
        <v/>
      </c>
      <c r="BP261" s="428" t="str">
        <f t="shared" si="179"/>
        <v/>
      </c>
      <c r="BQ261" s="178"/>
      <c r="BR261" s="417"/>
      <c r="BS261" s="419"/>
      <c r="BT261" s="198"/>
      <c r="BU261" s="177"/>
      <c r="BV261" s="177"/>
      <c r="BW261" s="417"/>
      <c r="BX261" s="417"/>
      <c r="BY261" s="197"/>
      <c r="BZ261" s="178"/>
      <c r="CA261" s="177"/>
      <c r="CB261" s="177"/>
      <c r="CC261" s="177"/>
      <c r="CD261" s="177"/>
      <c r="CE261" s="177"/>
      <c r="CF261" s="417"/>
      <c r="CG261" s="197"/>
      <c r="CH261" s="178"/>
      <c r="CI261" s="177"/>
      <c r="CJ261" s="177"/>
      <c r="CK261" s="177"/>
      <c r="CL261" s="177"/>
      <c r="CM261" s="177"/>
      <c r="CN261" s="417"/>
      <c r="CO261" s="468"/>
      <c r="CP261" s="420"/>
      <c r="CQ261" s="421"/>
      <c r="CR261" s="421" t="str">
        <f t="shared" si="200"/>
        <v/>
      </c>
      <c r="CS261" s="421" t="str">
        <f t="shared" si="201"/>
        <v/>
      </c>
      <c r="CT261" s="421" t="str">
        <f t="shared" si="202"/>
        <v/>
      </c>
      <c r="CU261" s="421" t="str">
        <f t="shared" si="203"/>
        <v/>
      </c>
      <c r="CV261" s="421" t="str">
        <f t="shared" si="204"/>
        <v/>
      </c>
      <c r="CW261" s="429" t="str">
        <f t="shared" si="205"/>
        <v/>
      </c>
      <c r="CX261" s="449"/>
      <c r="CY261" s="417"/>
      <c r="CZ261" s="468"/>
      <c r="DA261" s="432"/>
      <c r="DB261" s="417"/>
      <c r="DC261" s="419"/>
      <c r="DD261" s="430" t="str">
        <f t="shared" si="206"/>
        <v/>
      </c>
      <c r="DE261" s="431" t="str">
        <f t="shared" si="207"/>
        <v/>
      </c>
      <c r="DF261" s="428" t="str">
        <f t="shared" si="208"/>
        <v/>
      </c>
      <c r="DG261" s="450"/>
      <c r="DH261" s="417"/>
      <c r="DI261" s="197"/>
      <c r="DJ261" s="432"/>
      <c r="DK261" s="417"/>
      <c r="DL261" s="419"/>
      <c r="DM261" s="432"/>
      <c r="DN261" s="417"/>
      <c r="DO261" s="197"/>
      <c r="DP261" s="430" t="str">
        <f t="shared" si="180"/>
        <v/>
      </c>
      <c r="DQ261" s="431" t="str">
        <f t="shared" si="181"/>
        <v/>
      </c>
      <c r="DR261" s="428" t="str">
        <f t="shared" si="182"/>
        <v/>
      </c>
      <c r="DS261" s="432"/>
      <c r="DT261" s="417"/>
      <c r="DU261" s="197"/>
      <c r="DV261" s="410"/>
      <c r="DW261" s="669" t="b">
        <f t="shared" si="211"/>
        <v>0</v>
      </c>
      <c r="DX261" s="663" t="b">
        <f t="shared" si="212"/>
        <v>0</v>
      </c>
      <c r="DY261" s="666" t="b">
        <f t="shared" si="213"/>
        <v>1</v>
      </c>
      <c r="DZ261" s="663" t="b">
        <f t="shared" si="214"/>
        <v>0</v>
      </c>
      <c r="EA261" s="663" t="b">
        <f t="shared" si="215"/>
        <v>0</v>
      </c>
      <c r="EB261" s="666" t="b">
        <f t="shared" si="216"/>
        <v>1</v>
      </c>
      <c r="EC261" s="663" t="b">
        <f t="shared" si="217"/>
        <v>0</v>
      </c>
      <c r="ED261" s="663" t="b">
        <f t="shared" si="183"/>
        <v>0</v>
      </c>
      <c r="EE261" s="666" t="b">
        <f t="shared" si="218"/>
        <v>1</v>
      </c>
      <c r="EF261" s="665" t="b">
        <f t="shared" si="219"/>
        <v>0</v>
      </c>
      <c r="EG261" s="663" t="b">
        <f t="shared" si="220"/>
        <v>0</v>
      </c>
      <c r="EH261" s="666" t="b">
        <f t="shared" si="221"/>
        <v>1</v>
      </c>
      <c r="EI261" s="663" t="b">
        <f t="shared" si="222"/>
        <v>0</v>
      </c>
      <c r="EJ261" s="663" t="b">
        <f t="shared" si="223"/>
        <v>0</v>
      </c>
      <c r="EK261" s="666" t="b">
        <f t="shared" si="224"/>
        <v>1</v>
      </c>
      <c r="EL261" s="663" t="b">
        <f t="shared" si="225"/>
        <v>0</v>
      </c>
      <c r="EM261" s="663" t="b">
        <f t="shared" si="184"/>
        <v>0</v>
      </c>
      <c r="EN261" s="666" t="b">
        <f t="shared" si="226"/>
        <v>1</v>
      </c>
      <c r="EO261" s="401"/>
    </row>
    <row r="262" spans="1:145">
      <c r="A262" s="520" t="s">
        <v>517</v>
      </c>
      <c r="B262" s="511" t="s">
        <v>574</v>
      </c>
      <c r="C262" s="510">
        <v>160454</v>
      </c>
      <c r="D262" s="512">
        <v>14</v>
      </c>
      <c r="E262" s="414"/>
      <c r="F262" s="416"/>
      <c r="G262" s="416"/>
      <c r="H262" s="416"/>
      <c r="I262" s="417"/>
      <c r="J262" s="417"/>
      <c r="K262" s="419"/>
      <c r="L262" s="414"/>
      <c r="M262" s="416"/>
      <c r="N262" s="416"/>
      <c r="O262" s="448"/>
      <c r="P262" s="448"/>
      <c r="Q262" s="416"/>
      <c r="R262" s="416"/>
      <c r="S262" s="416"/>
      <c r="T262" s="416"/>
      <c r="U262" s="416"/>
      <c r="V262" s="417"/>
      <c r="W262" s="419"/>
      <c r="X262" s="414"/>
      <c r="Y262" s="416"/>
      <c r="Z262" s="416"/>
      <c r="AA262" s="448"/>
      <c r="AB262" s="448"/>
      <c r="AC262" s="416"/>
      <c r="AD262" s="416"/>
      <c r="AE262" s="416"/>
      <c r="AF262" s="416"/>
      <c r="AG262" s="416"/>
      <c r="AH262" s="417"/>
      <c r="AI262" s="419"/>
      <c r="AJ262" s="420" t="str">
        <f t="shared" si="185"/>
        <v xml:space="preserve"> </v>
      </c>
      <c r="AK262" s="421" t="str">
        <f t="shared" si="186"/>
        <v xml:space="preserve"> </v>
      </c>
      <c r="AL262" s="421" t="str">
        <f t="shared" si="187"/>
        <v xml:space="preserve"> </v>
      </c>
      <c r="AM262" s="421" t="str">
        <f t="shared" si="188"/>
        <v xml:space="preserve"> </v>
      </c>
      <c r="AN262" s="421" t="str">
        <f t="shared" si="189"/>
        <v xml:space="preserve"> </v>
      </c>
      <c r="AO262" s="421" t="str">
        <f t="shared" si="190"/>
        <v xml:space="preserve"> </v>
      </c>
      <c r="AP262" s="421" t="str">
        <f t="shared" si="191"/>
        <v xml:space="preserve"> </v>
      </c>
      <c r="AQ262" s="421" t="str">
        <f t="shared" si="192"/>
        <v xml:space="preserve"> </v>
      </c>
      <c r="AR262" s="421" t="str">
        <f t="shared" si="193"/>
        <v xml:space="preserve"> </v>
      </c>
      <c r="AS262" s="421" t="str">
        <f t="shared" si="194"/>
        <v xml:space="preserve"> </v>
      </c>
      <c r="AT262" s="421" t="str">
        <f t="shared" si="195"/>
        <v xml:space="preserve"> </v>
      </c>
      <c r="AU262" s="422" t="str">
        <f t="shared" si="196"/>
        <v xml:space="preserve"> </v>
      </c>
      <c r="AV262" s="423"/>
      <c r="AW262" s="417"/>
      <c r="AX262" s="419"/>
      <c r="AY262" s="414"/>
      <c r="AZ262" s="417"/>
      <c r="BA262" s="419"/>
      <c r="BB262" s="420" t="str">
        <f t="shared" si="197"/>
        <v xml:space="preserve"> </v>
      </c>
      <c r="BC262" s="421" t="str">
        <f t="shared" si="198"/>
        <v xml:space="preserve"> </v>
      </c>
      <c r="BD262" s="422" t="str">
        <f t="shared" si="199"/>
        <v xml:space="preserve"> </v>
      </c>
      <c r="BE262" s="176"/>
      <c r="BF262" s="417"/>
      <c r="BG262" s="419"/>
      <c r="BH262" s="178"/>
      <c r="BI262" s="417"/>
      <c r="BJ262" s="419"/>
      <c r="BK262" s="178"/>
      <c r="BL262" s="417"/>
      <c r="BM262" s="419"/>
      <c r="BN262" s="426" t="str">
        <f t="shared" ref="BN262:BN325" si="227">IF(AN262=" ","",(AN262-SUM(BE262,BH262,BK262)))</f>
        <v/>
      </c>
      <c r="BO262" s="427" t="str">
        <f t="shared" ref="BO262:BO325" si="228">IF(AO262=" ","",(AO262-SUM(BF262,BI262,BL262)))</f>
        <v/>
      </c>
      <c r="BP262" s="428" t="str">
        <f t="shared" ref="BP262:BP325" si="229">IF(AP262=" ","",(AP262-SUM(BG262,BJ262,BM262)))</f>
        <v/>
      </c>
      <c r="BQ262" s="178"/>
      <c r="BR262" s="417"/>
      <c r="BS262" s="419"/>
      <c r="BT262" s="198"/>
      <c r="BU262" s="177"/>
      <c r="BV262" s="177"/>
      <c r="BW262" s="417"/>
      <c r="BX262" s="417"/>
      <c r="BY262" s="468"/>
      <c r="BZ262" s="178"/>
      <c r="CA262" s="177"/>
      <c r="CB262" s="177"/>
      <c r="CC262" s="177"/>
      <c r="CD262" s="177"/>
      <c r="CE262" s="177"/>
      <c r="CF262" s="417"/>
      <c r="CG262" s="468"/>
      <c r="CH262" s="178"/>
      <c r="CI262" s="177"/>
      <c r="CJ262" s="177"/>
      <c r="CK262" s="177"/>
      <c r="CL262" s="177"/>
      <c r="CM262" s="177"/>
      <c r="CN262" s="417"/>
      <c r="CO262" s="468"/>
      <c r="CP262" s="420"/>
      <c r="CQ262" s="421"/>
      <c r="CR262" s="421" t="str">
        <f t="shared" si="200"/>
        <v/>
      </c>
      <c r="CS262" s="421" t="str">
        <f t="shared" si="201"/>
        <v/>
      </c>
      <c r="CT262" s="421" t="str">
        <f t="shared" si="202"/>
        <v/>
      </c>
      <c r="CU262" s="421" t="str">
        <f t="shared" si="203"/>
        <v/>
      </c>
      <c r="CV262" s="421" t="str">
        <f t="shared" si="204"/>
        <v/>
      </c>
      <c r="CW262" s="429" t="str">
        <f t="shared" si="205"/>
        <v/>
      </c>
      <c r="CX262" s="449"/>
      <c r="CY262" s="417"/>
      <c r="CZ262" s="468"/>
      <c r="DA262" s="432"/>
      <c r="DB262" s="417"/>
      <c r="DC262" s="419"/>
      <c r="DD262" s="430" t="str">
        <f t="shared" si="206"/>
        <v/>
      </c>
      <c r="DE262" s="431" t="str">
        <f t="shared" si="207"/>
        <v/>
      </c>
      <c r="DF262" s="428" t="str">
        <f t="shared" si="208"/>
        <v/>
      </c>
      <c r="DG262" s="450"/>
      <c r="DH262" s="417"/>
      <c r="DI262" s="468"/>
      <c r="DJ262" s="432"/>
      <c r="DK262" s="417"/>
      <c r="DL262" s="419"/>
      <c r="DM262" s="432"/>
      <c r="DN262" s="417"/>
      <c r="DO262" s="468"/>
      <c r="DP262" s="430" t="str">
        <f t="shared" ref="DP262:DP325" si="230">IF(CS262="","",(CS262-SUM(DG262,DJ262,DM262)))</f>
        <v/>
      </c>
      <c r="DQ262" s="431" t="str">
        <f t="shared" ref="DQ262:DQ325" si="231">IF(CT262="","",(CT262-SUM(DH262,DK262,DN262)))</f>
        <v/>
      </c>
      <c r="DR262" s="428" t="str">
        <f t="shared" ref="DR262:DR325" si="232">IF(CU262="","",(CU262-SUM(DI262,DL262,DO262)))</f>
        <v/>
      </c>
      <c r="DS262" s="432"/>
      <c r="DT262" s="417"/>
      <c r="DU262" s="197"/>
      <c r="DV262" s="410"/>
      <c r="DW262" s="669" t="b">
        <f t="shared" si="211"/>
        <v>0</v>
      </c>
      <c r="DX262" s="663" t="b">
        <f t="shared" si="212"/>
        <v>0</v>
      </c>
      <c r="DY262" s="666" t="b">
        <f t="shared" si="213"/>
        <v>1</v>
      </c>
      <c r="DZ262" s="663" t="b">
        <f t="shared" si="214"/>
        <v>0</v>
      </c>
      <c r="EA262" s="663" t="b">
        <f t="shared" si="215"/>
        <v>0</v>
      </c>
      <c r="EB262" s="666" t="b">
        <f t="shared" si="216"/>
        <v>1</v>
      </c>
      <c r="EC262" s="663" t="b">
        <f t="shared" si="217"/>
        <v>0</v>
      </c>
      <c r="ED262" s="663" t="b">
        <f t="shared" ref="ED262:ED325" si="233">BS262&gt;0</f>
        <v>0</v>
      </c>
      <c r="EE262" s="666" t="b">
        <f t="shared" si="218"/>
        <v>1</v>
      </c>
      <c r="EF262" s="665" t="b">
        <f t="shared" si="219"/>
        <v>0</v>
      </c>
      <c r="EG262" s="663" t="b">
        <f t="shared" si="220"/>
        <v>0</v>
      </c>
      <c r="EH262" s="666" t="b">
        <f t="shared" si="221"/>
        <v>1</v>
      </c>
      <c r="EI262" s="663" t="b">
        <f t="shared" si="222"/>
        <v>0</v>
      </c>
      <c r="EJ262" s="663" t="b">
        <f t="shared" si="223"/>
        <v>0</v>
      </c>
      <c r="EK262" s="666" t="b">
        <f t="shared" si="224"/>
        <v>1</v>
      </c>
      <c r="EL262" s="663" t="b">
        <f t="shared" si="225"/>
        <v>0</v>
      </c>
      <c r="EM262" s="663" t="b">
        <f t="shared" ref="EM262:EM325" si="234">DU262&gt;0</f>
        <v>0</v>
      </c>
      <c r="EN262" s="666" t="b">
        <f t="shared" si="226"/>
        <v>1</v>
      </c>
      <c r="EO262" s="401"/>
    </row>
    <row r="263" spans="1:145">
      <c r="A263" s="520" t="s">
        <v>517</v>
      </c>
      <c r="B263" s="511" t="s">
        <v>575</v>
      </c>
      <c r="C263" s="510">
        <v>160667</v>
      </c>
      <c r="D263" s="512">
        <v>14</v>
      </c>
      <c r="E263" s="414"/>
      <c r="F263" s="416"/>
      <c r="G263" s="416"/>
      <c r="H263" s="416"/>
      <c r="I263" s="417"/>
      <c r="J263" s="417"/>
      <c r="K263" s="419"/>
      <c r="L263" s="414"/>
      <c r="M263" s="416"/>
      <c r="N263" s="416"/>
      <c r="O263" s="448"/>
      <c r="P263" s="448"/>
      <c r="Q263" s="416"/>
      <c r="R263" s="416"/>
      <c r="S263" s="416"/>
      <c r="T263" s="416"/>
      <c r="U263" s="416"/>
      <c r="V263" s="417"/>
      <c r="W263" s="419"/>
      <c r="X263" s="414"/>
      <c r="Y263" s="416"/>
      <c r="Z263" s="416"/>
      <c r="AA263" s="448"/>
      <c r="AB263" s="448"/>
      <c r="AC263" s="416"/>
      <c r="AD263" s="416"/>
      <c r="AE263" s="416"/>
      <c r="AF263" s="416"/>
      <c r="AG263" s="416"/>
      <c r="AH263" s="417"/>
      <c r="AI263" s="419"/>
      <c r="AJ263" s="420" t="str">
        <f t="shared" si="185"/>
        <v xml:space="preserve"> </v>
      </c>
      <c r="AK263" s="421" t="str">
        <f t="shared" si="186"/>
        <v xml:space="preserve"> </v>
      </c>
      <c r="AL263" s="421" t="str">
        <f t="shared" si="187"/>
        <v xml:space="preserve"> </v>
      </c>
      <c r="AM263" s="421" t="str">
        <f t="shared" si="188"/>
        <v xml:space="preserve"> </v>
      </c>
      <c r="AN263" s="421" t="str">
        <f t="shared" si="189"/>
        <v xml:space="preserve"> </v>
      </c>
      <c r="AO263" s="421" t="str">
        <f t="shared" si="190"/>
        <v xml:space="preserve"> </v>
      </c>
      <c r="AP263" s="421" t="str">
        <f t="shared" si="191"/>
        <v xml:space="preserve"> </v>
      </c>
      <c r="AQ263" s="421" t="str">
        <f t="shared" si="192"/>
        <v xml:space="preserve"> </v>
      </c>
      <c r="AR263" s="421" t="str">
        <f t="shared" si="193"/>
        <v xml:space="preserve"> </v>
      </c>
      <c r="AS263" s="421" t="str">
        <f t="shared" si="194"/>
        <v xml:space="preserve"> </v>
      </c>
      <c r="AT263" s="421" t="str">
        <f t="shared" si="195"/>
        <v xml:space="preserve"> </v>
      </c>
      <c r="AU263" s="422" t="str">
        <f t="shared" si="196"/>
        <v xml:space="preserve"> </v>
      </c>
      <c r="AV263" s="423"/>
      <c r="AW263" s="417"/>
      <c r="AX263" s="419"/>
      <c r="AY263" s="414"/>
      <c r="AZ263" s="417"/>
      <c r="BA263" s="419"/>
      <c r="BB263" s="420" t="str">
        <f t="shared" si="197"/>
        <v xml:space="preserve"> </v>
      </c>
      <c r="BC263" s="421" t="str">
        <f t="shared" si="198"/>
        <v xml:space="preserve"> </v>
      </c>
      <c r="BD263" s="422" t="str">
        <f t="shared" si="199"/>
        <v xml:space="preserve"> </v>
      </c>
      <c r="BE263" s="176"/>
      <c r="BF263" s="417"/>
      <c r="BG263" s="419"/>
      <c r="BH263" s="178"/>
      <c r="BI263" s="417"/>
      <c r="BJ263" s="419"/>
      <c r="BK263" s="178"/>
      <c r="BL263" s="417"/>
      <c r="BM263" s="419"/>
      <c r="BN263" s="426" t="str">
        <f t="shared" si="227"/>
        <v/>
      </c>
      <c r="BO263" s="427" t="str">
        <f t="shared" si="228"/>
        <v/>
      </c>
      <c r="BP263" s="428" t="str">
        <f t="shared" si="229"/>
        <v/>
      </c>
      <c r="BQ263" s="178"/>
      <c r="BR263" s="417"/>
      <c r="BS263" s="419"/>
      <c r="BT263" s="198"/>
      <c r="BU263" s="177"/>
      <c r="BV263" s="177"/>
      <c r="BW263" s="417"/>
      <c r="BX263" s="417"/>
      <c r="BY263" s="468"/>
      <c r="BZ263" s="178"/>
      <c r="CA263" s="177"/>
      <c r="CB263" s="177"/>
      <c r="CC263" s="177"/>
      <c r="CD263" s="177"/>
      <c r="CE263" s="177"/>
      <c r="CF263" s="417"/>
      <c r="CG263" s="468"/>
      <c r="CH263" s="178"/>
      <c r="CI263" s="177"/>
      <c r="CJ263" s="177"/>
      <c r="CK263" s="177"/>
      <c r="CL263" s="177"/>
      <c r="CM263" s="177"/>
      <c r="CN263" s="417"/>
      <c r="CO263" s="468"/>
      <c r="CP263" s="420"/>
      <c r="CQ263" s="421"/>
      <c r="CR263" s="421" t="str">
        <f t="shared" si="200"/>
        <v/>
      </c>
      <c r="CS263" s="421" t="str">
        <f t="shared" si="201"/>
        <v/>
      </c>
      <c r="CT263" s="421" t="str">
        <f t="shared" si="202"/>
        <v/>
      </c>
      <c r="CU263" s="421" t="str">
        <f t="shared" si="203"/>
        <v/>
      </c>
      <c r="CV263" s="421" t="str">
        <f t="shared" si="204"/>
        <v/>
      </c>
      <c r="CW263" s="429" t="str">
        <f t="shared" si="205"/>
        <v/>
      </c>
      <c r="CX263" s="449"/>
      <c r="CY263" s="417"/>
      <c r="CZ263" s="468"/>
      <c r="DA263" s="432"/>
      <c r="DB263" s="417"/>
      <c r="DC263" s="419"/>
      <c r="DD263" s="430" t="str">
        <f t="shared" si="206"/>
        <v/>
      </c>
      <c r="DE263" s="431" t="str">
        <f t="shared" si="207"/>
        <v/>
      </c>
      <c r="DF263" s="428" t="str">
        <f t="shared" si="208"/>
        <v/>
      </c>
      <c r="DG263" s="450"/>
      <c r="DH263" s="417"/>
      <c r="DI263" s="468"/>
      <c r="DJ263" s="432"/>
      <c r="DK263" s="417"/>
      <c r="DL263" s="419"/>
      <c r="DM263" s="432"/>
      <c r="DN263" s="417"/>
      <c r="DO263" s="468"/>
      <c r="DP263" s="430" t="str">
        <f t="shared" si="230"/>
        <v/>
      </c>
      <c r="DQ263" s="431" t="str">
        <f t="shared" si="231"/>
        <v/>
      </c>
      <c r="DR263" s="428" t="str">
        <f t="shared" si="232"/>
        <v/>
      </c>
      <c r="DS263" s="432"/>
      <c r="DT263" s="417"/>
      <c r="DU263" s="197"/>
      <c r="DV263" s="410"/>
      <c r="DW263" s="669" t="b">
        <f t="shared" si="211"/>
        <v>0</v>
      </c>
      <c r="DX263" s="663" t="b">
        <f t="shared" si="212"/>
        <v>0</v>
      </c>
      <c r="DY263" s="666" t="b">
        <f t="shared" si="213"/>
        <v>1</v>
      </c>
      <c r="DZ263" s="663" t="b">
        <f t="shared" si="214"/>
        <v>0</v>
      </c>
      <c r="EA263" s="663" t="b">
        <f t="shared" si="215"/>
        <v>0</v>
      </c>
      <c r="EB263" s="666" t="b">
        <f t="shared" si="216"/>
        <v>1</v>
      </c>
      <c r="EC263" s="663" t="b">
        <f t="shared" si="217"/>
        <v>0</v>
      </c>
      <c r="ED263" s="663" t="b">
        <f t="shared" si="233"/>
        <v>0</v>
      </c>
      <c r="EE263" s="666" t="b">
        <f t="shared" si="218"/>
        <v>1</v>
      </c>
      <c r="EF263" s="665" t="b">
        <f t="shared" si="219"/>
        <v>0</v>
      </c>
      <c r="EG263" s="663" t="b">
        <f t="shared" si="220"/>
        <v>0</v>
      </c>
      <c r="EH263" s="666" t="b">
        <f t="shared" si="221"/>
        <v>1</v>
      </c>
      <c r="EI263" s="663" t="b">
        <f t="shared" si="222"/>
        <v>0</v>
      </c>
      <c r="EJ263" s="663" t="b">
        <f t="shared" si="223"/>
        <v>0</v>
      </c>
      <c r="EK263" s="666" t="b">
        <f t="shared" si="224"/>
        <v>1</v>
      </c>
      <c r="EL263" s="663" t="b">
        <f t="shared" si="225"/>
        <v>0</v>
      </c>
      <c r="EM263" s="663" t="b">
        <f t="shared" si="234"/>
        <v>0</v>
      </c>
      <c r="EN263" s="666" t="b">
        <f t="shared" si="226"/>
        <v>1</v>
      </c>
      <c r="EO263" s="401"/>
    </row>
    <row r="264" spans="1:145">
      <c r="A264" s="520" t="s">
        <v>517</v>
      </c>
      <c r="B264" s="511" t="s">
        <v>576</v>
      </c>
      <c r="C264" s="510">
        <v>160676</v>
      </c>
      <c r="D264" s="512">
        <v>14</v>
      </c>
      <c r="E264" s="414"/>
      <c r="F264" s="416"/>
      <c r="G264" s="416"/>
      <c r="H264" s="416"/>
      <c r="I264" s="417"/>
      <c r="J264" s="417"/>
      <c r="K264" s="419"/>
      <c r="L264" s="414"/>
      <c r="M264" s="416"/>
      <c r="N264" s="416"/>
      <c r="O264" s="448"/>
      <c r="P264" s="448"/>
      <c r="Q264" s="416"/>
      <c r="R264" s="416"/>
      <c r="S264" s="416"/>
      <c r="T264" s="416"/>
      <c r="U264" s="416"/>
      <c r="V264" s="417"/>
      <c r="W264" s="419"/>
      <c r="X264" s="414"/>
      <c r="Y264" s="416"/>
      <c r="Z264" s="416"/>
      <c r="AA264" s="448"/>
      <c r="AB264" s="448"/>
      <c r="AC264" s="416"/>
      <c r="AD264" s="416"/>
      <c r="AE264" s="416"/>
      <c r="AF264" s="416"/>
      <c r="AG264" s="416"/>
      <c r="AH264" s="417"/>
      <c r="AI264" s="419"/>
      <c r="AJ264" s="420" t="str">
        <f t="shared" si="185"/>
        <v xml:space="preserve"> </v>
      </c>
      <c r="AK264" s="421" t="str">
        <f t="shared" si="186"/>
        <v xml:space="preserve"> </v>
      </c>
      <c r="AL264" s="421" t="str">
        <f t="shared" si="187"/>
        <v xml:space="preserve"> </v>
      </c>
      <c r="AM264" s="421" t="str">
        <f t="shared" si="188"/>
        <v xml:space="preserve"> </v>
      </c>
      <c r="AN264" s="421" t="str">
        <f t="shared" si="189"/>
        <v xml:space="preserve"> </v>
      </c>
      <c r="AO264" s="421" t="str">
        <f t="shared" si="190"/>
        <v xml:space="preserve"> </v>
      </c>
      <c r="AP264" s="421" t="str">
        <f t="shared" si="191"/>
        <v xml:space="preserve"> </v>
      </c>
      <c r="AQ264" s="421" t="str">
        <f t="shared" si="192"/>
        <v xml:space="preserve"> </v>
      </c>
      <c r="AR264" s="421" t="str">
        <f t="shared" si="193"/>
        <v xml:space="preserve"> </v>
      </c>
      <c r="AS264" s="421" t="str">
        <f t="shared" si="194"/>
        <v xml:space="preserve"> </v>
      </c>
      <c r="AT264" s="421" t="str">
        <f t="shared" si="195"/>
        <v xml:space="preserve"> </v>
      </c>
      <c r="AU264" s="422" t="str">
        <f t="shared" si="196"/>
        <v xml:space="preserve"> </v>
      </c>
      <c r="AV264" s="423"/>
      <c r="AW264" s="417"/>
      <c r="AX264" s="419"/>
      <c r="AY264" s="414"/>
      <c r="AZ264" s="417"/>
      <c r="BA264" s="419"/>
      <c r="BB264" s="420" t="str">
        <f t="shared" si="197"/>
        <v xml:space="preserve"> </v>
      </c>
      <c r="BC264" s="421" t="str">
        <f t="shared" si="198"/>
        <v xml:space="preserve"> </v>
      </c>
      <c r="BD264" s="422" t="str">
        <f t="shared" si="199"/>
        <v xml:space="preserve"> </v>
      </c>
      <c r="BE264" s="176"/>
      <c r="BF264" s="417"/>
      <c r="BG264" s="419"/>
      <c r="BH264" s="178"/>
      <c r="BI264" s="417"/>
      <c r="BJ264" s="419"/>
      <c r="BK264" s="178"/>
      <c r="BL264" s="417"/>
      <c r="BM264" s="419"/>
      <c r="BN264" s="426" t="str">
        <f t="shared" si="227"/>
        <v/>
      </c>
      <c r="BO264" s="427" t="str">
        <f t="shared" si="228"/>
        <v/>
      </c>
      <c r="BP264" s="428" t="str">
        <f t="shared" si="229"/>
        <v/>
      </c>
      <c r="BQ264" s="178"/>
      <c r="BR264" s="417"/>
      <c r="BS264" s="419"/>
      <c r="BT264" s="198"/>
      <c r="BU264" s="177"/>
      <c r="BV264" s="177"/>
      <c r="BW264" s="417"/>
      <c r="BX264" s="417"/>
      <c r="BY264" s="197"/>
      <c r="BZ264" s="178"/>
      <c r="CA264" s="177"/>
      <c r="CB264" s="177"/>
      <c r="CC264" s="177"/>
      <c r="CD264" s="177"/>
      <c r="CE264" s="177"/>
      <c r="CF264" s="417"/>
      <c r="CG264" s="197"/>
      <c r="CH264" s="178"/>
      <c r="CI264" s="177"/>
      <c r="CJ264" s="177"/>
      <c r="CK264" s="177"/>
      <c r="CL264" s="177"/>
      <c r="CM264" s="177"/>
      <c r="CN264" s="417"/>
      <c r="CO264" s="468"/>
      <c r="CP264" s="420"/>
      <c r="CQ264" s="421"/>
      <c r="CR264" s="421" t="str">
        <f t="shared" si="200"/>
        <v/>
      </c>
      <c r="CS264" s="421" t="str">
        <f t="shared" si="201"/>
        <v/>
      </c>
      <c r="CT264" s="421" t="str">
        <f t="shared" si="202"/>
        <v/>
      </c>
      <c r="CU264" s="421" t="str">
        <f t="shared" si="203"/>
        <v/>
      </c>
      <c r="CV264" s="421" t="str">
        <f t="shared" si="204"/>
        <v/>
      </c>
      <c r="CW264" s="429" t="str">
        <f t="shared" si="205"/>
        <v/>
      </c>
      <c r="CX264" s="449"/>
      <c r="CY264" s="417"/>
      <c r="CZ264" s="468"/>
      <c r="DA264" s="432"/>
      <c r="DB264" s="417"/>
      <c r="DC264" s="419"/>
      <c r="DD264" s="430" t="str">
        <f t="shared" si="206"/>
        <v/>
      </c>
      <c r="DE264" s="431" t="str">
        <f t="shared" si="207"/>
        <v/>
      </c>
      <c r="DF264" s="428" t="str">
        <f t="shared" si="208"/>
        <v/>
      </c>
      <c r="DG264" s="450"/>
      <c r="DH264" s="417"/>
      <c r="DI264" s="197"/>
      <c r="DJ264" s="432"/>
      <c r="DK264" s="417"/>
      <c r="DL264" s="419"/>
      <c r="DM264" s="432"/>
      <c r="DN264" s="417"/>
      <c r="DO264" s="197"/>
      <c r="DP264" s="430" t="str">
        <f t="shared" si="230"/>
        <v/>
      </c>
      <c r="DQ264" s="431" t="str">
        <f t="shared" si="231"/>
        <v/>
      </c>
      <c r="DR264" s="428" t="str">
        <f t="shared" si="232"/>
        <v/>
      </c>
      <c r="DS264" s="432"/>
      <c r="DT264" s="417"/>
      <c r="DU264" s="197"/>
      <c r="DV264" s="410"/>
      <c r="DW264" s="669" t="b">
        <f t="shared" si="211"/>
        <v>0</v>
      </c>
      <c r="DX264" s="663" t="b">
        <f t="shared" si="212"/>
        <v>0</v>
      </c>
      <c r="DY264" s="666" t="b">
        <f t="shared" si="213"/>
        <v>1</v>
      </c>
      <c r="DZ264" s="663" t="b">
        <f t="shared" si="214"/>
        <v>0</v>
      </c>
      <c r="EA264" s="663" t="b">
        <f t="shared" si="215"/>
        <v>0</v>
      </c>
      <c r="EB264" s="666" t="b">
        <f t="shared" si="216"/>
        <v>1</v>
      </c>
      <c r="EC264" s="663" t="b">
        <f t="shared" si="217"/>
        <v>0</v>
      </c>
      <c r="ED264" s="663" t="b">
        <f t="shared" si="233"/>
        <v>0</v>
      </c>
      <c r="EE264" s="666" t="b">
        <f t="shared" si="218"/>
        <v>1</v>
      </c>
      <c r="EF264" s="665" t="b">
        <f t="shared" si="219"/>
        <v>0</v>
      </c>
      <c r="EG264" s="663" t="b">
        <f t="shared" si="220"/>
        <v>0</v>
      </c>
      <c r="EH264" s="666" t="b">
        <f t="shared" si="221"/>
        <v>1</v>
      </c>
      <c r="EI264" s="663" t="b">
        <f t="shared" si="222"/>
        <v>0</v>
      </c>
      <c r="EJ264" s="663" t="b">
        <f t="shared" si="223"/>
        <v>0</v>
      </c>
      <c r="EK264" s="666" t="b">
        <f t="shared" si="224"/>
        <v>1</v>
      </c>
      <c r="EL264" s="663" t="b">
        <f t="shared" si="225"/>
        <v>0</v>
      </c>
      <c r="EM264" s="663" t="b">
        <f t="shared" si="234"/>
        <v>0</v>
      </c>
      <c r="EN264" s="666" t="b">
        <f t="shared" si="226"/>
        <v>1</v>
      </c>
      <c r="EO264" s="401"/>
    </row>
    <row r="265" spans="1:145">
      <c r="A265" s="520" t="s">
        <v>517</v>
      </c>
      <c r="B265" s="511" t="s">
        <v>577</v>
      </c>
      <c r="C265" s="510">
        <v>160685</v>
      </c>
      <c r="D265" s="512">
        <v>14</v>
      </c>
      <c r="E265" s="414"/>
      <c r="F265" s="416"/>
      <c r="G265" s="416"/>
      <c r="H265" s="416"/>
      <c r="I265" s="417"/>
      <c r="J265" s="417"/>
      <c r="K265" s="419"/>
      <c r="L265" s="414"/>
      <c r="M265" s="416"/>
      <c r="N265" s="416"/>
      <c r="O265" s="448"/>
      <c r="P265" s="448"/>
      <c r="Q265" s="416"/>
      <c r="R265" s="416"/>
      <c r="S265" s="416"/>
      <c r="T265" s="416"/>
      <c r="U265" s="416"/>
      <c r="V265" s="417"/>
      <c r="W265" s="419"/>
      <c r="X265" s="414"/>
      <c r="Y265" s="416"/>
      <c r="Z265" s="416"/>
      <c r="AA265" s="448"/>
      <c r="AB265" s="448"/>
      <c r="AC265" s="416"/>
      <c r="AD265" s="416"/>
      <c r="AE265" s="416"/>
      <c r="AF265" s="416"/>
      <c r="AG265" s="416"/>
      <c r="AH265" s="417"/>
      <c r="AI265" s="419"/>
      <c r="AJ265" s="420" t="str">
        <f t="shared" si="185"/>
        <v xml:space="preserve"> </v>
      </c>
      <c r="AK265" s="421" t="str">
        <f t="shared" si="186"/>
        <v xml:space="preserve"> </v>
      </c>
      <c r="AL265" s="421" t="str">
        <f t="shared" si="187"/>
        <v xml:space="preserve"> </v>
      </c>
      <c r="AM265" s="421" t="str">
        <f t="shared" si="188"/>
        <v xml:space="preserve"> </v>
      </c>
      <c r="AN265" s="421" t="str">
        <f t="shared" si="189"/>
        <v xml:space="preserve"> </v>
      </c>
      <c r="AO265" s="421" t="str">
        <f t="shared" si="190"/>
        <v xml:space="preserve"> </v>
      </c>
      <c r="AP265" s="421" t="str">
        <f t="shared" si="191"/>
        <v xml:space="preserve"> </v>
      </c>
      <c r="AQ265" s="421" t="str">
        <f t="shared" si="192"/>
        <v xml:space="preserve"> </v>
      </c>
      <c r="AR265" s="421" t="str">
        <f t="shared" si="193"/>
        <v xml:space="preserve"> </v>
      </c>
      <c r="AS265" s="421" t="str">
        <f t="shared" si="194"/>
        <v xml:space="preserve"> </v>
      </c>
      <c r="AT265" s="421" t="str">
        <f t="shared" si="195"/>
        <v xml:space="preserve"> </v>
      </c>
      <c r="AU265" s="422" t="str">
        <f t="shared" si="196"/>
        <v xml:space="preserve"> </v>
      </c>
      <c r="AV265" s="423"/>
      <c r="AW265" s="417"/>
      <c r="AX265" s="419"/>
      <c r="AY265" s="414"/>
      <c r="AZ265" s="417"/>
      <c r="BA265" s="419"/>
      <c r="BB265" s="420" t="str">
        <f t="shared" si="197"/>
        <v xml:space="preserve"> </v>
      </c>
      <c r="BC265" s="421" t="str">
        <f t="shared" si="198"/>
        <v xml:space="preserve"> </v>
      </c>
      <c r="BD265" s="422" t="str">
        <f t="shared" si="199"/>
        <v xml:space="preserve"> </v>
      </c>
      <c r="BE265" s="176"/>
      <c r="BF265" s="417"/>
      <c r="BG265" s="419"/>
      <c r="BH265" s="178"/>
      <c r="BI265" s="417"/>
      <c r="BJ265" s="419"/>
      <c r="BK265" s="178"/>
      <c r="BL265" s="417"/>
      <c r="BM265" s="419"/>
      <c r="BN265" s="426" t="str">
        <f t="shared" si="227"/>
        <v/>
      </c>
      <c r="BO265" s="427" t="str">
        <f t="shared" si="228"/>
        <v/>
      </c>
      <c r="BP265" s="428" t="str">
        <f t="shared" si="229"/>
        <v/>
      </c>
      <c r="BQ265" s="178"/>
      <c r="BR265" s="417"/>
      <c r="BS265" s="419"/>
      <c r="BT265" s="198"/>
      <c r="BU265" s="177"/>
      <c r="BV265" s="177"/>
      <c r="BW265" s="417"/>
      <c r="BX265" s="417"/>
      <c r="BY265" s="468"/>
      <c r="BZ265" s="178"/>
      <c r="CA265" s="177"/>
      <c r="CB265" s="177"/>
      <c r="CC265" s="177"/>
      <c r="CD265" s="177"/>
      <c r="CE265" s="177"/>
      <c r="CF265" s="417"/>
      <c r="CG265" s="468"/>
      <c r="CH265" s="178"/>
      <c r="CI265" s="177"/>
      <c r="CJ265" s="177"/>
      <c r="CK265" s="177"/>
      <c r="CL265" s="177"/>
      <c r="CM265" s="177"/>
      <c r="CN265" s="417"/>
      <c r="CO265" s="468"/>
      <c r="CP265" s="420"/>
      <c r="CQ265" s="421"/>
      <c r="CR265" s="421" t="str">
        <f t="shared" si="200"/>
        <v/>
      </c>
      <c r="CS265" s="421" t="str">
        <f t="shared" si="201"/>
        <v/>
      </c>
      <c r="CT265" s="421" t="str">
        <f t="shared" si="202"/>
        <v/>
      </c>
      <c r="CU265" s="421" t="str">
        <f t="shared" si="203"/>
        <v/>
      </c>
      <c r="CV265" s="421" t="str">
        <f t="shared" si="204"/>
        <v/>
      </c>
      <c r="CW265" s="429" t="str">
        <f t="shared" si="205"/>
        <v/>
      </c>
      <c r="CX265" s="449"/>
      <c r="CY265" s="417"/>
      <c r="CZ265" s="468"/>
      <c r="DA265" s="432"/>
      <c r="DB265" s="417"/>
      <c r="DC265" s="419"/>
      <c r="DD265" s="430" t="str">
        <f t="shared" si="206"/>
        <v/>
      </c>
      <c r="DE265" s="431" t="str">
        <f t="shared" si="207"/>
        <v/>
      </c>
      <c r="DF265" s="428" t="str">
        <f t="shared" si="208"/>
        <v/>
      </c>
      <c r="DG265" s="450"/>
      <c r="DH265" s="417"/>
      <c r="DI265" s="468"/>
      <c r="DJ265" s="432"/>
      <c r="DK265" s="417"/>
      <c r="DL265" s="419"/>
      <c r="DM265" s="432"/>
      <c r="DN265" s="417"/>
      <c r="DO265" s="468"/>
      <c r="DP265" s="430" t="str">
        <f t="shared" si="230"/>
        <v/>
      </c>
      <c r="DQ265" s="431" t="str">
        <f t="shared" si="231"/>
        <v/>
      </c>
      <c r="DR265" s="428" t="str">
        <f t="shared" si="232"/>
        <v/>
      </c>
      <c r="DS265" s="432"/>
      <c r="DT265" s="417"/>
      <c r="DU265" s="197"/>
      <c r="DV265" s="410"/>
      <c r="DW265" s="669" t="b">
        <f t="shared" si="211"/>
        <v>0</v>
      </c>
      <c r="DX265" s="663" t="b">
        <f t="shared" si="212"/>
        <v>0</v>
      </c>
      <c r="DY265" s="666" t="b">
        <f t="shared" si="213"/>
        <v>1</v>
      </c>
      <c r="DZ265" s="663" t="b">
        <f t="shared" si="214"/>
        <v>0</v>
      </c>
      <c r="EA265" s="663" t="b">
        <f t="shared" si="215"/>
        <v>0</v>
      </c>
      <c r="EB265" s="666" t="b">
        <f t="shared" si="216"/>
        <v>1</v>
      </c>
      <c r="EC265" s="663" t="b">
        <f t="shared" si="217"/>
        <v>0</v>
      </c>
      <c r="ED265" s="663" t="b">
        <f t="shared" si="233"/>
        <v>0</v>
      </c>
      <c r="EE265" s="666" t="b">
        <f t="shared" si="218"/>
        <v>1</v>
      </c>
      <c r="EF265" s="665" t="b">
        <f t="shared" si="219"/>
        <v>0</v>
      </c>
      <c r="EG265" s="663" t="b">
        <f t="shared" si="220"/>
        <v>0</v>
      </c>
      <c r="EH265" s="666" t="b">
        <f t="shared" si="221"/>
        <v>1</v>
      </c>
      <c r="EI265" s="663" t="b">
        <f t="shared" si="222"/>
        <v>0</v>
      </c>
      <c r="EJ265" s="663" t="b">
        <f t="shared" si="223"/>
        <v>0</v>
      </c>
      <c r="EK265" s="666" t="b">
        <f t="shared" si="224"/>
        <v>1</v>
      </c>
      <c r="EL265" s="663" t="b">
        <f t="shared" si="225"/>
        <v>0</v>
      </c>
      <c r="EM265" s="663" t="b">
        <f t="shared" si="234"/>
        <v>0</v>
      </c>
      <c r="EN265" s="666" t="b">
        <f t="shared" si="226"/>
        <v>1</v>
      </c>
      <c r="EO265" s="401"/>
    </row>
    <row r="266" spans="1:145">
      <c r="A266" s="520" t="s">
        <v>517</v>
      </c>
      <c r="B266" s="511" t="s">
        <v>578</v>
      </c>
      <c r="C266" s="510">
        <v>160694</v>
      </c>
      <c r="D266" s="512">
        <v>14</v>
      </c>
      <c r="E266" s="414"/>
      <c r="F266" s="416"/>
      <c r="G266" s="416"/>
      <c r="H266" s="416"/>
      <c r="I266" s="417"/>
      <c r="J266" s="417"/>
      <c r="K266" s="419"/>
      <c r="L266" s="414"/>
      <c r="M266" s="416"/>
      <c r="N266" s="416"/>
      <c r="O266" s="448"/>
      <c r="P266" s="448"/>
      <c r="Q266" s="416"/>
      <c r="R266" s="416"/>
      <c r="S266" s="416"/>
      <c r="T266" s="416"/>
      <c r="U266" s="416"/>
      <c r="V266" s="417"/>
      <c r="W266" s="419"/>
      <c r="X266" s="414"/>
      <c r="Y266" s="416"/>
      <c r="Z266" s="416"/>
      <c r="AA266" s="448"/>
      <c r="AB266" s="448"/>
      <c r="AC266" s="416"/>
      <c r="AD266" s="416"/>
      <c r="AE266" s="416"/>
      <c r="AF266" s="416"/>
      <c r="AG266" s="416"/>
      <c r="AH266" s="417"/>
      <c r="AI266" s="419"/>
      <c r="AJ266" s="420" t="str">
        <f t="shared" si="185"/>
        <v xml:space="preserve"> </v>
      </c>
      <c r="AK266" s="421" t="str">
        <f t="shared" si="186"/>
        <v xml:space="preserve"> </v>
      </c>
      <c r="AL266" s="421" t="str">
        <f t="shared" si="187"/>
        <v xml:space="preserve"> </v>
      </c>
      <c r="AM266" s="421" t="str">
        <f t="shared" si="188"/>
        <v xml:space="preserve"> </v>
      </c>
      <c r="AN266" s="421" t="str">
        <f t="shared" si="189"/>
        <v xml:space="preserve"> </v>
      </c>
      <c r="AO266" s="421" t="str">
        <f t="shared" si="190"/>
        <v xml:space="preserve"> </v>
      </c>
      <c r="AP266" s="421" t="str">
        <f t="shared" si="191"/>
        <v xml:space="preserve"> </v>
      </c>
      <c r="AQ266" s="421" t="str">
        <f t="shared" si="192"/>
        <v xml:space="preserve"> </v>
      </c>
      <c r="AR266" s="421" t="str">
        <f t="shared" si="193"/>
        <v xml:space="preserve"> </v>
      </c>
      <c r="AS266" s="421" t="str">
        <f t="shared" si="194"/>
        <v xml:space="preserve"> </v>
      </c>
      <c r="AT266" s="421" t="str">
        <f t="shared" si="195"/>
        <v xml:space="preserve"> </v>
      </c>
      <c r="AU266" s="422" t="str">
        <f t="shared" si="196"/>
        <v xml:space="preserve"> </v>
      </c>
      <c r="AV266" s="423"/>
      <c r="AW266" s="417"/>
      <c r="AX266" s="419"/>
      <c r="AY266" s="414"/>
      <c r="AZ266" s="417"/>
      <c r="BA266" s="419"/>
      <c r="BB266" s="420" t="str">
        <f t="shared" si="197"/>
        <v xml:space="preserve"> </v>
      </c>
      <c r="BC266" s="421" t="str">
        <f t="shared" si="198"/>
        <v xml:space="preserve"> </v>
      </c>
      <c r="BD266" s="422" t="str">
        <f t="shared" si="199"/>
        <v xml:space="preserve"> </v>
      </c>
      <c r="BE266" s="176"/>
      <c r="BF266" s="417"/>
      <c r="BG266" s="419"/>
      <c r="BH266" s="178"/>
      <c r="BI266" s="417"/>
      <c r="BJ266" s="419"/>
      <c r="BK266" s="178"/>
      <c r="BL266" s="417"/>
      <c r="BM266" s="419"/>
      <c r="BN266" s="426" t="str">
        <f t="shared" si="227"/>
        <v/>
      </c>
      <c r="BO266" s="427" t="str">
        <f t="shared" si="228"/>
        <v/>
      </c>
      <c r="BP266" s="428" t="str">
        <f t="shared" si="229"/>
        <v/>
      </c>
      <c r="BQ266" s="178"/>
      <c r="BR266" s="417"/>
      <c r="BS266" s="419"/>
      <c r="BT266" s="198"/>
      <c r="BU266" s="177"/>
      <c r="BV266" s="177"/>
      <c r="BW266" s="417"/>
      <c r="BX266" s="417"/>
      <c r="BY266" s="468"/>
      <c r="BZ266" s="178"/>
      <c r="CA266" s="177"/>
      <c r="CB266" s="177"/>
      <c r="CC266" s="177"/>
      <c r="CD266" s="177"/>
      <c r="CE266" s="177"/>
      <c r="CF266" s="417"/>
      <c r="CG266" s="468"/>
      <c r="CH266" s="178"/>
      <c r="CI266" s="177"/>
      <c r="CJ266" s="177"/>
      <c r="CK266" s="177"/>
      <c r="CL266" s="177"/>
      <c r="CM266" s="177"/>
      <c r="CN266" s="417"/>
      <c r="CO266" s="468"/>
      <c r="CP266" s="420"/>
      <c r="CQ266" s="421"/>
      <c r="CR266" s="421" t="str">
        <f t="shared" si="200"/>
        <v/>
      </c>
      <c r="CS266" s="421" t="str">
        <f t="shared" si="201"/>
        <v/>
      </c>
      <c r="CT266" s="421" t="str">
        <f t="shared" si="202"/>
        <v/>
      </c>
      <c r="CU266" s="421" t="str">
        <f t="shared" si="203"/>
        <v/>
      </c>
      <c r="CV266" s="421" t="str">
        <f t="shared" si="204"/>
        <v/>
      </c>
      <c r="CW266" s="429" t="str">
        <f t="shared" si="205"/>
        <v/>
      </c>
      <c r="CX266" s="449"/>
      <c r="CY266" s="417"/>
      <c r="CZ266" s="468"/>
      <c r="DA266" s="432"/>
      <c r="DB266" s="417"/>
      <c r="DC266" s="419"/>
      <c r="DD266" s="430" t="str">
        <f t="shared" si="206"/>
        <v/>
      </c>
      <c r="DE266" s="431" t="str">
        <f t="shared" si="207"/>
        <v/>
      </c>
      <c r="DF266" s="428" t="str">
        <f t="shared" si="208"/>
        <v/>
      </c>
      <c r="DG266" s="450"/>
      <c r="DH266" s="417"/>
      <c r="DI266" s="468"/>
      <c r="DJ266" s="432"/>
      <c r="DK266" s="417"/>
      <c r="DL266" s="419"/>
      <c r="DM266" s="432"/>
      <c r="DN266" s="417"/>
      <c r="DO266" s="468"/>
      <c r="DP266" s="430" t="str">
        <f t="shared" si="230"/>
        <v/>
      </c>
      <c r="DQ266" s="431" t="str">
        <f t="shared" si="231"/>
        <v/>
      </c>
      <c r="DR266" s="428" t="str">
        <f t="shared" si="232"/>
        <v/>
      </c>
      <c r="DS266" s="432"/>
      <c r="DT266" s="417"/>
      <c r="DU266" s="197"/>
      <c r="DV266" s="410"/>
      <c r="DW266" s="669" t="b">
        <f t="shared" si="211"/>
        <v>0</v>
      </c>
      <c r="DX266" s="663" t="b">
        <f t="shared" si="212"/>
        <v>0</v>
      </c>
      <c r="DY266" s="666" t="b">
        <f t="shared" si="213"/>
        <v>1</v>
      </c>
      <c r="DZ266" s="663" t="b">
        <f t="shared" si="214"/>
        <v>0</v>
      </c>
      <c r="EA266" s="663" t="b">
        <f t="shared" si="215"/>
        <v>0</v>
      </c>
      <c r="EB266" s="666" t="b">
        <f t="shared" si="216"/>
        <v>1</v>
      </c>
      <c r="EC266" s="663" t="b">
        <f t="shared" si="217"/>
        <v>0</v>
      </c>
      <c r="ED266" s="663" t="b">
        <f t="shared" si="233"/>
        <v>0</v>
      </c>
      <c r="EE266" s="666" t="b">
        <f t="shared" si="218"/>
        <v>1</v>
      </c>
      <c r="EF266" s="665" t="b">
        <f t="shared" si="219"/>
        <v>0</v>
      </c>
      <c r="EG266" s="663" t="b">
        <f t="shared" si="220"/>
        <v>0</v>
      </c>
      <c r="EH266" s="666" t="b">
        <f t="shared" si="221"/>
        <v>1</v>
      </c>
      <c r="EI266" s="663" t="b">
        <f t="shared" si="222"/>
        <v>0</v>
      </c>
      <c r="EJ266" s="663" t="b">
        <f t="shared" si="223"/>
        <v>0</v>
      </c>
      <c r="EK266" s="666" t="b">
        <f t="shared" si="224"/>
        <v>1</v>
      </c>
      <c r="EL266" s="663" t="b">
        <f t="shared" si="225"/>
        <v>0</v>
      </c>
      <c r="EM266" s="663" t="b">
        <f t="shared" si="234"/>
        <v>0</v>
      </c>
      <c r="EN266" s="666" t="b">
        <f t="shared" si="226"/>
        <v>1</v>
      </c>
      <c r="EO266" s="401"/>
    </row>
    <row r="267" spans="1:145">
      <c r="A267" s="520" t="s">
        <v>517</v>
      </c>
      <c r="B267" s="511" t="s">
        <v>579</v>
      </c>
      <c r="C267" s="510">
        <v>159267</v>
      </c>
      <c r="D267" s="512">
        <v>14</v>
      </c>
      <c r="E267" s="414"/>
      <c r="F267" s="416"/>
      <c r="G267" s="416"/>
      <c r="H267" s="416"/>
      <c r="I267" s="417"/>
      <c r="J267" s="417"/>
      <c r="K267" s="419"/>
      <c r="L267" s="414"/>
      <c r="M267" s="416"/>
      <c r="N267" s="416"/>
      <c r="O267" s="448"/>
      <c r="P267" s="448"/>
      <c r="Q267" s="416"/>
      <c r="R267" s="416"/>
      <c r="S267" s="416"/>
      <c r="T267" s="416"/>
      <c r="U267" s="416"/>
      <c r="V267" s="417"/>
      <c r="W267" s="419"/>
      <c r="X267" s="414"/>
      <c r="Y267" s="416"/>
      <c r="Z267" s="416"/>
      <c r="AA267" s="448"/>
      <c r="AB267" s="448"/>
      <c r="AC267" s="416"/>
      <c r="AD267" s="416"/>
      <c r="AE267" s="416"/>
      <c r="AF267" s="416"/>
      <c r="AG267" s="416"/>
      <c r="AH267" s="417"/>
      <c r="AI267" s="419"/>
      <c r="AJ267" s="420" t="str">
        <f t="shared" ref="AJ267:AJ345" si="235">IF(L267&gt;0,L267-X267," " )</f>
        <v xml:space="preserve"> </v>
      </c>
      <c r="AK267" s="421" t="str">
        <f t="shared" ref="AK267:AK345" si="236">IF(M267&gt;0,M267-Y267," " )</f>
        <v xml:space="preserve"> </v>
      </c>
      <c r="AL267" s="421" t="str">
        <f t="shared" ref="AL267:AL345" si="237">IF(N267&gt;0,N267-Z267," " )</f>
        <v xml:space="preserve"> </v>
      </c>
      <c r="AM267" s="421" t="str">
        <f t="shared" ref="AM267:AM345" si="238">IF(O267&gt;0,O267-AA267," " )</f>
        <v xml:space="preserve"> </v>
      </c>
      <c r="AN267" s="421" t="str">
        <f t="shared" ref="AN267:AN345" si="239">IF(P267&gt;0,P267-AB267," " )</f>
        <v xml:space="preserve"> </v>
      </c>
      <c r="AO267" s="421" t="str">
        <f t="shared" ref="AO267:AO345" si="240">IF(Q267&gt;0,Q267-AC267," " )</f>
        <v xml:space="preserve"> </v>
      </c>
      <c r="AP267" s="421" t="str">
        <f t="shared" ref="AP267:AP345" si="241">IF(R267&gt;0,R267-AD267," " )</f>
        <v xml:space="preserve"> </v>
      </c>
      <c r="AQ267" s="421" t="str">
        <f t="shared" ref="AQ267:AQ345" si="242">IF(S267&gt;0,S267-AE267," " )</f>
        <v xml:space="preserve"> </v>
      </c>
      <c r="AR267" s="421" t="str">
        <f t="shared" ref="AR267:AR345" si="243">IF(T267&gt;0,T267-AF267," " )</f>
        <v xml:space="preserve"> </v>
      </c>
      <c r="AS267" s="421" t="str">
        <f t="shared" ref="AS267:AS345" si="244">IF(U267&gt;0,U267-AG267," " )</f>
        <v xml:space="preserve"> </v>
      </c>
      <c r="AT267" s="421" t="str">
        <f t="shared" ref="AT267:AT345" si="245">IF(V267&gt;0,V267-AH267," " )</f>
        <v xml:space="preserve"> </v>
      </c>
      <c r="AU267" s="422" t="str">
        <f t="shared" ref="AU267:AU345" si="246">IF(W267&gt;0,W267-AI267," " )</f>
        <v xml:space="preserve"> </v>
      </c>
      <c r="AV267" s="423"/>
      <c r="AW267" s="417"/>
      <c r="AX267" s="419"/>
      <c r="AY267" s="414"/>
      <c r="AZ267" s="417"/>
      <c r="BA267" s="419"/>
      <c r="BB267" s="420" t="str">
        <f t="shared" ref="BB267:BB345" si="247">IF(AS267=" "," ",(AS267-AV267-AY267))</f>
        <v xml:space="preserve"> </v>
      </c>
      <c r="BC267" s="421" t="str">
        <f t="shared" ref="BC267:BC345" si="248">IF(AT267=" "," ",(AT267-AW267-AZ267))</f>
        <v xml:space="preserve"> </v>
      </c>
      <c r="BD267" s="422" t="str">
        <f t="shared" ref="BD267:BD345" si="249">IF(AU267=" "," ",(AU267-AX267-BA267))</f>
        <v xml:space="preserve"> </v>
      </c>
      <c r="BE267" s="176"/>
      <c r="BF267" s="417"/>
      <c r="BG267" s="419"/>
      <c r="BH267" s="178"/>
      <c r="BI267" s="417"/>
      <c r="BJ267" s="419"/>
      <c r="BK267" s="178"/>
      <c r="BL267" s="417"/>
      <c r="BM267" s="419"/>
      <c r="BN267" s="426" t="str">
        <f t="shared" si="227"/>
        <v/>
      </c>
      <c r="BO267" s="427" t="str">
        <f t="shared" si="228"/>
        <v/>
      </c>
      <c r="BP267" s="428" t="str">
        <f t="shared" si="229"/>
        <v/>
      </c>
      <c r="BQ267" s="178"/>
      <c r="BR267" s="417"/>
      <c r="BS267" s="419"/>
      <c r="BT267" s="198"/>
      <c r="BU267" s="177"/>
      <c r="BV267" s="177"/>
      <c r="BW267" s="417"/>
      <c r="BX267" s="417"/>
      <c r="BY267" s="468"/>
      <c r="BZ267" s="178"/>
      <c r="CA267" s="177"/>
      <c r="CB267" s="177"/>
      <c r="CC267" s="177"/>
      <c r="CD267" s="177"/>
      <c r="CE267" s="177"/>
      <c r="CF267" s="417"/>
      <c r="CG267" s="468"/>
      <c r="CH267" s="178"/>
      <c r="CI267" s="177"/>
      <c r="CJ267" s="177"/>
      <c r="CK267" s="177"/>
      <c r="CL267" s="177"/>
      <c r="CM267" s="177"/>
      <c r="CN267" s="417"/>
      <c r="CO267" s="468"/>
      <c r="CP267" s="420"/>
      <c r="CQ267" s="421"/>
      <c r="CR267" s="421" t="str">
        <f t="shared" ref="CR267:CR345" si="250">IF(CB267&gt;0,CB267-CJ267,"")</f>
        <v/>
      </c>
      <c r="CS267" s="421" t="str">
        <f t="shared" ref="CS267:CS345" si="251">IF(CC267&gt;0,CC267-CK267,"")</f>
        <v/>
      </c>
      <c r="CT267" s="421" t="str">
        <f t="shared" ref="CT267:CT345" si="252">IF(CD267&gt;0,CD267-CL267,"")</f>
        <v/>
      </c>
      <c r="CU267" s="421" t="str">
        <f t="shared" ref="CU267:CU345" si="253">IF(CE267&gt;0,CE267-CM267,"")</f>
        <v/>
      </c>
      <c r="CV267" s="421" t="str">
        <f t="shared" ref="CV267:CV345" si="254">IF(CF267&gt;0,CF267-CN267,"")</f>
        <v/>
      </c>
      <c r="CW267" s="429" t="str">
        <f t="shared" ref="CW267:CW345" si="255">IF(CG267&gt;0,CG267-CO267,"")</f>
        <v/>
      </c>
      <c r="CX267" s="449"/>
      <c r="CY267" s="417"/>
      <c r="CZ267" s="468"/>
      <c r="DA267" s="432"/>
      <c r="DB267" s="417"/>
      <c r="DC267" s="419"/>
      <c r="DD267" s="430" t="str">
        <f t="shared" ref="DD267:DD345" si="256">IF(CU267="","",(CU267-CX267-DA267))</f>
        <v/>
      </c>
      <c r="DE267" s="431" t="str">
        <f t="shared" ref="DE267:DE345" si="257">IF(CV267="","",(CV267-CY267-DB267))</f>
        <v/>
      </c>
      <c r="DF267" s="428" t="str">
        <f t="shared" ref="DF267:DF345" si="258">IF(CW267="","",(CW267-CZ267-DC267))</f>
        <v/>
      </c>
      <c r="DG267" s="450"/>
      <c r="DH267" s="417"/>
      <c r="DI267" s="468"/>
      <c r="DJ267" s="432"/>
      <c r="DK267" s="417"/>
      <c r="DL267" s="419"/>
      <c r="DM267" s="432"/>
      <c r="DN267" s="417"/>
      <c r="DO267" s="468"/>
      <c r="DP267" s="430" t="str">
        <f t="shared" si="230"/>
        <v/>
      </c>
      <c r="DQ267" s="431" t="str">
        <f t="shared" si="231"/>
        <v/>
      </c>
      <c r="DR267" s="428" t="str">
        <f t="shared" si="232"/>
        <v/>
      </c>
      <c r="DS267" s="432"/>
      <c r="DT267" s="417"/>
      <c r="DU267" s="197"/>
      <c r="DV267" s="410"/>
      <c r="DW267" s="669" t="b">
        <f t="shared" si="211"/>
        <v>0</v>
      </c>
      <c r="DX267" s="663" t="b">
        <f t="shared" si="212"/>
        <v>0</v>
      </c>
      <c r="DY267" s="666" t="b">
        <f t="shared" si="213"/>
        <v>1</v>
      </c>
      <c r="DZ267" s="663" t="b">
        <f t="shared" si="214"/>
        <v>0</v>
      </c>
      <c r="EA267" s="663" t="b">
        <f t="shared" si="215"/>
        <v>0</v>
      </c>
      <c r="EB267" s="666" t="b">
        <f t="shared" si="216"/>
        <v>1</v>
      </c>
      <c r="EC267" s="663" t="b">
        <f t="shared" si="217"/>
        <v>0</v>
      </c>
      <c r="ED267" s="663" t="b">
        <f t="shared" si="233"/>
        <v>0</v>
      </c>
      <c r="EE267" s="666" t="b">
        <f t="shared" si="218"/>
        <v>1</v>
      </c>
      <c r="EF267" s="665" t="b">
        <f t="shared" si="219"/>
        <v>0</v>
      </c>
      <c r="EG267" s="663" t="b">
        <f t="shared" si="220"/>
        <v>0</v>
      </c>
      <c r="EH267" s="666" t="b">
        <f t="shared" si="221"/>
        <v>1</v>
      </c>
      <c r="EI267" s="663" t="b">
        <f t="shared" si="222"/>
        <v>0</v>
      </c>
      <c r="EJ267" s="663" t="b">
        <f t="shared" si="223"/>
        <v>0</v>
      </c>
      <c r="EK267" s="666" t="b">
        <f t="shared" si="224"/>
        <v>1</v>
      </c>
      <c r="EL267" s="663" t="b">
        <f t="shared" si="225"/>
        <v>0</v>
      </c>
      <c r="EM267" s="663" t="b">
        <f t="shared" si="234"/>
        <v>0</v>
      </c>
      <c r="EN267" s="666" t="b">
        <f t="shared" si="226"/>
        <v>1</v>
      </c>
      <c r="EO267" s="401"/>
    </row>
    <row r="268" spans="1:145">
      <c r="A268" s="520" t="s">
        <v>517</v>
      </c>
      <c r="B268" s="511" t="s">
        <v>580</v>
      </c>
      <c r="C268" s="510">
        <v>160870</v>
      </c>
      <c r="D268" s="512">
        <v>14</v>
      </c>
      <c r="E268" s="414"/>
      <c r="F268" s="416"/>
      <c r="G268" s="416"/>
      <c r="H268" s="416"/>
      <c r="I268" s="417"/>
      <c r="J268" s="417"/>
      <c r="K268" s="419"/>
      <c r="L268" s="414"/>
      <c r="M268" s="416"/>
      <c r="N268" s="416"/>
      <c r="O268" s="448"/>
      <c r="P268" s="448"/>
      <c r="Q268" s="416"/>
      <c r="R268" s="416"/>
      <c r="S268" s="416"/>
      <c r="T268" s="416"/>
      <c r="U268" s="416"/>
      <c r="V268" s="417"/>
      <c r="W268" s="419"/>
      <c r="X268" s="414"/>
      <c r="Y268" s="416"/>
      <c r="Z268" s="416"/>
      <c r="AA268" s="448"/>
      <c r="AB268" s="448"/>
      <c r="AC268" s="416"/>
      <c r="AD268" s="416"/>
      <c r="AE268" s="416"/>
      <c r="AF268" s="416"/>
      <c r="AG268" s="416"/>
      <c r="AH268" s="417"/>
      <c r="AI268" s="419"/>
      <c r="AJ268" s="420" t="str">
        <f t="shared" si="235"/>
        <v xml:space="preserve"> </v>
      </c>
      <c r="AK268" s="421" t="str">
        <f t="shared" si="236"/>
        <v xml:space="preserve"> </v>
      </c>
      <c r="AL268" s="421" t="str">
        <f t="shared" si="237"/>
        <v xml:space="preserve"> </v>
      </c>
      <c r="AM268" s="421" t="str">
        <f t="shared" si="238"/>
        <v xml:space="preserve"> </v>
      </c>
      <c r="AN268" s="421" t="str">
        <f t="shared" si="239"/>
        <v xml:space="preserve"> </v>
      </c>
      <c r="AO268" s="421" t="str">
        <f t="shared" si="240"/>
        <v xml:space="preserve"> </v>
      </c>
      <c r="AP268" s="421" t="str">
        <f t="shared" si="241"/>
        <v xml:space="preserve"> </v>
      </c>
      <c r="AQ268" s="421" t="str">
        <f t="shared" si="242"/>
        <v xml:space="preserve"> </v>
      </c>
      <c r="AR268" s="421" t="str">
        <f t="shared" si="243"/>
        <v xml:space="preserve"> </v>
      </c>
      <c r="AS268" s="421" t="str">
        <f t="shared" si="244"/>
        <v xml:space="preserve"> </v>
      </c>
      <c r="AT268" s="421" t="str">
        <f t="shared" si="245"/>
        <v xml:space="preserve"> </v>
      </c>
      <c r="AU268" s="422" t="str">
        <f t="shared" si="246"/>
        <v xml:space="preserve"> </v>
      </c>
      <c r="AV268" s="423"/>
      <c r="AW268" s="417"/>
      <c r="AX268" s="419"/>
      <c r="AY268" s="414"/>
      <c r="AZ268" s="417"/>
      <c r="BA268" s="419"/>
      <c r="BB268" s="420" t="str">
        <f t="shared" si="247"/>
        <v xml:space="preserve"> </v>
      </c>
      <c r="BC268" s="421" t="str">
        <f t="shared" si="248"/>
        <v xml:space="preserve"> </v>
      </c>
      <c r="BD268" s="422" t="str">
        <f t="shared" si="249"/>
        <v xml:space="preserve"> </v>
      </c>
      <c r="BE268" s="176"/>
      <c r="BF268" s="417"/>
      <c r="BG268" s="419"/>
      <c r="BH268" s="178"/>
      <c r="BI268" s="417"/>
      <c r="BJ268" s="419"/>
      <c r="BK268" s="178"/>
      <c r="BL268" s="417"/>
      <c r="BM268" s="419"/>
      <c r="BN268" s="426" t="str">
        <f t="shared" si="227"/>
        <v/>
      </c>
      <c r="BO268" s="427" t="str">
        <f t="shared" si="228"/>
        <v/>
      </c>
      <c r="BP268" s="428" t="str">
        <f t="shared" si="229"/>
        <v/>
      </c>
      <c r="BQ268" s="178"/>
      <c r="BR268" s="417"/>
      <c r="BS268" s="419"/>
      <c r="BT268" s="198"/>
      <c r="BU268" s="177"/>
      <c r="BV268" s="177"/>
      <c r="BW268" s="417"/>
      <c r="BX268" s="417"/>
      <c r="BY268" s="468"/>
      <c r="BZ268" s="178"/>
      <c r="CA268" s="177"/>
      <c r="CB268" s="177"/>
      <c r="CC268" s="177"/>
      <c r="CD268" s="177"/>
      <c r="CE268" s="177"/>
      <c r="CF268" s="417"/>
      <c r="CG268" s="468"/>
      <c r="CH268" s="178"/>
      <c r="CI268" s="177"/>
      <c r="CJ268" s="177"/>
      <c r="CK268" s="177"/>
      <c r="CL268" s="177"/>
      <c r="CM268" s="177"/>
      <c r="CN268" s="417"/>
      <c r="CO268" s="468"/>
      <c r="CP268" s="420"/>
      <c r="CQ268" s="421"/>
      <c r="CR268" s="421" t="str">
        <f t="shared" si="250"/>
        <v/>
      </c>
      <c r="CS268" s="421" t="str">
        <f t="shared" si="251"/>
        <v/>
      </c>
      <c r="CT268" s="421" t="str">
        <f t="shared" si="252"/>
        <v/>
      </c>
      <c r="CU268" s="421" t="str">
        <f t="shared" si="253"/>
        <v/>
      </c>
      <c r="CV268" s="421" t="str">
        <f t="shared" si="254"/>
        <v/>
      </c>
      <c r="CW268" s="429" t="str">
        <f t="shared" si="255"/>
        <v/>
      </c>
      <c r="CX268" s="449"/>
      <c r="CY268" s="417"/>
      <c r="CZ268" s="468"/>
      <c r="DA268" s="432"/>
      <c r="DB268" s="417"/>
      <c r="DC268" s="419"/>
      <c r="DD268" s="430" t="str">
        <f t="shared" si="256"/>
        <v/>
      </c>
      <c r="DE268" s="431" t="str">
        <f t="shared" si="257"/>
        <v/>
      </c>
      <c r="DF268" s="428" t="str">
        <f t="shared" si="258"/>
        <v/>
      </c>
      <c r="DG268" s="450"/>
      <c r="DH268" s="417"/>
      <c r="DI268" s="468"/>
      <c r="DJ268" s="432"/>
      <c r="DK268" s="417"/>
      <c r="DL268" s="419"/>
      <c r="DM268" s="432"/>
      <c r="DN268" s="417"/>
      <c r="DO268" s="468"/>
      <c r="DP268" s="430" t="str">
        <f t="shared" si="230"/>
        <v/>
      </c>
      <c r="DQ268" s="431" t="str">
        <f t="shared" si="231"/>
        <v/>
      </c>
      <c r="DR268" s="428" t="str">
        <f t="shared" si="232"/>
        <v/>
      </c>
      <c r="DS268" s="432"/>
      <c r="DT268" s="417"/>
      <c r="DU268" s="197"/>
      <c r="DV268" s="410"/>
      <c r="DW268" s="669" t="b">
        <f t="shared" si="211"/>
        <v>0</v>
      </c>
      <c r="DX268" s="663" t="b">
        <f t="shared" si="212"/>
        <v>0</v>
      </c>
      <c r="DY268" s="666" t="b">
        <f t="shared" si="213"/>
        <v>1</v>
      </c>
      <c r="DZ268" s="663" t="b">
        <f t="shared" si="214"/>
        <v>0</v>
      </c>
      <c r="EA268" s="663" t="b">
        <f t="shared" si="215"/>
        <v>0</v>
      </c>
      <c r="EB268" s="666" t="b">
        <f t="shared" si="216"/>
        <v>1</v>
      </c>
      <c r="EC268" s="663" t="b">
        <f t="shared" si="217"/>
        <v>0</v>
      </c>
      <c r="ED268" s="663" t="b">
        <f t="shared" si="233"/>
        <v>0</v>
      </c>
      <c r="EE268" s="666" t="b">
        <f t="shared" si="218"/>
        <v>1</v>
      </c>
      <c r="EF268" s="665" t="b">
        <f t="shared" si="219"/>
        <v>0</v>
      </c>
      <c r="EG268" s="663" t="b">
        <f t="shared" si="220"/>
        <v>0</v>
      </c>
      <c r="EH268" s="666" t="b">
        <f t="shared" si="221"/>
        <v>1</v>
      </c>
      <c r="EI268" s="663" t="b">
        <f t="shared" si="222"/>
        <v>0</v>
      </c>
      <c r="EJ268" s="663" t="b">
        <f t="shared" si="223"/>
        <v>0</v>
      </c>
      <c r="EK268" s="666" t="b">
        <f t="shared" si="224"/>
        <v>1</v>
      </c>
      <c r="EL268" s="663" t="b">
        <f t="shared" si="225"/>
        <v>0</v>
      </c>
      <c r="EM268" s="663" t="b">
        <f t="shared" si="234"/>
        <v>0</v>
      </c>
      <c r="EN268" s="666" t="b">
        <f t="shared" si="226"/>
        <v>1</v>
      </c>
      <c r="EO268" s="401"/>
    </row>
    <row r="269" spans="1:145">
      <c r="A269" s="520" t="s">
        <v>517</v>
      </c>
      <c r="B269" s="511" t="s">
        <v>581</v>
      </c>
      <c r="C269" s="510">
        <v>160913</v>
      </c>
      <c r="D269" s="512">
        <v>14</v>
      </c>
      <c r="E269" s="414"/>
      <c r="F269" s="416"/>
      <c r="G269" s="416"/>
      <c r="H269" s="416"/>
      <c r="I269" s="417"/>
      <c r="J269" s="417"/>
      <c r="K269" s="419"/>
      <c r="L269" s="414"/>
      <c r="M269" s="416"/>
      <c r="N269" s="416"/>
      <c r="O269" s="448"/>
      <c r="P269" s="448"/>
      <c r="Q269" s="416"/>
      <c r="R269" s="416"/>
      <c r="S269" s="416"/>
      <c r="T269" s="416"/>
      <c r="U269" s="416"/>
      <c r="V269" s="417"/>
      <c r="W269" s="419"/>
      <c r="X269" s="414"/>
      <c r="Y269" s="416"/>
      <c r="Z269" s="416"/>
      <c r="AA269" s="448"/>
      <c r="AB269" s="448"/>
      <c r="AC269" s="416"/>
      <c r="AD269" s="416"/>
      <c r="AE269" s="416"/>
      <c r="AF269" s="416"/>
      <c r="AG269" s="416"/>
      <c r="AH269" s="417"/>
      <c r="AI269" s="419"/>
      <c r="AJ269" s="420" t="str">
        <f t="shared" si="235"/>
        <v xml:space="preserve"> </v>
      </c>
      <c r="AK269" s="421" t="str">
        <f t="shared" si="236"/>
        <v xml:space="preserve"> </v>
      </c>
      <c r="AL269" s="421" t="str">
        <f t="shared" si="237"/>
        <v xml:space="preserve"> </v>
      </c>
      <c r="AM269" s="421" t="str">
        <f t="shared" si="238"/>
        <v xml:space="preserve"> </v>
      </c>
      <c r="AN269" s="421" t="str">
        <f t="shared" si="239"/>
        <v xml:space="preserve"> </v>
      </c>
      <c r="AO269" s="421" t="str">
        <f t="shared" si="240"/>
        <v xml:space="preserve"> </v>
      </c>
      <c r="AP269" s="421" t="str">
        <f t="shared" si="241"/>
        <v xml:space="preserve"> </v>
      </c>
      <c r="AQ269" s="421" t="str">
        <f t="shared" si="242"/>
        <v xml:space="preserve"> </v>
      </c>
      <c r="AR269" s="421" t="str">
        <f t="shared" si="243"/>
        <v xml:space="preserve"> </v>
      </c>
      <c r="AS269" s="421" t="str">
        <f t="shared" si="244"/>
        <v xml:space="preserve"> </v>
      </c>
      <c r="AT269" s="421" t="str">
        <f t="shared" si="245"/>
        <v xml:space="preserve"> </v>
      </c>
      <c r="AU269" s="422" t="str">
        <f t="shared" si="246"/>
        <v xml:space="preserve"> </v>
      </c>
      <c r="AV269" s="423"/>
      <c r="AW269" s="417"/>
      <c r="AX269" s="419"/>
      <c r="AY269" s="414"/>
      <c r="AZ269" s="417"/>
      <c r="BA269" s="419"/>
      <c r="BB269" s="420" t="str">
        <f t="shared" si="247"/>
        <v xml:space="preserve"> </v>
      </c>
      <c r="BC269" s="421" t="str">
        <f t="shared" si="248"/>
        <v xml:space="preserve"> </v>
      </c>
      <c r="BD269" s="422" t="str">
        <f t="shared" si="249"/>
        <v xml:space="preserve"> </v>
      </c>
      <c r="BE269" s="176"/>
      <c r="BF269" s="417"/>
      <c r="BG269" s="419"/>
      <c r="BH269" s="178"/>
      <c r="BI269" s="417"/>
      <c r="BJ269" s="419"/>
      <c r="BK269" s="178"/>
      <c r="BL269" s="417"/>
      <c r="BM269" s="419"/>
      <c r="BN269" s="426" t="str">
        <f t="shared" si="227"/>
        <v/>
      </c>
      <c r="BO269" s="427" t="str">
        <f t="shared" si="228"/>
        <v/>
      </c>
      <c r="BP269" s="428" t="str">
        <f t="shared" si="229"/>
        <v/>
      </c>
      <c r="BQ269" s="178"/>
      <c r="BR269" s="417"/>
      <c r="BS269" s="419"/>
      <c r="BT269" s="198"/>
      <c r="BU269" s="177"/>
      <c r="BV269" s="177"/>
      <c r="BW269" s="417"/>
      <c r="BX269" s="417"/>
      <c r="BY269" s="197"/>
      <c r="BZ269" s="178"/>
      <c r="CA269" s="177"/>
      <c r="CB269" s="177"/>
      <c r="CC269" s="177"/>
      <c r="CD269" s="177"/>
      <c r="CE269" s="177"/>
      <c r="CF269" s="417"/>
      <c r="CG269" s="197"/>
      <c r="CH269" s="178"/>
      <c r="CI269" s="177"/>
      <c r="CJ269" s="177"/>
      <c r="CK269" s="177"/>
      <c r="CL269" s="177"/>
      <c r="CM269" s="177"/>
      <c r="CN269" s="417"/>
      <c r="CO269" s="468"/>
      <c r="CP269" s="420"/>
      <c r="CQ269" s="421"/>
      <c r="CR269" s="421" t="str">
        <f t="shared" si="250"/>
        <v/>
      </c>
      <c r="CS269" s="421" t="str">
        <f t="shared" si="251"/>
        <v/>
      </c>
      <c r="CT269" s="421" t="str">
        <f t="shared" si="252"/>
        <v/>
      </c>
      <c r="CU269" s="421" t="str">
        <f t="shared" si="253"/>
        <v/>
      </c>
      <c r="CV269" s="421" t="str">
        <f t="shared" si="254"/>
        <v/>
      </c>
      <c r="CW269" s="429" t="str">
        <f t="shared" si="255"/>
        <v/>
      </c>
      <c r="CX269" s="449"/>
      <c r="CY269" s="417"/>
      <c r="CZ269" s="468"/>
      <c r="DA269" s="432"/>
      <c r="DB269" s="417"/>
      <c r="DC269" s="419"/>
      <c r="DD269" s="430" t="str">
        <f t="shared" si="256"/>
        <v/>
      </c>
      <c r="DE269" s="431" t="str">
        <f t="shared" si="257"/>
        <v/>
      </c>
      <c r="DF269" s="428" t="str">
        <f t="shared" si="258"/>
        <v/>
      </c>
      <c r="DG269" s="450"/>
      <c r="DH269" s="417"/>
      <c r="DI269" s="197"/>
      <c r="DJ269" s="432"/>
      <c r="DK269" s="417"/>
      <c r="DL269" s="419"/>
      <c r="DM269" s="432"/>
      <c r="DN269" s="417"/>
      <c r="DO269" s="197"/>
      <c r="DP269" s="430" t="str">
        <f t="shared" si="230"/>
        <v/>
      </c>
      <c r="DQ269" s="431" t="str">
        <f t="shared" si="231"/>
        <v/>
      </c>
      <c r="DR269" s="428" t="str">
        <f t="shared" si="232"/>
        <v/>
      </c>
      <c r="DS269" s="432"/>
      <c r="DT269" s="417"/>
      <c r="DU269" s="197"/>
      <c r="DV269" s="410"/>
      <c r="DW269" s="669" t="b">
        <f t="shared" si="211"/>
        <v>0</v>
      </c>
      <c r="DX269" s="663" t="b">
        <f t="shared" si="212"/>
        <v>0</v>
      </c>
      <c r="DY269" s="666" t="b">
        <f t="shared" si="213"/>
        <v>1</v>
      </c>
      <c r="DZ269" s="663" t="b">
        <f t="shared" si="214"/>
        <v>0</v>
      </c>
      <c r="EA269" s="663" t="b">
        <f t="shared" si="215"/>
        <v>0</v>
      </c>
      <c r="EB269" s="666" t="b">
        <f t="shared" si="216"/>
        <v>1</v>
      </c>
      <c r="EC269" s="663" t="b">
        <f t="shared" si="217"/>
        <v>0</v>
      </c>
      <c r="ED269" s="663" t="b">
        <f t="shared" si="233"/>
        <v>0</v>
      </c>
      <c r="EE269" s="666" t="b">
        <f t="shared" si="218"/>
        <v>1</v>
      </c>
      <c r="EF269" s="665" t="b">
        <f t="shared" si="219"/>
        <v>0</v>
      </c>
      <c r="EG269" s="663" t="b">
        <f t="shared" si="220"/>
        <v>0</v>
      </c>
      <c r="EH269" s="666" t="b">
        <f t="shared" si="221"/>
        <v>1</v>
      </c>
      <c r="EI269" s="663" t="b">
        <f t="shared" si="222"/>
        <v>0</v>
      </c>
      <c r="EJ269" s="663" t="b">
        <f t="shared" si="223"/>
        <v>0</v>
      </c>
      <c r="EK269" s="666" t="b">
        <f t="shared" si="224"/>
        <v>1</v>
      </c>
      <c r="EL269" s="663" t="b">
        <f t="shared" si="225"/>
        <v>0</v>
      </c>
      <c r="EM269" s="663" t="b">
        <f t="shared" si="234"/>
        <v>0</v>
      </c>
      <c r="EN269" s="666" t="b">
        <f t="shared" si="226"/>
        <v>1</v>
      </c>
      <c r="EO269" s="401"/>
    </row>
    <row r="270" spans="1:145">
      <c r="A270" s="521" t="s">
        <v>749</v>
      </c>
      <c r="B270" s="522" t="s">
        <v>132</v>
      </c>
      <c r="C270" s="523">
        <v>163286</v>
      </c>
      <c r="D270" s="524">
        <v>1</v>
      </c>
      <c r="E270" s="414"/>
      <c r="F270" s="416"/>
      <c r="G270" s="416">
        <v>6337</v>
      </c>
      <c r="H270" s="416">
        <v>6864</v>
      </c>
      <c r="I270" s="417">
        <v>6297</v>
      </c>
      <c r="J270" s="417">
        <v>6519</v>
      </c>
      <c r="K270" s="419">
        <v>6501</v>
      </c>
      <c r="L270" s="414">
        <v>3960</v>
      </c>
      <c r="M270" s="416">
        <v>4056</v>
      </c>
      <c r="N270" s="416">
        <v>3906</v>
      </c>
      <c r="O270" s="448">
        <v>3952</v>
      </c>
      <c r="P270" s="448">
        <v>4357</v>
      </c>
      <c r="Q270" s="416">
        <v>3898</v>
      </c>
      <c r="R270" s="416">
        <v>4055</v>
      </c>
      <c r="S270" s="416">
        <v>4179</v>
      </c>
      <c r="T270" s="416">
        <v>4198</v>
      </c>
      <c r="U270" s="416">
        <v>3945</v>
      </c>
      <c r="V270" s="417">
        <v>4225</v>
      </c>
      <c r="W270" s="419">
        <v>3900</v>
      </c>
      <c r="X270" s="414"/>
      <c r="Y270" s="416"/>
      <c r="Z270" s="416"/>
      <c r="AA270" s="448"/>
      <c r="AB270" s="448"/>
      <c r="AC270" s="416"/>
      <c r="AD270" s="416"/>
      <c r="AE270" s="416"/>
      <c r="AF270" s="416"/>
      <c r="AG270" s="416"/>
      <c r="AH270" s="417"/>
      <c r="AI270" s="419"/>
      <c r="AJ270" s="420">
        <f t="shared" si="235"/>
        <v>3960</v>
      </c>
      <c r="AK270" s="421">
        <f t="shared" si="236"/>
        <v>4056</v>
      </c>
      <c r="AL270" s="421">
        <f t="shared" si="237"/>
        <v>3906</v>
      </c>
      <c r="AM270" s="421">
        <f t="shared" si="238"/>
        <v>3952</v>
      </c>
      <c r="AN270" s="421">
        <f t="shared" si="239"/>
        <v>4357</v>
      </c>
      <c r="AO270" s="421">
        <f t="shared" si="240"/>
        <v>3898</v>
      </c>
      <c r="AP270" s="421">
        <f t="shared" si="241"/>
        <v>4055</v>
      </c>
      <c r="AQ270" s="421">
        <f t="shared" si="242"/>
        <v>4179</v>
      </c>
      <c r="AR270" s="421">
        <f t="shared" si="243"/>
        <v>4198</v>
      </c>
      <c r="AS270" s="421">
        <f t="shared" si="244"/>
        <v>3945</v>
      </c>
      <c r="AT270" s="421">
        <f t="shared" si="245"/>
        <v>4225</v>
      </c>
      <c r="AU270" s="422">
        <f t="shared" si="246"/>
        <v>3900</v>
      </c>
      <c r="AV270" s="423">
        <v>3647</v>
      </c>
      <c r="AW270" s="417">
        <v>3958</v>
      </c>
      <c r="AX270" s="419">
        <v>3627</v>
      </c>
      <c r="AY270" s="414">
        <v>113</v>
      </c>
      <c r="AZ270" s="417">
        <v>69</v>
      </c>
      <c r="BA270" s="419">
        <v>89</v>
      </c>
      <c r="BB270" s="420">
        <f t="shared" si="247"/>
        <v>185</v>
      </c>
      <c r="BC270" s="421">
        <f t="shared" si="248"/>
        <v>198</v>
      </c>
      <c r="BD270" s="422">
        <f t="shared" si="249"/>
        <v>184</v>
      </c>
      <c r="BE270" s="176">
        <v>3381</v>
      </c>
      <c r="BF270" s="417">
        <v>3201</v>
      </c>
      <c r="BG270" s="419">
        <v>3357</v>
      </c>
      <c r="BH270" s="178">
        <v>52</v>
      </c>
      <c r="BI270" s="417">
        <v>47</v>
      </c>
      <c r="BJ270" s="419">
        <v>50</v>
      </c>
      <c r="BK270" s="178">
        <v>110</v>
      </c>
      <c r="BL270" s="417">
        <v>73</v>
      </c>
      <c r="BM270" s="419">
        <v>79</v>
      </c>
      <c r="BN270" s="426">
        <f t="shared" si="227"/>
        <v>814</v>
      </c>
      <c r="BO270" s="427">
        <f t="shared" si="228"/>
        <v>577</v>
      </c>
      <c r="BP270" s="428">
        <f t="shared" si="229"/>
        <v>569</v>
      </c>
      <c r="BQ270" s="178"/>
      <c r="BR270" s="417"/>
      <c r="BS270" s="419"/>
      <c r="BT270" s="198"/>
      <c r="BU270" s="177"/>
      <c r="BV270" s="177"/>
      <c r="BW270" s="417"/>
      <c r="BX270" s="417"/>
      <c r="BY270" s="468"/>
      <c r="BZ270" s="178"/>
      <c r="CA270" s="177"/>
      <c r="CB270" s="177"/>
      <c r="CC270" s="177"/>
      <c r="CD270" s="177"/>
      <c r="CE270" s="177"/>
      <c r="CF270" s="417"/>
      <c r="CG270" s="468"/>
      <c r="CH270" s="178"/>
      <c r="CI270" s="177"/>
      <c r="CJ270" s="177"/>
      <c r="CK270" s="177"/>
      <c r="CL270" s="177"/>
      <c r="CM270" s="177"/>
      <c r="CN270" s="417"/>
      <c r="CO270" s="468"/>
      <c r="CP270" s="420"/>
      <c r="CQ270" s="421"/>
      <c r="CR270" s="421" t="str">
        <f t="shared" si="250"/>
        <v/>
      </c>
      <c r="CS270" s="421" t="str">
        <f t="shared" si="251"/>
        <v/>
      </c>
      <c r="CT270" s="421" t="str">
        <f t="shared" si="252"/>
        <v/>
      </c>
      <c r="CU270" s="421" t="str">
        <f t="shared" si="253"/>
        <v/>
      </c>
      <c r="CV270" s="421" t="str">
        <f t="shared" si="254"/>
        <v/>
      </c>
      <c r="CW270" s="429" t="str">
        <f t="shared" si="255"/>
        <v/>
      </c>
      <c r="CX270" s="449"/>
      <c r="CY270" s="417"/>
      <c r="CZ270" s="468"/>
      <c r="DA270" s="432"/>
      <c r="DB270" s="417"/>
      <c r="DC270" s="419"/>
      <c r="DD270" s="430" t="str">
        <f t="shared" si="256"/>
        <v/>
      </c>
      <c r="DE270" s="431" t="str">
        <f t="shared" si="257"/>
        <v/>
      </c>
      <c r="DF270" s="428" t="str">
        <f t="shared" si="258"/>
        <v/>
      </c>
      <c r="DG270" s="450"/>
      <c r="DH270" s="417"/>
      <c r="DI270" s="468"/>
      <c r="DJ270" s="432"/>
      <c r="DK270" s="417"/>
      <c r="DL270" s="419"/>
      <c r="DM270" s="432"/>
      <c r="DN270" s="417"/>
      <c r="DO270" s="468"/>
      <c r="DP270" s="430" t="str">
        <f t="shared" si="230"/>
        <v/>
      </c>
      <c r="DQ270" s="431" t="str">
        <f t="shared" si="231"/>
        <v/>
      </c>
      <c r="DR270" s="428" t="str">
        <f t="shared" si="232"/>
        <v/>
      </c>
      <c r="DS270" s="432"/>
      <c r="DT270" s="417"/>
      <c r="DU270" s="197"/>
      <c r="DV270" s="402"/>
      <c r="DW270" s="669" t="b">
        <f t="shared" si="211"/>
        <v>1</v>
      </c>
      <c r="DX270" s="663" t="b">
        <f t="shared" si="212"/>
        <v>1</v>
      </c>
      <c r="DY270" s="666" t="b">
        <f t="shared" si="213"/>
        <v>1</v>
      </c>
      <c r="DZ270" s="663" t="b">
        <f t="shared" si="214"/>
        <v>1</v>
      </c>
      <c r="EA270" s="663" t="b">
        <f t="shared" si="215"/>
        <v>1</v>
      </c>
      <c r="EB270" s="666" t="b">
        <f t="shared" si="216"/>
        <v>1</v>
      </c>
      <c r="EC270" s="663" t="b">
        <f t="shared" si="217"/>
        <v>1</v>
      </c>
      <c r="ED270" s="663" t="b">
        <f t="shared" si="233"/>
        <v>0</v>
      </c>
      <c r="EE270" s="666" t="b">
        <f t="shared" si="218"/>
        <v>0</v>
      </c>
      <c r="EF270" s="665" t="b">
        <f t="shared" si="219"/>
        <v>0</v>
      </c>
      <c r="EG270" s="663" t="b">
        <f t="shared" si="220"/>
        <v>0</v>
      </c>
      <c r="EH270" s="666" t="b">
        <f t="shared" si="221"/>
        <v>1</v>
      </c>
      <c r="EI270" s="663" t="b">
        <f t="shared" si="222"/>
        <v>0</v>
      </c>
      <c r="EJ270" s="663" t="b">
        <f t="shared" si="223"/>
        <v>0</v>
      </c>
      <c r="EK270" s="666" t="b">
        <f t="shared" si="224"/>
        <v>1</v>
      </c>
      <c r="EL270" s="663" t="b">
        <f t="shared" si="225"/>
        <v>0</v>
      </c>
      <c r="EM270" s="663" t="b">
        <f t="shared" si="234"/>
        <v>0</v>
      </c>
      <c r="EN270" s="666" t="b">
        <f t="shared" si="226"/>
        <v>1</v>
      </c>
      <c r="EO270" s="401"/>
    </row>
    <row r="271" spans="1:145">
      <c r="A271" s="521" t="s">
        <v>749</v>
      </c>
      <c r="B271" s="522" t="s">
        <v>133</v>
      </c>
      <c r="C271" s="523">
        <v>163268</v>
      </c>
      <c r="D271" s="524">
        <v>2</v>
      </c>
      <c r="E271" s="414"/>
      <c r="F271" s="416"/>
      <c r="G271" s="600"/>
      <c r="H271" s="600"/>
      <c r="I271" s="417">
        <v>2599</v>
      </c>
      <c r="J271" s="417">
        <v>2749</v>
      </c>
      <c r="K271" s="419">
        <v>2707</v>
      </c>
      <c r="L271" s="414">
        <v>1136</v>
      </c>
      <c r="M271" s="416">
        <v>1246</v>
      </c>
      <c r="N271" s="416">
        <v>1400</v>
      </c>
      <c r="O271" s="448">
        <v>1307</v>
      </c>
      <c r="P271" s="448">
        <v>1333</v>
      </c>
      <c r="Q271" s="416">
        <v>1356</v>
      </c>
      <c r="R271" s="416">
        <v>1489</v>
      </c>
      <c r="S271" s="416">
        <v>1403</v>
      </c>
      <c r="T271" s="416">
        <v>1415</v>
      </c>
      <c r="U271" s="416">
        <v>1420</v>
      </c>
      <c r="V271" s="417">
        <v>1425</v>
      </c>
      <c r="W271" s="419">
        <v>1557</v>
      </c>
      <c r="X271" s="414"/>
      <c r="Y271" s="416"/>
      <c r="Z271" s="416"/>
      <c r="AA271" s="448"/>
      <c r="AB271" s="448"/>
      <c r="AC271" s="416"/>
      <c r="AD271" s="416"/>
      <c r="AE271" s="416"/>
      <c r="AF271" s="416"/>
      <c r="AG271" s="416"/>
      <c r="AH271" s="417"/>
      <c r="AI271" s="419"/>
      <c r="AJ271" s="420">
        <f t="shared" si="235"/>
        <v>1136</v>
      </c>
      <c r="AK271" s="421">
        <f t="shared" si="236"/>
        <v>1246</v>
      </c>
      <c r="AL271" s="421">
        <f t="shared" si="237"/>
        <v>1400</v>
      </c>
      <c r="AM271" s="421">
        <f t="shared" si="238"/>
        <v>1307</v>
      </c>
      <c r="AN271" s="421">
        <f t="shared" si="239"/>
        <v>1333</v>
      </c>
      <c r="AO271" s="421">
        <f t="shared" si="240"/>
        <v>1356</v>
      </c>
      <c r="AP271" s="421">
        <f t="shared" si="241"/>
        <v>1489</v>
      </c>
      <c r="AQ271" s="421">
        <f t="shared" si="242"/>
        <v>1403</v>
      </c>
      <c r="AR271" s="421">
        <f t="shared" si="243"/>
        <v>1415</v>
      </c>
      <c r="AS271" s="421">
        <f t="shared" si="244"/>
        <v>1420</v>
      </c>
      <c r="AT271" s="421">
        <f t="shared" si="245"/>
        <v>1425</v>
      </c>
      <c r="AU271" s="422">
        <f t="shared" si="246"/>
        <v>1557</v>
      </c>
      <c r="AV271" s="423">
        <v>1198</v>
      </c>
      <c r="AW271" s="417">
        <v>1237</v>
      </c>
      <c r="AX271" s="419">
        <v>1326</v>
      </c>
      <c r="AY271" s="414">
        <v>114</v>
      </c>
      <c r="AZ271" s="417">
        <v>95</v>
      </c>
      <c r="BA271" s="419">
        <v>122</v>
      </c>
      <c r="BB271" s="420">
        <f t="shared" si="247"/>
        <v>108</v>
      </c>
      <c r="BC271" s="421">
        <f t="shared" si="248"/>
        <v>93</v>
      </c>
      <c r="BD271" s="422">
        <f t="shared" si="249"/>
        <v>109</v>
      </c>
      <c r="BE271" s="176">
        <v>760</v>
      </c>
      <c r="BF271" s="417">
        <v>900</v>
      </c>
      <c r="BG271" s="419">
        <v>1011</v>
      </c>
      <c r="BH271" s="178">
        <v>50</v>
      </c>
      <c r="BI271" s="417">
        <v>57</v>
      </c>
      <c r="BJ271" s="419">
        <v>55</v>
      </c>
      <c r="BK271" s="178">
        <v>66</v>
      </c>
      <c r="BL271" s="417">
        <v>79</v>
      </c>
      <c r="BM271" s="419">
        <v>77</v>
      </c>
      <c r="BN271" s="426">
        <f t="shared" si="227"/>
        <v>457</v>
      </c>
      <c r="BO271" s="427">
        <f t="shared" si="228"/>
        <v>320</v>
      </c>
      <c r="BP271" s="428">
        <f t="shared" si="229"/>
        <v>346</v>
      </c>
      <c r="BQ271" s="178"/>
      <c r="BR271" s="417"/>
      <c r="BS271" s="419"/>
      <c r="BT271" s="198"/>
      <c r="BU271" s="177"/>
      <c r="BV271" s="177"/>
      <c r="BW271" s="417"/>
      <c r="BX271" s="417"/>
      <c r="BY271" s="468"/>
      <c r="BZ271" s="178"/>
      <c r="CA271" s="177"/>
      <c r="CB271" s="177"/>
      <c r="CC271" s="177"/>
      <c r="CD271" s="177"/>
      <c r="CE271" s="177"/>
      <c r="CF271" s="417"/>
      <c r="CG271" s="468"/>
      <c r="CH271" s="178"/>
      <c r="CI271" s="177"/>
      <c r="CJ271" s="177"/>
      <c r="CK271" s="177"/>
      <c r="CL271" s="177"/>
      <c r="CM271" s="177"/>
      <c r="CN271" s="417"/>
      <c r="CO271" s="468"/>
      <c r="CP271" s="420"/>
      <c r="CQ271" s="421"/>
      <c r="CR271" s="421" t="str">
        <f t="shared" si="250"/>
        <v/>
      </c>
      <c r="CS271" s="421" t="str">
        <f t="shared" si="251"/>
        <v/>
      </c>
      <c r="CT271" s="421" t="str">
        <f t="shared" si="252"/>
        <v/>
      </c>
      <c r="CU271" s="421" t="str">
        <f t="shared" si="253"/>
        <v/>
      </c>
      <c r="CV271" s="421" t="str">
        <f t="shared" si="254"/>
        <v/>
      </c>
      <c r="CW271" s="429" t="str">
        <f t="shared" si="255"/>
        <v/>
      </c>
      <c r="CX271" s="449"/>
      <c r="CY271" s="417"/>
      <c r="CZ271" s="468"/>
      <c r="DA271" s="432"/>
      <c r="DB271" s="417"/>
      <c r="DC271" s="419"/>
      <c r="DD271" s="430" t="str">
        <f t="shared" si="256"/>
        <v/>
      </c>
      <c r="DE271" s="431" t="str">
        <f t="shared" si="257"/>
        <v/>
      </c>
      <c r="DF271" s="428" t="str">
        <f t="shared" si="258"/>
        <v/>
      </c>
      <c r="DG271" s="450"/>
      <c r="DH271" s="417"/>
      <c r="DI271" s="468"/>
      <c r="DJ271" s="432"/>
      <c r="DK271" s="417"/>
      <c r="DL271" s="419"/>
      <c r="DM271" s="432"/>
      <c r="DN271" s="417"/>
      <c r="DO271" s="468"/>
      <c r="DP271" s="430" t="str">
        <f t="shared" si="230"/>
        <v/>
      </c>
      <c r="DQ271" s="431" t="str">
        <f t="shared" si="231"/>
        <v/>
      </c>
      <c r="DR271" s="428" t="str">
        <f t="shared" si="232"/>
        <v/>
      </c>
      <c r="DS271" s="432"/>
      <c r="DT271" s="417"/>
      <c r="DU271" s="197"/>
      <c r="DV271" s="402"/>
      <c r="DW271" s="669" t="b">
        <f t="shared" si="211"/>
        <v>1</v>
      </c>
      <c r="DX271" s="663" t="b">
        <f t="shared" si="212"/>
        <v>1</v>
      </c>
      <c r="DY271" s="666" t="b">
        <f t="shared" si="213"/>
        <v>1</v>
      </c>
      <c r="DZ271" s="663" t="b">
        <f t="shared" si="214"/>
        <v>1</v>
      </c>
      <c r="EA271" s="663" t="b">
        <f t="shared" si="215"/>
        <v>1</v>
      </c>
      <c r="EB271" s="666" t="b">
        <f t="shared" si="216"/>
        <v>1</v>
      </c>
      <c r="EC271" s="663" t="b">
        <f t="shared" si="217"/>
        <v>1</v>
      </c>
      <c r="ED271" s="663" t="b">
        <f t="shared" si="233"/>
        <v>0</v>
      </c>
      <c r="EE271" s="666" t="b">
        <f t="shared" si="218"/>
        <v>0</v>
      </c>
      <c r="EF271" s="665" t="b">
        <f t="shared" si="219"/>
        <v>0</v>
      </c>
      <c r="EG271" s="663" t="b">
        <f t="shared" si="220"/>
        <v>0</v>
      </c>
      <c r="EH271" s="666" t="b">
        <f t="shared" si="221"/>
        <v>1</v>
      </c>
      <c r="EI271" s="663" t="b">
        <f t="shared" si="222"/>
        <v>0</v>
      </c>
      <c r="EJ271" s="663" t="b">
        <f t="shared" si="223"/>
        <v>0</v>
      </c>
      <c r="EK271" s="666" t="b">
        <f t="shared" si="224"/>
        <v>1</v>
      </c>
      <c r="EL271" s="663" t="b">
        <f t="shared" si="225"/>
        <v>0</v>
      </c>
      <c r="EM271" s="663" t="b">
        <f t="shared" si="234"/>
        <v>0</v>
      </c>
      <c r="EN271" s="666" t="b">
        <f t="shared" si="226"/>
        <v>1</v>
      </c>
      <c r="EO271" s="401"/>
    </row>
    <row r="272" spans="1:145">
      <c r="A272" s="521" t="s">
        <v>749</v>
      </c>
      <c r="B272" s="522" t="s">
        <v>137</v>
      </c>
      <c r="C272" s="523">
        <v>163453</v>
      </c>
      <c r="D272" s="524">
        <v>3</v>
      </c>
      <c r="E272" s="414"/>
      <c r="F272" s="416"/>
      <c r="G272" s="600"/>
      <c r="H272" s="600"/>
      <c r="I272" s="417">
        <v>1931</v>
      </c>
      <c r="J272" s="417">
        <v>1695</v>
      </c>
      <c r="K272" s="419">
        <v>1760</v>
      </c>
      <c r="L272" s="414">
        <v>1016</v>
      </c>
      <c r="M272" s="416">
        <v>1135</v>
      </c>
      <c r="N272" s="416">
        <v>1163</v>
      </c>
      <c r="O272" s="448">
        <v>1102</v>
      </c>
      <c r="P272" s="448">
        <v>1125</v>
      </c>
      <c r="Q272" s="416">
        <v>1242</v>
      </c>
      <c r="R272" s="416">
        <v>1220</v>
      </c>
      <c r="S272" s="416">
        <v>1337</v>
      </c>
      <c r="T272" s="416">
        <v>751</v>
      </c>
      <c r="U272" s="416">
        <v>1368</v>
      </c>
      <c r="V272" s="417">
        <v>1299</v>
      </c>
      <c r="W272" s="419">
        <v>1430</v>
      </c>
      <c r="X272" s="414"/>
      <c r="Y272" s="416"/>
      <c r="Z272" s="416"/>
      <c r="AA272" s="448"/>
      <c r="AB272" s="448"/>
      <c r="AC272" s="416"/>
      <c r="AD272" s="416"/>
      <c r="AE272" s="416"/>
      <c r="AF272" s="416"/>
      <c r="AG272" s="416"/>
      <c r="AH272" s="417"/>
      <c r="AI272" s="419"/>
      <c r="AJ272" s="420">
        <f t="shared" si="235"/>
        <v>1016</v>
      </c>
      <c r="AK272" s="421">
        <f t="shared" si="236"/>
        <v>1135</v>
      </c>
      <c r="AL272" s="421">
        <f t="shared" si="237"/>
        <v>1163</v>
      </c>
      <c r="AM272" s="421">
        <f t="shared" si="238"/>
        <v>1102</v>
      </c>
      <c r="AN272" s="421">
        <f t="shared" si="239"/>
        <v>1125</v>
      </c>
      <c r="AO272" s="421">
        <f t="shared" si="240"/>
        <v>1242</v>
      </c>
      <c r="AP272" s="421">
        <f t="shared" si="241"/>
        <v>1220</v>
      </c>
      <c r="AQ272" s="421">
        <f t="shared" si="242"/>
        <v>1337</v>
      </c>
      <c r="AR272" s="421">
        <f t="shared" si="243"/>
        <v>751</v>
      </c>
      <c r="AS272" s="421">
        <f t="shared" si="244"/>
        <v>1368</v>
      </c>
      <c r="AT272" s="421">
        <f t="shared" si="245"/>
        <v>1299</v>
      </c>
      <c r="AU272" s="422">
        <f t="shared" si="246"/>
        <v>1430</v>
      </c>
      <c r="AV272" s="423">
        <v>860</v>
      </c>
      <c r="AW272" s="417">
        <v>880</v>
      </c>
      <c r="AX272" s="419">
        <v>978</v>
      </c>
      <c r="AY272" s="414">
        <v>65</v>
      </c>
      <c r="AZ272" s="417">
        <v>68</v>
      </c>
      <c r="BA272" s="419">
        <v>75</v>
      </c>
      <c r="BB272" s="420">
        <f t="shared" si="247"/>
        <v>443</v>
      </c>
      <c r="BC272" s="421">
        <f t="shared" si="248"/>
        <v>351</v>
      </c>
      <c r="BD272" s="422">
        <f t="shared" si="249"/>
        <v>377</v>
      </c>
      <c r="BE272" s="176">
        <v>426</v>
      </c>
      <c r="BF272" s="417">
        <v>427</v>
      </c>
      <c r="BG272" s="419">
        <v>426</v>
      </c>
      <c r="BH272" s="178">
        <v>72</v>
      </c>
      <c r="BI272" s="417">
        <v>80</v>
      </c>
      <c r="BJ272" s="419">
        <v>94</v>
      </c>
      <c r="BK272" s="178">
        <v>57</v>
      </c>
      <c r="BL272" s="417">
        <v>63</v>
      </c>
      <c r="BM272" s="419">
        <v>54</v>
      </c>
      <c r="BN272" s="426">
        <f t="shared" si="227"/>
        <v>570</v>
      </c>
      <c r="BO272" s="427">
        <f t="shared" si="228"/>
        <v>672</v>
      </c>
      <c r="BP272" s="428">
        <f t="shared" si="229"/>
        <v>646</v>
      </c>
      <c r="BQ272" s="178"/>
      <c r="BR272" s="417"/>
      <c r="BS272" s="419"/>
      <c r="BT272" s="198"/>
      <c r="BU272" s="177"/>
      <c r="BV272" s="177"/>
      <c r="BW272" s="417"/>
      <c r="BX272" s="417"/>
      <c r="BY272" s="468"/>
      <c r="BZ272" s="178"/>
      <c r="CA272" s="177"/>
      <c r="CB272" s="177"/>
      <c r="CC272" s="177"/>
      <c r="CD272" s="177"/>
      <c r="CE272" s="177"/>
      <c r="CF272" s="417"/>
      <c r="CG272" s="468"/>
      <c r="CH272" s="178"/>
      <c r="CI272" s="177"/>
      <c r="CJ272" s="177"/>
      <c r="CK272" s="177"/>
      <c r="CL272" s="177"/>
      <c r="CM272" s="177"/>
      <c r="CN272" s="417"/>
      <c r="CO272" s="468"/>
      <c r="CP272" s="420"/>
      <c r="CQ272" s="421"/>
      <c r="CR272" s="421" t="str">
        <f t="shared" si="250"/>
        <v/>
      </c>
      <c r="CS272" s="421" t="str">
        <f t="shared" si="251"/>
        <v/>
      </c>
      <c r="CT272" s="421" t="str">
        <f t="shared" si="252"/>
        <v/>
      </c>
      <c r="CU272" s="421" t="str">
        <f t="shared" si="253"/>
        <v/>
      </c>
      <c r="CV272" s="421" t="str">
        <f t="shared" si="254"/>
        <v/>
      </c>
      <c r="CW272" s="429" t="str">
        <f t="shared" si="255"/>
        <v/>
      </c>
      <c r="CX272" s="449"/>
      <c r="CY272" s="417"/>
      <c r="CZ272" s="468"/>
      <c r="DA272" s="432"/>
      <c r="DB272" s="417"/>
      <c r="DC272" s="419"/>
      <c r="DD272" s="430" t="str">
        <f t="shared" si="256"/>
        <v/>
      </c>
      <c r="DE272" s="431" t="str">
        <f t="shared" si="257"/>
        <v/>
      </c>
      <c r="DF272" s="428" t="str">
        <f t="shared" si="258"/>
        <v/>
      </c>
      <c r="DG272" s="450"/>
      <c r="DH272" s="417"/>
      <c r="DI272" s="468"/>
      <c r="DJ272" s="432"/>
      <c r="DK272" s="417"/>
      <c r="DL272" s="419"/>
      <c r="DM272" s="432"/>
      <c r="DN272" s="417"/>
      <c r="DO272" s="468"/>
      <c r="DP272" s="430" t="str">
        <f t="shared" si="230"/>
        <v/>
      </c>
      <c r="DQ272" s="431" t="str">
        <f t="shared" si="231"/>
        <v/>
      </c>
      <c r="DR272" s="428" t="str">
        <f t="shared" si="232"/>
        <v/>
      </c>
      <c r="DS272" s="432"/>
      <c r="DT272" s="417"/>
      <c r="DU272" s="197"/>
      <c r="DV272" s="402"/>
      <c r="DW272" s="669" t="b">
        <f t="shared" si="211"/>
        <v>1</v>
      </c>
      <c r="DX272" s="663" t="b">
        <f t="shared" si="212"/>
        <v>1</v>
      </c>
      <c r="DY272" s="666" t="b">
        <f t="shared" si="213"/>
        <v>1</v>
      </c>
      <c r="DZ272" s="663" t="b">
        <f t="shared" si="214"/>
        <v>1</v>
      </c>
      <c r="EA272" s="663" t="b">
        <f t="shared" si="215"/>
        <v>1</v>
      </c>
      <c r="EB272" s="666" t="b">
        <f t="shared" si="216"/>
        <v>1</v>
      </c>
      <c r="EC272" s="663" t="b">
        <f t="shared" si="217"/>
        <v>1</v>
      </c>
      <c r="ED272" s="663" t="b">
        <f t="shared" si="233"/>
        <v>0</v>
      </c>
      <c r="EE272" s="666" t="b">
        <f t="shared" si="218"/>
        <v>0</v>
      </c>
      <c r="EF272" s="665" t="b">
        <f t="shared" si="219"/>
        <v>0</v>
      </c>
      <c r="EG272" s="663" t="b">
        <f t="shared" si="220"/>
        <v>0</v>
      </c>
      <c r="EH272" s="666" t="b">
        <f t="shared" si="221"/>
        <v>1</v>
      </c>
      <c r="EI272" s="663" t="b">
        <f t="shared" si="222"/>
        <v>0</v>
      </c>
      <c r="EJ272" s="663" t="b">
        <f t="shared" si="223"/>
        <v>0</v>
      </c>
      <c r="EK272" s="666" t="b">
        <f t="shared" si="224"/>
        <v>1</v>
      </c>
      <c r="EL272" s="663" t="b">
        <f t="shared" si="225"/>
        <v>0</v>
      </c>
      <c r="EM272" s="663" t="b">
        <f t="shared" si="234"/>
        <v>0</v>
      </c>
      <c r="EN272" s="666" t="b">
        <f t="shared" si="226"/>
        <v>1</v>
      </c>
      <c r="EO272" s="401"/>
    </row>
    <row r="273" spans="1:145">
      <c r="A273" s="521" t="s">
        <v>749</v>
      </c>
      <c r="B273" s="522" t="s">
        <v>134</v>
      </c>
      <c r="C273" s="523">
        <v>164076</v>
      </c>
      <c r="D273" s="524">
        <v>3</v>
      </c>
      <c r="E273" s="414"/>
      <c r="F273" s="416"/>
      <c r="G273" s="600"/>
      <c r="H273" s="600"/>
      <c r="I273" s="417">
        <v>4350</v>
      </c>
      <c r="J273" s="417">
        <v>4286</v>
      </c>
      <c r="K273" s="419">
        <v>4777</v>
      </c>
      <c r="L273" s="414">
        <v>1808</v>
      </c>
      <c r="M273" s="416">
        <v>1923</v>
      </c>
      <c r="N273" s="416">
        <v>2115</v>
      </c>
      <c r="O273" s="448">
        <v>1981</v>
      </c>
      <c r="P273" s="448">
        <v>1910</v>
      </c>
      <c r="Q273" s="416">
        <v>2198</v>
      </c>
      <c r="R273" s="416">
        <v>1755</v>
      </c>
      <c r="S273" s="416">
        <v>2085</v>
      </c>
      <c r="T273" s="416">
        <v>2315</v>
      </c>
      <c r="U273" s="416">
        <v>2692</v>
      </c>
      <c r="V273" s="417">
        <v>2657</v>
      </c>
      <c r="W273" s="419">
        <v>2824</v>
      </c>
      <c r="X273" s="414"/>
      <c r="Y273" s="416"/>
      <c r="Z273" s="416"/>
      <c r="AA273" s="448"/>
      <c r="AB273" s="448"/>
      <c r="AC273" s="416"/>
      <c r="AD273" s="416"/>
      <c r="AE273" s="416"/>
      <c r="AF273" s="416"/>
      <c r="AG273" s="416"/>
      <c r="AH273" s="417"/>
      <c r="AI273" s="419"/>
      <c r="AJ273" s="420">
        <f t="shared" si="235"/>
        <v>1808</v>
      </c>
      <c r="AK273" s="421">
        <f t="shared" si="236"/>
        <v>1923</v>
      </c>
      <c r="AL273" s="421">
        <f t="shared" si="237"/>
        <v>2115</v>
      </c>
      <c r="AM273" s="421">
        <f t="shared" si="238"/>
        <v>1981</v>
      </c>
      <c r="AN273" s="421">
        <f t="shared" si="239"/>
        <v>1910</v>
      </c>
      <c r="AO273" s="421">
        <f t="shared" si="240"/>
        <v>2198</v>
      </c>
      <c r="AP273" s="421">
        <f t="shared" si="241"/>
        <v>1755</v>
      </c>
      <c r="AQ273" s="421">
        <f t="shared" si="242"/>
        <v>2085</v>
      </c>
      <c r="AR273" s="421">
        <f t="shared" si="243"/>
        <v>2315</v>
      </c>
      <c r="AS273" s="421">
        <f t="shared" si="244"/>
        <v>2692</v>
      </c>
      <c r="AT273" s="421">
        <f t="shared" si="245"/>
        <v>2657</v>
      </c>
      <c r="AU273" s="422">
        <f t="shared" si="246"/>
        <v>2824</v>
      </c>
      <c r="AV273" s="423">
        <v>2176</v>
      </c>
      <c r="AW273" s="417">
        <v>2148</v>
      </c>
      <c r="AX273" s="419">
        <v>2348</v>
      </c>
      <c r="AY273" s="414">
        <v>178</v>
      </c>
      <c r="AZ273" s="417">
        <v>180</v>
      </c>
      <c r="BA273" s="419">
        <v>179</v>
      </c>
      <c r="BB273" s="420">
        <f t="shared" si="247"/>
        <v>338</v>
      </c>
      <c r="BC273" s="421">
        <f t="shared" si="248"/>
        <v>329</v>
      </c>
      <c r="BD273" s="422">
        <f t="shared" si="249"/>
        <v>297</v>
      </c>
      <c r="BE273" s="176">
        <v>1221</v>
      </c>
      <c r="BF273" s="417">
        <v>1552</v>
      </c>
      <c r="BG273" s="419">
        <v>1319</v>
      </c>
      <c r="BH273" s="178">
        <v>53</v>
      </c>
      <c r="BI273" s="417">
        <v>57</v>
      </c>
      <c r="BJ273" s="419">
        <v>33</v>
      </c>
      <c r="BK273" s="178">
        <v>51</v>
      </c>
      <c r="BL273" s="417">
        <v>52</v>
      </c>
      <c r="BM273" s="419">
        <v>41</v>
      </c>
      <c r="BN273" s="426">
        <f t="shared" si="227"/>
        <v>585</v>
      </c>
      <c r="BO273" s="427">
        <f t="shared" si="228"/>
        <v>537</v>
      </c>
      <c r="BP273" s="428">
        <f t="shared" si="229"/>
        <v>362</v>
      </c>
      <c r="BQ273" s="178"/>
      <c r="BR273" s="417"/>
      <c r="BS273" s="419"/>
      <c r="BT273" s="198"/>
      <c r="BU273" s="177"/>
      <c r="BV273" s="177"/>
      <c r="BW273" s="417"/>
      <c r="BX273" s="417"/>
      <c r="BY273" s="468"/>
      <c r="BZ273" s="178"/>
      <c r="CA273" s="177"/>
      <c r="CB273" s="177"/>
      <c r="CC273" s="177"/>
      <c r="CD273" s="177"/>
      <c r="CE273" s="177"/>
      <c r="CF273" s="417"/>
      <c r="CG273" s="468"/>
      <c r="CH273" s="178"/>
      <c r="CI273" s="177"/>
      <c r="CJ273" s="177"/>
      <c r="CK273" s="177"/>
      <c r="CL273" s="177"/>
      <c r="CM273" s="177"/>
      <c r="CN273" s="417"/>
      <c r="CO273" s="468"/>
      <c r="CP273" s="420"/>
      <c r="CQ273" s="421"/>
      <c r="CR273" s="421" t="str">
        <f t="shared" si="250"/>
        <v/>
      </c>
      <c r="CS273" s="421" t="str">
        <f t="shared" si="251"/>
        <v/>
      </c>
      <c r="CT273" s="421" t="str">
        <f t="shared" si="252"/>
        <v/>
      </c>
      <c r="CU273" s="421" t="str">
        <f t="shared" si="253"/>
        <v/>
      </c>
      <c r="CV273" s="421" t="str">
        <f t="shared" si="254"/>
        <v/>
      </c>
      <c r="CW273" s="429" t="str">
        <f t="shared" si="255"/>
        <v/>
      </c>
      <c r="CX273" s="449"/>
      <c r="CY273" s="417"/>
      <c r="CZ273" s="468"/>
      <c r="DA273" s="432"/>
      <c r="DB273" s="417"/>
      <c r="DC273" s="419"/>
      <c r="DD273" s="430" t="str">
        <f t="shared" si="256"/>
        <v/>
      </c>
      <c r="DE273" s="431" t="str">
        <f t="shared" si="257"/>
        <v/>
      </c>
      <c r="DF273" s="428" t="str">
        <f t="shared" si="258"/>
        <v/>
      </c>
      <c r="DG273" s="450"/>
      <c r="DH273" s="417"/>
      <c r="DI273" s="468"/>
      <c r="DJ273" s="432"/>
      <c r="DK273" s="417"/>
      <c r="DL273" s="419"/>
      <c r="DM273" s="432"/>
      <c r="DN273" s="417"/>
      <c r="DO273" s="468"/>
      <c r="DP273" s="430" t="str">
        <f t="shared" si="230"/>
        <v/>
      </c>
      <c r="DQ273" s="431" t="str">
        <f t="shared" si="231"/>
        <v/>
      </c>
      <c r="DR273" s="428" t="str">
        <f t="shared" si="232"/>
        <v/>
      </c>
      <c r="DS273" s="432"/>
      <c r="DT273" s="417"/>
      <c r="DU273" s="197"/>
      <c r="DV273" s="402"/>
      <c r="DW273" s="669" t="b">
        <f t="shared" si="211"/>
        <v>1</v>
      </c>
      <c r="DX273" s="663" t="b">
        <f t="shared" si="212"/>
        <v>1</v>
      </c>
      <c r="DY273" s="666" t="b">
        <f t="shared" si="213"/>
        <v>1</v>
      </c>
      <c r="DZ273" s="663" t="b">
        <f t="shared" si="214"/>
        <v>1</v>
      </c>
      <c r="EA273" s="663" t="b">
        <f t="shared" si="215"/>
        <v>1</v>
      </c>
      <c r="EB273" s="666" t="b">
        <f t="shared" si="216"/>
        <v>1</v>
      </c>
      <c r="EC273" s="663" t="b">
        <f t="shared" si="217"/>
        <v>1</v>
      </c>
      <c r="ED273" s="663" t="b">
        <f t="shared" si="233"/>
        <v>0</v>
      </c>
      <c r="EE273" s="666" t="b">
        <f t="shared" si="218"/>
        <v>0</v>
      </c>
      <c r="EF273" s="665" t="b">
        <f t="shared" si="219"/>
        <v>0</v>
      </c>
      <c r="EG273" s="663" t="b">
        <f t="shared" si="220"/>
        <v>0</v>
      </c>
      <c r="EH273" s="666" t="b">
        <f t="shared" si="221"/>
        <v>1</v>
      </c>
      <c r="EI273" s="663" t="b">
        <f t="shared" si="222"/>
        <v>0</v>
      </c>
      <c r="EJ273" s="663" t="b">
        <f t="shared" si="223"/>
        <v>0</v>
      </c>
      <c r="EK273" s="666" t="b">
        <f t="shared" si="224"/>
        <v>1</v>
      </c>
      <c r="EL273" s="663" t="b">
        <f t="shared" si="225"/>
        <v>0</v>
      </c>
      <c r="EM273" s="663" t="b">
        <f t="shared" si="234"/>
        <v>0</v>
      </c>
      <c r="EN273" s="666" t="b">
        <f t="shared" si="226"/>
        <v>1</v>
      </c>
      <c r="EO273" s="401"/>
    </row>
    <row r="274" spans="1:145">
      <c r="A274" s="521" t="s">
        <v>749</v>
      </c>
      <c r="B274" s="522" t="s">
        <v>135</v>
      </c>
      <c r="C274" s="523">
        <v>162007</v>
      </c>
      <c r="D274" s="524">
        <v>4</v>
      </c>
      <c r="E274" s="414"/>
      <c r="F274" s="416"/>
      <c r="G274" s="416" t="s">
        <v>937</v>
      </c>
      <c r="H274" s="416" t="s">
        <v>936</v>
      </c>
      <c r="I274" s="417">
        <f>773+417</f>
        <v>1190</v>
      </c>
      <c r="J274" s="417">
        <f>855+419</f>
        <v>1274</v>
      </c>
      <c r="K274" s="419">
        <v>781</v>
      </c>
      <c r="L274" s="414">
        <v>357</v>
      </c>
      <c r="M274" s="416">
        <v>418</v>
      </c>
      <c r="N274" s="416">
        <v>343</v>
      </c>
      <c r="O274" s="448">
        <v>361</v>
      </c>
      <c r="P274" s="448">
        <v>594</v>
      </c>
      <c r="Q274" s="416">
        <v>560</v>
      </c>
      <c r="R274" s="416">
        <v>754</v>
      </c>
      <c r="S274" s="416">
        <v>627</v>
      </c>
      <c r="T274" s="416">
        <v>923</v>
      </c>
      <c r="U274" s="416">
        <v>765</v>
      </c>
      <c r="V274" s="417">
        <v>820</v>
      </c>
      <c r="W274" s="419">
        <v>664</v>
      </c>
      <c r="X274" s="414"/>
      <c r="Y274" s="416"/>
      <c r="Z274" s="416"/>
      <c r="AA274" s="448"/>
      <c r="AB274" s="448"/>
      <c r="AC274" s="416"/>
      <c r="AD274" s="416"/>
      <c r="AE274" s="416"/>
      <c r="AF274" s="416"/>
      <c r="AG274" s="416"/>
      <c r="AH274" s="417"/>
      <c r="AI274" s="419"/>
      <c r="AJ274" s="420">
        <f t="shared" si="235"/>
        <v>357</v>
      </c>
      <c r="AK274" s="421">
        <f t="shared" si="236"/>
        <v>418</v>
      </c>
      <c r="AL274" s="421">
        <f t="shared" si="237"/>
        <v>343</v>
      </c>
      <c r="AM274" s="421">
        <f t="shared" si="238"/>
        <v>361</v>
      </c>
      <c r="AN274" s="421">
        <f t="shared" si="239"/>
        <v>594</v>
      </c>
      <c r="AO274" s="421">
        <f t="shared" si="240"/>
        <v>560</v>
      </c>
      <c r="AP274" s="421">
        <f t="shared" si="241"/>
        <v>754</v>
      </c>
      <c r="AQ274" s="421">
        <f t="shared" si="242"/>
        <v>627</v>
      </c>
      <c r="AR274" s="421">
        <f t="shared" si="243"/>
        <v>923</v>
      </c>
      <c r="AS274" s="421">
        <f t="shared" si="244"/>
        <v>765</v>
      </c>
      <c r="AT274" s="421">
        <f t="shared" si="245"/>
        <v>820</v>
      </c>
      <c r="AU274" s="422">
        <f t="shared" si="246"/>
        <v>664</v>
      </c>
      <c r="AV274" s="423">
        <v>538</v>
      </c>
      <c r="AW274" s="417">
        <v>569</v>
      </c>
      <c r="AX274" s="419">
        <v>546</v>
      </c>
      <c r="AY274" s="414">
        <v>61</v>
      </c>
      <c r="AZ274" s="417">
        <v>75</v>
      </c>
      <c r="BA274" s="419">
        <v>83</v>
      </c>
      <c r="BB274" s="420">
        <f t="shared" si="247"/>
        <v>166</v>
      </c>
      <c r="BC274" s="421">
        <f t="shared" si="248"/>
        <v>176</v>
      </c>
      <c r="BD274" s="422">
        <f t="shared" si="249"/>
        <v>35</v>
      </c>
      <c r="BE274" s="176">
        <v>217</v>
      </c>
      <c r="BF274" s="417">
        <v>259</v>
      </c>
      <c r="BG274" s="419">
        <v>331</v>
      </c>
      <c r="BH274" s="178">
        <v>43</v>
      </c>
      <c r="BI274" s="417">
        <v>35</v>
      </c>
      <c r="BJ274" s="419">
        <v>33</v>
      </c>
      <c r="BK274" s="178">
        <v>41</v>
      </c>
      <c r="BL274" s="417">
        <v>37</v>
      </c>
      <c r="BM274" s="419">
        <v>47</v>
      </c>
      <c r="BN274" s="426">
        <f t="shared" si="227"/>
        <v>293</v>
      </c>
      <c r="BO274" s="427">
        <f t="shared" si="228"/>
        <v>229</v>
      </c>
      <c r="BP274" s="428">
        <f t="shared" si="229"/>
        <v>343</v>
      </c>
      <c r="BQ274" s="178"/>
      <c r="BR274" s="417"/>
      <c r="BS274" s="419"/>
      <c r="BT274" s="198"/>
      <c r="BU274" s="177"/>
      <c r="BV274" s="177"/>
      <c r="BW274" s="417"/>
      <c r="BX274" s="417"/>
      <c r="BY274" s="468"/>
      <c r="BZ274" s="178"/>
      <c r="CA274" s="177"/>
      <c r="CB274" s="177"/>
      <c r="CC274" s="177"/>
      <c r="CD274" s="177"/>
      <c r="CE274" s="177"/>
      <c r="CF274" s="417"/>
      <c r="CG274" s="468"/>
      <c r="CH274" s="178"/>
      <c r="CI274" s="177"/>
      <c r="CJ274" s="177"/>
      <c r="CK274" s="177"/>
      <c r="CL274" s="177"/>
      <c r="CM274" s="177"/>
      <c r="CN274" s="417"/>
      <c r="CO274" s="468"/>
      <c r="CP274" s="420"/>
      <c r="CQ274" s="421"/>
      <c r="CR274" s="421" t="str">
        <f t="shared" si="250"/>
        <v/>
      </c>
      <c r="CS274" s="421" t="str">
        <f t="shared" si="251"/>
        <v/>
      </c>
      <c r="CT274" s="421" t="str">
        <f t="shared" si="252"/>
        <v/>
      </c>
      <c r="CU274" s="421" t="str">
        <f t="shared" si="253"/>
        <v/>
      </c>
      <c r="CV274" s="421" t="str">
        <f t="shared" si="254"/>
        <v/>
      </c>
      <c r="CW274" s="429" t="str">
        <f t="shared" si="255"/>
        <v/>
      </c>
      <c r="CX274" s="449"/>
      <c r="CY274" s="417"/>
      <c r="CZ274" s="468"/>
      <c r="DA274" s="432"/>
      <c r="DB274" s="417"/>
      <c r="DC274" s="419"/>
      <c r="DD274" s="430" t="str">
        <f t="shared" si="256"/>
        <v/>
      </c>
      <c r="DE274" s="431" t="str">
        <f t="shared" si="257"/>
        <v/>
      </c>
      <c r="DF274" s="428" t="str">
        <f t="shared" si="258"/>
        <v/>
      </c>
      <c r="DG274" s="450"/>
      <c r="DH274" s="417"/>
      <c r="DI274" s="468"/>
      <c r="DJ274" s="432"/>
      <c r="DK274" s="417"/>
      <c r="DL274" s="419"/>
      <c r="DM274" s="432"/>
      <c r="DN274" s="417"/>
      <c r="DO274" s="468"/>
      <c r="DP274" s="430" t="str">
        <f t="shared" si="230"/>
        <v/>
      </c>
      <c r="DQ274" s="431" t="str">
        <f t="shared" si="231"/>
        <v/>
      </c>
      <c r="DR274" s="428" t="str">
        <f t="shared" si="232"/>
        <v/>
      </c>
      <c r="DS274" s="432"/>
      <c r="DT274" s="417"/>
      <c r="DU274" s="197"/>
      <c r="DV274" s="402"/>
      <c r="DW274" s="669" t="b">
        <f t="shared" si="211"/>
        <v>1</v>
      </c>
      <c r="DX274" s="663" t="b">
        <f t="shared" si="212"/>
        <v>1</v>
      </c>
      <c r="DY274" s="666" t="b">
        <f t="shared" si="213"/>
        <v>1</v>
      </c>
      <c r="DZ274" s="663" t="b">
        <f t="shared" si="214"/>
        <v>1</v>
      </c>
      <c r="EA274" s="663" t="b">
        <f t="shared" si="215"/>
        <v>1</v>
      </c>
      <c r="EB274" s="666" t="b">
        <f t="shared" si="216"/>
        <v>1</v>
      </c>
      <c r="EC274" s="663" t="b">
        <f t="shared" si="217"/>
        <v>1</v>
      </c>
      <c r="ED274" s="663" t="b">
        <f t="shared" si="233"/>
        <v>0</v>
      </c>
      <c r="EE274" s="666" t="b">
        <f t="shared" si="218"/>
        <v>0</v>
      </c>
      <c r="EF274" s="665" t="b">
        <f t="shared" si="219"/>
        <v>0</v>
      </c>
      <c r="EG274" s="663" t="b">
        <f t="shared" si="220"/>
        <v>0</v>
      </c>
      <c r="EH274" s="666" t="b">
        <f t="shared" si="221"/>
        <v>1</v>
      </c>
      <c r="EI274" s="663" t="b">
        <f t="shared" si="222"/>
        <v>0</v>
      </c>
      <c r="EJ274" s="663" t="b">
        <f t="shared" si="223"/>
        <v>0</v>
      </c>
      <c r="EK274" s="666" t="b">
        <f t="shared" si="224"/>
        <v>1</v>
      </c>
      <c r="EL274" s="663" t="b">
        <f t="shared" si="225"/>
        <v>0</v>
      </c>
      <c r="EM274" s="663" t="b">
        <f t="shared" si="234"/>
        <v>0</v>
      </c>
      <c r="EN274" s="666" t="b">
        <f t="shared" si="226"/>
        <v>1</v>
      </c>
      <c r="EO274" s="401"/>
    </row>
    <row r="275" spans="1:145">
      <c r="A275" s="521" t="s">
        <v>749</v>
      </c>
      <c r="B275" s="522" t="s">
        <v>141</v>
      </c>
      <c r="C275" s="523">
        <v>162283</v>
      </c>
      <c r="D275" s="524">
        <v>4</v>
      </c>
      <c r="E275" s="414"/>
      <c r="F275" s="416"/>
      <c r="G275" s="600"/>
      <c r="H275" s="600"/>
      <c r="I275" s="417">
        <v>555</v>
      </c>
      <c r="J275" s="417">
        <v>858</v>
      </c>
      <c r="K275" s="419">
        <v>902</v>
      </c>
      <c r="L275" s="414">
        <f>114+268</f>
        <v>382</v>
      </c>
      <c r="M275" s="416">
        <v>457</v>
      </c>
      <c r="N275" s="416">
        <v>441</v>
      </c>
      <c r="O275" s="448">
        <v>416</v>
      </c>
      <c r="P275" s="448">
        <v>595</v>
      </c>
      <c r="Q275" s="416">
        <v>578</v>
      </c>
      <c r="R275" s="416">
        <v>571</v>
      </c>
      <c r="S275" s="416">
        <v>601</v>
      </c>
      <c r="T275" s="416">
        <v>661</v>
      </c>
      <c r="U275" s="416">
        <v>508</v>
      </c>
      <c r="V275" s="417">
        <v>570</v>
      </c>
      <c r="W275" s="419">
        <v>570</v>
      </c>
      <c r="X275" s="414"/>
      <c r="Y275" s="416"/>
      <c r="Z275" s="416"/>
      <c r="AA275" s="448"/>
      <c r="AB275" s="448"/>
      <c r="AC275" s="416"/>
      <c r="AD275" s="416"/>
      <c r="AE275" s="416"/>
      <c r="AF275" s="416"/>
      <c r="AG275" s="416"/>
      <c r="AH275" s="417"/>
      <c r="AI275" s="419"/>
      <c r="AJ275" s="420">
        <f t="shared" si="235"/>
        <v>382</v>
      </c>
      <c r="AK275" s="421">
        <f t="shared" si="236"/>
        <v>457</v>
      </c>
      <c r="AL275" s="421">
        <f t="shared" si="237"/>
        <v>441</v>
      </c>
      <c r="AM275" s="421">
        <f t="shared" si="238"/>
        <v>416</v>
      </c>
      <c r="AN275" s="421">
        <f t="shared" si="239"/>
        <v>595</v>
      </c>
      <c r="AO275" s="421">
        <f t="shared" si="240"/>
        <v>578</v>
      </c>
      <c r="AP275" s="421">
        <f t="shared" si="241"/>
        <v>571</v>
      </c>
      <c r="AQ275" s="421">
        <f t="shared" si="242"/>
        <v>601</v>
      </c>
      <c r="AR275" s="421">
        <f t="shared" si="243"/>
        <v>661</v>
      </c>
      <c r="AS275" s="421">
        <f t="shared" si="244"/>
        <v>508</v>
      </c>
      <c r="AT275" s="421">
        <f t="shared" si="245"/>
        <v>570</v>
      </c>
      <c r="AU275" s="422">
        <f t="shared" si="246"/>
        <v>570</v>
      </c>
      <c r="AV275" s="423">
        <v>304</v>
      </c>
      <c r="AW275" s="417">
        <v>333</v>
      </c>
      <c r="AX275" s="419">
        <v>374</v>
      </c>
      <c r="AY275" s="414">
        <v>31</v>
      </c>
      <c r="AZ275" s="417">
        <v>32</v>
      </c>
      <c r="BA275" s="419">
        <v>34</v>
      </c>
      <c r="BB275" s="420">
        <f t="shared" si="247"/>
        <v>173</v>
      </c>
      <c r="BC275" s="421">
        <f t="shared" si="248"/>
        <v>205</v>
      </c>
      <c r="BD275" s="422">
        <f t="shared" si="249"/>
        <v>162</v>
      </c>
      <c r="BE275" s="176">
        <v>102</v>
      </c>
      <c r="BF275" s="417">
        <v>106</v>
      </c>
      <c r="BG275" s="419">
        <v>100</v>
      </c>
      <c r="BH275" s="178">
        <v>34</v>
      </c>
      <c r="BI275" s="417">
        <v>38</v>
      </c>
      <c r="BJ275" s="419">
        <v>49</v>
      </c>
      <c r="BK275" s="178">
        <v>49</v>
      </c>
      <c r="BL275" s="417">
        <v>50</v>
      </c>
      <c r="BM275" s="419">
        <v>62</v>
      </c>
      <c r="BN275" s="426">
        <f t="shared" si="227"/>
        <v>410</v>
      </c>
      <c r="BO275" s="427">
        <f t="shared" si="228"/>
        <v>384</v>
      </c>
      <c r="BP275" s="428">
        <f t="shared" si="229"/>
        <v>360</v>
      </c>
      <c r="BQ275" s="178"/>
      <c r="BR275" s="417"/>
      <c r="BS275" s="419"/>
      <c r="BT275" s="198"/>
      <c r="BU275" s="177"/>
      <c r="BV275" s="177"/>
      <c r="BW275" s="417"/>
      <c r="BX275" s="417"/>
      <c r="BY275" s="468"/>
      <c r="BZ275" s="178"/>
      <c r="CA275" s="177"/>
      <c r="CB275" s="177"/>
      <c r="CC275" s="177"/>
      <c r="CD275" s="177"/>
      <c r="CE275" s="177"/>
      <c r="CF275" s="417"/>
      <c r="CG275" s="468"/>
      <c r="CH275" s="178"/>
      <c r="CI275" s="177"/>
      <c r="CJ275" s="177"/>
      <c r="CK275" s="177"/>
      <c r="CL275" s="177"/>
      <c r="CM275" s="177"/>
      <c r="CN275" s="417"/>
      <c r="CO275" s="468"/>
      <c r="CP275" s="420"/>
      <c r="CQ275" s="421"/>
      <c r="CR275" s="421" t="str">
        <f t="shared" si="250"/>
        <v/>
      </c>
      <c r="CS275" s="421" t="str">
        <f t="shared" si="251"/>
        <v/>
      </c>
      <c r="CT275" s="421" t="str">
        <f t="shared" si="252"/>
        <v/>
      </c>
      <c r="CU275" s="421" t="str">
        <f t="shared" si="253"/>
        <v/>
      </c>
      <c r="CV275" s="421" t="str">
        <f t="shared" si="254"/>
        <v/>
      </c>
      <c r="CW275" s="429" t="str">
        <f t="shared" si="255"/>
        <v/>
      </c>
      <c r="CX275" s="449"/>
      <c r="CY275" s="417"/>
      <c r="CZ275" s="468"/>
      <c r="DA275" s="432"/>
      <c r="DB275" s="417"/>
      <c r="DC275" s="419"/>
      <c r="DD275" s="430" t="str">
        <f t="shared" si="256"/>
        <v/>
      </c>
      <c r="DE275" s="431" t="str">
        <f t="shared" si="257"/>
        <v/>
      </c>
      <c r="DF275" s="428" t="str">
        <f t="shared" si="258"/>
        <v/>
      </c>
      <c r="DG275" s="450"/>
      <c r="DH275" s="417"/>
      <c r="DI275" s="468"/>
      <c r="DJ275" s="432"/>
      <c r="DK275" s="417"/>
      <c r="DL275" s="419"/>
      <c r="DM275" s="432"/>
      <c r="DN275" s="417"/>
      <c r="DO275" s="468"/>
      <c r="DP275" s="430" t="str">
        <f t="shared" si="230"/>
        <v/>
      </c>
      <c r="DQ275" s="431" t="str">
        <f t="shared" si="231"/>
        <v/>
      </c>
      <c r="DR275" s="428" t="str">
        <f t="shared" si="232"/>
        <v/>
      </c>
      <c r="DS275" s="432"/>
      <c r="DT275" s="417"/>
      <c r="DU275" s="197"/>
      <c r="DV275" s="402"/>
      <c r="DW275" s="669" t="b">
        <f t="shared" si="211"/>
        <v>1</v>
      </c>
      <c r="DX275" s="663" t="b">
        <f t="shared" si="212"/>
        <v>1</v>
      </c>
      <c r="DY275" s="666" t="b">
        <f t="shared" si="213"/>
        <v>1</v>
      </c>
      <c r="DZ275" s="663" t="b">
        <f t="shared" si="214"/>
        <v>1</v>
      </c>
      <c r="EA275" s="663" t="b">
        <f t="shared" si="215"/>
        <v>1</v>
      </c>
      <c r="EB275" s="666" t="b">
        <f t="shared" si="216"/>
        <v>1</v>
      </c>
      <c r="EC275" s="663" t="b">
        <f t="shared" si="217"/>
        <v>1</v>
      </c>
      <c r="ED275" s="663" t="b">
        <f t="shared" si="233"/>
        <v>0</v>
      </c>
      <c r="EE275" s="666" t="b">
        <f t="shared" si="218"/>
        <v>0</v>
      </c>
      <c r="EF275" s="665" t="b">
        <f t="shared" si="219"/>
        <v>0</v>
      </c>
      <c r="EG275" s="663" t="b">
        <f t="shared" si="220"/>
        <v>0</v>
      </c>
      <c r="EH275" s="666" t="b">
        <f t="shared" si="221"/>
        <v>1</v>
      </c>
      <c r="EI275" s="663" t="b">
        <f t="shared" si="222"/>
        <v>0</v>
      </c>
      <c r="EJ275" s="663" t="b">
        <f t="shared" si="223"/>
        <v>0</v>
      </c>
      <c r="EK275" s="666" t="b">
        <f t="shared" si="224"/>
        <v>1</v>
      </c>
      <c r="EL275" s="663" t="b">
        <f t="shared" si="225"/>
        <v>0</v>
      </c>
      <c r="EM275" s="663" t="b">
        <f t="shared" si="234"/>
        <v>0</v>
      </c>
      <c r="EN275" s="666" t="b">
        <f t="shared" si="226"/>
        <v>1</v>
      </c>
      <c r="EO275" s="401"/>
    </row>
    <row r="276" spans="1:145">
      <c r="A276" s="521" t="s">
        <v>749</v>
      </c>
      <c r="B276" s="522" t="s">
        <v>136</v>
      </c>
      <c r="C276" s="523">
        <v>162584</v>
      </c>
      <c r="D276" s="524">
        <v>4</v>
      </c>
      <c r="E276" s="414"/>
      <c r="F276" s="416"/>
      <c r="G276" s="600"/>
      <c r="H276" s="600"/>
      <c r="I276" s="417">
        <v>1292</v>
      </c>
      <c r="J276" s="417">
        <v>1430</v>
      </c>
      <c r="K276" s="419">
        <v>1414</v>
      </c>
      <c r="L276" s="414">
        <v>865</v>
      </c>
      <c r="M276" s="416">
        <v>932</v>
      </c>
      <c r="N276" s="416">
        <v>939</v>
      </c>
      <c r="O276" s="448">
        <v>1028</v>
      </c>
      <c r="P276" s="448">
        <v>926</v>
      </c>
      <c r="Q276" s="416">
        <v>999</v>
      </c>
      <c r="R276" s="416">
        <v>988</v>
      </c>
      <c r="S276" s="416">
        <v>959</v>
      </c>
      <c r="T276" s="416">
        <v>928</v>
      </c>
      <c r="U276" s="416">
        <v>1013</v>
      </c>
      <c r="V276" s="417">
        <v>1059</v>
      </c>
      <c r="W276" s="419">
        <v>1030</v>
      </c>
      <c r="X276" s="414"/>
      <c r="Y276" s="416"/>
      <c r="Z276" s="416"/>
      <c r="AA276" s="448"/>
      <c r="AB276" s="448"/>
      <c r="AC276" s="416"/>
      <c r="AD276" s="416"/>
      <c r="AE276" s="416"/>
      <c r="AF276" s="416"/>
      <c r="AG276" s="416"/>
      <c r="AH276" s="417"/>
      <c r="AI276" s="419"/>
      <c r="AJ276" s="420">
        <f t="shared" si="235"/>
        <v>865</v>
      </c>
      <c r="AK276" s="421">
        <f t="shared" si="236"/>
        <v>932</v>
      </c>
      <c r="AL276" s="421">
        <f t="shared" si="237"/>
        <v>939</v>
      </c>
      <c r="AM276" s="421">
        <f t="shared" si="238"/>
        <v>1028</v>
      </c>
      <c r="AN276" s="421">
        <f t="shared" si="239"/>
        <v>926</v>
      </c>
      <c r="AO276" s="421">
        <f t="shared" si="240"/>
        <v>999</v>
      </c>
      <c r="AP276" s="421">
        <f t="shared" si="241"/>
        <v>988</v>
      </c>
      <c r="AQ276" s="421">
        <f t="shared" si="242"/>
        <v>959</v>
      </c>
      <c r="AR276" s="421">
        <f t="shared" si="243"/>
        <v>928</v>
      </c>
      <c r="AS276" s="421">
        <f t="shared" si="244"/>
        <v>1013</v>
      </c>
      <c r="AT276" s="421">
        <f t="shared" si="245"/>
        <v>1059</v>
      </c>
      <c r="AU276" s="422">
        <f t="shared" si="246"/>
        <v>1030</v>
      </c>
      <c r="AV276" s="423">
        <v>683</v>
      </c>
      <c r="AW276" s="417">
        <v>787</v>
      </c>
      <c r="AX276" s="419">
        <v>741</v>
      </c>
      <c r="AY276" s="414">
        <v>178</v>
      </c>
      <c r="AZ276" s="417">
        <v>136</v>
      </c>
      <c r="BA276" s="419">
        <v>140</v>
      </c>
      <c r="BB276" s="420">
        <f t="shared" si="247"/>
        <v>152</v>
      </c>
      <c r="BC276" s="421">
        <f t="shared" si="248"/>
        <v>136</v>
      </c>
      <c r="BD276" s="422">
        <f t="shared" si="249"/>
        <v>149</v>
      </c>
      <c r="BE276" s="176">
        <v>473</v>
      </c>
      <c r="BF276" s="417">
        <v>573</v>
      </c>
      <c r="BG276" s="419">
        <v>598</v>
      </c>
      <c r="BH276" s="178">
        <v>7</v>
      </c>
      <c r="BI276" s="417">
        <v>19</v>
      </c>
      <c r="BJ276" s="419">
        <v>17</v>
      </c>
      <c r="BK276" s="178">
        <v>47</v>
      </c>
      <c r="BL276" s="417">
        <v>51</v>
      </c>
      <c r="BM276" s="419">
        <v>40</v>
      </c>
      <c r="BN276" s="426">
        <f t="shared" si="227"/>
        <v>399</v>
      </c>
      <c r="BO276" s="427">
        <f t="shared" si="228"/>
        <v>356</v>
      </c>
      <c r="BP276" s="428">
        <f t="shared" si="229"/>
        <v>333</v>
      </c>
      <c r="BQ276" s="178"/>
      <c r="BR276" s="417"/>
      <c r="BS276" s="419"/>
      <c r="BT276" s="198"/>
      <c r="BU276" s="177"/>
      <c r="BV276" s="177"/>
      <c r="BW276" s="417"/>
      <c r="BX276" s="417"/>
      <c r="BY276" s="468"/>
      <c r="BZ276" s="178"/>
      <c r="CA276" s="177"/>
      <c r="CB276" s="177"/>
      <c r="CC276" s="177"/>
      <c r="CD276" s="177"/>
      <c r="CE276" s="177"/>
      <c r="CF276" s="417"/>
      <c r="CG276" s="468"/>
      <c r="CH276" s="178"/>
      <c r="CI276" s="177"/>
      <c r="CJ276" s="177"/>
      <c r="CK276" s="177"/>
      <c r="CL276" s="177"/>
      <c r="CM276" s="177"/>
      <c r="CN276" s="417"/>
      <c r="CO276" s="468"/>
      <c r="CP276" s="420"/>
      <c r="CQ276" s="421"/>
      <c r="CR276" s="421" t="str">
        <f t="shared" si="250"/>
        <v/>
      </c>
      <c r="CS276" s="421" t="str">
        <f t="shared" si="251"/>
        <v/>
      </c>
      <c r="CT276" s="421" t="str">
        <f t="shared" si="252"/>
        <v/>
      </c>
      <c r="CU276" s="421" t="str">
        <f t="shared" si="253"/>
        <v/>
      </c>
      <c r="CV276" s="421" t="str">
        <f t="shared" si="254"/>
        <v/>
      </c>
      <c r="CW276" s="429" t="str">
        <f t="shared" si="255"/>
        <v/>
      </c>
      <c r="CX276" s="449"/>
      <c r="CY276" s="417"/>
      <c r="CZ276" s="468"/>
      <c r="DA276" s="432"/>
      <c r="DB276" s="417"/>
      <c r="DC276" s="419"/>
      <c r="DD276" s="430" t="str">
        <f t="shared" si="256"/>
        <v/>
      </c>
      <c r="DE276" s="431" t="str">
        <f t="shared" si="257"/>
        <v/>
      </c>
      <c r="DF276" s="428" t="str">
        <f t="shared" si="258"/>
        <v/>
      </c>
      <c r="DG276" s="450"/>
      <c r="DH276" s="417"/>
      <c r="DI276" s="468"/>
      <c r="DJ276" s="432"/>
      <c r="DK276" s="417"/>
      <c r="DL276" s="419"/>
      <c r="DM276" s="432"/>
      <c r="DN276" s="417"/>
      <c r="DO276" s="468"/>
      <c r="DP276" s="430" t="str">
        <f t="shared" si="230"/>
        <v/>
      </c>
      <c r="DQ276" s="431" t="str">
        <f t="shared" si="231"/>
        <v/>
      </c>
      <c r="DR276" s="428" t="str">
        <f t="shared" si="232"/>
        <v/>
      </c>
      <c r="DS276" s="432"/>
      <c r="DT276" s="417"/>
      <c r="DU276" s="197"/>
      <c r="DV276" s="402"/>
      <c r="DW276" s="669" t="b">
        <f t="shared" si="211"/>
        <v>1</v>
      </c>
      <c r="DX276" s="663" t="b">
        <f t="shared" si="212"/>
        <v>1</v>
      </c>
      <c r="DY276" s="666" t="b">
        <f t="shared" si="213"/>
        <v>1</v>
      </c>
      <c r="DZ276" s="663" t="b">
        <f t="shared" si="214"/>
        <v>1</v>
      </c>
      <c r="EA276" s="663" t="b">
        <f t="shared" si="215"/>
        <v>1</v>
      </c>
      <c r="EB276" s="666" t="b">
        <f t="shared" si="216"/>
        <v>1</v>
      </c>
      <c r="EC276" s="663" t="b">
        <f t="shared" si="217"/>
        <v>1</v>
      </c>
      <c r="ED276" s="663" t="b">
        <f t="shared" si="233"/>
        <v>0</v>
      </c>
      <c r="EE276" s="666" t="b">
        <f t="shared" si="218"/>
        <v>0</v>
      </c>
      <c r="EF276" s="665" t="b">
        <f t="shared" si="219"/>
        <v>0</v>
      </c>
      <c r="EG276" s="663" t="b">
        <f t="shared" si="220"/>
        <v>0</v>
      </c>
      <c r="EH276" s="666" t="b">
        <f t="shared" si="221"/>
        <v>1</v>
      </c>
      <c r="EI276" s="663" t="b">
        <f t="shared" si="222"/>
        <v>0</v>
      </c>
      <c r="EJ276" s="663" t="b">
        <f t="shared" si="223"/>
        <v>0</v>
      </c>
      <c r="EK276" s="666" t="b">
        <f t="shared" si="224"/>
        <v>1</v>
      </c>
      <c r="EL276" s="663" t="b">
        <f t="shared" si="225"/>
        <v>0</v>
      </c>
      <c r="EM276" s="663" t="b">
        <f t="shared" si="234"/>
        <v>0</v>
      </c>
      <c r="EN276" s="666" t="b">
        <f t="shared" si="226"/>
        <v>1</v>
      </c>
      <c r="EO276" s="401"/>
    </row>
    <row r="277" spans="1:145">
      <c r="A277" s="521" t="s">
        <v>749</v>
      </c>
      <c r="B277" s="522" t="s">
        <v>138</v>
      </c>
      <c r="C277" s="523">
        <v>163851</v>
      </c>
      <c r="D277" s="524">
        <v>4</v>
      </c>
      <c r="E277" s="414"/>
      <c r="F277" s="416"/>
      <c r="G277" s="600"/>
      <c r="H277" s="600"/>
      <c r="I277" s="417">
        <v>2019</v>
      </c>
      <c r="J277" s="417">
        <v>1977</v>
      </c>
      <c r="K277" s="419">
        <v>2019</v>
      </c>
      <c r="L277" s="414">
        <v>886</v>
      </c>
      <c r="M277" s="416">
        <v>935</v>
      </c>
      <c r="N277" s="416">
        <v>878</v>
      </c>
      <c r="O277" s="448">
        <v>940</v>
      </c>
      <c r="P277" s="448">
        <v>941</v>
      </c>
      <c r="Q277" s="416">
        <v>908</v>
      </c>
      <c r="R277" s="416">
        <v>947</v>
      </c>
      <c r="S277" s="416">
        <v>983</v>
      </c>
      <c r="T277" s="416">
        <v>956</v>
      </c>
      <c r="U277" s="416">
        <v>1028</v>
      </c>
      <c r="V277" s="417">
        <v>1144</v>
      </c>
      <c r="W277" s="419">
        <v>1199</v>
      </c>
      <c r="X277" s="414"/>
      <c r="Y277" s="416"/>
      <c r="Z277" s="416"/>
      <c r="AA277" s="448"/>
      <c r="AB277" s="448"/>
      <c r="AC277" s="416"/>
      <c r="AD277" s="416"/>
      <c r="AE277" s="416"/>
      <c r="AF277" s="416"/>
      <c r="AG277" s="416"/>
      <c r="AH277" s="417"/>
      <c r="AI277" s="419"/>
      <c r="AJ277" s="420">
        <f t="shared" si="235"/>
        <v>886</v>
      </c>
      <c r="AK277" s="421">
        <f t="shared" si="236"/>
        <v>935</v>
      </c>
      <c r="AL277" s="421">
        <f t="shared" si="237"/>
        <v>878</v>
      </c>
      <c r="AM277" s="421">
        <f t="shared" si="238"/>
        <v>940</v>
      </c>
      <c r="AN277" s="421">
        <f t="shared" si="239"/>
        <v>941</v>
      </c>
      <c r="AO277" s="421">
        <f t="shared" si="240"/>
        <v>908</v>
      </c>
      <c r="AP277" s="421">
        <f t="shared" si="241"/>
        <v>947</v>
      </c>
      <c r="AQ277" s="421">
        <f t="shared" si="242"/>
        <v>983</v>
      </c>
      <c r="AR277" s="421">
        <f t="shared" si="243"/>
        <v>956</v>
      </c>
      <c r="AS277" s="421">
        <f t="shared" si="244"/>
        <v>1028</v>
      </c>
      <c r="AT277" s="421">
        <f t="shared" si="245"/>
        <v>1144</v>
      </c>
      <c r="AU277" s="422">
        <f t="shared" si="246"/>
        <v>1199</v>
      </c>
      <c r="AV277" s="423">
        <v>829</v>
      </c>
      <c r="AW277" s="417">
        <v>946</v>
      </c>
      <c r="AX277" s="419">
        <v>960</v>
      </c>
      <c r="AY277" s="414">
        <v>90</v>
      </c>
      <c r="AZ277" s="417">
        <v>96</v>
      </c>
      <c r="BA277" s="419">
        <v>126</v>
      </c>
      <c r="BB277" s="420">
        <f t="shared" si="247"/>
        <v>109</v>
      </c>
      <c r="BC277" s="421">
        <f t="shared" si="248"/>
        <v>102</v>
      </c>
      <c r="BD277" s="422">
        <f t="shared" si="249"/>
        <v>113</v>
      </c>
      <c r="BE277" s="176">
        <v>639</v>
      </c>
      <c r="BF277" s="417">
        <v>680</v>
      </c>
      <c r="BG277" s="419">
        <v>685</v>
      </c>
      <c r="BH277" s="178">
        <v>7</v>
      </c>
      <c r="BI277" s="417">
        <v>9</v>
      </c>
      <c r="BJ277" s="419">
        <v>15</v>
      </c>
      <c r="BK277" s="178">
        <v>29</v>
      </c>
      <c r="BL277" s="417">
        <v>25</v>
      </c>
      <c r="BM277" s="419">
        <v>21</v>
      </c>
      <c r="BN277" s="426">
        <f t="shared" si="227"/>
        <v>266</v>
      </c>
      <c r="BO277" s="427">
        <f t="shared" si="228"/>
        <v>194</v>
      </c>
      <c r="BP277" s="428">
        <f t="shared" si="229"/>
        <v>226</v>
      </c>
      <c r="BQ277" s="178"/>
      <c r="BR277" s="417"/>
      <c r="BS277" s="419"/>
      <c r="BT277" s="198"/>
      <c r="BU277" s="177"/>
      <c r="BV277" s="177"/>
      <c r="BW277" s="417"/>
      <c r="BX277" s="417"/>
      <c r="BY277" s="468"/>
      <c r="BZ277" s="178"/>
      <c r="CA277" s="177"/>
      <c r="CB277" s="177"/>
      <c r="CC277" s="177"/>
      <c r="CD277" s="177"/>
      <c r="CE277" s="177"/>
      <c r="CF277" s="417"/>
      <c r="CG277" s="468"/>
      <c r="CH277" s="178"/>
      <c r="CI277" s="177"/>
      <c r="CJ277" s="177"/>
      <c r="CK277" s="177"/>
      <c r="CL277" s="177"/>
      <c r="CM277" s="177"/>
      <c r="CN277" s="417"/>
      <c r="CO277" s="468"/>
      <c r="CP277" s="420"/>
      <c r="CQ277" s="421"/>
      <c r="CR277" s="421" t="str">
        <f t="shared" si="250"/>
        <v/>
      </c>
      <c r="CS277" s="421" t="str">
        <f t="shared" si="251"/>
        <v/>
      </c>
      <c r="CT277" s="421" t="str">
        <f t="shared" si="252"/>
        <v/>
      </c>
      <c r="CU277" s="421" t="str">
        <f t="shared" si="253"/>
        <v/>
      </c>
      <c r="CV277" s="421" t="str">
        <f t="shared" si="254"/>
        <v/>
      </c>
      <c r="CW277" s="429" t="str">
        <f t="shared" si="255"/>
        <v/>
      </c>
      <c r="CX277" s="449"/>
      <c r="CY277" s="417"/>
      <c r="CZ277" s="468"/>
      <c r="DA277" s="432"/>
      <c r="DB277" s="417"/>
      <c r="DC277" s="419"/>
      <c r="DD277" s="430" t="str">
        <f t="shared" si="256"/>
        <v/>
      </c>
      <c r="DE277" s="431" t="str">
        <f t="shared" si="257"/>
        <v/>
      </c>
      <c r="DF277" s="428" t="str">
        <f t="shared" si="258"/>
        <v/>
      </c>
      <c r="DG277" s="450"/>
      <c r="DH277" s="417"/>
      <c r="DI277" s="468"/>
      <c r="DJ277" s="432"/>
      <c r="DK277" s="417"/>
      <c r="DL277" s="419"/>
      <c r="DM277" s="432"/>
      <c r="DN277" s="417"/>
      <c r="DO277" s="468"/>
      <c r="DP277" s="430" t="str">
        <f t="shared" si="230"/>
        <v/>
      </c>
      <c r="DQ277" s="431" t="str">
        <f t="shared" si="231"/>
        <v/>
      </c>
      <c r="DR277" s="428" t="str">
        <f t="shared" si="232"/>
        <v/>
      </c>
      <c r="DS277" s="432"/>
      <c r="DT277" s="417"/>
      <c r="DU277" s="197"/>
      <c r="DV277" s="402"/>
      <c r="DW277" s="669" t="b">
        <f t="shared" si="211"/>
        <v>1</v>
      </c>
      <c r="DX277" s="663" t="b">
        <f t="shared" si="212"/>
        <v>1</v>
      </c>
      <c r="DY277" s="666" t="b">
        <f t="shared" si="213"/>
        <v>1</v>
      </c>
      <c r="DZ277" s="663" t="b">
        <f t="shared" si="214"/>
        <v>1</v>
      </c>
      <c r="EA277" s="663" t="b">
        <f t="shared" si="215"/>
        <v>1</v>
      </c>
      <c r="EB277" s="666" t="b">
        <f t="shared" si="216"/>
        <v>1</v>
      </c>
      <c r="EC277" s="663" t="b">
        <f t="shared" si="217"/>
        <v>1</v>
      </c>
      <c r="ED277" s="663" t="b">
        <f t="shared" si="233"/>
        <v>0</v>
      </c>
      <c r="EE277" s="666" t="b">
        <f t="shared" si="218"/>
        <v>0</v>
      </c>
      <c r="EF277" s="665" t="b">
        <f t="shared" si="219"/>
        <v>0</v>
      </c>
      <c r="EG277" s="663" t="b">
        <f t="shared" si="220"/>
        <v>0</v>
      </c>
      <c r="EH277" s="666" t="b">
        <f t="shared" si="221"/>
        <v>1</v>
      </c>
      <c r="EI277" s="663" t="b">
        <f t="shared" si="222"/>
        <v>0</v>
      </c>
      <c r="EJ277" s="663" t="b">
        <f t="shared" si="223"/>
        <v>0</v>
      </c>
      <c r="EK277" s="666" t="b">
        <f t="shared" si="224"/>
        <v>1</v>
      </c>
      <c r="EL277" s="663" t="b">
        <f t="shared" si="225"/>
        <v>0</v>
      </c>
      <c r="EM277" s="663" t="b">
        <f t="shared" si="234"/>
        <v>0</v>
      </c>
      <c r="EN277" s="666" t="b">
        <f t="shared" si="226"/>
        <v>1</v>
      </c>
      <c r="EO277" s="401"/>
    </row>
    <row r="278" spans="1:145">
      <c r="A278" s="521" t="s">
        <v>749</v>
      </c>
      <c r="B278" s="522" t="s">
        <v>139</v>
      </c>
      <c r="C278" s="523">
        <v>161873</v>
      </c>
      <c r="D278" s="524">
        <v>4</v>
      </c>
      <c r="E278" s="414"/>
      <c r="F278" s="416"/>
      <c r="G278" s="600"/>
      <c r="H278" s="600"/>
      <c r="I278" s="417">
        <v>0</v>
      </c>
      <c r="J278" s="417">
        <v>824</v>
      </c>
      <c r="K278" s="419">
        <v>689</v>
      </c>
      <c r="L278" s="414"/>
      <c r="M278" s="416"/>
      <c r="N278" s="416"/>
      <c r="O278" s="448"/>
      <c r="P278" s="448"/>
      <c r="Q278" s="416"/>
      <c r="R278" s="416"/>
      <c r="S278" s="416"/>
      <c r="T278" s="416"/>
      <c r="U278" s="416"/>
      <c r="V278" s="417">
        <v>143</v>
      </c>
      <c r="W278" s="419">
        <v>163</v>
      </c>
      <c r="X278" s="414"/>
      <c r="Y278" s="416"/>
      <c r="Z278" s="416"/>
      <c r="AA278" s="448"/>
      <c r="AB278" s="448"/>
      <c r="AC278" s="416"/>
      <c r="AD278" s="416"/>
      <c r="AE278" s="416"/>
      <c r="AF278" s="416"/>
      <c r="AG278" s="416"/>
      <c r="AH278" s="417"/>
      <c r="AI278" s="419"/>
      <c r="AJ278" s="420" t="str">
        <f t="shared" si="235"/>
        <v xml:space="preserve"> </v>
      </c>
      <c r="AK278" s="421" t="str">
        <f t="shared" si="236"/>
        <v xml:space="preserve"> </v>
      </c>
      <c r="AL278" s="421" t="str">
        <f t="shared" si="237"/>
        <v xml:space="preserve"> </v>
      </c>
      <c r="AM278" s="421" t="str">
        <f t="shared" si="238"/>
        <v xml:space="preserve"> </v>
      </c>
      <c r="AN278" s="421" t="str">
        <f t="shared" si="239"/>
        <v xml:space="preserve"> </v>
      </c>
      <c r="AO278" s="421" t="str">
        <f t="shared" si="240"/>
        <v xml:space="preserve"> </v>
      </c>
      <c r="AP278" s="421" t="str">
        <f t="shared" si="241"/>
        <v xml:space="preserve"> </v>
      </c>
      <c r="AQ278" s="421" t="str">
        <f t="shared" si="242"/>
        <v xml:space="preserve"> </v>
      </c>
      <c r="AR278" s="421" t="str">
        <f t="shared" si="243"/>
        <v xml:space="preserve"> </v>
      </c>
      <c r="AS278" s="421" t="str">
        <f t="shared" si="244"/>
        <v xml:space="preserve"> </v>
      </c>
      <c r="AT278" s="421">
        <f t="shared" si="245"/>
        <v>143</v>
      </c>
      <c r="AU278" s="422">
        <f t="shared" si="246"/>
        <v>163</v>
      </c>
      <c r="AV278" s="423"/>
      <c r="AW278" s="417">
        <v>97</v>
      </c>
      <c r="AX278" s="419">
        <v>133</v>
      </c>
      <c r="AY278" s="414"/>
      <c r="AZ278" s="417">
        <v>22</v>
      </c>
      <c r="BA278" s="419">
        <v>11</v>
      </c>
      <c r="BB278" s="420" t="str">
        <f t="shared" si="247"/>
        <v xml:space="preserve"> </v>
      </c>
      <c r="BC278" s="421">
        <f t="shared" si="248"/>
        <v>24</v>
      </c>
      <c r="BD278" s="422">
        <f t="shared" si="249"/>
        <v>19</v>
      </c>
      <c r="BE278" s="176"/>
      <c r="BF278" s="417"/>
      <c r="BG278" s="419">
        <v>0</v>
      </c>
      <c r="BH278" s="178"/>
      <c r="BI278" s="417"/>
      <c r="BJ278" s="419">
        <v>0</v>
      </c>
      <c r="BK278" s="178"/>
      <c r="BL278" s="417"/>
      <c r="BM278" s="419">
        <v>0</v>
      </c>
      <c r="BN278" s="426" t="str">
        <f t="shared" si="227"/>
        <v/>
      </c>
      <c r="BO278" s="427" t="str">
        <f t="shared" si="228"/>
        <v/>
      </c>
      <c r="BP278" s="428" t="str">
        <f t="shared" si="229"/>
        <v/>
      </c>
      <c r="BQ278" s="178"/>
      <c r="BR278" s="417"/>
      <c r="BS278" s="419"/>
      <c r="BT278" s="198"/>
      <c r="BU278" s="177"/>
      <c r="BV278" s="177"/>
      <c r="BW278" s="417"/>
      <c r="BX278" s="417"/>
      <c r="BY278" s="468"/>
      <c r="BZ278" s="178"/>
      <c r="CA278" s="177"/>
      <c r="CB278" s="177"/>
      <c r="CC278" s="177"/>
      <c r="CD278" s="177"/>
      <c r="CE278" s="177"/>
      <c r="CF278" s="417"/>
      <c r="CG278" s="468"/>
      <c r="CH278" s="178"/>
      <c r="CI278" s="177"/>
      <c r="CJ278" s="177"/>
      <c r="CK278" s="177"/>
      <c r="CL278" s="177"/>
      <c r="CM278" s="177"/>
      <c r="CN278" s="417"/>
      <c r="CO278" s="468"/>
      <c r="CP278" s="420"/>
      <c r="CQ278" s="421"/>
      <c r="CR278" s="421" t="str">
        <f t="shared" si="250"/>
        <v/>
      </c>
      <c r="CS278" s="421" t="str">
        <f t="shared" si="251"/>
        <v/>
      </c>
      <c r="CT278" s="421" t="str">
        <f t="shared" si="252"/>
        <v/>
      </c>
      <c r="CU278" s="421" t="str">
        <f t="shared" si="253"/>
        <v/>
      </c>
      <c r="CV278" s="421" t="str">
        <f t="shared" si="254"/>
        <v/>
      </c>
      <c r="CW278" s="429" t="str">
        <f t="shared" si="255"/>
        <v/>
      </c>
      <c r="CX278" s="449"/>
      <c r="CY278" s="417"/>
      <c r="CZ278" s="468"/>
      <c r="DA278" s="432"/>
      <c r="DB278" s="417"/>
      <c r="DC278" s="419"/>
      <c r="DD278" s="430" t="str">
        <f t="shared" si="256"/>
        <v/>
      </c>
      <c r="DE278" s="431" t="str">
        <f t="shared" si="257"/>
        <v/>
      </c>
      <c r="DF278" s="428" t="str">
        <f t="shared" si="258"/>
        <v/>
      </c>
      <c r="DG278" s="450"/>
      <c r="DH278" s="417"/>
      <c r="DI278" s="468"/>
      <c r="DJ278" s="432"/>
      <c r="DK278" s="417"/>
      <c r="DL278" s="419"/>
      <c r="DM278" s="432"/>
      <c r="DN278" s="417"/>
      <c r="DO278" s="468"/>
      <c r="DP278" s="430" t="str">
        <f t="shared" si="230"/>
        <v/>
      </c>
      <c r="DQ278" s="431" t="str">
        <f t="shared" si="231"/>
        <v/>
      </c>
      <c r="DR278" s="428" t="str">
        <f t="shared" si="232"/>
        <v/>
      </c>
      <c r="DS278" s="432"/>
      <c r="DT278" s="417"/>
      <c r="DU278" s="197"/>
      <c r="DV278" s="402"/>
      <c r="DW278" s="669" t="b">
        <f t="shared" si="211"/>
        <v>1</v>
      </c>
      <c r="DX278" s="663" t="b">
        <f t="shared" si="212"/>
        <v>1</v>
      </c>
      <c r="DY278" s="666" t="b">
        <f t="shared" si="213"/>
        <v>1</v>
      </c>
      <c r="DZ278" s="663" t="b">
        <f t="shared" si="214"/>
        <v>0</v>
      </c>
      <c r="EA278" s="663" t="b">
        <f t="shared" si="215"/>
        <v>0</v>
      </c>
      <c r="EB278" s="666" t="b">
        <f t="shared" si="216"/>
        <v>1</v>
      </c>
      <c r="EC278" s="663" t="b">
        <f t="shared" si="217"/>
        <v>0</v>
      </c>
      <c r="ED278" s="663" t="b">
        <f t="shared" si="233"/>
        <v>0</v>
      </c>
      <c r="EE278" s="666" t="b">
        <f t="shared" si="218"/>
        <v>1</v>
      </c>
      <c r="EF278" s="665" t="b">
        <f t="shared" si="219"/>
        <v>0</v>
      </c>
      <c r="EG278" s="663" t="b">
        <f t="shared" si="220"/>
        <v>0</v>
      </c>
      <c r="EH278" s="666" t="b">
        <f t="shared" si="221"/>
        <v>1</v>
      </c>
      <c r="EI278" s="663" t="b">
        <f t="shared" si="222"/>
        <v>0</v>
      </c>
      <c r="EJ278" s="663" t="b">
        <f t="shared" si="223"/>
        <v>0</v>
      </c>
      <c r="EK278" s="666" t="b">
        <f t="shared" si="224"/>
        <v>1</v>
      </c>
      <c r="EL278" s="663" t="b">
        <f t="shared" si="225"/>
        <v>0</v>
      </c>
      <c r="EM278" s="663" t="b">
        <f t="shared" si="234"/>
        <v>0</v>
      </c>
      <c r="EN278" s="666" t="b">
        <f t="shared" si="226"/>
        <v>1</v>
      </c>
      <c r="EO278" s="401"/>
    </row>
    <row r="279" spans="1:145">
      <c r="A279" s="521" t="s">
        <v>749</v>
      </c>
      <c r="B279" s="522" t="s">
        <v>140</v>
      </c>
      <c r="C279" s="523">
        <v>163338</v>
      </c>
      <c r="D279" s="524">
        <v>4</v>
      </c>
      <c r="E279" s="414"/>
      <c r="F279" s="416"/>
      <c r="G279" s="600"/>
      <c r="H279" s="600"/>
      <c r="I279" s="417">
        <v>1318</v>
      </c>
      <c r="J279" s="417">
        <v>1102</v>
      </c>
      <c r="K279" s="419">
        <v>1286</v>
      </c>
      <c r="L279" s="414">
        <v>646</v>
      </c>
      <c r="M279" s="416">
        <v>622</v>
      </c>
      <c r="N279" s="416">
        <v>533</v>
      </c>
      <c r="O279" s="448">
        <v>780</v>
      </c>
      <c r="P279" s="448">
        <v>802</v>
      </c>
      <c r="Q279" s="416">
        <v>918</v>
      </c>
      <c r="R279" s="416">
        <v>951</v>
      </c>
      <c r="S279" s="416">
        <v>926</v>
      </c>
      <c r="T279" s="416">
        <v>983</v>
      </c>
      <c r="U279" s="416">
        <v>1128</v>
      </c>
      <c r="V279" s="417">
        <v>875</v>
      </c>
      <c r="W279" s="419">
        <v>1038</v>
      </c>
      <c r="X279" s="414"/>
      <c r="Y279" s="416"/>
      <c r="Z279" s="416"/>
      <c r="AA279" s="448"/>
      <c r="AB279" s="448"/>
      <c r="AC279" s="416"/>
      <c r="AD279" s="416"/>
      <c r="AE279" s="416"/>
      <c r="AF279" s="416"/>
      <c r="AG279" s="416"/>
      <c r="AH279" s="417"/>
      <c r="AI279" s="419"/>
      <c r="AJ279" s="420">
        <f t="shared" si="235"/>
        <v>646</v>
      </c>
      <c r="AK279" s="421">
        <f t="shared" si="236"/>
        <v>622</v>
      </c>
      <c r="AL279" s="421">
        <f t="shared" si="237"/>
        <v>533</v>
      </c>
      <c r="AM279" s="421">
        <f t="shared" si="238"/>
        <v>780</v>
      </c>
      <c r="AN279" s="421">
        <f t="shared" si="239"/>
        <v>802</v>
      </c>
      <c r="AO279" s="421">
        <f t="shared" si="240"/>
        <v>918</v>
      </c>
      <c r="AP279" s="421">
        <f t="shared" si="241"/>
        <v>951</v>
      </c>
      <c r="AQ279" s="421">
        <f t="shared" si="242"/>
        <v>926</v>
      </c>
      <c r="AR279" s="421">
        <f t="shared" si="243"/>
        <v>983</v>
      </c>
      <c r="AS279" s="421">
        <f t="shared" si="244"/>
        <v>1128</v>
      </c>
      <c r="AT279" s="421">
        <f t="shared" si="245"/>
        <v>875</v>
      </c>
      <c r="AU279" s="422">
        <f t="shared" si="246"/>
        <v>1038</v>
      </c>
      <c r="AV279" s="423">
        <v>729</v>
      </c>
      <c r="AW279" s="417">
        <v>577</v>
      </c>
      <c r="AX279" s="419">
        <v>712</v>
      </c>
      <c r="AY279" s="414">
        <v>113</v>
      </c>
      <c r="AZ279" s="417">
        <v>94</v>
      </c>
      <c r="BA279" s="419">
        <v>110</v>
      </c>
      <c r="BB279" s="420">
        <f t="shared" si="247"/>
        <v>286</v>
      </c>
      <c r="BC279" s="421">
        <f t="shared" si="248"/>
        <v>204</v>
      </c>
      <c r="BD279" s="422">
        <f t="shared" si="249"/>
        <v>216</v>
      </c>
      <c r="BE279" s="176">
        <v>448</v>
      </c>
      <c r="BF279" s="417">
        <v>419</v>
      </c>
      <c r="BG279" s="419">
        <v>368</v>
      </c>
      <c r="BH279" s="178">
        <v>28</v>
      </c>
      <c r="BI279" s="417">
        <v>16</v>
      </c>
      <c r="BJ279" s="419">
        <v>26</v>
      </c>
      <c r="BK279" s="178">
        <v>71</v>
      </c>
      <c r="BL279" s="417">
        <v>49</v>
      </c>
      <c r="BM279" s="419">
        <v>67</v>
      </c>
      <c r="BN279" s="426">
        <f t="shared" si="227"/>
        <v>255</v>
      </c>
      <c r="BO279" s="427">
        <f t="shared" si="228"/>
        <v>434</v>
      </c>
      <c r="BP279" s="428">
        <f t="shared" si="229"/>
        <v>490</v>
      </c>
      <c r="BQ279" s="178"/>
      <c r="BR279" s="417"/>
      <c r="BS279" s="419"/>
      <c r="BT279" s="198"/>
      <c r="BU279" s="177"/>
      <c r="BV279" s="177"/>
      <c r="BW279" s="417"/>
      <c r="BX279" s="417"/>
      <c r="BY279" s="468"/>
      <c r="BZ279" s="178"/>
      <c r="CA279" s="177"/>
      <c r="CB279" s="177"/>
      <c r="CC279" s="177"/>
      <c r="CD279" s="177"/>
      <c r="CE279" s="177"/>
      <c r="CF279" s="417"/>
      <c r="CG279" s="468"/>
      <c r="CH279" s="178"/>
      <c r="CI279" s="177"/>
      <c r="CJ279" s="177"/>
      <c r="CK279" s="177"/>
      <c r="CL279" s="177"/>
      <c r="CM279" s="177"/>
      <c r="CN279" s="417"/>
      <c r="CO279" s="468"/>
      <c r="CP279" s="420"/>
      <c r="CQ279" s="421"/>
      <c r="CR279" s="421" t="str">
        <f t="shared" si="250"/>
        <v/>
      </c>
      <c r="CS279" s="421" t="str">
        <f t="shared" si="251"/>
        <v/>
      </c>
      <c r="CT279" s="421" t="str">
        <f t="shared" si="252"/>
        <v/>
      </c>
      <c r="CU279" s="421" t="str">
        <f t="shared" si="253"/>
        <v/>
      </c>
      <c r="CV279" s="421" t="str">
        <f t="shared" si="254"/>
        <v/>
      </c>
      <c r="CW279" s="429" t="str">
        <f t="shared" si="255"/>
        <v/>
      </c>
      <c r="CX279" s="449"/>
      <c r="CY279" s="417"/>
      <c r="CZ279" s="468"/>
      <c r="DA279" s="432"/>
      <c r="DB279" s="417"/>
      <c r="DC279" s="419"/>
      <c r="DD279" s="430" t="str">
        <f t="shared" si="256"/>
        <v/>
      </c>
      <c r="DE279" s="431" t="str">
        <f t="shared" si="257"/>
        <v/>
      </c>
      <c r="DF279" s="428" t="str">
        <f t="shared" si="258"/>
        <v/>
      </c>
      <c r="DG279" s="450"/>
      <c r="DH279" s="417"/>
      <c r="DI279" s="468"/>
      <c r="DJ279" s="432"/>
      <c r="DK279" s="417"/>
      <c r="DL279" s="419"/>
      <c r="DM279" s="432"/>
      <c r="DN279" s="417"/>
      <c r="DO279" s="468"/>
      <c r="DP279" s="430" t="str">
        <f t="shared" si="230"/>
        <v/>
      </c>
      <c r="DQ279" s="431" t="str">
        <f t="shared" si="231"/>
        <v/>
      </c>
      <c r="DR279" s="428" t="str">
        <f t="shared" si="232"/>
        <v/>
      </c>
      <c r="DS279" s="432"/>
      <c r="DT279" s="417"/>
      <c r="DU279" s="197"/>
      <c r="DV279" s="402"/>
      <c r="DW279" s="669" t="b">
        <f t="shared" si="211"/>
        <v>1</v>
      </c>
      <c r="DX279" s="663" t="b">
        <f t="shared" si="212"/>
        <v>1</v>
      </c>
      <c r="DY279" s="666" t="b">
        <f t="shared" si="213"/>
        <v>1</v>
      </c>
      <c r="DZ279" s="663" t="b">
        <f t="shared" si="214"/>
        <v>1</v>
      </c>
      <c r="EA279" s="663" t="b">
        <f t="shared" si="215"/>
        <v>1</v>
      </c>
      <c r="EB279" s="666" t="b">
        <f t="shared" si="216"/>
        <v>1</v>
      </c>
      <c r="EC279" s="663" t="b">
        <f t="shared" si="217"/>
        <v>1</v>
      </c>
      <c r="ED279" s="663" t="b">
        <f t="shared" si="233"/>
        <v>0</v>
      </c>
      <c r="EE279" s="666" t="b">
        <f t="shared" si="218"/>
        <v>0</v>
      </c>
      <c r="EF279" s="665" t="b">
        <f t="shared" si="219"/>
        <v>0</v>
      </c>
      <c r="EG279" s="663" t="b">
        <f t="shared" si="220"/>
        <v>0</v>
      </c>
      <c r="EH279" s="666" t="b">
        <f t="shared" si="221"/>
        <v>1</v>
      </c>
      <c r="EI279" s="663" t="b">
        <f t="shared" si="222"/>
        <v>0</v>
      </c>
      <c r="EJ279" s="663" t="b">
        <f t="shared" si="223"/>
        <v>0</v>
      </c>
      <c r="EK279" s="666" t="b">
        <f t="shared" si="224"/>
        <v>1</v>
      </c>
      <c r="EL279" s="663" t="b">
        <f t="shared" si="225"/>
        <v>0</v>
      </c>
      <c r="EM279" s="663" t="b">
        <f t="shared" si="234"/>
        <v>0</v>
      </c>
      <c r="EN279" s="666" t="b">
        <f t="shared" si="226"/>
        <v>1</v>
      </c>
      <c r="EO279" s="401"/>
    </row>
    <row r="280" spans="1:145">
      <c r="A280" s="521" t="s">
        <v>749</v>
      </c>
      <c r="B280" s="522" t="s">
        <v>142</v>
      </c>
      <c r="C280" s="523">
        <v>163912</v>
      </c>
      <c r="D280" s="524">
        <v>6</v>
      </c>
      <c r="E280" s="414"/>
      <c r="F280" s="416"/>
      <c r="G280" s="600"/>
      <c r="H280" s="600"/>
      <c r="I280" s="417">
        <v>549</v>
      </c>
      <c r="J280" s="417">
        <v>532</v>
      </c>
      <c r="K280" s="419">
        <v>534</v>
      </c>
      <c r="L280" s="414">
        <v>345</v>
      </c>
      <c r="M280" s="416">
        <v>332</v>
      </c>
      <c r="N280" s="416">
        <v>282</v>
      </c>
      <c r="O280" s="448">
        <v>375</v>
      </c>
      <c r="P280" s="448">
        <v>456</v>
      </c>
      <c r="Q280" s="416">
        <v>425</v>
      </c>
      <c r="R280" s="416">
        <v>421</v>
      </c>
      <c r="S280" s="416">
        <v>431</v>
      </c>
      <c r="T280" s="416">
        <v>488</v>
      </c>
      <c r="U280" s="416">
        <v>428</v>
      </c>
      <c r="V280" s="417">
        <v>464</v>
      </c>
      <c r="W280" s="419">
        <v>456</v>
      </c>
      <c r="X280" s="414"/>
      <c r="Y280" s="416"/>
      <c r="Z280" s="416"/>
      <c r="AA280" s="448"/>
      <c r="AB280" s="448"/>
      <c r="AC280" s="416"/>
      <c r="AD280" s="416"/>
      <c r="AE280" s="416"/>
      <c r="AF280" s="416"/>
      <c r="AG280" s="416"/>
      <c r="AH280" s="417"/>
      <c r="AI280" s="419"/>
      <c r="AJ280" s="420">
        <f t="shared" si="235"/>
        <v>345</v>
      </c>
      <c r="AK280" s="421">
        <f t="shared" si="236"/>
        <v>332</v>
      </c>
      <c r="AL280" s="421">
        <f t="shared" si="237"/>
        <v>282</v>
      </c>
      <c r="AM280" s="421">
        <f t="shared" si="238"/>
        <v>375</v>
      </c>
      <c r="AN280" s="421">
        <f t="shared" si="239"/>
        <v>456</v>
      </c>
      <c r="AO280" s="421">
        <f t="shared" si="240"/>
        <v>425</v>
      </c>
      <c r="AP280" s="421">
        <f t="shared" si="241"/>
        <v>421</v>
      </c>
      <c r="AQ280" s="421">
        <f t="shared" si="242"/>
        <v>431</v>
      </c>
      <c r="AR280" s="421">
        <f t="shared" si="243"/>
        <v>488</v>
      </c>
      <c r="AS280" s="421">
        <f t="shared" si="244"/>
        <v>428</v>
      </c>
      <c r="AT280" s="421">
        <f t="shared" si="245"/>
        <v>464</v>
      </c>
      <c r="AU280" s="422">
        <f t="shared" si="246"/>
        <v>456</v>
      </c>
      <c r="AV280" s="423">
        <v>389</v>
      </c>
      <c r="AW280" s="417">
        <v>414</v>
      </c>
      <c r="AX280" s="419">
        <v>414</v>
      </c>
      <c r="AY280" s="414">
        <v>28</v>
      </c>
      <c r="AZ280" s="417">
        <v>29</v>
      </c>
      <c r="BA280" s="419">
        <v>20</v>
      </c>
      <c r="BB280" s="420">
        <f t="shared" si="247"/>
        <v>11</v>
      </c>
      <c r="BC280" s="421">
        <f t="shared" si="248"/>
        <v>21</v>
      </c>
      <c r="BD280" s="422">
        <f t="shared" si="249"/>
        <v>22</v>
      </c>
      <c r="BE280" s="176">
        <v>377</v>
      </c>
      <c r="BF280" s="417">
        <v>344</v>
      </c>
      <c r="BG280" s="419">
        <v>360</v>
      </c>
      <c r="BH280" s="178">
        <v>1</v>
      </c>
      <c r="BI280" s="417">
        <v>1</v>
      </c>
      <c r="BJ280" s="419">
        <v>2</v>
      </c>
      <c r="BK280" s="178">
        <v>9</v>
      </c>
      <c r="BL280" s="417">
        <v>11</v>
      </c>
      <c r="BM280" s="419">
        <v>7</v>
      </c>
      <c r="BN280" s="426">
        <f t="shared" si="227"/>
        <v>69</v>
      </c>
      <c r="BO280" s="427">
        <f t="shared" si="228"/>
        <v>69</v>
      </c>
      <c r="BP280" s="428">
        <f t="shared" si="229"/>
        <v>52</v>
      </c>
      <c r="BQ280" s="178"/>
      <c r="BR280" s="417"/>
      <c r="BS280" s="419"/>
      <c r="BT280" s="198"/>
      <c r="BU280" s="177"/>
      <c r="BV280" s="177"/>
      <c r="BW280" s="417"/>
      <c r="BX280" s="417"/>
      <c r="BY280" s="468"/>
      <c r="BZ280" s="178"/>
      <c r="CA280" s="177"/>
      <c r="CB280" s="177"/>
      <c r="CC280" s="177"/>
      <c r="CD280" s="177"/>
      <c r="CE280" s="177"/>
      <c r="CF280" s="417"/>
      <c r="CG280" s="468"/>
      <c r="CH280" s="178"/>
      <c r="CI280" s="177"/>
      <c r="CJ280" s="177"/>
      <c r="CK280" s="177"/>
      <c r="CL280" s="177"/>
      <c r="CM280" s="177"/>
      <c r="CN280" s="417"/>
      <c r="CO280" s="468"/>
      <c r="CP280" s="420"/>
      <c r="CQ280" s="421"/>
      <c r="CR280" s="421" t="str">
        <f t="shared" si="250"/>
        <v/>
      </c>
      <c r="CS280" s="421" t="str">
        <f t="shared" si="251"/>
        <v/>
      </c>
      <c r="CT280" s="421" t="str">
        <f t="shared" si="252"/>
        <v/>
      </c>
      <c r="CU280" s="421" t="str">
        <f t="shared" si="253"/>
        <v/>
      </c>
      <c r="CV280" s="421" t="str">
        <f t="shared" si="254"/>
        <v/>
      </c>
      <c r="CW280" s="429" t="str">
        <f t="shared" si="255"/>
        <v/>
      </c>
      <c r="CX280" s="449"/>
      <c r="CY280" s="417"/>
      <c r="CZ280" s="468"/>
      <c r="DA280" s="432"/>
      <c r="DB280" s="417"/>
      <c r="DC280" s="419"/>
      <c r="DD280" s="430" t="str">
        <f t="shared" si="256"/>
        <v/>
      </c>
      <c r="DE280" s="431" t="str">
        <f t="shared" si="257"/>
        <v/>
      </c>
      <c r="DF280" s="428" t="str">
        <f t="shared" si="258"/>
        <v/>
      </c>
      <c r="DG280" s="450"/>
      <c r="DH280" s="417"/>
      <c r="DI280" s="468"/>
      <c r="DJ280" s="432"/>
      <c r="DK280" s="417"/>
      <c r="DL280" s="419"/>
      <c r="DM280" s="432"/>
      <c r="DN280" s="417"/>
      <c r="DO280" s="468"/>
      <c r="DP280" s="430" t="str">
        <f t="shared" si="230"/>
        <v/>
      </c>
      <c r="DQ280" s="431" t="str">
        <f t="shared" si="231"/>
        <v/>
      </c>
      <c r="DR280" s="428" t="str">
        <f t="shared" si="232"/>
        <v/>
      </c>
      <c r="DS280" s="432"/>
      <c r="DT280" s="417"/>
      <c r="DU280" s="197"/>
      <c r="DV280" s="402"/>
      <c r="DW280" s="669" t="b">
        <f t="shared" si="211"/>
        <v>1</v>
      </c>
      <c r="DX280" s="663" t="b">
        <f t="shared" si="212"/>
        <v>1</v>
      </c>
      <c r="DY280" s="666" t="b">
        <f t="shared" si="213"/>
        <v>1</v>
      </c>
      <c r="DZ280" s="663" t="b">
        <f t="shared" si="214"/>
        <v>1</v>
      </c>
      <c r="EA280" s="663" t="b">
        <f t="shared" si="215"/>
        <v>1</v>
      </c>
      <c r="EB280" s="666" t="b">
        <f t="shared" si="216"/>
        <v>1</v>
      </c>
      <c r="EC280" s="663" t="b">
        <f t="shared" si="217"/>
        <v>1</v>
      </c>
      <c r="ED280" s="663" t="b">
        <f t="shared" si="233"/>
        <v>0</v>
      </c>
      <c r="EE280" s="666" t="b">
        <f t="shared" si="218"/>
        <v>0</v>
      </c>
      <c r="EF280" s="665" t="b">
        <f t="shared" si="219"/>
        <v>0</v>
      </c>
      <c r="EG280" s="663" t="b">
        <f t="shared" si="220"/>
        <v>0</v>
      </c>
      <c r="EH280" s="666" t="b">
        <f t="shared" si="221"/>
        <v>1</v>
      </c>
      <c r="EI280" s="663" t="b">
        <f t="shared" si="222"/>
        <v>0</v>
      </c>
      <c r="EJ280" s="663" t="b">
        <f t="shared" si="223"/>
        <v>0</v>
      </c>
      <c r="EK280" s="666" t="b">
        <f t="shared" si="224"/>
        <v>1</v>
      </c>
      <c r="EL280" s="663" t="b">
        <f t="shared" si="225"/>
        <v>0</v>
      </c>
      <c r="EM280" s="663" t="b">
        <f t="shared" si="234"/>
        <v>0</v>
      </c>
      <c r="EN280" s="666" t="b">
        <f t="shared" si="226"/>
        <v>1</v>
      </c>
      <c r="EO280" s="401"/>
    </row>
    <row r="281" spans="1:145">
      <c r="A281" s="521" t="s">
        <v>749</v>
      </c>
      <c r="B281" s="522" t="s">
        <v>143</v>
      </c>
      <c r="C281" s="523">
        <v>161767</v>
      </c>
      <c r="D281" s="524">
        <v>8</v>
      </c>
      <c r="E281" s="414"/>
      <c r="F281" s="416"/>
      <c r="G281" s="416"/>
      <c r="H281" s="416"/>
      <c r="I281" s="417"/>
      <c r="J281" s="417"/>
      <c r="K281" s="419"/>
      <c r="L281" s="414"/>
      <c r="M281" s="416"/>
      <c r="N281" s="416"/>
      <c r="O281" s="448"/>
      <c r="P281" s="448"/>
      <c r="Q281" s="416"/>
      <c r="R281" s="416"/>
      <c r="S281" s="416"/>
      <c r="T281" s="416"/>
      <c r="U281" s="416"/>
      <c r="V281" s="417"/>
      <c r="W281" s="419"/>
      <c r="X281" s="414"/>
      <c r="Y281" s="416"/>
      <c r="Z281" s="416"/>
      <c r="AA281" s="448"/>
      <c r="AB281" s="448"/>
      <c r="AC281" s="416"/>
      <c r="AD281" s="416"/>
      <c r="AE281" s="416"/>
      <c r="AF281" s="416"/>
      <c r="AG281" s="416"/>
      <c r="AH281" s="417"/>
      <c r="AI281" s="419"/>
      <c r="AJ281" s="420" t="str">
        <f t="shared" si="235"/>
        <v xml:space="preserve"> </v>
      </c>
      <c r="AK281" s="421" t="str">
        <f t="shared" si="236"/>
        <v xml:space="preserve"> </v>
      </c>
      <c r="AL281" s="421" t="str">
        <f t="shared" si="237"/>
        <v xml:space="preserve"> </v>
      </c>
      <c r="AM281" s="421" t="str">
        <f t="shared" si="238"/>
        <v xml:space="preserve"> </v>
      </c>
      <c r="AN281" s="421" t="str">
        <f t="shared" si="239"/>
        <v xml:space="preserve"> </v>
      </c>
      <c r="AO281" s="421" t="str">
        <f t="shared" si="240"/>
        <v xml:space="preserve"> </v>
      </c>
      <c r="AP281" s="421" t="str">
        <f t="shared" si="241"/>
        <v xml:space="preserve"> </v>
      </c>
      <c r="AQ281" s="421" t="str">
        <f t="shared" si="242"/>
        <v xml:space="preserve"> </v>
      </c>
      <c r="AR281" s="421" t="str">
        <f t="shared" si="243"/>
        <v xml:space="preserve"> </v>
      </c>
      <c r="AS281" s="421" t="str">
        <f t="shared" si="244"/>
        <v xml:space="preserve"> </v>
      </c>
      <c r="AT281" s="421" t="str">
        <f t="shared" si="245"/>
        <v xml:space="preserve"> </v>
      </c>
      <c r="AU281" s="422" t="str">
        <f t="shared" si="246"/>
        <v xml:space="preserve"> </v>
      </c>
      <c r="AV281" s="423"/>
      <c r="AW281" s="417"/>
      <c r="AX281" s="419"/>
      <c r="AY281" s="414"/>
      <c r="AZ281" s="417"/>
      <c r="BA281" s="419"/>
      <c r="BB281" s="420" t="str">
        <f t="shared" si="247"/>
        <v xml:space="preserve"> </v>
      </c>
      <c r="BC281" s="421" t="str">
        <f t="shared" si="248"/>
        <v xml:space="preserve"> </v>
      </c>
      <c r="BD281" s="422" t="str">
        <f t="shared" si="249"/>
        <v xml:space="preserve"> </v>
      </c>
      <c r="BE281" s="176"/>
      <c r="BF281" s="417"/>
      <c r="BG281" s="419"/>
      <c r="BH281" s="178"/>
      <c r="BI281" s="417"/>
      <c r="BJ281" s="419"/>
      <c r="BK281" s="178"/>
      <c r="BL281" s="417"/>
      <c r="BM281" s="419"/>
      <c r="BN281" s="426" t="str">
        <f t="shared" si="227"/>
        <v/>
      </c>
      <c r="BO281" s="427" t="str">
        <f t="shared" si="228"/>
        <v/>
      </c>
      <c r="BP281" s="428" t="str">
        <f t="shared" si="229"/>
        <v/>
      </c>
      <c r="BQ281" s="178"/>
      <c r="BR281" s="417"/>
      <c r="BS281" s="419"/>
      <c r="BT281" s="233"/>
      <c r="BU281" s="201"/>
      <c r="BV281" s="201"/>
      <c r="BW281" s="417">
        <v>3167</v>
      </c>
      <c r="BX281" s="417">
        <v>5054</v>
      </c>
      <c r="BY281" s="468">
        <v>4175</v>
      </c>
      <c r="BZ281" s="177">
        <v>1449</v>
      </c>
      <c r="CA281" s="177">
        <v>1726</v>
      </c>
      <c r="CB281" s="177">
        <v>1798</v>
      </c>
      <c r="CC281" s="177">
        <v>1767</v>
      </c>
      <c r="CD281" s="177">
        <v>1763</v>
      </c>
      <c r="CE281" s="416">
        <v>1880</v>
      </c>
      <c r="CF281" s="417">
        <v>1963</v>
      </c>
      <c r="CG281" s="468">
        <v>1880</v>
      </c>
      <c r="CH281" s="178"/>
      <c r="CI281" s="177"/>
      <c r="CJ281" s="177"/>
      <c r="CK281" s="177"/>
      <c r="CL281" s="177"/>
      <c r="CM281" s="177"/>
      <c r="CN281" s="417"/>
      <c r="CO281" s="468"/>
      <c r="CP281" s="421">
        <f t="shared" ref="CP281:CP296" si="259">IF(BZ281&gt;0,BZ281-CH281,"")</f>
        <v>1449</v>
      </c>
      <c r="CQ281" s="421">
        <f t="shared" ref="CQ281:CQ296" si="260">IF(CA281&gt;0,CA281-CI281,"")</f>
        <v>1726</v>
      </c>
      <c r="CR281" s="421">
        <f t="shared" si="250"/>
        <v>1798</v>
      </c>
      <c r="CS281" s="421">
        <f t="shared" si="251"/>
        <v>1767</v>
      </c>
      <c r="CT281" s="421">
        <f t="shared" si="252"/>
        <v>1763</v>
      </c>
      <c r="CU281" s="421">
        <f t="shared" si="253"/>
        <v>1880</v>
      </c>
      <c r="CV281" s="421">
        <f t="shared" si="254"/>
        <v>1963</v>
      </c>
      <c r="CW281" s="429">
        <f t="shared" si="255"/>
        <v>1880</v>
      </c>
      <c r="CX281" s="449">
        <v>1157</v>
      </c>
      <c r="CY281" s="417">
        <v>1210</v>
      </c>
      <c r="CZ281" s="468">
        <v>1215</v>
      </c>
      <c r="DA281" s="432">
        <v>172</v>
      </c>
      <c r="DB281" s="417">
        <v>170</v>
      </c>
      <c r="DC281" s="419">
        <v>129</v>
      </c>
      <c r="DD281" s="430">
        <f t="shared" si="256"/>
        <v>551</v>
      </c>
      <c r="DE281" s="431">
        <f t="shared" si="257"/>
        <v>583</v>
      </c>
      <c r="DF281" s="428">
        <f t="shared" si="258"/>
        <v>536</v>
      </c>
      <c r="DG281" s="450">
        <v>97</v>
      </c>
      <c r="DH281" s="417">
        <v>237</v>
      </c>
      <c r="DI281" s="468">
        <v>263</v>
      </c>
      <c r="DJ281" s="432">
        <v>346</v>
      </c>
      <c r="DK281" s="417">
        <v>339</v>
      </c>
      <c r="DL281" s="419">
        <v>362</v>
      </c>
      <c r="DM281" s="432">
        <v>490</v>
      </c>
      <c r="DN281" s="417">
        <v>375</v>
      </c>
      <c r="DO281" s="468">
        <v>436</v>
      </c>
      <c r="DP281" s="430">
        <f t="shared" si="230"/>
        <v>834</v>
      </c>
      <c r="DQ281" s="431">
        <f t="shared" si="231"/>
        <v>812</v>
      </c>
      <c r="DR281" s="428">
        <f t="shared" si="232"/>
        <v>819</v>
      </c>
      <c r="DS281" s="499"/>
      <c r="DT281" s="417"/>
      <c r="DU281" s="197"/>
      <c r="DV281" s="402"/>
      <c r="DW281" s="669" t="b">
        <f t="shared" si="211"/>
        <v>0</v>
      </c>
      <c r="DX281" s="663" t="b">
        <f t="shared" si="212"/>
        <v>0</v>
      </c>
      <c r="DY281" s="666" t="b">
        <f t="shared" si="213"/>
        <v>1</v>
      </c>
      <c r="DZ281" s="663" t="b">
        <f t="shared" si="214"/>
        <v>0</v>
      </c>
      <c r="EA281" s="663" t="b">
        <f t="shared" si="215"/>
        <v>0</v>
      </c>
      <c r="EB281" s="666" t="b">
        <f t="shared" si="216"/>
        <v>1</v>
      </c>
      <c r="EC281" s="663" t="b">
        <f t="shared" si="217"/>
        <v>0</v>
      </c>
      <c r="ED281" s="663" t="b">
        <f t="shared" si="233"/>
        <v>0</v>
      </c>
      <c r="EE281" s="666" t="b">
        <f t="shared" si="218"/>
        <v>1</v>
      </c>
      <c r="EF281" s="665" t="b">
        <f t="shared" si="219"/>
        <v>1</v>
      </c>
      <c r="EG281" s="663" t="b">
        <f t="shared" si="220"/>
        <v>1</v>
      </c>
      <c r="EH281" s="666" t="b">
        <f t="shared" si="221"/>
        <v>1</v>
      </c>
      <c r="EI281" s="663" t="b">
        <f t="shared" si="222"/>
        <v>1</v>
      </c>
      <c r="EJ281" s="663" t="b">
        <f t="shared" si="223"/>
        <v>1</v>
      </c>
      <c r="EK281" s="666" t="b">
        <f t="shared" si="224"/>
        <v>1</v>
      </c>
      <c r="EL281" s="663" t="b">
        <f t="shared" si="225"/>
        <v>1</v>
      </c>
      <c r="EM281" s="663" t="b">
        <f t="shared" si="234"/>
        <v>0</v>
      </c>
      <c r="EN281" s="666" t="b">
        <f t="shared" si="226"/>
        <v>0</v>
      </c>
      <c r="EO281" s="401"/>
    </row>
    <row r="282" spans="1:145">
      <c r="A282" s="521" t="s">
        <v>749</v>
      </c>
      <c r="B282" s="522" t="s">
        <v>991</v>
      </c>
      <c r="C282" s="523">
        <v>434672</v>
      </c>
      <c r="D282" s="524">
        <v>8</v>
      </c>
      <c r="E282" s="414"/>
      <c r="F282" s="416"/>
      <c r="G282" s="416"/>
      <c r="H282" s="416"/>
      <c r="I282" s="417"/>
      <c r="J282" s="417"/>
      <c r="K282" s="419"/>
      <c r="L282" s="414"/>
      <c r="M282" s="416"/>
      <c r="N282" s="416"/>
      <c r="O282" s="448"/>
      <c r="P282" s="448"/>
      <c r="Q282" s="416"/>
      <c r="R282" s="416"/>
      <c r="S282" s="416"/>
      <c r="T282" s="416"/>
      <c r="U282" s="416"/>
      <c r="V282" s="417"/>
      <c r="W282" s="419"/>
      <c r="X282" s="414"/>
      <c r="Y282" s="416"/>
      <c r="Z282" s="416"/>
      <c r="AA282" s="448"/>
      <c r="AB282" s="448"/>
      <c r="AC282" s="416"/>
      <c r="AD282" s="416"/>
      <c r="AE282" s="416"/>
      <c r="AF282" s="416"/>
      <c r="AG282" s="416"/>
      <c r="AH282" s="417"/>
      <c r="AI282" s="419"/>
      <c r="AJ282" s="420" t="str">
        <f t="shared" si="235"/>
        <v xml:space="preserve"> </v>
      </c>
      <c r="AK282" s="421" t="str">
        <f t="shared" si="236"/>
        <v xml:space="preserve"> </v>
      </c>
      <c r="AL282" s="421" t="str">
        <f t="shared" si="237"/>
        <v xml:space="preserve"> </v>
      </c>
      <c r="AM282" s="421" t="str">
        <f t="shared" si="238"/>
        <v xml:space="preserve"> </v>
      </c>
      <c r="AN282" s="421" t="str">
        <f t="shared" si="239"/>
        <v xml:space="preserve"> </v>
      </c>
      <c r="AO282" s="421" t="str">
        <f t="shared" si="240"/>
        <v xml:space="preserve"> </v>
      </c>
      <c r="AP282" s="421" t="str">
        <f t="shared" si="241"/>
        <v xml:space="preserve"> </v>
      </c>
      <c r="AQ282" s="421" t="str">
        <f t="shared" si="242"/>
        <v xml:space="preserve"> </v>
      </c>
      <c r="AR282" s="421" t="str">
        <f t="shared" si="243"/>
        <v xml:space="preserve"> </v>
      </c>
      <c r="AS282" s="421" t="str">
        <f t="shared" si="244"/>
        <v xml:space="preserve"> </v>
      </c>
      <c r="AT282" s="421" t="str">
        <f t="shared" si="245"/>
        <v xml:space="preserve"> </v>
      </c>
      <c r="AU282" s="422" t="str">
        <f t="shared" si="246"/>
        <v xml:space="preserve"> </v>
      </c>
      <c r="AV282" s="423"/>
      <c r="AW282" s="417"/>
      <c r="AX282" s="419"/>
      <c r="AY282" s="414"/>
      <c r="AZ282" s="417"/>
      <c r="BA282" s="419"/>
      <c r="BB282" s="420" t="str">
        <f t="shared" si="247"/>
        <v xml:space="preserve"> </v>
      </c>
      <c r="BC282" s="421" t="str">
        <f t="shared" si="248"/>
        <v xml:space="preserve"> </v>
      </c>
      <c r="BD282" s="422" t="str">
        <f t="shared" si="249"/>
        <v xml:space="preserve"> </v>
      </c>
      <c r="BE282" s="176"/>
      <c r="BF282" s="417"/>
      <c r="BG282" s="419"/>
      <c r="BH282" s="178"/>
      <c r="BI282" s="417"/>
      <c r="BJ282" s="419"/>
      <c r="BK282" s="178"/>
      <c r="BL282" s="417"/>
      <c r="BM282" s="419"/>
      <c r="BN282" s="426" t="str">
        <f t="shared" si="227"/>
        <v/>
      </c>
      <c r="BO282" s="427" t="str">
        <f t="shared" si="228"/>
        <v/>
      </c>
      <c r="BP282" s="428" t="str">
        <f t="shared" si="229"/>
        <v/>
      </c>
      <c r="BQ282" s="178"/>
      <c r="BR282" s="417"/>
      <c r="BS282" s="419"/>
      <c r="BT282" s="233"/>
      <c r="BU282" s="201"/>
      <c r="BV282" s="201"/>
      <c r="BW282" s="417">
        <v>3480</v>
      </c>
      <c r="BX282" s="417">
        <v>7665</v>
      </c>
      <c r="BY282" s="468">
        <v>6025</v>
      </c>
      <c r="BZ282" s="177">
        <v>1903</v>
      </c>
      <c r="CA282" s="177">
        <v>2088</v>
      </c>
      <c r="CB282" s="177">
        <v>2497</v>
      </c>
      <c r="CC282" s="177">
        <v>2554</v>
      </c>
      <c r="CD282" s="177">
        <v>2016</v>
      </c>
      <c r="CE282" s="416">
        <v>2133</v>
      </c>
      <c r="CF282" s="417">
        <v>2375</v>
      </c>
      <c r="CG282" s="468">
        <v>2053</v>
      </c>
      <c r="CH282" s="178"/>
      <c r="CI282" s="177"/>
      <c r="CJ282" s="177"/>
      <c r="CK282" s="177"/>
      <c r="CL282" s="177"/>
      <c r="CM282" s="177"/>
      <c r="CN282" s="417"/>
      <c r="CO282" s="468"/>
      <c r="CP282" s="421">
        <f t="shared" si="259"/>
        <v>1903</v>
      </c>
      <c r="CQ282" s="421">
        <f t="shared" si="260"/>
        <v>2088</v>
      </c>
      <c r="CR282" s="421">
        <f t="shared" si="250"/>
        <v>2497</v>
      </c>
      <c r="CS282" s="421">
        <f t="shared" si="251"/>
        <v>2554</v>
      </c>
      <c r="CT282" s="421">
        <f t="shared" si="252"/>
        <v>2016</v>
      </c>
      <c r="CU282" s="421">
        <f t="shared" si="253"/>
        <v>2133</v>
      </c>
      <c r="CV282" s="421">
        <f t="shared" si="254"/>
        <v>2375</v>
      </c>
      <c r="CW282" s="429">
        <f t="shared" si="255"/>
        <v>2053</v>
      </c>
      <c r="CX282" s="449">
        <v>1237</v>
      </c>
      <c r="CY282" s="417">
        <v>1439</v>
      </c>
      <c r="CZ282" s="468">
        <v>1381</v>
      </c>
      <c r="DA282" s="432">
        <v>106</v>
      </c>
      <c r="DB282" s="417">
        <v>171</v>
      </c>
      <c r="DC282" s="419">
        <v>203</v>
      </c>
      <c r="DD282" s="430">
        <f t="shared" si="256"/>
        <v>790</v>
      </c>
      <c r="DE282" s="431">
        <f t="shared" si="257"/>
        <v>765</v>
      </c>
      <c r="DF282" s="428">
        <f t="shared" si="258"/>
        <v>469</v>
      </c>
      <c r="DG282" s="450">
        <v>113</v>
      </c>
      <c r="DH282" s="417">
        <v>234</v>
      </c>
      <c r="DI282" s="468">
        <v>210</v>
      </c>
      <c r="DJ282" s="432">
        <v>478</v>
      </c>
      <c r="DK282" s="417">
        <v>452</v>
      </c>
      <c r="DL282" s="419">
        <v>453</v>
      </c>
      <c r="DM282" s="432">
        <v>507</v>
      </c>
      <c r="DN282" s="417">
        <v>397</v>
      </c>
      <c r="DO282" s="468">
        <v>362</v>
      </c>
      <c r="DP282" s="430">
        <f t="shared" si="230"/>
        <v>1456</v>
      </c>
      <c r="DQ282" s="431">
        <f t="shared" si="231"/>
        <v>933</v>
      </c>
      <c r="DR282" s="428">
        <f t="shared" si="232"/>
        <v>1108</v>
      </c>
      <c r="DS282" s="499"/>
      <c r="DT282" s="417"/>
      <c r="DU282" s="197"/>
      <c r="DV282" s="402"/>
      <c r="DW282" s="669" t="b">
        <f t="shared" si="211"/>
        <v>0</v>
      </c>
      <c r="DX282" s="663" t="b">
        <f t="shared" si="212"/>
        <v>0</v>
      </c>
      <c r="DY282" s="666" t="b">
        <f t="shared" si="213"/>
        <v>1</v>
      </c>
      <c r="DZ282" s="663" t="b">
        <f t="shared" si="214"/>
        <v>0</v>
      </c>
      <c r="EA282" s="663" t="b">
        <f t="shared" si="215"/>
        <v>0</v>
      </c>
      <c r="EB282" s="666" t="b">
        <f t="shared" si="216"/>
        <v>1</v>
      </c>
      <c r="EC282" s="663" t="b">
        <f t="shared" si="217"/>
        <v>0</v>
      </c>
      <c r="ED282" s="663" t="b">
        <f t="shared" si="233"/>
        <v>0</v>
      </c>
      <c r="EE282" s="666" t="b">
        <f t="shared" si="218"/>
        <v>1</v>
      </c>
      <c r="EF282" s="665" t="b">
        <f t="shared" si="219"/>
        <v>1</v>
      </c>
      <c r="EG282" s="663" t="b">
        <f t="shared" si="220"/>
        <v>1</v>
      </c>
      <c r="EH282" s="666" t="b">
        <f t="shared" si="221"/>
        <v>1</v>
      </c>
      <c r="EI282" s="663" t="b">
        <f t="shared" si="222"/>
        <v>1</v>
      </c>
      <c r="EJ282" s="663" t="b">
        <f t="shared" si="223"/>
        <v>1</v>
      </c>
      <c r="EK282" s="666" t="b">
        <f t="shared" si="224"/>
        <v>1</v>
      </c>
      <c r="EL282" s="663" t="b">
        <f t="shared" si="225"/>
        <v>1</v>
      </c>
      <c r="EM282" s="663" t="b">
        <f t="shared" si="234"/>
        <v>0</v>
      </c>
      <c r="EN282" s="666" t="b">
        <f t="shared" si="226"/>
        <v>0</v>
      </c>
      <c r="EO282" s="401"/>
    </row>
    <row r="283" spans="1:145">
      <c r="A283" s="521" t="s">
        <v>749</v>
      </c>
      <c r="B283" s="522" t="s">
        <v>144</v>
      </c>
      <c r="C283" s="523">
        <v>163426</v>
      </c>
      <c r="D283" s="524">
        <v>8</v>
      </c>
      <c r="E283" s="414"/>
      <c r="F283" s="416"/>
      <c r="G283" s="416"/>
      <c r="H283" s="416"/>
      <c r="I283" s="417"/>
      <c r="J283" s="417"/>
      <c r="K283" s="419"/>
      <c r="L283" s="414"/>
      <c r="M283" s="416"/>
      <c r="N283" s="416"/>
      <c r="O283" s="448"/>
      <c r="P283" s="448"/>
      <c r="Q283" s="416"/>
      <c r="R283" s="416"/>
      <c r="S283" s="416"/>
      <c r="T283" s="416"/>
      <c r="U283" s="416"/>
      <c r="V283" s="417"/>
      <c r="W283" s="419"/>
      <c r="X283" s="414"/>
      <c r="Y283" s="416"/>
      <c r="Z283" s="416"/>
      <c r="AA283" s="448"/>
      <c r="AB283" s="448"/>
      <c r="AC283" s="416"/>
      <c r="AD283" s="416"/>
      <c r="AE283" s="416"/>
      <c r="AF283" s="416"/>
      <c r="AG283" s="416"/>
      <c r="AH283" s="417"/>
      <c r="AI283" s="419"/>
      <c r="AJ283" s="420" t="str">
        <f t="shared" si="235"/>
        <v xml:space="preserve"> </v>
      </c>
      <c r="AK283" s="421" t="str">
        <f t="shared" si="236"/>
        <v xml:space="preserve"> </v>
      </c>
      <c r="AL283" s="421" t="str">
        <f t="shared" si="237"/>
        <v xml:space="preserve"> </v>
      </c>
      <c r="AM283" s="421" t="str">
        <f t="shared" si="238"/>
        <v xml:space="preserve"> </v>
      </c>
      <c r="AN283" s="421" t="str">
        <f t="shared" si="239"/>
        <v xml:space="preserve"> </v>
      </c>
      <c r="AO283" s="421" t="str">
        <f t="shared" si="240"/>
        <v xml:space="preserve"> </v>
      </c>
      <c r="AP283" s="421" t="str">
        <f t="shared" si="241"/>
        <v xml:space="preserve"> </v>
      </c>
      <c r="AQ283" s="421" t="str">
        <f t="shared" si="242"/>
        <v xml:space="preserve"> </v>
      </c>
      <c r="AR283" s="421" t="str">
        <f t="shared" si="243"/>
        <v xml:space="preserve"> </v>
      </c>
      <c r="AS283" s="421" t="str">
        <f t="shared" si="244"/>
        <v xml:space="preserve"> </v>
      </c>
      <c r="AT283" s="421" t="str">
        <f t="shared" si="245"/>
        <v xml:space="preserve"> </v>
      </c>
      <c r="AU283" s="422" t="str">
        <f t="shared" si="246"/>
        <v xml:space="preserve"> </v>
      </c>
      <c r="AV283" s="423"/>
      <c r="AW283" s="417"/>
      <c r="AX283" s="419"/>
      <c r="AY283" s="414"/>
      <c r="AZ283" s="417"/>
      <c r="BA283" s="419"/>
      <c r="BB283" s="420" t="str">
        <f t="shared" si="247"/>
        <v xml:space="preserve"> </v>
      </c>
      <c r="BC283" s="421" t="str">
        <f t="shared" si="248"/>
        <v xml:space="preserve"> </v>
      </c>
      <c r="BD283" s="422" t="str">
        <f t="shared" si="249"/>
        <v xml:space="preserve"> </v>
      </c>
      <c r="BE283" s="176"/>
      <c r="BF283" s="417"/>
      <c r="BG283" s="419"/>
      <c r="BH283" s="178"/>
      <c r="BI283" s="417"/>
      <c r="BJ283" s="419"/>
      <c r="BK283" s="178"/>
      <c r="BL283" s="417"/>
      <c r="BM283" s="419"/>
      <c r="BN283" s="426" t="str">
        <f t="shared" si="227"/>
        <v/>
      </c>
      <c r="BO283" s="427" t="str">
        <f t="shared" si="228"/>
        <v/>
      </c>
      <c r="BP283" s="428" t="str">
        <f t="shared" si="229"/>
        <v/>
      </c>
      <c r="BQ283" s="178"/>
      <c r="BR283" s="417"/>
      <c r="BS283" s="419"/>
      <c r="BT283" s="233"/>
      <c r="BU283" s="201"/>
      <c r="BV283" s="201"/>
      <c r="BW283" s="417">
        <v>6359</v>
      </c>
      <c r="BX283" s="417">
        <v>6496</v>
      </c>
      <c r="BY283" s="468">
        <v>6424</v>
      </c>
      <c r="BZ283" s="177">
        <v>1068</v>
      </c>
      <c r="CA283" s="177">
        <v>1250</v>
      </c>
      <c r="CB283" s="177">
        <v>1337</v>
      </c>
      <c r="CC283" s="177">
        <v>1733</v>
      </c>
      <c r="CD283" s="177">
        <v>1611</v>
      </c>
      <c r="CE283" s="416">
        <v>3170</v>
      </c>
      <c r="CF283" s="417">
        <v>2922</v>
      </c>
      <c r="CG283" s="468">
        <v>2103</v>
      </c>
      <c r="CH283" s="178"/>
      <c r="CI283" s="177"/>
      <c r="CJ283" s="177"/>
      <c r="CK283" s="177"/>
      <c r="CL283" s="177"/>
      <c r="CM283" s="177"/>
      <c r="CN283" s="417"/>
      <c r="CO283" s="468"/>
      <c r="CP283" s="421">
        <f t="shared" si="259"/>
        <v>1068</v>
      </c>
      <c r="CQ283" s="421">
        <f t="shared" si="260"/>
        <v>1250</v>
      </c>
      <c r="CR283" s="421">
        <f t="shared" si="250"/>
        <v>1337</v>
      </c>
      <c r="CS283" s="421">
        <f t="shared" si="251"/>
        <v>1733</v>
      </c>
      <c r="CT283" s="421">
        <f t="shared" si="252"/>
        <v>1611</v>
      </c>
      <c r="CU283" s="421">
        <f t="shared" si="253"/>
        <v>3170</v>
      </c>
      <c r="CV283" s="421">
        <f t="shared" si="254"/>
        <v>2922</v>
      </c>
      <c r="CW283" s="429">
        <f t="shared" si="255"/>
        <v>2103</v>
      </c>
      <c r="CX283" s="449">
        <v>1904</v>
      </c>
      <c r="CY283" s="417">
        <v>1931</v>
      </c>
      <c r="CZ283" s="468">
        <v>1750</v>
      </c>
      <c r="DA283" s="432">
        <v>214</v>
      </c>
      <c r="DB283" s="417">
        <v>206</v>
      </c>
      <c r="DC283" s="419">
        <v>130</v>
      </c>
      <c r="DD283" s="430">
        <f t="shared" si="256"/>
        <v>1052</v>
      </c>
      <c r="DE283" s="431">
        <f t="shared" si="257"/>
        <v>785</v>
      </c>
      <c r="DF283" s="428">
        <f t="shared" si="258"/>
        <v>223</v>
      </c>
      <c r="DG283" s="450">
        <v>107</v>
      </c>
      <c r="DH283" s="417">
        <v>162</v>
      </c>
      <c r="DI283" s="468">
        <v>325</v>
      </c>
      <c r="DJ283" s="432">
        <v>495</v>
      </c>
      <c r="DK283" s="417">
        <v>498</v>
      </c>
      <c r="DL283" s="419">
        <v>675</v>
      </c>
      <c r="DM283" s="432">
        <v>570</v>
      </c>
      <c r="DN283" s="417">
        <v>472</v>
      </c>
      <c r="DO283" s="468">
        <v>676</v>
      </c>
      <c r="DP283" s="430">
        <f t="shared" si="230"/>
        <v>561</v>
      </c>
      <c r="DQ283" s="431">
        <f t="shared" si="231"/>
        <v>479</v>
      </c>
      <c r="DR283" s="428">
        <f t="shared" si="232"/>
        <v>1494</v>
      </c>
      <c r="DS283" s="499"/>
      <c r="DT283" s="417"/>
      <c r="DU283" s="197"/>
      <c r="DV283" s="402"/>
      <c r="DW283" s="669" t="b">
        <f t="shared" si="211"/>
        <v>0</v>
      </c>
      <c r="DX283" s="663" t="b">
        <f t="shared" si="212"/>
        <v>0</v>
      </c>
      <c r="DY283" s="666" t="b">
        <f t="shared" si="213"/>
        <v>1</v>
      </c>
      <c r="DZ283" s="663" t="b">
        <f t="shared" si="214"/>
        <v>0</v>
      </c>
      <c r="EA283" s="663" t="b">
        <f t="shared" si="215"/>
        <v>0</v>
      </c>
      <c r="EB283" s="666" t="b">
        <f t="shared" si="216"/>
        <v>1</v>
      </c>
      <c r="EC283" s="663" t="b">
        <f t="shared" si="217"/>
        <v>0</v>
      </c>
      <c r="ED283" s="663" t="b">
        <f t="shared" si="233"/>
        <v>0</v>
      </c>
      <c r="EE283" s="666" t="b">
        <f t="shared" si="218"/>
        <v>1</v>
      </c>
      <c r="EF283" s="665" t="b">
        <f t="shared" si="219"/>
        <v>1</v>
      </c>
      <c r="EG283" s="663" t="b">
        <f t="shared" si="220"/>
        <v>1</v>
      </c>
      <c r="EH283" s="666" t="b">
        <f t="shared" si="221"/>
        <v>1</v>
      </c>
      <c r="EI283" s="663" t="b">
        <f t="shared" si="222"/>
        <v>1</v>
      </c>
      <c r="EJ283" s="663" t="b">
        <f t="shared" si="223"/>
        <v>1</v>
      </c>
      <c r="EK283" s="666" t="b">
        <f t="shared" si="224"/>
        <v>1</v>
      </c>
      <c r="EL283" s="663" t="b">
        <f t="shared" si="225"/>
        <v>1</v>
      </c>
      <c r="EM283" s="663" t="b">
        <f t="shared" si="234"/>
        <v>0</v>
      </c>
      <c r="EN283" s="666" t="b">
        <f t="shared" si="226"/>
        <v>0</v>
      </c>
      <c r="EO283" s="401"/>
    </row>
    <row r="284" spans="1:145">
      <c r="A284" s="521" t="s">
        <v>749</v>
      </c>
      <c r="B284" s="522" t="s">
        <v>145</v>
      </c>
      <c r="C284" s="523">
        <v>163657</v>
      </c>
      <c r="D284" s="524">
        <v>8</v>
      </c>
      <c r="E284" s="414"/>
      <c r="F284" s="416"/>
      <c r="G284" s="416"/>
      <c r="H284" s="416"/>
      <c r="I284" s="417"/>
      <c r="J284" s="417"/>
      <c r="K284" s="419"/>
      <c r="L284" s="414"/>
      <c r="M284" s="416"/>
      <c r="N284" s="416"/>
      <c r="O284" s="448"/>
      <c r="P284" s="448"/>
      <c r="Q284" s="416"/>
      <c r="R284" s="416"/>
      <c r="S284" s="416"/>
      <c r="T284" s="416"/>
      <c r="U284" s="416"/>
      <c r="V284" s="417"/>
      <c r="W284" s="419"/>
      <c r="X284" s="414"/>
      <c r="Y284" s="416"/>
      <c r="Z284" s="416"/>
      <c r="AA284" s="448"/>
      <c r="AB284" s="448"/>
      <c r="AC284" s="416"/>
      <c r="AD284" s="416"/>
      <c r="AE284" s="416"/>
      <c r="AF284" s="416"/>
      <c r="AG284" s="416"/>
      <c r="AH284" s="417"/>
      <c r="AI284" s="419"/>
      <c r="AJ284" s="420" t="str">
        <f t="shared" si="235"/>
        <v xml:space="preserve"> </v>
      </c>
      <c r="AK284" s="421" t="str">
        <f t="shared" si="236"/>
        <v xml:space="preserve"> </v>
      </c>
      <c r="AL284" s="421" t="str">
        <f t="shared" si="237"/>
        <v xml:space="preserve"> </v>
      </c>
      <c r="AM284" s="421" t="str">
        <f t="shared" si="238"/>
        <v xml:space="preserve"> </v>
      </c>
      <c r="AN284" s="421" t="str">
        <f t="shared" si="239"/>
        <v xml:space="preserve"> </v>
      </c>
      <c r="AO284" s="421" t="str">
        <f t="shared" si="240"/>
        <v xml:space="preserve"> </v>
      </c>
      <c r="AP284" s="421" t="str">
        <f t="shared" si="241"/>
        <v xml:space="preserve"> </v>
      </c>
      <c r="AQ284" s="421" t="str">
        <f t="shared" si="242"/>
        <v xml:space="preserve"> </v>
      </c>
      <c r="AR284" s="421" t="str">
        <f t="shared" si="243"/>
        <v xml:space="preserve"> </v>
      </c>
      <c r="AS284" s="421" t="str">
        <f t="shared" si="244"/>
        <v xml:space="preserve"> </v>
      </c>
      <c r="AT284" s="421" t="str">
        <f t="shared" si="245"/>
        <v xml:space="preserve"> </v>
      </c>
      <c r="AU284" s="422" t="str">
        <f t="shared" si="246"/>
        <v xml:space="preserve"> </v>
      </c>
      <c r="AV284" s="423"/>
      <c r="AW284" s="417"/>
      <c r="AX284" s="419"/>
      <c r="AY284" s="414"/>
      <c r="AZ284" s="417"/>
      <c r="BA284" s="419"/>
      <c r="BB284" s="420" t="str">
        <f t="shared" si="247"/>
        <v xml:space="preserve"> </v>
      </c>
      <c r="BC284" s="421" t="str">
        <f t="shared" si="248"/>
        <v xml:space="preserve"> </v>
      </c>
      <c r="BD284" s="422" t="str">
        <f t="shared" si="249"/>
        <v xml:space="preserve"> </v>
      </c>
      <c r="BE284" s="176"/>
      <c r="BF284" s="417"/>
      <c r="BG284" s="419"/>
      <c r="BH284" s="178"/>
      <c r="BI284" s="417"/>
      <c r="BJ284" s="419"/>
      <c r="BK284" s="178"/>
      <c r="BL284" s="417"/>
      <c r="BM284" s="419"/>
      <c r="BN284" s="426" t="str">
        <f t="shared" si="227"/>
        <v/>
      </c>
      <c r="BO284" s="427" t="str">
        <f t="shared" si="228"/>
        <v/>
      </c>
      <c r="BP284" s="428" t="str">
        <f t="shared" si="229"/>
        <v/>
      </c>
      <c r="BQ284" s="178"/>
      <c r="BR284" s="417"/>
      <c r="BS284" s="419"/>
      <c r="BT284" s="233"/>
      <c r="BU284" s="201"/>
      <c r="BV284" s="201"/>
      <c r="BW284" s="417">
        <v>3385</v>
      </c>
      <c r="BX284" s="417">
        <v>3618</v>
      </c>
      <c r="BY284" s="468">
        <v>3786</v>
      </c>
      <c r="BZ284" s="177">
        <v>590</v>
      </c>
      <c r="CA284" s="177">
        <v>555</v>
      </c>
      <c r="CB284" s="177">
        <v>599</v>
      </c>
      <c r="CC284" s="177">
        <v>573</v>
      </c>
      <c r="CD284" s="177">
        <v>577</v>
      </c>
      <c r="CE284" s="416">
        <v>898</v>
      </c>
      <c r="CF284" s="417">
        <v>1008</v>
      </c>
      <c r="CG284" s="468">
        <v>989</v>
      </c>
      <c r="CH284" s="178"/>
      <c r="CI284" s="177"/>
      <c r="CJ284" s="177"/>
      <c r="CK284" s="177"/>
      <c r="CL284" s="177"/>
      <c r="CM284" s="177"/>
      <c r="CN284" s="417"/>
      <c r="CO284" s="468"/>
      <c r="CP284" s="421">
        <f t="shared" si="259"/>
        <v>590</v>
      </c>
      <c r="CQ284" s="421">
        <f t="shared" si="260"/>
        <v>555</v>
      </c>
      <c r="CR284" s="421">
        <f t="shared" si="250"/>
        <v>599</v>
      </c>
      <c r="CS284" s="421">
        <f t="shared" si="251"/>
        <v>573</v>
      </c>
      <c r="CT284" s="421">
        <f t="shared" si="252"/>
        <v>577</v>
      </c>
      <c r="CU284" s="421">
        <f t="shared" si="253"/>
        <v>898</v>
      </c>
      <c r="CV284" s="421">
        <f t="shared" si="254"/>
        <v>1008</v>
      </c>
      <c r="CW284" s="429">
        <f t="shared" si="255"/>
        <v>989</v>
      </c>
      <c r="CX284" s="449">
        <v>501</v>
      </c>
      <c r="CY284" s="417">
        <v>577</v>
      </c>
      <c r="CZ284" s="468">
        <v>602</v>
      </c>
      <c r="DA284" s="432">
        <v>31</v>
      </c>
      <c r="DB284" s="417">
        <v>60</v>
      </c>
      <c r="DC284" s="419">
        <v>62</v>
      </c>
      <c r="DD284" s="430">
        <f t="shared" si="256"/>
        <v>366</v>
      </c>
      <c r="DE284" s="431">
        <f t="shared" si="257"/>
        <v>371</v>
      </c>
      <c r="DF284" s="428">
        <f t="shared" si="258"/>
        <v>325</v>
      </c>
      <c r="DG284" s="450">
        <v>11</v>
      </c>
      <c r="DH284" s="417">
        <v>50</v>
      </c>
      <c r="DI284" s="468">
        <v>40</v>
      </c>
      <c r="DJ284" s="432">
        <v>185</v>
      </c>
      <c r="DK284" s="417">
        <v>194</v>
      </c>
      <c r="DL284" s="419">
        <v>176</v>
      </c>
      <c r="DM284" s="432">
        <v>156</v>
      </c>
      <c r="DN284" s="417">
        <v>167</v>
      </c>
      <c r="DO284" s="468">
        <v>132</v>
      </c>
      <c r="DP284" s="430">
        <f t="shared" si="230"/>
        <v>221</v>
      </c>
      <c r="DQ284" s="431">
        <f t="shared" si="231"/>
        <v>166</v>
      </c>
      <c r="DR284" s="428">
        <f t="shared" si="232"/>
        <v>550</v>
      </c>
      <c r="DS284" s="499"/>
      <c r="DT284" s="417"/>
      <c r="DU284" s="197"/>
      <c r="DV284" s="402"/>
      <c r="DW284" s="669" t="b">
        <f t="shared" si="211"/>
        <v>0</v>
      </c>
      <c r="DX284" s="663" t="b">
        <f t="shared" si="212"/>
        <v>0</v>
      </c>
      <c r="DY284" s="666" t="b">
        <f t="shared" si="213"/>
        <v>1</v>
      </c>
      <c r="DZ284" s="663" t="b">
        <f t="shared" si="214"/>
        <v>0</v>
      </c>
      <c r="EA284" s="663" t="b">
        <f t="shared" si="215"/>
        <v>0</v>
      </c>
      <c r="EB284" s="666" t="b">
        <f t="shared" si="216"/>
        <v>1</v>
      </c>
      <c r="EC284" s="663" t="b">
        <f t="shared" si="217"/>
        <v>0</v>
      </c>
      <c r="ED284" s="663" t="b">
        <f t="shared" si="233"/>
        <v>0</v>
      </c>
      <c r="EE284" s="666" t="b">
        <f t="shared" si="218"/>
        <v>1</v>
      </c>
      <c r="EF284" s="665" t="b">
        <f t="shared" si="219"/>
        <v>1</v>
      </c>
      <c r="EG284" s="663" t="b">
        <f t="shared" si="220"/>
        <v>1</v>
      </c>
      <c r="EH284" s="666" t="b">
        <f t="shared" si="221"/>
        <v>1</v>
      </c>
      <c r="EI284" s="663" t="b">
        <f t="shared" si="222"/>
        <v>1</v>
      </c>
      <c r="EJ284" s="663" t="b">
        <f t="shared" si="223"/>
        <v>1</v>
      </c>
      <c r="EK284" s="666" t="b">
        <f t="shared" si="224"/>
        <v>1</v>
      </c>
      <c r="EL284" s="663" t="b">
        <f t="shared" si="225"/>
        <v>1</v>
      </c>
      <c r="EM284" s="663" t="b">
        <f t="shared" si="234"/>
        <v>0</v>
      </c>
      <c r="EN284" s="666" t="b">
        <f t="shared" si="226"/>
        <v>0</v>
      </c>
      <c r="EO284" s="401"/>
    </row>
    <row r="285" spans="1:145">
      <c r="A285" s="525" t="s">
        <v>749</v>
      </c>
      <c r="B285" s="522" t="s">
        <v>151</v>
      </c>
      <c r="C285" s="205">
        <v>161688</v>
      </c>
      <c r="D285" s="526">
        <v>9</v>
      </c>
      <c r="E285" s="414"/>
      <c r="F285" s="416"/>
      <c r="G285" s="416"/>
      <c r="H285" s="416"/>
      <c r="I285" s="417"/>
      <c r="J285" s="417"/>
      <c r="K285" s="419"/>
      <c r="L285" s="414"/>
      <c r="M285" s="416"/>
      <c r="N285" s="416"/>
      <c r="O285" s="448"/>
      <c r="P285" s="448"/>
      <c r="Q285" s="416"/>
      <c r="R285" s="416"/>
      <c r="S285" s="416"/>
      <c r="T285" s="416"/>
      <c r="U285" s="416"/>
      <c r="V285" s="417"/>
      <c r="W285" s="419"/>
      <c r="X285" s="414"/>
      <c r="Y285" s="416"/>
      <c r="Z285" s="416"/>
      <c r="AA285" s="448"/>
      <c r="AB285" s="448"/>
      <c r="AC285" s="416"/>
      <c r="AD285" s="416"/>
      <c r="AE285" s="416"/>
      <c r="AF285" s="416"/>
      <c r="AG285" s="416"/>
      <c r="AH285" s="417"/>
      <c r="AI285" s="419"/>
      <c r="AJ285" s="420" t="str">
        <f t="shared" si="235"/>
        <v xml:space="preserve"> </v>
      </c>
      <c r="AK285" s="421" t="str">
        <f t="shared" si="236"/>
        <v xml:space="preserve"> </v>
      </c>
      <c r="AL285" s="421" t="str">
        <f t="shared" si="237"/>
        <v xml:space="preserve"> </v>
      </c>
      <c r="AM285" s="421" t="str">
        <f t="shared" si="238"/>
        <v xml:space="preserve"> </v>
      </c>
      <c r="AN285" s="421" t="str">
        <f t="shared" si="239"/>
        <v xml:space="preserve"> </v>
      </c>
      <c r="AO285" s="421" t="str">
        <f t="shared" si="240"/>
        <v xml:space="preserve"> </v>
      </c>
      <c r="AP285" s="421" t="str">
        <f t="shared" si="241"/>
        <v xml:space="preserve"> </v>
      </c>
      <c r="AQ285" s="421" t="str">
        <f t="shared" si="242"/>
        <v xml:space="preserve"> </v>
      </c>
      <c r="AR285" s="421" t="str">
        <f t="shared" si="243"/>
        <v xml:space="preserve"> </v>
      </c>
      <c r="AS285" s="421" t="str">
        <f t="shared" si="244"/>
        <v xml:space="preserve"> </v>
      </c>
      <c r="AT285" s="421" t="str">
        <f t="shared" si="245"/>
        <v xml:space="preserve"> </v>
      </c>
      <c r="AU285" s="422" t="str">
        <f t="shared" si="246"/>
        <v xml:space="preserve"> </v>
      </c>
      <c r="AV285" s="423"/>
      <c r="AW285" s="417"/>
      <c r="AX285" s="419"/>
      <c r="AY285" s="414"/>
      <c r="AZ285" s="417"/>
      <c r="BA285" s="419"/>
      <c r="BB285" s="420" t="str">
        <f t="shared" si="247"/>
        <v xml:space="preserve"> </v>
      </c>
      <c r="BC285" s="421" t="str">
        <f t="shared" si="248"/>
        <v xml:space="preserve"> </v>
      </c>
      <c r="BD285" s="422" t="str">
        <f t="shared" si="249"/>
        <v xml:space="preserve"> </v>
      </c>
      <c r="BE285" s="176"/>
      <c r="BF285" s="417"/>
      <c r="BG285" s="419"/>
      <c r="BH285" s="178"/>
      <c r="BI285" s="417"/>
      <c r="BJ285" s="419"/>
      <c r="BK285" s="178"/>
      <c r="BL285" s="417"/>
      <c r="BM285" s="419"/>
      <c r="BN285" s="426" t="str">
        <f t="shared" si="227"/>
        <v/>
      </c>
      <c r="BO285" s="427" t="str">
        <f t="shared" si="228"/>
        <v/>
      </c>
      <c r="BP285" s="428" t="str">
        <f t="shared" si="229"/>
        <v/>
      </c>
      <c r="BQ285" s="178"/>
      <c r="BR285" s="417"/>
      <c r="BS285" s="419"/>
      <c r="BT285" s="233"/>
      <c r="BU285" s="201"/>
      <c r="BV285" s="201"/>
      <c r="BW285" s="417">
        <v>1336</v>
      </c>
      <c r="BX285" s="417">
        <v>882</v>
      </c>
      <c r="BY285" s="468">
        <v>1799</v>
      </c>
      <c r="BZ285" s="177">
        <v>597</v>
      </c>
      <c r="CA285" s="177">
        <v>728</v>
      </c>
      <c r="CB285" s="177">
        <v>756</v>
      </c>
      <c r="CC285" s="177">
        <v>728</v>
      </c>
      <c r="CD285" s="177">
        <v>708</v>
      </c>
      <c r="CE285" s="416">
        <v>733</v>
      </c>
      <c r="CF285" s="417">
        <v>709</v>
      </c>
      <c r="CG285" s="468">
        <v>746</v>
      </c>
      <c r="CH285" s="178"/>
      <c r="CI285" s="177"/>
      <c r="CJ285" s="177"/>
      <c r="CK285" s="177"/>
      <c r="CL285" s="177"/>
      <c r="CM285" s="177"/>
      <c r="CN285" s="417"/>
      <c r="CO285" s="468"/>
      <c r="CP285" s="421">
        <f t="shared" si="259"/>
        <v>597</v>
      </c>
      <c r="CQ285" s="421">
        <f t="shared" si="260"/>
        <v>728</v>
      </c>
      <c r="CR285" s="421">
        <f t="shared" si="250"/>
        <v>756</v>
      </c>
      <c r="CS285" s="421">
        <f t="shared" si="251"/>
        <v>728</v>
      </c>
      <c r="CT285" s="421">
        <f t="shared" si="252"/>
        <v>708</v>
      </c>
      <c r="CU285" s="421">
        <f t="shared" si="253"/>
        <v>733</v>
      </c>
      <c r="CV285" s="421">
        <f t="shared" si="254"/>
        <v>709</v>
      </c>
      <c r="CW285" s="429">
        <f t="shared" si="255"/>
        <v>746</v>
      </c>
      <c r="CX285" s="449">
        <v>357</v>
      </c>
      <c r="CY285" s="417">
        <v>408</v>
      </c>
      <c r="CZ285" s="468">
        <v>405</v>
      </c>
      <c r="DA285" s="432">
        <v>12</v>
      </c>
      <c r="DB285" s="417">
        <v>55</v>
      </c>
      <c r="DC285" s="419">
        <v>66</v>
      </c>
      <c r="DD285" s="430">
        <f t="shared" si="256"/>
        <v>364</v>
      </c>
      <c r="DE285" s="431">
        <f t="shared" si="257"/>
        <v>246</v>
      </c>
      <c r="DF285" s="428">
        <f t="shared" si="258"/>
        <v>275</v>
      </c>
      <c r="DG285" s="450">
        <v>157</v>
      </c>
      <c r="DH285" s="417">
        <v>181</v>
      </c>
      <c r="DI285" s="468">
        <v>180</v>
      </c>
      <c r="DJ285" s="432">
        <v>93</v>
      </c>
      <c r="DK285" s="417">
        <v>82</v>
      </c>
      <c r="DL285" s="419">
        <v>77</v>
      </c>
      <c r="DM285" s="432">
        <v>66</v>
      </c>
      <c r="DN285" s="417">
        <v>49</v>
      </c>
      <c r="DO285" s="468">
        <v>56</v>
      </c>
      <c r="DP285" s="430">
        <f t="shared" si="230"/>
        <v>412</v>
      </c>
      <c r="DQ285" s="431">
        <f t="shared" si="231"/>
        <v>396</v>
      </c>
      <c r="DR285" s="428">
        <f t="shared" si="232"/>
        <v>420</v>
      </c>
      <c r="DS285" s="499"/>
      <c r="DT285" s="417"/>
      <c r="DU285" s="197"/>
      <c r="DV285" s="402"/>
      <c r="DW285" s="669" t="b">
        <f t="shared" si="211"/>
        <v>0</v>
      </c>
      <c r="DX285" s="663" t="b">
        <f t="shared" si="212"/>
        <v>0</v>
      </c>
      <c r="DY285" s="666" t="b">
        <f t="shared" si="213"/>
        <v>1</v>
      </c>
      <c r="DZ285" s="663" t="b">
        <f t="shared" si="214"/>
        <v>0</v>
      </c>
      <c r="EA285" s="663" t="b">
        <f t="shared" si="215"/>
        <v>0</v>
      </c>
      <c r="EB285" s="666" t="b">
        <f t="shared" si="216"/>
        <v>1</v>
      </c>
      <c r="EC285" s="663" t="b">
        <f t="shared" si="217"/>
        <v>0</v>
      </c>
      <c r="ED285" s="663" t="b">
        <f t="shared" si="233"/>
        <v>0</v>
      </c>
      <c r="EE285" s="666" t="b">
        <f t="shared" si="218"/>
        <v>1</v>
      </c>
      <c r="EF285" s="665" t="b">
        <f t="shared" si="219"/>
        <v>1</v>
      </c>
      <c r="EG285" s="663" t="b">
        <f t="shared" si="220"/>
        <v>1</v>
      </c>
      <c r="EH285" s="666" t="b">
        <f t="shared" si="221"/>
        <v>1</v>
      </c>
      <c r="EI285" s="663" t="b">
        <f t="shared" si="222"/>
        <v>1</v>
      </c>
      <c r="EJ285" s="663" t="b">
        <f t="shared" si="223"/>
        <v>1</v>
      </c>
      <c r="EK285" s="666" t="b">
        <f t="shared" si="224"/>
        <v>1</v>
      </c>
      <c r="EL285" s="663" t="b">
        <f t="shared" si="225"/>
        <v>1</v>
      </c>
      <c r="EM285" s="663" t="b">
        <f t="shared" si="234"/>
        <v>0</v>
      </c>
      <c r="EN285" s="666" t="b">
        <f t="shared" si="226"/>
        <v>0</v>
      </c>
      <c r="EO285" s="401"/>
    </row>
    <row r="286" spans="1:145">
      <c r="A286" s="521" t="s">
        <v>749</v>
      </c>
      <c r="B286" s="522" t="s">
        <v>146</v>
      </c>
      <c r="C286" s="523">
        <v>161864</v>
      </c>
      <c r="D286" s="524">
        <v>9</v>
      </c>
      <c r="E286" s="414"/>
      <c r="F286" s="416"/>
      <c r="G286" s="416"/>
      <c r="H286" s="416"/>
      <c r="I286" s="417"/>
      <c r="J286" s="417"/>
      <c r="K286" s="419"/>
      <c r="L286" s="414"/>
      <c r="M286" s="416"/>
      <c r="N286" s="416"/>
      <c r="O286" s="448"/>
      <c r="P286" s="448"/>
      <c r="Q286" s="416"/>
      <c r="R286" s="416"/>
      <c r="S286" s="416"/>
      <c r="T286" s="416"/>
      <c r="U286" s="416"/>
      <c r="V286" s="417"/>
      <c r="W286" s="419"/>
      <c r="X286" s="414"/>
      <c r="Y286" s="416"/>
      <c r="Z286" s="416"/>
      <c r="AA286" s="448"/>
      <c r="AB286" s="448"/>
      <c r="AC286" s="416"/>
      <c r="AD286" s="416"/>
      <c r="AE286" s="416"/>
      <c r="AF286" s="416"/>
      <c r="AG286" s="416"/>
      <c r="AH286" s="417"/>
      <c r="AI286" s="419"/>
      <c r="AJ286" s="420" t="str">
        <f t="shared" si="235"/>
        <v xml:space="preserve"> </v>
      </c>
      <c r="AK286" s="421" t="str">
        <f t="shared" si="236"/>
        <v xml:space="preserve"> </v>
      </c>
      <c r="AL286" s="421" t="str">
        <f t="shared" si="237"/>
        <v xml:space="preserve"> </v>
      </c>
      <c r="AM286" s="421" t="str">
        <f t="shared" si="238"/>
        <v xml:space="preserve"> </v>
      </c>
      <c r="AN286" s="421" t="str">
        <f t="shared" si="239"/>
        <v xml:space="preserve"> </v>
      </c>
      <c r="AO286" s="421" t="str">
        <f t="shared" si="240"/>
        <v xml:space="preserve"> </v>
      </c>
      <c r="AP286" s="421" t="str">
        <f t="shared" si="241"/>
        <v xml:space="preserve"> </v>
      </c>
      <c r="AQ286" s="421" t="str">
        <f t="shared" si="242"/>
        <v xml:space="preserve"> </v>
      </c>
      <c r="AR286" s="421" t="str">
        <f t="shared" si="243"/>
        <v xml:space="preserve"> </v>
      </c>
      <c r="AS286" s="421" t="str">
        <f t="shared" si="244"/>
        <v xml:space="preserve"> </v>
      </c>
      <c r="AT286" s="421" t="str">
        <f t="shared" si="245"/>
        <v xml:space="preserve"> </v>
      </c>
      <c r="AU286" s="422" t="str">
        <f t="shared" si="246"/>
        <v xml:space="preserve"> </v>
      </c>
      <c r="AV286" s="423"/>
      <c r="AW286" s="417"/>
      <c r="AX286" s="419"/>
      <c r="AY286" s="414"/>
      <c r="AZ286" s="417"/>
      <c r="BA286" s="419"/>
      <c r="BB286" s="420" t="str">
        <f t="shared" si="247"/>
        <v xml:space="preserve"> </v>
      </c>
      <c r="BC286" s="421" t="str">
        <f t="shared" si="248"/>
        <v xml:space="preserve"> </v>
      </c>
      <c r="BD286" s="422" t="str">
        <f t="shared" si="249"/>
        <v xml:space="preserve"> </v>
      </c>
      <c r="BE286" s="176"/>
      <c r="BF286" s="417"/>
      <c r="BG286" s="419"/>
      <c r="BH286" s="178"/>
      <c r="BI286" s="417"/>
      <c r="BJ286" s="419"/>
      <c r="BK286" s="178"/>
      <c r="BL286" s="417"/>
      <c r="BM286" s="419"/>
      <c r="BN286" s="426" t="str">
        <f t="shared" si="227"/>
        <v/>
      </c>
      <c r="BO286" s="427" t="str">
        <f t="shared" si="228"/>
        <v/>
      </c>
      <c r="BP286" s="428" t="str">
        <f t="shared" si="229"/>
        <v/>
      </c>
      <c r="BQ286" s="178"/>
      <c r="BR286" s="417"/>
      <c r="BS286" s="419"/>
      <c r="BT286" s="233"/>
      <c r="BU286" s="201"/>
      <c r="BV286" s="201"/>
      <c r="BW286" s="417">
        <v>1646</v>
      </c>
      <c r="BX286" s="417">
        <v>1909</v>
      </c>
      <c r="BY286" s="468">
        <v>1769</v>
      </c>
      <c r="BZ286" s="177">
        <v>548</v>
      </c>
      <c r="CA286" s="177">
        <v>561</v>
      </c>
      <c r="CB286" s="177">
        <v>657</v>
      </c>
      <c r="CC286" s="177">
        <v>770</v>
      </c>
      <c r="CD286" s="177">
        <v>732</v>
      </c>
      <c r="CE286" s="416">
        <v>815</v>
      </c>
      <c r="CF286" s="417">
        <v>769</v>
      </c>
      <c r="CG286" s="468">
        <v>678</v>
      </c>
      <c r="CH286" s="178"/>
      <c r="CI286" s="177"/>
      <c r="CJ286" s="177"/>
      <c r="CK286" s="177"/>
      <c r="CL286" s="177"/>
      <c r="CM286" s="177"/>
      <c r="CN286" s="417"/>
      <c r="CO286" s="468"/>
      <c r="CP286" s="421">
        <f t="shared" si="259"/>
        <v>548</v>
      </c>
      <c r="CQ286" s="421">
        <f t="shared" si="260"/>
        <v>561</v>
      </c>
      <c r="CR286" s="421">
        <f t="shared" si="250"/>
        <v>657</v>
      </c>
      <c r="CS286" s="421">
        <f t="shared" si="251"/>
        <v>770</v>
      </c>
      <c r="CT286" s="421">
        <f t="shared" si="252"/>
        <v>732</v>
      </c>
      <c r="CU286" s="421">
        <f t="shared" si="253"/>
        <v>815</v>
      </c>
      <c r="CV286" s="421">
        <f t="shared" si="254"/>
        <v>769</v>
      </c>
      <c r="CW286" s="429">
        <f t="shared" si="255"/>
        <v>678</v>
      </c>
      <c r="CX286" s="449">
        <v>373</v>
      </c>
      <c r="CY286" s="417">
        <v>325</v>
      </c>
      <c r="CZ286" s="468">
        <v>315</v>
      </c>
      <c r="DA286" s="432">
        <v>22</v>
      </c>
      <c r="DB286" s="417">
        <v>35</v>
      </c>
      <c r="DC286" s="419">
        <v>37</v>
      </c>
      <c r="DD286" s="430">
        <f t="shared" si="256"/>
        <v>420</v>
      </c>
      <c r="DE286" s="431">
        <f t="shared" si="257"/>
        <v>409</v>
      </c>
      <c r="DF286" s="428">
        <f t="shared" si="258"/>
        <v>326</v>
      </c>
      <c r="DG286" s="450">
        <v>21</v>
      </c>
      <c r="DH286" s="417">
        <v>37</v>
      </c>
      <c r="DI286" s="468">
        <v>36</v>
      </c>
      <c r="DJ286" s="432">
        <v>118</v>
      </c>
      <c r="DK286" s="417">
        <v>119</v>
      </c>
      <c r="DL286" s="419">
        <v>123</v>
      </c>
      <c r="DM286" s="432">
        <v>88</v>
      </c>
      <c r="DN286" s="417">
        <v>82</v>
      </c>
      <c r="DO286" s="468">
        <v>108</v>
      </c>
      <c r="DP286" s="430">
        <f t="shared" si="230"/>
        <v>543</v>
      </c>
      <c r="DQ286" s="431">
        <f t="shared" si="231"/>
        <v>494</v>
      </c>
      <c r="DR286" s="428">
        <f t="shared" si="232"/>
        <v>548</v>
      </c>
      <c r="DS286" s="499"/>
      <c r="DT286" s="417"/>
      <c r="DU286" s="197"/>
      <c r="DV286" s="402"/>
      <c r="DW286" s="669" t="b">
        <f t="shared" si="211"/>
        <v>0</v>
      </c>
      <c r="DX286" s="663" t="b">
        <f t="shared" si="212"/>
        <v>0</v>
      </c>
      <c r="DY286" s="666" t="b">
        <f t="shared" si="213"/>
        <v>1</v>
      </c>
      <c r="DZ286" s="663" t="b">
        <f t="shared" si="214"/>
        <v>0</v>
      </c>
      <c r="EA286" s="663" t="b">
        <f t="shared" si="215"/>
        <v>0</v>
      </c>
      <c r="EB286" s="666" t="b">
        <f t="shared" si="216"/>
        <v>1</v>
      </c>
      <c r="EC286" s="663" t="b">
        <f t="shared" si="217"/>
        <v>0</v>
      </c>
      <c r="ED286" s="663" t="b">
        <f t="shared" si="233"/>
        <v>0</v>
      </c>
      <c r="EE286" s="666" t="b">
        <f t="shared" si="218"/>
        <v>1</v>
      </c>
      <c r="EF286" s="665" t="b">
        <f t="shared" si="219"/>
        <v>1</v>
      </c>
      <c r="EG286" s="663" t="b">
        <f t="shared" si="220"/>
        <v>1</v>
      </c>
      <c r="EH286" s="666" t="b">
        <f t="shared" si="221"/>
        <v>1</v>
      </c>
      <c r="EI286" s="663" t="b">
        <f t="shared" si="222"/>
        <v>1</v>
      </c>
      <c r="EJ286" s="663" t="b">
        <f t="shared" si="223"/>
        <v>1</v>
      </c>
      <c r="EK286" s="666" t="b">
        <f t="shared" si="224"/>
        <v>1</v>
      </c>
      <c r="EL286" s="663" t="b">
        <f t="shared" si="225"/>
        <v>1</v>
      </c>
      <c r="EM286" s="663" t="b">
        <f t="shared" si="234"/>
        <v>0</v>
      </c>
      <c r="EN286" s="666" t="b">
        <f t="shared" si="226"/>
        <v>0</v>
      </c>
      <c r="EO286" s="401"/>
    </row>
    <row r="287" spans="1:145">
      <c r="A287" s="521" t="s">
        <v>749</v>
      </c>
      <c r="B287" s="522" t="s">
        <v>147</v>
      </c>
      <c r="C287" s="523">
        <v>162122</v>
      </c>
      <c r="D287" s="524">
        <v>9</v>
      </c>
      <c r="E287" s="414"/>
      <c r="F287" s="416"/>
      <c r="G287" s="416"/>
      <c r="H287" s="416"/>
      <c r="I287" s="417"/>
      <c r="J287" s="417"/>
      <c r="K287" s="419"/>
      <c r="L287" s="414"/>
      <c r="M287" s="416"/>
      <c r="N287" s="416"/>
      <c r="O287" s="448"/>
      <c r="P287" s="448"/>
      <c r="Q287" s="416"/>
      <c r="R287" s="416"/>
      <c r="S287" s="416"/>
      <c r="T287" s="416"/>
      <c r="U287" s="416"/>
      <c r="V287" s="417"/>
      <c r="W287" s="419"/>
      <c r="X287" s="414"/>
      <c r="Y287" s="416"/>
      <c r="Z287" s="416"/>
      <c r="AA287" s="448"/>
      <c r="AB287" s="448"/>
      <c r="AC287" s="416"/>
      <c r="AD287" s="416"/>
      <c r="AE287" s="416"/>
      <c r="AF287" s="416"/>
      <c r="AG287" s="416"/>
      <c r="AH287" s="417"/>
      <c r="AI287" s="419"/>
      <c r="AJ287" s="420" t="str">
        <f t="shared" si="235"/>
        <v xml:space="preserve"> </v>
      </c>
      <c r="AK287" s="421" t="str">
        <f t="shared" si="236"/>
        <v xml:space="preserve"> </v>
      </c>
      <c r="AL287" s="421" t="str">
        <f t="shared" si="237"/>
        <v xml:space="preserve"> </v>
      </c>
      <c r="AM287" s="421" t="str">
        <f t="shared" si="238"/>
        <v xml:space="preserve"> </v>
      </c>
      <c r="AN287" s="421" t="str">
        <f t="shared" si="239"/>
        <v xml:space="preserve"> </v>
      </c>
      <c r="AO287" s="421" t="str">
        <f t="shared" si="240"/>
        <v xml:space="preserve"> </v>
      </c>
      <c r="AP287" s="421" t="str">
        <f t="shared" si="241"/>
        <v xml:space="preserve"> </v>
      </c>
      <c r="AQ287" s="421" t="str">
        <f t="shared" si="242"/>
        <v xml:space="preserve"> </v>
      </c>
      <c r="AR287" s="421" t="str">
        <f t="shared" si="243"/>
        <v xml:space="preserve"> </v>
      </c>
      <c r="AS287" s="421" t="str">
        <f t="shared" si="244"/>
        <v xml:space="preserve"> </v>
      </c>
      <c r="AT287" s="421" t="str">
        <f t="shared" si="245"/>
        <v xml:space="preserve"> </v>
      </c>
      <c r="AU287" s="422" t="str">
        <f t="shared" si="246"/>
        <v xml:space="preserve"> </v>
      </c>
      <c r="AV287" s="423"/>
      <c r="AW287" s="417"/>
      <c r="AX287" s="419"/>
      <c r="AY287" s="414"/>
      <c r="AZ287" s="417"/>
      <c r="BA287" s="419"/>
      <c r="BB287" s="420" t="str">
        <f t="shared" si="247"/>
        <v xml:space="preserve"> </v>
      </c>
      <c r="BC287" s="421" t="str">
        <f t="shared" si="248"/>
        <v xml:space="preserve"> </v>
      </c>
      <c r="BD287" s="422" t="str">
        <f t="shared" si="249"/>
        <v xml:space="preserve"> </v>
      </c>
      <c r="BE287" s="176"/>
      <c r="BF287" s="417"/>
      <c r="BG287" s="419"/>
      <c r="BH287" s="178"/>
      <c r="BI287" s="417"/>
      <c r="BJ287" s="419"/>
      <c r="BK287" s="178"/>
      <c r="BL287" s="417"/>
      <c r="BM287" s="419"/>
      <c r="BN287" s="426" t="str">
        <f t="shared" si="227"/>
        <v/>
      </c>
      <c r="BO287" s="427" t="str">
        <f t="shared" si="228"/>
        <v/>
      </c>
      <c r="BP287" s="428" t="str">
        <f t="shared" si="229"/>
        <v/>
      </c>
      <c r="BQ287" s="178"/>
      <c r="BR287" s="417"/>
      <c r="BS287" s="419"/>
      <c r="BT287" s="233"/>
      <c r="BU287" s="201"/>
      <c r="BV287" s="201"/>
      <c r="BW287" s="417">
        <v>2337</v>
      </c>
      <c r="BX287" s="417">
        <v>2509</v>
      </c>
      <c r="BY287" s="468">
        <v>2729</v>
      </c>
      <c r="BZ287" s="177">
        <v>563</v>
      </c>
      <c r="CA287" s="177">
        <v>582</v>
      </c>
      <c r="CB287" s="177">
        <v>808</v>
      </c>
      <c r="CC287" s="177">
        <v>649</v>
      </c>
      <c r="CD287" s="177">
        <v>551</v>
      </c>
      <c r="CE287" s="416">
        <v>1121</v>
      </c>
      <c r="CF287" s="417">
        <v>1268</v>
      </c>
      <c r="CG287" s="468">
        <v>951</v>
      </c>
      <c r="CH287" s="178"/>
      <c r="CI287" s="177"/>
      <c r="CJ287" s="177"/>
      <c r="CK287" s="177"/>
      <c r="CL287" s="177"/>
      <c r="CM287" s="177"/>
      <c r="CN287" s="417"/>
      <c r="CO287" s="468"/>
      <c r="CP287" s="421">
        <f t="shared" si="259"/>
        <v>563</v>
      </c>
      <c r="CQ287" s="421">
        <f t="shared" si="260"/>
        <v>582</v>
      </c>
      <c r="CR287" s="421">
        <f t="shared" si="250"/>
        <v>808</v>
      </c>
      <c r="CS287" s="421">
        <f t="shared" si="251"/>
        <v>649</v>
      </c>
      <c r="CT287" s="421">
        <f t="shared" si="252"/>
        <v>551</v>
      </c>
      <c r="CU287" s="421">
        <f t="shared" si="253"/>
        <v>1121</v>
      </c>
      <c r="CV287" s="421">
        <f t="shared" si="254"/>
        <v>1268</v>
      </c>
      <c r="CW287" s="429">
        <f t="shared" si="255"/>
        <v>951</v>
      </c>
      <c r="CX287" s="449">
        <v>677</v>
      </c>
      <c r="CY287" s="417">
        <v>737</v>
      </c>
      <c r="CZ287" s="468">
        <v>809</v>
      </c>
      <c r="DA287" s="432">
        <v>62</v>
      </c>
      <c r="DB287" s="417">
        <v>88</v>
      </c>
      <c r="DC287" s="419">
        <v>95</v>
      </c>
      <c r="DD287" s="430">
        <f t="shared" si="256"/>
        <v>382</v>
      </c>
      <c r="DE287" s="431">
        <f t="shared" si="257"/>
        <v>443</v>
      </c>
      <c r="DF287" s="428">
        <f t="shared" si="258"/>
        <v>47</v>
      </c>
      <c r="DG287" s="450">
        <v>54</v>
      </c>
      <c r="DH287" s="417">
        <v>117</v>
      </c>
      <c r="DI287" s="468">
        <v>143</v>
      </c>
      <c r="DJ287" s="432">
        <v>159</v>
      </c>
      <c r="DK287" s="417">
        <v>189</v>
      </c>
      <c r="DL287" s="419">
        <v>218</v>
      </c>
      <c r="DM287" s="432">
        <v>250</v>
      </c>
      <c r="DN287" s="417">
        <v>192</v>
      </c>
      <c r="DO287" s="468">
        <v>182</v>
      </c>
      <c r="DP287" s="430">
        <f t="shared" si="230"/>
        <v>186</v>
      </c>
      <c r="DQ287" s="431">
        <f t="shared" si="231"/>
        <v>53</v>
      </c>
      <c r="DR287" s="428">
        <f t="shared" si="232"/>
        <v>578</v>
      </c>
      <c r="DS287" s="499"/>
      <c r="DT287" s="417"/>
      <c r="DU287" s="197"/>
      <c r="DV287" s="402"/>
      <c r="DW287" s="669" t="b">
        <f t="shared" si="211"/>
        <v>0</v>
      </c>
      <c r="DX287" s="663" t="b">
        <f t="shared" si="212"/>
        <v>0</v>
      </c>
      <c r="DY287" s="666" t="b">
        <f t="shared" si="213"/>
        <v>1</v>
      </c>
      <c r="DZ287" s="663" t="b">
        <f t="shared" si="214"/>
        <v>0</v>
      </c>
      <c r="EA287" s="663" t="b">
        <f t="shared" si="215"/>
        <v>0</v>
      </c>
      <c r="EB287" s="666" t="b">
        <f t="shared" si="216"/>
        <v>1</v>
      </c>
      <c r="EC287" s="663" t="b">
        <f t="shared" si="217"/>
        <v>0</v>
      </c>
      <c r="ED287" s="663" t="b">
        <f t="shared" si="233"/>
        <v>0</v>
      </c>
      <c r="EE287" s="666" t="b">
        <f t="shared" si="218"/>
        <v>1</v>
      </c>
      <c r="EF287" s="665" t="b">
        <f t="shared" si="219"/>
        <v>1</v>
      </c>
      <c r="EG287" s="663" t="b">
        <f t="shared" si="220"/>
        <v>1</v>
      </c>
      <c r="EH287" s="666" t="b">
        <f t="shared" si="221"/>
        <v>1</v>
      </c>
      <c r="EI287" s="663" t="b">
        <f t="shared" si="222"/>
        <v>1</v>
      </c>
      <c r="EJ287" s="663" t="b">
        <f t="shared" si="223"/>
        <v>1</v>
      </c>
      <c r="EK287" s="666" t="b">
        <f t="shared" si="224"/>
        <v>1</v>
      </c>
      <c r="EL287" s="663" t="b">
        <f t="shared" si="225"/>
        <v>1</v>
      </c>
      <c r="EM287" s="663" t="b">
        <f t="shared" si="234"/>
        <v>0</v>
      </c>
      <c r="EN287" s="666" t="b">
        <f t="shared" si="226"/>
        <v>0</v>
      </c>
      <c r="EO287" s="401"/>
    </row>
    <row r="288" spans="1:145">
      <c r="A288" s="521" t="s">
        <v>749</v>
      </c>
      <c r="B288" s="522" t="s">
        <v>148</v>
      </c>
      <c r="C288" s="523">
        <v>162557</v>
      </c>
      <c r="D288" s="524">
        <v>9</v>
      </c>
      <c r="E288" s="414"/>
      <c r="F288" s="416"/>
      <c r="G288" s="416"/>
      <c r="H288" s="416"/>
      <c r="I288" s="417"/>
      <c r="J288" s="417"/>
      <c r="K288" s="419"/>
      <c r="L288" s="414"/>
      <c r="M288" s="416"/>
      <c r="N288" s="416"/>
      <c r="O288" s="448"/>
      <c r="P288" s="448"/>
      <c r="Q288" s="416"/>
      <c r="R288" s="416"/>
      <c r="S288" s="416"/>
      <c r="T288" s="416"/>
      <c r="U288" s="416"/>
      <c r="V288" s="417"/>
      <c r="W288" s="419"/>
      <c r="X288" s="414"/>
      <c r="Y288" s="416"/>
      <c r="Z288" s="416"/>
      <c r="AA288" s="448"/>
      <c r="AB288" s="448"/>
      <c r="AC288" s="416"/>
      <c r="AD288" s="416"/>
      <c r="AE288" s="416"/>
      <c r="AF288" s="416"/>
      <c r="AG288" s="416"/>
      <c r="AH288" s="417"/>
      <c r="AI288" s="419"/>
      <c r="AJ288" s="420" t="str">
        <f t="shared" si="235"/>
        <v xml:space="preserve"> </v>
      </c>
      <c r="AK288" s="421" t="str">
        <f t="shared" si="236"/>
        <v xml:space="preserve"> </v>
      </c>
      <c r="AL288" s="421" t="str">
        <f t="shared" si="237"/>
        <v xml:space="preserve"> </v>
      </c>
      <c r="AM288" s="421" t="str">
        <f t="shared" si="238"/>
        <v xml:space="preserve"> </v>
      </c>
      <c r="AN288" s="421" t="str">
        <f t="shared" si="239"/>
        <v xml:space="preserve"> </v>
      </c>
      <c r="AO288" s="421" t="str">
        <f t="shared" si="240"/>
        <v xml:space="preserve"> </v>
      </c>
      <c r="AP288" s="421" t="str">
        <f t="shared" si="241"/>
        <v xml:space="preserve"> </v>
      </c>
      <c r="AQ288" s="421" t="str">
        <f t="shared" si="242"/>
        <v xml:space="preserve"> </v>
      </c>
      <c r="AR288" s="421" t="str">
        <f t="shared" si="243"/>
        <v xml:space="preserve"> </v>
      </c>
      <c r="AS288" s="421" t="str">
        <f t="shared" si="244"/>
        <v xml:space="preserve"> </v>
      </c>
      <c r="AT288" s="421" t="str">
        <f t="shared" si="245"/>
        <v xml:space="preserve"> </v>
      </c>
      <c r="AU288" s="422" t="str">
        <f t="shared" si="246"/>
        <v xml:space="preserve"> </v>
      </c>
      <c r="AV288" s="423"/>
      <c r="AW288" s="417"/>
      <c r="AX288" s="419"/>
      <c r="AY288" s="414"/>
      <c r="AZ288" s="417"/>
      <c r="BA288" s="419"/>
      <c r="BB288" s="420" t="str">
        <f t="shared" si="247"/>
        <v xml:space="preserve"> </v>
      </c>
      <c r="BC288" s="421" t="str">
        <f t="shared" si="248"/>
        <v xml:space="preserve"> </v>
      </c>
      <c r="BD288" s="422" t="str">
        <f t="shared" si="249"/>
        <v xml:space="preserve"> </v>
      </c>
      <c r="BE288" s="176"/>
      <c r="BF288" s="417"/>
      <c r="BG288" s="419"/>
      <c r="BH288" s="178"/>
      <c r="BI288" s="417"/>
      <c r="BJ288" s="419"/>
      <c r="BK288" s="178"/>
      <c r="BL288" s="417"/>
      <c r="BM288" s="419"/>
      <c r="BN288" s="426" t="str">
        <f t="shared" si="227"/>
        <v/>
      </c>
      <c r="BO288" s="427" t="str">
        <f t="shared" si="228"/>
        <v/>
      </c>
      <c r="BP288" s="428" t="str">
        <f t="shared" si="229"/>
        <v/>
      </c>
      <c r="BQ288" s="178"/>
      <c r="BR288" s="417"/>
      <c r="BS288" s="419"/>
      <c r="BT288" s="233"/>
      <c r="BU288" s="201"/>
      <c r="BV288" s="201"/>
      <c r="BW288" s="417">
        <v>3167</v>
      </c>
      <c r="BX288" s="417">
        <v>4458</v>
      </c>
      <c r="BY288" s="468">
        <v>2271</v>
      </c>
      <c r="BZ288" s="177">
        <v>537</v>
      </c>
      <c r="CA288" s="177">
        <v>641</v>
      </c>
      <c r="CB288" s="177">
        <v>703</v>
      </c>
      <c r="CC288" s="177">
        <v>664</v>
      </c>
      <c r="CD288" s="177">
        <v>730</v>
      </c>
      <c r="CE288" s="416">
        <v>677</v>
      </c>
      <c r="CF288" s="417">
        <v>823</v>
      </c>
      <c r="CG288" s="468">
        <v>837</v>
      </c>
      <c r="CH288" s="178"/>
      <c r="CI288" s="177"/>
      <c r="CJ288" s="177"/>
      <c r="CK288" s="177"/>
      <c r="CL288" s="177"/>
      <c r="CM288" s="177"/>
      <c r="CN288" s="417"/>
      <c r="CO288" s="468"/>
      <c r="CP288" s="421">
        <f t="shared" si="259"/>
        <v>537</v>
      </c>
      <c r="CQ288" s="421">
        <f t="shared" si="260"/>
        <v>641</v>
      </c>
      <c r="CR288" s="421">
        <f t="shared" si="250"/>
        <v>703</v>
      </c>
      <c r="CS288" s="421">
        <f t="shared" si="251"/>
        <v>664</v>
      </c>
      <c r="CT288" s="421">
        <f t="shared" si="252"/>
        <v>730</v>
      </c>
      <c r="CU288" s="421">
        <f t="shared" si="253"/>
        <v>677</v>
      </c>
      <c r="CV288" s="421">
        <f t="shared" si="254"/>
        <v>823</v>
      </c>
      <c r="CW288" s="429">
        <f t="shared" si="255"/>
        <v>837</v>
      </c>
      <c r="CX288" s="449">
        <v>395</v>
      </c>
      <c r="CY288" s="417">
        <v>507</v>
      </c>
      <c r="CZ288" s="468">
        <v>553</v>
      </c>
      <c r="DA288" s="432">
        <v>47</v>
      </c>
      <c r="DB288" s="417">
        <v>96</v>
      </c>
      <c r="DC288" s="419">
        <v>63</v>
      </c>
      <c r="DD288" s="430">
        <f t="shared" si="256"/>
        <v>235</v>
      </c>
      <c r="DE288" s="431">
        <f t="shared" si="257"/>
        <v>220</v>
      </c>
      <c r="DF288" s="428">
        <f t="shared" si="258"/>
        <v>221</v>
      </c>
      <c r="DG288" s="450">
        <v>76</v>
      </c>
      <c r="DH288" s="417">
        <v>134</v>
      </c>
      <c r="DI288" s="468">
        <v>129</v>
      </c>
      <c r="DJ288" s="432">
        <v>86</v>
      </c>
      <c r="DK288" s="417">
        <v>104</v>
      </c>
      <c r="DL288" s="419">
        <v>119</v>
      </c>
      <c r="DM288" s="432">
        <v>176</v>
      </c>
      <c r="DN288" s="417">
        <v>116</v>
      </c>
      <c r="DO288" s="468">
        <v>107</v>
      </c>
      <c r="DP288" s="430">
        <f t="shared" si="230"/>
        <v>326</v>
      </c>
      <c r="DQ288" s="431">
        <f t="shared" si="231"/>
        <v>376</v>
      </c>
      <c r="DR288" s="428">
        <f t="shared" si="232"/>
        <v>322</v>
      </c>
      <c r="DS288" s="499"/>
      <c r="DT288" s="417"/>
      <c r="DU288" s="197"/>
      <c r="DV288" s="402"/>
      <c r="DW288" s="669" t="b">
        <f t="shared" si="211"/>
        <v>0</v>
      </c>
      <c r="DX288" s="663" t="b">
        <f t="shared" si="212"/>
        <v>0</v>
      </c>
      <c r="DY288" s="666" t="b">
        <f t="shared" si="213"/>
        <v>1</v>
      </c>
      <c r="DZ288" s="663" t="b">
        <f t="shared" si="214"/>
        <v>0</v>
      </c>
      <c r="EA288" s="663" t="b">
        <f t="shared" si="215"/>
        <v>0</v>
      </c>
      <c r="EB288" s="666" t="b">
        <f t="shared" si="216"/>
        <v>1</v>
      </c>
      <c r="EC288" s="663" t="b">
        <f t="shared" si="217"/>
        <v>0</v>
      </c>
      <c r="ED288" s="663" t="b">
        <f t="shared" si="233"/>
        <v>0</v>
      </c>
      <c r="EE288" s="666" t="b">
        <f t="shared" si="218"/>
        <v>1</v>
      </c>
      <c r="EF288" s="665" t="b">
        <f t="shared" si="219"/>
        <v>1</v>
      </c>
      <c r="EG288" s="663" t="b">
        <f t="shared" si="220"/>
        <v>1</v>
      </c>
      <c r="EH288" s="666" t="b">
        <f t="shared" si="221"/>
        <v>1</v>
      </c>
      <c r="EI288" s="663" t="b">
        <f t="shared" si="222"/>
        <v>1</v>
      </c>
      <c r="EJ288" s="663" t="b">
        <f t="shared" si="223"/>
        <v>1</v>
      </c>
      <c r="EK288" s="666" t="b">
        <f t="shared" si="224"/>
        <v>1</v>
      </c>
      <c r="EL288" s="663" t="b">
        <f t="shared" si="225"/>
        <v>1</v>
      </c>
      <c r="EM288" s="663" t="b">
        <f t="shared" si="234"/>
        <v>0</v>
      </c>
      <c r="EN288" s="666" t="b">
        <f t="shared" si="226"/>
        <v>0</v>
      </c>
      <c r="EO288" s="401"/>
    </row>
    <row r="289" spans="1:145">
      <c r="A289" s="525" t="s">
        <v>749</v>
      </c>
      <c r="B289" s="522" t="s">
        <v>156</v>
      </c>
      <c r="C289" s="205">
        <v>162690</v>
      </c>
      <c r="D289" s="526">
        <v>9</v>
      </c>
      <c r="E289" s="414"/>
      <c r="F289" s="416"/>
      <c r="G289" s="416"/>
      <c r="H289" s="416"/>
      <c r="I289" s="417"/>
      <c r="J289" s="417"/>
      <c r="K289" s="419"/>
      <c r="L289" s="414"/>
      <c r="M289" s="416"/>
      <c r="N289" s="416"/>
      <c r="O289" s="448"/>
      <c r="P289" s="448"/>
      <c r="Q289" s="416"/>
      <c r="R289" s="416"/>
      <c r="S289" s="416"/>
      <c r="T289" s="416"/>
      <c r="U289" s="416"/>
      <c r="V289" s="417"/>
      <c r="W289" s="419"/>
      <c r="X289" s="414"/>
      <c r="Y289" s="416"/>
      <c r="Z289" s="416"/>
      <c r="AA289" s="448"/>
      <c r="AB289" s="448"/>
      <c r="AC289" s="416"/>
      <c r="AD289" s="416"/>
      <c r="AE289" s="416"/>
      <c r="AF289" s="416"/>
      <c r="AG289" s="416"/>
      <c r="AH289" s="417"/>
      <c r="AI289" s="419"/>
      <c r="AJ289" s="420" t="str">
        <f t="shared" si="235"/>
        <v xml:space="preserve"> </v>
      </c>
      <c r="AK289" s="421" t="str">
        <f t="shared" si="236"/>
        <v xml:space="preserve"> </v>
      </c>
      <c r="AL289" s="421" t="str">
        <f t="shared" si="237"/>
        <v xml:space="preserve"> </v>
      </c>
      <c r="AM289" s="421" t="str">
        <f t="shared" si="238"/>
        <v xml:space="preserve"> </v>
      </c>
      <c r="AN289" s="421" t="str">
        <f t="shared" si="239"/>
        <v xml:space="preserve"> </v>
      </c>
      <c r="AO289" s="421" t="str">
        <f t="shared" si="240"/>
        <v xml:space="preserve"> </v>
      </c>
      <c r="AP289" s="421" t="str">
        <f t="shared" si="241"/>
        <v xml:space="preserve"> </v>
      </c>
      <c r="AQ289" s="421" t="str">
        <f t="shared" si="242"/>
        <v xml:space="preserve"> </v>
      </c>
      <c r="AR289" s="421" t="str">
        <f t="shared" si="243"/>
        <v xml:space="preserve"> </v>
      </c>
      <c r="AS289" s="421" t="str">
        <f t="shared" si="244"/>
        <v xml:space="preserve"> </v>
      </c>
      <c r="AT289" s="421" t="str">
        <f t="shared" si="245"/>
        <v xml:space="preserve"> </v>
      </c>
      <c r="AU289" s="422" t="str">
        <f t="shared" si="246"/>
        <v xml:space="preserve"> </v>
      </c>
      <c r="AV289" s="423"/>
      <c r="AW289" s="417"/>
      <c r="AX289" s="419"/>
      <c r="AY289" s="414"/>
      <c r="AZ289" s="417"/>
      <c r="BA289" s="419"/>
      <c r="BB289" s="420" t="str">
        <f t="shared" si="247"/>
        <v xml:space="preserve"> </v>
      </c>
      <c r="BC289" s="421" t="str">
        <f t="shared" si="248"/>
        <v xml:space="preserve"> </v>
      </c>
      <c r="BD289" s="422" t="str">
        <f t="shared" si="249"/>
        <v xml:space="preserve"> </v>
      </c>
      <c r="BE289" s="176"/>
      <c r="BF289" s="417"/>
      <c r="BG289" s="419"/>
      <c r="BH289" s="178"/>
      <c r="BI289" s="417"/>
      <c r="BJ289" s="419"/>
      <c r="BK289" s="178"/>
      <c r="BL289" s="417"/>
      <c r="BM289" s="419"/>
      <c r="BN289" s="426" t="str">
        <f t="shared" si="227"/>
        <v/>
      </c>
      <c r="BO289" s="427" t="str">
        <f t="shared" si="228"/>
        <v/>
      </c>
      <c r="BP289" s="428" t="str">
        <f t="shared" si="229"/>
        <v/>
      </c>
      <c r="BQ289" s="178"/>
      <c r="BR289" s="417"/>
      <c r="BS289" s="419"/>
      <c r="BT289" s="233"/>
      <c r="BU289" s="201"/>
      <c r="BV289" s="201"/>
      <c r="BW289" s="417">
        <v>1377</v>
      </c>
      <c r="BX289" s="417">
        <v>1096</v>
      </c>
      <c r="BY289" s="468">
        <v>1640</v>
      </c>
      <c r="BZ289" s="177">
        <v>378</v>
      </c>
      <c r="CA289" s="177">
        <v>447</v>
      </c>
      <c r="CB289" s="177">
        <v>406</v>
      </c>
      <c r="CC289" s="177">
        <v>454</v>
      </c>
      <c r="CD289" s="177">
        <v>418</v>
      </c>
      <c r="CE289" s="416">
        <v>473</v>
      </c>
      <c r="CF289" s="417">
        <v>493</v>
      </c>
      <c r="CG289" s="468">
        <v>484</v>
      </c>
      <c r="CH289" s="178"/>
      <c r="CI289" s="177"/>
      <c r="CJ289" s="177"/>
      <c r="CK289" s="177"/>
      <c r="CL289" s="177"/>
      <c r="CM289" s="177"/>
      <c r="CN289" s="417"/>
      <c r="CO289" s="468"/>
      <c r="CP289" s="421">
        <f t="shared" si="259"/>
        <v>378</v>
      </c>
      <c r="CQ289" s="421">
        <f t="shared" si="260"/>
        <v>447</v>
      </c>
      <c r="CR289" s="421">
        <f t="shared" si="250"/>
        <v>406</v>
      </c>
      <c r="CS289" s="421">
        <f t="shared" si="251"/>
        <v>454</v>
      </c>
      <c r="CT289" s="421">
        <f t="shared" si="252"/>
        <v>418</v>
      </c>
      <c r="CU289" s="421">
        <f t="shared" si="253"/>
        <v>473</v>
      </c>
      <c r="CV289" s="421">
        <f t="shared" si="254"/>
        <v>493</v>
      </c>
      <c r="CW289" s="429">
        <f t="shared" si="255"/>
        <v>484</v>
      </c>
      <c r="CX289" s="449">
        <v>272</v>
      </c>
      <c r="CY289" s="417">
        <v>289</v>
      </c>
      <c r="CZ289" s="468">
        <v>329</v>
      </c>
      <c r="DA289" s="432">
        <v>17</v>
      </c>
      <c r="DB289" s="417">
        <v>40</v>
      </c>
      <c r="DC289" s="419">
        <v>43</v>
      </c>
      <c r="DD289" s="430">
        <f t="shared" si="256"/>
        <v>184</v>
      </c>
      <c r="DE289" s="431">
        <f t="shared" si="257"/>
        <v>164</v>
      </c>
      <c r="DF289" s="428">
        <f t="shared" si="258"/>
        <v>112</v>
      </c>
      <c r="DG289" s="450">
        <v>73</v>
      </c>
      <c r="DH289" s="417">
        <v>104</v>
      </c>
      <c r="DI289" s="468">
        <v>116</v>
      </c>
      <c r="DJ289" s="432">
        <v>65</v>
      </c>
      <c r="DK289" s="417">
        <v>54</v>
      </c>
      <c r="DL289" s="419">
        <v>67</v>
      </c>
      <c r="DM289" s="432">
        <v>75</v>
      </c>
      <c r="DN289" s="417">
        <v>46</v>
      </c>
      <c r="DO289" s="468">
        <v>51</v>
      </c>
      <c r="DP289" s="430">
        <f t="shared" si="230"/>
        <v>241</v>
      </c>
      <c r="DQ289" s="431">
        <f t="shared" si="231"/>
        <v>214</v>
      </c>
      <c r="DR289" s="428">
        <f t="shared" si="232"/>
        <v>239</v>
      </c>
      <c r="DS289" s="499"/>
      <c r="DT289" s="417"/>
      <c r="DU289" s="197"/>
      <c r="DV289" s="402"/>
      <c r="DW289" s="669" t="b">
        <f t="shared" si="211"/>
        <v>0</v>
      </c>
      <c r="DX289" s="663" t="b">
        <f t="shared" si="212"/>
        <v>0</v>
      </c>
      <c r="DY289" s="666" t="b">
        <f t="shared" si="213"/>
        <v>1</v>
      </c>
      <c r="DZ289" s="663" t="b">
        <f t="shared" si="214"/>
        <v>0</v>
      </c>
      <c r="EA289" s="663" t="b">
        <f t="shared" si="215"/>
        <v>0</v>
      </c>
      <c r="EB289" s="666" t="b">
        <f t="shared" si="216"/>
        <v>1</v>
      </c>
      <c r="EC289" s="663" t="b">
        <f t="shared" si="217"/>
        <v>0</v>
      </c>
      <c r="ED289" s="663" t="b">
        <f t="shared" si="233"/>
        <v>0</v>
      </c>
      <c r="EE289" s="666" t="b">
        <f t="shared" si="218"/>
        <v>1</v>
      </c>
      <c r="EF289" s="665" t="b">
        <f t="shared" si="219"/>
        <v>1</v>
      </c>
      <c r="EG289" s="663" t="b">
        <f t="shared" si="220"/>
        <v>1</v>
      </c>
      <c r="EH289" s="666" t="b">
        <f t="shared" si="221"/>
        <v>1</v>
      </c>
      <c r="EI289" s="663" t="b">
        <f t="shared" si="222"/>
        <v>1</v>
      </c>
      <c r="EJ289" s="663" t="b">
        <f t="shared" si="223"/>
        <v>1</v>
      </c>
      <c r="EK289" s="666" t="b">
        <f t="shared" si="224"/>
        <v>1</v>
      </c>
      <c r="EL289" s="663" t="b">
        <f t="shared" si="225"/>
        <v>1</v>
      </c>
      <c r="EM289" s="663" t="b">
        <f t="shared" si="234"/>
        <v>0</v>
      </c>
      <c r="EN289" s="666" t="b">
        <f t="shared" si="226"/>
        <v>0</v>
      </c>
      <c r="EO289" s="401"/>
    </row>
    <row r="290" spans="1:145">
      <c r="A290" s="521" t="s">
        <v>749</v>
      </c>
      <c r="B290" s="522" t="s">
        <v>149</v>
      </c>
      <c r="C290" s="523">
        <v>162706</v>
      </c>
      <c r="D290" s="524">
        <v>9</v>
      </c>
      <c r="E290" s="414"/>
      <c r="F290" s="416"/>
      <c r="G290" s="416"/>
      <c r="H290" s="416"/>
      <c r="I290" s="417"/>
      <c r="J290" s="417"/>
      <c r="K290" s="419"/>
      <c r="L290" s="414"/>
      <c r="M290" s="416"/>
      <c r="N290" s="416"/>
      <c r="O290" s="448"/>
      <c r="P290" s="448"/>
      <c r="Q290" s="416"/>
      <c r="R290" s="416"/>
      <c r="S290" s="416"/>
      <c r="T290" s="416"/>
      <c r="U290" s="416"/>
      <c r="V290" s="417"/>
      <c r="W290" s="419"/>
      <c r="X290" s="414"/>
      <c r="Y290" s="416"/>
      <c r="Z290" s="416"/>
      <c r="AA290" s="448"/>
      <c r="AB290" s="448"/>
      <c r="AC290" s="416"/>
      <c r="AD290" s="416"/>
      <c r="AE290" s="416"/>
      <c r="AF290" s="416"/>
      <c r="AG290" s="416"/>
      <c r="AH290" s="417"/>
      <c r="AI290" s="419"/>
      <c r="AJ290" s="420" t="str">
        <f t="shared" si="235"/>
        <v xml:space="preserve"> </v>
      </c>
      <c r="AK290" s="421" t="str">
        <f t="shared" si="236"/>
        <v xml:space="preserve"> </v>
      </c>
      <c r="AL290" s="421" t="str">
        <f t="shared" si="237"/>
        <v xml:space="preserve"> </v>
      </c>
      <c r="AM290" s="421" t="str">
        <f t="shared" si="238"/>
        <v xml:space="preserve"> </v>
      </c>
      <c r="AN290" s="421" t="str">
        <f t="shared" si="239"/>
        <v xml:space="preserve"> </v>
      </c>
      <c r="AO290" s="421" t="str">
        <f t="shared" si="240"/>
        <v xml:space="preserve"> </v>
      </c>
      <c r="AP290" s="421" t="str">
        <f t="shared" si="241"/>
        <v xml:space="preserve"> </v>
      </c>
      <c r="AQ290" s="421" t="str">
        <f t="shared" si="242"/>
        <v xml:space="preserve"> </v>
      </c>
      <c r="AR290" s="421" t="str">
        <f t="shared" si="243"/>
        <v xml:space="preserve"> </v>
      </c>
      <c r="AS290" s="421" t="str">
        <f t="shared" si="244"/>
        <v xml:space="preserve"> </v>
      </c>
      <c r="AT290" s="421" t="str">
        <f t="shared" si="245"/>
        <v xml:space="preserve"> </v>
      </c>
      <c r="AU290" s="422" t="str">
        <f t="shared" si="246"/>
        <v xml:space="preserve"> </v>
      </c>
      <c r="AV290" s="423"/>
      <c r="AW290" s="417"/>
      <c r="AX290" s="419"/>
      <c r="AY290" s="414"/>
      <c r="AZ290" s="417"/>
      <c r="BA290" s="419"/>
      <c r="BB290" s="420" t="str">
        <f t="shared" si="247"/>
        <v xml:space="preserve"> </v>
      </c>
      <c r="BC290" s="421" t="str">
        <f t="shared" si="248"/>
        <v xml:space="preserve"> </v>
      </c>
      <c r="BD290" s="422" t="str">
        <f t="shared" si="249"/>
        <v xml:space="preserve"> </v>
      </c>
      <c r="BE290" s="176"/>
      <c r="BF290" s="417"/>
      <c r="BG290" s="419"/>
      <c r="BH290" s="178"/>
      <c r="BI290" s="417"/>
      <c r="BJ290" s="419"/>
      <c r="BK290" s="178"/>
      <c r="BL290" s="417"/>
      <c r="BM290" s="419"/>
      <c r="BN290" s="426" t="str">
        <f t="shared" si="227"/>
        <v/>
      </c>
      <c r="BO290" s="427" t="str">
        <f t="shared" si="228"/>
        <v/>
      </c>
      <c r="BP290" s="428" t="str">
        <f t="shared" si="229"/>
        <v/>
      </c>
      <c r="BQ290" s="178"/>
      <c r="BR290" s="417"/>
      <c r="BS290" s="419"/>
      <c r="BT290" s="233"/>
      <c r="BU290" s="201"/>
      <c r="BV290" s="201"/>
      <c r="BW290" s="417">
        <v>1596</v>
      </c>
      <c r="BX290" s="417">
        <v>1508</v>
      </c>
      <c r="BY290" s="468">
        <v>2116</v>
      </c>
      <c r="BZ290" s="177">
        <v>711</v>
      </c>
      <c r="CA290" s="177">
        <v>787</v>
      </c>
      <c r="CB290" s="177">
        <v>663</v>
      </c>
      <c r="CC290" s="177">
        <v>992</v>
      </c>
      <c r="CD290" s="177">
        <v>882</v>
      </c>
      <c r="CE290" s="416">
        <v>999</v>
      </c>
      <c r="CF290" s="417">
        <v>1009</v>
      </c>
      <c r="CG290" s="468">
        <v>891</v>
      </c>
      <c r="CH290" s="178"/>
      <c r="CI290" s="177"/>
      <c r="CJ290" s="177"/>
      <c r="CK290" s="177"/>
      <c r="CL290" s="177"/>
      <c r="CM290" s="177"/>
      <c r="CN290" s="417"/>
      <c r="CO290" s="468"/>
      <c r="CP290" s="421">
        <f t="shared" si="259"/>
        <v>711</v>
      </c>
      <c r="CQ290" s="421">
        <f t="shared" si="260"/>
        <v>787</v>
      </c>
      <c r="CR290" s="421">
        <f t="shared" si="250"/>
        <v>663</v>
      </c>
      <c r="CS290" s="421">
        <f t="shared" si="251"/>
        <v>992</v>
      </c>
      <c r="CT290" s="421">
        <f t="shared" si="252"/>
        <v>882</v>
      </c>
      <c r="CU290" s="421">
        <f t="shared" si="253"/>
        <v>999</v>
      </c>
      <c r="CV290" s="421">
        <f t="shared" si="254"/>
        <v>1009</v>
      </c>
      <c r="CW290" s="429">
        <f t="shared" si="255"/>
        <v>891</v>
      </c>
      <c r="CX290" s="449">
        <v>589</v>
      </c>
      <c r="CY290" s="417">
        <v>609</v>
      </c>
      <c r="CZ290" s="468">
        <v>654</v>
      </c>
      <c r="DA290" s="432">
        <v>65</v>
      </c>
      <c r="DB290" s="417">
        <v>83</v>
      </c>
      <c r="DC290" s="419">
        <v>79</v>
      </c>
      <c r="DD290" s="430">
        <f t="shared" si="256"/>
        <v>345</v>
      </c>
      <c r="DE290" s="431">
        <f t="shared" si="257"/>
        <v>317</v>
      </c>
      <c r="DF290" s="428">
        <f t="shared" si="258"/>
        <v>158</v>
      </c>
      <c r="DG290" s="450">
        <v>57</v>
      </c>
      <c r="DH290" s="417">
        <v>136</v>
      </c>
      <c r="DI290" s="468">
        <v>129</v>
      </c>
      <c r="DJ290" s="432">
        <v>180</v>
      </c>
      <c r="DK290" s="417">
        <v>151</v>
      </c>
      <c r="DL290" s="419">
        <v>173</v>
      </c>
      <c r="DM290" s="432">
        <v>205</v>
      </c>
      <c r="DN290" s="417">
        <v>205</v>
      </c>
      <c r="DO290" s="468">
        <v>226</v>
      </c>
      <c r="DP290" s="430">
        <f t="shared" si="230"/>
        <v>550</v>
      </c>
      <c r="DQ290" s="431">
        <f t="shared" si="231"/>
        <v>390</v>
      </c>
      <c r="DR290" s="428">
        <f t="shared" si="232"/>
        <v>471</v>
      </c>
      <c r="DS290" s="499"/>
      <c r="DT290" s="417"/>
      <c r="DU290" s="197"/>
      <c r="DV290" s="402"/>
      <c r="DW290" s="669" t="b">
        <f t="shared" si="211"/>
        <v>0</v>
      </c>
      <c r="DX290" s="663" t="b">
        <f t="shared" si="212"/>
        <v>0</v>
      </c>
      <c r="DY290" s="666" t="b">
        <f t="shared" si="213"/>
        <v>1</v>
      </c>
      <c r="DZ290" s="663" t="b">
        <f t="shared" si="214"/>
        <v>0</v>
      </c>
      <c r="EA290" s="663" t="b">
        <f t="shared" si="215"/>
        <v>0</v>
      </c>
      <c r="EB290" s="666" t="b">
        <f t="shared" si="216"/>
        <v>1</v>
      </c>
      <c r="EC290" s="663" t="b">
        <f t="shared" si="217"/>
        <v>0</v>
      </c>
      <c r="ED290" s="663" t="b">
        <f t="shared" si="233"/>
        <v>0</v>
      </c>
      <c r="EE290" s="666" t="b">
        <f t="shared" si="218"/>
        <v>1</v>
      </c>
      <c r="EF290" s="665" t="b">
        <f t="shared" si="219"/>
        <v>1</v>
      </c>
      <c r="EG290" s="663" t="b">
        <f t="shared" si="220"/>
        <v>1</v>
      </c>
      <c r="EH290" s="666" t="b">
        <f t="shared" si="221"/>
        <v>1</v>
      </c>
      <c r="EI290" s="663" t="b">
        <f t="shared" si="222"/>
        <v>1</v>
      </c>
      <c r="EJ290" s="663" t="b">
        <f t="shared" si="223"/>
        <v>1</v>
      </c>
      <c r="EK290" s="666" t="b">
        <f t="shared" si="224"/>
        <v>1</v>
      </c>
      <c r="EL290" s="663" t="b">
        <f t="shared" si="225"/>
        <v>1</v>
      </c>
      <c r="EM290" s="663" t="b">
        <f t="shared" si="234"/>
        <v>0</v>
      </c>
      <c r="EN290" s="666" t="b">
        <f t="shared" si="226"/>
        <v>0</v>
      </c>
      <c r="EO290" s="401"/>
    </row>
    <row r="291" spans="1:145">
      <c r="A291" s="521" t="s">
        <v>749</v>
      </c>
      <c r="B291" s="522" t="s">
        <v>150</v>
      </c>
      <c r="C291" s="523">
        <v>162779</v>
      </c>
      <c r="D291" s="524">
        <v>9</v>
      </c>
      <c r="E291" s="414"/>
      <c r="F291" s="416"/>
      <c r="G291" s="416"/>
      <c r="H291" s="416"/>
      <c r="I291" s="417"/>
      <c r="J291" s="417"/>
      <c r="K291" s="419"/>
      <c r="L291" s="414"/>
      <c r="M291" s="416"/>
      <c r="N291" s="416"/>
      <c r="O291" s="448"/>
      <c r="P291" s="448"/>
      <c r="Q291" s="416"/>
      <c r="R291" s="416"/>
      <c r="S291" s="416"/>
      <c r="T291" s="416"/>
      <c r="U291" s="416"/>
      <c r="V291" s="417"/>
      <c r="W291" s="419"/>
      <c r="X291" s="414"/>
      <c r="Y291" s="416"/>
      <c r="Z291" s="416"/>
      <c r="AA291" s="448"/>
      <c r="AB291" s="448"/>
      <c r="AC291" s="416"/>
      <c r="AD291" s="416"/>
      <c r="AE291" s="416"/>
      <c r="AF291" s="416"/>
      <c r="AG291" s="416"/>
      <c r="AH291" s="417"/>
      <c r="AI291" s="419"/>
      <c r="AJ291" s="420" t="str">
        <f t="shared" si="235"/>
        <v xml:space="preserve"> </v>
      </c>
      <c r="AK291" s="421" t="str">
        <f t="shared" si="236"/>
        <v xml:space="preserve"> </v>
      </c>
      <c r="AL291" s="421" t="str">
        <f t="shared" si="237"/>
        <v xml:space="preserve"> </v>
      </c>
      <c r="AM291" s="421" t="str">
        <f t="shared" si="238"/>
        <v xml:space="preserve"> </v>
      </c>
      <c r="AN291" s="421" t="str">
        <f t="shared" si="239"/>
        <v xml:space="preserve"> </v>
      </c>
      <c r="AO291" s="421" t="str">
        <f t="shared" si="240"/>
        <v xml:space="preserve"> </v>
      </c>
      <c r="AP291" s="421" t="str">
        <f t="shared" si="241"/>
        <v xml:space="preserve"> </v>
      </c>
      <c r="AQ291" s="421" t="str">
        <f t="shared" si="242"/>
        <v xml:space="preserve"> </v>
      </c>
      <c r="AR291" s="421" t="str">
        <f t="shared" si="243"/>
        <v xml:space="preserve"> </v>
      </c>
      <c r="AS291" s="421" t="str">
        <f t="shared" si="244"/>
        <v xml:space="preserve"> </v>
      </c>
      <c r="AT291" s="421" t="str">
        <f t="shared" si="245"/>
        <v xml:space="preserve"> </v>
      </c>
      <c r="AU291" s="422" t="str">
        <f t="shared" si="246"/>
        <v xml:space="preserve"> </v>
      </c>
      <c r="AV291" s="423"/>
      <c r="AW291" s="417"/>
      <c r="AX291" s="419"/>
      <c r="AY291" s="414"/>
      <c r="AZ291" s="417"/>
      <c r="BA291" s="419"/>
      <c r="BB291" s="420" t="str">
        <f t="shared" si="247"/>
        <v xml:space="preserve"> </v>
      </c>
      <c r="BC291" s="421" t="str">
        <f t="shared" si="248"/>
        <v xml:space="preserve"> </v>
      </c>
      <c r="BD291" s="422" t="str">
        <f t="shared" si="249"/>
        <v xml:space="preserve"> </v>
      </c>
      <c r="BE291" s="176"/>
      <c r="BF291" s="417"/>
      <c r="BG291" s="419"/>
      <c r="BH291" s="178"/>
      <c r="BI291" s="417"/>
      <c r="BJ291" s="419"/>
      <c r="BK291" s="178"/>
      <c r="BL291" s="417"/>
      <c r="BM291" s="419"/>
      <c r="BN291" s="426" t="str">
        <f t="shared" si="227"/>
        <v/>
      </c>
      <c r="BO291" s="427" t="str">
        <f t="shared" si="228"/>
        <v/>
      </c>
      <c r="BP291" s="428" t="str">
        <f t="shared" si="229"/>
        <v/>
      </c>
      <c r="BQ291" s="178"/>
      <c r="BR291" s="417"/>
      <c r="BS291" s="419"/>
      <c r="BT291" s="233"/>
      <c r="BU291" s="201"/>
      <c r="BV291" s="201"/>
      <c r="BW291" s="417">
        <v>2344</v>
      </c>
      <c r="BX291" s="417">
        <v>2338</v>
      </c>
      <c r="BY291" s="468">
        <v>2561</v>
      </c>
      <c r="BZ291" s="177">
        <v>634</v>
      </c>
      <c r="CA291" s="177">
        <v>671</v>
      </c>
      <c r="CB291" s="177">
        <v>711</v>
      </c>
      <c r="CC291" s="177">
        <v>835</v>
      </c>
      <c r="CD291" s="177">
        <v>910</v>
      </c>
      <c r="CE291" s="416">
        <v>1024</v>
      </c>
      <c r="CF291" s="417">
        <v>1019</v>
      </c>
      <c r="CG291" s="468">
        <v>1086</v>
      </c>
      <c r="CH291" s="178"/>
      <c r="CI291" s="177"/>
      <c r="CJ291" s="177"/>
      <c r="CK291" s="177"/>
      <c r="CL291" s="177"/>
      <c r="CM291" s="177"/>
      <c r="CN291" s="417"/>
      <c r="CO291" s="468"/>
      <c r="CP291" s="421">
        <f t="shared" si="259"/>
        <v>634</v>
      </c>
      <c r="CQ291" s="421">
        <f t="shared" si="260"/>
        <v>671</v>
      </c>
      <c r="CR291" s="421">
        <f t="shared" si="250"/>
        <v>711</v>
      </c>
      <c r="CS291" s="421">
        <f t="shared" si="251"/>
        <v>835</v>
      </c>
      <c r="CT291" s="421">
        <f t="shared" si="252"/>
        <v>910</v>
      </c>
      <c r="CU291" s="421">
        <f t="shared" si="253"/>
        <v>1024</v>
      </c>
      <c r="CV291" s="421">
        <f t="shared" si="254"/>
        <v>1019</v>
      </c>
      <c r="CW291" s="429">
        <f t="shared" si="255"/>
        <v>1086</v>
      </c>
      <c r="CX291" s="449">
        <v>650</v>
      </c>
      <c r="CY291" s="417">
        <v>636</v>
      </c>
      <c r="CZ291" s="468">
        <v>750</v>
      </c>
      <c r="DA291" s="432">
        <v>73</v>
      </c>
      <c r="DB291" s="417">
        <v>113</v>
      </c>
      <c r="DC291" s="419">
        <v>93</v>
      </c>
      <c r="DD291" s="430">
        <f t="shared" si="256"/>
        <v>301</v>
      </c>
      <c r="DE291" s="431">
        <f t="shared" si="257"/>
        <v>270</v>
      </c>
      <c r="DF291" s="428">
        <f t="shared" si="258"/>
        <v>243</v>
      </c>
      <c r="DG291" s="450">
        <v>33</v>
      </c>
      <c r="DH291" s="417">
        <v>114</v>
      </c>
      <c r="DI291" s="468">
        <v>124</v>
      </c>
      <c r="DJ291" s="432">
        <v>144</v>
      </c>
      <c r="DK291" s="417">
        <v>171</v>
      </c>
      <c r="DL291" s="419">
        <v>201</v>
      </c>
      <c r="DM291" s="432">
        <v>242</v>
      </c>
      <c r="DN291" s="417">
        <v>253</v>
      </c>
      <c r="DO291" s="468">
        <v>242</v>
      </c>
      <c r="DP291" s="430">
        <f t="shared" si="230"/>
        <v>416</v>
      </c>
      <c r="DQ291" s="431">
        <f t="shared" si="231"/>
        <v>372</v>
      </c>
      <c r="DR291" s="428">
        <f t="shared" si="232"/>
        <v>457</v>
      </c>
      <c r="DS291" s="499"/>
      <c r="DT291" s="417"/>
      <c r="DU291" s="197"/>
      <c r="DV291" s="402"/>
      <c r="DW291" s="669" t="b">
        <f t="shared" si="211"/>
        <v>0</v>
      </c>
      <c r="DX291" s="663" t="b">
        <f t="shared" si="212"/>
        <v>0</v>
      </c>
      <c r="DY291" s="666" t="b">
        <f t="shared" si="213"/>
        <v>1</v>
      </c>
      <c r="DZ291" s="663" t="b">
        <f t="shared" si="214"/>
        <v>0</v>
      </c>
      <c r="EA291" s="663" t="b">
        <f t="shared" si="215"/>
        <v>0</v>
      </c>
      <c r="EB291" s="666" t="b">
        <f t="shared" si="216"/>
        <v>1</v>
      </c>
      <c r="EC291" s="663" t="b">
        <f t="shared" si="217"/>
        <v>0</v>
      </c>
      <c r="ED291" s="663" t="b">
        <f t="shared" si="233"/>
        <v>0</v>
      </c>
      <c r="EE291" s="666" t="b">
        <f t="shared" si="218"/>
        <v>1</v>
      </c>
      <c r="EF291" s="665" t="b">
        <f t="shared" si="219"/>
        <v>1</v>
      </c>
      <c r="EG291" s="663" t="b">
        <f t="shared" si="220"/>
        <v>1</v>
      </c>
      <c r="EH291" s="666" t="b">
        <f t="shared" si="221"/>
        <v>1</v>
      </c>
      <c r="EI291" s="663" t="b">
        <f t="shared" si="222"/>
        <v>1</v>
      </c>
      <c r="EJ291" s="663" t="b">
        <f t="shared" si="223"/>
        <v>1</v>
      </c>
      <c r="EK291" s="666" t="b">
        <f t="shared" si="224"/>
        <v>1</v>
      </c>
      <c r="EL291" s="663" t="b">
        <f t="shared" si="225"/>
        <v>1</v>
      </c>
      <c r="EM291" s="663" t="b">
        <f t="shared" si="234"/>
        <v>0</v>
      </c>
      <c r="EN291" s="666" t="b">
        <f t="shared" si="226"/>
        <v>0</v>
      </c>
      <c r="EO291" s="401"/>
    </row>
    <row r="292" spans="1:145">
      <c r="A292" s="521" t="s">
        <v>749</v>
      </c>
      <c r="B292" s="527" t="s">
        <v>152</v>
      </c>
      <c r="C292" s="523">
        <v>405872</v>
      </c>
      <c r="D292" s="524">
        <v>10</v>
      </c>
      <c r="E292" s="414"/>
      <c r="F292" s="416"/>
      <c r="G292" s="416"/>
      <c r="H292" s="416"/>
      <c r="I292" s="417"/>
      <c r="J292" s="417"/>
      <c r="K292" s="419"/>
      <c r="L292" s="414"/>
      <c r="M292" s="416"/>
      <c r="N292" s="416"/>
      <c r="O292" s="448"/>
      <c r="P292" s="448"/>
      <c r="Q292" s="416"/>
      <c r="R292" s="416"/>
      <c r="S292" s="416"/>
      <c r="T292" s="416"/>
      <c r="U292" s="416"/>
      <c r="V292" s="417"/>
      <c r="W292" s="419"/>
      <c r="X292" s="414"/>
      <c r="Y292" s="416"/>
      <c r="Z292" s="416"/>
      <c r="AA292" s="448"/>
      <c r="AB292" s="448"/>
      <c r="AC292" s="416"/>
      <c r="AD292" s="416"/>
      <c r="AE292" s="416"/>
      <c r="AF292" s="416"/>
      <c r="AG292" s="416"/>
      <c r="AH292" s="417"/>
      <c r="AI292" s="419"/>
      <c r="AJ292" s="420" t="str">
        <f t="shared" si="235"/>
        <v xml:space="preserve"> </v>
      </c>
      <c r="AK292" s="421" t="str">
        <f t="shared" si="236"/>
        <v xml:space="preserve"> </v>
      </c>
      <c r="AL292" s="421" t="str">
        <f t="shared" si="237"/>
        <v xml:space="preserve"> </v>
      </c>
      <c r="AM292" s="421" t="str">
        <f t="shared" si="238"/>
        <v xml:space="preserve"> </v>
      </c>
      <c r="AN292" s="421" t="str">
        <f t="shared" si="239"/>
        <v xml:space="preserve"> </v>
      </c>
      <c r="AO292" s="421" t="str">
        <f t="shared" si="240"/>
        <v xml:space="preserve"> </v>
      </c>
      <c r="AP292" s="421" t="str">
        <f t="shared" si="241"/>
        <v xml:space="preserve"> </v>
      </c>
      <c r="AQ292" s="421" t="str">
        <f t="shared" si="242"/>
        <v xml:space="preserve"> </v>
      </c>
      <c r="AR292" s="421" t="str">
        <f t="shared" si="243"/>
        <v xml:space="preserve"> </v>
      </c>
      <c r="AS292" s="421" t="str">
        <f t="shared" si="244"/>
        <v xml:space="preserve"> </v>
      </c>
      <c r="AT292" s="421" t="str">
        <f t="shared" si="245"/>
        <v xml:space="preserve"> </v>
      </c>
      <c r="AU292" s="422" t="str">
        <f t="shared" si="246"/>
        <v xml:space="preserve"> </v>
      </c>
      <c r="AV292" s="423"/>
      <c r="AW292" s="417"/>
      <c r="AX292" s="419"/>
      <c r="AY292" s="414"/>
      <c r="AZ292" s="417"/>
      <c r="BA292" s="419"/>
      <c r="BB292" s="420" t="str">
        <f t="shared" si="247"/>
        <v xml:space="preserve"> </v>
      </c>
      <c r="BC292" s="421" t="str">
        <f t="shared" si="248"/>
        <v xml:space="preserve"> </v>
      </c>
      <c r="BD292" s="422" t="str">
        <f t="shared" si="249"/>
        <v xml:space="preserve"> </v>
      </c>
      <c r="BE292" s="176"/>
      <c r="BF292" s="417"/>
      <c r="BG292" s="419"/>
      <c r="BH292" s="178"/>
      <c r="BI292" s="417"/>
      <c r="BJ292" s="419"/>
      <c r="BK292" s="178"/>
      <c r="BL292" s="417"/>
      <c r="BM292" s="419"/>
      <c r="BN292" s="426" t="str">
        <f t="shared" si="227"/>
        <v/>
      </c>
      <c r="BO292" s="427" t="str">
        <f t="shared" si="228"/>
        <v/>
      </c>
      <c r="BP292" s="428" t="str">
        <f t="shared" si="229"/>
        <v/>
      </c>
      <c r="BQ292" s="178"/>
      <c r="BR292" s="417"/>
      <c r="BS292" s="419"/>
      <c r="BT292" s="233"/>
      <c r="BU292" s="201"/>
      <c r="BV292" s="201"/>
      <c r="BW292" s="417">
        <v>1259</v>
      </c>
      <c r="BX292" s="417">
        <v>1156</v>
      </c>
      <c r="BY292" s="468">
        <v>1109</v>
      </c>
      <c r="BZ292" s="177">
        <v>368</v>
      </c>
      <c r="CA292" s="177">
        <v>480</v>
      </c>
      <c r="CB292" s="177">
        <v>507</v>
      </c>
      <c r="CC292" s="177">
        <v>513</v>
      </c>
      <c r="CD292" s="177">
        <v>494</v>
      </c>
      <c r="CE292" s="416">
        <v>583</v>
      </c>
      <c r="CF292" s="417">
        <v>650</v>
      </c>
      <c r="CG292" s="468">
        <v>632</v>
      </c>
      <c r="CH292" s="178"/>
      <c r="CI292" s="177"/>
      <c r="CJ292" s="177"/>
      <c r="CK292" s="177"/>
      <c r="CL292" s="177"/>
      <c r="CM292" s="177"/>
      <c r="CN292" s="417"/>
      <c r="CO292" s="468"/>
      <c r="CP292" s="421">
        <f t="shared" si="259"/>
        <v>368</v>
      </c>
      <c r="CQ292" s="421">
        <f t="shared" si="260"/>
        <v>480</v>
      </c>
      <c r="CR292" s="421">
        <f t="shared" si="250"/>
        <v>507</v>
      </c>
      <c r="CS292" s="421">
        <f t="shared" si="251"/>
        <v>513</v>
      </c>
      <c r="CT292" s="421">
        <f t="shared" si="252"/>
        <v>494</v>
      </c>
      <c r="CU292" s="421">
        <f t="shared" si="253"/>
        <v>583</v>
      </c>
      <c r="CV292" s="421">
        <f t="shared" si="254"/>
        <v>650</v>
      </c>
      <c r="CW292" s="429">
        <f t="shared" si="255"/>
        <v>632</v>
      </c>
      <c r="CX292" s="449">
        <v>376</v>
      </c>
      <c r="CY292" s="417">
        <v>402</v>
      </c>
      <c r="CZ292" s="468">
        <v>414</v>
      </c>
      <c r="DA292" s="432">
        <v>37</v>
      </c>
      <c r="DB292" s="417">
        <v>65</v>
      </c>
      <c r="DC292" s="419">
        <v>52</v>
      </c>
      <c r="DD292" s="430">
        <f t="shared" si="256"/>
        <v>170</v>
      </c>
      <c r="DE292" s="431">
        <f t="shared" si="257"/>
        <v>183</v>
      </c>
      <c r="DF292" s="428">
        <f t="shared" si="258"/>
        <v>166</v>
      </c>
      <c r="DG292" s="450">
        <v>42</v>
      </c>
      <c r="DH292" s="417">
        <v>87</v>
      </c>
      <c r="DI292" s="468">
        <v>116</v>
      </c>
      <c r="DJ292" s="432">
        <v>86</v>
      </c>
      <c r="DK292" s="417">
        <v>80</v>
      </c>
      <c r="DL292" s="419">
        <v>104</v>
      </c>
      <c r="DM292" s="432">
        <v>140</v>
      </c>
      <c r="DN292" s="417">
        <v>100</v>
      </c>
      <c r="DO292" s="468">
        <v>116</v>
      </c>
      <c r="DP292" s="430">
        <f t="shared" si="230"/>
        <v>245</v>
      </c>
      <c r="DQ292" s="431">
        <f t="shared" si="231"/>
        <v>227</v>
      </c>
      <c r="DR292" s="428">
        <f t="shared" si="232"/>
        <v>247</v>
      </c>
      <c r="DS292" s="499"/>
      <c r="DT292" s="417"/>
      <c r="DU292" s="197"/>
      <c r="DV292" s="402"/>
      <c r="DW292" s="669" t="b">
        <f t="shared" si="211"/>
        <v>0</v>
      </c>
      <c r="DX292" s="663" t="b">
        <f t="shared" si="212"/>
        <v>0</v>
      </c>
      <c r="DY292" s="666" t="b">
        <f t="shared" si="213"/>
        <v>1</v>
      </c>
      <c r="DZ292" s="663" t="b">
        <f t="shared" si="214"/>
        <v>0</v>
      </c>
      <c r="EA292" s="663" t="b">
        <f t="shared" si="215"/>
        <v>0</v>
      </c>
      <c r="EB292" s="666" t="b">
        <f t="shared" si="216"/>
        <v>1</v>
      </c>
      <c r="EC292" s="663" t="b">
        <f t="shared" si="217"/>
        <v>0</v>
      </c>
      <c r="ED292" s="663" t="b">
        <f t="shared" si="233"/>
        <v>0</v>
      </c>
      <c r="EE292" s="666" t="b">
        <f t="shared" si="218"/>
        <v>1</v>
      </c>
      <c r="EF292" s="665" t="b">
        <f t="shared" si="219"/>
        <v>1</v>
      </c>
      <c r="EG292" s="663" t="b">
        <f t="shared" si="220"/>
        <v>1</v>
      </c>
      <c r="EH292" s="666" t="b">
        <f t="shared" si="221"/>
        <v>1</v>
      </c>
      <c r="EI292" s="663" t="b">
        <f t="shared" si="222"/>
        <v>1</v>
      </c>
      <c r="EJ292" s="663" t="b">
        <f t="shared" si="223"/>
        <v>1</v>
      </c>
      <c r="EK292" s="666" t="b">
        <f t="shared" si="224"/>
        <v>1</v>
      </c>
      <c r="EL292" s="663" t="b">
        <f t="shared" si="225"/>
        <v>1</v>
      </c>
      <c r="EM292" s="663" t="b">
        <f t="shared" si="234"/>
        <v>0</v>
      </c>
      <c r="EN292" s="666" t="b">
        <f t="shared" si="226"/>
        <v>0</v>
      </c>
      <c r="EO292" s="401"/>
    </row>
    <row r="293" spans="1:145">
      <c r="A293" s="521" t="s">
        <v>749</v>
      </c>
      <c r="B293" s="522" t="s">
        <v>153</v>
      </c>
      <c r="C293" s="523">
        <v>162104</v>
      </c>
      <c r="D293" s="524">
        <v>10</v>
      </c>
      <c r="E293" s="414"/>
      <c r="F293" s="416"/>
      <c r="G293" s="416"/>
      <c r="H293" s="416"/>
      <c r="I293" s="417"/>
      <c r="J293" s="417"/>
      <c r="K293" s="419"/>
      <c r="L293" s="414"/>
      <c r="M293" s="416"/>
      <c r="N293" s="416"/>
      <c r="O293" s="448"/>
      <c r="P293" s="448"/>
      <c r="Q293" s="416"/>
      <c r="R293" s="416"/>
      <c r="S293" s="416"/>
      <c r="T293" s="416"/>
      <c r="U293" s="416"/>
      <c r="V293" s="417"/>
      <c r="W293" s="419"/>
      <c r="X293" s="414"/>
      <c r="Y293" s="416"/>
      <c r="Z293" s="416"/>
      <c r="AA293" s="448"/>
      <c r="AB293" s="448"/>
      <c r="AC293" s="416"/>
      <c r="AD293" s="416"/>
      <c r="AE293" s="416"/>
      <c r="AF293" s="416"/>
      <c r="AG293" s="416"/>
      <c r="AH293" s="417"/>
      <c r="AI293" s="419"/>
      <c r="AJ293" s="420" t="str">
        <f t="shared" si="235"/>
        <v xml:space="preserve"> </v>
      </c>
      <c r="AK293" s="421" t="str">
        <f t="shared" si="236"/>
        <v xml:space="preserve"> </v>
      </c>
      <c r="AL293" s="421" t="str">
        <f t="shared" si="237"/>
        <v xml:space="preserve"> </v>
      </c>
      <c r="AM293" s="421" t="str">
        <f t="shared" si="238"/>
        <v xml:space="preserve"> </v>
      </c>
      <c r="AN293" s="421" t="str">
        <f t="shared" si="239"/>
        <v xml:space="preserve"> </v>
      </c>
      <c r="AO293" s="421" t="str">
        <f t="shared" si="240"/>
        <v xml:space="preserve"> </v>
      </c>
      <c r="AP293" s="421" t="str">
        <f t="shared" si="241"/>
        <v xml:space="preserve"> </v>
      </c>
      <c r="AQ293" s="421" t="str">
        <f t="shared" si="242"/>
        <v xml:space="preserve"> </v>
      </c>
      <c r="AR293" s="421" t="str">
        <f t="shared" si="243"/>
        <v xml:space="preserve"> </v>
      </c>
      <c r="AS293" s="421" t="str">
        <f t="shared" si="244"/>
        <v xml:space="preserve"> </v>
      </c>
      <c r="AT293" s="421" t="str">
        <f t="shared" si="245"/>
        <v xml:space="preserve"> </v>
      </c>
      <c r="AU293" s="422" t="str">
        <f t="shared" si="246"/>
        <v xml:space="preserve"> </v>
      </c>
      <c r="AV293" s="423"/>
      <c r="AW293" s="417"/>
      <c r="AX293" s="419"/>
      <c r="AY293" s="414"/>
      <c r="AZ293" s="417"/>
      <c r="BA293" s="419"/>
      <c r="BB293" s="420" t="str">
        <f t="shared" si="247"/>
        <v xml:space="preserve"> </v>
      </c>
      <c r="BC293" s="421" t="str">
        <f t="shared" si="248"/>
        <v xml:space="preserve"> </v>
      </c>
      <c r="BD293" s="422" t="str">
        <f t="shared" si="249"/>
        <v xml:space="preserve"> </v>
      </c>
      <c r="BE293" s="176"/>
      <c r="BF293" s="417"/>
      <c r="BG293" s="419"/>
      <c r="BH293" s="178"/>
      <c r="BI293" s="417"/>
      <c r="BJ293" s="419"/>
      <c r="BK293" s="178"/>
      <c r="BL293" s="417"/>
      <c r="BM293" s="419"/>
      <c r="BN293" s="426" t="str">
        <f t="shared" si="227"/>
        <v/>
      </c>
      <c r="BO293" s="427" t="str">
        <f t="shared" si="228"/>
        <v/>
      </c>
      <c r="BP293" s="428" t="str">
        <f t="shared" si="229"/>
        <v/>
      </c>
      <c r="BQ293" s="178"/>
      <c r="BR293" s="417"/>
      <c r="BS293" s="419"/>
      <c r="BT293" s="233"/>
      <c r="BU293" s="201"/>
      <c r="BV293" s="201"/>
      <c r="BW293" s="417">
        <v>542</v>
      </c>
      <c r="BX293" s="417">
        <v>650</v>
      </c>
      <c r="BY293" s="468">
        <v>698</v>
      </c>
      <c r="BZ293" s="177">
        <v>157</v>
      </c>
      <c r="CA293" s="177">
        <v>171</v>
      </c>
      <c r="CB293" s="177">
        <v>184</v>
      </c>
      <c r="CC293" s="177">
        <v>209</v>
      </c>
      <c r="CD293" s="177">
        <v>193</v>
      </c>
      <c r="CE293" s="416">
        <v>235</v>
      </c>
      <c r="CF293" s="417">
        <v>259</v>
      </c>
      <c r="CG293" s="468">
        <v>294</v>
      </c>
      <c r="CH293" s="178"/>
      <c r="CI293" s="177"/>
      <c r="CJ293" s="177"/>
      <c r="CK293" s="177"/>
      <c r="CL293" s="177"/>
      <c r="CM293" s="177"/>
      <c r="CN293" s="417"/>
      <c r="CO293" s="468"/>
      <c r="CP293" s="421">
        <f t="shared" si="259"/>
        <v>157</v>
      </c>
      <c r="CQ293" s="421">
        <f t="shared" si="260"/>
        <v>171</v>
      </c>
      <c r="CR293" s="421">
        <f t="shared" si="250"/>
        <v>184</v>
      </c>
      <c r="CS293" s="421">
        <f t="shared" si="251"/>
        <v>209</v>
      </c>
      <c r="CT293" s="421">
        <f t="shared" si="252"/>
        <v>193</v>
      </c>
      <c r="CU293" s="421">
        <f t="shared" si="253"/>
        <v>235</v>
      </c>
      <c r="CV293" s="421">
        <f t="shared" si="254"/>
        <v>259</v>
      </c>
      <c r="CW293" s="429">
        <f t="shared" si="255"/>
        <v>294</v>
      </c>
      <c r="CX293" s="449">
        <v>123</v>
      </c>
      <c r="CY293" s="417">
        <v>130</v>
      </c>
      <c r="CZ293" s="468">
        <v>183</v>
      </c>
      <c r="DA293" s="432">
        <v>7</v>
      </c>
      <c r="DB293" s="417">
        <v>15</v>
      </c>
      <c r="DC293" s="419">
        <v>15</v>
      </c>
      <c r="DD293" s="430">
        <f t="shared" si="256"/>
        <v>105</v>
      </c>
      <c r="DE293" s="431">
        <f t="shared" si="257"/>
        <v>114</v>
      </c>
      <c r="DF293" s="428">
        <f t="shared" si="258"/>
        <v>96</v>
      </c>
      <c r="DG293" s="450">
        <v>15</v>
      </c>
      <c r="DH293" s="417">
        <v>11</v>
      </c>
      <c r="DI293" s="468">
        <v>13</v>
      </c>
      <c r="DJ293" s="432">
        <v>27</v>
      </c>
      <c r="DK293" s="417">
        <v>39</v>
      </c>
      <c r="DL293" s="419">
        <v>40</v>
      </c>
      <c r="DM293" s="432">
        <v>12</v>
      </c>
      <c r="DN293" s="417">
        <v>17</v>
      </c>
      <c r="DO293" s="468">
        <v>19</v>
      </c>
      <c r="DP293" s="430">
        <f t="shared" si="230"/>
        <v>155</v>
      </c>
      <c r="DQ293" s="431">
        <f t="shared" si="231"/>
        <v>126</v>
      </c>
      <c r="DR293" s="428">
        <f t="shared" si="232"/>
        <v>163</v>
      </c>
      <c r="DS293" s="499"/>
      <c r="DT293" s="417"/>
      <c r="DU293" s="197"/>
      <c r="DV293" s="402"/>
      <c r="DW293" s="669" t="b">
        <f t="shared" si="211"/>
        <v>0</v>
      </c>
      <c r="DX293" s="663" t="b">
        <f t="shared" si="212"/>
        <v>0</v>
      </c>
      <c r="DY293" s="666" t="b">
        <f t="shared" si="213"/>
        <v>1</v>
      </c>
      <c r="DZ293" s="663" t="b">
        <f t="shared" si="214"/>
        <v>0</v>
      </c>
      <c r="EA293" s="663" t="b">
        <f t="shared" si="215"/>
        <v>0</v>
      </c>
      <c r="EB293" s="666" t="b">
        <f t="shared" si="216"/>
        <v>1</v>
      </c>
      <c r="EC293" s="663" t="b">
        <f t="shared" si="217"/>
        <v>0</v>
      </c>
      <c r="ED293" s="663" t="b">
        <f t="shared" si="233"/>
        <v>0</v>
      </c>
      <c r="EE293" s="666" t="b">
        <f t="shared" si="218"/>
        <v>1</v>
      </c>
      <c r="EF293" s="665" t="b">
        <f t="shared" si="219"/>
        <v>1</v>
      </c>
      <c r="EG293" s="663" t="b">
        <f t="shared" si="220"/>
        <v>1</v>
      </c>
      <c r="EH293" s="666" t="b">
        <f t="shared" si="221"/>
        <v>1</v>
      </c>
      <c r="EI293" s="663" t="b">
        <f t="shared" si="222"/>
        <v>1</v>
      </c>
      <c r="EJ293" s="663" t="b">
        <f t="shared" si="223"/>
        <v>1</v>
      </c>
      <c r="EK293" s="666" t="b">
        <f t="shared" si="224"/>
        <v>1</v>
      </c>
      <c r="EL293" s="663" t="b">
        <f t="shared" si="225"/>
        <v>1</v>
      </c>
      <c r="EM293" s="663" t="b">
        <f t="shared" si="234"/>
        <v>0</v>
      </c>
      <c r="EN293" s="666" t="b">
        <f t="shared" si="226"/>
        <v>0</v>
      </c>
      <c r="EO293" s="401"/>
    </row>
    <row r="294" spans="1:145">
      <c r="A294" s="521" t="s">
        <v>749</v>
      </c>
      <c r="B294" s="522" t="s">
        <v>154</v>
      </c>
      <c r="C294" s="523">
        <v>162168</v>
      </c>
      <c r="D294" s="524">
        <v>10</v>
      </c>
      <c r="E294" s="414"/>
      <c r="F294" s="416"/>
      <c r="G294" s="416"/>
      <c r="H294" s="416"/>
      <c r="I294" s="417"/>
      <c r="J294" s="417"/>
      <c r="K294" s="419"/>
      <c r="L294" s="414"/>
      <c r="M294" s="416"/>
      <c r="N294" s="416"/>
      <c r="O294" s="448"/>
      <c r="P294" s="448"/>
      <c r="Q294" s="416"/>
      <c r="R294" s="416"/>
      <c r="S294" s="416"/>
      <c r="T294" s="416"/>
      <c r="U294" s="416"/>
      <c r="V294" s="417"/>
      <c r="W294" s="419"/>
      <c r="X294" s="414"/>
      <c r="Y294" s="416"/>
      <c r="Z294" s="416"/>
      <c r="AA294" s="448"/>
      <c r="AB294" s="448"/>
      <c r="AC294" s="416"/>
      <c r="AD294" s="416"/>
      <c r="AE294" s="416"/>
      <c r="AF294" s="416"/>
      <c r="AG294" s="416"/>
      <c r="AH294" s="417"/>
      <c r="AI294" s="419"/>
      <c r="AJ294" s="420" t="str">
        <f t="shared" si="235"/>
        <v xml:space="preserve"> </v>
      </c>
      <c r="AK294" s="421" t="str">
        <f t="shared" si="236"/>
        <v xml:space="preserve"> </v>
      </c>
      <c r="AL294" s="421" t="str">
        <f t="shared" si="237"/>
        <v xml:space="preserve"> </v>
      </c>
      <c r="AM294" s="421" t="str">
        <f t="shared" si="238"/>
        <v xml:space="preserve"> </v>
      </c>
      <c r="AN294" s="421" t="str">
        <f t="shared" si="239"/>
        <v xml:space="preserve"> </v>
      </c>
      <c r="AO294" s="421" t="str">
        <f t="shared" si="240"/>
        <v xml:space="preserve"> </v>
      </c>
      <c r="AP294" s="421" t="str">
        <f t="shared" si="241"/>
        <v xml:space="preserve"> </v>
      </c>
      <c r="AQ294" s="421" t="str">
        <f t="shared" si="242"/>
        <v xml:space="preserve"> </v>
      </c>
      <c r="AR294" s="421" t="str">
        <f t="shared" si="243"/>
        <v xml:space="preserve"> </v>
      </c>
      <c r="AS294" s="421" t="str">
        <f t="shared" si="244"/>
        <v xml:space="preserve"> </v>
      </c>
      <c r="AT294" s="421" t="str">
        <f t="shared" si="245"/>
        <v xml:space="preserve"> </v>
      </c>
      <c r="AU294" s="422" t="str">
        <f t="shared" si="246"/>
        <v xml:space="preserve"> </v>
      </c>
      <c r="AV294" s="423"/>
      <c r="AW294" s="417"/>
      <c r="AX294" s="419"/>
      <c r="AY294" s="414"/>
      <c r="AZ294" s="417"/>
      <c r="BA294" s="419"/>
      <c r="BB294" s="420" t="str">
        <f t="shared" si="247"/>
        <v xml:space="preserve"> </v>
      </c>
      <c r="BC294" s="421" t="str">
        <f t="shared" si="248"/>
        <v xml:space="preserve"> </v>
      </c>
      <c r="BD294" s="422" t="str">
        <f t="shared" si="249"/>
        <v xml:space="preserve"> </v>
      </c>
      <c r="BE294" s="176"/>
      <c r="BF294" s="417"/>
      <c r="BG294" s="419"/>
      <c r="BH294" s="178"/>
      <c r="BI294" s="417"/>
      <c r="BJ294" s="419"/>
      <c r="BK294" s="178"/>
      <c r="BL294" s="417"/>
      <c r="BM294" s="419"/>
      <c r="BN294" s="426" t="str">
        <f t="shared" si="227"/>
        <v/>
      </c>
      <c r="BO294" s="427" t="str">
        <f t="shared" si="228"/>
        <v/>
      </c>
      <c r="BP294" s="428" t="str">
        <f t="shared" si="229"/>
        <v/>
      </c>
      <c r="BQ294" s="178"/>
      <c r="BR294" s="417"/>
      <c r="BS294" s="419"/>
      <c r="BT294" s="233"/>
      <c r="BU294" s="201"/>
      <c r="BV294" s="201"/>
      <c r="BW294" s="417">
        <v>653</v>
      </c>
      <c r="BX294" s="417">
        <v>799</v>
      </c>
      <c r="BY294" s="419">
        <v>811</v>
      </c>
      <c r="BZ294" s="177">
        <v>186</v>
      </c>
      <c r="CA294" s="177">
        <v>225</v>
      </c>
      <c r="CB294" s="177">
        <v>269</v>
      </c>
      <c r="CC294" s="177">
        <v>296</v>
      </c>
      <c r="CD294" s="177">
        <v>272</v>
      </c>
      <c r="CE294" s="416">
        <v>376</v>
      </c>
      <c r="CF294" s="417">
        <v>406</v>
      </c>
      <c r="CG294" s="419">
        <v>376</v>
      </c>
      <c r="CH294" s="178"/>
      <c r="CI294" s="177"/>
      <c r="CJ294" s="177"/>
      <c r="CK294" s="177"/>
      <c r="CL294" s="177"/>
      <c r="CM294" s="177"/>
      <c r="CN294" s="417"/>
      <c r="CO294" s="419"/>
      <c r="CP294" s="421">
        <f t="shared" si="259"/>
        <v>186</v>
      </c>
      <c r="CQ294" s="421">
        <f t="shared" si="260"/>
        <v>225</v>
      </c>
      <c r="CR294" s="421">
        <f t="shared" si="250"/>
        <v>269</v>
      </c>
      <c r="CS294" s="421">
        <f t="shared" si="251"/>
        <v>296</v>
      </c>
      <c r="CT294" s="421">
        <f t="shared" si="252"/>
        <v>272</v>
      </c>
      <c r="CU294" s="421">
        <f t="shared" si="253"/>
        <v>376</v>
      </c>
      <c r="CV294" s="421">
        <f t="shared" si="254"/>
        <v>406</v>
      </c>
      <c r="CW294" s="429">
        <f t="shared" si="255"/>
        <v>376</v>
      </c>
      <c r="CX294" s="449">
        <v>207</v>
      </c>
      <c r="CY294" s="417">
        <v>219</v>
      </c>
      <c r="CZ294" s="419">
        <v>245</v>
      </c>
      <c r="DA294" s="432">
        <v>27</v>
      </c>
      <c r="DB294" s="417">
        <v>37</v>
      </c>
      <c r="DC294" s="419">
        <v>41</v>
      </c>
      <c r="DD294" s="430">
        <f t="shared" si="256"/>
        <v>142</v>
      </c>
      <c r="DE294" s="431">
        <f t="shared" si="257"/>
        <v>150</v>
      </c>
      <c r="DF294" s="428">
        <f t="shared" si="258"/>
        <v>90</v>
      </c>
      <c r="DG294" s="450">
        <v>21</v>
      </c>
      <c r="DH294" s="417">
        <v>39</v>
      </c>
      <c r="DI294" s="419">
        <v>48</v>
      </c>
      <c r="DJ294" s="432">
        <v>47</v>
      </c>
      <c r="DK294" s="417">
        <v>59</v>
      </c>
      <c r="DL294" s="419">
        <v>66</v>
      </c>
      <c r="DM294" s="432">
        <v>68</v>
      </c>
      <c r="DN294" s="417">
        <v>55</v>
      </c>
      <c r="DO294" s="419">
        <v>73</v>
      </c>
      <c r="DP294" s="430">
        <f t="shared" si="230"/>
        <v>160</v>
      </c>
      <c r="DQ294" s="431">
        <f t="shared" si="231"/>
        <v>119</v>
      </c>
      <c r="DR294" s="428">
        <f t="shared" si="232"/>
        <v>189</v>
      </c>
      <c r="DS294" s="499"/>
      <c r="DT294" s="417"/>
      <c r="DU294" s="197"/>
      <c r="DV294" s="402"/>
      <c r="DW294" s="669" t="b">
        <f t="shared" si="211"/>
        <v>0</v>
      </c>
      <c r="DX294" s="663" t="b">
        <f t="shared" si="212"/>
        <v>0</v>
      </c>
      <c r="DY294" s="666" t="b">
        <f t="shared" si="213"/>
        <v>1</v>
      </c>
      <c r="DZ294" s="663" t="b">
        <f t="shared" si="214"/>
        <v>0</v>
      </c>
      <c r="EA294" s="663" t="b">
        <f t="shared" si="215"/>
        <v>0</v>
      </c>
      <c r="EB294" s="666" t="b">
        <f t="shared" si="216"/>
        <v>1</v>
      </c>
      <c r="EC294" s="663" t="b">
        <f t="shared" si="217"/>
        <v>0</v>
      </c>
      <c r="ED294" s="663" t="b">
        <f t="shared" si="233"/>
        <v>0</v>
      </c>
      <c r="EE294" s="666" t="b">
        <f t="shared" si="218"/>
        <v>1</v>
      </c>
      <c r="EF294" s="665" t="b">
        <f t="shared" si="219"/>
        <v>1</v>
      </c>
      <c r="EG294" s="663" t="b">
        <f t="shared" si="220"/>
        <v>1</v>
      </c>
      <c r="EH294" s="666" t="b">
        <f t="shared" si="221"/>
        <v>1</v>
      </c>
      <c r="EI294" s="663" t="b">
        <f t="shared" si="222"/>
        <v>1</v>
      </c>
      <c r="EJ294" s="663" t="b">
        <f t="shared" si="223"/>
        <v>1</v>
      </c>
      <c r="EK294" s="666" t="b">
        <f t="shared" si="224"/>
        <v>1</v>
      </c>
      <c r="EL294" s="663" t="b">
        <f t="shared" si="225"/>
        <v>1</v>
      </c>
      <c r="EM294" s="663" t="b">
        <f t="shared" si="234"/>
        <v>0</v>
      </c>
      <c r="EN294" s="666" t="b">
        <f t="shared" si="226"/>
        <v>0</v>
      </c>
      <c r="EO294" s="401"/>
    </row>
    <row r="295" spans="1:145">
      <c r="A295" s="521" t="s">
        <v>749</v>
      </c>
      <c r="B295" s="522" t="s">
        <v>155</v>
      </c>
      <c r="C295" s="523">
        <v>162609</v>
      </c>
      <c r="D295" s="524">
        <v>10</v>
      </c>
      <c r="E295" s="414"/>
      <c r="F295" s="416"/>
      <c r="G295" s="416"/>
      <c r="H295" s="416"/>
      <c r="I295" s="417"/>
      <c r="J295" s="417"/>
      <c r="K295" s="419"/>
      <c r="L295" s="414"/>
      <c r="M295" s="416"/>
      <c r="N295" s="416"/>
      <c r="O295" s="448"/>
      <c r="P295" s="448"/>
      <c r="Q295" s="416"/>
      <c r="R295" s="416"/>
      <c r="S295" s="416"/>
      <c r="T295" s="416"/>
      <c r="U295" s="416"/>
      <c r="V295" s="417"/>
      <c r="W295" s="419"/>
      <c r="X295" s="414"/>
      <c r="Y295" s="416"/>
      <c r="Z295" s="416"/>
      <c r="AA295" s="448"/>
      <c r="AB295" s="448"/>
      <c r="AC295" s="416"/>
      <c r="AD295" s="416"/>
      <c r="AE295" s="416"/>
      <c r="AF295" s="416"/>
      <c r="AG295" s="416"/>
      <c r="AH295" s="417"/>
      <c r="AI295" s="419"/>
      <c r="AJ295" s="420" t="str">
        <f t="shared" si="235"/>
        <v xml:space="preserve"> </v>
      </c>
      <c r="AK295" s="421" t="str">
        <f t="shared" si="236"/>
        <v xml:space="preserve"> </v>
      </c>
      <c r="AL295" s="421" t="str">
        <f t="shared" si="237"/>
        <v xml:space="preserve"> </v>
      </c>
      <c r="AM295" s="421" t="str">
        <f t="shared" si="238"/>
        <v xml:space="preserve"> </v>
      </c>
      <c r="AN295" s="421" t="str">
        <f t="shared" si="239"/>
        <v xml:space="preserve"> </v>
      </c>
      <c r="AO295" s="421" t="str">
        <f t="shared" si="240"/>
        <v xml:space="preserve"> </v>
      </c>
      <c r="AP295" s="421" t="str">
        <f t="shared" si="241"/>
        <v xml:space="preserve"> </v>
      </c>
      <c r="AQ295" s="421" t="str">
        <f t="shared" si="242"/>
        <v xml:space="preserve"> </v>
      </c>
      <c r="AR295" s="421" t="str">
        <f t="shared" si="243"/>
        <v xml:space="preserve"> </v>
      </c>
      <c r="AS295" s="421" t="str">
        <f t="shared" si="244"/>
        <v xml:space="preserve"> </v>
      </c>
      <c r="AT295" s="421" t="str">
        <f t="shared" si="245"/>
        <v xml:space="preserve"> </v>
      </c>
      <c r="AU295" s="422" t="str">
        <f t="shared" si="246"/>
        <v xml:space="preserve"> </v>
      </c>
      <c r="AV295" s="423"/>
      <c r="AW295" s="417"/>
      <c r="AX295" s="419"/>
      <c r="AY295" s="414"/>
      <c r="AZ295" s="417"/>
      <c r="BA295" s="419"/>
      <c r="BB295" s="420" t="str">
        <f t="shared" si="247"/>
        <v xml:space="preserve"> </v>
      </c>
      <c r="BC295" s="421" t="str">
        <f t="shared" si="248"/>
        <v xml:space="preserve"> </v>
      </c>
      <c r="BD295" s="422" t="str">
        <f t="shared" si="249"/>
        <v xml:space="preserve"> </v>
      </c>
      <c r="BE295" s="176"/>
      <c r="BF295" s="417"/>
      <c r="BG295" s="419"/>
      <c r="BH295" s="178"/>
      <c r="BI295" s="417"/>
      <c r="BJ295" s="419"/>
      <c r="BK295" s="178"/>
      <c r="BL295" s="417"/>
      <c r="BM295" s="419"/>
      <c r="BN295" s="426" t="str">
        <f t="shared" si="227"/>
        <v/>
      </c>
      <c r="BO295" s="427" t="str">
        <f t="shared" si="228"/>
        <v/>
      </c>
      <c r="BP295" s="428" t="str">
        <f t="shared" si="229"/>
        <v/>
      </c>
      <c r="BQ295" s="178"/>
      <c r="BR295" s="417"/>
      <c r="BS295" s="419"/>
      <c r="BT295" s="233"/>
      <c r="BU295" s="201"/>
      <c r="BV295" s="201"/>
      <c r="BW295" s="417">
        <v>389</v>
      </c>
      <c r="BX295" s="417">
        <v>375</v>
      </c>
      <c r="BY295" s="419">
        <v>359</v>
      </c>
      <c r="BZ295" s="177">
        <v>121</v>
      </c>
      <c r="CA295" s="177">
        <v>125</v>
      </c>
      <c r="CB295" s="177">
        <v>120</v>
      </c>
      <c r="CC295" s="177">
        <v>145</v>
      </c>
      <c r="CD295" s="177">
        <v>179</v>
      </c>
      <c r="CE295" s="416">
        <v>224</v>
      </c>
      <c r="CF295" s="417">
        <v>233</v>
      </c>
      <c r="CG295" s="419">
        <v>235</v>
      </c>
      <c r="CH295" s="178"/>
      <c r="CI295" s="177"/>
      <c r="CJ295" s="177"/>
      <c r="CK295" s="177"/>
      <c r="CL295" s="177"/>
      <c r="CM295" s="177"/>
      <c r="CN295" s="417"/>
      <c r="CO295" s="419"/>
      <c r="CP295" s="421">
        <f t="shared" si="259"/>
        <v>121</v>
      </c>
      <c r="CQ295" s="421">
        <f t="shared" si="260"/>
        <v>125</v>
      </c>
      <c r="CR295" s="421">
        <f t="shared" si="250"/>
        <v>120</v>
      </c>
      <c r="CS295" s="421">
        <f t="shared" si="251"/>
        <v>145</v>
      </c>
      <c r="CT295" s="421">
        <f t="shared" si="252"/>
        <v>179</v>
      </c>
      <c r="CU295" s="421">
        <f t="shared" si="253"/>
        <v>224</v>
      </c>
      <c r="CV295" s="421">
        <f t="shared" si="254"/>
        <v>233</v>
      </c>
      <c r="CW295" s="429">
        <f t="shared" si="255"/>
        <v>235</v>
      </c>
      <c r="CX295" s="449">
        <v>126</v>
      </c>
      <c r="CY295" s="417">
        <v>130</v>
      </c>
      <c r="CZ295" s="419">
        <v>131</v>
      </c>
      <c r="DA295" s="432">
        <v>3</v>
      </c>
      <c r="DB295" s="417">
        <v>12</v>
      </c>
      <c r="DC295" s="419">
        <v>28</v>
      </c>
      <c r="DD295" s="430">
        <f t="shared" si="256"/>
        <v>95</v>
      </c>
      <c r="DE295" s="431">
        <f t="shared" si="257"/>
        <v>91</v>
      </c>
      <c r="DF295" s="428">
        <f t="shared" si="258"/>
        <v>76</v>
      </c>
      <c r="DG295" s="450">
        <v>33</v>
      </c>
      <c r="DH295" s="417">
        <v>37</v>
      </c>
      <c r="DI295" s="419">
        <v>52</v>
      </c>
      <c r="DJ295" s="432">
        <v>8</v>
      </c>
      <c r="DK295" s="417">
        <v>16</v>
      </c>
      <c r="DL295" s="419">
        <v>13</v>
      </c>
      <c r="DM295" s="432">
        <v>22</v>
      </c>
      <c r="DN295" s="417">
        <v>23</v>
      </c>
      <c r="DO295" s="419">
        <v>24</v>
      </c>
      <c r="DP295" s="430">
        <f t="shared" si="230"/>
        <v>82</v>
      </c>
      <c r="DQ295" s="431">
        <f t="shared" si="231"/>
        <v>103</v>
      </c>
      <c r="DR295" s="428">
        <f t="shared" si="232"/>
        <v>135</v>
      </c>
      <c r="DS295" s="499"/>
      <c r="DT295" s="417"/>
      <c r="DU295" s="197"/>
      <c r="DV295" s="402"/>
      <c r="DW295" s="669" t="b">
        <f t="shared" si="211"/>
        <v>0</v>
      </c>
      <c r="DX295" s="663" t="b">
        <f t="shared" si="212"/>
        <v>0</v>
      </c>
      <c r="DY295" s="666" t="b">
        <f t="shared" si="213"/>
        <v>1</v>
      </c>
      <c r="DZ295" s="663" t="b">
        <f t="shared" si="214"/>
        <v>0</v>
      </c>
      <c r="EA295" s="663" t="b">
        <f t="shared" si="215"/>
        <v>0</v>
      </c>
      <c r="EB295" s="666" t="b">
        <f t="shared" si="216"/>
        <v>1</v>
      </c>
      <c r="EC295" s="663" t="b">
        <f t="shared" si="217"/>
        <v>0</v>
      </c>
      <c r="ED295" s="663" t="b">
        <f t="shared" si="233"/>
        <v>0</v>
      </c>
      <c r="EE295" s="666" t="b">
        <f t="shared" si="218"/>
        <v>1</v>
      </c>
      <c r="EF295" s="665" t="b">
        <f t="shared" si="219"/>
        <v>1</v>
      </c>
      <c r="EG295" s="663" t="b">
        <f t="shared" si="220"/>
        <v>1</v>
      </c>
      <c r="EH295" s="666" t="b">
        <f t="shared" si="221"/>
        <v>1</v>
      </c>
      <c r="EI295" s="663" t="b">
        <f t="shared" si="222"/>
        <v>1</v>
      </c>
      <c r="EJ295" s="663" t="b">
        <f t="shared" si="223"/>
        <v>1</v>
      </c>
      <c r="EK295" s="666" t="b">
        <f t="shared" si="224"/>
        <v>1</v>
      </c>
      <c r="EL295" s="663" t="b">
        <f t="shared" si="225"/>
        <v>1</v>
      </c>
      <c r="EM295" s="663" t="b">
        <f t="shared" si="234"/>
        <v>0</v>
      </c>
      <c r="EN295" s="666" t="b">
        <f t="shared" si="226"/>
        <v>0</v>
      </c>
      <c r="EO295" s="401"/>
    </row>
    <row r="296" spans="1:145">
      <c r="A296" s="521" t="s">
        <v>749</v>
      </c>
      <c r="B296" s="527" t="s">
        <v>157</v>
      </c>
      <c r="C296" s="523">
        <v>164313</v>
      </c>
      <c r="D296" s="524">
        <v>10</v>
      </c>
      <c r="E296" s="414"/>
      <c r="F296" s="416"/>
      <c r="G296" s="416"/>
      <c r="H296" s="416"/>
      <c r="I296" s="417"/>
      <c r="J296" s="417"/>
      <c r="K296" s="419"/>
      <c r="L296" s="414"/>
      <c r="M296" s="416"/>
      <c r="N296" s="416"/>
      <c r="O296" s="448"/>
      <c r="P296" s="448"/>
      <c r="Q296" s="416"/>
      <c r="R296" s="416"/>
      <c r="S296" s="416"/>
      <c r="T296" s="416"/>
      <c r="U296" s="416"/>
      <c r="V296" s="417"/>
      <c r="W296" s="419"/>
      <c r="X296" s="414"/>
      <c r="Y296" s="416"/>
      <c r="Z296" s="416"/>
      <c r="AA296" s="448"/>
      <c r="AB296" s="448"/>
      <c r="AC296" s="416"/>
      <c r="AD296" s="416"/>
      <c r="AE296" s="416"/>
      <c r="AF296" s="416"/>
      <c r="AG296" s="416"/>
      <c r="AH296" s="417"/>
      <c r="AI296" s="419"/>
      <c r="AJ296" s="420" t="str">
        <f t="shared" si="235"/>
        <v xml:space="preserve"> </v>
      </c>
      <c r="AK296" s="421" t="str">
        <f t="shared" si="236"/>
        <v xml:space="preserve"> </v>
      </c>
      <c r="AL296" s="421" t="str">
        <f t="shared" si="237"/>
        <v xml:space="preserve"> </v>
      </c>
      <c r="AM296" s="421" t="str">
        <f t="shared" si="238"/>
        <v xml:space="preserve"> </v>
      </c>
      <c r="AN296" s="421" t="str">
        <f t="shared" si="239"/>
        <v xml:space="preserve"> </v>
      </c>
      <c r="AO296" s="421" t="str">
        <f t="shared" si="240"/>
        <v xml:space="preserve"> </v>
      </c>
      <c r="AP296" s="421" t="str">
        <f t="shared" si="241"/>
        <v xml:space="preserve"> </v>
      </c>
      <c r="AQ296" s="421" t="str">
        <f t="shared" si="242"/>
        <v xml:space="preserve"> </v>
      </c>
      <c r="AR296" s="421" t="str">
        <f t="shared" si="243"/>
        <v xml:space="preserve"> </v>
      </c>
      <c r="AS296" s="421" t="str">
        <f t="shared" si="244"/>
        <v xml:space="preserve"> </v>
      </c>
      <c r="AT296" s="421" t="str">
        <f t="shared" si="245"/>
        <v xml:space="preserve"> </v>
      </c>
      <c r="AU296" s="422" t="str">
        <f t="shared" si="246"/>
        <v xml:space="preserve"> </v>
      </c>
      <c r="AV296" s="423"/>
      <c r="AW296" s="417"/>
      <c r="AX296" s="419"/>
      <c r="AY296" s="414"/>
      <c r="AZ296" s="417"/>
      <c r="BA296" s="419"/>
      <c r="BB296" s="420" t="str">
        <f t="shared" si="247"/>
        <v xml:space="preserve"> </v>
      </c>
      <c r="BC296" s="421" t="str">
        <f t="shared" si="248"/>
        <v xml:space="preserve"> </v>
      </c>
      <c r="BD296" s="422" t="str">
        <f t="shared" si="249"/>
        <v xml:space="preserve"> </v>
      </c>
      <c r="BE296" s="176"/>
      <c r="BF296" s="417"/>
      <c r="BG296" s="419"/>
      <c r="BH296" s="178"/>
      <c r="BI296" s="417"/>
      <c r="BJ296" s="419"/>
      <c r="BK296" s="178"/>
      <c r="BL296" s="417"/>
      <c r="BM296" s="419"/>
      <c r="BN296" s="426" t="str">
        <f t="shared" si="227"/>
        <v/>
      </c>
      <c r="BO296" s="427" t="str">
        <f t="shared" si="228"/>
        <v/>
      </c>
      <c r="BP296" s="428" t="str">
        <f t="shared" si="229"/>
        <v/>
      </c>
      <c r="BQ296" s="178"/>
      <c r="BR296" s="417"/>
      <c r="BS296" s="419"/>
      <c r="BT296" s="233"/>
      <c r="BU296" s="201"/>
      <c r="BV296" s="201"/>
      <c r="BW296" s="417">
        <v>1049</v>
      </c>
      <c r="BX296" s="417">
        <v>1097</v>
      </c>
      <c r="BY296" s="419">
        <v>1204</v>
      </c>
      <c r="BZ296" s="177">
        <v>248</v>
      </c>
      <c r="CA296" s="177">
        <v>240</v>
      </c>
      <c r="CB296" s="177">
        <v>282</v>
      </c>
      <c r="CC296" s="177">
        <v>321</v>
      </c>
      <c r="CD296" s="177">
        <v>361</v>
      </c>
      <c r="CE296" s="416">
        <v>411</v>
      </c>
      <c r="CF296" s="417">
        <v>401</v>
      </c>
      <c r="CG296" s="419">
        <v>447</v>
      </c>
      <c r="CH296" s="178"/>
      <c r="CI296" s="177"/>
      <c r="CJ296" s="177"/>
      <c r="CK296" s="177"/>
      <c r="CL296" s="177"/>
      <c r="CM296" s="177"/>
      <c r="CN296" s="417"/>
      <c r="CO296" s="419"/>
      <c r="CP296" s="421">
        <f t="shared" si="259"/>
        <v>248</v>
      </c>
      <c r="CQ296" s="421">
        <f t="shared" si="260"/>
        <v>240</v>
      </c>
      <c r="CR296" s="421">
        <f t="shared" si="250"/>
        <v>282</v>
      </c>
      <c r="CS296" s="421">
        <f t="shared" si="251"/>
        <v>321</v>
      </c>
      <c r="CT296" s="421">
        <f t="shared" si="252"/>
        <v>361</v>
      </c>
      <c r="CU296" s="421">
        <f t="shared" si="253"/>
        <v>411</v>
      </c>
      <c r="CV296" s="421">
        <f t="shared" si="254"/>
        <v>401</v>
      </c>
      <c r="CW296" s="429">
        <f t="shared" si="255"/>
        <v>447</v>
      </c>
      <c r="CX296" s="449">
        <v>212</v>
      </c>
      <c r="CY296" s="417">
        <v>215</v>
      </c>
      <c r="CZ296" s="419">
        <v>260</v>
      </c>
      <c r="DA296" s="432">
        <v>45</v>
      </c>
      <c r="DB296" s="417">
        <v>46</v>
      </c>
      <c r="DC296" s="419">
        <v>46</v>
      </c>
      <c r="DD296" s="430">
        <f t="shared" si="256"/>
        <v>154</v>
      </c>
      <c r="DE296" s="431">
        <f t="shared" si="257"/>
        <v>140</v>
      </c>
      <c r="DF296" s="428">
        <f t="shared" si="258"/>
        <v>141</v>
      </c>
      <c r="DG296" s="450">
        <v>23</v>
      </c>
      <c r="DH296" s="417">
        <v>58</v>
      </c>
      <c r="DI296" s="419">
        <v>63</v>
      </c>
      <c r="DJ296" s="432">
        <v>33</v>
      </c>
      <c r="DK296" s="417">
        <v>69</v>
      </c>
      <c r="DL296" s="419">
        <v>61</v>
      </c>
      <c r="DM296" s="432">
        <v>83</v>
      </c>
      <c r="DN296" s="417">
        <v>96</v>
      </c>
      <c r="DO296" s="419">
        <v>96</v>
      </c>
      <c r="DP296" s="430">
        <f t="shared" si="230"/>
        <v>182</v>
      </c>
      <c r="DQ296" s="431">
        <f t="shared" si="231"/>
        <v>138</v>
      </c>
      <c r="DR296" s="428">
        <f t="shared" si="232"/>
        <v>191</v>
      </c>
      <c r="DS296" s="499"/>
      <c r="DT296" s="417"/>
      <c r="DU296" s="197"/>
      <c r="DV296" s="402"/>
      <c r="DW296" s="669" t="b">
        <f t="shared" si="211"/>
        <v>0</v>
      </c>
      <c r="DX296" s="663" t="b">
        <f t="shared" si="212"/>
        <v>0</v>
      </c>
      <c r="DY296" s="666" t="b">
        <f t="shared" si="213"/>
        <v>1</v>
      </c>
      <c r="DZ296" s="663" t="b">
        <f t="shared" si="214"/>
        <v>0</v>
      </c>
      <c r="EA296" s="663" t="b">
        <f t="shared" si="215"/>
        <v>0</v>
      </c>
      <c r="EB296" s="666" t="b">
        <f t="shared" si="216"/>
        <v>1</v>
      </c>
      <c r="EC296" s="663" t="b">
        <f t="shared" si="217"/>
        <v>0</v>
      </c>
      <c r="ED296" s="663" t="b">
        <f t="shared" si="233"/>
        <v>0</v>
      </c>
      <c r="EE296" s="666" t="b">
        <f t="shared" si="218"/>
        <v>1</v>
      </c>
      <c r="EF296" s="665" t="b">
        <f t="shared" si="219"/>
        <v>1</v>
      </c>
      <c r="EG296" s="663" t="b">
        <f t="shared" si="220"/>
        <v>1</v>
      </c>
      <c r="EH296" s="666" t="b">
        <f t="shared" si="221"/>
        <v>1</v>
      </c>
      <c r="EI296" s="663" t="b">
        <f t="shared" si="222"/>
        <v>1</v>
      </c>
      <c r="EJ296" s="663" t="b">
        <f t="shared" si="223"/>
        <v>1</v>
      </c>
      <c r="EK296" s="666" t="b">
        <f t="shared" si="224"/>
        <v>1</v>
      </c>
      <c r="EL296" s="663" t="b">
        <f t="shared" si="225"/>
        <v>1</v>
      </c>
      <c r="EM296" s="663" t="b">
        <f t="shared" si="234"/>
        <v>0</v>
      </c>
      <c r="EN296" s="666" t="b">
        <f t="shared" si="226"/>
        <v>0</v>
      </c>
      <c r="EO296" s="401"/>
    </row>
    <row r="297" spans="1:145">
      <c r="A297" s="528" t="s">
        <v>582</v>
      </c>
      <c r="B297" s="529" t="s">
        <v>583</v>
      </c>
      <c r="C297" s="530">
        <v>176080</v>
      </c>
      <c r="D297" s="464">
        <v>1</v>
      </c>
      <c r="E297" s="414">
        <v>3351</v>
      </c>
      <c r="F297" s="416">
        <v>3167</v>
      </c>
      <c r="G297" s="416">
        <v>3301</v>
      </c>
      <c r="H297" s="416">
        <v>3394</v>
      </c>
      <c r="I297" s="531">
        <v>3358</v>
      </c>
      <c r="J297" s="531">
        <v>3800</v>
      </c>
      <c r="K297" s="532">
        <v>4011</v>
      </c>
      <c r="L297" s="414">
        <v>2018</v>
      </c>
      <c r="M297" s="416">
        <v>1933</v>
      </c>
      <c r="N297" s="416">
        <v>2038</v>
      </c>
      <c r="O297" s="533">
        <v>2064</v>
      </c>
      <c r="P297" s="533">
        <v>1837</v>
      </c>
      <c r="Q297" s="416">
        <v>1747</v>
      </c>
      <c r="R297" s="416">
        <v>1668</v>
      </c>
      <c r="S297" s="416">
        <v>1743</v>
      </c>
      <c r="T297" s="416">
        <v>1955</v>
      </c>
      <c r="U297" s="416">
        <v>1904</v>
      </c>
      <c r="V297" s="531">
        <v>2273</v>
      </c>
      <c r="W297" s="532">
        <v>2478</v>
      </c>
      <c r="X297" s="414">
        <v>2</v>
      </c>
      <c r="Y297" s="416">
        <v>4</v>
      </c>
      <c r="Z297" s="416">
        <v>5</v>
      </c>
      <c r="AA297" s="533">
        <v>9</v>
      </c>
      <c r="AB297" s="533">
        <v>11</v>
      </c>
      <c r="AC297" s="416">
        <v>1</v>
      </c>
      <c r="AD297" s="416">
        <v>1</v>
      </c>
      <c r="AE297" s="416">
        <v>3</v>
      </c>
      <c r="AF297" s="416">
        <v>2</v>
      </c>
      <c r="AG297" s="416">
        <v>2</v>
      </c>
      <c r="AH297" s="531">
        <v>0</v>
      </c>
      <c r="AI297" s="532">
        <v>2</v>
      </c>
      <c r="AJ297" s="420">
        <f t="shared" si="235"/>
        <v>2016</v>
      </c>
      <c r="AK297" s="421">
        <f t="shared" si="236"/>
        <v>1929</v>
      </c>
      <c r="AL297" s="421">
        <f t="shared" si="237"/>
        <v>2033</v>
      </c>
      <c r="AM297" s="421">
        <f t="shared" si="238"/>
        <v>2055</v>
      </c>
      <c r="AN297" s="421">
        <f t="shared" si="239"/>
        <v>1826</v>
      </c>
      <c r="AO297" s="421">
        <f t="shared" si="240"/>
        <v>1746</v>
      </c>
      <c r="AP297" s="421">
        <f t="shared" si="241"/>
        <v>1667</v>
      </c>
      <c r="AQ297" s="421">
        <f t="shared" si="242"/>
        <v>1740</v>
      </c>
      <c r="AR297" s="421">
        <f t="shared" si="243"/>
        <v>1953</v>
      </c>
      <c r="AS297" s="421">
        <f t="shared" si="244"/>
        <v>1902</v>
      </c>
      <c r="AT297" s="421">
        <f t="shared" si="245"/>
        <v>2273</v>
      </c>
      <c r="AU297" s="422">
        <f t="shared" si="246"/>
        <v>2476</v>
      </c>
      <c r="AV297" s="423">
        <v>1588</v>
      </c>
      <c r="AW297" s="531">
        <v>1920</v>
      </c>
      <c r="AX297" s="532">
        <v>2027</v>
      </c>
      <c r="AY297" s="414"/>
      <c r="AZ297" s="531"/>
      <c r="BA297" s="532"/>
      <c r="BB297" s="420">
        <f t="shared" si="247"/>
        <v>314</v>
      </c>
      <c r="BC297" s="421">
        <f t="shared" si="248"/>
        <v>353</v>
      </c>
      <c r="BD297" s="422">
        <f t="shared" si="249"/>
        <v>449</v>
      </c>
      <c r="BE297" s="176">
        <v>1062</v>
      </c>
      <c r="BF297" s="531">
        <v>1040</v>
      </c>
      <c r="BG297" s="532">
        <v>1018</v>
      </c>
      <c r="BH297" s="178">
        <v>73</v>
      </c>
      <c r="BI297" s="531">
        <v>67</v>
      </c>
      <c r="BJ297" s="532">
        <v>41</v>
      </c>
      <c r="BK297" s="178"/>
      <c r="BL297" s="531"/>
      <c r="BM297" s="532"/>
      <c r="BN297" s="426">
        <f t="shared" si="227"/>
        <v>691</v>
      </c>
      <c r="BO297" s="427">
        <f t="shared" si="228"/>
        <v>639</v>
      </c>
      <c r="BP297" s="428">
        <f t="shared" si="229"/>
        <v>608</v>
      </c>
      <c r="BQ297" s="178">
        <v>1164</v>
      </c>
      <c r="BR297" s="531">
        <v>1143</v>
      </c>
      <c r="BS297" s="532">
        <v>1217</v>
      </c>
      <c r="BT297" s="198"/>
      <c r="BU297" s="177"/>
      <c r="BV297" s="177"/>
      <c r="BW297" s="531"/>
      <c r="BX297" s="531"/>
      <c r="BY297" s="532"/>
      <c r="BZ297" s="178"/>
      <c r="CA297" s="177"/>
      <c r="CB297" s="177"/>
      <c r="CC297" s="177"/>
      <c r="CD297" s="177"/>
      <c r="CE297" s="177"/>
      <c r="CF297" s="531"/>
      <c r="CG297" s="532"/>
      <c r="CH297" s="178"/>
      <c r="CI297" s="177"/>
      <c r="CJ297" s="177"/>
      <c r="CK297" s="177"/>
      <c r="CL297" s="177"/>
      <c r="CM297" s="177"/>
      <c r="CN297" s="531"/>
      <c r="CO297" s="532"/>
      <c r="CP297" s="420"/>
      <c r="CQ297" s="421"/>
      <c r="CR297" s="421" t="str">
        <f t="shared" si="250"/>
        <v/>
      </c>
      <c r="CS297" s="421" t="str">
        <f t="shared" si="251"/>
        <v/>
      </c>
      <c r="CT297" s="421" t="str">
        <f t="shared" si="252"/>
        <v/>
      </c>
      <c r="CU297" s="421" t="str">
        <f t="shared" si="253"/>
        <v/>
      </c>
      <c r="CV297" s="421" t="str">
        <f t="shared" si="254"/>
        <v/>
      </c>
      <c r="CW297" s="429" t="str">
        <f t="shared" si="255"/>
        <v/>
      </c>
      <c r="CX297" s="449"/>
      <c r="CY297" s="531"/>
      <c r="CZ297" s="532"/>
      <c r="DA297" s="432"/>
      <c r="DB297" s="531"/>
      <c r="DC297" s="532"/>
      <c r="DD297" s="430" t="str">
        <f t="shared" si="256"/>
        <v/>
      </c>
      <c r="DE297" s="431" t="str">
        <f t="shared" si="257"/>
        <v/>
      </c>
      <c r="DF297" s="428" t="str">
        <f t="shared" si="258"/>
        <v/>
      </c>
      <c r="DG297" s="450"/>
      <c r="DH297" s="531"/>
      <c r="DI297" s="532"/>
      <c r="DJ297" s="432"/>
      <c r="DK297" s="531"/>
      <c r="DL297" s="532"/>
      <c r="DM297" s="432"/>
      <c r="DN297" s="531"/>
      <c r="DO297" s="532"/>
      <c r="DP297" s="430" t="str">
        <f t="shared" si="230"/>
        <v/>
      </c>
      <c r="DQ297" s="431" t="str">
        <f t="shared" si="231"/>
        <v/>
      </c>
      <c r="DR297" s="428" t="str">
        <f t="shared" si="232"/>
        <v/>
      </c>
      <c r="DS297" s="432"/>
      <c r="DT297" s="531"/>
      <c r="DU297" s="897"/>
      <c r="DV297" s="403"/>
      <c r="DW297" s="669" t="b">
        <f t="shared" si="211"/>
        <v>1</v>
      </c>
      <c r="DX297" s="663" t="b">
        <f t="shared" si="212"/>
        <v>1</v>
      </c>
      <c r="DY297" s="666" t="b">
        <f t="shared" si="213"/>
        <v>1</v>
      </c>
      <c r="DZ297" s="663" t="b">
        <f t="shared" si="214"/>
        <v>1</v>
      </c>
      <c r="EA297" s="663" t="b">
        <f t="shared" si="215"/>
        <v>1</v>
      </c>
      <c r="EB297" s="666" t="b">
        <f t="shared" si="216"/>
        <v>1</v>
      </c>
      <c r="EC297" s="663" t="b">
        <f t="shared" si="217"/>
        <v>1</v>
      </c>
      <c r="ED297" s="663" t="b">
        <f t="shared" si="233"/>
        <v>1</v>
      </c>
      <c r="EE297" s="666" t="b">
        <f t="shared" si="218"/>
        <v>1</v>
      </c>
      <c r="EF297" s="665" t="b">
        <f t="shared" si="219"/>
        <v>0</v>
      </c>
      <c r="EG297" s="663" t="b">
        <f t="shared" si="220"/>
        <v>0</v>
      </c>
      <c r="EH297" s="666" t="b">
        <f t="shared" si="221"/>
        <v>1</v>
      </c>
      <c r="EI297" s="663" t="b">
        <f t="shared" si="222"/>
        <v>0</v>
      </c>
      <c r="EJ297" s="663" t="b">
        <f t="shared" si="223"/>
        <v>0</v>
      </c>
      <c r="EK297" s="666" t="b">
        <f t="shared" si="224"/>
        <v>1</v>
      </c>
      <c r="EL297" s="663" t="b">
        <f t="shared" si="225"/>
        <v>0</v>
      </c>
      <c r="EM297" s="663" t="b">
        <f t="shared" si="234"/>
        <v>0</v>
      </c>
      <c r="EN297" s="666" t="b">
        <f t="shared" si="226"/>
        <v>1</v>
      </c>
      <c r="EO297" s="403"/>
    </row>
    <row r="298" spans="1:145">
      <c r="A298" s="528" t="s">
        <v>582</v>
      </c>
      <c r="B298" s="534" t="s">
        <v>584</v>
      </c>
      <c r="C298" s="528">
        <v>176372</v>
      </c>
      <c r="D298" s="528">
        <v>1</v>
      </c>
      <c r="E298" s="414">
        <v>3538</v>
      </c>
      <c r="F298" s="416">
        <v>3095</v>
      </c>
      <c r="G298" s="416">
        <v>3201</v>
      </c>
      <c r="H298" s="416">
        <v>2980</v>
      </c>
      <c r="I298" s="531">
        <v>3104</v>
      </c>
      <c r="J298" s="531">
        <v>2996</v>
      </c>
      <c r="K298" s="532">
        <v>3169</v>
      </c>
      <c r="L298" s="414">
        <v>1314</v>
      </c>
      <c r="M298" s="416">
        <v>1237</v>
      </c>
      <c r="N298" s="416">
        <v>1219</v>
      </c>
      <c r="O298" s="533">
        <v>1266</v>
      </c>
      <c r="P298" s="533">
        <v>1383</v>
      </c>
      <c r="Q298" s="416">
        <v>1539</v>
      </c>
      <c r="R298" s="416">
        <v>1376</v>
      </c>
      <c r="S298" s="416">
        <v>1460</v>
      </c>
      <c r="T298" s="416">
        <v>1332</v>
      </c>
      <c r="U298" s="416">
        <v>1563</v>
      </c>
      <c r="V298" s="531">
        <v>1382</v>
      </c>
      <c r="W298" s="532">
        <v>1512</v>
      </c>
      <c r="X298" s="414">
        <v>0</v>
      </c>
      <c r="Y298" s="416"/>
      <c r="Z298" s="416"/>
      <c r="AA298" s="533">
        <v>0</v>
      </c>
      <c r="AB298" s="533">
        <v>0</v>
      </c>
      <c r="AC298" s="416">
        <v>4</v>
      </c>
      <c r="AD298" s="416">
        <v>2</v>
      </c>
      <c r="AE298" s="416">
        <v>2</v>
      </c>
      <c r="AF298" s="416">
        <v>1</v>
      </c>
      <c r="AG298" s="416">
        <v>0</v>
      </c>
      <c r="AH298" s="531">
        <v>1</v>
      </c>
      <c r="AI298" s="532">
        <v>0</v>
      </c>
      <c r="AJ298" s="420">
        <f t="shared" si="235"/>
        <v>1314</v>
      </c>
      <c r="AK298" s="421">
        <f t="shared" si="236"/>
        <v>1237</v>
      </c>
      <c r="AL298" s="421">
        <f t="shared" si="237"/>
        <v>1219</v>
      </c>
      <c r="AM298" s="421">
        <f t="shared" si="238"/>
        <v>1266</v>
      </c>
      <c r="AN298" s="421">
        <f t="shared" si="239"/>
        <v>1383</v>
      </c>
      <c r="AO298" s="421">
        <f t="shared" si="240"/>
        <v>1535</v>
      </c>
      <c r="AP298" s="421">
        <f t="shared" si="241"/>
        <v>1374</v>
      </c>
      <c r="AQ298" s="421">
        <f t="shared" si="242"/>
        <v>1458</v>
      </c>
      <c r="AR298" s="421">
        <f t="shared" si="243"/>
        <v>1331</v>
      </c>
      <c r="AS298" s="421">
        <f t="shared" si="244"/>
        <v>1563</v>
      </c>
      <c r="AT298" s="421">
        <f t="shared" si="245"/>
        <v>1381</v>
      </c>
      <c r="AU298" s="422">
        <f t="shared" si="246"/>
        <v>1512</v>
      </c>
      <c r="AV298" s="423">
        <v>1147</v>
      </c>
      <c r="AW298" s="531">
        <v>992</v>
      </c>
      <c r="AX298" s="532">
        <v>1114</v>
      </c>
      <c r="AY298" s="414"/>
      <c r="AZ298" s="531"/>
      <c r="BA298" s="532"/>
      <c r="BB298" s="420">
        <f t="shared" si="247"/>
        <v>416</v>
      </c>
      <c r="BC298" s="421">
        <f t="shared" si="248"/>
        <v>389</v>
      </c>
      <c r="BD298" s="422">
        <f t="shared" si="249"/>
        <v>398</v>
      </c>
      <c r="BE298" s="176">
        <v>639</v>
      </c>
      <c r="BF298" s="531">
        <v>671</v>
      </c>
      <c r="BG298" s="532">
        <v>635</v>
      </c>
      <c r="BH298" s="178">
        <v>86</v>
      </c>
      <c r="BI298" s="531">
        <v>103</v>
      </c>
      <c r="BJ298" s="532">
        <v>93</v>
      </c>
      <c r="BK298" s="178"/>
      <c r="BL298" s="531"/>
      <c r="BM298" s="532"/>
      <c r="BN298" s="426">
        <f t="shared" si="227"/>
        <v>658</v>
      </c>
      <c r="BO298" s="427">
        <f t="shared" si="228"/>
        <v>761</v>
      </c>
      <c r="BP298" s="428">
        <f t="shared" si="229"/>
        <v>646</v>
      </c>
      <c r="BQ298" s="178">
        <v>643</v>
      </c>
      <c r="BR298" s="531">
        <v>664</v>
      </c>
      <c r="BS298" s="532">
        <v>630</v>
      </c>
      <c r="BT298" s="198"/>
      <c r="BU298" s="177"/>
      <c r="BV298" s="177"/>
      <c r="BW298" s="531"/>
      <c r="BX298" s="531"/>
      <c r="BY298" s="532"/>
      <c r="BZ298" s="178"/>
      <c r="CA298" s="177"/>
      <c r="CB298" s="177"/>
      <c r="CC298" s="177"/>
      <c r="CD298" s="177"/>
      <c r="CE298" s="177"/>
      <c r="CF298" s="531"/>
      <c r="CG298" s="532"/>
      <c r="CH298" s="178"/>
      <c r="CI298" s="177"/>
      <c r="CJ298" s="177"/>
      <c r="CK298" s="177"/>
      <c r="CL298" s="177"/>
      <c r="CM298" s="177"/>
      <c r="CN298" s="531"/>
      <c r="CO298" s="532"/>
      <c r="CP298" s="420"/>
      <c r="CQ298" s="421"/>
      <c r="CR298" s="421" t="str">
        <f t="shared" si="250"/>
        <v/>
      </c>
      <c r="CS298" s="421" t="str">
        <f t="shared" si="251"/>
        <v/>
      </c>
      <c r="CT298" s="421" t="str">
        <f t="shared" si="252"/>
        <v/>
      </c>
      <c r="CU298" s="421" t="str">
        <f t="shared" si="253"/>
        <v/>
      </c>
      <c r="CV298" s="421" t="str">
        <f t="shared" si="254"/>
        <v/>
      </c>
      <c r="CW298" s="429" t="str">
        <f t="shared" si="255"/>
        <v/>
      </c>
      <c r="CX298" s="449"/>
      <c r="CY298" s="531"/>
      <c r="CZ298" s="532"/>
      <c r="DA298" s="432"/>
      <c r="DB298" s="531"/>
      <c r="DC298" s="532"/>
      <c r="DD298" s="430" t="str">
        <f t="shared" si="256"/>
        <v/>
      </c>
      <c r="DE298" s="431" t="str">
        <f t="shared" si="257"/>
        <v/>
      </c>
      <c r="DF298" s="428" t="str">
        <f t="shared" si="258"/>
        <v/>
      </c>
      <c r="DG298" s="450"/>
      <c r="DH298" s="531"/>
      <c r="DI298" s="532"/>
      <c r="DJ298" s="432"/>
      <c r="DK298" s="531"/>
      <c r="DL298" s="532"/>
      <c r="DM298" s="432"/>
      <c r="DN298" s="531"/>
      <c r="DO298" s="532"/>
      <c r="DP298" s="430" t="str">
        <f t="shared" si="230"/>
        <v/>
      </c>
      <c r="DQ298" s="431" t="str">
        <f t="shared" si="231"/>
        <v/>
      </c>
      <c r="DR298" s="428" t="str">
        <f t="shared" si="232"/>
        <v/>
      </c>
      <c r="DS298" s="432"/>
      <c r="DT298" s="531"/>
      <c r="DU298" s="897"/>
      <c r="DV298" s="403"/>
      <c r="DW298" s="669" t="b">
        <f t="shared" si="211"/>
        <v>1</v>
      </c>
      <c r="DX298" s="663" t="b">
        <f t="shared" si="212"/>
        <v>1</v>
      </c>
      <c r="DY298" s="666" t="b">
        <f t="shared" si="213"/>
        <v>1</v>
      </c>
      <c r="DZ298" s="663" t="b">
        <f t="shared" si="214"/>
        <v>1</v>
      </c>
      <c r="EA298" s="663" t="b">
        <f t="shared" si="215"/>
        <v>1</v>
      </c>
      <c r="EB298" s="666" t="b">
        <f t="shared" si="216"/>
        <v>1</v>
      </c>
      <c r="EC298" s="663" t="b">
        <f t="shared" si="217"/>
        <v>1</v>
      </c>
      <c r="ED298" s="663" t="b">
        <f t="shared" si="233"/>
        <v>1</v>
      </c>
      <c r="EE298" s="666" t="b">
        <f t="shared" si="218"/>
        <v>1</v>
      </c>
      <c r="EF298" s="665" t="b">
        <f t="shared" si="219"/>
        <v>0</v>
      </c>
      <c r="EG298" s="663" t="b">
        <f t="shared" si="220"/>
        <v>0</v>
      </c>
      <c r="EH298" s="666" t="b">
        <f t="shared" si="221"/>
        <v>1</v>
      </c>
      <c r="EI298" s="663" t="b">
        <f t="shared" si="222"/>
        <v>0</v>
      </c>
      <c r="EJ298" s="663" t="b">
        <f t="shared" si="223"/>
        <v>0</v>
      </c>
      <c r="EK298" s="666" t="b">
        <f t="shared" si="224"/>
        <v>1</v>
      </c>
      <c r="EL298" s="663" t="b">
        <f t="shared" si="225"/>
        <v>0</v>
      </c>
      <c r="EM298" s="663" t="b">
        <f t="shared" si="234"/>
        <v>0</v>
      </c>
      <c r="EN298" s="666" t="b">
        <f t="shared" si="226"/>
        <v>1</v>
      </c>
      <c r="EO298" s="403"/>
    </row>
    <row r="299" spans="1:145">
      <c r="A299" s="528" t="s">
        <v>582</v>
      </c>
      <c r="B299" s="534" t="s">
        <v>585</v>
      </c>
      <c r="C299" s="528">
        <v>175856</v>
      </c>
      <c r="D299" s="528">
        <v>2</v>
      </c>
      <c r="E299" s="414">
        <v>1443</v>
      </c>
      <c r="F299" s="416">
        <v>1307</v>
      </c>
      <c r="G299" s="416">
        <v>1656</v>
      </c>
      <c r="H299" s="416">
        <v>1813</v>
      </c>
      <c r="I299" s="531">
        <v>1509</v>
      </c>
      <c r="J299" s="531">
        <v>1500</v>
      </c>
      <c r="K299" s="532">
        <v>1486</v>
      </c>
      <c r="L299" s="414">
        <v>808</v>
      </c>
      <c r="M299" s="416">
        <v>842</v>
      </c>
      <c r="N299" s="416">
        <v>802</v>
      </c>
      <c r="O299" s="533">
        <v>995</v>
      </c>
      <c r="P299" s="533">
        <v>978</v>
      </c>
      <c r="Q299" s="416">
        <v>1033</v>
      </c>
      <c r="R299" s="416">
        <v>928</v>
      </c>
      <c r="S299" s="416">
        <v>995</v>
      </c>
      <c r="T299" s="416">
        <v>1131</v>
      </c>
      <c r="U299" s="416">
        <v>889</v>
      </c>
      <c r="V299" s="531">
        <v>919</v>
      </c>
      <c r="W299" s="532">
        <v>951</v>
      </c>
      <c r="X299" s="414">
        <v>0</v>
      </c>
      <c r="Y299" s="416"/>
      <c r="Z299" s="416"/>
      <c r="AA299" s="533">
        <v>0</v>
      </c>
      <c r="AB299" s="533">
        <v>0</v>
      </c>
      <c r="AC299" s="416"/>
      <c r="AD299" s="416"/>
      <c r="AE299" s="416"/>
      <c r="AF299" s="416"/>
      <c r="AG299" s="416">
        <v>0</v>
      </c>
      <c r="AH299" s="531">
        <v>0</v>
      </c>
      <c r="AI299" s="532">
        <v>0</v>
      </c>
      <c r="AJ299" s="420">
        <f t="shared" si="235"/>
        <v>808</v>
      </c>
      <c r="AK299" s="421">
        <f t="shared" si="236"/>
        <v>842</v>
      </c>
      <c r="AL299" s="421">
        <f t="shared" si="237"/>
        <v>802</v>
      </c>
      <c r="AM299" s="421">
        <f t="shared" si="238"/>
        <v>995</v>
      </c>
      <c r="AN299" s="421">
        <f t="shared" si="239"/>
        <v>978</v>
      </c>
      <c r="AO299" s="421">
        <f t="shared" si="240"/>
        <v>1033</v>
      </c>
      <c r="AP299" s="421">
        <f t="shared" si="241"/>
        <v>928</v>
      </c>
      <c r="AQ299" s="421">
        <f t="shared" si="242"/>
        <v>995</v>
      </c>
      <c r="AR299" s="421">
        <f t="shared" si="243"/>
        <v>1131</v>
      </c>
      <c r="AS299" s="421">
        <f t="shared" si="244"/>
        <v>889</v>
      </c>
      <c r="AT299" s="421">
        <f t="shared" si="245"/>
        <v>919</v>
      </c>
      <c r="AU299" s="422">
        <f t="shared" si="246"/>
        <v>951</v>
      </c>
      <c r="AV299" s="423">
        <v>684</v>
      </c>
      <c r="AW299" s="531">
        <v>676</v>
      </c>
      <c r="AX299" s="532">
        <v>721</v>
      </c>
      <c r="AY299" s="414"/>
      <c r="AZ299" s="531"/>
      <c r="BA299" s="532"/>
      <c r="BB299" s="420">
        <f t="shared" si="247"/>
        <v>205</v>
      </c>
      <c r="BC299" s="421">
        <f t="shared" si="248"/>
        <v>243</v>
      </c>
      <c r="BD299" s="422">
        <f t="shared" si="249"/>
        <v>230</v>
      </c>
      <c r="BE299" s="176">
        <v>338</v>
      </c>
      <c r="BF299" s="531">
        <v>431</v>
      </c>
      <c r="BG299" s="532">
        <v>418</v>
      </c>
      <c r="BH299" s="178">
        <v>98</v>
      </c>
      <c r="BI299" s="531">
        <v>79</v>
      </c>
      <c r="BJ299" s="532">
        <v>77</v>
      </c>
      <c r="BK299" s="178"/>
      <c r="BL299" s="531">
        <v>0</v>
      </c>
      <c r="BM299" s="886">
        <v>0</v>
      </c>
      <c r="BN299" s="426">
        <f t="shared" si="227"/>
        <v>542</v>
      </c>
      <c r="BO299" s="427">
        <f t="shared" si="228"/>
        <v>523</v>
      </c>
      <c r="BP299" s="428">
        <f t="shared" si="229"/>
        <v>433</v>
      </c>
      <c r="BQ299" s="178">
        <v>338</v>
      </c>
      <c r="BR299" s="531">
        <v>380</v>
      </c>
      <c r="BS299" s="532">
        <v>381</v>
      </c>
      <c r="BT299" s="198"/>
      <c r="BU299" s="177"/>
      <c r="BV299" s="177"/>
      <c r="BW299" s="531"/>
      <c r="BX299" s="531"/>
      <c r="BY299" s="532"/>
      <c r="BZ299" s="178"/>
      <c r="CA299" s="177"/>
      <c r="CB299" s="177"/>
      <c r="CC299" s="177"/>
      <c r="CD299" s="177"/>
      <c r="CE299" s="177"/>
      <c r="CF299" s="531"/>
      <c r="CG299" s="532"/>
      <c r="CH299" s="178"/>
      <c r="CI299" s="177"/>
      <c r="CJ299" s="177"/>
      <c r="CK299" s="177"/>
      <c r="CL299" s="177"/>
      <c r="CM299" s="177"/>
      <c r="CN299" s="531"/>
      <c r="CO299" s="532"/>
      <c r="CP299" s="420"/>
      <c r="CQ299" s="421"/>
      <c r="CR299" s="421" t="str">
        <f t="shared" si="250"/>
        <v/>
      </c>
      <c r="CS299" s="421" t="str">
        <f t="shared" si="251"/>
        <v/>
      </c>
      <c r="CT299" s="421" t="str">
        <f t="shared" si="252"/>
        <v/>
      </c>
      <c r="CU299" s="421" t="str">
        <f t="shared" si="253"/>
        <v/>
      </c>
      <c r="CV299" s="421" t="str">
        <f t="shared" si="254"/>
        <v/>
      </c>
      <c r="CW299" s="429" t="str">
        <f t="shared" si="255"/>
        <v/>
      </c>
      <c r="CX299" s="449"/>
      <c r="CY299" s="531"/>
      <c r="CZ299" s="532"/>
      <c r="DA299" s="432"/>
      <c r="DB299" s="531"/>
      <c r="DC299" s="532"/>
      <c r="DD299" s="430" t="str">
        <f t="shared" si="256"/>
        <v/>
      </c>
      <c r="DE299" s="431" t="str">
        <f t="shared" si="257"/>
        <v/>
      </c>
      <c r="DF299" s="428" t="str">
        <f t="shared" si="258"/>
        <v/>
      </c>
      <c r="DG299" s="450"/>
      <c r="DH299" s="531"/>
      <c r="DI299" s="532"/>
      <c r="DJ299" s="432"/>
      <c r="DK299" s="531"/>
      <c r="DL299" s="532"/>
      <c r="DM299" s="432"/>
      <c r="DN299" s="531"/>
      <c r="DO299" s="532"/>
      <c r="DP299" s="430" t="str">
        <f t="shared" si="230"/>
        <v/>
      </c>
      <c r="DQ299" s="431" t="str">
        <f t="shared" si="231"/>
        <v/>
      </c>
      <c r="DR299" s="428" t="str">
        <f t="shared" si="232"/>
        <v/>
      </c>
      <c r="DS299" s="432"/>
      <c r="DT299" s="531"/>
      <c r="DU299" s="897"/>
      <c r="DV299" s="403"/>
      <c r="DW299" s="669" t="b">
        <f t="shared" si="211"/>
        <v>1</v>
      </c>
      <c r="DX299" s="663" t="b">
        <f t="shared" si="212"/>
        <v>1</v>
      </c>
      <c r="DY299" s="666" t="b">
        <f t="shared" si="213"/>
        <v>1</v>
      </c>
      <c r="DZ299" s="663" t="b">
        <f t="shared" si="214"/>
        <v>1</v>
      </c>
      <c r="EA299" s="663" t="b">
        <f t="shared" si="215"/>
        <v>1</v>
      </c>
      <c r="EB299" s="666" t="b">
        <f t="shared" si="216"/>
        <v>1</v>
      </c>
      <c r="EC299" s="663" t="b">
        <f t="shared" si="217"/>
        <v>1</v>
      </c>
      <c r="ED299" s="663" t="b">
        <f t="shared" si="233"/>
        <v>1</v>
      </c>
      <c r="EE299" s="666" t="b">
        <f t="shared" si="218"/>
        <v>1</v>
      </c>
      <c r="EF299" s="665" t="b">
        <f t="shared" si="219"/>
        <v>0</v>
      </c>
      <c r="EG299" s="663" t="b">
        <f t="shared" si="220"/>
        <v>0</v>
      </c>
      <c r="EH299" s="666" t="b">
        <f t="shared" si="221"/>
        <v>1</v>
      </c>
      <c r="EI299" s="663" t="b">
        <f t="shared" si="222"/>
        <v>0</v>
      </c>
      <c r="EJ299" s="663" t="b">
        <f t="shared" si="223"/>
        <v>0</v>
      </c>
      <c r="EK299" s="666" t="b">
        <f t="shared" si="224"/>
        <v>1</v>
      </c>
      <c r="EL299" s="663" t="b">
        <f t="shared" si="225"/>
        <v>0</v>
      </c>
      <c r="EM299" s="663" t="b">
        <f t="shared" si="234"/>
        <v>0</v>
      </c>
      <c r="EN299" s="666" t="b">
        <f t="shared" si="226"/>
        <v>1</v>
      </c>
      <c r="EO299" s="403"/>
    </row>
    <row r="300" spans="1:145">
      <c r="A300" s="528" t="s">
        <v>582</v>
      </c>
      <c r="B300" s="529" t="s">
        <v>586</v>
      </c>
      <c r="C300" s="528">
        <v>176017</v>
      </c>
      <c r="D300" s="528">
        <v>2</v>
      </c>
      <c r="E300" s="414">
        <v>4719</v>
      </c>
      <c r="F300" s="416">
        <v>3512</v>
      </c>
      <c r="G300" s="416">
        <v>3056</v>
      </c>
      <c r="H300" s="416">
        <v>3503</v>
      </c>
      <c r="I300" s="531">
        <v>3725</v>
      </c>
      <c r="J300" s="531">
        <v>3504</v>
      </c>
      <c r="K300" s="532">
        <v>3517</v>
      </c>
      <c r="L300" s="414">
        <v>1773</v>
      </c>
      <c r="M300" s="416">
        <v>1798</v>
      </c>
      <c r="N300" s="416">
        <v>1810</v>
      </c>
      <c r="O300" s="533">
        <v>1983</v>
      </c>
      <c r="P300" s="533">
        <v>2131</v>
      </c>
      <c r="Q300" s="416">
        <v>2232</v>
      </c>
      <c r="R300" s="416">
        <v>2382</v>
      </c>
      <c r="S300" s="416">
        <v>2255</v>
      </c>
      <c r="T300" s="416">
        <v>2136</v>
      </c>
      <c r="U300" s="416">
        <v>2527</v>
      </c>
      <c r="V300" s="531">
        <v>2437</v>
      </c>
      <c r="W300" s="532">
        <v>2317</v>
      </c>
      <c r="X300" s="414">
        <v>3</v>
      </c>
      <c r="Y300" s="416">
        <v>4</v>
      </c>
      <c r="Z300" s="416"/>
      <c r="AA300" s="533">
        <v>1</v>
      </c>
      <c r="AB300" s="533">
        <v>5</v>
      </c>
      <c r="AC300" s="416">
        <v>1</v>
      </c>
      <c r="AD300" s="416">
        <v>3</v>
      </c>
      <c r="AE300" s="416">
        <v>4</v>
      </c>
      <c r="AF300" s="416">
        <v>1</v>
      </c>
      <c r="AG300" s="416">
        <v>3</v>
      </c>
      <c r="AH300" s="531">
        <v>2</v>
      </c>
      <c r="AI300" s="532">
        <v>0</v>
      </c>
      <c r="AJ300" s="420">
        <f t="shared" si="235"/>
        <v>1770</v>
      </c>
      <c r="AK300" s="421">
        <f t="shared" si="236"/>
        <v>1794</v>
      </c>
      <c r="AL300" s="421">
        <f t="shared" si="237"/>
        <v>1810</v>
      </c>
      <c r="AM300" s="421">
        <f t="shared" si="238"/>
        <v>1982</v>
      </c>
      <c r="AN300" s="421">
        <f t="shared" si="239"/>
        <v>2126</v>
      </c>
      <c r="AO300" s="421">
        <f t="shared" si="240"/>
        <v>2231</v>
      </c>
      <c r="AP300" s="421">
        <f t="shared" si="241"/>
        <v>2379</v>
      </c>
      <c r="AQ300" s="421">
        <f t="shared" si="242"/>
        <v>2251</v>
      </c>
      <c r="AR300" s="421">
        <f t="shared" si="243"/>
        <v>2135</v>
      </c>
      <c r="AS300" s="421">
        <f t="shared" si="244"/>
        <v>2524</v>
      </c>
      <c r="AT300" s="421">
        <f t="shared" si="245"/>
        <v>2435</v>
      </c>
      <c r="AU300" s="422">
        <f t="shared" si="246"/>
        <v>2317</v>
      </c>
      <c r="AV300" s="423">
        <v>2032</v>
      </c>
      <c r="AW300" s="531">
        <v>1907</v>
      </c>
      <c r="AX300" s="532">
        <v>1876</v>
      </c>
      <c r="AY300" s="414"/>
      <c r="AZ300" s="531"/>
      <c r="BA300" s="532"/>
      <c r="BB300" s="420">
        <f t="shared" si="247"/>
        <v>492</v>
      </c>
      <c r="BC300" s="421">
        <f t="shared" si="248"/>
        <v>528</v>
      </c>
      <c r="BD300" s="422">
        <f t="shared" si="249"/>
        <v>441</v>
      </c>
      <c r="BE300" s="176">
        <v>1133</v>
      </c>
      <c r="BF300" s="531">
        <v>1240</v>
      </c>
      <c r="BG300" s="532">
        <v>1437</v>
      </c>
      <c r="BH300" s="178">
        <v>73</v>
      </c>
      <c r="BI300" s="531">
        <v>73</v>
      </c>
      <c r="BJ300" s="532">
        <v>59</v>
      </c>
      <c r="BK300" s="178"/>
      <c r="BL300" s="531"/>
      <c r="BM300" s="532"/>
      <c r="BN300" s="426">
        <f t="shared" si="227"/>
        <v>920</v>
      </c>
      <c r="BO300" s="427">
        <f t="shared" si="228"/>
        <v>918</v>
      </c>
      <c r="BP300" s="428">
        <f t="shared" si="229"/>
        <v>883</v>
      </c>
      <c r="BQ300" s="178">
        <v>1030</v>
      </c>
      <c r="BR300" s="531">
        <v>1005</v>
      </c>
      <c r="BS300" s="532">
        <v>1055</v>
      </c>
      <c r="BT300" s="198"/>
      <c r="BU300" s="177"/>
      <c r="BV300" s="177"/>
      <c r="BW300" s="531"/>
      <c r="BX300" s="531"/>
      <c r="BY300" s="532"/>
      <c r="BZ300" s="178"/>
      <c r="CA300" s="177"/>
      <c r="CB300" s="177"/>
      <c r="CC300" s="177"/>
      <c r="CD300" s="177"/>
      <c r="CE300" s="177"/>
      <c r="CF300" s="531"/>
      <c r="CG300" s="532"/>
      <c r="CH300" s="178"/>
      <c r="CI300" s="177"/>
      <c r="CJ300" s="177"/>
      <c r="CK300" s="177"/>
      <c r="CL300" s="177"/>
      <c r="CM300" s="177"/>
      <c r="CN300" s="531"/>
      <c r="CO300" s="532"/>
      <c r="CP300" s="420"/>
      <c r="CQ300" s="421"/>
      <c r="CR300" s="421" t="str">
        <f t="shared" si="250"/>
        <v/>
      </c>
      <c r="CS300" s="421" t="str">
        <f t="shared" si="251"/>
        <v/>
      </c>
      <c r="CT300" s="421" t="str">
        <f t="shared" si="252"/>
        <v/>
      </c>
      <c r="CU300" s="421" t="str">
        <f t="shared" si="253"/>
        <v/>
      </c>
      <c r="CV300" s="421" t="str">
        <f t="shared" si="254"/>
        <v/>
      </c>
      <c r="CW300" s="429" t="str">
        <f t="shared" si="255"/>
        <v/>
      </c>
      <c r="CX300" s="449"/>
      <c r="CY300" s="531"/>
      <c r="CZ300" s="532"/>
      <c r="DA300" s="432"/>
      <c r="DB300" s="531"/>
      <c r="DC300" s="532"/>
      <c r="DD300" s="430" t="str">
        <f t="shared" si="256"/>
        <v/>
      </c>
      <c r="DE300" s="431" t="str">
        <f t="shared" si="257"/>
        <v/>
      </c>
      <c r="DF300" s="428" t="str">
        <f t="shared" si="258"/>
        <v/>
      </c>
      <c r="DG300" s="450"/>
      <c r="DH300" s="531"/>
      <c r="DI300" s="532"/>
      <c r="DJ300" s="432"/>
      <c r="DK300" s="531"/>
      <c r="DL300" s="532"/>
      <c r="DM300" s="432"/>
      <c r="DN300" s="531"/>
      <c r="DO300" s="532"/>
      <c r="DP300" s="430" t="str">
        <f t="shared" si="230"/>
        <v/>
      </c>
      <c r="DQ300" s="431" t="str">
        <f t="shared" si="231"/>
        <v/>
      </c>
      <c r="DR300" s="428" t="str">
        <f t="shared" si="232"/>
        <v/>
      </c>
      <c r="DS300" s="432"/>
      <c r="DT300" s="531"/>
      <c r="DU300" s="897"/>
      <c r="DV300" s="403"/>
      <c r="DW300" s="669" t="b">
        <f t="shared" si="211"/>
        <v>1</v>
      </c>
      <c r="DX300" s="663" t="b">
        <f t="shared" si="212"/>
        <v>1</v>
      </c>
      <c r="DY300" s="666" t="b">
        <f t="shared" si="213"/>
        <v>1</v>
      </c>
      <c r="DZ300" s="663" t="b">
        <f t="shared" si="214"/>
        <v>1</v>
      </c>
      <c r="EA300" s="663" t="b">
        <f t="shared" si="215"/>
        <v>1</v>
      </c>
      <c r="EB300" s="666" t="b">
        <f t="shared" si="216"/>
        <v>1</v>
      </c>
      <c r="EC300" s="663" t="b">
        <f t="shared" si="217"/>
        <v>1</v>
      </c>
      <c r="ED300" s="663" t="b">
        <f t="shared" si="233"/>
        <v>1</v>
      </c>
      <c r="EE300" s="666" t="b">
        <f t="shared" si="218"/>
        <v>1</v>
      </c>
      <c r="EF300" s="665" t="b">
        <f t="shared" si="219"/>
        <v>0</v>
      </c>
      <c r="EG300" s="663" t="b">
        <f t="shared" si="220"/>
        <v>0</v>
      </c>
      <c r="EH300" s="666" t="b">
        <f t="shared" si="221"/>
        <v>1</v>
      </c>
      <c r="EI300" s="663" t="b">
        <f t="shared" si="222"/>
        <v>0</v>
      </c>
      <c r="EJ300" s="663" t="b">
        <f t="shared" si="223"/>
        <v>0</v>
      </c>
      <c r="EK300" s="666" t="b">
        <f t="shared" si="224"/>
        <v>1</v>
      </c>
      <c r="EL300" s="663" t="b">
        <f t="shared" si="225"/>
        <v>0</v>
      </c>
      <c r="EM300" s="663" t="b">
        <f t="shared" si="234"/>
        <v>0</v>
      </c>
      <c r="EN300" s="666" t="b">
        <f t="shared" si="226"/>
        <v>1</v>
      </c>
      <c r="EO300" s="403"/>
    </row>
    <row r="301" spans="1:145">
      <c r="A301" s="528" t="s">
        <v>582</v>
      </c>
      <c r="B301" s="534" t="s">
        <v>587</v>
      </c>
      <c r="C301" s="528">
        <v>175342</v>
      </c>
      <c r="D301" s="528">
        <v>4</v>
      </c>
      <c r="E301" s="414">
        <v>589</v>
      </c>
      <c r="F301" s="416">
        <v>696</v>
      </c>
      <c r="G301" s="416">
        <v>845</v>
      </c>
      <c r="H301" s="416">
        <v>781</v>
      </c>
      <c r="I301" s="531">
        <v>831</v>
      </c>
      <c r="J301" s="531">
        <v>797</v>
      </c>
      <c r="K301" s="532">
        <v>611</v>
      </c>
      <c r="L301" s="414">
        <v>530</v>
      </c>
      <c r="M301" s="416">
        <v>534</v>
      </c>
      <c r="N301" s="416">
        <v>552</v>
      </c>
      <c r="O301" s="533">
        <v>489</v>
      </c>
      <c r="P301" s="533">
        <v>495</v>
      </c>
      <c r="Q301" s="416">
        <v>423</v>
      </c>
      <c r="R301" s="416">
        <v>495</v>
      </c>
      <c r="S301" s="416">
        <v>572</v>
      </c>
      <c r="T301" s="416">
        <v>526</v>
      </c>
      <c r="U301" s="416">
        <v>545</v>
      </c>
      <c r="V301" s="531">
        <v>514</v>
      </c>
      <c r="W301" s="532">
        <v>451</v>
      </c>
      <c r="X301" s="414">
        <v>0</v>
      </c>
      <c r="Y301" s="416">
        <v>0</v>
      </c>
      <c r="Z301" s="416">
        <v>0</v>
      </c>
      <c r="AA301" s="533">
        <v>0</v>
      </c>
      <c r="AB301" s="533">
        <v>0</v>
      </c>
      <c r="AC301" s="416">
        <v>0</v>
      </c>
      <c r="AD301" s="416">
        <v>0</v>
      </c>
      <c r="AE301" s="416">
        <v>0</v>
      </c>
      <c r="AF301" s="416">
        <v>0</v>
      </c>
      <c r="AG301" s="416">
        <v>0</v>
      </c>
      <c r="AH301" s="531">
        <v>0</v>
      </c>
      <c r="AI301" s="532">
        <v>0</v>
      </c>
      <c r="AJ301" s="420">
        <f t="shared" si="235"/>
        <v>530</v>
      </c>
      <c r="AK301" s="421">
        <f t="shared" si="236"/>
        <v>534</v>
      </c>
      <c r="AL301" s="421">
        <f t="shared" si="237"/>
        <v>552</v>
      </c>
      <c r="AM301" s="421">
        <f t="shared" si="238"/>
        <v>489</v>
      </c>
      <c r="AN301" s="421">
        <f t="shared" si="239"/>
        <v>495</v>
      </c>
      <c r="AO301" s="421">
        <f t="shared" si="240"/>
        <v>423</v>
      </c>
      <c r="AP301" s="421">
        <f t="shared" si="241"/>
        <v>495</v>
      </c>
      <c r="AQ301" s="421">
        <f t="shared" si="242"/>
        <v>572</v>
      </c>
      <c r="AR301" s="421">
        <f t="shared" si="243"/>
        <v>526</v>
      </c>
      <c r="AS301" s="421">
        <f t="shared" si="244"/>
        <v>545</v>
      </c>
      <c r="AT301" s="421">
        <f t="shared" si="245"/>
        <v>514</v>
      </c>
      <c r="AU301" s="422">
        <f t="shared" si="246"/>
        <v>451</v>
      </c>
      <c r="AV301" s="423">
        <v>342</v>
      </c>
      <c r="AW301" s="531">
        <v>305</v>
      </c>
      <c r="AX301" s="532">
        <v>317</v>
      </c>
      <c r="AY301" s="414"/>
      <c r="AZ301" s="531"/>
      <c r="BA301" s="532">
        <v>0</v>
      </c>
      <c r="BB301" s="420">
        <f t="shared" si="247"/>
        <v>203</v>
      </c>
      <c r="BC301" s="421">
        <f t="shared" si="248"/>
        <v>209</v>
      </c>
      <c r="BD301" s="422">
        <f t="shared" si="249"/>
        <v>134</v>
      </c>
      <c r="BE301" s="176">
        <v>208</v>
      </c>
      <c r="BF301" s="531">
        <v>164</v>
      </c>
      <c r="BG301" s="532">
        <v>188</v>
      </c>
      <c r="BH301" s="178">
        <v>23</v>
      </c>
      <c r="BI301" s="531">
        <v>20</v>
      </c>
      <c r="BJ301" s="532">
        <v>19</v>
      </c>
      <c r="BK301" s="178"/>
      <c r="BL301" s="531"/>
      <c r="BM301" s="532">
        <v>0</v>
      </c>
      <c r="BN301" s="426">
        <f t="shared" si="227"/>
        <v>264</v>
      </c>
      <c r="BO301" s="427">
        <f t="shared" si="228"/>
        <v>239</v>
      </c>
      <c r="BP301" s="428">
        <f t="shared" si="229"/>
        <v>288</v>
      </c>
      <c r="BQ301" s="178">
        <v>260</v>
      </c>
      <c r="BR301" s="531">
        <v>255</v>
      </c>
      <c r="BS301" s="532">
        <v>258</v>
      </c>
      <c r="BT301" s="198"/>
      <c r="BU301" s="177"/>
      <c r="BV301" s="177"/>
      <c r="BW301" s="531"/>
      <c r="BX301" s="531"/>
      <c r="BY301" s="532"/>
      <c r="BZ301" s="178"/>
      <c r="CA301" s="177"/>
      <c r="CB301" s="177"/>
      <c r="CC301" s="177"/>
      <c r="CD301" s="177"/>
      <c r="CE301" s="177"/>
      <c r="CF301" s="531"/>
      <c r="CG301" s="532"/>
      <c r="CH301" s="178"/>
      <c r="CI301" s="177"/>
      <c r="CJ301" s="177"/>
      <c r="CK301" s="177"/>
      <c r="CL301" s="177"/>
      <c r="CM301" s="177"/>
      <c r="CN301" s="531"/>
      <c r="CO301" s="532"/>
      <c r="CP301" s="420"/>
      <c r="CQ301" s="421"/>
      <c r="CR301" s="421" t="str">
        <f t="shared" si="250"/>
        <v/>
      </c>
      <c r="CS301" s="421" t="str">
        <f t="shared" si="251"/>
        <v/>
      </c>
      <c r="CT301" s="421" t="str">
        <f t="shared" si="252"/>
        <v/>
      </c>
      <c r="CU301" s="421" t="str">
        <f t="shared" si="253"/>
        <v/>
      </c>
      <c r="CV301" s="421" t="str">
        <f t="shared" si="254"/>
        <v/>
      </c>
      <c r="CW301" s="429" t="str">
        <f t="shared" si="255"/>
        <v/>
      </c>
      <c r="CX301" s="449"/>
      <c r="CY301" s="531"/>
      <c r="CZ301" s="532"/>
      <c r="DA301" s="432"/>
      <c r="DB301" s="531"/>
      <c r="DC301" s="532"/>
      <c r="DD301" s="430" t="str">
        <f t="shared" si="256"/>
        <v/>
      </c>
      <c r="DE301" s="431" t="str">
        <f t="shared" si="257"/>
        <v/>
      </c>
      <c r="DF301" s="428" t="str">
        <f t="shared" si="258"/>
        <v/>
      </c>
      <c r="DG301" s="450"/>
      <c r="DH301" s="531"/>
      <c r="DI301" s="532"/>
      <c r="DJ301" s="432"/>
      <c r="DK301" s="531"/>
      <c r="DL301" s="532"/>
      <c r="DM301" s="432"/>
      <c r="DN301" s="531"/>
      <c r="DO301" s="532"/>
      <c r="DP301" s="430" t="str">
        <f t="shared" si="230"/>
        <v/>
      </c>
      <c r="DQ301" s="431" t="str">
        <f t="shared" si="231"/>
        <v/>
      </c>
      <c r="DR301" s="428" t="str">
        <f t="shared" si="232"/>
        <v/>
      </c>
      <c r="DS301" s="432"/>
      <c r="DT301" s="531"/>
      <c r="DU301" s="897"/>
      <c r="DV301" s="403"/>
      <c r="DW301" s="669" t="b">
        <f t="shared" si="211"/>
        <v>1</v>
      </c>
      <c r="DX301" s="663" t="b">
        <f t="shared" si="212"/>
        <v>1</v>
      </c>
      <c r="DY301" s="666" t="b">
        <f t="shared" si="213"/>
        <v>1</v>
      </c>
      <c r="DZ301" s="663" t="b">
        <f t="shared" si="214"/>
        <v>1</v>
      </c>
      <c r="EA301" s="663" t="b">
        <f t="shared" si="215"/>
        <v>1</v>
      </c>
      <c r="EB301" s="666" t="b">
        <f t="shared" si="216"/>
        <v>1</v>
      </c>
      <c r="EC301" s="663" t="b">
        <f t="shared" si="217"/>
        <v>1</v>
      </c>
      <c r="ED301" s="663" t="b">
        <f t="shared" si="233"/>
        <v>1</v>
      </c>
      <c r="EE301" s="666" t="b">
        <f t="shared" si="218"/>
        <v>1</v>
      </c>
      <c r="EF301" s="665" t="b">
        <f t="shared" si="219"/>
        <v>0</v>
      </c>
      <c r="EG301" s="663" t="b">
        <f t="shared" si="220"/>
        <v>0</v>
      </c>
      <c r="EH301" s="666" t="b">
        <f t="shared" si="221"/>
        <v>1</v>
      </c>
      <c r="EI301" s="663" t="b">
        <f t="shared" si="222"/>
        <v>0</v>
      </c>
      <c r="EJ301" s="663" t="b">
        <f t="shared" si="223"/>
        <v>0</v>
      </c>
      <c r="EK301" s="666" t="b">
        <f t="shared" si="224"/>
        <v>1</v>
      </c>
      <c r="EL301" s="663" t="b">
        <f t="shared" si="225"/>
        <v>0</v>
      </c>
      <c r="EM301" s="663" t="b">
        <f t="shared" si="234"/>
        <v>0</v>
      </c>
      <c r="EN301" s="666" t="b">
        <f t="shared" si="226"/>
        <v>1</v>
      </c>
      <c r="EO301" s="403"/>
    </row>
    <row r="302" spans="1:145">
      <c r="A302" s="528" t="s">
        <v>582</v>
      </c>
      <c r="B302" s="534" t="s">
        <v>588</v>
      </c>
      <c r="C302" s="528">
        <v>175616</v>
      </c>
      <c r="D302" s="528">
        <v>4</v>
      </c>
      <c r="E302" s="414">
        <v>827</v>
      </c>
      <c r="F302" s="416">
        <v>791</v>
      </c>
      <c r="G302" s="416">
        <v>974</v>
      </c>
      <c r="H302" s="416">
        <v>1014</v>
      </c>
      <c r="I302" s="531">
        <v>1019</v>
      </c>
      <c r="J302" s="531">
        <v>904</v>
      </c>
      <c r="K302" s="532">
        <v>893</v>
      </c>
      <c r="L302" s="414">
        <v>500</v>
      </c>
      <c r="M302" s="416">
        <v>427</v>
      </c>
      <c r="N302" s="416">
        <v>458</v>
      </c>
      <c r="O302" s="533">
        <v>462</v>
      </c>
      <c r="P302" s="533">
        <v>427</v>
      </c>
      <c r="Q302" s="416">
        <v>352</v>
      </c>
      <c r="R302" s="416">
        <v>327</v>
      </c>
      <c r="S302" s="416">
        <v>381</v>
      </c>
      <c r="T302" s="416">
        <v>393</v>
      </c>
      <c r="U302" s="416">
        <v>465</v>
      </c>
      <c r="V302" s="531">
        <v>477</v>
      </c>
      <c r="W302" s="532">
        <v>392</v>
      </c>
      <c r="X302" s="414">
        <v>0</v>
      </c>
      <c r="Y302" s="416">
        <v>0</v>
      </c>
      <c r="Z302" s="416">
        <v>0</v>
      </c>
      <c r="AA302" s="533">
        <v>0</v>
      </c>
      <c r="AB302" s="533">
        <v>0</v>
      </c>
      <c r="AC302" s="416">
        <v>1</v>
      </c>
      <c r="AD302" s="416">
        <v>0</v>
      </c>
      <c r="AE302" s="416">
        <v>0</v>
      </c>
      <c r="AF302" s="416">
        <v>0</v>
      </c>
      <c r="AG302" s="416">
        <v>0</v>
      </c>
      <c r="AH302" s="531">
        <v>0</v>
      </c>
      <c r="AI302" s="532">
        <v>1</v>
      </c>
      <c r="AJ302" s="420">
        <f t="shared" si="235"/>
        <v>500</v>
      </c>
      <c r="AK302" s="421">
        <f t="shared" si="236"/>
        <v>427</v>
      </c>
      <c r="AL302" s="421">
        <f t="shared" si="237"/>
        <v>458</v>
      </c>
      <c r="AM302" s="421">
        <f t="shared" si="238"/>
        <v>462</v>
      </c>
      <c r="AN302" s="421">
        <f t="shared" si="239"/>
        <v>427</v>
      </c>
      <c r="AO302" s="421">
        <f t="shared" si="240"/>
        <v>351</v>
      </c>
      <c r="AP302" s="421">
        <f t="shared" si="241"/>
        <v>327</v>
      </c>
      <c r="AQ302" s="421">
        <f t="shared" si="242"/>
        <v>381</v>
      </c>
      <c r="AR302" s="421">
        <f t="shared" si="243"/>
        <v>393</v>
      </c>
      <c r="AS302" s="421">
        <f t="shared" si="244"/>
        <v>465</v>
      </c>
      <c r="AT302" s="421">
        <f t="shared" si="245"/>
        <v>477</v>
      </c>
      <c r="AU302" s="422">
        <f t="shared" si="246"/>
        <v>391</v>
      </c>
      <c r="AV302" s="423">
        <v>281</v>
      </c>
      <c r="AW302" s="531">
        <v>303</v>
      </c>
      <c r="AX302" s="532">
        <v>245</v>
      </c>
      <c r="AY302" s="414">
        <v>0</v>
      </c>
      <c r="AZ302" s="531">
        <v>0</v>
      </c>
      <c r="BA302" s="532"/>
      <c r="BB302" s="420">
        <f t="shared" si="247"/>
        <v>184</v>
      </c>
      <c r="BC302" s="421">
        <f t="shared" si="248"/>
        <v>174</v>
      </c>
      <c r="BD302" s="422">
        <f t="shared" si="249"/>
        <v>146</v>
      </c>
      <c r="BE302" s="176">
        <v>180</v>
      </c>
      <c r="BF302" s="531">
        <v>143</v>
      </c>
      <c r="BG302" s="532">
        <v>147</v>
      </c>
      <c r="BH302" s="178">
        <v>13</v>
      </c>
      <c r="BI302" s="531">
        <v>24</v>
      </c>
      <c r="BJ302" s="532">
        <v>13</v>
      </c>
      <c r="BK302" s="178">
        <v>0</v>
      </c>
      <c r="BL302" s="531">
        <v>0</v>
      </c>
      <c r="BM302" s="532"/>
      <c r="BN302" s="426">
        <f t="shared" si="227"/>
        <v>234</v>
      </c>
      <c r="BO302" s="427">
        <f t="shared" si="228"/>
        <v>184</v>
      </c>
      <c r="BP302" s="428">
        <f t="shared" si="229"/>
        <v>167</v>
      </c>
      <c r="BQ302" s="178">
        <v>315</v>
      </c>
      <c r="BR302" s="531">
        <v>215</v>
      </c>
      <c r="BS302" s="532">
        <v>239</v>
      </c>
      <c r="BT302" s="198"/>
      <c r="BU302" s="177"/>
      <c r="BV302" s="177"/>
      <c r="BW302" s="531"/>
      <c r="BX302" s="531"/>
      <c r="BY302" s="532"/>
      <c r="BZ302" s="178"/>
      <c r="CA302" s="177"/>
      <c r="CB302" s="177"/>
      <c r="CC302" s="177"/>
      <c r="CD302" s="177"/>
      <c r="CE302" s="177"/>
      <c r="CF302" s="531"/>
      <c r="CG302" s="532"/>
      <c r="CH302" s="178"/>
      <c r="CI302" s="177"/>
      <c r="CJ302" s="177"/>
      <c r="CK302" s="177"/>
      <c r="CL302" s="177"/>
      <c r="CM302" s="177"/>
      <c r="CN302" s="531"/>
      <c r="CO302" s="532"/>
      <c r="CP302" s="420"/>
      <c r="CQ302" s="421"/>
      <c r="CR302" s="421" t="str">
        <f t="shared" si="250"/>
        <v/>
      </c>
      <c r="CS302" s="421" t="str">
        <f t="shared" si="251"/>
        <v/>
      </c>
      <c r="CT302" s="421" t="str">
        <f t="shared" si="252"/>
        <v/>
      </c>
      <c r="CU302" s="421" t="str">
        <f t="shared" si="253"/>
        <v/>
      </c>
      <c r="CV302" s="421" t="str">
        <f t="shared" si="254"/>
        <v/>
      </c>
      <c r="CW302" s="429" t="str">
        <f t="shared" si="255"/>
        <v/>
      </c>
      <c r="CX302" s="449"/>
      <c r="CY302" s="531"/>
      <c r="CZ302" s="532"/>
      <c r="DA302" s="432"/>
      <c r="DB302" s="531"/>
      <c r="DC302" s="532"/>
      <c r="DD302" s="430" t="str">
        <f t="shared" si="256"/>
        <v/>
      </c>
      <c r="DE302" s="431" t="str">
        <f t="shared" si="257"/>
        <v/>
      </c>
      <c r="DF302" s="428" t="str">
        <f t="shared" si="258"/>
        <v/>
      </c>
      <c r="DG302" s="450"/>
      <c r="DH302" s="531"/>
      <c r="DI302" s="532"/>
      <c r="DJ302" s="432"/>
      <c r="DK302" s="531"/>
      <c r="DL302" s="532"/>
      <c r="DM302" s="432"/>
      <c r="DN302" s="531"/>
      <c r="DO302" s="532"/>
      <c r="DP302" s="430" t="str">
        <f t="shared" si="230"/>
        <v/>
      </c>
      <c r="DQ302" s="431" t="str">
        <f t="shared" si="231"/>
        <v/>
      </c>
      <c r="DR302" s="428" t="str">
        <f t="shared" si="232"/>
        <v/>
      </c>
      <c r="DS302" s="432"/>
      <c r="DT302" s="531"/>
      <c r="DU302" s="897"/>
      <c r="DV302" s="403"/>
      <c r="DW302" s="669" t="b">
        <f t="shared" si="211"/>
        <v>1</v>
      </c>
      <c r="DX302" s="663" t="b">
        <f t="shared" si="212"/>
        <v>1</v>
      </c>
      <c r="DY302" s="666" t="b">
        <f t="shared" si="213"/>
        <v>1</v>
      </c>
      <c r="DZ302" s="663" t="b">
        <f t="shared" si="214"/>
        <v>1</v>
      </c>
      <c r="EA302" s="663" t="b">
        <f t="shared" si="215"/>
        <v>1</v>
      </c>
      <c r="EB302" s="666" t="b">
        <f t="shared" si="216"/>
        <v>1</v>
      </c>
      <c r="EC302" s="663" t="b">
        <f t="shared" si="217"/>
        <v>1</v>
      </c>
      <c r="ED302" s="663" t="b">
        <f t="shared" si="233"/>
        <v>1</v>
      </c>
      <c r="EE302" s="666" t="b">
        <f t="shared" si="218"/>
        <v>1</v>
      </c>
      <c r="EF302" s="665" t="b">
        <f t="shared" si="219"/>
        <v>0</v>
      </c>
      <c r="EG302" s="663" t="b">
        <f t="shared" si="220"/>
        <v>0</v>
      </c>
      <c r="EH302" s="666" t="b">
        <f t="shared" si="221"/>
        <v>1</v>
      </c>
      <c r="EI302" s="663" t="b">
        <f t="shared" si="222"/>
        <v>0</v>
      </c>
      <c r="EJ302" s="663" t="b">
        <f t="shared" si="223"/>
        <v>0</v>
      </c>
      <c r="EK302" s="666" t="b">
        <f t="shared" si="224"/>
        <v>1</v>
      </c>
      <c r="EL302" s="663" t="b">
        <f t="shared" si="225"/>
        <v>0</v>
      </c>
      <c r="EM302" s="663" t="b">
        <f t="shared" si="234"/>
        <v>0</v>
      </c>
      <c r="EN302" s="666" t="b">
        <f t="shared" si="226"/>
        <v>1</v>
      </c>
      <c r="EO302" s="403"/>
    </row>
    <row r="303" spans="1:145">
      <c r="A303" s="528" t="s">
        <v>582</v>
      </c>
      <c r="B303" s="535" t="s">
        <v>590</v>
      </c>
      <c r="C303" s="536">
        <v>176044</v>
      </c>
      <c r="D303" s="467">
        <v>4</v>
      </c>
      <c r="E303" s="414">
        <v>620</v>
      </c>
      <c r="F303" s="416">
        <v>699</v>
      </c>
      <c r="G303" s="416">
        <v>753</v>
      </c>
      <c r="H303" s="416">
        <v>660</v>
      </c>
      <c r="I303" s="531">
        <v>673</v>
      </c>
      <c r="J303" s="531">
        <v>719</v>
      </c>
      <c r="K303" s="532">
        <v>709</v>
      </c>
      <c r="L303" s="414">
        <v>343</v>
      </c>
      <c r="M303" s="416">
        <v>321</v>
      </c>
      <c r="N303" s="416">
        <v>248</v>
      </c>
      <c r="O303" s="533">
        <v>332</v>
      </c>
      <c r="P303" s="533">
        <v>257</v>
      </c>
      <c r="Q303" s="416">
        <v>269</v>
      </c>
      <c r="R303" s="416">
        <v>325</v>
      </c>
      <c r="S303" s="416">
        <v>372</v>
      </c>
      <c r="T303" s="416">
        <v>398</v>
      </c>
      <c r="U303" s="416">
        <v>443</v>
      </c>
      <c r="V303" s="531">
        <v>469</v>
      </c>
      <c r="W303" s="532">
        <v>446</v>
      </c>
      <c r="X303" s="414">
        <v>0</v>
      </c>
      <c r="Y303" s="416">
        <v>1</v>
      </c>
      <c r="Z303" s="416"/>
      <c r="AA303" s="533">
        <v>0</v>
      </c>
      <c r="AB303" s="533">
        <v>0</v>
      </c>
      <c r="AC303" s="416"/>
      <c r="AD303" s="416"/>
      <c r="AE303" s="416"/>
      <c r="AF303" s="416"/>
      <c r="AG303" s="416">
        <v>0</v>
      </c>
      <c r="AH303" s="531">
        <v>0</v>
      </c>
      <c r="AI303" s="532">
        <v>1</v>
      </c>
      <c r="AJ303" s="420">
        <f t="shared" si="235"/>
        <v>343</v>
      </c>
      <c r="AK303" s="421">
        <f t="shared" si="236"/>
        <v>320</v>
      </c>
      <c r="AL303" s="421">
        <f t="shared" si="237"/>
        <v>248</v>
      </c>
      <c r="AM303" s="421">
        <f t="shared" si="238"/>
        <v>332</v>
      </c>
      <c r="AN303" s="421">
        <f t="shared" si="239"/>
        <v>257</v>
      </c>
      <c r="AO303" s="421">
        <f t="shared" si="240"/>
        <v>269</v>
      </c>
      <c r="AP303" s="421">
        <f t="shared" si="241"/>
        <v>325</v>
      </c>
      <c r="AQ303" s="421">
        <f t="shared" si="242"/>
        <v>372</v>
      </c>
      <c r="AR303" s="421">
        <f t="shared" si="243"/>
        <v>398</v>
      </c>
      <c r="AS303" s="421">
        <f t="shared" si="244"/>
        <v>443</v>
      </c>
      <c r="AT303" s="421">
        <f t="shared" si="245"/>
        <v>469</v>
      </c>
      <c r="AU303" s="422">
        <f t="shared" si="246"/>
        <v>445</v>
      </c>
      <c r="AV303" s="423">
        <v>287</v>
      </c>
      <c r="AW303" s="531">
        <v>290</v>
      </c>
      <c r="AX303" s="532">
        <v>259</v>
      </c>
      <c r="AY303" s="414"/>
      <c r="AZ303" s="531">
        <v>0</v>
      </c>
      <c r="BA303" s="532">
        <v>0</v>
      </c>
      <c r="BB303" s="420">
        <f t="shared" si="247"/>
        <v>156</v>
      </c>
      <c r="BC303" s="421">
        <f t="shared" si="248"/>
        <v>179</v>
      </c>
      <c r="BD303" s="422">
        <f t="shared" si="249"/>
        <v>186</v>
      </c>
      <c r="BE303" s="176">
        <v>93</v>
      </c>
      <c r="BF303" s="531">
        <v>77</v>
      </c>
      <c r="BG303" s="532">
        <v>114</v>
      </c>
      <c r="BH303" s="178">
        <v>33</v>
      </c>
      <c r="BI303" s="531">
        <v>34</v>
      </c>
      <c r="BJ303" s="532">
        <v>22</v>
      </c>
      <c r="BK303" s="178"/>
      <c r="BL303" s="531">
        <v>0</v>
      </c>
      <c r="BM303" s="532">
        <v>0</v>
      </c>
      <c r="BN303" s="426">
        <f t="shared" si="227"/>
        <v>131</v>
      </c>
      <c r="BO303" s="427">
        <f t="shared" si="228"/>
        <v>158</v>
      </c>
      <c r="BP303" s="428">
        <f t="shared" si="229"/>
        <v>189</v>
      </c>
      <c r="BQ303" s="178">
        <v>154</v>
      </c>
      <c r="BR303" s="531">
        <v>154</v>
      </c>
      <c r="BS303" s="532">
        <v>126</v>
      </c>
      <c r="BT303" s="198"/>
      <c r="BU303" s="177"/>
      <c r="BV303" s="177"/>
      <c r="BW303" s="531"/>
      <c r="BX303" s="531"/>
      <c r="BY303" s="532"/>
      <c r="BZ303" s="178"/>
      <c r="CA303" s="177"/>
      <c r="CB303" s="177"/>
      <c r="CC303" s="177"/>
      <c r="CD303" s="177"/>
      <c r="CE303" s="177"/>
      <c r="CF303" s="531"/>
      <c r="CG303" s="532"/>
      <c r="CH303" s="178"/>
      <c r="CI303" s="177"/>
      <c r="CJ303" s="177"/>
      <c r="CK303" s="177"/>
      <c r="CL303" s="177"/>
      <c r="CM303" s="177"/>
      <c r="CN303" s="531"/>
      <c r="CO303" s="532"/>
      <c r="CP303" s="420"/>
      <c r="CQ303" s="421"/>
      <c r="CR303" s="421" t="str">
        <f t="shared" si="250"/>
        <v/>
      </c>
      <c r="CS303" s="421" t="str">
        <f t="shared" si="251"/>
        <v/>
      </c>
      <c r="CT303" s="421" t="str">
        <f t="shared" si="252"/>
        <v/>
      </c>
      <c r="CU303" s="421" t="str">
        <f t="shared" si="253"/>
        <v/>
      </c>
      <c r="CV303" s="421" t="str">
        <f t="shared" si="254"/>
        <v/>
      </c>
      <c r="CW303" s="429" t="str">
        <f t="shared" si="255"/>
        <v/>
      </c>
      <c r="CX303" s="449"/>
      <c r="CY303" s="531"/>
      <c r="CZ303" s="532"/>
      <c r="DA303" s="432"/>
      <c r="DB303" s="531"/>
      <c r="DC303" s="532"/>
      <c r="DD303" s="430" t="str">
        <f t="shared" si="256"/>
        <v/>
      </c>
      <c r="DE303" s="431" t="str">
        <f t="shared" si="257"/>
        <v/>
      </c>
      <c r="DF303" s="428" t="str">
        <f t="shared" si="258"/>
        <v/>
      </c>
      <c r="DG303" s="450"/>
      <c r="DH303" s="531"/>
      <c r="DI303" s="532"/>
      <c r="DJ303" s="432"/>
      <c r="DK303" s="531"/>
      <c r="DL303" s="532"/>
      <c r="DM303" s="432"/>
      <c r="DN303" s="531"/>
      <c r="DO303" s="532"/>
      <c r="DP303" s="430" t="str">
        <f t="shared" si="230"/>
        <v/>
      </c>
      <c r="DQ303" s="431" t="str">
        <f t="shared" si="231"/>
        <v/>
      </c>
      <c r="DR303" s="428" t="str">
        <f t="shared" si="232"/>
        <v/>
      </c>
      <c r="DS303" s="432"/>
      <c r="DT303" s="531"/>
      <c r="DU303" s="897"/>
      <c r="DV303" s="403"/>
      <c r="DW303" s="669" t="b">
        <f t="shared" si="211"/>
        <v>1</v>
      </c>
      <c r="DX303" s="663" t="b">
        <f t="shared" si="212"/>
        <v>1</v>
      </c>
      <c r="DY303" s="666" t="b">
        <f t="shared" si="213"/>
        <v>1</v>
      </c>
      <c r="DZ303" s="663" t="b">
        <f t="shared" si="214"/>
        <v>1</v>
      </c>
      <c r="EA303" s="663" t="b">
        <f t="shared" si="215"/>
        <v>1</v>
      </c>
      <c r="EB303" s="666" t="b">
        <f t="shared" si="216"/>
        <v>1</v>
      </c>
      <c r="EC303" s="663" t="b">
        <f t="shared" si="217"/>
        <v>1</v>
      </c>
      <c r="ED303" s="663" t="b">
        <f t="shared" si="233"/>
        <v>1</v>
      </c>
      <c r="EE303" s="666" t="b">
        <f t="shared" si="218"/>
        <v>1</v>
      </c>
      <c r="EF303" s="665" t="b">
        <f t="shared" si="219"/>
        <v>0</v>
      </c>
      <c r="EG303" s="663" t="b">
        <f t="shared" si="220"/>
        <v>0</v>
      </c>
      <c r="EH303" s="666" t="b">
        <f t="shared" si="221"/>
        <v>1</v>
      </c>
      <c r="EI303" s="663" t="b">
        <f t="shared" si="222"/>
        <v>0</v>
      </c>
      <c r="EJ303" s="663" t="b">
        <f t="shared" si="223"/>
        <v>0</v>
      </c>
      <c r="EK303" s="666" t="b">
        <f t="shared" si="224"/>
        <v>1</v>
      </c>
      <c r="EL303" s="663" t="b">
        <f t="shared" si="225"/>
        <v>0</v>
      </c>
      <c r="EM303" s="663" t="b">
        <f t="shared" si="234"/>
        <v>0</v>
      </c>
      <c r="EN303" s="666" t="b">
        <f t="shared" si="226"/>
        <v>1</v>
      </c>
      <c r="EO303" s="403"/>
    </row>
    <row r="304" spans="1:145">
      <c r="A304" s="528" t="s">
        <v>582</v>
      </c>
      <c r="B304" s="534" t="s">
        <v>589</v>
      </c>
      <c r="C304" s="528">
        <v>176035</v>
      </c>
      <c r="D304" s="528">
        <v>5</v>
      </c>
      <c r="E304" s="414">
        <v>511</v>
      </c>
      <c r="F304" s="416">
        <v>449</v>
      </c>
      <c r="G304" s="416">
        <v>561</v>
      </c>
      <c r="H304" s="416">
        <v>553</v>
      </c>
      <c r="I304" s="531">
        <v>568</v>
      </c>
      <c r="J304" s="531">
        <v>549</v>
      </c>
      <c r="K304" s="532">
        <v>540</v>
      </c>
      <c r="L304" s="414">
        <v>223</v>
      </c>
      <c r="M304" s="416">
        <v>198</v>
      </c>
      <c r="N304" s="416">
        <v>198</v>
      </c>
      <c r="O304" s="533">
        <v>193</v>
      </c>
      <c r="P304" s="533">
        <v>183</v>
      </c>
      <c r="Q304" s="416">
        <v>238</v>
      </c>
      <c r="R304" s="416">
        <v>190</v>
      </c>
      <c r="S304" s="416">
        <v>231</v>
      </c>
      <c r="T304" s="416">
        <v>222</v>
      </c>
      <c r="U304" s="416">
        <v>199</v>
      </c>
      <c r="V304" s="531">
        <v>212</v>
      </c>
      <c r="W304" s="532">
        <v>239</v>
      </c>
      <c r="X304" s="414">
        <v>0</v>
      </c>
      <c r="Y304" s="416">
        <v>1</v>
      </c>
      <c r="Z304" s="416"/>
      <c r="AA304" s="533">
        <v>1</v>
      </c>
      <c r="AB304" s="533">
        <v>0</v>
      </c>
      <c r="AC304" s="416"/>
      <c r="AD304" s="416"/>
      <c r="AE304" s="416"/>
      <c r="AF304" s="416"/>
      <c r="AG304" s="416">
        <v>0</v>
      </c>
      <c r="AH304" s="531">
        <v>0</v>
      </c>
      <c r="AI304" s="532">
        <v>0</v>
      </c>
      <c r="AJ304" s="420">
        <f t="shared" si="235"/>
        <v>223</v>
      </c>
      <c r="AK304" s="421">
        <f t="shared" si="236"/>
        <v>197</v>
      </c>
      <c r="AL304" s="421">
        <f t="shared" si="237"/>
        <v>198</v>
      </c>
      <c r="AM304" s="421">
        <f t="shared" si="238"/>
        <v>192</v>
      </c>
      <c r="AN304" s="421">
        <f t="shared" si="239"/>
        <v>183</v>
      </c>
      <c r="AO304" s="421">
        <f t="shared" si="240"/>
        <v>238</v>
      </c>
      <c r="AP304" s="421">
        <f t="shared" si="241"/>
        <v>190</v>
      </c>
      <c r="AQ304" s="421">
        <f t="shared" si="242"/>
        <v>231</v>
      </c>
      <c r="AR304" s="421">
        <f t="shared" si="243"/>
        <v>222</v>
      </c>
      <c r="AS304" s="421">
        <f t="shared" si="244"/>
        <v>199</v>
      </c>
      <c r="AT304" s="421">
        <f t="shared" si="245"/>
        <v>212</v>
      </c>
      <c r="AU304" s="422">
        <f t="shared" si="246"/>
        <v>239</v>
      </c>
      <c r="AV304" s="423">
        <v>132</v>
      </c>
      <c r="AW304" s="531">
        <v>145</v>
      </c>
      <c r="AX304" s="532">
        <v>163</v>
      </c>
      <c r="AY304" s="414">
        <v>0</v>
      </c>
      <c r="AZ304" s="531">
        <v>0</v>
      </c>
      <c r="BA304" s="532">
        <v>0</v>
      </c>
      <c r="BB304" s="420">
        <f t="shared" si="247"/>
        <v>67</v>
      </c>
      <c r="BC304" s="421">
        <f t="shared" si="248"/>
        <v>67</v>
      </c>
      <c r="BD304" s="422">
        <f t="shared" si="249"/>
        <v>76</v>
      </c>
      <c r="BE304" s="176">
        <v>66</v>
      </c>
      <c r="BF304" s="531">
        <v>100</v>
      </c>
      <c r="BG304" s="532">
        <v>77</v>
      </c>
      <c r="BH304" s="178">
        <v>7</v>
      </c>
      <c r="BI304" s="531">
        <v>14</v>
      </c>
      <c r="BJ304" s="532">
        <v>6</v>
      </c>
      <c r="BK304" s="178">
        <v>0</v>
      </c>
      <c r="BL304" s="531">
        <v>0</v>
      </c>
      <c r="BM304" s="532">
        <v>0</v>
      </c>
      <c r="BN304" s="426">
        <f t="shared" si="227"/>
        <v>110</v>
      </c>
      <c r="BO304" s="427">
        <f t="shared" si="228"/>
        <v>124</v>
      </c>
      <c r="BP304" s="428">
        <f t="shared" si="229"/>
        <v>107</v>
      </c>
      <c r="BQ304" s="178">
        <v>110</v>
      </c>
      <c r="BR304" s="531">
        <v>83</v>
      </c>
      <c r="BS304" s="532">
        <v>91</v>
      </c>
      <c r="BT304" s="198"/>
      <c r="BU304" s="177"/>
      <c r="BV304" s="177"/>
      <c r="BW304" s="531"/>
      <c r="BX304" s="531"/>
      <c r="BY304" s="532"/>
      <c r="BZ304" s="178"/>
      <c r="CA304" s="177"/>
      <c r="CB304" s="177"/>
      <c r="CC304" s="177"/>
      <c r="CD304" s="177"/>
      <c r="CE304" s="177"/>
      <c r="CF304" s="531"/>
      <c r="CG304" s="532"/>
      <c r="CH304" s="178"/>
      <c r="CI304" s="177"/>
      <c r="CJ304" s="177"/>
      <c r="CK304" s="177"/>
      <c r="CL304" s="177"/>
      <c r="CM304" s="177"/>
      <c r="CN304" s="531"/>
      <c r="CO304" s="532"/>
      <c r="CP304" s="420"/>
      <c r="CQ304" s="421"/>
      <c r="CR304" s="421" t="str">
        <f t="shared" si="250"/>
        <v/>
      </c>
      <c r="CS304" s="421" t="str">
        <f t="shared" si="251"/>
        <v/>
      </c>
      <c r="CT304" s="421" t="str">
        <f t="shared" si="252"/>
        <v/>
      </c>
      <c r="CU304" s="421" t="str">
        <f t="shared" si="253"/>
        <v/>
      </c>
      <c r="CV304" s="421" t="str">
        <f t="shared" si="254"/>
        <v/>
      </c>
      <c r="CW304" s="429" t="str">
        <f t="shared" si="255"/>
        <v/>
      </c>
      <c r="CX304" s="449"/>
      <c r="CY304" s="531"/>
      <c r="CZ304" s="532"/>
      <c r="DA304" s="432"/>
      <c r="DB304" s="531"/>
      <c r="DC304" s="532"/>
      <c r="DD304" s="430" t="str">
        <f t="shared" si="256"/>
        <v/>
      </c>
      <c r="DE304" s="431" t="str">
        <f t="shared" si="257"/>
        <v/>
      </c>
      <c r="DF304" s="428" t="str">
        <f t="shared" si="258"/>
        <v/>
      </c>
      <c r="DG304" s="450"/>
      <c r="DH304" s="531"/>
      <c r="DI304" s="532"/>
      <c r="DJ304" s="432"/>
      <c r="DK304" s="531"/>
      <c r="DL304" s="532"/>
      <c r="DM304" s="432"/>
      <c r="DN304" s="531"/>
      <c r="DO304" s="532"/>
      <c r="DP304" s="430" t="str">
        <f t="shared" si="230"/>
        <v/>
      </c>
      <c r="DQ304" s="431" t="str">
        <f t="shared" si="231"/>
        <v/>
      </c>
      <c r="DR304" s="428" t="str">
        <f t="shared" si="232"/>
        <v/>
      </c>
      <c r="DS304" s="432"/>
      <c r="DT304" s="531"/>
      <c r="DU304" s="897"/>
      <c r="DV304" s="403"/>
      <c r="DW304" s="669" t="b">
        <f t="shared" si="211"/>
        <v>1</v>
      </c>
      <c r="DX304" s="663" t="b">
        <f t="shared" si="212"/>
        <v>1</v>
      </c>
      <c r="DY304" s="666" t="b">
        <f t="shared" si="213"/>
        <v>1</v>
      </c>
      <c r="DZ304" s="663" t="b">
        <f t="shared" si="214"/>
        <v>1</v>
      </c>
      <c r="EA304" s="663" t="b">
        <f t="shared" si="215"/>
        <v>1</v>
      </c>
      <c r="EB304" s="666" t="b">
        <f t="shared" si="216"/>
        <v>1</v>
      </c>
      <c r="EC304" s="663" t="b">
        <f t="shared" si="217"/>
        <v>1</v>
      </c>
      <c r="ED304" s="663" t="b">
        <f t="shared" si="233"/>
        <v>1</v>
      </c>
      <c r="EE304" s="666" t="b">
        <f t="shared" si="218"/>
        <v>1</v>
      </c>
      <c r="EF304" s="665" t="b">
        <f t="shared" si="219"/>
        <v>0</v>
      </c>
      <c r="EG304" s="663" t="b">
        <f t="shared" si="220"/>
        <v>0</v>
      </c>
      <c r="EH304" s="666" t="b">
        <f t="shared" si="221"/>
        <v>1</v>
      </c>
      <c r="EI304" s="663" t="b">
        <f t="shared" si="222"/>
        <v>0</v>
      </c>
      <c r="EJ304" s="663" t="b">
        <f t="shared" si="223"/>
        <v>0</v>
      </c>
      <c r="EK304" s="666" t="b">
        <f t="shared" si="224"/>
        <v>1</v>
      </c>
      <c r="EL304" s="663" t="b">
        <f t="shared" si="225"/>
        <v>0</v>
      </c>
      <c r="EM304" s="663" t="b">
        <f t="shared" si="234"/>
        <v>0</v>
      </c>
      <c r="EN304" s="666" t="b">
        <f t="shared" si="226"/>
        <v>1</v>
      </c>
      <c r="EO304" s="403"/>
    </row>
    <row r="305" spans="1:145" s="582" customFormat="1">
      <c r="A305" s="585" t="s">
        <v>582</v>
      </c>
      <c r="B305" s="586" t="s">
        <v>1173</v>
      </c>
      <c r="C305" s="589">
        <v>175786</v>
      </c>
      <c r="D305" s="589">
        <v>8</v>
      </c>
      <c r="E305" s="414"/>
      <c r="F305" s="416"/>
      <c r="G305" s="416"/>
      <c r="H305" s="416"/>
      <c r="I305" s="417"/>
      <c r="J305" s="417"/>
      <c r="K305" s="419"/>
      <c r="L305" s="414"/>
      <c r="M305" s="416"/>
      <c r="N305" s="416"/>
      <c r="O305" s="448"/>
      <c r="P305" s="448"/>
      <c r="Q305" s="416"/>
      <c r="R305" s="416"/>
      <c r="S305" s="416"/>
      <c r="T305" s="416"/>
      <c r="U305" s="416"/>
      <c r="V305" s="417"/>
      <c r="W305" s="419"/>
      <c r="X305" s="414"/>
      <c r="Y305" s="416"/>
      <c r="Z305" s="416"/>
      <c r="AA305" s="448"/>
      <c r="AB305" s="448"/>
      <c r="AC305" s="416"/>
      <c r="AD305" s="416"/>
      <c r="AE305" s="416"/>
      <c r="AF305" s="416"/>
      <c r="AG305" s="416"/>
      <c r="AH305" s="417"/>
      <c r="AI305" s="419"/>
      <c r="AJ305" s="420" t="str">
        <f t="shared" ref="AJ305:AJ322" si="261">IF(L305&gt;0,L305-X305," " )</f>
        <v xml:space="preserve"> </v>
      </c>
      <c r="AK305" s="421" t="str">
        <f t="shared" ref="AK305:AK322" si="262">IF(M305&gt;0,M305-Y305," " )</f>
        <v xml:space="preserve"> </v>
      </c>
      <c r="AL305" s="421" t="str">
        <f t="shared" ref="AL305:AL322" si="263">IF(N305&gt;0,N305-Z305," " )</f>
        <v xml:space="preserve"> </v>
      </c>
      <c r="AM305" s="421" t="str">
        <f t="shared" ref="AM305:AM322" si="264">IF(O305&gt;0,O305-AA305," " )</f>
        <v xml:space="preserve"> </v>
      </c>
      <c r="AN305" s="421" t="str">
        <f t="shared" ref="AN305:AN322" si="265">IF(P305&gt;0,P305-AB305," " )</f>
        <v xml:space="preserve"> </v>
      </c>
      <c r="AO305" s="421" t="str">
        <f t="shared" ref="AO305:AO322" si="266">IF(Q305&gt;0,Q305-AC305," " )</f>
        <v xml:space="preserve"> </v>
      </c>
      <c r="AP305" s="421" t="str">
        <f t="shared" ref="AP305:AP322" si="267">IF(R305&gt;0,R305-AD305," " )</f>
        <v xml:space="preserve"> </v>
      </c>
      <c r="AQ305" s="421" t="str">
        <f t="shared" ref="AQ305:AQ322" si="268">IF(S305&gt;0,S305-AE305," " )</f>
        <v xml:space="preserve"> </v>
      </c>
      <c r="AR305" s="421" t="str">
        <f t="shared" ref="AR305:AR322" si="269">IF(T305&gt;0,T305-AF305," " )</f>
        <v xml:space="preserve"> </v>
      </c>
      <c r="AS305" s="421" t="str">
        <f t="shared" ref="AS305:AS322" si="270">IF(U305&gt;0,U305-AG305," " )</f>
        <v xml:space="preserve"> </v>
      </c>
      <c r="AT305" s="421" t="str">
        <f t="shared" ref="AT305:AT322" si="271">IF(V305&gt;0,V305-AH305," " )</f>
        <v xml:space="preserve"> </v>
      </c>
      <c r="AU305" s="422" t="str">
        <f t="shared" ref="AU305:AU322" si="272">IF(W305&gt;0,W305-AI305," " )</f>
        <v xml:space="preserve"> </v>
      </c>
      <c r="AV305" s="423"/>
      <c r="AW305" s="417"/>
      <c r="AX305" s="419"/>
      <c r="AY305" s="414"/>
      <c r="AZ305" s="417"/>
      <c r="BA305" s="419"/>
      <c r="BB305" s="420" t="str">
        <f t="shared" ref="BB305:BB319" si="273">IF(AS305=" "," ",(AS305-AV305-AY305))</f>
        <v xml:space="preserve"> </v>
      </c>
      <c r="BC305" s="421" t="str">
        <f t="shared" ref="BC305:BC319" si="274">IF(AT305=" "," ",(AT305-AW305-AZ305))</f>
        <v xml:space="preserve"> </v>
      </c>
      <c r="BD305" s="422" t="str">
        <f t="shared" ref="BD305:BD319" si="275">IF(AU305=" "," ",(AU305-AX305-BA305))</f>
        <v xml:space="preserve"> </v>
      </c>
      <c r="BE305" s="176"/>
      <c r="BF305" s="417"/>
      <c r="BG305" s="419"/>
      <c r="BH305" s="178"/>
      <c r="BI305" s="417"/>
      <c r="BJ305" s="419"/>
      <c r="BK305" s="178"/>
      <c r="BL305" s="417"/>
      <c r="BM305" s="419"/>
      <c r="BN305" s="426" t="str">
        <f t="shared" si="227"/>
        <v/>
      </c>
      <c r="BO305" s="427" t="str">
        <f t="shared" si="228"/>
        <v/>
      </c>
      <c r="BP305" s="428" t="str">
        <f t="shared" si="229"/>
        <v/>
      </c>
      <c r="BQ305" s="178"/>
      <c r="BR305" s="417"/>
      <c r="BS305" s="419"/>
      <c r="BT305" s="198">
        <v>4298</v>
      </c>
      <c r="BU305" s="177">
        <v>3187</v>
      </c>
      <c r="BV305" s="177">
        <v>6777</v>
      </c>
      <c r="BW305" s="417">
        <v>5802</v>
      </c>
      <c r="BX305" s="417">
        <v>2978</v>
      </c>
      <c r="BY305" s="419">
        <v>2978</v>
      </c>
      <c r="BZ305" s="178">
        <v>5103</v>
      </c>
      <c r="CA305" s="177">
        <v>6281</v>
      </c>
      <c r="CB305" s="177">
        <v>3288</v>
      </c>
      <c r="CC305" s="177">
        <v>1892</v>
      </c>
      <c r="CD305" s="177">
        <v>1942</v>
      </c>
      <c r="CE305" s="416">
        <v>1823</v>
      </c>
      <c r="CF305" s="417">
        <v>2324</v>
      </c>
      <c r="CG305" s="419">
        <v>2175</v>
      </c>
      <c r="CH305" s="178"/>
      <c r="CI305" s="177"/>
      <c r="CJ305" s="177"/>
      <c r="CK305" s="177"/>
      <c r="CL305" s="177"/>
      <c r="CM305" s="177"/>
      <c r="CN305" s="417">
        <v>0</v>
      </c>
      <c r="CO305" s="419">
        <v>0</v>
      </c>
      <c r="CP305" s="420"/>
      <c r="CQ305" s="421"/>
      <c r="CR305" s="421">
        <f t="shared" ref="CR305:CR320" si="276">IF(CB305&gt;0,CB305-CJ305,"")</f>
        <v>3288</v>
      </c>
      <c r="CS305" s="421">
        <f t="shared" ref="CS305:CS320" si="277">IF(CC305&gt;0,CC305-CK305,"")</f>
        <v>1892</v>
      </c>
      <c r="CT305" s="421">
        <f t="shared" ref="CT305:CT320" si="278">IF(CD305&gt;0,CD305-CL305,"")</f>
        <v>1942</v>
      </c>
      <c r="CU305" s="421">
        <f t="shared" ref="CU305:CU320" si="279">IF(CE305&gt;0,CE305-CM305,"")</f>
        <v>1823</v>
      </c>
      <c r="CV305" s="421">
        <f t="shared" ref="CV305:CV320" si="280">IF(CF305&gt;0,CF305-CN305,"")</f>
        <v>2324</v>
      </c>
      <c r="CW305" s="429">
        <f t="shared" ref="CW305:CW320" si="281">IF(CG305&gt;0,CG305-CO305,"")</f>
        <v>2175</v>
      </c>
      <c r="CX305" s="863"/>
      <c r="CY305" s="417">
        <v>1172</v>
      </c>
      <c r="CZ305" s="419">
        <v>1206</v>
      </c>
      <c r="DA305" s="499"/>
      <c r="DB305" s="499"/>
      <c r="DC305" s="419"/>
      <c r="DD305" s="430">
        <f t="shared" ref="DD305:DD321" si="282">IF(CU305="","",(CU305-CX305-DA305))</f>
        <v>1823</v>
      </c>
      <c r="DE305" s="431">
        <f t="shared" ref="DE305:DE321" si="283">IF(CV305="","",(CV305-CY305-DB305))</f>
        <v>1152</v>
      </c>
      <c r="DF305" s="428">
        <f t="shared" ref="DF305:DF321" si="284">IF(CW305="","",(CW305-CZ305-DC305))</f>
        <v>969</v>
      </c>
      <c r="DG305" s="450">
        <v>196</v>
      </c>
      <c r="DH305" s="417">
        <v>267</v>
      </c>
      <c r="DI305" s="419">
        <v>460</v>
      </c>
      <c r="DJ305" s="499"/>
      <c r="DK305" s="864"/>
      <c r="DL305" s="197"/>
      <c r="DM305" s="432">
        <v>1009</v>
      </c>
      <c r="DN305" s="417">
        <v>1065</v>
      </c>
      <c r="DO305" s="419">
        <v>0</v>
      </c>
      <c r="DP305" s="430">
        <f t="shared" si="230"/>
        <v>687</v>
      </c>
      <c r="DQ305" s="431">
        <f t="shared" si="231"/>
        <v>610</v>
      </c>
      <c r="DR305" s="428">
        <f t="shared" si="232"/>
        <v>1363</v>
      </c>
      <c r="DS305" s="499"/>
      <c r="DT305" s="864"/>
      <c r="DU305" s="197"/>
      <c r="DV305" s="403"/>
      <c r="DW305" s="669" t="b">
        <f t="shared" ref="DW305:DW324" si="285">W305&gt;0</f>
        <v>0</v>
      </c>
      <c r="DX305" s="663" t="b">
        <f t="shared" ref="DX305:DX324" si="286">AX305&gt;0</f>
        <v>0</v>
      </c>
      <c r="DY305" s="666" t="b">
        <f t="shared" ref="DY305:DY324" si="287">DW305=DX305</f>
        <v>1</v>
      </c>
      <c r="DZ305" s="663" t="b">
        <f t="shared" ref="DZ305:DZ324" si="288">R305&gt;0</f>
        <v>0</v>
      </c>
      <c r="EA305" s="663" t="b">
        <f t="shared" ref="EA305:EA324" si="289">BG305&gt;0</f>
        <v>0</v>
      </c>
      <c r="EB305" s="666" t="b">
        <f t="shared" ref="EB305:EB324" si="290">DZ305=EA305</f>
        <v>1</v>
      </c>
      <c r="EC305" s="663" t="b">
        <f t="shared" ref="EC305:EC324" si="291">N305&gt;0</f>
        <v>0</v>
      </c>
      <c r="ED305" s="663" t="b">
        <f t="shared" si="233"/>
        <v>0</v>
      </c>
      <c r="EE305" s="666" t="b">
        <f t="shared" ref="EE305:EE324" si="292">EC305=ED305</f>
        <v>1</v>
      </c>
      <c r="EF305" s="665" t="b">
        <f t="shared" ref="EF305:EF324" si="293">CG305&gt;0</f>
        <v>1</v>
      </c>
      <c r="EG305" s="663" t="b">
        <f t="shared" ref="EG305:EG324" si="294">CZ305&gt;0</f>
        <v>1</v>
      </c>
      <c r="EH305" s="666" t="b">
        <f t="shared" ref="EH305:EH324" si="295">EF305=EG305</f>
        <v>1</v>
      </c>
      <c r="EI305" s="663" t="b">
        <f t="shared" ref="EI305:EI324" si="296">CE305&gt;0</f>
        <v>1</v>
      </c>
      <c r="EJ305" s="663" t="b">
        <f t="shared" ref="EJ305:EJ324" si="297">DI305&gt;0</f>
        <v>1</v>
      </c>
      <c r="EK305" s="666" t="b">
        <f t="shared" ref="EK305:EK324" si="298">EI305=EJ305</f>
        <v>1</v>
      </c>
      <c r="EL305" s="663" t="b">
        <f t="shared" ref="EL305:EL324" si="299">CB305&gt;0</f>
        <v>1</v>
      </c>
      <c r="EM305" s="663" t="b">
        <f t="shared" si="234"/>
        <v>0</v>
      </c>
      <c r="EN305" s="666" t="b">
        <f t="shared" ref="EN305:EN324" si="300">EL305=EM305</f>
        <v>0</v>
      </c>
      <c r="EO305" s="398"/>
    </row>
    <row r="306" spans="1:145" s="582" customFormat="1">
      <c r="A306" s="585" t="s">
        <v>582</v>
      </c>
      <c r="B306" s="586" t="s">
        <v>1174</v>
      </c>
      <c r="C306" s="589">
        <v>176071</v>
      </c>
      <c r="D306" s="589">
        <v>8</v>
      </c>
      <c r="E306" s="414"/>
      <c r="F306" s="416"/>
      <c r="G306" s="416"/>
      <c r="H306" s="416"/>
      <c r="I306" s="417"/>
      <c r="J306" s="417"/>
      <c r="K306" s="419"/>
      <c r="L306" s="414"/>
      <c r="M306" s="416"/>
      <c r="N306" s="416"/>
      <c r="O306" s="448"/>
      <c r="P306" s="448"/>
      <c r="Q306" s="416"/>
      <c r="R306" s="416"/>
      <c r="S306" s="416"/>
      <c r="T306" s="416"/>
      <c r="U306" s="416"/>
      <c r="V306" s="417"/>
      <c r="W306" s="419"/>
      <c r="X306" s="414"/>
      <c r="Y306" s="416"/>
      <c r="Z306" s="416"/>
      <c r="AA306" s="448"/>
      <c r="AB306" s="448"/>
      <c r="AC306" s="416"/>
      <c r="AD306" s="416"/>
      <c r="AE306" s="416"/>
      <c r="AF306" s="416"/>
      <c r="AG306" s="416"/>
      <c r="AH306" s="417"/>
      <c r="AI306" s="419"/>
      <c r="AJ306" s="420" t="str">
        <f t="shared" si="261"/>
        <v xml:space="preserve"> </v>
      </c>
      <c r="AK306" s="421" t="str">
        <f t="shared" si="262"/>
        <v xml:space="preserve"> </v>
      </c>
      <c r="AL306" s="421" t="str">
        <f t="shared" si="263"/>
        <v xml:space="preserve"> </v>
      </c>
      <c r="AM306" s="421" t="str">
        <f t="shared" si="264"/>
        <v xml:space="preserve"> </v>
      </c>
      <c r="AN306" s="421" t="str">
        <f t="shared" si="265"/>
        <v xml:space="preserve"> </v>
      </c>
      <c r="AO306" s="421" t="str">
        <f t="shared" si="266"/>
        <v xml:space="preserve"> </v>
      </c>
      <c r="AP306" s="421" t="str">
        <f t="shared" si="267"/>
        <v xml:space="preserve"> </v>
      </c>
      <c r="AQ306" s="421" t="str">
        <f t="shared" si="268"/>
        <v xml:space="preserve"> </v>
      </c>
      <c r="AR306" s="421" t="str">
        <f t="shared" si="269"/>
        <v xml:space="preserve"> </v>
      </c>
      <c r="AS306" s="421" t="str">
        <f t="shared" si="270"/>
        <v xml:space="preserve"> </v>
      </c>
      <c r="AT306" s="421" t="str">
        <f t="shared" si="271"/>
        <v xml:space="preserve"> </v>
      </c>
      <c r="AU306" s="422" t="str">
        <f t="shared" si="272"/>
        <v xml:space="preserve"> </v>
      </c>
      <c r="AV306" s="423"/>
      <c r="AW306" s="417"/>
      <c r="AX306" s="419"/>
      <c r="AY306" s="414"/>
      <c r="AZ306" s="417"/>
      <c r="BA306" s="419"/>
      <c r="BB306" s="420" t="str">
        <f t="shared" si="273"/>
        <v xml:space="preserve"> </v>
      </c>
      <c r="BC306" s="421" t="str">
        <f t="shared" si="274"/>
        <v xml:space="preserve"> </v>
      </c>
      <c r="BD306" s="422" t="str">
        <f t="shared" si="275"/>
        <v xml:space="preserve"> </v>
      </c>
      <c r="BE306" s="176"/>
      <c r="BF306" s="417"/>
      <c r="BG306" s="419"/>
      <c r="BH306" s="178"/>
      <c r="BI306" s="417"/>
      <c r="BJ306" s="419"/>
      <c r="BK306" s="178"/>
      <c r="BL306" s="417"/>
      <c r="BM306" s="419"/>
      <c r="BN306" s="426" t="str">
        <f t="shared" si="227"/>
        <v/>
      </c>
      <c r="BO306" s="427" t="str">
        <f t="shared" si="228"/>
        <v/>
      </c>
      <c r="BP306" s="428" t="str">
        <f t="shared" si="229"/>
        <v/>
      </c>
      <c r="BQ306" s="178"/>
      <c r="BR306" s="417"/>
      <c r="BS306" s="419"/>
      <c r="BT306" s="198">
        <v>2593</v>
      </c>
      <c r="BU306" s="177">
        <v>3405</v>
      </c>
      <c r="BV306" s="177">
        <v>2283</v>
      </c>
      <c r="BW306" s="417">
        <v>2525</v>
      </c>
      <c r="BX306" s="417">
        <v>2621</v>
      </c>
      <c r="BY306" s="419">
        <v>2634</v>
      </c>
      <c r="BZ306" s="178">
        <v>2080</v>
      </c>
      <c r="CA306" s="177">
        <v>2443</v>
      </c>
      <c r="CB306" s="177">
        <v>1940</v>
      </c>
      <c r="CC306" s="177">
        <v>1858</v>
      </c>
      <c r="CD306" s="177">
        <v>1519</v>
      </c>
      <c r="CE306" s="416">
        <v>1564</v>
      </c>
      <c r="CF306" s="417">
        <v>1565</v>
      </c>
      <c r="CG306" s="419">
        <v>1658</v>
      </c>
      <c r="CH306" s="178"/>
      <c r="CI306" s="177"/>
      <c r="CJ306" s="177"/>
      <c r="CK306" s="177"/>
      <c r="CL306" s="177"/>
      <c r="CM306" s="177">
        <v>2</v>
      </c>
      <c r="CN306" s="417">
        <v>5</v>
      </c>
      <c r="CO306" s="419">
        <v>2</v>
      </c>
      <c r="CP306" s="420"/>
      <c r="CQ306" s="421"/>
      <c r="CR306" s="421">
        <f t="shared" si="276"/>
        <v>1940</v>
      </c>
      <c r="CS306" s="421">
        <f t="shared" si="277"/>
        <v>1858</v>
      </c>
      <c r="CT306" s="421">
        <f t="shared" si="278"/>
        <v>1519</v>
      </c>
      <c r="CU306" s="421">
        <f t="shared" si="279"/>
        <v>1562</v>
      </c>
      <c r="CV306" s="421">
        <f t="shared" si="280"/>
        <v>1560</v>
      </c>
      <c r="CW306" s="429">
        <f t="shared" si="281"/>
        <v>1656</v>
      </c>
      <c r="CX306" s="863"/>
      <c r="CY306" s="417">
        <v>1120</v>
      </c>
      <c r="CZ306" s="419">
        <v>1108</v>
      </c>
      <c r="DA306" s="499"/>
      <c r="DB306" s="499"/>
      <c r="DC306" s="419"/>
      <c r="DD306" s="430">
        <f t="shared" si="282"/>
        <v>1562</v>
      </c>
      <c r="DE306" s="431">
        <f t="shared" si="283"/>
        <v>440</v>
      </c>
      <c r="DF306" s="428">
        <f t="shared" si="284"/>
        <v>548</v>
      </c>
      <c r="DG306" s="450">
        <v>334</v>
      </c>
      <c r="DH306" s="417">
        <v>310</v>
      </c>
      <c r="DI306" s="419">
        <v>354</v>
      </c>
      <c r="DJ306" s="499"/>
      <c r="DK306" s="864"/>
      <c r="DL306" s="197"/>
      <c r="DM306" s="432">
        <v>860</v>
      </c>
      <c r="DN306" s="417">
        <v>645</v>
      </c>
      <c r="DO306" s="419">
        <v>349</v>
      </c>
      <c r="DP306" s="430">
        <f t="shared" si="230"/>
        <v>664</v>
      </c>
      <c r="DQ306" s="431">
        <f t="shared" si="231"/>
        <v>564</v>
      </c>
      <c r="DR306" s="428">
        <f t="shared" si="232"/>
        <v>859</v>
      </c>
      <c r="DS306" s="499"/>
      <c r="DT306" s="864"/>
      <c r="DU306" s="197"/>
      <c r="DV306" s="403"/>
      <c r="DW306" s="669" t="b">
        <f t="shared" si="285"/>
        <v>0</v>
      </c>
      <c r="DX306" s="663" t="b">
        <f t="shared" si="286"/>
        <v>0</v>
      </c>
      <c r="DY306" s="666" t="b">
        <f t="shared" si="287"/>
        <v>1</v>
      </c>
      <c r="DZ306" s="663" t="b">
        <f t="shared" si="288"/>
        <v>0</v>
      </c>
      <c r="EA306" s="663" t="b">
        <f t="shared" si="289"/>
        <v>0</v>
      </c>
      <c r="EB306" s="666" t="b">
        <f t="shared" si="290"/>
        <v>1</v>
      </c>
      <c r="EC306" s="663" t="b">
        <f t="shared" si="291"/>
        <v>0</v>
      </c>
      <c r="ED306" s="663" t="b">
        <f t="shared" si="233"/>
        <v>0</v>
      </c>
      <c r="EE306" s="666" t="b">
        <f t="shared" si="292"/>
        <v>1</v>
      </c>
      <c r="EF306" s="665" t="b">
        <f t="shared" si="293"/>
        <v>1</v>
      </c>
      <c r="EG306" s="663" t="b">
        <f t="shared" si="294"/>
        <v>1</v>
      </c>
      <c r="EH306" s="666" t="b">
        <f t="shared" si="295"/>
        <v>1</v>
      </c>
      <c r="EI306" s="663" t="b">
        <f t="shared" si="296"/>
        <v>1</v>
      </c>
      <c r="EJ306" s="663" t="b">
        <f t="shared" si="297"/>
        <v>1</v>
      </c>
      <c r="EK306" s="666" t="b">
        <f t="shared" si="298"/>
        <v>1</v>
      </c>
      <c r="EL306" s="663" t="b">
        <f t="shared" si="299"/>
        <v>1</v>
      </c>
      <c r="EM306" s="663" t="b">
        <f t="shared" si="234"/>
        <v>0</v>
      </c>
      <c r="EN306" s="666" t="b">
        <f t="shared" si="300"/>
        <v>0</v>
      </c>
      <c r="EO306" s="398"/>
    </row>
    <row r="307" spans="1:145" s="582" customFormat="1">
      <c r="A307" s="585" t="s">
        <v>582</v>
      </c>
      <c r="B307" s="586" t="s">
        <v>1175</v>
      </c>
      <c r="C307" s="589">
        <v>176178</v>
      </c>
      <c r="D307" s="589">
        <v>8</v>
      </c>
      <c r="E307" s="414"/>
      <c r="F307" s="416"/>
      <c r="G307" s="416"/>
      <c r="H307" s="416"/>
      <c r="I307" s="417"/>
      <c r="J307" s="417"/>
      <c r="K307" s="419"/>
      <c r="L307" s="414"/>
      <c r="M307" s="416"/>
      <c r="N307" s="416"/>
      <c r="O307" s="448"/>
      <c r="P307" s="448"/>
      <c r="Q307" s="416"/>
      <c r="R307" s="416"/>
      <c r="S307" s="416"/>
      <c r="T307" s="416"/>
      <c r="U307" s="416"/>
      <c r="V307" s="417"/>
      <c r="W307" s="419"/>
      <c r="X307" s="414"/>
      <c r="Y307" s="416"/>
      <c r="Z307" s="416"/>
      <c r="AA307" s="448"/>
      <c r="AB307" s="448"/>
      <c r="AC307" s="416"/>
      <c r="AD307" s="416"/>
      <c r="AE307" s="416"/>
      <c r="AF307" s="416"/>
      <c r="AG307" s="416"/>
      <c r="AH307" s="417"/>
      <c r="AI307" s="419"/>
      <c r="AJ307" s="420" t="str">
        <f t="shared" si="261"/>
        <v xml:space="preserve"> </v>
      </c>
      <c r="AK307" s="421" t="str">
        <f t="shared" si="262"/>
        <v xml:space="preserve"> </v>
      </c>
      <c r="AL307" s="421" t="str">
        <f t="shared" si="263"/>
        <v xml:space="preserve"> </v>
      </c>
      <c r="AM307" s="421" t="str">
        <f t="shared" si="264"/>
        <v xml:space="preserve"> </v>
      </c>
      <c r="AN307" s="421" t="str">
        <f t="shared" si="265"/>
        <v xml:space="preserve"> </v>
      </c>
      <c r="AO307" s="421" t="str">
        <f t="shared" si="266"/>
        <v xml:space="preserve"> </v>
      </c>
      <c r="AP307" s="421" t="str">
        <f t="shared" si="267"/>
        <v xml:space="preserve"> </v>
      </c>
      <c r="AQ307" s="421" t="str">
        <f t="shared" si="268"/>
        <v xml:space="preserve"> </v>
      </c>
      <c r="AR307" s="421" t="str">
        <f t="shared" si="269"/>
        <v xml:space="preserve"> </v>
      </c>
      <c r="AS307" s="421" t="str">
        <f t="shared" si="270"/>
        <v xml:space="preserve"> </v>
      </c>
      <c r="AT307" s="421" t="str">
        <f t="shared" si="271"/>
        <v xml:space="preserve"> </v>
      </c>
      <c r="AU307" s="422" t="str">
        <f t="shared" si="272"/>
        <v xml:space="preserve"> </v>
      </c>
      <c r="AV307" s="423"/>
      <c r="AW307" s="417"/>
      <c r="AX307" s="419"/>
      <c r="AY307" s="414"/>
      <c r="AZ307" s="417"/>
      <c r="BA307" s="419"/>
      <c r="BB307" s="420" t="str">
        <f t="shared" si="273"/>
        <v xml:space="preserve"> </v>
      </c>
      <c r="BC307" s="421" t="str">
        <f t="shared" si="274"/>
        <v xml:space="preserve"> </v>
      </c>
      <c r="BD307" s="422" t="str">
        <f t="shared" si="275"/>
        <v xml:space="preserve"> </v>
      </c>
      <c r="BE307" s="176"/>
      <c r="BF307" s="417"/>
      <c r="BG307" s="419"/>
      <c r="BH307" s="178"/>
      <c r="BI307" s="417"/>
      <c r="BJ307" s="419"/>
      <c r="BK307" s="178"/>
      <c r="BL307" s="417"/>
      <c r="BM307" s="419"/>
      <c r="BN307" s="426" t="str">
        <f t="shared" si="227"/>
        <v/>
      </c>
      <c r="BO307" s="427" t="str">
        <f t="shared" si="228"/>
        <v/>
      </c>
      <c r="BP307" s="428" t="str">
        <f t="shared" si="229"/>
        <v/>
      </c>
      <c r="BQ307" s="178"/>
      <c r="BR307" s="417"/>
      <c r="BS307" s="419"/>
      <c r="BT307" s="198">
        <v>2617</v>
      </c>
      <c r="BU307" s="177">
        <v>2210</v>
      </c>
      <c r="BV307" s="177">
        <v>2448</v>
      </c>
      <c r="BW307" s="417">
        <v>2408</v>
      </c>
      <c r="BX307" s="417">
        <v>6444</v>
      </c>
      <c r="BY307" s="419">
        <v>2739</v>
      </c>
      <c r="BZ307" s="178">
        <v>1487</v>
      </c>
      <c r="CA307" s="177">
        <v>1446</v>
      </c>
      <c r="CB307" s="177">
        <v>1464</v>
      </c>
      <c r="CC307" s="177">
        <v>1568</v>
      </c>
      <c r="CD307" s="177">
        <v>1568</v>
      </c>
      <c r="CE307" s="416">
        <v>1476</v>
      </c>
      <c r="CF307" s="417">
        <v>1576</v>
      </c>
      <c r="CG307" s="419">
        <v>1728</v>
      </c>
      <c r="CH307" s="178"/>
      <c r="CI307" s="177"/>
      <c r="CJ307" s="177"/>
      <c r="CK307" s="177"/>
      <c r="CL307" s="177"/>
      <c r="CM307" s="177">
        <v>1</v>
      </c>
      <c r="CN307" s="417">
        <v>0</v>
      </c>
      <c r="CO307" s="419">
        <v>0</v>
      </c>
      <c r="CP307" s="420"/>
      <c r="CQ307" s="421"/>
      <c r="CR307" s="421">
        <f t="shared" si="276"/>
        <v>1464</v>
      </c>
      <c r="CS307" s="421">
        <f t="shared" si="277"/>
        <v>1568</v>
      </c>
      <c r="CT307" s="421">
        <f t="shared" si="278"/>
        <v>1568</v>
      </c>
      <c r="CU307" s="421">
        <f t="shared" si="279"/>
        <v>1475</v>
      </c>
      <c r="CV307" s="421">
        <f t="shared" si="280"/>
        <v>1576</v>
      </c>
      <c r="CW307" s="429">
        <f t="shared" si="281"/>
        <v>1728</v>
      </c>
      <c r="CX307" s="863"/>
      <c r="CY307" s="417">
        <v>1138</v>
      </c>
      <c r="CZ307" s="419">
        <v>1321</v>
      </c>
      <c r="DA307" s="499"/>
      <c r="DB307" s="499"/>
      <c r="DC307" s="419"/>
      <c r="DD307" s="430">
        <f t="shared" si="282"/>
        <v>1475</v>
      </c>
      <c r="DE307" s="431">
        <f t="shared" si="283"/>
        <v>438</v>
      </c>
      <c r="DF307" s="428">
        <f t="shared" si="284"/>
        <v>407</v>
      </c>
      <c r="DG307" s="450">
        <v>270</v>
      </c>
      <c r="DH307" s="417">
        <v>283</v>
      </c>
      <c r="DI307" s="419">
        <v>217</v>
      </c>
      <c r="DJ307" s="499"/>
      <c r="DK307" s="864"/>
      <c r="DL307" s="197"/>
      <c r="DM307" s="432">
        <v>254</v>
      </c>
      <c r="DN307" s="417">
        <v>282</v>
      </c>
      <c r="DO307" s="419">
        <v>254</v>
      </c>
      <c r="DP307" s="430">
        <f t="shared" si="230"/>
        <v>1044</v>
      </c>
      <c r="DQ307" s="431">
        <f t="shared" si="231"/>
        <v>1003</v>
      </c>
      <c r="DR307" s="428">
        <f t="shared" si="232"/>
        <v>1004</v>
      </c>
      <c r="DS307" s="499"/>
      <c r="DT307" s="864"/>
      <c r="DU307" s="197"/>
      <c r="DV307" s="403"/>
      <c r="DW307" s="669" t="b">
        <f t="shared" si="285"/>
        <v>0</v>
      </c>
      <c r="DX307" s="663" t="b">
        <f t="shared" si="286"/>
        <v>0</v>
      </c>
      <c r="DY307" s="666" t="b">
        <f t="shared" si="287"/>
        <v>1</v>
      </c>
      <c r="DZ307" s="663" t="b">
        <f t="shared" si="288"/>
        <v>0</v>
      </c>
      <c r="EA307" s="663" t="b">
        <f t="shared" si="289"/>
        <v>0</v>
      </c>
      <c r="EB307" s="666" t="b">
        <f t="shared" si="290"/>
        <v>1</v>
      </c>
      <c r="EC307" s="663" t="b">
        <f t="shared" si="291"/>
        <v>0</v>
      </c>
      <c r="ED307" s="663" t="b">
        <f t="shared" si="233"/>
        <v>0</v>
      </c>
      <c r="EE307" s="666" t="b">
        <f t="shared" si="292"/>
        <v>1</v>
      </c>
      <c r="EF307" s="665" t="b">
        <f t="shared" si="293"/>
        <v>1</v>
      </c>
      <c r="EG307" s="663" t="b">
        <f t="shared" si="294"/>
        <v>1</v>
      </c>
      <c r="EH307" s="666" t="b">
        <f t="shared" si="295"/>
        <v>1</v>
      </c>
      <c r="EI307" s="663" t="b">
        <f t="shared" si="296"/>
        <v>1</v>
      </c>
      <c r="EJ307" s="663" t="b">
        <f t="shared" si="297"/>
        <v>1</v>
      </c>
      <c r="EK307" s="666" t="b">
        <f t="shared" si="298"/>
        <v>1</v>
      </c>
      <c r="EL307" s="663" t="b">
        <f t="shared" si="299"/>
        <v>1</v>
      </c>
      <c r="EM307" s="663" t="b">
        <f t="shared" si="234"/>
        <v>0</v>
      </c>
      <c r="EN307" s="666" t="b">
        <f t="shared" si="300"/>
        <v>0</v>
      </c>
      <c r="EO307" s="398"/>
    </row>
    <row r="308" spans="1:145" s="582" customFormat="1">
      <c r="A308" s="585" t="s">
        <v>582</v>
      </c>
      <c r="B308" s="586" t="s">
        <v>1176</v>
      </c>
      <c r="C308" s="589">
        <v>175573</v>
      </c>
      <c r="D308" s="589">
        <v>9</v>
      </c>
      <c r="E308" s="414"/>
      <c r="F308" s="416"/>
      <c r="G308" s="416"/>
      <c r="H308" s="416"/>
      <c r="I308" s="417"/>
      <c r="J308" s="417"/>
      <c r="K308" s="419"/>
      <c r="L308" s="414"/>
      <c r="M308" s="416"/>
      <c r="N308" s="416"/>
      <c r="O308" s="448"/>
      <c r="P308" s="448"/>
      <c r="Q308" s="416"/>
      <c r="R308" s="416"/>
      <c r="S308" s="416"/>
      <c r="T308" s="416"/>
      <c r="U308" s="416"/>
      <c r="V308" s="417"/>
      <c r="W308" s="419"/>
      <c r="X308" s="414"/>
      <c r="Y308" s="416"/>
      <c r="Z308" s="416"/>
      <c r="AA308" s="448"/>
      <c r="AB308" s="448"/>
      <c r="AC308" s="416"/>
      <c r="AD308" s="416"/>
      <c r="AE308" s="416"/>
      <c r="AF308" s="416"/>
      <c r="AG308" s="416"/>
      <c r="AH308" s="417"/>
      <c r="AI308" s="419"/>
      <c r="AJ308" s="420" t="str">
        <f t="shared" si="261"/>
        <v xml:space="preserve"> </v>
      </c>
      <c r="AK308" s="421" t="str">
        <f t="shared" si="262"/>
        <v xml:space="preserve"> </v>
      </c>
      <c r="AL308" s="421" t="str">
        <f t="shared" si="263"/>
        <v xml:space="preserve"> </v>
      </c>
      <c r="AM308" s="421" t="str">
        <f t="shared" si="264"/>
        <v xml:space="preserve"> </v>
      </c>
      <c r="AN308" s="421" t="str">
        <f t="shared" si="265"/>
        <v xml:space="preserve"> </v>
      </c>
      <c r="AO308" s="421" t="str">
        <f t="shared" si="266"/>
        <v xml:space="preserve"> </v>
      </c>
      <c r="AP308" s="421" t="str">
        <f t="shared" si="267"/>
        <v xml:space="preserve"> </v>
      </c>
      <c r="AQ308" s="421" t="str">
        <f t="shared" si="268"/>
        <v xml:space="preserve"> </v>
      </c>
      <c r="AR308" s="421" t="str">
        <f t="shared" si="269"/>
        <v xml:space="preserve"> </v>
      </c>
      <c r="AS308" s="421" t="str">
        <f t="shared" si="270"/>
        <v xml:space="preserve"> </v>
      </c>
      <c r="AT308" s="421" t="str">
        <f t="shared" si="271"/>
        <v xml:space="preserve"> </v>
      </c>
      <c r="AU308" s="422" t="str">
        <f t="shared" si="272"/>
        <v xml:space="preserve"> </v>
      </c>
      <c r="AV308" s="423"/>
      <c r="AW308" s="417"/>
      <c r="AX308" s="419"/>
      <c r="AY308" s="414"/>
      <c r="AZ308" s="417"/>
      <c r="BA308" s="419"/>
      <c r="BB308" s="420" t="str">
        <f t="shared" si="273"/>
        <v xml:space="preserve"> </v>
      </c>
      <c r="BC308" s="421" t="str">
        <f t="shared" si="274"/>
        <v xml:space="preserve"> </v>
      </c>
      <c r="BD308" s="422" t="str">
        <f t="shared" si="275"/>
        <v xml:space="preserve"> </v>
      </c>
      <c r="BE308" s="176"/>
      <c r="BF308" s="417"/>
      <c r="BG308" s="419"/>
      <c r="BH308" s="178"/>
      <c r="BI308" s="417"/>
      <c r="BJ308" s="419"/>
      <c r="BK308" s="178"/>
      <c r="BL308" s="417"/>
      <c r="BM308" s="419"/>
      <c r="BN308" s="426" t="str">
        <f t="shared" si="227"/>
        <v/>
      </c>
      <c r="BO308" s="427" t="str">
        <f t="shared" si="228"/>
        <v/>
      </c>
      <c r="BP308" s="428" t="str">
        <f t="shared" si="229"/>
        <v/>
      </c>
      <c r="BQ308" s="178"/>
      <c r="BR308" s="417"/>
      <c r="BS308" s="419"/>
      <c r="BT308" s="198">
        <v>1471</v>
      </c>
      <c r="BU308" s="177">
        <v>1597</v>
      </c>
      <c r="BV308" s="177">
        <v>1619</v>
      </c>
      <c r="BW308" s="417">
        <v>1302</v>
      </c>
      <c r="BX308" s="417">
        <v>1291</v>
      </c>
      <c r="BY308" s="419">
        <v>1130</v>
      </c>
      <c r="BZ308" s="178">
        <v>1221</v>
      </c>
      <c r="CA308" s="177">
        <v>1312</v>
      </c>
      <c r="CB308" s="177">
        <v>1186</v>
      </c>
      <c r="CC308" s="177">
        <v>1491</v>
      </c>
      <c r="CD308" s="177">
        <v>1517</v>
      </c>
      <c r="CE308" s="416">
        <v>965</v>
      </c>
      <c r="CF308" s="417">
        <v>772</v>
      </c>
      <c r="CG308" s="419">
        <v>727</v>
      </c>
      <c r="CH308" s="178"/>
      <c r="CI308" s="177"/>
      <c r="CJ308" s="177"/>
      <c r="CK308" s="177"/>
      <c r="CL308" s="177"/>
      <c r="CM308" s="177"/>
      <c r="CN308" s="417">
        <v>0</v>
      </c>
      <c r="CO308" s="419">
        <v>0</v>
      </c>
      <c r="CP308" s="420"/>
      <c r="CQ308" s="421"/>
      <c r="CR308" s="421">
        <f t="shared" si="276"/>
        <v>1186</v>
      </c>
      <c r="CS308" s="421">
        <f t="shared" si="277"/>
        <v>1491</v>
      </c>
      <c r="CT308" s="421">
        <f t="shared" si="278"/>
        <v>1517</v>
      </c>
      <c r="CU308" s="421">
        <f t="shared" si="279"/>
        <v>965</v>
      </c>
      <c r="CV308" s="421">
        <f t="shared" si="280"/>
        <v>772</v>
      </c>
      <c r="CW308" s="429">
        <f t="shared" si="281"/>
        <v>727</v>
      </c>
      <c r="CX308" s="863"/>
      <c r="CY308" s="417">
        <v>97</v>
      </c>
      <c r="CZ308" s="419">
        <v>467</v>
      </c>
      <c r="DA308" s="499"/>
      <c r="DB308" s="499"/>
      <c r="DC308" s="419"/>
      <c r="DD308" s="430">
        <f t="shared" si="282"/>
        <v>965</v>
      </c>
      <c r="DE308" s="431">
        <f t="shared" si="283"/>
        <v>675</v>
      </c>
      <c r="DF308" s="428">
        <f t="shared" si="284"/>
        <v>260</v>
      </c>
      <c r="DG308" s="450">
        <v>163</v>
      </c>
      <c r="DH308" s="417">
        <v>274</v>
      </c>
      <c r="DI308" s="419">
        <v>306</v>
      </c>
      <c r="DJ308" s="499"/>
      <c r="DK308" s="864"/>
      <c r="DL308" s="197"/>
      <c r="DM308" s="432">
        <v>0</v>
      </c>
      <c r="DN308" s="417">
        <v>0</v>
      </c>
      <c r="DO308" s="419">
        <v>0</v>
      </c>
      <c r="DP308" s="430">
        <f t="shared" si="230"/>
        <v>1328</v>
      </c>
      <c r="DQ308" s="431">
        <f t="shared" si="231"/>
        <v>1243</v>
      </c>
      <c r="DR308" s="428">
        <f t="shared" si="232"/>
        <v>659</v>
      </c>
      <c r="DS308" s="499"/>
      <c r="DT308" s="864"/>
      <c r="DU308" s="197"/>
      <c r="DV308" s="403"/>
      <c r="DW308" s="669" t="b">
        <f t="shared" si="285"/>
        <v>0</v>
      </c>
      <c r="DX308" s="663" t="b">
        <f t="shared" si="286"/>
        <v>0</v>
      </c>
      <c r="DY308" s="666" t="b">
        <f t="shared" si="287"/>
        <v>1</v>
      </c>
      <c r="DZ308" s="663" t="b">
        <f t="shared" si="288"/>
        <v>0</v>
      </c>
      <c r="EA308" s="663" t="b">
        <f t="shared" si="289"/>
        <v>0</v>
      </c>
      <c r="EB308" s="666" t="b">
        <f t="shared" si="290"/>
        <v>1</v>
      </c>
      <c r="EC308" s="663" t="b">
        <f t="shared" si="291"/>
        <v>0</v>
      </c>
      <c r="ED308" s="663" t="b">
        <f t="shared" si="233"/>
        <v>0</v>
      </c>
      <c r="EE308" s="666" t="b">
        <f t="shared" si="292"/>
        <v>1</v>
      </c>
      <c r="EF308" s="665" t="b">
        <f t="shared" si="293"/>
        <v>1</v>
      </c>
      <c r="EG308" s="663" t="b">
        <f t="shared" si="294"/>
        <v>1</v>
      </c>
      <c r="EH308" s="666" t="b">
        <f t="shared" si="295"/>
        <v>1</v>
      </c>
      <c r="EI308" s="663" t="b">
        <f t="shared" si="296"/>
        <v>1</v>
      </c>
      <c r="EJ308" s="663" t="b">
        <f t="shared" si="297"/>
        <v>1</v>
      </c>
      <c r="EK308" s="666" t="b">
        <f t="shared" si="298"/>
        <v>1</v>
      </c>
      <c r="EL308" s="663" t="b">
        <f t="shared" si="299"/>
        <v>1</v>
      </c>
      <c r="EM308" s="663" t="b">
        <f t="shared" si="234"/>
        <v>0</v>
      </c>
      <c r="EN308" s="666" t="b">
        <f t="shared" si="300"/>
        <v>0</v>
      </c>
      <c r="EO308" s="398"/>
    </row>
    <row r="309" spans="1:145" s="582" customFormat="1">
      <c r="A309" s="585" t="s">
        <v>582</v>
      </c>
      <c r="B309" s="586" t="s">
        <v>1177</v>
      </c>
      <c r="C309" s="589">
        <v>175643</v>
      </c>
      <c r="D309" s="589">
        <v>9</v>
      </c>
      <c r="E309" s="414"/>
      <c r="F309" s="416"/>
      <c r="G309" s="416"/>
      <c r="H309" s="416"/>
      <c r="I309" s="417"/>
      <c r="J309" s="417"/>
      <c r="K309" s="419"/>
      <c r="L309" s="414"/>
      <c r="M309" s="416"/>
      <c r="N309" s="416"/>
      <c r="O309" s="448"/>
      <c r="P309" s="448"/>
      <c r="Q309" s="416"/>
      <c r="R309" s="416"/>
      <c r="S309" s="416"/>
      <c r="T309" s="416"/>
      <c r="U309" s="416"/>
      <c r="V309" s="417"/>
      <c r="W309" s="419"/>
      <c r="X309" s="414"/>
      <c r="Y309" s="416"/>
      <c r="Z309" s="416"/>
      <c r="AA309" s="448"/>
      <c r="AB309" s="448"/>
      <c r="AC309" s="416"/>
      <c r="AD309" s="416"/>
      <c r="AE309" s="416"/>
      <c r="AF309" s="416"/>
      <c r="AG309" s="416"/>
      <c r="AH309" s="417"/>
      <c r="AI309" s="419"/>
      <c r="AJ309" s="420" t="str">
        <f t="shared" si="261"/>
        <v xml:space="preserve"> </v>
      </c>
      <c r="AK309" s="421" t="str">
        <f t="shared" si="262"/>
        <v xml:space="preserve"> </v>
      </c>
      <c r="AL309" s="421" t="str">
        <f t="shared" si="263"/>
        <v xml:space="preserve"> </v>
      </c>
      <c r="AM309" s="421" t="str">
        <f t="shared" si="264"/>
        <v xml:space="preserve"> </v>
      </c>
      <c r="AN309" s="421" t="str">
        <f t="shared" si="265"/>
        <v xml:space="preserve"> </v>
      </c>
      <c r="AO309" s="421" t="str">
        <f t="shared" si="266"/>
        <v xml:space="preserve"> </v>
      </c>
      <c r="AP309" s="421" t="str">
        <f t="shared" si="267"/>
        <v xml:space="preserve"> </v>
      </c>
      <c r="AQ309" s="421" t="str">
        <f t="shared" si="268"/>
        <v xml:space="preserve"> </v>
      </c>
      <c r="AR309" s="421" t="str">
        <f t="shared" si="269"/>
        <v xml:space="preserve"> </v>
      </c>
      <c r="AS309" s="421" t="str">
        <f t="shared" si="270"/>
        <v xml:space="preserve"> </v>
      </c>
      <c r="AT309" s="421" t="str">
        <f t="shared" si="271"/>
        <v xml:space="preserve"> </v>
      </c>
      <c r="AU309" s="422" t="str">
        <f t="shared" si="272"/>
        <v xml:space="preserve"> </v>
      </c>
      <c r="AV309" s="423"/>
      <c r="AW309" s="417"/>
      <c r="AX309" s="419"/>
      <c r="AY309" s="414"/>
      <c r="AZ309" s="417"/>
      <c r="BA309" s="419"/>
      <c r="BB309" s="420" t="str">
        <f t="shared" si="273"/>
        <v xml:space="preserve"> </v>
      </c>
      <c r="BC309" s="421" t="str">
        <f t="shared" si="274"/>
        <v xml:space="preserve"> </v>
      </c>
      <c r="BD309" s="422" t="str">
        <f t="shared" si="275"/>
        <v xml:space="preserve"> </v>
      </c>
      <c r="BE309" s="176"/>
      <c r="BF309" s="417"/>
      <c r="BG309" s="419"/>
      <c r="BH309" s="178"/>
      <c r="BI309" s="417"/>
      <c r="BJ309" s="419"/>
      <c r="BK309" s="178"/>
      <c r="BL309" s="417"/>
      <c r="BM309" s="419"/>
      <c r="BN309" s="426" t="str">
        <f t="shared" si="227"/>
        <v/>
      </c>
      <c r="BO309" s="427" t="str">
        <f t="shared" si="228"/>
        <v/>
      </c>
      <c r="BP309" s="428" t="str">
        <f t="shared" si="229"/>
        <v/>
      </c>
      <c r="BQ309" s="178"/>
      <c r="BR309" s="417"/>
      <c r="BS309" s="419"/>
      <c r="BT309" s="198">
        <v>780</v>
      </c>
      <c r="BU309" s="177">
        <v>812</v>
      </c>
      <c r="BV309" s="177">
        <v>751</v>
      </c>
      <c r="BW309" s="417">
        <v>801</v>
      </c>
      <c r="BX309" s="417">
        <v>928</v>
      </c>
      <c r="BY309" s="419">
        <v>905</v>
      </c>
      <c r="BZ309" s="178">
        <v>714</v>
      </c>
      <c r="CA309" s="177">
        <v>780</v>
      </c>
      <c r="CB309" s="177">
        <v>769</v>
      </c>
      <c r="CC309" s="177">
        <v>810</v>
      </c>
      <c r="CD309" s="177">
        <v>751</v>
      </c>
      <c r="CE309" s="416">
        <v>551</v>
      </c>
      <c r="CF309" s="417">
        <v>630</v>
      </c>
      <c r="CG309" s="419">
        <v>687</v>
      </c>
      <c r="CH309" s="178"/>
      <c r="CI309" s="177"/>
      <c r="CJ309" s="177"/>
      <c r="CK309" s="177"/>
      <c r="CL309" s="177"/>
      <c r="CM309" s="177"/>
      <c r="CN309" s="417">
        <v>0</v>
      </c>
      <c r="CO309" s="419">
        <v>0</v>
      </c>
      <c r="CP309" s="420"/>
      <c r="CQ309" s="421"/>
      <c r="CR309" s="421">
        <f t="shared" si="276"/>
        <v>769</v>
      </c>
      <c r="CS309" s="421">
        <f t="shared" si="277"/>
        <v>810</v>
      </c>
      <c r="CT309" s="421">
        <f t="shared" si="278"/>
        <v>751</v>
      </c>
      <c r="CU309" s="421">
        <f t="shared" si="279"/>
        <v>551</v>
      </c>
      <c r="CV309" s="421">
        <f t="shared" si="280"/>
        <v>630</v>
      </c>
      <c r="CW309" s="429">
        <f t="shared" si="281"/>
        <v>687</v>
      </c>
      <c r="CX309" s="863"/>
      <c r="CY309" s="417">
        <v>418</v>
      </c>
      <c r="CZ309" s="419">
        <v>456</v>
      </c>
      <c r="DA309" s="499"/>
      <c r="DB309" s="499"/>
      <c r="DC309" s="419"/>
      <c r="DD309" s="430">
        <f t="shared" si="282"/>
        <v>551</v>
      </c>
      <c r="DE309" s="431">
        <f t="shared" si="283"/>
        <v>212</v>
      </c>
      <c r="DF309" s="428">
        <f t="shared" si="284"/>
        <v>231</v>
      </c>
      <c r="DG309" s="450">
        <v>254</v>
      </c>
      <c r="DH309" s="417">
        <v>261</v>
      </c>
      <c r="DI309" s="419">
        <v>188</v>
      </c>
      <c r="DJ309" s="499"/>
      <c r="DK309" s="864"/>
      <c r="DL309" s="197"/>
      <c r="DM309" s="432">
        <v>205</v>
      </c>
      <c r="DN309" s="417">
        <v>190</v>
      </c>
      <c r="DO309" s="419">
        <v>132</v>
      </c>
      <c r="DP309" s="430">
        <f t="shared" si="230"/>
        <v>351</v>
      </c>
      <c r="DQ309" s="431">
        <f t="shared" si="231"/>
        <v>300</v>
      </c>
      <c r="DR309" s="428">
        <f t="shared" si="232"/>
        <v>231</v>
      </c>
      <c r="DS309" s="499"/>
      <c r="DT309" s="864"/>
      <c r="DU309" s="197"/>
      <c r="DV309" s="403"/>
      <c r="DW309" s="669" t="b">
        <f t="shared" si="285"/>
        <v>0</v>
      </c>
      <c r="DX309" s="663" t="b">
        <f t="shared" si="286"/>
        <v>0</v>
      </c>
      <c r="DY309" s="666" t="b">
        <f t="shared" si="287"/>
        <v>1</v>
      </c>
      <c r="DZ309" s="663" t="b">
        <f t="shared" si="288"/>
        <v>0</v>
      </c>
      <c r="EA309" s="663" t="b">
        <f t="shared" si="289"/>
        <v>0</v>
      </c>
      <c r="EB309" s="666" t="b">
        <f t="shared" si="290"/>
        <v>1</v>
      </c>
      <c r="EC309" s="663" t="b">
        <f t="shared" si="291"/>
        <v>0</v>
      </c>
      <c r="ED309" s="663" t="b">
        <f t="shared" si="233"/>
        <v>0</v>
      </c>
      <c r="EE309" s="666" t="b">
        <f t="shared" si="292"/>
        <v>1</v>
      </c>
      <c r="EF309" s="665" t="b">
        <f t="shared" si="293"/>
        <v>1</v>
      </c>
      <c r="EG309" s="663" t="b">
        <f t="shared" si="294"/>
        <v>1</v>
      </c>
      <c r="EH309" s="666" t="b">
        <f t="shared" si="295"/>
        <v>1</v>
      </c>
      <c r="EI309" s="663" t="b">
        <f t="shared" si="296"/>
        <v>1</v>
      </c>
      <c r="EJ309" s="663" t="b">
        <f t="shared" si="297"/>
        <v>1</v>
      </c>
      <c r="EK309" s="666" t="b">
        <f t="shared" si="298"/>
        <v>1</v>
      </c>
      <c r="EL309" s="663" t="b">
        <f t="shared" si="299"/>
        <v>1</v>
      </c>
      <c r="EM309" s="663" t="b">
        <f t="shared" si="234"/>
        <v>0</v>
      </c>
      <c r="EN309" s="666" t="b">
        <f t="shared" si="300"/>
        <v>0</v>
      </c>
      <c r="EO309" s="398"/>
    </row>
    <row r="310" spans="1:145" s="582" customFormat="1">
      <c r="A310" s="585" t="s">
        <v>582</v>
      </c>
      <c r="B310" s="586" t="s">
        <v>1178</v>
      </c>
      <c r="C310" s="589">
        <v>175652</v>
      </c>
      <c r="D310" s="589">
        <v>9</v>
      </c>
      <c r="E310" s="414"/>
      <c r="F310" s="416"/>
      <c r="G310" s="416"/>
      <c r="H310" s="416"/>
      <c r="I310" s="417"/>
      <c r="J310" s="417"/>
      <c r="K310" s="419"/>
      <c r="L310" s="414"/>
      <c r="M310" s="416"/>
      <c r="N310" s="416"/>
      <c r="O310" s="448"/>
      <c r="P310" s="448"/>
      <c r="Q310" s="416"/>
      <c r="R310" s="416"/>
      <c r="S310" s="416"/>
      <c r="T310" s="416"/>
      <c r="U310" s="416"/>
      <c r="V310" s="417"/>
      <c r="W310" s="419"/>
      <c r="X310" s="414"/>
      <c r="Y310" s="416"/>
      <c r="Z310" s="416"/>
      <c r="AA310" s="448"/>
      <c r="AB310" s="448"/>
      <c r="AC310" s="416"/>
      <c r="AD310" s="416"/>
      <c r="AE310" s="416"/>
      <c r="AF310" s="416"/>
      <c r="AG310" s="416"/>
      <c r="AH310" s="417"/>
      <c r="AI310" s="419"/>
      <c r="AJ310" s="420" t="str">
        <f t="shared" si="261"/>
        <v xml:space="preserve"> </v>
      </c>
      <c r="AK310" s="421" t="str">
        <f t="shared" si="262"/>
        <v xml:space="preserve"> </v>
      </c>
      <c r="AL310" s="421" t="str">
        <f t="shared" si="263"/>
        <v xml:space="preserve"> </v>
      </c>
      <c r="AM310" s="421" t="str">
        <f t="shared" si="264"/>
        <v xml:space="preserve"> </v>
      </c>
      <c r="AN310" s="421" t="str">
        <f t="shared" si="265"/>
        <v xml:space="preserve"> </v>
      </c>
      <c r="AO310" s="421" t="str">
        <f t="shared" si="266"/>
        <v xml:space="preserve"> </v>
      </c>
      <c r="AP310" s="421" t="str">
        <f t="shared" si="267"/>
        <v xml:space="preserve"> </v>
      </c>
      <c r="AQ310" s="421" t="str">
        <f t="shared" si="268"/>
        <v xml:space="preserve"> </v>
      </c>
      <c r="AR310" s="421" t="str">
        <f t="shared" si="269"/>
        <v xml:space="preserve"> </v>
      </c>
      <c r="AS310" s="421" t="str">
        <f t="shared" si="270"/>
        <v xml:space="preserve"> </v>
      </c>
      <c r="AT310" s="421" t="str">
        <f t="shared" si="271"/>
        <v xml:space="preserve"> </v>
      </c>
      <c r="AU310" s="422" t="str">
        <f t="shared" si="272"/>
        <v xml:space="preserve"> </v>
      </c>
      <c r="AV310" s="423"/>
      <c r="AW310" s="417"/>
      <c r="AX310" s="419"/>
      <c r="AY310" s="414"/>
      <c r="AZ310" s="417"/>
      <c r="BA310" s="419"/>
      <c r="BB310" s="420" t="str">
        <f t="shared" si="273"/>
        <v xml:space="preserve"> </v>
      </c>
      <c r="BC310" s="421" t="str">
        <f t="shared" si="274"/>
        <v xml:space="preserve"> </v>
      </c>
      <c r="BD310" s="422" t="str">
        <f t="shared" si="275"/>
        <v xml:space="preserve"> </v>
      </c>
      <c r="BE310" s="176"/>
      <c r="BF310" s="417"/>
      <c r="BG310" s="419"/>
      <c r="BH310" s="178"/>
      <c r="BI310" s="417"/>
      <c r="BJ310" s="419"/>
      <c r="BK310" s="178"/>
      <c r="BL310" s="417"/>
      <c r="BM310" s="419"/>
      <c r="BN310" s="426" t="str">
        <f t="shared" si="227"/>
        <v/>
      </c>
      <c r="BO310" s="427" t="str">
        <f t="shared" si="228"/>
        <v/>
      </c>
      <c r="BP310" s="428" t="str">
        <f t="shared" si="229"/>
        <v/>
      </c>
      <c r="BQ310" s="178"/>
      <c r="BR310" s="417"/>
      <c r="BS310" s="419"/>
      <c r="BT310" s="198">
        <v>1381</v>
      </c>
      <c r="BU310" s="177">
        <v>1401</v>
      </c>
      <c r="BV310" s="177">
        <v>1234</v>
      </c>
      <c r="BW310" s="417">
        <v>1445</v>
      </c>
      <c r="BX310" s="417">
        <v>1407</v>
      </c>
      <c r="BY310" s="419">
        <v>2431</v>
      </c>
      <c r="BZ310" s="178">
        <v>272</v>
      </c>
      <c r="CA310" s="177">
        <v>999</v>
      </c>
      <c r="CB310" s="177">
        <v>1029</v>
      </c>
      <c r="CC310" s="177">
        <v>1009</v>
      </c>
      <c r="CD310" s="177">
        <v>874</v>
      </c>
      <c r="CE310" s="416">
        <v>1009</v>
      </c>
      <c r="CF310" s="417">
        <v>962</v>
      </c>
      <c r="CG310" s="419">
        <v>927</v>
      </c>
      <c r="CH310" s="178"/>
      <c r="CI310" s="177"/>
      <c r="CJ310" s="177"/>
      <c r="CK310" s="177"/>
      <c r="CL310" s="177"/>
      <c r="CM310" s="177"/>
      <c r="CN310" s="417">
        <v>0</v>
      </c>
      <c r="CO310" s="419">
        <v>0</v>
      </c>
      <c r="CP310" s="420"/>
      <c r="CQ310" s="421"/>
      <c r="CR310" s="421">
        <f t="shared" si="276"/>
        <v>1029</v>
      </c>
      <c r="CS310" s="421">
        <f t="shared" si="277"/>
        <v>1009</v>
      </c>
      <c r="CT310" s="421">
        <f t="shared" si="278"/>
        <v>874</v>
      </c>
      <c r="CU310" s="421">
        <f t="shared" si="279"/>
        <v>1009</v>
      </c>
      <c r="CV310" s="421">
        <f t="shared" si="280"/>
        <v>962</v>
      </c>
      <c r="CW310" s="429">
        <f t="shared" si="281"/>
        <v>927</v>
      </c>
      <c r="CX310" s="863"/>
      <c r="CY310" s="417">
        <v>617</v>
      </c>
      <c r="CZ310" s="419">
        <v>628</v>
      </c>
      <c r="DA310" s="499"/>
      <c r="DB310" s="499"/>
      <c r="DC310" s="419"/>
      <c r="DD310" s="430">
        <f t="shared" si="282"/>
        <v>1009</v>
      </c>
      <c r="DE310" s="431">
        <f t="shared" si="283"/>
        <v>345</v>
      </c>
      <c r="DF310" s="428">
        <f t="shared" si="284"/>
        <v>299</v>
      </c>
      <c r="DG310" s="450">
        <v>233</v>
      </c>
      <c r="DH310" s="417">
        <v>146</v>
      </c>
      <c r="DI310" s="419">
        <v>209</v>
      </c>
      <c r="DJ310" s="499"/>
      <c r="DK310" s="864"/>
      <c r="DL310" s="197"/>
      <c r="DM310" s="432">
        <v>285</v>
      </c>
      <c r="DN310" s="417">
        <v>229</v>
      </c>
      <c r="DO310" s="419">
        <v>124</v>
      </c>
      <c r="DP310" s="430">
        <f t="shared" si="230"/>
        <v>491</v>
      </c>
      <c r="DQ310" s="431">
        <f t="shared" si="231"/>
        <v>499</v>
      </c>
      <c r="DR310" s="428">
        <f t="shared" si="232"/>
        <v>676</v>
      </c>
      <c r="DS310" s="499"/>
      <c r="DT310" s="864"/>
      <c r="DU310" s="197"/>
      <c r="DV310" s="403"/>
      <c r="DW310" s="669" t="b">
        <f t="shared" si="285"/>
        <v>0</v>
      </c>
      <c r="DX310" s="663" t="b">
        <f t="shared" si="286"/>
        <v>0</v>
      </c>
      <c r="DY310" s="666" t="b">
        <f t="shared" si="287"/>
        <v>1</v>
      </c>
      <c r="DZ310" s="663" t="b">
        <f t="shared" si="288"/>
        <v>0</v>
      </c>
      <c r="EA310" s="663" t="b">
        <f t="shared" si="289"/>
        <v>0</v>
      </c>
      <c r="EB310" s="666" t="b">
        <f t="shared" si="290"/>
        <v>1</v>
      </c>
      <c r="EC310" s="663" t="b">
        <f t="shared" si="291"/>
        <v>0</v>
      </c>
      <c r="ED310" s="663" t="b">
        <f t="shared" si="233"/>
        <v>0</v>
      </c>
      <c r="EE310" s="666" t="b">
        <f t="shared" si="292"/>
        <v>1</v>
      </c>
      <c r="EF310" s="665" t="b">
        <f t="shared" si="293"/>
        <v>1</v>
      </c>
      <c r="EG310" s="663" t="b">
        <f t="shared" si="294"/>
        <v>1</v>
      </c>
      <c r="EH310" s="666" t="b">
        <f t="shared" si="295"/>
        <v>1</v>
      </c>
      <c r="EI310" s="663" t="b">
        <f t="shared" si="296"/>
        <v>1</v>
      </c>
      <c r="EJ310" s="663" t="b">
        <f t="shared" si="297"/>
        <v>1</v>
      </c>
      <c r="EK310" s="666" t="b">
        <f t="shared" si="298"/>
        <v>1</v>
      </c>
      <c r="EL310" s="663" t="b">
        <f t="shared" si="299"/>
        <v>1</v>
      </c>
      <c r="EM310" s="663" t="b">
        <f t="shared" si="234"/>
        <v>0</v>
      </c>
      <c r="EN310" s="666" t="b">
        <f t="shared" si="300"/>
        <v>0</v>
      </c>
      <c r="EO310" s="398"/>
    </row>
    <row r="311" spans="1:145" s="582" customFormat="1">
      <c r="A311" s="585" t="s">
        <v>582</v>
      </c>
      <c r="B311" s="586" t="s">
        <v>1179</v>
      </c>
      <c r="C311" s="589">
        <v>175810</v>
      </c>
      <c r="D311" s="589">
        <v>9</v>
      </c>
      <c r="E311" s="414"/>
      <c r="F311" s="416"/>
      <c r="G311" s="416"/>
      <c r="H311" s="416"/>
      <c r="I311" s="417"/>
      <c r="J311" s="417"/>
      <c r="K311" s="419"/>
      <c r="L311" s="414"/>
      <c r="M311" s="416"/>
      <c r="N311" s="416"/>
      <c r="O311" s="448"/>
      <c r="P311" s="448"/>
      <c r="Q311" s="416"/>
      <c r="R311" s="416"/>
      <c r="S311" s="416"/>
      <c r="T311" s="416"/>
      <c r="U311" s="416"/>
      <c r="V311" s="417"/>
      <c r="W311" s="419"/>
      <c r="X311" s="414"/>
      <c r="Y311" s="416"/>
      <c r="Z311" s="416"/>
      <c r="AA311" s="448"/>
      <c r="AB311" s="448"/>
      <c r="AC311" s="416"/>
      <c r="AD311" s="416"/>
      <c r="AE311" s="416"/>
      <c r="AF311" s="416"/>
      <c r="AG311" s="416"/>
      <c r="AH311" s="417"/>
      <c r="AI311" s="419"/>
      <c r="AJ311" s="420" t="str">
        <f t="shared" si="261"/>
        <v xml:space="preserve"> </v>
      </c>
      <c r="AK311" s="421" t="str">
        <f t="shared" si="262"/>
        <v xml:space="preserve"> </v>
      </c>
      <c r="AL311" s="421" t="str">
        <f t="shared" si="263"/>
        <v xml:space="preserve"> </v>
      </c>
      <c r="AM311" s="421" t="str">
        <f t="shared" si="264"/>
        <v xml:space="preserve"> </v>
      </c>
      <c r="AN311" s="421" t="str">
        <f t="shared" si="265"/>
        <v xml:space="preserve"> </v>
      </c>
      <c r="AO311" s="421" t="str">
        <f t="shared" si="266"/>
        <v xml:space="preserve"> </v>
      </c>
      <c r="AP311" s="421" t="str">
        <f t="shared" si="267"/>
        <v xml:space="preserve"> </v>
      </c>
      <c r="AQ311" s="421" t="str">
        <f t="shared" si="268"/>
        <v xml:space="preserve"> </v>
      </c>
      <c r="AR311" s="421" t="str">
        <f t="shared" si="269"/>
        <v xml:space="preserve"> </v>
      </c>
      <c r="AS311" s="421" t="str">
        <f t="shared" si="270"/>
        <v xml:space="preserve"> </v>
      </c>
      <c r="AT311" s="421" t="str">
        <f t="shared" si="271"/>
        <v xml:space="preserve"> </v>
      </c>
      <c r="AU311" s="422" t="str">
        <f t="shared" si="272"/>
        <v xml:space="preserve"> </v>
      </c>
      <c r="AV311" s="423"/>
      <c r="AW311" s="417"/>
      <c r="AX311" s="419"/>
      <c r="AY311" s="414"/>
      <c r="AZ311" s="417"/>
      <c r="BA311" s="419"/>
      <c r="BB311" s="420" t="str">
        <f t="shared" si="273"/>
        <v xml:space="preserve"> </v>
      </c>
      <c r="BC311" s="421" t="str">
        <f t="shared" si="274"/>
        <v xml:space="preserve"> </v>
      </c>
      <c r="BD311" s="422" t="str">
        <f t="shared" si="275"/>
        <v xml:space="preserve"> </v>
      </c>
      <c r="BE311" s="176"/>
      <c r="BF311" s="417"/>
      <c r="BG311" s="419"/>
      <c r="BH311" s="178"/>
      <c r="BI311" s="417"/>
      <c r="BJ311" s="419"/>
      <c r="BK311" s="178"/>
      <c r="BL311" s="417"/>
      <c r="BM311" s="419"/>
      <c r="BN311" s="426" t="str">
        <f t="shared" si="227"/>
        <v/>
      </c>
      <c r="BO311" s="427" t="str">
        <f t="shared" si="228"/>
        <v/>
      </c>
      <c r="BP311" s="428" t="str">
        <f t="shared" si="229"/>
        <v/>
      </c>
      <c r="BQ311" s="178"/>
      <c r="BR311" s="417"/>
      <c r="BS311" s="419"/>
      <c r="BT311" s="198">
        <v>1046</v>
      </c>
      <c r="BU311" s="177">
        <v>3251</v>
      </c>
      <c r="BV311" s="177">
        <v>1348</v>
      </c>
      <c r="BW311" s="417">
        <v>4876</v>
      </c>
      <c r="BX311" s="417">
        <v>1981</v>
      </c>
      <c r="BY311" s="419">
        <v>2257</v>
      </c>
      <c r="BZ311" s="178">
        <v>917</v>
      </c>
      <c r="CA311" s="177">
        <v>863</v>
      </c>
      <c r="CB311" s="177">
        <v>773</v>
      </c>
      <c r="CC311" s="177">
        <v>1331</v>
      </c>
      <c r="CD311" s="177">
        <v>946</v>
      </c>
      <c r="CE311" s="416">
        <v>1082</v>
      </c>
      <c r="CF311" s="417">
        <v>1059</v>
      </c>
      <c r="CG311" s="419">
        <v>1184</v>
      </c>
      <c r="CH311" s="178"/>
      <c r="CI311" s="177"/>
      <c r="CJ311" s="177"/>
      <c r="CK311" s="177"/>
      <c r="CL311" s="177"/>
      <c r="CM311" s="177"/>
      <c r="CN311" s="417">
        <v>0</v>
      </c>
      <c r="CO311" s="419">
        <v>0</v>
      </c>
      <c r="CP311" s="420"/>
      <c r="CQ311" s="421"/>
      <c r="CR311" s="421">
        <f t="shared" si="276"/>
        <v>773</v>
      </c>
      <c r="CS311" s="421">
        <f t="shared" si="277"/>
        <v>1331</v>
      </c>
      <c r="CT311" s="421">
        <f t="shared" si="278"/>
        <v>946</v>
      </c>
      <c r="CU311" s="421">
        <f t="shared" si="279"/>
        <v>1082</v>
      </c>
      <c r="CV311" s="421">
        <f t="shared" si="280"/>
        <v>1059</v>
      </c>
      <c r="CW311" s="429">
        <f t="shared" si="281"/>
        <v>1184</v>
      </c>
      <c r="CX311" s="863"/>
      <c r="CY311" s="417">
        <v>600</v>
      </c>
      <c r="CZ311" s="419">
        <v>776</v>
      </c>
      <c r="DA311" s="499"/>
      <c r="DB311" s="499"/>
      <c r="DC311" s="419"/>
      <c r="DD311" s="430">
        <f t="shared" si="282"/>
        <v>1082</v>
      </c>
      <c r="DE311" s="431">
        <f t="shared" si="283"/>
        <v>459</v>
      </c>
      <c r="DF311" s="428">
        <f t="shared" si="284"/>
        <v>408</v>
      </c>
      <c r="DG311" s="450">
        <v>145</v>
      </c>
      <c r="DH311" s="417">
        <v>140</v>
      </c>
      <c r="DI311" s="419">
        <v>253</v>
      </c>
      <c r="DJ311" s="499"/>
      <c r="DK311" s="864"/>
      <c r="DL311" s="197"/>
      <c r="DM311" s="432">
        <v>50</v>
      </c>
      <c r="DN311" s="417">
        <v>168</v>
      </c>
      <c r="DO311" s="419">
        <v>277</v>
      </c>
      <c r="DP311" s="430">
        <f t="shared" si="230"/>
        <v>1136</v>
      </c>
      <c r="DQ311" s="431">
        <f t="shared" si="231"/>
        <v>638</v>
      </c>
      <c r="DR311" s="428">
        <f t="shared" si="232"/>
        <v>552</v>
      </c>
      <c r="DS311" s="499"/>
      <c r="DT311" s="864"/>
      <c r="DU311" s="197"/>
      <c r="DV311" s="403"/>
      <c r="DW311" s="669" t="b">
        <f t="shared" si="285"/>
        <v>0</v>
      </c>
      <c r="DX311" s="663" t="b">
        <f t="shared" si="286"/>
        <v>0</v>
      </c>
      <c r="DY311" s="666" t="b">
        <f t="shared" si="287"/>
        <v>1</v>
      </c>
      <c r="DZ311" s="663" t="b">
        <f t="shared" si="288"/>
        <v>0</v>
      </c>
      <c r="EA311" s="663" t="b">
        <f t="shared" si="289"/>
        <v>0</v>
      </c>
      <c r="EB311" s="666" t="b">
        <f t="shared" si="290"/>
        <v>1</v>
      </c>
      <c r="EC311" s="663" t="b">
        <f t="shared" si="291"/>
        <v>0</v>
      </c>
      <c r="ED311" s="663" t="b">
        <f t="shared" si="233"/>
        <v>0</v>
      </c>
      <c r="EE311" s="666" t="b">
        <f t="shared" si="292"/>
        <v>1</v>
      </c>
      <c r="EF311" s="665" t="b">
        <f t="shared" si="293"/>
        <v>1</v>
      </c>
      <c r="EG311" s="663" t="b">
        <f t="shared" si="294"/>
        <v>1</v>
      </c>
      <c r="EH311" s="666" t="b">
        <f t="shared" si="295"/>
        <v>1</v>
      </c>
      <c r="EI311" s="663" t="b">
        <f t="shared" si="296"/>
        <v>1</v>
      </c>
      <c r="EJ311" s="663" t="b">
        <f t="shared" si="297"/>
        <v>1</v>
      </c>
      <c r="EK311" s="666" t="b">
        <f t="shared" si="298"/>
        <v>1</v>
      </c>
      <c r="EL311" s="663" t="b">
        <f t="shared" si="299"/>
        <v>1</v>
      </c>
      <c r="EM311" s="663" t="b">
        <f t="shared" si="234"/>
        <v>0</v>
      </c>
      <c r="EN311" s="666" t="b">
        <f t="shared" si="300"/>
        <v>0</v>
      </c>
      <c r="EO311" s="398"/>
    </row>
    <row r="312" spans="1:145" s="582" customFormat="1">
      <c r="A312" s="585" t="s">
        <v>582</v>
      </c>
      <c r="B312" s="862" t="s">
        <v>1180</v>
      </c>
      <c r="C312" s="589">
        <v>175829</v>
      </c>
      <c r="D312" s="589">
        <v>9</v>
      </c>
      <c r="E312" s="414"/>
      <c r="F312" s="416"/>
      <c r="G312" s="416"/>
      <c r="H312" s="416"/>
      <c r="I312" s="417"/>
      <c r="J312" s="417"/>
      <c r="K312" s="419"/>
      <c r="L312" s="414"/>
      <c r="M312" s="416"/>
      <c r="N312" s="416"/>
      <c r="O312" s="448"/>
      <c r="P312" s="448"/>
      <c r="Q312" s="416"/>
      <c r="R312" s="416"/>
      <c r="S312" s="416"/>
      <c r="T312" s="416"/>
      <c r="U312" s="416"/>
      <c r="V312" s="417"/>
      <c r="W312" s="419"/>
      <c r="X312" s="414"/>
      <c r="Y312" s="416"/>
      <c r="Z312" s="416"/>
      <c r="AA312" s="448"/>
      <c r="AB312" s="448"/>
      <c r="AC312" s="416"/>
      <c r="AD312" s="416"/>
      <c r="AE312" s="416"/>
      <c r="AF312" s="416"/>
      <c r="AG312" s="416"/>
      <c r="AH312" s="417"/>
      <c r="AI312" s="419"/>
      <c r="AJ312" s="420" t="str">
        <f t="shared" si="261"/>
        <v xml:space="preserve"> </v>
      </c>
      <c r="AK312" s="421" t="str">
        <f t="shared" si="262"/>
        <v xml:space="preserve"> </v>
      </c>
      <c r="AL312" s="421" t="str">
        <f t="shared" si="263"/>
        <v xml:space="preserve"> </v>
      </c>
      <c r="AM312" s="421" t="str">
        <f t="shared" si="264"/>
        <v xml:space="preserve"> </v>
      </c>
      <c r="AN312" s="421" t="str">
        <f t="shared" si="265"/>
        <v xml:space="preserve"> </v>
      </c>
      <c r="AO312" s="421" t="str">
        <f t="shared" si="266"/>
        <v xml:space="preserve"> </v>
      </c>
      <c r="AP312" s="421" t="str">
        <f t="shared" si="267"/>
        <v xml:space="preserve"> </v>
      </c>
      <c r="AQ312" s="421" t="str">
        <f t="shared" si="268"/>
        <v xml:space="preserve"> </v>
      </c>
      <c r="AR312" s="421" t="str">
        <f t="shared" si="269"/>
        <v xml:space="preserve"> </v>
      </c>
      <c r="AS312" s="421" t="str">
        <f t="shared" si="270"/>
        <v xml:space="preserve"> </v>
      </c>
      <c r="AT312" s="421" t="str">
        <f t="shared" si="271"/>
        <v xml:space="preserve"> </v>
      </c>
      <c r="AU312" s="422" t="str">
        <f t="shared" si="272"/>
        <v xml:space="preserve"> </v>
      </c>
      <c r="AV312" s="423"/>
      <c r="AW312" s="417"/>
      <c r="AX312" s="419"/>
      <c r="AY312" s="414"/>
      <c r="AZ312" s="417"/>
      <c r="BA312" s="419"/>
      <c r="BB312" s="420" t="str">
        <f t="shared" si="273"/>
        <v xml:space="preserve"> </v>
      </c>
      <c r="BC312" s="421" t="str">
        <f t="shared" si="274"/>
        <v xml:space="preserve"> </v>
      </c>
      <c r="BD312" s="422" t="str">
        <f t="shared" si="275"/>
        <v xml:space="preserve"> </v>
      </c>
      <c r="BE312" s="176"/>
      <c r="BF312" s="417"/>
      <c r="BG312" s="419"/>
      <c r="BH312" s="178"/>
      <c r="BI312" s="417"/>
      <c r="BJ312" s="419"/>
      <c r="BK312" s="178"/>
      <c r="BL312" s="417"/>
      <c r="BM312" s="419"/>
      <c r="BN312" s="426" t="str">
        <f t="shared" si="227"/>
        <v/>
      </c>
      <c r="BO312" s="427" t="str">
        <f t="shared" si="228"/>
        <v/>
      </c>
      <c r="BP312" s="428" t="str">
        <f t="shared" si="229"/>
        <v/>
      </c>
      <c r="BQ312" s="178"/>
      <c r="BR312" s="417"/>
      <c r="BS312" s="419"/>
      <c r="BT312" s="198">
        <v>1991</v>
      </c>
      <c r="BU312" s="177">
        <v>3315</v>
      </c>
      <c r="BV312" s="177">
        <v>2970</v>
      </c>
      <c r="BW312" s="417">
        <v>2296</v>
      </c>
      <c r="BX312" s="417">
        <v>2459</v>
      </c>
      <c r="BY312" s="419">
        <v>2654</v>
      </c>
      <c r="BZ312" s="178">
        <v>1095</v>
      </c>
      <c r="CA312" s="177">
        <v>921</v>
      </c>
      <c r="CB312" s="177">
        <v>1289</v>
      </c>
      <c r="CC312" s="177">
        <v>1213</v>
      </c>
      <c r="CD312" s="177">
        <v>2068</v>
      </c>
      <c r="CE312" s="416">
        <v>1407</v>
      </c>
      <c r="CF312" s="417">
        <v>1548</v>
      </c>
      <c r="CG312" s="419">
        <v>1624</v>
      </c>
      <c r="CH312" s="178"/>
      <c r="CI312" s="177"/>
      <c r="CJ312" s="177"/>
      <c r="CK312" s="177"/>
      <c r="CL312" s="177"/>
      <c r="CM312" s="177"/>
      <c r="CN312" s="417">
        <v>0</v>
      </c>
      <c r="CO312" s="419">
        <v>0</v>
      </c>
      <c r="CP312" s="420"/>
      <c r="CQ312" s="421"/>
      <c r="CR312" s="421">
        <f t="shared" si="276"/>
        <v>1289</v>
      </c>
      <c r="CS312" s="421">
        <f t="shared" si="277"/>
        <v>1213</v>
      </c>
      <c r="CT312" s="421">
        <f t="shared" si="278"/>
        <v>2068</v>
      </c>
      <c r="CU312" s="421">
        <f t="shared" si="279"/>
        <v>1407</v>
      </c>
      <c r="CV312" s="421">
        <f t="shared" si="280"/>
        <v>1548</v>
      </c>
      <c r="CW312" s="429">
        <f t="shared" si="281"/>
        <v>1624</v>
      </c>
      <c r="CX312" s="863"/>
      <c r="CY312" s="417">
        <v>1213</v>
      </c>
      <c r="CZ312" s="419">
        <v>1351</v>
      </c>
      <c r="DA312" s="499"/>
      <c r="DB312" s="499"/>
      <c r="DC312" s="419"/>
      <c r="DD312" s="430">
        <f t="shared" si="282"/>
        <v>1407</v>
      </c>
      <c r="DE312" s="431">
        <f t="shared" si="283"/>
        <v>335</v>
      </c>
      <c r="DF312" s="428">
        <f t="shared" si="284"/>
        <v>273</v>
      </c>
      <c r="DG312" s="450">
        <v>227</v>
      </c>
      <c r="DH312" s="417">
        <v>250</v>
      </c>
      <c r="DI312" s="419">
        <v>314</v>
      </c>
      <c r="DJ312" s="499"/>
      <c r="DK312" s="864"/>
      <c r="DL312" s="197"/>
      <c r="DM312" s="432">
        <v>320</v>
      </c>
      <c r="DN312" s="417">
        <v>300</v>
      </c>
      <c r="DO312" s="419">
        <v>340</v>
      </c>
      <c r="DP312" s="430">
        <f t="shared" si="230"/>
        <v>666</v>
      </c>
      <c r="DQ312" s="431">
        <f t="shared" si="231"/>
        <v>1518</v>
      </c>
      <c r="DR312" s="428">
        <f t="shared" si="232"/>
        <v>753</v>
      </c>
      <c r="DS312" s="499"/>
      <c r="DT312" s="864"/>
      <c r="DU312" s="197"/>
      <c r="DV312" s="403"/>
      <c r="DW312" s="669" t="b">
        <f t="shared" si="285"/>
        <v>0</v>
      </c>
      <c r="DX312" s="663" t="b">
        <f t="shared" si="286"/>
        <v>0</v>
      </c>
      <c r="DY312" s="666" t="b">
        <f t="shared" si="287"/>
        <v>1</v>
      </c>
      <c r="DZ312" s="663" t="b">
        <f t="shared" si="288"/>
        <v>0</v>
      </c>
      <c r="EA312" s="663" t="b">
        <f t="shared" si="289"/>
        <v>0</v>
      </c>
      <c r="EB312" s="666" t="b">
        <f t="shared" si="290"/>
        <v>1</v>
      </c>
      <c r="EC312" s="663" t="b">
        <f t="shared" si="291"/>
        <v>0</v>
      </c>
      <c r="ED312" s="663" t="b">
        <f t="shared" si="233"/>
        <v>0</v>
      </c>
      <c r="EE312" s="666" t="b">
        <f t="shared" si="292"/>
        <v>1</v>
      </c>
      <c r="EF312" s="665" t="b">
        <f t="shared" si="293"/>
        <v>1</v>
      </c>
      <c r="EG312" s="663" t="b">
        <f t="shared" si="294"/>
        <v>1</v>
      </c>
      <c r="EH312" s="666" t="b">
        <f t="shared" si="295"/>
        <v>1</v>
      </c>
      <c r="EI312" s="663" t="b">
        <f t="shared" si="296"/>
        <v>1</v>
      </c>
      <c r="EJ312" s="663" t="b">
        <f t="shared" si="297"/>
        <v>1</v>
      </c>
      <c r="EK312" s="666" t="b">
        <f t="shared" si="298"/>
        <v>1</v>
      </c>
      <c r="EL312" s="663" t="b">
        <f t="shared" si="299"/>
        <v>1</v>
      </c>
      <c r="EM312" s="663" t="b">
        <f t="shared" si="234"/>
        <v>0</v>
      </c>
      <c r="EN312" s="666" t="b">
        <f t="shared" si="300"/>
        <v>0</v>
      </c>
      <c r="EO312" s="398"/>
    </row>
    <row r="313" spans="1:145" s="582" customFormat="1">
      <c r="A313" s="585" t="s">
        <v>582</v>
      </c>
      <c r="B313" s="586" t="s">
        <v>1181</v>
      </c>
      <c r="C313" s="589">
        <v>175883</v>
      </c>
      <c r="D313" s="589">
        <v>9</v>
      </c>
      <c r="E313" s="414"/>
      <c r="F313" s="416"/>
      <c r="G313" s="416"/>
      <c r="H313" s="416"/>
      <c r="I313" s="417"/>
      <c r="J313" s="417"/>
      <c r="K313" s="419"/>
      <c r="L313" s="414"/>
      <c r="M313" s="416"/>
      <c r="N313" s="416"/>
      <c r="O313" s="448"/>
      <c r="P313" s="448"/>
      <c r="Q313" s="416"/>
      <c r="R313" s="416"/>
      <c r="S313" s="416"/>
      <c r="T313" s="416"/>
      <c r="U313" s="416"/>
      <c r="V313" s="417"/>
      <c r="W313" s="419"/>
      <c r="X313" s="414"/>
      <c r="Y313" s="416"/>
      <c r="Z313" s="416"/>
      <c r="AA313" s="448"/>
      <c r="AB313" s="448"/>
      <c r="AC313" s="416"/>
      <c r="AD313" s="416"/>
      <c r="AE313" s="416"/>
      <c r="AF313" s="416"/>
      <c r="AG313" s="416"/>
      <c r="AH313" s="417"/>
      <c r="AI313" s="419"/>
      <c r="AJ313" s="420" t="str">
        <f t="shared" si="261"/>
        <v xml:space="preserve"> </v>
      </c>
      <c r="AK313" s="421" t="str">
        <f t="shared" si="262"/>
        <v xml:space="preserve"> </v>
      </c>
      <c r="AL313" s="421" t="str">
        <f t="shared" si="263"/>
        <v xml:space="preserve"> </v>
      </c>
      <c r="AM313" s="421" t="str">
        <f t="shared" si="264"/>
        <v xml:space="preserve"> </v>
      </c>
      <c r="AN313" s="421" t="str">
        <f t="shared" si="265"/>
        <v xml:space="preserve"> </v>
      </c>
      <c r="AO313" s="421" t="str">
        <f t="shared" si="266"/>
        <v xml:space="preserve"> </v>
      </c>
      <c r="AP313" s="421" t="str">
        <f t="shared" si="267"/>
        <v xml:space="preserve"> </v>
      </c>
      <c r="AQ313" s="421" t="str">
        <f t="shared" si="268"/>
        <v xml:space="preserve"> </v>
      </c>
      <c r="AR313" s="421" t="str">
        <f t="shared" si="269"/>
        <v xml:space="preserve"> </v>
      </c>
      <c r="AS313" s="421" t="str">
        <f t="shared" si="270"/>
        <v xml:space="preserve"> </v>
      </c>
      <c r="AT313" s="421" t="str">
        <f t="shared" si="271"/>
        <v xml:space="preserve"> </v>
      </c>
      <c r="AU313" s="422" t="str">
        <f t="shared" si="272"/>
        <v xml:space="preserve"> </v>
      </c>
      <c r="AV313" s="423"/>
      <c r="AW313" s="417"/>
      <c r="AX313" s="419"/>
      <c r="AY313" s="414"/>
      <c r="AZ313" s="417"/>
      <c r="BA313" s="419"/>
      <c r="BB313" s="420" t="str">
        <f t="shared" si="273"/>
        <v xml:space="preserve"> </v>
      </c>
      <c r="BC313" s="421" t="str">
        <f t="shared" si="274"/>
        <v xml:space="preserve"> </v>
      </c>
      <c r="BD313" s="422" t="str">
        <f t="shared" si="275"/>
        <v xml:space="preserve"> </v>
      </c>
      <c r="BE313" s="176"/>
      <c r="BF313" s="417"/>
      <c r="BG313" s="419"/>
      <c r="BH313" s="178"/>
      <c r="BI313" s="417"/>
      <c r="BJ313" s="419"/>
      <c r="BK313" s="178"/>
      <c r="BL313" s="417"/>
      <c r="BM313" s="419"/>
      <c r="BN313" s="426" t="str">
        <f t="shared" si="227"/>
        <v/>
      </c>
      <c r="BO313" s="427" t="str">
        <f t="shared" si="228"/>
        <v/>
      </c>
      <c r="BP313" s="428" t="str">
        <f t="shared" si="229"/>
        <v/>
      </c>
      <c r="BQ313" s="178"/>
      <c r="BR313" s="417"/>
      <c r="BS313" s="419"/>
      <c r="BT313" s="198">
        <v>1991</v>
      </c>
      <c r="BU313" s="177">
        <v>1849</v>
      </c>
      <c r="BV313" s="177">
        <v>1906</v>
      </c>
      <c r="BW313" s="417">
        <v>1715</v>
      </c>
      <c r="BX313" s="417">
        <v>1891</v>
      </c>
      <c r="BY313" s="419">
        <v>1860</v>
      </c>
      <c r="BZ313" s="178">
        <v>1597</v>
      </c>
      <c r="CA313" s="177">
        <v>1478</v>
      </c>
      <c r="CB313" s="177">
        <v>1609</v>
      </c>
      <c r="CC313" s="177">
        <v>1429</v>
      </c>
      <c r="CD313" s="177">
        <v>1483</v>
      </c>
      <c r="CE313" s="416">
        <v>1314</v>
      </c>
      <c r="CF313" s="417">
        <v>1342</v>
      </c>
      <c r="CG313" s="419">
        <v>1281</v>
      </c>
      <c r="CH313" s="178"/>
      <c r="CI313" s="177"/>
      <c r="CJ313" s="177"/>
      <c r="CK313" s="177"/>
      <c r="CL313" s="177"/>
      <c r="CM313" s="177"/>
      <c r="CN313" s="417">
        <v>0</v>
      </c>
      <c r="CO313" s="419">
        <v>0</v>
      </c>
      <c r="CP313" s="420"/>
      <c r="CQ313" s="421"/>
      <c r="CR313" s="421">
        <f t="shared" si="276"/>
        <v>1609</v>
      </c>
      <c r="CS313" s="421">
        <f t="shared" si="277"/>
        <v>1429</v>
      </c>
      <c r="CT313" s="421">
        <f t="shared" si="278"/>
        <v>1483</v>
      </c>
      <c r="CU313" s="421">
        <f t="shared" si="279"/>
        <v>1314</v>
      </c>
      <c r="CV313" s="421">
        <f t="shared" si="280"/>
        <v>1342</v>
      </c>
      <c r="CW313" s="429">
        <f t="shared" si="281"/>
        <v>1281</v>
      </c>
      <c r="CX313" s="863"/>
      <c r="CY313" s="417">
        <v>868</v>
      </c>
      <c r="CZ313" s="419">
        <v>884</v>
      </c>
      <c r="DA313" s="499"/>
      <c r="DB313" s="499"/>
      <c r="DC313" s="419"/>
      <c r="DD313" s="430">
        <f t="shared" si="282"/>
        <v>1314</v>
      </c>
      <c r="DE313" s="431">
        <f t="shared" si="283"/>
        <v>474</v>
      </c>
      <c r="DF313" s="428">
        <f t="shared" si="284"/>
        <v>397</v>
      </c>
      <c r="DG313" s="450">
        <v>323</v>
      </c>
      <c r="DH313" s="417">
        <v>306</v>
      </c>
      <c r="DI313" s="419">
        <v>307</v>
      </c>
      <c r="DJ313" s="499"/>
      <c r="DK313" s="864"/>
      <c r="DL313" s="197"/>
      <c r="DM313" s="432">
        <v>192</v>
      </c>
      <c r="DN313" s="417">
        <v>177</v>
      </c>
      <c r="DO313" s="419">
        <v>167</v>
      </c>
      <c r="DP313" s="430">
        <f t="shared" si="230"/>
        <v>914</v>
      </c>
      <c r="DQ313" s="431">
        <f t="shared" si="231"/>
        <v>1000</v>
      </c>
      <c r="DR313" s="428">
        <f t="shared" si="232"/>
        <v>840</v>
      </c>
      <c r="DS313" s="499"/>
      <c r="DT313" s="864"/>
      <c r="DU313" s="197"/>
      <c r="DV313" s="403"/>
      <c r="DW313" s="669" t="b">
        <f t="shared" si="285"/>
        <v>0</v>
      </c>
      <c r="DX313" s="663" t="b">
        <f t="shared" si="286"/>
        <v>0</v>
      </c>
      <c r="DY313" s="666" t="b">
        <f t="shared" si="287"/>
        <v>1</v>
      </c>
      <c r="DZ313" s="663" t="b">
        <f t="shared" si="288"/>
        <v>0</v>
      </c>
      <c r="EA313" s="663" t="b">
        <f t="shared" si="289"/>
        <v>0</v>
      </c>
      <c r="EB313" s="666" t="b">
        <f t="shared" si="290"/>
        <v>1</v>
      </c>
      <c r="EC313" s="663" t="b">
        <f t="shared" si="291"/>
        <v>0</v>
      </c>
      <c r="ED313" s="663" t="b">
        <f t="shared" si="233"/>
        <v>0</v>
      </c>
      <c r="EE313" s="666" t="b">
        <f t="shared" si="292"/>
        <v>1</v>
      </c>
      <c r="EF313" s="665" t="b">
        <f t="shared" si="293"/>
        <v>1</v>
      </c>
      <c r="EG313" s="663" t="b">
        <f t="shared" si="294"/>
        <v>1</v>
      </c>
      <c r="EH313" s="666" t="b">
        <f t="shared" si="295"/>
        <v>1</v>
      </c>
      <c r="EI313" s="663" t="b">
        <f t="shared" si="296"/>
        <v>1</v>
      </c>
      <c r="EJ313" s="663" t="b">
        <f t="shared" si="297"/>
        <v>1</v>
      </c>
      <c r="EK313" s="666" t="b">
        <f t="shared" si="298"/>
        <v>1</v>
      </c>
      <c r="EL313" s="663" t="b">
        <f t="shared" si="299"/>
        <v>1</v>
      </c>
      <c r="EM313" s="663" t="b">
        <f t="shared" si="234"/>
        <v>0</v>
      </c>
      <c r="EN313" s="666" t="b">
        <f t="shared" si="300"/>
        <v>0</v>
      </c>
      <c r="EO313" s="398"/>
    </row>
    <row r="314" spans="1:145" s="582" customFormat="1">
      <c r="A314" s="585" t="s">
        <v>582</v>
      </c>
      <c r="B314" s="586" t="s">
        <v>1182</v>
      </c>
      <c r="C314" s="589">
        <v>175935</v>
      </c>
      <c r="D314" s="589">
        <v>9</v>
      </c>
      <c r="E314" s="414"/>
      <c r="F314" s="416"/>
      <c r="G314" s="416"/>
      <c r="H314" s="416"/>
      <c r="I314" s="417"/>
      <c r="J314" s="417"/>
      <c r="K314" s="419"/>
      <c r="L314" s="414"/>
      <c r="M314" s="416"/>
      <c r="N314" s="416"/>
      <c r="O314" s="448"/>
      <c r="P314" s="448"/>
      <c r="Q314" s="416"/>
      <c r="R314" s="416"/>
      <c r="S314" s="416"/>
      <c r="T314" s="416"/>
      <c r="U314" s="416"/>
      <c r="V314" s="417"/>
      <c r="W314" s="419"/>
      <c r="X314" s="414"/>
      <c r="Y314" s="416"/>
      <c r="Z314" s="416"/>
      <c r="AA314" s="448"/>
      <c r="AB314" s="448"/>
      <c r="AC314" s="416"/>
      <c r="AD314" s="416"/>
      <c r="AE314" s="416"/>
      <c r="AF314" s="416"/>
      <c r="AG314" s="416"/>
      <c r="AH314" s="417"/>
      <c r="AI314" s="419"/>
      <c r="AJ314" s="420" t="str">
        <f t="shared" si="261"/>
        <v xml:space="preserve"> </v>
      </c>
      <c r="AK314" s="421" t="str">
        <f t="shared" si="262"/>
        <v xml:space="preserve"> </v>
      </c>
      <c r="AL314" s="421" t="str">
        <f t="shared" si="263"/>
        <v xml:space="preserve"> </v>
      </c>
      <c r="AM314" s="421" t="str">
        <f t="shared" si="264"/>
        <v xml:space="preserve"> </v>
      </c>
      <c r="AN314" s="421" t="str">
        <f t="shared" si="265"/>
        <v xml:space="preserve"> </v>
      </c>
      <c r="AO314" s="421" t="str">
        <f t="shared" si="266"/>
        <v xml:space="preserve"> </v>
      </c>
      <c r="AP314" s="421" t="str">
        <f t="shared" si="267"/>
        <v xml:space="preserve"> </v>
      </c>
      <c r="AQ314" s="421" t="str">
        <f t="shared" si="268"/>
        <v xml:space="preserve"> </v>
      </c>
      <c r="AR314" s="421" t="str">
        <f t="shared" si="269"/>
        <v xml:space="preserve"> </v>
      </c>
      <c r="AS314" s="421" t="str">
        <f t="shared" si="270"/>
        <v xml:space="preserve"> </v>
      </c>
      <c r="AT314" s="421" t="str">
        <f t="shared" si="271"/>
        <v xml:space="preserve"> </v>
      </c>
      <c r="AU314" s="422" t="str">
        <f t="shared" si="272"/>
        <v xml:space="preserve"> </v>
      </c>
      <c r="AV314" s="423"/>
      <c r="AW314" s="417"/>
      <c r="AX314" s="419"/>
      <c r="AY314" s="414"/>
      <c r="AZ314" s="417"/>
      <c r="BA314" s="419"/>
      <c r="BB314" s="420" t="str">
        <f t="shared" si="273"/>
        <v xml:space="preserve"> </v>
      </c>
      <c r="BC314" s="421" t="str">
        <f t="shared" si="274"/>
        <v xml:space="preserve"> </v>
      </c>
      <c r="BD314" s="422" t="str">
        <f t="shared" si="275"/>
        <v xml:space="preserve"> </v>
      </c>
      <c r="BE314" s="176"/>
      <c r="BF314" s="417"/>
      <c r="BG314" s="419"/>
      <c r="BH314" s="178"/>
      <c r="BI314" s="417"/>
      <c r="BJ314" s="419"/>
      <c r="BK314" s="178"/>
      <c r="BL314" s="417"/>
      <c r="BM314" s="419"/>
      <c r="BN314" s="426" t="str">
        <f t="shared" si="227"/>
        <v/>
      </c>
      <c r="BO314" s="427" t="str">
        <f t="shared" si="228"/>
        <v/>
      </c>
      <c r="BP314" s="428" t="str">
        <f t="shared" si="229"/>
        <v/>
      </c>
      <c r="BQ314" s="178"/>
      <c r="BR314" s="417"/>
      <c r="BS314" s="419"/>
      <c r="BT314" s="198">
        <v>1144</v>
      </c>
      <c r="BU314" s="177">
        <v>1101</v>
      </c>
      <c r="BV314" s="177">
        <v>1577</v>
      </c>
      <c r="BW314" s="417">
        <v>1598</v>
      </c>
      <c r="BX314" s="417">
        <v>1700</v>
      </c>
      <c r="BY314" s="419">
        <v>1423</v>
      </c>
      <c r="BZ314" s="178">
        <v>748</v>
      </c>
      <c r="CA314" s="177">
        <v>765</v>
      </c>
      <c r="CB314" s="177">
        <v>882</v>
      </c>
      <c r="CC314" s="177">
        <v>898</v>
      </c>
      <c r="CD314" s="177">
        <v>1227</v>
      </c>
      <c r="CE314" s="416">
        <v>1214</v>
      </c>
      <c r="CF314" s="417">
        <v>1301</v>
      </c>
      <c r="CG314" s="419">
        <v>1054</v>
      </c>
      <c r="CH314" s="178"/>
      <c r="CI314" s="177"/>
      <c r="CJ314" s="177"/>
      <c r="CK314" s="177"/>
      <c r="CL314" s="177"/>
      <c r="CM314" s="177"/>
      <c r="CN314" s="417">
        <v>0</v>
      </c>
      <c r="CO314" s="419">
        <v>0</v>
      </c>
      <c r="CP314" s="420"/>
      <c r="CQ314" s="421"/>
      <c r="CR314" s="421">
        <f t="shared" si="276"/>
        <v>882</v>
      </c>
      <c r="CS314" s="421">
        <f t="shared" si="277"/>
        <v>898</v>
      </c>
      <c r="CT314" s="421">
        <f t="shared" si="278"/>
        <v>1227</v>
      </c>
      <c r="CU314" s="421">
        <f t="shared" si="279"/>
        <v>1214</v>
      </c>
      <c r="CV314" s="421">
        <f t="shared" si="280"/>
        <v>1301</v>
      </c>
      <c r="CW314" s="429">
        <f t="shared" si="281"/>
        <v>1054</v>
      </c>
      <c r="CX314" s="863"/>
      <c r="CY314" s="417">
        <v>871</v>
      </c>
      <c r="CZ314" s="419">
        <v>616</v>
      </c>
      <c r="DA314" s="499"/>
      <c r="DB314" s="499"/>
      <c r="DC314" s="419"/>
      <c r="DD314" s="430">
        <f t="shared" si="282"/>
        <v>1214</v>
      </c>
      <c r="DE314" s="431">
        <f t="shared" si="283"/>
        <v>430</v>
      </c>
      <c r="DF314" s="428">
        <f t="shared" si="284"/>
        <v>438</v>
      </c>
      <c r="DG314" s="450">
        <v>223</v>
      </c>
      <c r="DH314" s="417">
        <v>830</v>
      </c>
      <c r="DI314" s="419">
        <v>329</v>
      </c>
      <c r="DJ314" s="499"/>
      <c r="DK314" s="864"/>
      <c r="DL314" s="197"/>
      <c r="DM314" s="432">
        <v>0</v>
      </c>
      <c r="DN314" s="417">
        <v>0</v>
      </c>
      <c r="DO314" s="419">
        <v>0</v>
      </c>
      <c r="DP314" s="430">
        <f t="shared" si="230"/>
        <v>675</v>
      </c>
      <c r="DQ314" s="431">
        <f t="shared" si="231"/>
        <v>397</v>
      </c>
      <c r="DR314" s="428">
        <f t="shared" si="232"/>
        <v>885</v>
      </c>
      <c r="DS314" s="499"/>
      <c r="DT314" s="864"/>
      <c r="DU314" s="197"/>
      <c r="DV314" s="403"/>
      <c r="DW314" s="669" t="b">
        <f t="shared" si="285"/>
        <v>0</v>
      </c>
      <c r="DX314" s="663" t="b">
        <f t="shared" si="286"/>
        <v>0</v>
      </c>
      <c r="DY314" s="666" t="b">
        <f t="shared" si="287"/>
        <v>1</v>
      </c>
      <c r="DZ314" s="663" t="b">
        <f t="shared" si="288"/>
        <v>0</v>
      </c>
      <c r="EA314" s="663" t="b">
        <f t="shared" si="289"/>
        <v>0</v>
      </c>
      <c r="EB314" s="666" t="b">
        <f t="shared" si="290"/>
        <v>1</v>
      </c>
      <c r="EC314" s="663" t="b">
        <f t="shared" si="291"/>
        <v>0</v>
      </c>
      <c r="ED314" s="663" t="b">
        <f t="shared" si="233"/>
        <v>0</v>
      </c>
      <c r="EE314" s="666" t="b">
        <f t="shared" si="292"/>
        <v>1</v>
      </c>
      <c r="EF314" s="665" t="b">
        <f t="shared" si="293"/>
        <v>1</v>
      </c>
      <c r="EG314" s="663" t="b">
        <f t="shared" si="294"/>
        <v>1</v>
      </c>
      <c r="EH314" s="666" t="b">
        <f t="shared" si="295"/>
        <v>1</v>
      </c>
      <c r="EI314" s="663" t="b">
        <f t="shared" si="296"/>
        <v>1</v>
      </c>
      <c r="EJ314" s="663" t="b">
        <f t="shared" si="297"/>
        <v>1</v>
      </c>
      <c r="EK314" s="666" t="b">
        <f t="shared" si="298"/>
        <v>1</v>
      </c>
      <c r="EL314" s="663" t="b">
        <f t="shared" si="299"/>
        <v>1</v>
      </c>
      <c r="EM314" s="663" t="b">
        <f t="shared" si="234"/>
        <v>0</v>
      </c>
      <c r="EN314" s="666" t="b">
        <f t="shared" si="300"/>
        <v>0</v>
      </c>
      <c r="EO314" s="398"/>
    </row>
    <row r="315" spans="1:145" s="582" customFormat="1">
      <c r="A315" s="585" t="s">
        <v>582</v>
      </c>
      <c r="B315" s="586" t="s">
        <v>1183</v>
      </c>
      <c r="C315" s="589">
        <v>176008</v>
      </c>
      <c r="D315" s="589">
        <v>9</v>
      </c>
      <c r="E315" s="414"/>
      <c r="F315" s="416"/>
      <c r="G315" s="416"/>
      <c r="H315" s="416"/>
      <c r="I315" s="417"/>
      <c r="J315" s="417"/>
      <c r="K315" s="419"/>
      <c r="L315" s="414"/>
      <c r="M315" s="416"/>
      <c r="N315" s="416"/>
      <c r="O315" s="448"/>
      <c r="P315" s="448"/>
      <c r="Q315" s="416"/>
      <c r="R315" s="416"/>
      <c r="S315" s="416"/>
      <c r="T315" s="416"/>
      <c r="U315" s="416"/>
      <c r="V315" s="417"/>
      <c r="W315" s="419"/>
      <c r="X315" s="414"/>
      <c r="Y315" s="416"/>
      <c r="Z315" s="416"/>
      <c r="AA315" s="448"/>
      <c r="AB315" s="448"/>
      <c r="AC315" s="416"/>
      <c r="AD315" s="416"/>
      <c r="AE315" s="416"/>
      <c r="AF315" s="416"/>
      <c r="AG315" s="416"/>
      <c r="AH315" s="417"/>
      <c r="AI315" s="419"/>
      <c r="AJ315" s="420" t="str">
        <f t="shared" si="261"/>
        <v xml:space="preserve"> </v>
      </c>
      <c r="AK315" s="421" t="str">
        <f t="shared" si="262"/>
        <v xml:space="preserve"> </v>
      </c>
      <c r="AL315" s="421" t="str">
        <f t="shared" si="263"/>
        <v xml:space="preserve"> </v>
      </c>
      <c r="AM315" s="421" t="str">
        <f t="shared" si="264"/>
        <v xml:space="preserve"> </v>
      </c>
      <c r="AN315" s="421" t="str">
        <f t="shared" si="265"/>
        <v xml:space="preserve"> </v>
      </c>
      <c r="AO315" s="421" t="str">
        <f t="shared" si="266"/>
        <v xml:space="preserve"> </v>
      </c>
      <c r="AP315" s="421" t="str">
        <f t="shared" si="267"/>
        <v xml:space="preserve"> </v>
      </c>
      <c r="AQ315" s="421" t="str">
        <f t="shared" si="268"/>
        <v xml:space="preserve"> </v>
      </c>
      <c r="AR315" s="421" t="str">
        <f t="shared" si="269"/>
        <v xml:space="preserve"> </v>
      </c>
      <c r="AS315" s="421" t="str">
        <f t="shared" si="270"/>
        <v xml:space="preserve"> </v>
      </c>
      <c r="AT315" s="421" t="str">
        <f t="shared" si="271"/>
        <v xml:space="preserve"> </v>
      </c>
      <c r="AU315" s="422" t="str">
        <f t="shared" si="272"/>
        <v xml:space="preserve"> </v>
      </c>
      <c r="AV315" s="423"/>
      <c r="AW315" s="417"/>
      <c r="AX315" s="419"/>
      <c r="AY315" s="414"/>
      <c r="AZ315" s="417"/>
      <c r="BA315" s="419"/>
      <c r="BB315" s="420" t="str">
        <f t="shared" si="273"/>
        <v xml:space="preserve"> </v>
      </c>
      <c r="BC315" s="421" t="str">
        <f t="shared" si="274"/>
        <v xml:space="preserve"> </v>
      </c>
      <c r="BD315" s="422" t="str">
        <f t="shared" si="275"/>
        <v xml:space="preserve"> </v>
      </c>
      <c r="BE315" s="176"/>
      <c r="BF315" s="417"/>
      <c r="BG315" s="419"/>
      <c r="BH315" s="178"/>
      <c r="BI315" s="417"/>
      <c r="BJ315" s="419"/>
      <c r="BK315" s="178"/>
      <c r="BL315" s="417"/>
      <c r="BM315" s="419"/>
      <c r="BN315" s="426" t="str">
        <f t="shared" si="227"/>
        <v/>
      </c>
      <c r="BO315" s="427" t="str">
        <f t="shared" si="228"/>
        <v/>
      </c>
      <c r="BP315" s="428" t="str">
        <f t="shared" si="229"/>
        <v/>
      </c>
      <c r="BQ315" s="178"/>
      <c r="BR315" s="417"/>
      <c r="BS315" s="419"/>
      <c r="BT315" s="198">
        <v>3309</v>
      </c>
      <c r="BU315" s="177">
        <v>951</v>
      </c>
      <c r="BV315" s="177">
        <v>925</v>
      </c>
      <c r="BW315" s="417">
        <v>906</v>
      </c>
      <c r="BX315" s="417">
        <v>901</v>
      </c>
      <c r="BY315" s="419">
        <v>1850</v>
      </c>
      <c r="BZ315" s="178">
        <v>843</v>
      </c>
      <c r="CA315" s="177">
        <v>933</v>
      </c>
      <c r="CB315" s="177">
        <v>888</v>
      </c>
      <c r="CC315" s="177">
        <v>863</v>
      </c>
      <c r="CD315" s="177">
        <v>789</v>
      </c>
      <c r="CE315" s="416">
        <v>726</v>
      </c>
      <c r="CF315" s="417">
        <v>727</v>
      </c>
      <c r="CG315" s="419">
        <v>628</v>
      </c>
      <c r="CH315" s="178"/>
      <c r="CI315" s="177"/>
      <c r="CJ315" s="177"/>
      <c r="CK315" s="177"/>
      <c r="CL315" s="177"/>
      <c r="CM315" s="177"/>
      <c r="CN315" s="417">
        <v>0</v>
      </c>
      <c r="CO315" s="419">
        <v>0</v>
      </c>
      <c r="CP315" s="420"/>
      <c r="CQ315" s="421"/>
      <c r="CR315" s="421">
        <f t="shared" si="276"/>
        <v>888</v>
      </c>
      <c r="CS315" s="421">
        <f t="shared" si="277"/>
        <v>863</v>
      </c>
      <c r="CT315" s="421">
        <f t="shared" si="278"/>
        <v>789</v>
      </c>
      <c r="CU315" s="421">
        <f t="shared" si="279"/>
        <v>726</v>
      </c>
      <c r="CV315" s="421">
        <f t="shared" si="280"/>
        <v>727</v>
      </c>
      <c r="CW315" s="429">
        <f t="shared" si="281"/>
        <v>628</v>
      </c>
      <c r="CX315" s="863"/>
      <c r="CY315" s="417">
        <v>500</v>
      </c>
      <c r="CZ315" s="419">
        <v>398</v>
      </c>
      <c r="DA315" s="499"/>
      <c r="DB315" s="499"/>
      <c r="DC315" s="419"/>
      <c r="DD315" s="430">
        <f t="shared" si="282"/>
        <v>726</v>
      </c>
      <c r="DE315" s="431">
        <f t="shared" si="283"/>
        <v>227</v>
      </c>
      <c r="DF315" s="428">
        <f t="shared" si="284"/>
        <v>230</v>
      </c>
      <c r="DG315" s="450">
        <v>91</v>
      </c>
      <c r="DH315" s="417">
        <v>133</v>
      </c>
      <c r="DI315" s="419">
        <v>144</v>
      </c>
      <c r="DJ315" s="499"/>
      <c r="DK315" s="864"/>
      <c r="DL315" s="197"/>
      <c r="DM315" s="432">
        <v>0</v>
      </c>
      <c r="DN315" s="417">
        <v>0</v>
      </c>
      <c r="DO315" s="419">
        <v>0</v>
      </c>
      <c r="DP315" s="430">
        <f t="shared" si="230"/>
        <v>772</v>
      </c>
      <c r="DQ315" s="431">
        <f t="shared" si="231"/>
        <v>656</v>
      </c>
      <c r="DR315" s="428">
        <f t="shared" si="232"/>
        <v>582</v>
      </c>
      <c r="DS315" s="499"/>
      <c r="DT315" s="864"/>
      <c r="DU315" s="197"/>
      <c r="DV315" s="403"/>
      <c r="DW315" s="669" t="b">
        <f t="shared" si="285"/>
        <v>0</v>
      </c>
      <c r="DX315" s="663" t="b">
        <f t="shared" si="286"/>
        <v>0</v>
      </c>
      <c r="DY315" s="666" t="b">
        <f t="shared" si="287"/>
        <v>1</v>
      </c>
      <c r="DZ315" s="663" t="b">
        <f t="shared" si="288"/>
        <v>0</v>
      </c>
      <c r="EA315" s="663" t="b">
        <f t="shared" si="289"/>
        <v>0</v>
      </c>
      <c r="EB315" s="666" t="b">
        <f t="shared" si="290"/>
        <v>1</v>
      </c>
      <c r="EC315" s="663" t="b">
        <f t="shared" si="291"/>
        <v>0</v>
      </c>
      <c r="ED315" s="663" t="b">
        <f t="shared" si="233"/>
        <v>0</v>
      </c>
      <c r="EE315" s="666" t="b">
        <f t="shared" si="292"/>
        <v>1</v>
      </c>
      <c r="EF315" s="665" t="b">
        <f t="shared" si="293"/>
        <v>1</v>
      </c>
      <c r="EG315" s="663" t="b">
        <f t="shared" si="294"/>
        <v>1</v>
      </c>
      <c r="EH315" s="666" t="b">
        <f t="shared" si="295"/>
        <v>1</v>
      </c>
      <c r="EI315" s="663" t="b">
        <f t="shared" si="296"/>
        <v>1</v>
      </c>
      <c r="EJ315" s="663" t="b">
        <f t="shared" si="297"/>
        <v>1</v>
      </c>
      <c r="EK315" s="666" t="b">
        <f t="shared" si="298"/>
        <v>1</v>
      </c>
      <c r="EL315" s="663" t="b">
        <f t="shared" si="299"/>
        <v>1</v>
      </c>
      <c r="EM315" s="663" t="b">
        <f t="shared" si="234"/>
        <v>0</v>
      </c>
      <c r="EN315" s="666" t="b">
        <f t="shared" si="300"/>
        <v>0</v>
      </c>
      <c r="EO315" s="398"/>
    </row>
    <row r="316" spans="1:145" s="582" customFormat="1">
      <c r="A316" s="585" t="s">
        <v>582</v>
      </c>
      <c r="B316" s="586" t="s">
        <v>1184</v>
      </c>
      <c r="C316" s="589">
        <v>176169</v>
      </c>
      <c r="D316" s="589">
        <v>9</v>
      </c>
      <c r="E316" s="414"/>
      <c r="F316" s="416"/>
      <c r="G316" s="416"/>
      <c r="H316" s="416"/>
      <c r="I316" s="417"/>
      <c r="J316" s="417"/>
      <c r="K316" s="419"/>
      <c r="L316" s="414"/>
      <c r="M316" s="416"/>
      <c r="N316" s="416"/>
      <c r="O316" s="448"/>
      <c r="P316" s="448"/>
      <c r="Q316" s="416"/>
      <c r="R316" s="416"/>
      <c r="S316" s="416"/>
      <c r="T316" s="416"/>
      <c r="U316" s="416"/>
      <c r="V316" s="417"/>
      <c r="W316" s="419"/>
      <c r="X316" s="414"/>
      <c r="Y316" s="416"/>
      <c r="Z316" s="416"/>
      <c r="AA316" s="448"/>
      <c r="AB316" s="448"/>
      <c r="AC316" s="416"/>
      <c r="AD316" s="416"/>
      <c r="AE316" s="416"/>
      <c r="AF316" s="416"/>
      <c r="AG316" s="416"/>
      <c r="AH316" s="417"/>
      <c r="AI316" s="419"/>
      <c r="AJ316" s="420" t="str">
        <f t="shared" si="261"/>
        <v xml:space="preserve"> </v>
      </c>
      <c r="AK316" s="421" t="str">
        <f t="shared" si="262"/>
        <v xml:space="preserve"> </v>
      </c>
      <c r="AL316" s="421" t="str">
        <f t="shared" si="263"/>
        <v xml:space="preserve"> </v>
      </c>
      <c r="AM316" s="421" t="str">
        <f t="shared" si="264"/>
        <v xml:space="preserve"> </v>
      </c>
      <c r="AN316" s="421" t="str">
        <f t="shared" si="265"/>
        <v xml:space="preserve"> </v>
      </c>
      <c r="AO316" s="421" t="str">
        <f t="shared" si="266"/>
        <v xml:space="preserve"> </v>
      </c>
      <c r="AP316" s="421" t="str">
        <f t="shared" si="267"/>
        <v xml:space="preserve"> </v>
      </c>
      <c r="AQ316" s="421" t="str">
        <f t="shared" si="268"/>
        <v xml:space="preserve"> </v>
      </c>
      <c r="AR316" s="421" t="str">
        <f t="shared" si="269"/>
        <v xml:space="preserve"> </v>
      </c>
      <c r="AS316" s="421" t="str">
        <f t="shared" si="270"/>
        <v xml:space="preserve"> </v>
      </c>
      <c r="AT316" s="421" t="str">
        <f t="shared" si="271"/>
        <v xml:space="preserve"> </v>
      </c>
      <c r="AU316" s="422" t="str">
        <f t="shared" si="272"/>
        <v xml:space="preserve"> </v>
      </c>
      <c r="AV316" s="423"/>
      <c r="AW316" s="417"/>
      <c r="AX316" s="419"/>
      <c r="AY316" s="414"/>
      <c r="AZ316" s="417"/>
      <c r="BA316" s="419"/>
      <c r="BB316" s="420" t="str">
        <f t="shared" si="273"/>
        <v xml:space="preserve"> </v>
      </c>
      <c r="BC316" s="421" t="str">
        <f t="shared" si="274"/>
        <v xml:space="preserve"> </v>
      </c>
      <c r="BD316" s="422" t="str">
        <f t="shared" si="275"/>
        <v xml:space="preserve"> </v>
      </c>
      <c r="BE316" s="176"/>
      <c r="BF316" s="417"/>
      <c r="BG316" s="419"/>
      <c r="BH316" s="178"/>
      <c r="BI316" s="417"/>
      <c r="BJ316" s="419"/>
      <c r="BK316" s="178"/>
      <c r="BL316" s="417"/>
      <c r="BM316" s="419"/>
      <c r="BN316" s="426" t="str">
        <f t="shared" si="227"/>
        <v/>
      </c>
      <c r="BO316" s="427" t="str">
        <f t="shared" si="228"/>
        <v/>
      </c>
      <c r="BP316" s="428" t="str">
        <f t="shared" si="229"/>
        <v/>
      </c>
      <c r="BQ316" s="178"/>
      <c r="BR316" s="417"/>
      <c r="BS316" s="419"/>
      <c r="BT316" s="198">
        <v>1101</v>
      </c>
      <c r="BU316" s="177">
        <v>1109</v>
      </c>
      <c r="BV316" s="177">
        <v>1116</v>
      </c>
      <c r="BW316" s="417">
        <v>1273</v>
      </c>
      <c r="BX316" s="417">
        <v>1277</v>
      </c>
      <c r="BY316" s="419">
        <v>1233</v>
      </c>
      <c r="BZ316" s="178">
        <v>974</v>
      </c>
      <c r="CA316" s="177">
        <v>1168</v>
      </c>
      <c r="CB316" s="177">
        <v>1003</v>
      </c>
      <c r="CC316" s="177">
        <v>1007</v>
      </c>
      <c r="CD316" s="177">
        <v>1011</v>
      </c>
      <c r="CE316" s="416">
        <v>995</v>
      </c>
      <c r="CF316" s="417">
        <v>1001</v>
      </c>
      <c r="CG316" s="419">
        <v>984</v>
      </c>
      <c r="CH316" s="178"/>
      <c r="CI316" s="177"/>
      <c r="CJ316" s="177"/>
      <c r="CK316" s="177"/>
      <c r="CL316" s="177"/>
      <c r="CM316" s="177"/>
      <c r="CN316" s="417">
        <v>0</v>
      </c>
      <c r="CO316" s="419">
        <v>0</v>
      </c>
      <c r="CP316" s="420"/>
      <c r="CQ316" s="421"/>
      <c r="CR316" s="421">
        <f t="shared" si="276"/>
        <v>1003</v>
      </c>
      <c r="CS316" s="421">
        <f t="shared" si="277"/>
        <v>1007</v>
      </c>
      <c r="CT316" s="421">
        <f t="shared" si="278"/>
        <v>1011</v>
      </c>
      <c r="CU316" s="421">
        <f t="shared" si="279"/>
        <v>995</v>
      </c>
      <c r="CV316" s="421">
        <f t="shared" si="280"/>
        <v>1001</v>
      </c>
      <c r="CW316" s="429">
        <f t="shared" si="281"/>
        <v>984</v>
      </c>
      <c r="CX316" s="863"/>
      <c r="CY316" s="417">
        <v>664</v>
      </c>
      <c r="CZ316" s="419">
        <v>730</v>
      </c>
      <c r="DA316" s="499"/>
      <c r="DB316" s="499"/>
      <c r="DC316" s="419"/>
      <c r="DD316" s="430">
        <f t="shared" si="282"/>
        <v>995</v>
      </c>
      <c r="DE316" s="431">
        <f t="shared" si="283"/>
        <v>337</v>
      </c>
      <c r="DF316" s="428">
        <f t="shared" si="284"/>
        <v>254</v>
      </c>
      <c r="DG316" s="450">
        <v>198</v>
      </c>
      <c r="DH316" s="417">
        <v>207</v>
      </c>
      <c r="DI316" s="419">
        <v>188</v>
      </c>
      <c r="DJ316" s="499"/>
      <c r="DK316" s="864"/>
      <c r="DL316" s="197"/>
      <c r="DM316" s="432">
        <v>154</v>
      </c>
      <c r="DN316" s="417">
        <v>146</v>
      </c>
      <c r="DO316" s="419">
        <v>131</v>
      </c>
      <c r="DP316" s="430">
        <f t="shared" si="230"/>
        <v>655</v>
      </c>
      <c r="DQ316" s="431">
        <f t="shared" si="231"/>
        <v>658</v>
      </c>
      <c r="DR316" s="428">
        <f t="shared" si="232"/>
        <v>676</v>
      </c>
      <c r="DS316" s="499"/>
      <c r="DT316" s="864"/>
      <c r="DU316" s="197"/>
      <c r="DV316" s="403"/>
      <c r="DW316" s="669" t="b">
        <f t="shared" si="285"/>
        <v>0</v>
      </c>
      <c r="DX316" s="663" t="b">
        <f t="shared" si="286"/>
        <v>0</v>
      </c>
      <c r="DY316" s="666" t="b">
        <f t="shared" si="287"/>
        <v>1</v>
      </c>
      <c r="DZ316" s="663" t="b">
        <f t="shared" si="288"/>
        <v>0</v>
      </c>
      <c r="EA316" s="663" t="b">
        <f t="shared" si="289"/>
        <v>0</v>
      </c>
      <c r="EB316" s="666" t="b">
        <f t="shared" si="290"/>
        <v>1</v>
      </c>
      <c r="EC316" s="663" t="b">
        <f t="shared" si="291"/>
        <v>0</v>
      </c>
      <c r="ED316" s="663" t="b">
        <f t="shared" si="233"/>
        <v>0</v>
      </c>
      <c r="EE316" s="666" t="b">
        <f t="shared" si="292"/>
        <v>1</v>
      </c>
      <c r="EF316" s="665" t="b">
        <f t="shared" si="293"/>
        <v>1</v>
      </c>
      <c r="EG316" s="663" t="b">
        <f t="shared" si="294"/>
        <v>1</v>
      </c>
      <c r="EH316" s="666" t="b">
        <f t="shared" si="295"/>
        <v>1</v>
      </c>
      <c r="EI316" s="663" t="b">
        <f t="shared" si="296"/>
        <v>1</v>
      </c>
      <c r="EJ316" s="663" t="b">
        <f t="shared" si="297"/>
        <v>1</v>
      </c>
      <c r="EK316" s="666" t="b">
        <f t="shared" si="298"/>
        <v>1</v>
      </c>
      <c r="EL316" s="663" t="b">
        <f t="shared" si="299"/>
        <v>1</v>
      </c>
      <c r="EM316" s="663" t="b">
        <f t="shared" si="234"/>
        <v>0</v>
      </c>
      <c r="EN316" s="666" t="b">
        <f t="shared" si="300"/>
        <v>0</v>
      </c>
      <c r="EO316" s="398"/>
    </row>
    <row r="317" spans="1:145" s="582" customFormat="1">
      <c r="A317" s="585" t="s">
        <v>582</v>
      </c>
      <c r="B317" s="586" t="s">
        <v>1185</v>
      </c>
      <c r="C317" s="589">
        <v>176239</v>
      </c>
      <c r="D317" s="589">
        <v>9</v>
      </c>
      <c r="E317" s="414"/>
      <c r="F317" s="416"/>
      <c r="G317" s="416"/>
      <c r="H317" s="416"/>
      <c r="I317" s="417"/>
      <c r="J317" s="417"/>
      <c r="K317" s="419"/>
      <c r="L317" s="414"/>
      <c r="M317" s="416"/>
      <c r="N317" s="416"/>
      <c r="O317" s="448"/>
      <c r="P317" s="448"/>
      <c r="Q317" s="416"/>
      <c r="R317" s="416"/>
      <c r="S317" s="416"/>
      <c r="T317" s="416"/>
      <c r="U317" s="416"/>
      <c r="V317" s="417"/>
      <c r="W317" s="419"/>
      <c r="X317" s="414"/>
      <c r="Y317" s="416"/>
      <c r="Z317" s="416"/>
      <c r="AA317" s="448"/>
      <c r="AB317" s="448"/>
      <c r="AC317" s="416"/>
      <c r="AD317" s="416"/>
      <c r="AE317" s="416"/>
      <c r="AF317" s="416"/>
      <c r="AG317" s="416"/>
      <c r="AH317" s="417"/>
      <c r="AI317" s="419"/>
      <c r="AJ317" s="420" t="str">
        <f t="shared" si="261"/>
        <v xml:space="preserve"> </v>
      </c>
      <c r="AK317" s="421" t="str">
        <f t="shared" si="262"/>
        <v xml:space="preserve"> </v>
      </c>
      <c r="AL317" s="421" t="str">
        <f t="shared" si="263"/>
        <v xml:space="preserve"> </v>
      </c>
      <c r="AM317" s="421" t="str">
        <f t="shared" si="264"/>
        <v xml:space="preserve"> </v>
      </c>
      <c r="AN317" s="421" t="str">
        <f t="shared" si="265"/>
        <v xml:space="preserve"> </v>
      </c>
      <c r="AO317" s="421" t="str">
        <f t="shared" si="266"/>
        <v xml:space="preserve"> </v>
      </c>
      <c r="AP317" s="421" t="str">
        <f t="shared" si="267"/>
        <v xml:space="preserve"> </v>
      </c>
      <c r="AQ317" s="421" t="str">
        <f t="shared" si="268"/>
        <v xml:space="preserve"> </v>
      </c>
      <c r="AR317" s="421" t="str">
        <f t="shared" si="269"/>
        <v xml:space="preserve"> </v>
      </c>
      <c r="AS317" s="421" t="str">
        <f t="shared" si="270"/>
        <v xml:space="preserve"> </v>
      </c>
      <c r="AT317" s="421" t="str">
        <f t="shared" si="271"/>
        <v xml:space="preserve"> </v>
      </c>
      <c r="AU317" s="422" t="str">
        <f t="shared" si="272"/>
        <v xml:space="preserve"> </v>
      </c>
      <c r="AV317" s="423"/>
      <c r="AW317" s="417"/>
      <c r="AX317" s="419"/>
      <c r="AY317" s="414"/>
      <c r="AZ317" s="417"/>
      <c r="BA317" s="419"/>
      <c r="BB317" s="420" t="str">
        <f t="shared" si="273"/>
        <v xml:space="preserve"> </v>
      </c>
      <c r="BC317" s="421" t="str">
        <f t="shared" si="274"/>
        <v xml:space="preserve"> </v>
      </c>
      <c r="BD317" s="422" t="str">
        <f t="shared" si="275"/>
        <v xml:space="preserve"> </v>
      </c>
      <c r="BE317" s="176"/>
      <c r="BF317" s="417"/>
      <c r="BG317" s="419"/>
      <c r="BH317" s="178"/>
      <c r="BI317" s="417"/>
      <c r="BJ317" s="419"/>
      <c r="BK317" s="178"/>
      <c r="BL317" s="417"/>
      <c r="BM317" s="419"/>
      <c r="BN317" s="426" t="str">
        <f t="shared" si="227"/>
        <v/>
      </c>
      <c r="BO317" s="427" t="str">
        <f t="shared" si="228"/>
        <v/>
      </c>
      <c r="BP317" s="428" t="str">
        <f t="shared" si="229"/>
        <v/>
      </c>
      <c r="BQ317" s="178"/>
      <c r="BR317" s="417"/>
      <c r="BS317" s="419"/>
      <c r="BT317" s="198">
        <v>1759</v>
      </c>
      <c r="BU317" s="177">
        <v>2104</v>
      </c>
      <c r="BV317" s="177">
        <v>2206</v>
      </c>
      <c r="BW317" s="417">
        <v>2613</v>
      </c>
      <c r="BX317" s="417">
        <v>2881</v>
      </c>
      <c r="BY317" s="419">
        <v>2966</v>
      </c>
      <c r="BZ317" s="178">
        <v>1015</v>
      </c>
      <c r="CA317" s="177">
        <v>1083</v>
      </c>
      <c r="CB317" s="177">
        <v>1196</v>
      </c>
      <c r="CC317" s="177">
        <v>1373</v>
      </c>
      <c r="CD317" s="177">
        <v>1371</v>
      </c>
      <c r="CE317" s="416">
        <v>1514</v>
      </c>
      <c r="CF317" s="417">
        <v>1623</v>
      </c>
      <c r="CG317" s="419">
        <v>1897</v>
      </c>
      <c r="CH317" s="178"/>
      <c r="CI317" s="177"/>
      <c r="CJ317" s="177"/>
      <c r="CK317" s="177"/>
      <c r="CL317" s="177"/>
      <c r="CM317" s="177"/>
      <c r="CN317" s="417">
        <v>0</v>
      </c>
      <c r="CO317" s="419">
        <v>0</v>
      </c>
      <c r="CP317" s="420"/>
      <c r="CQ317" s="421"/>
      <c r="CR317" s="421">
        <f t="shared" si="276"/>
        <v>1196</v>
      </c>
      <c r="CS317" s="421">
        <f t="shared" si="277"/>
        <v>1373</v>
      </c>
      <c r="CT317" s="421">
        <f t="shared" si="278"/>
        <v>1371</v>
      </c>
      <c r="CU317" s="421">
        <f t="shared" si="279"/>
        <v>1514</v>
      </c>
      <c r="CV317" s="421">
        <f t="shared" si="280"/>
        <v>1623</v>
      </c>
      <c r="CW317" s="429">
        <f t="shared" si="281"/>
        <v>1897</v>
      </c>
      <c r="CX317" s="863"/>
      <c r="CY317" s="417">
        <v>1083</v>
      </c>
      <c r="CZ317" s="419">
        <v>1291</v>
      </c>
      <c r="DA317" s="499"/>
      <c r="DB317" s="499"/>
      <c r="DC317" s="419"/>
      <c r="DD317" s="430">
        <f t="shared" si="282"/>
        <v>1514</v>
      </c>
      <c r="DE317" s="431">
        <f t="shared" si="283"/>
        <v>540</v>
      </c>
      <c r="DF317" s="428">
        <f t="shared" si="284"/>
        <v>606</v>
      </c>
      <c r="DG317" s="450">
        <v>492</v>
      </c>
      <c r="DH317" s="417">
        <v>582</v>
      </c>
      <c r="DI317" s="419">
        <v>607</v>
      </c>
      <c r="DJ317" s="499"/>
      <c r="DK317" s="864"/>
      <c r="DL317" s="197"/>
      <c r="DM317" s="432">
        <v>330</v>
      </c>
      <c r="DN317" s="417">
        <v>350</v>
      </c>
      <c r="DO317" s="419">
        <v>388</v>
      </c>
      <c r="DP317" s="430">
        <f t="shared" si="230"/>
        <v>551</v>
      </c>
      <c r="DQ317" s="431">
        <f t="shared" si="231"/>
        <v>439</v>
      </c>
      <c r="DR317" s="428">
        <f t="shared" si="232"/>
        <v>519</v>
      </c>
      <c r="DS317" s="499"/>
      <c r="DT317" s="864"/>
      <c r="DU317" s="197"/>
      <c r="DV317" s="403"/>
      <c r="DW317" s="669" t="b">
        <f t="shared" si="285"/>
        <v>0</v>
      </c>
      <c r="DX317" s="663" t="b">
        <f t="shared" si="286"/>
        <v>0</v>
      </c>
      <c r="DY317" s="666" t="b">
        <f t="shared" si="287"/>
        <v>1</v>
      </c>
      <c r="DZ317" s="663" t="b">
        <f t="shared" si="288"/>
        <v>0</v>
      </c>
      <c r="EA317" s="663" t="b">
        <f t="shared" si="289"/>
        <v>0</v>
      </c>
      <c r="EB317" s="666" t="b">
        <f t="shared" si="290"/>
        <v>1</v>
      </c>
      <c r="EC317" s="663" t="b">
        <f t="shared" si="291"/>
        <v>0</v>
      </c>
      <c r="ED317" s="663" t="b">
        <f t="shared" si="233"/>
        <v>0</v>
      </c>
      <c r="EE317" s="666" t="b">
        <f t="shared" si="292"/>
        <v>1</v>
      </c>
      <c r="EF317" s="665" t="b">
        <f t="shared" si="293"/>
        <v>1</v>
      </c>
      <c r="EG317" s="663" t="b">
        <f t="shared" si="294"/>
        <v>1</v>
      </c>
      <c r="EH317" s="666" t="b">
        <f t="shared" si="295"/>
        <v>1</v>
      </c>
      <c r="EI317" s="663" t="b">
        <f t="shared" si="296"/>
        <v>1</v>
      </c>
      <c r="EJ317" s="663" t="b">
        <f t="shared" si="297"/>
        <v>1</v>
      </c>
      <c r="EK317" s="666" t="b">
        <f t="shared" si="298"/>
        <v>1</v>
      </c>
      <c r="EL317" s="663" t="b">
        <f t="shared" si="299"/>
        <v>1</v>
      </c>
      <c r="EM317" s="663" t="b">
        <f t="shared" si="234"/>
        <v>0</v>
      </c>
      <c r="EN317" s="666" t="b">
        <f t="shared" si="300"/>
        <v>0</v>
      </c>
      <c r="EO317" s="398"/>
    </row>
    <row r="318" spans="1:145" s="582" customFormat="1">
      <c r="A318" s="585" t="s">
        <v>582</v>
      </c>
      <c r="B318" s="586" t="s">
        <v>1186</v>
      </c>
      <c r="C318" s="589">
        <v>175519</v>
      </c>
      <c r="D318" s="589">
        <v>10</v>
      </c>
      <c r="E318" s="414"/>
      <c r="F318" s="416"/>
      <c r="G318" s="416"/>
      <c r="H318" s="416"/>
      <c r="I318" s="417"/>
      <c r="J318" s="417"/>
      <c r="K318" s="419"/>
      <c r="L318" s="414"/>
      <c r="M318" s="416"/>
      <c r="N318" s="416"/>
      <c r="O318" s="448"/>
      <c r="P318" s="448"/>
      <c r="Q318" s="416"/>
      <c r="R318" s="416"/>
      <c r="S318" s="416"/>
      <c r="T318" s="416"/>
      <c r="U318" s="416"/>
      <c r="V318" s="417"/>
      <c r="W318" s="419"/>
      <c r="X318" s="414"/>
      <c r="Y318" s="416"/>
      <c r="Z318" s="416"/>
      <c r="AA318" s="448"/>
      <c r="AB318" s="448"/>
      <c r="AC318" s="416"/>
      <c r="AD318" s="416"/>
      <c r="AE318" s="416"/>
      <c r="AF318" s="416"/>
      <c r="AG318" s="416"/>
      <c r="AH318" s="417"/>
      <c r="AI318" s="419"/>
      <c r="AJ318" s="420" t="str">
        <f t="shared" si="261"/>
        <v xml:space="preserve"> </v>
      </c>
      <c r="AK318" s="421" t="str">
        <f t="shared" si="262"/>
        <v xml:space="preserve"> </v>
      </c>
      <c r="AL318" s="421" t="str">
        <f t="shared" si="263"/>
        <v xml:space="preserve"> </v>
      </c>
      <c r="AM318" s="421" t="str">
        <f t="shared" si="264"/>
        <v xml:space="preserve"> </v>
      </c>
      <c r="AN318" s="421" t="str">
        <f t="shared" si="265"/>
        <v xml:space="preserve"> </v>
      </c>
      <c r="AO318" s="421" t="str">
        <f t="shared" si="266"/>
        <v xml:space="preserve"> </v>
      </c>
      <c r="AP318" s="421" t="str">
        <f t="shared" si="267"/>
        <v xml:space="preserve"> </v>
      </c>
      <c r="AQ318" s="421" t="str">
        <f t="shared" si="268"/>
        <v xml:space="preserve"> </v>
      </c>
      <c r="AR318" s="421" t="str">
        <f t="shared" si="269"/>
        <v xml:space="preserve"> </v>
      </c>
      <c r="AS318" s="421" t="str">
        <f t="shared" si="270"/>
        <v xml:space="preserve"> </v>
      </c>
      <c r="AT318" s="421" t="str">
        <f t="shared" si="271"/>
        <v xml:space="preserve"> </v>
      </c>
      <c r="AU318" s="422" t="str">
        <f t="shared" si="272"/>
        <v xml:space="preserve"> </v>
      </c>
      <c r="AV318" s="423"/>
      <c r="AW318" s="417"/>
      <c r="AX318" s="419"/>
      <c r="AY318" s="414"/>
      <c r="AZ318" s="417"/>
      <c r="BA318" s="419"/>
      <c r="BB318" s="420" t="str">
        <f t="shared" si="273"/>
        <v xml:space="preserve"> </v>
      </c>
      <c r="BC318" s="421" t="str">
        <f t="shared" si="274"/>
        <v xml:space="preserve"> </v>
      </c>
      <c r="BD318" s="422" t="str">
        <f t="shared" si="275"/>
        <v xml:space="preserve"> </v>
      </c>
      <c r="BE318" s="176"/>
      <c r="BF318" s="417"/>
      <c r="BG318" s="419"/>
      <c r="BH318" s="178"/>
      <c r="BI318" s="417"/>
      <c r="BJ318" s="419"/>
      <c r="BK318" s="178"/>
      <c r="BL318" s="417"/>
      <c r="BM318" s="419"/>
      <c r="BN318" s="426" t="str">
        <f t="shared" si="227"/>
        <v/>
      </c>
      <c r="BO318" s="427" t="str">
        <f t="shared" si="228"/>
        <v/>
      </c>
      <c r="BP318" s="428" t="str">
        <f t="shared" si="229"/>
        <v/>
      </c>
      <c r="BQ318" s="178"/>
      <c r="BR318" s="417"/>
      <c r="BS318" s="419"/>
      <c r="BT318" s="198">
        <v>939</v>
      </c>
      <c r="BU318" s="177">
        <v>1183</v>
      </c>
      <c r="BV318" s="177">
        <v>1333</v>
      </c>
      <c r="BW318" s="417">
        <v>1176</v>
      </c>
      <c r="BX318" s="417">
        <v>1526</v>
      </c>
      <c r="BY318" s="419">
        <v>1564</v>
      </c>
      <c r="BZ318" s="178">
        <v>429</v>
      </c>
      <c r="CA318" s="177">
        <v>796</v>
      </c>
      <c r="CB318" s="177">
        <v>818</v>
      </c>
      <c r="CC318" s="177">
        <v>1102</v>
      </c>
      <c r="CD318" s="177">
        <v>1247</v>
      </c>
      <c r="CE318" s="416">
        <v>1115</v>
      </c>
      <c r="CF318" s="417">
        <v>1341</v>
      </c>
      <c r="CG318" s="419">
        <v>1409</v>
      </c>
      <c r="CH318" s="178"/>
      <c r="CI318" s="177"/>
      <c r="CJ318" s="177"/>
      <c r="CK318" s="177"/>
      <c r="CL318" s="177"/>
      <c r="CM318" s="177"/>
      <c r="CN318" s="417">
        <v>0</v>
      </c>
      <c r="CO318" s="419">
        <v>0</v>
      </c>
      <c r="CP318" s="420"/>
      <c r="CQ318" s="421"/>
      <c r="CR318" s="421">
        <f t="shared" si="276"/>
        <v>818</v>
      </c>
      <c r="CS318" s="421">
        <f t="shared" si="277"/>
        <v>1102</v>
      </c>
      <c r="CT318" s="421">
        <f t="shared" si="278"/>
        <v>1247</v>
      </c>
      <c r="CU318" s="421">
        <f t="shared" si="279"/>
        <v>1115</v>
      </c>
      <c r="CV318" s="421">
        <f t="shared" si="280"/>
        <v>1341</v>
      </c>
      <c r="CW318" s="429">
        <f t="shared" si="281"/>
        <v>1409</v>
      </c>
      <c r="CX318" s="863"/>
      <c r="CY318" s="417">
        <v>739</v>
      </c>
      <c r="CZ318" s="419">
        <v>760</v>
      </c>
      <c r="DA318" s="499"/>
      <c r="DB318" s="499"/>
      <c r="DC318" s="419"/>
      <c r="DD318" s="430">
        <f t="shared" si="282"/>
        <v>1115</v>
      </c>
      <c r="DE318" s="431">
        <f t="shared" si="283"/>
        <v>602</v>
      </c>
      <c r="DF318" s="428">
        <f t="shared" si="284"/>
        <v>649</v>
      </c>
      <c r="DG318" s="450">
        <v>90</v>
      </c>
      <c r="DH318" s="417">
        <v>256</v>
      </c>
      <c r="DI318" s="419">
        <v>239</v>
      </c>
      <c r="DJ318" s="499"/>
      <c r="DK318" s="864"/>
      <c r="DL318" s="197"/>
      <c r="DM318" s="432">
        <v>0</v>
      </c>
      <c r="DN318" s="417">
        <v>0</v>
      </c>
      <c r="DO318" s="419">
        <v>0</v>
      </c>
      <c r="DP318" s="430">
        <f t="shared" si="230"/>
        <v>1012</v>
      </c>
      <c r="DQ318" s="431">
        <f t="shared" si="231"/>
        <v>991</v>
      </c>
      <c r="DR318" s="428">
        <f t="shared" si="232"/>
        <v>876</v>
      </c>
      <c r="DS318" s="499"/>
      <c r="DT318" s="864"/>
      <c r="DU318" s="197"/>
      <c r="DV318" s="403"/>
      <c r="DW318" s="669" t="b">
        <f t="shared" si="285"/>
        <v>0</v>
      </c>
      <c r="DX318" s="663" t="b">
        <f t="shared" si="286"/>
        <v>0</v>
      </c>
      <c r="DY318" s="666" t="b">
        <f t="shared" si="287"/>
        <v>1</v>
      </c>
      <c r="DZ318" s="663" t="b">
        <f t="shared" si="288"/>
        <v>0</v>
      </c>
      <c r="EA318" s="663" t="b">
        <f t="shared" si="289"/>
        <v>0</v>
      </c>
      <c r="EB318" s="666" t="b">
        <f t="shared" si="290"/>
        <v>1</v>
      </c>
      <c r="EC318" s="663" t="b">
        <f t="shared" si="291"/>
        <v>0</v>
      </c>
      <c r="ED318" s="663" t="b">
        <f t="shared" si="233"/>
        <v>0</v>
      </c>
      <c r="EE318" s="666" t="b">
        <f t="shared" si="292"/>
        <v>1</v>
      </c>
      <c r="EF318" s="665" t="b">
        <f t="shared" si="293"/>
        <v>1</v>
      </c>
      <c r="EG318" s="663" t="b">
        <f t="shared" si="294"/>
        <v>1</v>
      </c>
      <c r="EH318" s="666" t="b">
        <f t="shared" si="295"/>
        <v>1</v>
      </c>
      <c r="EI318" s="663" t="b">
        <f t="shared" si="296"/>
        <v>1</v>
      </c>
      <c r="EJ318" s="663" t="b">
        <f t="shared" si="297"/>
        <v>1</v>
      </c>
      <c r="EK318" s="666" t="b">
        <f t="shared" si="298"/>
        <v>1</v>
      </c>
      <c r="EL318" s="663" t="b">
        <f t="shared" si="299"/>
        <v>1</v>
      </c>
      <c r="EM318" s="663" t="b">
        <f t="shared" si="234"/>
        <v>0</v>
      </c>
      <c r="EN318" s="666" t="b">
        <f t="shared" si="300"/>
        <v>0</v>
      </c>
      <c r="EO318" s="398"/>
    </row>
    <row r="319" spans="1:145" s="582" customFormat="1">
      <c r="A319" s="585" t="s">
        <v>582</v>
      </c>
      <c r="B319" s="586" t="s">
        <v>1187</v>
      </c>
      <c r="C319" s="589">
        <v>176354</v>
      </c>
      <c r="D319" s="589">
        <v>10</v>
      </c>
      <c r="E319" s="414"/>
      <c r="F319" s="416"/>
      <c r="G319" s="416"/>
      <c r="H319" s="416"/>
      <c r="I319" s="417"/>
      <c r="J319" s="417"/>
      <c r="K319" s="419"/>
      <c r="L319" s="414"/>
      <c r="M319" s="416"/>
      <c r="N319" s="416"/>
      <c r="O319" s="448"/>
      <c r="P319" s="448"/>
      <c r="Q319" s="416"/>
      <c r="R319" s="416"/>
      <c r="S319" s="416"/>
      <c r="T319" s="416"/>
      <c r="U319" s="416"/>
      <c r="V319" s="417"/>
      <c r="W319" s="419"/>
      <c r="X319" s="414"/>
      <c r="Y319" s="416"/>
      <c r="Z319" s="416"/>
      <c r="AA319" s="448"/>
      <c r="AB319" s="448"/>
      <c r="AC319" s="416"/>
      <c r="AD319" s="416"/>
      <c r="AE319" s="416"/>
      <c r="AF319" s="416"/>
      <c r="AG319" s="416"/>
      <c r="AH319" s="417"/>
      <c r="AI319" s="419"/>
      <c r="AJ319" s="420" t="str">
        <f t="shared" si="261"/>
        <v xml:space="preserve"> </v>
      </c>
      <c r="AK319" s="421" t="str">
        <f t="shared" si="262"/>
        <v xml:space="preserve"> </v>
      </c>
      <c r="AL319" s="421" t="str">
        <f t="shared" si="263"/>
        <v xml:space="preserve"> </v>
      </c>
      <c r="AM319" s="421" t="str">
        <f t="shared" si="264"/>
        <v xml:space="preserve"> </v>
      </c>
      <c r="AN319" s="421" t="str">
        <f t="shared" si="265"/>
        <v xml:space="preserve"> </v>
      </c>
      <c r="AO319" s="421" t="str">
        <f t="shared" si="266"/>
        <v xml:space="preserve"> </v>
      </c>
      <c r="AP319" s="421" t="str">
        <f t="shared" si="267"/>
        <v xml:space="preserve"> </v>
      </c>
      <c r="AQ319" s="421" t="str">
        <f t="shared" si="268"/>
        <v xml:space="preserve"> </v>
      </c>
      <c r="AR319" s="421" t="str">
        <f t="shared" si="269"/>
        <v xml:space="preserve"> </v>
      </c>
      <c r="AS319" s="421" t="str">
        <f t="shared" si="270"/>
        <v xml:space="preserve"> </v>
      </c>
      <c r="AT319" s="421" t="str">
        <f t="shared" si="271"/>
        <v xml:space="preserve"> </v>
      </c>
      <c r="AU319" s="422" t="str">
        <f t="shared" si="272"/>
        <v xml:space="preserve"> </v>
      </c>
      <c r="AV319" s="423"/>
      <c r="AW319" s="417"/>
      <c r="AX319" s="419"/>
      <c r="AY319" s="414"/>
      <c r="AZ319" s="417"/>
      <c r="BA319" s="419"/>
      <c r="BB319" s="420" t="str">
        <f t="shared" si="273"/>
        <v xml:space="preserve"> </v>
      </c>
      <c r="BC319" s="421" t="str">
        <f t="shared" si="274"/>
        <v xml:space="preserve"> </v>
      </c>
      <c r="BD319" s="422" t="str">
        <f t="shared" si="275"/>
        <v xml:space="preserve"> </v>
      </c>
      <c r="BE319" s="176"/>
      <c r="BF319" s="417"/>
      <c r="BG319" s="419"/>
      <c r="BH319" s="178"/>
      <c r="BI319" s="417"/>
      <c r="BJ319" s="419"/>
      <c r="BK319" s="178"/>
      <c r="BL319" s="417"/>
      <c r="BM319" s="419"/>
      <c r="BN319" s="426" t="str">
        <f t="shared" si="227"/>
        <v/>
      </c>
      <c r="BO319" s="427" t="str">
        <f t="shared" si="228"/>
        <v/>
      </c>
      <c r="BP319" s="428" t="str">
        <f t="shared" si="229"/>
        <v/>
      </c>
      <c r="BQ319" s="178"/>
      <c r="BR319" s="417"/>
      <c r="BS319" s="419"/>
      <c r="BT319" s="198">
        <v>874</v>
      </c>
      <c r="BU319" s="177">
        <v>1096</v>
      </c>
      <c r="BV319" s="177">
        <v>726</v>
      </c>
      <c r="BW319" s="417">
        <v>543</v>
      </c>
      <c r="BX319" s="417">
        <v>805</v>
      </c>
      <c r="BY319" s="419">
        <v>778</v>
      </c>
      <c r="BZ319" s="178">
        <v>761</v>
      </c>
      <c r="CA319" s="177">
        <v>792</v>
      </c>
      <c r="CB319" s="177">
        <v>735</v>
      </c>
      <c r="CC319" s="177">
        <v>601</v>
      </c>
      <c r="CD319" s="177">
        <v>517</v>
      </c>
      <c r="CE319" s="416">
        <v>473</v>
      </c>
      <c r="CF319" s="417">
        <v>472</v>
      </c>
      <c r="CG319" s="419">
        <v>507</v>
      </c>
      <c r="CH319" s="178"/>
      <c r="CI319" s="177"/>
      <c r="CJ319" s="177"/>
      <c r="CK319" s="177"/>
      <c r="CL319" s="177"/>
      <c r="CM319" s="177"/>
      <c r="CN319" s="417">
        <v>0</v>
      </c>
      <c r="CO319" s="419">
        <v>0</v>
      </c>
      <c r="CP319" s="420"/>
      <c r="CQ319" s="421"/>
      <c r="CR319" s="421">
        <f t="shared" si="276"/>
        <v>735</v>
      </c>
      <c r="CS319" s="421">
        <f t="shared" si="277"/>
        <v>601</v>
      </c>
      <c r="CT319" s="421">
        <f t="shared" si="278"/>
        <v>517</v>
      </c>
      <c r="CU319" s="421">
        <f t="shared" si="279"/>
        <v>473</v>
      </c>
      <c r="CV319" s="421">
        <f t="shared" si="280"/>
        <v>472</v>
      </c>
      <c r="CW319" s="429">
        <f t="shared" si="281"/>
        <v>507</v>
      </c>
      <c r="CX319" s="863"/>
      <c r="CY319" s="417">
        <v>303</v>
      </c>
      <c r="CZ319" s="419">
        <v>340</v>
      </c>
      <c r="DA319" s="499"/>
      <c r="DB319" s="499"/>
      <c r="DC319" s="419"/>
      <c r="DD319" s="430">
        <f t="shared" si="282"/>
        <v>473</v>
      </c>
      <c r="DE319" s="431">
        <f t="shared" si="283"/>
        <v>169</v>
      </c>
      <c r="DF319" s="428">
        <f t="shared" si="284"/>
        <v>167</v>
      </c>
      <c r="DG319" s="450">
        <v>171</v>
      </c>
      <c r="DH319" s="417">
        <v>102</v>
      </c>
      <c r="DI319" s="419">
        <v>110</v>
      </c>
      <c r="DJ319" s="499"/>
      <c r="DK319" s="864"/>
      <c r="DL319" s="197"/>
      <c r="DM319" s="432">
        <v>40</v>
      </c>
      <c r="DN319" s="417">
        <v>135</v>
      </c>
      <c r="DO319" s="419">
        <v>128</v>
      </c>
      <c r="DP319" s="430">
        <f t="shared" si="230"/>
        <v>390</v>
      </c>
      <c r="DQ319" s="431">
        <f t="shared" si="231"/>
        <v>280</v>
      </c>
      <c r="DR319" s="428">
        <f t="shared" si="232"/>
        <v>235</v>
      </c>
      <c r="DS319" s="499"/>
      <c r="DT319" s="864"/>
      <c r="DU319" s="197"/>
      <c r="DV319" s="403"/>
      <c r="DW319" s="669" t="b">
        <f t="shared" si="285"/>
        <v>0</v>
      </c>
      <c r="DX319" s="663" t="b">
        <f t="shared" si="286"/>
        <v>0</v>
      </c>
      <c r="DY319" s="666" t="b">
        <f t="shared" si="287"/>
        <v>1</v>
      </c>
      <c r="DZ319" s="663" t="b">
        <f t="shared" si="288"/>
        <v>0</v>
      </c>
      <c r="EA319" s="663" t="b">
        <f t="shared" si="289"/>
        <v>0</v>
      </c>
      <c r="EB319" s="666" t="b">
        <f t="shared" si="290"/>
        <v>1</v>
      </c>
      <c r="EC319" s="663" t="b">
        <f t="shared" si="291"/>
        <v>0</v>
      </c>
      <c r="ED319" s="663" t="b">
        <f t="shared" si="233"/>
        <v>0</v>
      </c>
      <c r="EE319" s="666" t="b">
        <f t="shared" si="292"/>
        <v>1</v>
      </c>
      <c r="EF319" s="665" t="b">
        <f t="shared" si="293"/>
        <v>1</v>
      </c>
      <c r="EG319" s="663" t="b">
        <f t="shared" si="294"/>
        <v>1</v>
      </c>
      <c r="EH319" s="666" t="b">
        <f t="shared" si="295"/>
        <v>1</v>
      </c>
      <c r="EI319" s="663" t="b">
        <f t="shared" si="296"/>
        <v>1</v>
      </c>
      <c r="EJ319" s="663" t="b">
        <f t="shared" si="297"/>
        <v>1</v>
      </c>
      <c r="EK319" s="666" t="b">
        <f t="shared" si="298"/>
        <v>1</v>
      </c>
      <c r="EL319" s="663" t="b">
        <f t="shared" si="299"/>
        <v>1</v>
      </c>
      <c r="EM319" s="663" t="b">
        <f t="shared" si="234"/>
        <v>0</v>
      </c>
      <c r="EN319" s="666" t="b">
        <f t="shared" si="300"/>
        <v>0</v>
      </c>
      <c r="EO319" s="398"/>
    </row>
    <row r="320" spans="1:145">
      <c r="A320" s="537" t="s">
        <v>758</v>
      </c>
      <c r="B320" s="538" t="s">
        <v>814</v>
      </c>
      <c r="C320" s="539">
        <v>199193</v>
      </c>
      <c r="D320" s="540">
        <v>1</v>
      </c>
      <c r="E320" s="414">
        <v>6355</v>
      </c>
      <c r="F320" s="416">
        <v>6471</v>
      </c>
      <c r="G320" s="416">
        <v>6388</v>
      </c>
      <c r="H320" s="416">
        <v>6655</v>
      </c>
      <c r="I320" s="417">
        <v>7242</v>
      </c>
      <c r="J320" s="417">
        <v>7205</v>
      </c>
      <c r="K320" s="419">
        <v>6858</v>
      </c>
      <c r="L320" s="414">
        <v>3620</v>
      </c>
      <c r="M320" s="416">
        <v>3617</v>
      </c>
      <c r="N320" s="416">
        <v>3528</v>
      </c>
      <c r="O320" s="448">
        <v>3732</v>
      </c>
      <c r="P320" s="448">
        <v>3808</v>
      </c>
      <c r="Q320" s="416">
        <v>3612</v>
      </c>
      <c r="R320" s="416">
        <v>3837</v>
      </c>
      <c r="S320" s="416">
        <v>3835</v>
      </c>
      <c r="T320" s="416">
        <v>4243</v>
      </c>
      <c r="U320" s="416">
        <v>4535</v>
      </c>
      <c r="V320" s="417">
        <v>4786</v>
      </c>
      <c r="W320" s="419">
        <v>4660</v>
      </c>
      <c r="X320" s="414">
        <v>6</v>
      </c>
      <c r="Y320" s="416">
        <v>3</v>
      </c>
      <c r="Z320" s="416">
        <v>3</v>
      </c>
      <c r="AA320" s="448">
        <v>5</v>
      </c>
      <c r="AB320" s="448">
        <v>7</v>
      </c>
      <c r="AC320" s="416">
        <v>0</v>
      </c>
      <c r="AD320" s="541">
        <v>2</v>
      </c>
      <c r="AE320" s="416">
        <v>0</v>
      </c>
      <c r="AF320" s="416">
        <v>0</v>
      </c>
      <c r="AG320" s="416">
        <v>0</v>
      </c>
      <c r="AH320" s="417">
        <v>0</v>
      </c>
      <c r="AI320" s="419">
        <v>0</v>
      </c>
      <c r="AJ320" s="420">
        <f t="shared" si="261"/>
        <v>3614</v>
      </c>
      <c r="AK320" s="421">
        <f t="shared" si="262"/>
        <v>3614</v>
      </c>
      <c r="AL320" s="421">
        <f t="shared" si="263"/>
        <v>3525</v>
      </c>
      <c r="AM320" s="421">
        <f t="shared" si="264"/>
        <v>3727</v>
      </c>
      <c r="AN320" s="421">
        <f t="shared" si="265"/>
        <v>3801</v>
      </c>
      <c r="AO320" s="421">
        <f t="shared" si="266"/>
        <v>3612</v>
      </c>
      <c r="AP320" s="421">
        <f t="shared" si="267"/>
        <v>3835</v>
      </c>
      <c r="AQ320" s="421">
        <f t="shared" si="268"/>
        <v>3835</v>
      </c>
      <c r="AR320" s="421">
        <f t="shared" si="269"/>
        <v>4243</v>
      </c>
      <c r="AS320" s="421">
        <f t="shared" si="270"/>
        <v>4535</v>
      </c>
      <c r="AT320" s="421">
        <f t="shared" si="271"/>
        <v>4786</v>
      </c>
      <c r="AU320" s="422">
        <f t="shared" si="272"/>
        <v>4660</v>
      </c>
      <c r="AV320" s="423">
        <v>4047</v>
      </c>
      <c r="AW320" s="417">
        <v>4290</v>
      </c>
      <c r="AX320" s="419">
        <v>4237</v>
      </c>
      <c r="AY320" s="414">
        <v>107</v>
      </c>
      <c r="AZ320" s="417">
        <v>104</v>
      </c>
      <c r="BA320" s="419">
        <v>101</v>
      </c>
      <c r="BB320" s="420">
        <f t="shared" si="247"/>
        <v>381</v>
      </c>
      <c r="BC320" s="421">
        <f t="shared" si="248"/>
        <v>392</v>
      </c>
      <c r="BD320" s="422">
        <f t="shared" si="249"/>
        <v>322</v>
      </c>
      <c r="BE320" s="176">
        <v>2651</v>
      </c>
      <c r="BF320" s="417">
        <v>2584</v>
      </c>
      <c r="BG320" s="419">
        <v>2814</v>
      </c>
      <c r="BH320" s="178">
        <v>128</v>
      </c>
      <c r="BI320" s="417">
        <v>115</v>
      </c>
      <c r="BJ320" s="419">
        <v>104</v>
      </c>
      <c r="BK320" s="178">
        <v>388</v>
      </c>
      <c r="BL320" s="417">
        <v>356</v>
      </c>
      <c r="BM320" s="419">
        <v>376</v>
      </c>
      <c r="BN320" s="426">
        <f t="shared" si="227"/>
        <v>634</v>
      </c>
      <c r="BO320" s="427">
        <f t="shared" si="228"/>
        <v>557</v>
      </c>
      <c r="BP320" s="428">
        <f t="shared" si="229"/>
        <v>541</v>
      </c>
      <c r="BQ320" s="178">
        <v>2443</v>
      </c>
      <c r="BR320" s="417">
        <v>2557</v>
      </c>
      <c r="BS320" s="419">
        <v>2590</v>
      </c>
      <c r="BT320" s="198"/>
      <c r="BU320" s="177"/>
      <c r="BV320" s="177"/>
      <c r="BW320" s="417"/>
      <c r="BX320" s="417"/>
      <c r="BY320" s="419"/>
      <c r="BZ320" s="178"/>
      <c r="CA320" s="177"/>
      <c r="CB320" s="177"/>
      <c r="CC320" s="177"/>
      <c r="CD320" s="177"/>
      <c r="CE320" s="177"/>
      <c r="CF320" s="417"/>
      <c r="CG320" s="419"/>
      <c r="CH320" s="178"/>
      <c r="CI320" s="177"/>
      <c r="CJ320" s="177"/>
      <c r="CK320" s="177"/>
      <c r="CL320" s="177"/>
      <c r="CM320" s="177"/>
      <c r="CN320" s="417"/>
      <c r="CO320" s="419"/>
      <c r="CP320" s="420"/>
      <c r="CQ320" s="421"/>
      <c r="CR320" s="421" t="str">
        <f t="shared" si="276"/>
        <v/>
      </c>
      <c r="CS320" s="421" t="str">
        <f t="shared" si="277"/>
        <v/>
      </c>
      <c r="CT320" s="421" t="str">
        <f t="shared" si="278"/>
        <v/>
      </c>
      <c r="CU320" s="421" t="str">
        <f t="shared" si="279"/>
        <v/>
      </c>
      <c r="CV320" s="421" t="str">
        <f t="shared" si="280"/>
        <v/>
      </c>
      <c r="CW320" s="429" t="str">
        <f t="shared" si="281"/>
        <v/>
      </c>
      <c r="CX320" s="449"/>
      <c r="CY320" s="417"/>
      <c r="CZ320" s="419"/>
      <c r="DA320" s="432"/>
      <c r="DB320" s="417"/>
      <c r="DC320" s="419"/>
      <c r="DD320" s="430" t="str">
        <f t="shared" si="282"/>
        <v/>
      </c>
      <c r="DE320" s="431" t="str">
        <f t="shared" si="283"/>
        <v/>
      </c>
      <c r="DF320" s="428" t="str">
        <f t="shared" si="284"/>
        <v/>
      </c>
      <c r="DG320" s="450"/>
      <c r="DH320" s="417"/>
      <c r="DI320" s="419"/>
      <c r="DJ320" s="432"/>
      <c r="DK320" s="417"/>
      <c r="DL320" s="419"/>
      <c r="DM320" s="432"/>
      <c r="DN320" s="417"/>
      <c r="DO320" s="419"/>
      <c r="DP320" s="430" t="str">
        <f t="shared" si="230"/>
        <v/>
      </c>
      <c r="DQ320" s="431" t="str">
        <f t="shared" si="231"/>
        <v/>
      </c>
      <c r="DR320" s="428" t="str">
        <f t="shared" si="232"/>
        <v/>
      </c>
      <c r="DS320" s="432"/>
      <c r="DT320" s="417"/>
      <c r="DU320" s="197"/>
      <c r="DV320" s="402"/>
      <c r="DW320" s="669" t="b">
        <f t="shared" si="285"/>
        <v>1</v>
      </c>
      <c r="DX320" s="663" t="b">
        <f t="shared" si="286"/>
        <v>1</v>
      </c>
      <c r="DY320" s="666" t="b">
        <f t="shared" si="287"/>
        <v>1</v>
      </c>
      <c r="DZ320" s="663" t="b">
        <f t="shared" si="288"/>
        <v>1</v>
      </c>
      <c r="EA320" s="663" t="b">
        <f t="shared" si="289"/>
        <v>1</v>
      </c>
      <c r="EB320" s="666" t="b">
        <f t="shared" si="290"/>
        <v>1</v>
      </c>
      <c r="EC320" s="663" t="b">
        <f t="shared" si="291"/>
        <v>1</v>
      </c>
      <c r="ED320" s="663" t="b">
        <f t="shared" si="233"/>
        <v>1</v>
      </c>
      <c r="EE320" s="666" t="b">
        <f t="shared" si="292"/>
        <v>1</v>
      </c>
      <c r="EF320" s="665" t="b">
        <f t="shared" si="293"/>
        <v>0</v>
      </c>
      <c r="EG320" s="663" t="b">
        <f t="shared" si="294"/>
        <v>0</v>
      </c>
      <c r="EH320" s="666" t="b">
        <f t="shared" si="295"/>
        <v>1</v>
      </c>
      <c r="EI320" s="663" t="b">
        <f t="shared" si="296"/>
        <v>0</v>
      </c>
      <c r="EJ320" s="663" t="b">
        <f t="shared" si="297"/>
        <v>0</v>
      </c>
      <c r="EK320" s="666" t="b">
        <f t="shared" si="298"/>
        <v>1</v>
      </c>
      <c r="EL320" s="663" t="b">
        <f t="shared" si="299"/>
        <v>0</v>
      </c>
      <c r="EM320" s="663" t="b">
        <f t="shared" si="234"/>
        <v>0</v>
      </c>
      <c r="EN320" s="666" t="b">
        <f t="shared" si="300"/>
        <v>1</v>
      </c>
      <c r="EO320" s="401"/>
    </row>
    <row r="321" spans="1:145">
      <c r="A321" s="537" t="s">
        <v>758</v>
      </c>
      <c r="B321" s="538" t="s">
        <v>815</v>
      </c>
      <c r="C321" s="539">
        <v>199120</v>
      </c>
      <c r="D321" s="540">
        <v>1</v>
      </c>
      <c r="E321" s="414">
        <v>4368</v>
      </c>
      <c r="F321" s="416">
        <v>4560</v>
      </c>
      <c r="G321" s="416">
        <v>4665</v>
      </c>
      <c r="H321" s="416">
        <v>4824</v>
      </c>
      <c r="I321" s="417">
        <v>4893</v>
      </c>
      <c r="J321" s="417">
        <v>4940</v>
      </c>
      <c r="K321" s="419">
        <v>4906</v>
      </c>
      <c r="L321" s="414">
        <v>3414</v>
      </c>
      <c r="M321" s="416">
        <v>3427</v>
      </c>
      <c r="N321" s="416">
        <v>3390</v>
      </c>
      <c r="O321" s="448">
        <v>3408</v>
      </c>
      <c r="P321" s="448">
        <v>3682</v>
      </c>
      <c r="Q321" s="416">
        <v>3457</v>
      </c>
      <c r="R321" s="416">
        <v>3511</v>
      </c>
      <c r="S321" s="416">
        <v>3589</v>
      </c>
      <c r="T321" s="416">
        <v>3749</v>
      </c>
      <c r="U321" s="416">
        <v>3800</v>
      </c>
      <c r="V321" s="417">
        <v>3880</v>
      </c>
      <c r="W321" s="419">
        <v>3852</v>
      </c>
      <c r="X321" s="414">
        <v>2</v>
      </c>
      <c r="Y321" s="416">
        <v>2</v>
      </c>
      <c r="Z321" s="416">
        <v>2</v>
      </c>
      <c r="AA321" s="448">
        <v>2</v>
      </c>
      <c r="AB321" s="448">
        <v>1</v>
      </c>
      <c r="AC321" s="416">
        <v>2</v>
      </c>
      <c r="AD321" s="541">
        <v>0</v>
      </c>
      <c r="AE321" s="416">
        <v>0</v>
      </c>
      <c r="AF321" s="416">
        <v>0</v>
      </c>
      <c r="AG321" s="416">
        <v>0</v>
      </c>
      <c r="AH321" s="417">
        <v>0</v>
      </c>
      <c r="AI321" s="419">
        <v>0</v>
      </c>
      <c r="AJ321" s="420">
        <f t="shared" si="261"/>
        <v>3412</v>
      </c>
      <c r="AK321" s="421">
        <f t="shared" si="262"/>
        <v>3425</v>
      </c>
      <c r="AL321" s="421">
        <f t="shared" si="263"/>
        <v>3388</v>
      </c>
      <c r="AM321" s="421">
        <f t="shared" si="264"/>
        <v>3406</v>
      </c>
      <c r="AN321" s="421">
        <f t="shared" si="265"/>
        <v>3681</v>
      </c>
      <c r="AO321" s="421">
        <f t="shared" si="266"/>
        <v>3455</v>
      </c>
      <c r="AP321" s="421">
        <f t="shared" si="267"/>
        <v>3511</v>
      </c>
      <c r="AQ321" s="421">
        <f t="shared" si="268"/>
        <v>3589</v>
      </c>
      <c r="AR321" s="421">
        <f t="shared" si="269"/>
        <v>3749</v>
      </c>
      <c r="AS321" s="421">
        <f t="shared" si="270"/>
        <v>3800</v>
      </c>
      <c r="AT321" s="421">
        <f t="shared" si="271"/>
        <v>3880</v>
      </c>
      <c r="AU321" s="422">
        <f t="shared" si="272"/>
        <v>3852</v>
      </c>
      <c r="AV321" s="423">
        <v>3665</v>
      </c>
      <c r="AW321" s="417">
        <v>3733</v>
      </c>
      <c r="AX321" s="419">
        <v>3685</v>
      </c>
      <c r="AY321" s="414">
        <v>40</v>
      </c>
      <c r="AZ321" s="417">
        <v>23</v>
      </c>
      <c r="BA321" s="419">
        <v>24</v>
      </c>
      <c r="BB321" s="420">
        <f t="shared" si="247"/>
        <v>95</v>
      </c>
      <c r="BC321" s="421">
        <f t="shared" si="248"/>
        <v>124</v>
      </c>
      <c r="BD321" s="422">
        <f t="shared" si="249"/>
        <v>143</v>
      </c>
      <c r="BE321" s="176">
        <v>3039</v>
      </c>
      <c r="BF321" s="417">
        <v>2961</v>
      </c>
      <c r="BG321" s="419">
        <v>2980</v>
      </c>
      <c r="BH321" s="178">
        <v>31</v>
      </c>
      <c r="BI321" s="417">
        <v>30</v>
      </c>
      <c r="BJ321" s="419">
        <v>34</v>
      </c>
      <c r="BK321" s="178">
        <v>141</v>
      </c>
      <c r="BL321" s="417">
        <v>107</v>
      </c>
      <c r="BM321" s="419">
        <v>102</v>
      </c>
      <c r="BN321" s="426">
        <f t="shared" si="227"/>
        <v>470</v>
      </c>
      <c r="BO321" s="427">
        <f t="shared" si="228"/>
        <v>357</v>
      </c>
      <c r="BP321" s="428">
        <f t="shared" si="229"/>
        <v>395</v>
      </c>
      <c r="BQ321" s="178">
        <v>2890</v>
      </c>
      <c r="BR321" s="417">
        <v>2868</v>
      </c>
      <c r="BS321" s="419">
        <v>2902</v>
      </c>
      <c r="BT321" s="198"/>
      <c r="BU321" s="177"/>
      <c r="BV321" s="177"/>
      <c r="BW321" s="417"/>
      <c r="BX321" s="417"/>
      <c r="BY321" s="419"/>
      <c r="BZ321" s="178"/>
      <c r="CA321" s="177"/>
      <c r="CB321" s="177"/>
      <c r="CC321" s="177"/>
      <c r="CD321" s="177"/>
      <c r="CE321" s="177"/>
      <c r="CF321" s="417"/>
      <c r="CG321" s="419"/>
      <c r="CH321" s="178"/>
      <c r="CI321" s="177"/>
      <c r="CJ321" s="177"/>
      <c r="CK321" s="177"/>
      <c r="CL321" s="177"/>
      <c r="CM321" s="177"/>
      <c r="CN321" s="417"/>
      <c r="CO321" s="419"/>
      <c r="CP321" s="420"/>
      <c r="CQ321" s="421"/>
      <c r="CR321" s="421" t="str">
        <f t="shared" si="250"/>
        <v/>
      </c>
      <c r="CS321" s="421" t="str">
        <f t="shared" si="251"/>
        <v/>
      </c>
      <c r="CT321" s="421" t="str">
        <f t="shared" si="252"/>
        <v/>
      </c>
      <c r="CU321" s="421" t="str">
        <f t="shared" si="253"/>
        <v/>
      </c>
      <c r="CV321" s="421" t="str">
        <f t="shared" si="254"/>
        <v/>
      </c>
      <c r="CW321" s="429" t="str">
        <f t="shared" si="255"/>
        <v/>
      </c>
      <c r="CX321" s="449"/>
      <c r="CY321" s="417"/>
      <c r="CZ321" s="419"/>
      <c r="DA321" s="432"/>
      <c r="DB321" s="417"/>
      <c r="DC321" s="419"/>
      <c r="DD321" s="430" t="str">
        <f t="shared" si="282"/>
        <v/>
      </c>
      <c r="DE321" s="431" t="str">
        <f t="shared" si="283"/>
        <v/>
      </c>
      <c r="DF321" s="428" t="str">
        <f t="shared" si="284"/>
        <v/>
      </c>
      <c r="DG321" s="450"/>
      <c r="DH321" s="417"/>
      <c r="DI321" s="419"/>
      <c r="DJ321" s="432"/>
      <c r="DK321" s="417"/>
      <c r="DL321" s="419"/>
      <c r="DM321" s="432"/>
      <c r="DN321" s="417"/>
      <c r="DO321" s="419"/>
      <c r="DP321" s="430" t="str">
        <f t="shared" si="230"/>
        <v/>
      </c>
      <c r="DQ321" s="431" t="str">
        <f t="shared" si="231"/>
        <v/>
      </c>
      <c r="DR321" s="428" t="str">
        <f t="shared" si="232"/>
        <v/>
      </c>
      <c r="DS321" s="432"/>
      <c r="DT321" s="417"/>
      <c r="DU321" s="197"/>
      <c r="DV321" s="402"/>
      <c r="DW321" s="669" t="b">
        <f t="shared" si="285"/>
        <v>1</v>
      </c>
      <c r="DX321" s="663" t="b">
        <f t="shared" si="286"/>
        <v>1</v>
      </c>
      <c r="DY321" s="666" t="b">
        <f t="shared" si="287"/>
        <v>1</v>
      </c>
      <c r="DZ321" s="663" t="b">
        <f t="shared" si="288"/>
        <v>1</v>
      </c>
      <c r="EA321" s="663" t="b">
        <f t="shared" si="289"/>
        <v>1</v>
      </c>
      <c r="EB321" s="666" t="b">
        <f t="shared" si="290"/>
        <v>1</v>
      </c>
      <c r="EC321" s="663" t="b">
        <f t="shared" si="291"/>
        <v>1</v>
      </c>
      <c r="ED321" s="663" t="b">
        <f t="shared" si="233"/>
        <v>1</v>
      </c>
      <c r="EE321" s="666" t="b">
        <f t="shared" si="292"/>
        <v>1</v>
      </c>
      <c r="EF321" s="665" t="b">
        <f t="shared" si="293"/>
        <v>0</v>
      </c>
      <c r="EG321" s="663" t="b">
        <f t="shared" si="294"/>
        <v>0</v>
      </c>
      <c r="EH321" s="666" t="b">
        <f t="shared" si="295"/>
        <v>1</v>
      </c>
      <c r="EI321" s="663" t="b">
        <f t="shared" si="296"/>
        <v>0</v>
      </c>
      <c r="EJ321" s="663" t="b">
        <f t="shared" si="297"/>
        <v>0</v>
      </c>
      <c r="EK321" s="666" t="b">
        <f t="shared" si="298"/>
        <v>1</v>
      </c>
      <c r="EL321" s="663" t="b">
        <f t="shared" si="299"/>
        <v>0</v>
      </c>
      <c r="EM321" s="663" t="b">
        <f t="shared" si="234"/>
        <v>0</v>
      </c>
      <c r="EN321" s="666" t="b">
        <f t="shared" si="300"/>
        <v>1</v>
      </c>
      <c r="EO321" s="401"/>
    </row>
    <row r="322" spans="1:145">
      <c r="A322" s="537" t="s">
        <v>758</v>
      </c>
      <c r="B322" s="538" t="s">
        <v>816</v>
      </c>
      <c r="C322" s="539">
        <v>199139</v>
      </c>
      <c r="D322" s="540">
        <v>2</v>
      </c>
      <c r="E322" s="414">
        <v>4528</v>
      </c>
      <c r="F322" s="416">
        <v>4639</v>
      </c>
      <c r="G322" s="416">
        <v>4680</v>
      </c>
      <c r="H322" s="416">
        <v>5006</v>
      </c>
      <c r="I322" s="417">
        <v>4789</v>
      </c>
      <c r="J322" s="417">
        <v>5055</v>
      </c>
      <c r="K322" s="419">
        <v>5303</v>
      </c>
      <c r="L322" s="414">
        <v>1905</v>
      </c>
      <c r="M322" s="416">
        <v>2126</v>
      </c>
      <c r="N322" s="416">
        <v>2078</v>
      </c>
      <c r="O322" s="448">
        <v>2143</v>
      </c>
      <c r="P322" s="448">
        <v>2313</v>
      </c>
      <c r="Q322" s="416">
        <v>2384</v>
      </c>
      <c r="R322" s="416">
        <v>2473</v>
      </c>
      <c r="S322" s="416">
        <v>2601</v>
      </c>
      <c r="T322" s="416">
        <v>2864</v>
      </c>
      <c r="U322" s="416">
        <v>2767</v>
      </c>
      <c r="V322" s="417">
        <v>2933</v>
      </c>
      <c r="W322" s="419">
        <v>3060</v>
      </c>
      <c r="X322" s="414">
        <v>1</v>
      </c>
      <c r="Y322" s="416">
        <v>4</v>
      </c>
      <c r="Z322" s="416">
        <v>0</v>
      </c>
      <c r="AA322" s="448">
        <v>1</v>
      </c>
      <c r="AB322" s="448">
        <v>4</v>
      </c>
      <c r="AC322" s="416">
        <v>1</v>
      </c>
      <c r="AD322" s="541">
        <v>1</v>
      </c>
      <c r="AE322" s="416">
        <v>0</v>
      </c>
      <c r="AF322" s="416">
        <v>0</v>
      </c>
      <c r="AG322" s="416">
        <v>0</v>
      </c>
      <c r="AH322" s="417">
        <v>0</v>
      </c>
      <c r="AI322" s="419">
        <v>0</v>
      </c>
      <c r="AJ322" s="420">
        <f t="shared" si="261"/>
        <v>1904</v>
      </c>
      <c r="AK322" s="421">
        <f t="shared" si="262"/>
        <v>2122</v>
      </c>
      <c r="AL322" s="421">
        <f t="shared" si="263"/>
        <v>2078</v>
      </c>
      <c r="AM322" s="421">
        <f t="shared" si="264"/>
        <v>2142</v>
      </c>
      <c r="AN322" s="421">
        <f t="shared" si="265"/>
        <v>2309</v>
      </c>
      <c r="AO322" s="421">
        <f t="shared" si="266"/>
        <v>2383</v>
      </c>
      <c r="AP322" s="421">
        <f t="shared" si="267"/>
        <v>2472</v>
      </c>
      <c r="AQ322" s="421">
        <f t="shared" si="268"/>
        <v>2601</v>
      </c>
      <c r="AR322" s="421">
        <f t="shared" si="269"/>
        <v>2864</v>
      </c>
      <c r="AS322" s="421">
        <f t="shared" si="270"/>
        <v>2767</v>
      </c>
      <c r="AT322" s="421">
        <f t="shared" si="271"/>
        <v>2933</v>
      </c>
      <c r="AU322" s="422">
        <f t="shared" si="272"/>
        <v>3060</v>
      </c>
      <c r="AV322" s="423">
        <v>2130</v>
      </c>
      <c r="AW322" s="417">
        <v>2290</v>
      </c>
      <c r="AX322" s="419">
        <v>2383</v>
      </c>
      <c r="AY322" s="414">
        <v>95</v>
      </c>
      <c r="AZ322" s="417">
        <v>115</v>
      </c>
      <c r="BA322" s="419">
        <v>120</v>
      </c>
      <c r="BB322" s="420">
        <f t="shared" si="247"/>
        <v>542</v>
      </c>
      <c r="BC322" s="421">
        <f t="shared" si="248"/>
        <v>528</v>
      </c>
      <c r="BD322" s="422">
        <f t="shared" si="249"/>
        <v>557</v>
      </c>
      <c r="BE322" s="176">
        <v>1170</v>
      </c>
      <c r="BF322" s="417">
        <v>1206</v>
      </c>
      <c r="BG322" s="419">
        <v>1334</v>
      </c>
      <c r="BH322" s="178">
        <v>114</v>
      </c>
      <c r="BI322" s="417">
        <v>112</v>
      </c>
      <c r="BJ322" s="419">
        <v>120</v>
      </c>
      <c r="BK322" s="178">
        <v>412</v>
      </c>
      <c r="BL322" s="417">
        <v>455</v>
      </c>
      <c r="BM322" s="419">
        <v>451</v>
      </c>
      <c r="BN322" s="426">
        <f t="shared" si="227"/>
        <v>613</v>
      </c>
      <c r="BO322" s="427">
        <f t="shared" si="228"/>
        <v>610</v>
      </c>
      <c r="BP322" s="428">
        <f t="shared" si="229"/>
        <v>567</v>
      </c>
      <c r="BQ322" s="178">
        <v>1045</v>
      </c>
      <c r="BR322" s="417">
        <v>1106</v>
      </c>
      <c r="BS322" s="419">
        <v>1105</v>
      </c>
      <c r="BT322" s="198"/>
      <c r="BU322" s="177"/>
      <c r="BV322" s="177"/>
      <c r="BW322" s="417"/>
      <c r="BX322" s="417"/>
      <c r="BY322" s="419"/>
      <c r="BZ322" s="178"/>
      <c r="CA322" s="177"/>
      <c r="CB322" s="177"/>
      <c r="CC322" s="177"/>
      <c r="CD322" s="177"/>
      <c r="CE322" s="177"/>
      <c r="CF322" s="417"/>
      <c r="CG322" s="419"/>
      <c r="CH322" s="178"/>
      <c r="CI322" s="177"/>
      <c r="CJ322" s="177"/>
      <c r="CK322" s="177"/>
      <c r="CL322" s="177"/>
      <c r="CM322" s="177"/>
      <c r="CN322" s="417"/>
      <c r="CO322" s="419"/>
      <c r="CP322" s="420"/>
      <c r="CQ322" s="421"/>
      <c r="CR322" s="421" t="str">
        <f t="shared" si="250"/>
        <v/>
      </c>
      <c r="CS322" s="421" t="str">
        <f t="shared" si="251"/>
        <v/>
      </c>
      <c r="CT322" s="421" t="str">
        <f t="shared" si="252"/>
        <v/>
      </c>
      <c r="CU322" s="421" t="str">
        <f t="shared" si="253"/>
        <v/>
      </c>
      <c r="CV322" s="421" t="str">
        <f t="shared" si="254"/>
        <v/>
      </c>
      <c r="CW322" s="429" t="str">
        <f t="shared" si="255"/>
        <v/>
      </c>
      <c r="CX322" s="449"/>
      <c r="CY322" s="417"/>
      <c r="CZ322" s="419"/>
      <c r="DA322" s="432"/>
      <c r="DB322" s="417"/>
      <c r="DC322" s="419"/>
      <c r="DD322" s="430" t="str">
        <f t="shared" si="256"/>
        <v/>
      </c>
      <c r="DE322" s="431" t="str">
        <f t="shared" si="257"/>
        <v/>
      </c>
      <c r="DF322" s="428" t="str">
        <f t="shared" si="258"/>
        <v/>
      </c>
      <c r="DG322" s="450"/>
      <c r="DH322" s="417"/>
      <c r="DI322" s="419"/>
      <c r="DJ322" s="432"/>
      <c r="DK322" s="417"/>
      <c r="DL322" s="419"/>
      <c r="DM322" s="432"/>
      <c r="DN322" s="417"/>
      <c r="DO322" s="419"/>
      <c r="DP322" s="430" t="str">
        <f t="shared" si="230"/>
        <v/>
      </c>
      <c r="DQ322" s="431" t="str">
        <f t="shared" si="231"/>
        <v/>
      </c>
      <c r="DR322" s="428" t="str">
        <f t="shared" si="232"/>
        <v/>
      </c>
      <c r="DS322" s="432"/>
      <c r="DT322" s="417"/>
      <c r="DU322" s="197"/>
      <c r="DV322" s="402"/>
      <c r="DW322" s="669" t="b">
        <f t="shared" si="285"/>
        <v>1</v>
      </c>
      <c r="DX322" s="663" t="b">
        <f t="shared" si="286"/>
        <v>1</v>
      </c>
      <c r="DY322" s="666" t="b">
        <f t="shared" si="287"/>
        <v>1</v>
      </c>
      <c r="DZ322" s="663" t="b">
        <f t="shared" si="288"/>
        <v>1</v>
      </c>
      <c r="EA322" s="663" t="b">
        <f t="shared" si="289"/>
        <v>1</v>
      </c>
      <c r="EB322" s="666" t="b">
        <f t="shared" si="290"/>
        <v>1</v>
      </c>
      <c r="EC322" s="663" t="b">
        <f t="shared" si="291"/>
        <v>1</v>
      </c>
      <c r="ED322" s="663" t="b">
        <f t="shared" si="233"/>
        <v>1</v>
      </c>
      <c r="EE322" s="666" t="b">
        <f t="shared" si="292"/>
        <v>1</v>
      </c>
      <c r="EF322" s="665" t="b">
        <f t="shared" si="293"/>
        <v>0</v>
      </c>
      <c r="EG322" s="663" t="b">
        <f t="shared" si="294"/>
        <v>0</v>
      </c>
      <c r="EH322" s="666" t="b">
        <f t="shared" si="295"/>
        <v>1</v>
      </c>
      <c r="EI322" s="663" t="b">
        <f t="shared" si="296"/>
        <v>0</v>
      </c>
      <c r="EJ322" s="663" t="b">
        <f t="shared" si="297"/>
        <v>0</v>
      </c>
      <c r="EK322" s="666" t="b">
        <f t="shared" si="298"/>
        <v>1</v>
      </c>
      <c r="EL322" s="663" t="b">
        <f t="shared" si="299"/>
        <v>0</v>
      </c>
      <c r="EM322" s="663" t="b">
        <f t="shared" si="234"/>
        <v>0</v>
      </c>
      <c r="EN322" s="666" t="b">
        <f t="shared" si="300"/>
        <v>1</v>
      </c>
      <c r="EO322" s="401"/>
    </row>
    <row r="323" spans="1:145">
      <c r="A323" s="537" t="s">
        <v>758</v>
      </c>
      <c r="B323" s="538" t="s">
        <v>817</v>
      </c>
      <c r="C323" s="539">
        <v>199148</v>
      </c>
      <c r="D323" s="540">
        <v>2</v>
      </c>
      <c r="E323" s="414">
        <v>3234</v>
      </c>
      <c r="F323" s="416">
        <v>3295</v>
      </c>
      <c r="G323" s="416">
        <v>3403</v>
      </c>
      <c r="H323" s="416">
        <v>3811</v>
      </c>
      <c r="I323" s="417">
        <v>4048</v>
      </c>
      <c r="J323" s="417">
        <v>5297</v>
      </c>
      <c r="K323" s="419">
        <v>4211</v>
      </c>
      <c r="L323" s="414">
        <v>1578</v>
      </c>
      <c r="M323" s="416">
        <v>1796</v>
      </c>
      <c r="N323" s="416">
        <v>1911</v>
      </c>
      <c r="O323" s="448">
        <v>1870</v>
      </c>
      <c r="P323" s="448">
        <v>1898</v>
      </c>
      <c r="Q323" s="416">
        <v>2073</v>
      </c>
      <c r="R323" s="416">
        <v>2039</v>
      </c>
      <c r="S323" s="416">
        <v>2161</v>
      </c>
      <c r="T323" s="416">
        <v>2401</v>
      </c>
      <c r="U323" s="416">
        <v>2401</v>
      </c>
      <c r="V323" s="417">
        <v>2433</v>
      </c>
      <c r="W323" s="419">
        <v>2472</v>
      </c>
      <c r="X323" s="414">
        <v>2</v>
      </c>
      <c r="Y323" s="416">
        <v>6</v>
      </c>
      <c r="Z323" s="416">
        <v>3</v>
      </c>
      <c r="AA323" s="448">
        <v>3</v>
      </c>
      <c r="AB323" s="448">
        <v>0</v>
      </c>
      <c r="AC323" s="416">
        <v>2</v>
      </c>
      <c r="AD323" s="541">
        <v>0</v>
      </c>
      <c r="AE323" s="416">
        <v>0</v>
      </c>
      <c r="AF323" s="416">
        <v>0</v>
      </c>
      <c r="AG323" s="416">
        <v>0</v>
      </c>
      <c r="AH323" s="417">
        <v>0</v>
      </c>
      <c r="AI323" s="419">
        <v>0</v>
      </c>
      <c r="AJ323" s="420">
        <f t="shared" si="235"/>
        <v>1576</v>
      </c>
      <c r="AK323" s="421">
        <f t="shared" si="236"/>
        <v>1790</v>
      </c>
      <c r="AL323" s="421">
        <f t="shared" si="237"/>
        <v>1908</v>
      </c>
      <c r="AM323" s="421">
        <f t="shared" si="238"/>
        <v>1867</v>
      </c>
      <c r="AN323" s="421">
        <f t="shared" si="239"/>
        <v>1898</v>
      </c>
      <c r="AO323" s="421">
        <f t="shared" si="240"/>
        <v>2071</v>
      </c>
      <c r="AP323" s="421">
        <f t="shared" si="241"/>
        <v>2039</v>
      </c>
      <c r="AQ323" s="421">
        <f t="shared" si="242"/>
        <v>2161</v>
      </c>
      <c r="AR323" s="421">
        <f t="shared" si="243"/>
        <v>2401</v>
      </c>
      <c r="AS323" s="421">
        <f t="shared" si="244"/>
        <v>2401</v>
      </c>
      <c r="AT323" s="421">
        <f t="shared" si="245"/>
        <v>2433</v>
      </c>
      <c r="AU323" s="422">
        <f t="shared" si="246"/>
        <v>2472</v>
      </c>
      <c r="AV323" s="423">
        <v>1818</v>
      </c>
      <c r="AW323" s="417">
        <v>1834</v>
      </c>
      <c r="AX323" s="419">
        <v>1894</v>
      </c>
      <c r="AY323" s="414">
        <v>81</v>
      </c>
      <c r="AZ323" s="417">
        <v>105</v>
      </c>
      <c r="BA323" s="419">
        <v>96</v>
      </c>
      <c r="BB323" s="420">
        <f t="shared" si="247"/>
        <v>502</v>
      </c>
      <c r="BC323" s="421">
        <f t="shared" si="248"/>
        <v>494</v>
      </c>
      <c r="BD323" s="422">
        <f t="shared" si="249"/>
        <v>482</v>
      </c>
      <c r="BE323" s="176">
        <v>946</v>
      </c>
      <c r="BF323" s="417">
        <v>1088</v>
      </c>
      <c r="BG323" s="419">
        <v>1052</v>
      </c>
      <c r="BH323" s="178">
        <v>68</v>
      </c>
      <c r="BI323" s="417">
        <v>73</v>
      </c>
      <c r="BJ323" s="419">
        <v>90</v>
      </c>
      <c r="BK323" s="178">
        <v>406</v>
      </c>
      <c r="BL323" s="417">
        <v>422</v>
      </c>
      <c r="BM323" s="419">
        <v>453</v>
      </c>
      <c r="BN323" s="426">
        <f t="shared" si="227"/>
        <v>478</v>
      </c>
      <c r="BO323" s="427">
        <f t="shared" si="228"/>
        <v>488</v>
      </c>
      <c r="BP323" s="428">
        <f t="shared" si="229"/>
        <v>444</v>
      </c>
      <c r="BQ323" s="178">
        <v>846</v>
      </c>
      <c r="BR323" s="417">
        <v>957</v>
      </c>
      <c r="BS323" s="419">
        <v>1036</v>
      </c>
      <c r="BT323" s="198"/>
      <c r="BU323" s="177"/>
      <c r="BV323" s="177"/>
      <c r="BW323" s="417"/>
      <c r="BX323" s="417"/>
      <c r="BY323" s="419"/>
      <c r="BZ323" s="178"/>
      <c r="CA323" s="177"/>
      <c r="CB323" s="177"/>
      <c r="CC323" s="177"/>
      <c r="CD323" s="177"/>
      <c r="CE323" s="177"/>
      <c r="CF323" s="417"/>
      <c r="CG323" s="419"/>
      <c r="CH323" s="178"/>
      <c r="CI323" s="177"/>
      <c r="CJ323" s="177"/>
      <c r="CK323" s="177"/>
      <c r="CL323" s="177"/>
      <c r="CM323" s="177"/>
      <c r="CN323" s="417"/>
      <c r="CO323" s="419"/>
      <c r="CP323" s="420"/>
      <c r="CQ323" s="421"/>
      <c r="CR323" s="421" t="str">
        <f t="shared" si="250"/>
        <v/>
      </c>
      <c r="CS323" s="421" t="str">
        <f t="shared" si="251"/>
        <v/>
      </c>
      <c r="CT323" s="421" t="str">
        <f t="shared" si="252"/>
        <v/>
      </c>
      <c r="CU323" s="421" t="str">
        <f t="shared" si="253"/>
        <v/>
      </c>
      <c r="CV323" s="421" t="str">
        <f t="shared" si="254"/>
        <v/>
      </c>
      <c r="CW323" s="429" t="str">
        <f t="shared" si="255"/>
        <v/>
      </c>
      <c r="CX323" s="449"/>
      <c r="CY323" s="417"/>
      <c r="CZ323" s="419"/>
      <c r="DA323" s="432"/>
      <c r="DB323" s="417"/>
      <c r="DC323" s="419"/>
      <c r="DD323" s="430" t="str">
        <f t="shared" si="256"/>
        <v/>
      </c>
      <c r="DE323" s="431" t="str">
        <f t="shared" si="257"/>
        <v/>
      </c>
      <c r="DF323" s="428" t="str">
        <f t="shared" si="258"/>
        <v/>
      </c>
      <c r="DG323" s="450"/>
      <c r="DH323" s="417"/>
      <c r="DI323" s="419"/>
      <c r="DJ323" s="432"/>
      <c r="DK323" s="417"/>
      <c r="DL323" s="419"/>
      <c r="DM323" s="432"/>
      <c r="DN323" s="417"/>
      <c r="DO323" s="419"/>
      <c r="DP323" s="430" t="str">
        <f t="shared" si="230"/>
        <v/>
      </c>
      <c r="DQ323" s="431" t="str">
        <f t="shared" si="231"/>
        <v/>
      </c>
      <c r="DR323" s="428" t="str">
        <f t="shared" si="232"/>
        <v/>
      </c>
      <c r="DS323" s="432"/>
      <c r="DT323" s="417"/>
      <c r="DU323" s="197"/>
      <c r="DV323" s="402"/>
      <c r="DW323" s="669" t="b">
        <f t="shared" si="285"/>
        <v>1</v>
      </c>
      <c r="DX323" s="663" t="b">
        <f t="shared" si="286"/>
        <v>1</v>
      </c>
      <c r="DY323" s="666" t="b">
        <f t="shared" si="287"/>
        <v>1</v>
      </c>
      <c r="DZ323" s="663" t="b">
        <f t="shared" si="288"/>
        <v>1</v>
      </c>
      <c r="EA323" s="663" t="b">
        <f t="shared" si="289"/>
        <v>1</v>
      </c>
      <c r="EB323" s="666" t="b">
        <f t="shared" si="290"/>
        <v>1</v>
      </c>
      <c r="EC323" s="663" t="b">
        <f t="shared" si="291"/>
        <v>1</v>
      </c>
      <c r="ED323" s="663" t="b">
        <f t="shared" si="233"/>
        <v>1</v>
      </c>
      <c r="EE323" s="666" t="b">
        <f t="shared" si="292"/>
        <v>1</v>
      </c>
      <c r="EF323" s="665" t="b">
        <f t="shared" si="293"/>
        <v>0</v>
      </c>
      <c r="EG323" s="663" t="b">
        <f t="shared" si="294"/>
        <v>0</v>
      </c>
      <c r="EH323" s="666" t="b">
        <f t="shared" si="295"/>
        <v>1</v>
      </c>
      <c r="EI323" s="663" t="b">
        <f t="shared" si="296"/>
        <v>0</v>
      </c>
      <c r="EJ323" s="663" t="b">
        <f t="shared" si="297"/>
        <v>0</v>
      </c>
      <c r="EK323" s="666" t="b">
        <f t="shared" si="298"/>
        <v>1</v>
      </c>
      <c r="EL323" s="663" t="b">
        <f t="shared" si="299"/>
        <v>0</v>
      </c>
      <c r="EM323" s="663" t="b">
        <f t="shared" si="234"/>
        <v>0</v>
      </c>
      <c r="EN323" s="666" t="b">
        <f t="shared" si="300"/>
        <v>1</v>
      </c>
      <c r="EO323" s="401"/>
    </row>
    <row r="324" spans="1:145">
      <c r="A324" s="537" t="s">
        <v>758</v>
      </c>
      <c r="B324" s="538" t="s">
        <v>818</v>
      </c>
      <c r="C324" s="539">
        <v>197869</v>
      </c>
      <c r="D324" s="540">
        <v>3</v>
      </c>
      <c r="E324" s="414">
        <v>3573</v>
      </c>
      <c r="F324" s="416">
        <v>3552</v>
      </c>
      <c r="G324" s="416">
        <v>3728</v>
      </c>
      <c r="H324" s="416">
        <v>3543</v>
      </c>
      <c r="I324" s="417">
        <v>3739</v>
      </c>
      <c r="J324" s="417">
        <v>3805</v>
      </c>
      <c r="K324" s="419">
        <v>3902</v>
      </c>
      <c r="L324" s="414">
        <v>2161</v>
      </c>
      <c r="M324" s="416">
        <v>2311</v>
      </c>
      <c r="N324" s="416">
        <v>2199</v>
      </c>
      <c r="O324" s="448">
        <v>2548</v>
      </c>
      <c r="P324" s="448">
        <v>2307</v>
      </c>
      <c r="Q324" s="416">
        <v>2417</v>
      </c>
      <c r="R324" s="416">
        <v>2465</v>
      </c>
      <c r="S324" s="416">
        <v>2516</v>
      </c>
      <c r="T324" s="416">
        <v>2541</v>
      </c>
      <c r="U324" s="416">
        <v>2711</v>
      </c>
      <c r="V324" s="417">
        <v>2732</v>
      </c>
      <c r="W324" s="419">
        <v>2773</v>
      </c>
      <c r="X324" s="414">
        <v>0</v>
      </c>
      <c r="Y324" s="416"/>
      <c r="Z324" s="416">
        <v>0</v>
      </c>
      <c r="AA324" s="448">
        <v>4</v>
      </c>
      <c r="AB324" s="448">
        <v>4</v>
      </c>
      <c r="AC324" s="416">
        <v>5</v>
      </c>
      <c r="AD324" s="541">
        <v>3</v>
      </c>
      <c r="AE324" s="416">
        <v>0</v>
      </c>
      <c r="AF324" s="416">
        <v>0</v>
      </c>
      <c r="AG324" s="416">
        <v>0</v>
      </c>
      <c r="AH324" s="417">
        <v>0</v>
      </c>
      <c r="AI324" s="419">
        <v>0</v>
      </c>
      <c r="AJ324" s="420">
        <f t="shared" si="235"/>
        <v>2161</v>
      </c>
      <c r="AK324" s="421">
        <f t="shared" si="236"/>
        <v>2311</v>
      </c>
      <c r="AL324" s="421">
        <f t="shared" si="237"/>
        <v>2199</v>
      </c>
      <c r="AM324" s="421">
        <f t="shared" si="238"/>
        <v>2544</v>
      </c>
      <c r="AN324" s="421">
        <f t="shared" si="239"/>
        <v>2303</v>
      </c>
      <c r="AO324" s="421">
        <f t="shared" si="240"/>
        <v>2412</v>
      </c>
      <c r="AP324" s="421">
        <f t="shared" si="241"/>
        <v>2462</v>
      </c>
      <c r="AQ324" s="421">
        <f t="shared" si="242"/>
        <v>2516</v>
      </c>
      <c r="AR324" s="421">
        <f t="shared" si="243"/>
        <v>2541</v>
      </c>
      <c r="AS324" s="421">
        <f t="shared" si="244"/>
        <v>2711</v>
      </c>
      <c r="AT324" s="421">
        <f t="shared" si="245"/>
        <v>2732</v>
      </c>
      <c r="AU324" s="422">
        <f t="shared" si="246"/>
        <v>2773</v>
      </c>
      <c r="AV324" s="423">
        <v>2320</v>
      </c>
      <c r="AW324" s="417">
        <v>2389</v>
      </c>
      <c r="AX324" s="419">
        <v>2397</v>
      </c>
      <c r="AY324" s="414">
        <v>82</v>
      </c>
      <c r="AZ324" s="417">
        <v>67</v>
      </c>
      <c r="BA324" s="419">
        <v>79</v>
      </c>
      <c r="BB324" s="420">
        <f t="shared" si="247"/>
        <v>309</v>
      </c>
      <c r="BC324" s="421">
        <f t="shared" si="248"/>
        <v>276</v>
      </c>
      <c r="BD324" s="422">
        <f t="shared" si="249"/>
        <v>297</v>
      </c>
      <c r="BE324" s="176">
        <v>1441</v>
      </c>
      <c r="BF324" s="417">
        <v>1545</v>
      </c>
      <c r="BG324" s="419">
        <v>1587</v>
      </c>
      <c r="BH324" s="178">
        <v>61</v>
      </c>
      <c r="BI324" s="417">
        <v>51</v>
      </c>
      <c r="BJ324" s="419">
        <v>55</v>
      </c>
      <c r="BK324" s="178">
        <v>369</v>
      </c>
      <c r="BL324" s="417">
        <v>386</v>
      </c>
      <c r="BM324" s="419">
        <v>368</v>
      </c>
      <c r="BN324" s="426">
        <f t="shared" si="227"/>
        <v>432</v>
      </c>
      <c r="BO324" s="427">
        <f t="shared" si="228"/>
        <v>430</v>
      </c>
      <c r="BP324" s="428">
        <f t="shared" si="229"/>
        <v>452</v>
      </c>
      <c r="BQ324" s="178">
        <v>1383</v>
      </c>
      <c r="BR324" s="417">
        <v>1465</v>
      </c>
      <c r="BS324" s="419">
        <v>1471</v>
      </c>
      <c r="BT324" s="198"/>
      <c r="BU324" s="177"/>
      <c r="BV324" s="177"/>
      <c r="BW324" s="417"/>
      <c r="BX324" s="417"/>
      <c r="BY324" s="419"/>
      <c r="BZ324" s="178"/>
      <c r="CA324" s="177"/>
      <c r="CB324" s="177"/>
      <c r="CC324" s="177"/>
      <c r="CD324" s="177"/>
      <c r="CE324" s="177"/>
      <c r="CF324" s="417"/>
      <c r="CG324" s="419"/>
      <c r="CH324" s="178"/>
      <c r="CI324" s="177"/>
      <c r="CJ324" s="177"/>
      <c r="CK324" s="177"/>
      <c r="CL324" s="177"/>
      <c r="CM324" s="177"/>
      <c r="CN324" s="417"/>
      <c r="CO324" s="419"/>
      <c r="CP324" s="420"/>
      <c r="CQ324" s="421"/>
      <c r="CR324" s="421" t="str">
        <f t="shared" si="250"/>
        <v/>
      </c>
      <c r="CS324" s="421" t="str">
        <f t="shared" si="251"/>
        <v/>
      </c>
      <c r="CT324" s="421" t="str">
        <f t="shared" si="252"/>
        <v/>
      </c>
      <c r="CU324" s="421" t="str">
        <f t="shared" si="253"/>
        <v/>
      </c>
      <c r="CV324" s="421" t="str">
        <f t="shared" si="254"/>
        <v/>
      </c>
      <c r="CW324" s="429" t="str">
        <f t="shared" si="255"/>
        <v/>
      </c>
      <c r="CX324" s="449"/>
      <c r="CY324" s="417"/>
      <c r="CZ324" s="419"/>
      <c r="DA324" s="432"/>
      <c r="DB324" s="417"/>
      <c r="DC324" s="419"/>
      <c r="DD324" s="430" t="str">
        <f t="shared" si="256"/>
        <v/>
      </c>
      <c r="DE324" s="431" t="str">
        <f t="shared" si="257"/>
        <v/>
      </c>
      <c r="DF324" s="428" t="str">
        <f t="shared" si="258"/>
        <v/>
      </c>
      <c r="DG324" s="450"/>
      <c r="DH324" s="417"/>
      <c r="DI324" s="419"/>
      <c r="DJ324" s="432"/>
      <c r="DK324" s="417"/>
      <c r="DL324" s="419"/>
      <c r="DM324" s="432"/>
      <c r="DN324" s="417"/>
      <c r="DO324" s="419"/>
      <c r="DP324" s="430" t="str">
        <f t="shared" si="230"/>
        <v/>
      </c>
      <c r="DQ324" s="431" t="str">
        <f t="shared" si="231"/>
        <v/>
      </c>
      <c r="DR324" s="428" t="str">
        <f t="shared" si="232"/>
        <v/>
      </c>
      <c r="DS324" s="432"/>
      <c r="DT324" s="417"/>
      <c r="DU324" s="197"/>
      <c r="DV324" s="402"/>
      <c r="DW324" s="669" t="b">
        <f t="shared" si="285"/>
        <v>1</v>
      </c>
      <c r="DX324" s="663" t="b">
        <f t="shared" si="286"/>
        <v>1</v>
      </c>
      <c r="DY324" s="666" t="b">
        <f t="shared" si="287"/>
        <v>1</v>
      </c>
      <c r="DZ324" s="663" t="b">
        <f t="shared" si="288"/>
        <v>1</v>
      </c>
      <c r="EA324" s="663" t="b">
        <f t="shared" si="289"/>
        <v>1</v>
      </c>
      <c r="EB324" s="666" t="b">
        <f t="shared" si="290"/>
        <v>1</v>
      </c>
      <c r="EC324" s="663" t="b">
        <f t="shared" si="291"/>
        <v>1</v>
      </c>
      <c r="ED324" s="663" t="b">
        <f t="shared" si="233"/>
        <v>1</v>
      </c>
      <c r="EE324" s="666" t="b">
        <f t="shared" si="292"/>
        <v>1</v>
      </c>
      <c r="EF324" s="665" t="b">
        <f t="shared" si="293"/>
        <v>0</v>
      </c>
      <c r="EG324" s="663" t="b">
        <f t="shared" si="294"/>
        <v>0</v>
      </c>
      <c r="EH324" s="666" t="b">
        <f t="shared" si="295"/>
        <v>1</v>
      </c>
      <c r="EI324" s="663" t="b">
        <f t="shared" si="296"/>
        <v>0</v>
      </c>
      <c r="EJ324" s="663" t="b">
        <f t="shared" si="297"/>
        <v>0</v>
      </c>
      <c r="EK324" s="666" t="b">
        <f t="shared" si="298"/>
        <v>1</v>
      </c>
      <c r="EL324" s="663" t="b">
        <f t="shared" si="299"/>
        <v>0</v>
      </c>
      <c r="EM324" s="663" t="b">
        <f t="shared" si="234"/>
        <v>0</v>
      </c>
      <c r="EN324" s="666" t="b">
        <f t="shared" si="300"/>
        <v>1</v>
      </c>
      <c r="EO324" s="401"/>
    </row>
    <row r="325" spans="1:145">
      <c r="A325" s="537" t="s">
        <v>758</v>
      </c>
      <c r="B325" s="538" t="s">
        <v>819</v>
      </c>
      <c r="C325" s="539">
        <v>198464</v>
      </c>
      <c r="D325" s="540">
        <v>3</v>
      </c>
      <c r="E325" s="414">
        <v>4850</v>
      </c>
      <c r="F325" s="416">
        <v>4872</v>
      </c>
      <c r="G325" s="416">
        <v>4950</v>
      </c>
      <c r="H325" s="416">
        <v>4733</v>
      </c>
      <c r="I325" s="417">
        <v>5465</v>
      </c>
      <c r="J325" s="417">
        <v>5937</v>
      </c>
      <c r="K325" s="419">
        <v>6270</v>
      </c>
      <c r="L325" s="414">
        <v>2874</v>
      </c>
      <c r="M325" s="416">
        <v>2805</v>
      </c>
      <c r="N325" s="416">
        <v>3257</v>
      </c>
      <c r="O325" s="448">
        <v>3106</v>
      </c>
      <c r="P325" s="448">
        <v>3184</v>
      </c>
      <c r="Q325" s="416">
        <v>3561</v>
      </c>
      <c r="R325" s="416">
        <v>3462</v>
      </c>
      <c r="S325" s="416">
        <v>3456</v>
      </c>
      <c r="T325" s="416">
        <v>3223</v>
      </c>
      <c r="U325" s="416">
        <v>3792</v>
      </c>
      <c r="V325" s="417">
        <v>4196</v>
      </c>
      <c r="W325" s="419">
        <v>4522</v>
      </c>
      <c r="X325" s="414">
        <v>3</v>
      </c>
      <c r="Y325" s="416">
        <v>2</v>
      </c>
      <c r="Z325" s="416">
        <v>2</v>
      </c>
      <c r="AA325" s="448">
        <v>1</v>
      </c>
      <c r="AB325" s="448">
        <v>2</v>
      </c>
      <c r="AC325" s="416">
        <v>0</v>
      </c>
      <c r="AD325" s="541">
        <v>4</v>
      </c>
      <c r="AE325" s="416">
        <v>0</v>
      </c>
      <c r="AF325" s="416">
        <v>0</v>
      </c>
      <c r="AG325" s="416">
        <v>0</v>
      </c>
      <c r="AH325" s="417">
        <v>0</v>
      </c>
      <c r="AI325" s="419">
        <v>0</v>
      </c>
      <c r="AJ325" s="420">
        <f t="shared" si="235"/>
        <v>2871</v>
      </c>
      <c r="AK325" s="421">
        <f t="shared" si="236"/>
        <v>2803</v>
      </c>
      <c r="AL325" s="421">
        <f t="shared" si="237"/>
        <v>3255</v>
      </c>
      <c r="AM325" s="421">
        <f t="shared" si="238"/>
        <v>3105</v>
      </c>
      <c r="AN325" s="421">
        <f t="shared" si="239"/>
        <v>3182</v>
      </c>
      <c r="AO325" s="421">
        <f t="shared" si="240"/>
        <v>3561</v>
      </c>
      <c r="AP325" s="421">
        <f t="shared" si="241"/>
        <v>3458</v>
      </c>
      <c r="AQ325" s="421">
        <f t="shared" si="242"/>
        <v>3456</v>
      </c>
      <c r="AR325" s="421">
        <f t="shared" si="243"/>
        <v>3223</v>
      </c>
      <c r="AS325" s="421">
        <f t="shared" si="244"/>
        <v>3792</v>
      </c>
      <c r="AT325" s="421">
        <f t="shared" si="245"/>
        <v>4196</v>
      </c>
      <c r="AU325" s="422">
        <f t="shared" si="246"/>
        <v>4522</v>
      </c>
      <c r="AV325" s="423">
        <v>2927</v>
      </c>
      <c r="AW325" s="417">
        <v>3184</v>
      </c>
      <c r="AX325" s="419">
        <v>3562</v>
      </c>
      <c r="AY325" s="414">
        <v>110</v>
      </c>
      <c r="AZ325" s="417">
        <v>127</v>
      </c>
      <c r="BA325" s="419">
        <v>119</v>
      </c>
      <c r="BB325" s="420">
        <f t="shared" si="247"/>
        <v>755</v>
      </c>
      <c r="BC325" s="421">
        <f t="shared" si="248"/>
        <v>885</v>
      </c>
      <c r="BD325" s="422">
        <f t="shared" si="249"/>
        <v>841</v>
      </c>
      <c r="BE325" s="176">
        <v>1733</v>
      </c>
      <c r="BF325" s="417">
        <v>1934</v>
      </c>
      <c r="BG325" s="419">
        <v>1965</v>
      </c>
      <c r="BH325" s="178">
        <v>86</v>
      </c>
      <c r="BI325" s="417">
        <v>123</v>
      </c>
      <c r="BJ325" s="419">
        <v>128</v>
      </c>
      <c r="BK325" s="178">
        <v>564</v>
      </c>
      <c r="BL325" s="417">
        <v>641</v>
      </c>
      <c r="BM325" s="419">
        <v>571</v>
      </c>
      <c r="BN325" s="426">
        <f t="shared" si="227"/>
        <v>799</v>
      </c>
      <c r="BO325" s="427">
        <f t="shared" si="228"/>
        <v>863</v>
      </c>
      <c r="BP325" s="428">
        <f t="shared" si="229"/>
        <v>794</v>
      </c>
      <c r="BQ325" s="178">
        <v>1636</v>
      </c>
      <c r="BR325" s="417">
        <v>1602</v>
      </c>
      <c r="BS325" s="419">
        <v>1876</v>
      </c>
      <c r="BT325" s="198"/>
      <c r="BU325" s="177"/>
      <c r="BV325" s="177"/>
      <c r="BW325" s="417"/>
      <c r="BX325" s="417"/>
      <c r="BY325" s="419"/>
      <c r="BZ325" s="178"/>
      <c r="CA325" s="177"/>
      <c r="CB325" s="177"/>
      <c r="CC325" s="177"/>
      <c r="CD325" s="177"/>
      <c r="CE325" s="177"/>
      <c r="CF325" s="417"/>
      <c r="CG325" s="419"/>
      <c r="CH325" s="178"/>
      <c r="CI325" s="177"/>
      <c r="CJ325" s="177"/>
      <c r="CK325" s="177"/>
      <c r="CL325" s="177"/>
      <c r="CM325" s="177"/>
      <c r="CN325" s="417"/>
      <c r="CO325" s="419"/>
      <c r="CP325" s="420"/>
      <c r="CQ325" s="421"/>
      <c r="CR325" s="421" t="str">
        <f t="shared" si="250"/>
        <v/>
      </c>
      <c r="CS325" s="421" t="str">
        <f t="shared" si="251"/>
        <v/>
      </c>
      <c r="CT325" s="421" t="str">
        <f t="shared" si="252"/>
        <v/>
      </c>
      <c r="CU325" s="421" t="str">
        <f t="shared" si="253"/>
        <v/>
      </c>
      <c r="CV325" s="421" t="str">
        <f t="shared" si="254"/>
        <v/>
      </c>
      <c r="CW325" s="429" t="str">
        <f t="shared" si="255"/>
        <v/>
      </c>
      <c r="CX325" s="449"/>
      <c r="CY325" s="417"/>
      <c r="CZ325" s="419"/>
      <c r="DA325" s="432"/>
      <c r="DB325" s="417"/>
      <c r="DC325" s="419"/>
      <c r="DD325" s="430" t="str">
        <f t="shared" si="256"/>
        <v/>
      </c>
      <c r="DE325" s="431" t="str">
        <f t="shared" si="257"/>
        <v/>
      </c>
      <c r="DF325" s="428" t="str">
        <f t="shared" si="258"/>
        <v/>
      </c>
      <c r="DG325" s="450"/>
      <c r="DH325" s="417"/>
      <c r="DI325" s="419"/>
      <c r="DJ325" s="432"/>
      <c r="DK325" s="417"/>
      <c r="DL325" s="419"/>
      <c r="DM325" s="432"/>
      <c r="DN325" s="417"/>
      <c r="DO325" s="419"/>
      <c r="DP325" s="430" t="str">
        <f t="shared" si="230"/>
        <v/>
      </c>
      <c r="DQ325" s="431" t="str">
        <f t="shared" si="231"/>
        <v/>
      </c>
      <c r="DR325" s="428" t="str">
        <f t="shared" si="232"/>
        <v/>
      </c>
      <c r="DS325" s="432"/>
      <c r="DT325" s="417"/>
      <c r="DU325" s="197"/>
      <c r="DV325" s="402"/>
      <c r="DW325" s="669" t="b">
        <f t="shared" ref="DW325:DW392" si="301">W325&gt;0</f>
        <v>1</v>
      </c>
      <c r="DX325" s="663" t="b">
        <f t="shared" ref="DX325:DX392" si="302">AX325&gt;0</f>
        <v>1</v>
      </c>
      <c r="DY325" s="666" t="b">
        <f t="shared" ref="DY325:DY392" si="303">DW325=DX325</f>
        <v>1</v>
      </c>
      <c r="DZ325" s="663" t="b">
        <f t="shared" ref="DZ325:DZ392" si="304">R325&gt;0</f>
        <v>1</v>
      </c>
      <c r="EA325" s="663" t="b">
        <f t="shared" ref="EA325:EA392" si="305">BG325&gt;0</f>
        <v>1</v>
      </c>
      <c r="EB325" s="666" t="b">
        <f t="shared" ref="EB325:EB392" si="306">DZ325=EA325</f>
        <v>1</v>
      </c>
      <c r="EC325" s="663" t="b">
        <f t="shared" ref="EC325:EC392" si="307">N325&gt;0</f>
        <v>1</v>
      </c>
      <c r="ED325" s="663" t="b">
        <f t="shared" si="233"/>
        <v>1</v>
      </c>
      <c r="EE325" s="666" t="b">
        <f t="shared" ref="EE325:EE392" si="308">EC325=ED325</f>
        <v>1</v>
      </c>
      <c r="EF325" s="665" t="b">
        <f t="shared" ref="EF325:EF392" si="309">CG325&gt;0</f>
        <v>0</v>
      </c>
      <c r="EG325" s="663" t="b">
        <f t="shared" ref="EG325:EG392" si="310">CZ325&gt;0</f>
        <v>0</v>
      </c>
      <c r="EH325" s="666" t="b">
        <f t="shared" ref="EH325:EH392" si="311">EF325=EG325</f>
        <v>1</v>
      </c>
      <c r="EI325" s="663" t="b">
        <f t="shared" ref="EI325:EI392" si="312">CE325&gt;0</f>
        <v>0</v>
      </c>
      <c r="EJ325" s="663" t="b">
        <f t="shared" ref="EJ325:EJ392" si="313">DI325&gt;0</f>
        <v>0</v>
      </c>
      <c r="EK325" s="666" t="b">
        <f t="shared" ref="EK325:EK392" si="314">EI325=EJ325</f>
        <v>1</v>
      </c>
      <c r="EL325" s="663" t="b">
        <f t="shared" ref="EL325:EL392" si="315">CB325&gt;0</f>
        <v>0</v>
      </c>
      <c r="EM325" s="663" t="b">
        <f t="shared" si="234"/>
        <v>0</v>
      </c>
      <c r="EN325" s="666" t="b">
        <f t="shared" ref="EN325:EN392" si="316">EL325=EM325</f>
        <v>1</v>
      </c>
      <c r="EO325" s="401"/>
    </row>
    <row r="326" spans="1:145">
      <c r="A326" s="537" t="s">
        <v>758</v>
      </c>
      <c r="B326" s="538" t="s">
        <v>685</v>
      </c>
      <c r="C326" s="539">
        <v>199102</v>
      </c>
      <c r="D326" s="540">
        <v>3</v>
      </c>
      <c r="E326" s="414">
        <v>2552</v>
      </c>
      <c r="F326" s="416">
        <v>2762</v>
      </c>
      <c r="G326" s="416">
        <v>2726</v>
      </c>
      <c r="H326" s="416">
        <v>2776</v>
      </c>
      <c r="I326" s="417">
        <v>2656</v>
      </c>
      <c r="J326" s="417">
        <v>1913</v>
      </c>
      <c r="K326" s="419">
        <v>1882</v>
      </c>
      <c r="L326" s="414">
        <v>1381</v>
      </c>
      <c r="M326" s="416">
        <v>1365</v>
      </c>
      <c r="N326" s="416">
        <v>1530</v>
      </c>
      <c r="O326" s="448">
        <v>1661</v>
      </c>
      <c r="P326" s="448">
        <v>1760</v>
      </c>
      <c r="Q326" s="416">
        <v>2025</v>
      </c>
      <c r="R326" s="416">
        <v>2221</v>
      </c>
      <c r="S326" s="416">
        <v>2212</v>
      </c>
      <c r="T326" s="416">
        <v>2239</v>
      </c>
      <c r="U326" s="416">
        <v>2074</v>
      </c>
      <c r="V326" s="417">
        <v>1569</v>
      </c>
      <c r="W326" s="419">
        <v>1592</v>
      </c>
      <c r="X326" s="414">
        <v>0</v>
      </c>
      <c r="Y326" s="416"/>
      <c r="Z326" s="416">
        <v>0</v>
      </c>
      <c r="AA326" s="448">
        <v>0</v>
      </c>
      <c r="AB326" s="448">
        <v>0</v>
      </c>
      <c r="AC326" s="416">
        <v>0</v>
      </c>
      <c r="AD326" s="541">
        <v>0</v>
      </c>
      <c r="AE326" s="416">
        <v>0</v>
      </c>
      <c r="AF326" s="416">
        <v>0</v>
      </c>
      <c r="AG326" s="416">
        <v>0</v>
      </c>
      <c r="AH326" s="417">
        <v>0</v>
      </c>
      <c r="AI326" s="419">
        <v>0</v>
      </c>
      <c r="AJ326" s="420">
        <f t="shared" si="235"/>
        <v>1381</v>
      </c>
      <c r="AK326" s="421">
        <f t="shared" si="236"/>
        <v>1365</v>
      </c>
      <c r="AL326" s="421">
        <f t="shared" si="237"/>
        <v>1530</v>
      </c>
      <c r="AM326" s="421">
        <f t="shared" si="238"/>
        <v>1661</v>
      </c>
      <c r="AN326" s="421">
        <f t="shared" si="239"/>
        <v>1760</v>
      </c>
      <c r="AO326" s="421">
        <f t="shared" si="240"/>
        <v>2025</v>
      </c>
      <c r="AP326" s="421">
        <f t="shared" si="241"/>
        <v>2221</v>
      </c>
      <c r="AQ326" s="421">
        <f t="shared" si="242"/>
        <v>2212</v>
      </c>
      <c r="AR326" s="421">
        <f t="shared" si="243"/>
        <v>2239</v>
      </c>
      <c r="AS326" s="421">
        <f t="shared" si="244"/>
        <v>2074</v>
      </c>
      <c r="AT326" s="421">
        <f t="shared" si="245"/>
        <v>1569</v>
      </c>
      <c r="AU326" s="422">
        <f t="shared" si="246"/>
        <v>1592</v>
      </c>
      <c r="AV326" s="423">
        <v>1488</v>
      </c>
      <c r="AW326" s="417">
        <v>1155</v>
      </c>
      <c r="AX326" s="419">
        <v>1227</v>
      </c>
      <c r="AY326" s="414">
        <v>51</v>
      </c>
      <c r="AZ326" s="417">
        <v>19</v>
      </c>
      <c r="BA326" s="419">
        <v>20</v>
      </c>
      <c r="BB326" s="420">
        <f t="shared" si="247"/>
        <v>535</v>
      </c>
      <c r="BC326" s="421">
        <f t="shared" si="248"/>
        <v>395</v>
      </c>
      <c r="BD326" s="422">
        <f t="shared" si="249"/>
        <v>345</v>
      </c>
      <c r="BE326" s="176">
        <v>730</v>
      </c>
      <c r="BF326" s="417">
        <v>764</v>
      </c>
      <c r="BG326" s="419">
        <v>826</v>
      </c>
      <c r="BH326" s="178">
        <v>74</v>
      </c>
      <c r="BI326" s="417">
        <v>84</v>
      </c>
      <c r="BJ326" s="419">
        <v>96</v>
      </c>
      <c r="BK326" s="178">
        <v>249</v>
      </c>
      <c r="BL326" s="417">
        <v>311</v>
      </c>
      <c r="BM326" s="419">
        <v>357</v>
      </c>
      <c r="BN326" s="426">
        <f t="shared" ref="BN326:BN389" si="317">IF(AN326=" ","",(AN326-SUM(BE326,BH326,BK326)))</f>
        <v>707</v>
      </c>
      <c r="BO326" s="427">
        <f t="shared" ref="BO326:BO389" si="318">IF(AO326=" ","",(AO326-SUM(BF326,BI326,BL326)))</f>
        <v>866</v>
      </c>
      <c r="BP326" s="428">
        <f t="shared" ref="BP326:BP389" si="319">IF(AP326=" ","",(AP326-SUM(BG326,BJ326,BM326)))</f>
        <v>942</v>
      </c>
      <c r="BQ326" s="178">
        <v>650</v>
      </c>
      <c r="BR326" s="417">
        <v>610</v>
      </c>
      <c r="BS326" s="419">
        <v>646</v>
      </c>
      <c r="BT326" s="198"/>
      <c r="BU326" s="177"/>
      <c r="BV326" s="177"/>
      <c r="BW326" s="417"/>
      <c r="BX326" s="417"/>
      <c r="BY326" s="419"/>
      <c r="BZ326" s="178"/>
      <c r="CA326" s="177"/>
      <c r="CB326" s="177"/>
      <c r="CC326" s="177"/>
      <c r="CD326" s="177"/>
      <c r="CE326" s="177"/>
      <c r="CF326" s="417"/>
      <c r="CG326" s="419"/>
      <c r="CH326" s="178"/>
      <c r="CI326" s="177"/>
      <c r="CJ326" s="177"/>
      <c r="CK326" s="177"/>
      <c r="CL326" s="177"/>
      <c r="CM326" s="177"/>
      <c r="CN326" s="417"/>
      <c r="CO326" s="419"/>
      <c r="CP326" s="420"/>
      <c r="CQ326" s="421"/>
      <c r="CR326" s="421" t="str">
        <f t="shared" si="250"/>
        <v/>
      </c>
      <c r="CS326" s="421" t="str">
        <f t="shared" si="251"/>
        <v/>
      </c>
      <c r="CT326" s="421" t="str">
        <f t="shared" si="252"/>
        <v/>
      </c>
      <c r="CU326" s="421" t="str">
        <f t="shared" si="253"/>
        <v/>
      </c>
      <c r="CV326" s="421" t="str">
        <f t="shared" si="254"/>
        <v/>
      </c>
      <c r="CW326" s="429" t="str">
        <f t="shared" si="255"/>
        <v/>
      </c>
      <c r="CX326" s="449"/>
      <c r="CY326" s="417"/>
      <c r="CZ326" s="419"/>
      <c r="DA326" s="432"/>
      <c r="DB326" s="417"/>
      <c r="DC326" s="419"/>
      <c r="DD326" s="430" t="str">
        <f t="shared" si="256"/>
        <v/>
      </c>
      <c r="DE326" s="431" t="str">
        <f t="shared" si="257"/>
        <v/>
      </c>
      <c r="DF326" s="428" t="str">
        <f t="shared" si="258"/>
        <v/>
      </c>
      <c r="DG326" s="450"/>
      <c r="DH326" s="417"/>
      <c r="DI326" s="419"/>
      <c r="DJ326" s="432"/>
      <c r="DK326" s="417"/>
      <c r="DL326" s="419"/>
      <c r="DM326" s="432"/>
      <c r="DN326" s="417"/>
      <c r="DO326" s="419"/>
      <c r="DP326" s="430" t="str">
        <f t="shared" ref="DP326:DP389" si="320">IF(CS326="","",(CS326-SUM(DG326,DJ326,DM326)))</f>
        <v/>
      </c>
      <c r="DQ326" s="431" t="str">
        <f t="shared" ref="DQ326:DQ389" si="321">IF(CT326="","",(CT326-SUM(DH326,DK326,DN326)))</f>
        <v/>
      </c>
      <c r="DR326" s="428" t="str">
        <f t="shared" ref="DR326:DR389" si="322">IF(CU326="","",(CU326-SUM(DI326,DL326,DO326)))</f>
        <v/>
      </c>
      <c r="DS326" s="432"/>
      <c r="DT326" s="417"/>
      <c r="DU326" s="197"/>
      <c r="DV326" s="402"/>
      <c r="DW326" s="669" t="b">
        <f t="shared" si="301"/>
        <v>1</v>
      </c>
      <c r="DX326" s="663" t="b">
        <f t="shared" si="302"/>
        <v>1</v>
      </c>
      <c r="DY326" s="666" t="b">
        <f t="shared" si="303"/>
        <v>1</v>
      </c>
      <c r="DZ326" s="663" t="b">
        <f t="shared" si="304"/>
        <v>1</v>
      </c>
      <c r="EA326" s="663" t="b">
        <f t="shared" si="305"/>
        <v>1</v>
      </c>
      <c r="EB326" s="666" t="b">
        <f t="shared" si="306"/>
        <v>1</v>
      </c>
      <c r="EC326" s="663" t="b">
        <f t="shared" si="307"/>
        <v>1</v>
      </c>
      <c r="ED326" s="663" t="b">
        <f t="shared" ref="ED326:ED389" si="323">BS326&gt;0</f>
        <v>1</v>
      </c>
      <c r="EE326" s="666" t="b">
        <f t="shared" si="308"/>
        <v>1</v>
      </c>
      <c r="EF326" s="665" t="b">
        <f t="shared" si="309"/>
        <v>0</v>
      </c>
      <c r="EG326" s="663" t="b">
        <f t="shared" si="310"/>
        <v>0</v>
      </c>
      <c r="EH326" s="666" t="b">
        <f t="shared" si="311"/>
        <v>1</v>
      </c>
      <c r="EI326" s="663" t="b">
        <f t="shared" si="312"/>
        <v>0</v>
      </c>
      <c r="EJ326" s="663" t="b">
        <f t="shared" si="313"/>
        <v>0</v>
      </c>
      <c r="EK326" s="666" t="b">
        <f t="shared" si="314"/>
        <v>1</v>
      </c>
      <c r="EL326" s="663" t="b">
        <f t="shared" si="315"/>
        <v>0</v>
      </c>
      <c r="EM326" s="663" t="b">
        <f t="shared" ref="EM326:EM389" si="324">DU326&gt;0</f>
        <v>0</v>
      </c>
      <c r="EN326" s="666" t="b">
        <f t="shared" si="316"/>
        <v>1</v>
      </c>
      <c r="EO326" s="401"/>
    </row>
    <row r="327" spans="1:145">
      <c r="A327" s="537" t="s">
        <v>758</v>
      </c>
      <c r="B327" s="538" t="s">
        <v>820</v>
      </c>
      <c r="C327" s="539">
        <v>199157</v>
      </c>
      <c r="D327" s="540">
        <v>3</v>
      </c>
      <c r="E327" s="414">
        <v>1487</v>
      </c>
      <c r="F327" s="416">
        <v>1779</v>
      </c>
      <c r="G327" s="416">
        <v>1868</v>
      </c>
      <c r="H327" s="416">
        <v>1618</v>
      </c>
      <c r="I327" s="417">
        <v>2072</v>
      </c>
      <c r="J327" s="417">
        <v>1673</v>
      </c>
      <c r="K327" s="419">
        <v>1405</v>
      </c>
      <c r="L327" s="414">
        <v>712</v>
      </c>
      <c r="M327" s="416">
        <v>673</v>
      </c>
      <c r="N327" s="416">
        <v>625</v>
      </c>
      <c r="O327" s="448">
        <v>720</v>
      </c>
      <c r="P327" s="448">
        <v>764</v>
      </c>
      <c r="Q327" s="416">
        <v>821</v>
      </c>
      <c r="R327" s="416">
        <v>1025</v>
      </c>
      <c r="S327" s="416">
        <v>1138</v>
      </c>
      <c r="T327" s="416">
        <v>1195</v>
      </c>
      <c r="U327" s="416">
        <v>978</v>
      </c>
      <c r="V327" s="417">
        <v>1236</v>
      </c>
      <c r="W327" s="419">
        <v>1026</v>
      </c>
      <c r="X327" s="414">
        <v>0</v>
      </c>
      <c r="Y327" s="416"/>
      <c r="Z327" s="416">
        <v>0</v>
      </c>
      <c r="AA327" s="448">
        <v>0</v>
      </c>
      <c r="AB327" s="448">
        <v>1</v>
      </c>
      <c r="AC327" s="416">
        <v>0</v>
      </c>
      <c r="AD327" s="541">
        <v>0</v>
      </c>
      <c r="AE327" s="416">
        <v>0</v>
      </c>
      <c r="AF327" s="416">
        <v>0</v>
      </c>
      <c r="AG327" s="416">
        <v>0</v>
      </c>
      <c r="AH327" s="417">
        <v>0</v>
      </c>
      <c r="AI327" s="419">
        <v>0</v>
      </c>
      <c r="AJ327" s="420">
        <f t="shared" si="235"/>
        <v>712</v>
      </c>
      <c r="AK327" s="421">
        <f t="shared" si="236"/>
        <v>673</v>
      </c>
      <c r="AL327" s="421">
        <f t="shared" si="237"/>
        <v>625</v>
      </c>
      <c r="AM327" s="421">
        <f t="shared" si="238"/>
        <v>720</v>
      </c>
      <c r="AN327" s="421">
        <f t="shared" si="239"/>
        <v>763</v>
      </c>
      <c r="AO327" s="421">
        <f t="shared" si="240"/>
        <v>821</v>
      </c>
      <c r="AP327" s="421">
        <f t="shared" si="241"/>
        <v>1025</v>
      </c>
      <c r="AQ327" s="421">
        <f t="shared" si="242"/>
        <v>1138</v>
      </c>
      <c r="AR327" s="421">
        <f t="shared" si="243"/>
        <v>1195</v>
      </c>
      <c r="AS327" s="421">
        <f t="shared" si="244"/>
        <v>978</v>
      </c>
      <c r="AT327" s="421">
        <f t="shared" si="245"/>
        <v>1236</v>
      </c>
      <c r="AU327" s="422">
        <f t="shared" si="246"/>
        <v>1026</v>
      </c>
      <c r="AV327" s="423">
        <v>756</v>
      </c>
      <c r="AW327" s="417">
        <v>862</v>
      </c>
      <c r="AX327" s="419">
        <v>790</v>
      </c>
      <c r="AY327" s="414">
        <v>20</v>
      </c>
      <c r="AZ327" s="417">
        <v>30</v>
      </c>
      <c r="BA327" s="419">
        <v>36</v>
      </c>
      <c r="BB327" s="420">
        <f t="shared" si="247"/>
        <v>202</v>
      </c>
      <c r="BC327" s="421">
        <f t="shared" si="248"/>
        <v>344</v>
      </c>
      <c r="BD327" s="422">
        <f t="shared" si="249"/>
        <v>200</v>
      </c>
      <c r="BE327" s="176">
        <v>370</v>
      </c>
      <c r="BF327" s="417">
        <v>393</v>
      </c>
      <c r="BG327" s="419">
        <v>455</v>
      </c>
      <c r="BH327" s="178">
        <v>39</v>
      </c>
      <c r="BI327" s="417">
        <v>46</v>
      </c>
      <c r="BJ327" s="419">
        <v>46</v>
      </c>
      <c r="BK327" s="178">
        <v>72</v>
      </c>
      <c r="BL327" s="417">
        <v>94</v>
      </c>
      <c r="BM327" s="419">
        <v>133</v>
      </c>
      <c r="BN327" s="426">
        <f t="shared" si="317"/>
        <v>282</v>
      </c>
      <c r="BO327" s="427">
        <f t="shared" si="318"/>
        <v>288</v>
      </c>
      <c r="BP327" s="428">
        <f t="shared" si="319"/>
        <v>391</v>
      </c>
      <c r="BQ327" s="178">
        <v>380</v>
      </c>
      <c r="BR327" s="417">
        <v>366</v>
      </c>
      <c r="BS327" s="419">
        <v>306</v>
      </c>
      <c r="BT327" s="198"/>
      <c r="BU327" s="177"/>
      <c r="BV327" s="177"/>
      <c r="BW327" s="417"/>
      <c r="BX327" s="417"/>
      <c r="BY327" s="419"/>
      <c r="BZ327" s="178"/>
      <c r="CA327" s="177"/>
      <c r="CB327" s="177"/>
      <c r="CC327" s="177"/>
      <c r="CD327" s="177"/>
      <c r="CE327" s="177"/>
      <c r="CF327" s="417"/>
      <c r="CG327" s="419"/>
      <c r="CH327" s="178"/>
      <c r="CI327" s="177"/>
      <c r="CJ327" s="177"/>
      <c r="CK327" s="177"/>
      <c r="CL327" s="177"/>
      <c r="CM327" s="177"/>
      <c r="CN327" s="417"/>
      <c r="CO327" s="419"/>
      <c r="CP327" s="420"/>
      <c r="CQ327" s="421"/>
      <c r="CR327" s="421" t="str">
        <f t="shared" si="250"/>
        <v/>
      </c>
      <c r="CS327" s="421" t="str">
        <f t="shared" si="251"/>
        <v/>
      </c>
      <c r="CT327" s="421" t="str">
        <f t="shared" si="252"/>
        <v/>
      </c>
      <c r="CU327" s="421" t="str">
        <f t="shared" si="253"/>
        <v/>
      </c>
      <c r="CV327" s="421" t="str">
        <f t="shared" si="254"/>
        <v/>
      </c>
      <c r="CW327" s="429" t="str">
        <f t="shared" si="255"/>
        <v/>
      </c>
      <c r="CX327" s="449"/>
      <c r="CY327" s="417"/>
      <c r="CZ327" s="419"/>
      <c r="DA327" s="432"/>
      <c r="DB327" s="417"/>
      <c r="DC327" s="419"/>
      <c r="DD327" s="430" t="str">
        <f t="shared" si="256"/>
        <v/>
      </c>
      <c r="DE327" s="431" t="str">
        <f t="shared" si="257"/>
        <v/>
      </c>
      <c r="DF327" s="428" t="str">
        <f t="shared" si="258"/>
        <v/>
      </c>
      <c r="DG327" s="450"/>
      <c r="DH327" s="417"/>
      <c r="DI327" s="419"/>
      <c r="DJ327" s="432"/>
      <c r="DK327" s="417"/>
      <c r="DL327" s="419"/>
      <c r="DM327" s="432"/>
      <c r="DN327" s="417"/>
      <c r="DO327" s="419"/>
      <c r="DP327" s="430" t="str">
        <f t="shared" si="320"/>
        <v/>
      </c>
      <c r="DQ327" s="431" t="str">
        <f t="shared" si="321"/>
        <v/>
      </c>
      <c r="DR327" s="428" t="str">
        <f t="shared" si="322"/>
        <v/>
      </c>
      <c r="DS327" s="432"/>
      <c r="DT327" s="417"/>
      <c r="DU327" s="197"/>
      <c r="DV327" s="402"/>
      <c r="DW327" s="669" t="b">
        <f t="shared" si="301"/>
        <v>1</v>
      </c>
      <c r="DX327" s="663" t="b">
        <f t="shared" si="302"/>
        <v>1</v>
      </c>
      <c r="DY327" s="666" t="b">
        <f t="shared" si="303"/>
        <v>1</v>
      </c>
      <c r="DZ327" s="663" t="b">
        <f t="shared" si="304"/>
        <v>1</v>
      </c>
      <c r="EA327" s="663" t="b">
        <f t="shared" si="305"/>
        <v>1</v>
      </c>
      <c r="EB327" s="666" t="b">
        <f t="shared" si="306"/>
        <v>1</v>
      </c>
      <c r="EC327" s="663" t="b">
        <f t="shared" si="307"/>
        <v>1</v>
      </c>
      <c r="ED327" s="663" t="b">
        <f t="shared" si="323"/>
        <v>1</v>
      </c>
      <c r="EE327" s="666" t="b">
        <f t="shared" si="308"/>
        <v>1</v>
      </c>
      <c r="EF327" s="665" t="b">
        <f t="shared" si="309"/>
        <v>0</v>
      </c>
      <c r="EG327" s="663" t="b">
        <f t="shared" si="310"/>
        <v>0</v>
      </c>
      <c r="EH327" s="666" t="b">
        <f t="shared" si="311"/>
        <v>1</v>
      </c>
      <c r="EI327" s="663" t="b">
        <f t="shared" si="312"/>
        <v>0</v>
      </c>
      <c r="EJ327" s="663" t="b">
        <f t="shared" si="313"/>
        <v>0</v>
      </c>
      <c r="EK327" s="666" t="b">
        <f t="shared" si="314"/>
        <v>1</v>
      </c>
      <c r="EL327" s="663" t="b">
        <f t="shared" si="315"/>
        <v>0</v>
      </c>
      <c r="EM327" s="663" t="b">
        <f t="shared" si="324"/>
        <v>0</v>
      </c>
      <c r="EN327" s="666" t="b">
        <f t="shared" si="316"/>
        <v>1</v>
      </c>
      <c r="EO327" s="401"/>
    </row>
    <row r="328" spans="1:145">
      <c r="A328" s="537" t="s">
        <v>758</v>
      </c>
      <c r="B328" s="538" t="s">
        <v>821</v>
      </c>
      <c r="C328" s="539">
        <v>199218</v>
      </c>
      <c r="D328" s="540">
        <v>3</v>
      </c>
      <c r="E328" s="414">
        <v>2890</v>
      </c>
      <c r="F328" s="416">
        <v>3204</v>
      </c>
      <c r="G328" s="416">
        <v>3378</v>
      </c>
      <c r="H328" s="416">
        <v>3394</v>
      </c>
      <c r="I328" s="417">
        <v>3511</v>
      </c>
      <c r="J328" s="417">
        <v>3349</v>
      </c>
      <c r="K328" s="419">
        <v>3600</v>
      </c>
      <c r="L328" s="414">
        <v>1352</v>
      </c>
      <c r="M328" s="416">
        <v>1683</v>
      </c>
      <c r="N328" s="416">
        <v>1650</v>
      </c>
      <c r="O328" s="448">
        <v>1662</v>
      </c>
      <c r="P328" s="448">
        <v>1986</v>
      </c>
      <c r="Q328" s="416">
        <v>1633</v>
      </c>
      <c r="R328" s="416">
        <v>1768</v>
      </c>
      <c r="S328" s="416">
        <v>1891</v>
      </c>
      <c r="T328" s="416">
        <v>1936</v>
      </c>
      <c r="U328" s="416">
        <v>1984</v>
      </c>
      <c r="V328" s="417">
        <v>1917</v>
      </c>
      <c r="W328" s="419">
        <v>2069</v>
      </c>
      <c r="X328" s="414">
        <v>2</v>
      </c>
      <c r="Y328" s="416">
        <v>2</v>
      </c>
      <c r="Z328" s="416">
        <v>1</v>
      </c>
      <c r="AA328" s="448">
        <v>1</v>
      </c>
      <c r="AB328" s="448">
        <v>3</v>
      </c>
      <c r="AC328" s="416">
        <v>4</v>
      </c>
      <c r="AD328" s="541">
        <v>4</v>
      </c>
      <c r="AE328" s="416">
        <v>0</v>
      </c>
      <c r="AF328" s="416">
        <v>0</v>
      </c>
      <c r="AG328" s="416">
        <v>0</v>
      </c>
      <c r="AH328" s="417">
        <v>0</v>
      </c>
      <c r="AI328" s="419">
        <v>0</v>
      </c>
      <c r="AJ328" s="420">
        <f t="shared" si="235"/>
        <v>1350</v>
      </c>
      <c r="AK328" s="421">
        <f t="shared" si="236"/>
        <v>1681</v>
      </c>
      <c r="AL328" s="421">
        <f t="shared" si="237"/>
        <v>1649</v>
      </c>
      <c r="AM328" s="421">
        <f t="shared" si="238"/>
        <v>1661</v>
      </c>
      <c r="AN328" s="421">
        <f t="shared" si="239"/>
        <v>1983</v>
      </c>
      <c r="AO328" s="421">
        <f t="shared" si="240"/>
        <v>1629</v>
      </c>
      <c r="AP328" s="421">
        <f t="shared" si="241"/>
        <v>1764</v>
      </c>
      <c r="AQ328" s="421">
        <f t="shared" si="242"/>
        <v>1891</v>
      </c>
      <c r="AR328" s="421">
        <f t="shared" si="243"/>
        <v>1936</v>
      </c>
      <c r="AS328" s="421">
        <f t="shared" si="244"/>
        <v>1984</v>
      </c>
      <c r="AT328" s="421">
        <f t="shared" si="245"/>
        <v>1917</v>
      </c>
      <c r="AU328" s="422">
        <f t="shared" si="246"/>
        <v>2069</v>
      </c>
      <c r="AV328" s="423">
        <v>1677</v>
      </c>
      <c r="AW328" s="417">
        <v>1637</v>
      </c>
      <c r="AX328" s="419">
        <v>1752</v>
      </c>
      <c r="AY328" s="414">
        <v>65</v>
      </c>
      <c r="AZ328" s="417">
        <v>60</v>
      </c>
      <c r="BA328" s="419">
        <v>77</v>
      </c>
      <c r="BB328" s="420">
        <f t="shared" si="247"/>
        <v>242</v>
      </c>
      <c r="BC328" s="421">
        <f t="shared" si="248"/>
        <v>220</v>
      </c>
      <c r="BD328" s="422">
        <f t="shared" si="249"/>
        <v>240</v>
      </c>
      <c r="BE328" s="176">
        <v>1287</v>
      </c>
      <c r="BF328" s="417">
        <v>1096</v>
      </c>
      <c r="BG328" s="419">
        <v>1211</v>
      </c>
      <c r="BH328" s="178">
        <v>47</v>
      </c>
      <c r="BI328" s="417">
        <v>25</v>
      </c>
      <c r="BJ328" s="419">
        <v>19</v>
      </c>
      <c r="BK328" s="178">
        <v>298</v>
      </c>
      <c r="BL328" s="417">
        <v>242</v>
      </c>
      <c r="BM328" s="419">
        <v>271</v>
      </c>
      <c r="BN328" s="426">
        <f t="shared" si="317"/>
        <v>351</v>
      </c>
      <c r="BO328" s="427">
        <f t="shared" si="318"/>
        <v>266</v>
      </c>
      <c r="BP328" s="428">
        <f t="shared" si="319"/>
        <v>263</v>
      </c>
      <c r="BQ328" s="178">
        <v>826</v>
      </c>
      <c r="BR328" s="417">
        <v>1075</v>
      </c>
      <c r="BS328" s="419">
        <v>1082</v>
      </c>
      <c r="BT328" s="198"/>
      <c r="BU328" s="177"/>
      <c r="BV328" s="177"/>
      <c r="BW328" s="417"/>
      <c r="BX328" s="417"/>
      <c r="BY328" s="419"/>
      <c r="BZ328" s="178"/>
      <c r="CA328" s="177"/>
      <c r="CB328" s="177"/>
      <c r="CC328" s="177"/>
      <c r="CD328" s="177"/>
      <c r="CE328" s="177"/>
      <c r="CF328" s="417"/>
      <c r="CG328" s="419"/>
      <c r="CH328" s="178"/>
      <c r="CI328" s="177"/>
      <c r="CJ328" s="177"/>
      <c r="CK328" s="177"/>
      <c r="CL328" s="177"/>
      <c r="CM328" s="177"/>
      <c r="CN328" s="417"/>
      <c r="CO328" s="419"/>
      <c r="CP328" s="420"/>
      <c r="CQ328" s="421"/>
      <c r="CR328" s="421" t="str">
        <f t="shared" si="250"/>
        <v/>
      </c>
      <c r="CS328" s="421" t="str">
        <f t="shared" si="251"/>
        <v/>
      </c>
      <c r="CT328" s="421" t="str">
        <f t="shared" si="252"/>
        <v/>
      </c>
      <c r="CU328" s="421" t="str">
        <f t="shared" si="253"/>
        <v/>
      </c>
      <c r="CV328" s="421" t="str">
        <f t="shared" si="254"/>
        <v/>
      </c>
      <c r="CW328" s="429" t="str">
        <f t="shared" si="255"/>
        <v/>
      </c>
      <c r="CX328" s="449"/>
      <c r="CY328" s="417"/>
      <c r="CZ328" s="419"/>
      <c r="DA328" s="432"/>
      <c r="DB328" s="417"/>
      <c r="DC328" s="419"/>
      <c r="DD328" s="430" t="str">
        <f t="shared" si="256"/>
        <v/>
      </c>
      <c r="DE328" s="431" t="str">
        <f t="shared" si="257"/>
        <v/>
      </c>
      <c r="DF328" s="428" t="str">
        <f t="shared" si="258"/>
        <v/>
      </c>
      <c r="DG328" s="450"/>
      <c r="DH328" s="417"/>
      <c r="DI328" s="419"/>
      <c r="DJ328" s="432"/>
      <c r="DK328" s="417"/>
      <c r="DL328" s="419"/>
      <c r="DM328" s="432"/>
      <c r="DN328" s="417"/>
      <c r="DO328" s="419"/>
      <c r="DP328" s="430" t="str">
        <f t="shared" si="320"/>
        <v/>
      </c>
      <c r="DQ328" s="431" t="str">
        <f t="shared" si="321"/>
        <v/>
      </c>
      <c r="DR328" s="428" t="str">
        <f t="shared" si="322"/>
        <v/>
      </c>
      <c r="DS328" s="432"/>
      <c r="DT328" s="417"/>
      <c r="DU328" s="197"/>
      <c r="DV328" s="402"/>
      <c r="DW328" s="669" t="b">
        <f t="shared" si="301"/>
        <v>1</v>
      </c>
      <c r="DX328" s="663" t="b">
        <f t="shared" si="302"/>
        <v>1</v>
      </c>
      <c r="DY328" s="666" t="b">
        <f t="shared" si="303"/>
        <v>1</v>
      </c>
      <c r="DZ328" s="663" t="b">
        <f t="shared" si="304"/>
        <v>1</v>
      </c>
      <c r="EA328" s="663" t="b">
        <f t="shared" si="305"/>
        <v>1</v>
      </c>
      <c r="EB328" s="666" t="b">
        <f t="shared" si="306"/>
        <v>1</v>
      </c>
      <c r="EC328" s="663" t="b">
        <f t="shared" si="307"/>
        <v>1</v>
      </c>
      <c r="ED328" s="663" t="b">
        <f t="shared" si="323"/>
        <v>1</v>
      </c>
      <c r="EE328" s="666" t="b">
        <f t="shared" si="308"/>
        <v>1</v>
      </c>
      <c r="EF328" s="665" t="b">
        <f t="shared" si="309"/>
        <v>0</v>
      </c>
      <c r="EG328" s="663" t="b">
        <f t="shared" si="310"/>
        <v>0</v>
      </c>
      <c r="EH328" s="666" t="b">
        <f t="shared" si="311"/>
        <v>1</v>
      </c>
      <c r="EI328" s="663" t="b">
        <f t="shared" si="312"/>
        <v>0</v>
      </c>
      <c r="EJ328" s="663" t="b">
        <f t="shared" si="313"/>
        <v>0</v>
      </c>
      <c r="EK328" s="666" t="b">
        <f t="shared" si="314"/>
        <v>1</v>
      </c>
      <c r="EL328" s="663" t="b">
        <f t="shared" si="315"/>
        <v>0</v>
      </c>
      <c r="EM328" s="663" t="b">
        <f t="shared" si="324"/>
        <v>0</v>
      </c>
      <c r="EN328" s="666" t="b">
        <f t="shared" si="316"/>
        <v>1</v>
      </c>
      <c r="EO328" s="401"/>
    </row>
    <row r="329" spans="1:145">
      <c r="A329" s="537" t="s">
        <v>758</v>
      </c>
      <c r="B329" s="538" t="s">
        <v>822</v>
      </c>
      <c r="C329" s="539">
        <v>200004</v>
      </c>
      <c r="D329" s="540">
        <v>3</v>
      </c>
      <c r="E329" s="414">
        <v>1776</v>
      </c>
      <c r="F329" s="416">
        <v>2152</v>
      </c>
      <c r="G329" s="416">
        <v>2315</v>
      </c>
      <c r="H329" s="416">
        <v>2329</v>
      </c>
      <c r="I329" s="417">
        <v>2219</v>
      </c>
      <c r="J329" s="417">
        <v>2103</v>
      </c>
      <c r="K329" s="419">
        <v>2148</v>
      </c>
      <c r="L329" s="414">
        <v>1225</v>
      </c>
      <c r="M329" s="416">
        <v>1098</v>
      </c>
      <c r="N329" s="416">
        <v>1151</v>
      </c>
      <c r="O329" s="448">
        <v>1211</v>
      </c>
      <c r="P329" s="448">
        <v>1176</v>
      </c>
      <c r="Q329" s="416">
        <v>1222</v>
      </c>
      <c r="R329" s="416">
        <v>1494</v>
      </c>
      <c r="S329" s="416">
        <v>1575</v>
      </c>
      <c r="T329" s="416">
        <v>1555</v>
      </c>
      <c r="U329" s="416">
        <v>1567</v>
      </c>
      <c r="V329" s="417">
        <v>1250</v>
      </c>
      <c r="W329" s="419">
        <v>1219</v>
      </c>
      <c r="X329" s="414">
        <v>1</v>
      </c>
      <c r="Y329" s="416"/>
      <c r="Z329" s="416">
        <v>0</v>
      </c>
      <c r="AA329" s="448">
        <v>0</v>
      </c>
      <c r="AB329" s="448">
        <v>0</v>
      </c>
      <c r="AC329" s="416">
        <v>6</v>
      </c>
      <c r="AD329" s="541">
        <v>9</v>
      </c>
      <c r="AE329" s="416">
        <v>0</v>
      </c>
      <c r="AF329" s="416">
        <v>0</v>
      </c>
      <c r="AG329" s="416">
        <v>0</v>
      </c>
      <c r="AH329" s="417">
        <v>0</v>
      </c>
      <c r="AI329" s="419">
        <v>0</v>
      </c>
      <c r="AJ329" s="420">
        <f t="shared" si="235"/>
        <v>1224</v>
      </c>
      <c r="AK329" s="421">
        <f t="shared" si="236"/>
        <v>1098</v>
      </c>
      <c r="AL329" s="421">
        <f t="shared" si="237"/>
        <v>1151</v>
      </c>
      <c r="AM329" s="421">
        <f t="shared" si="238"/>
        <v>1211</v>
      </c>
      <c r="AN329" s="421">
        <f t="shared" si="239"/>
        <v>1176</v>
      </c>
      <c r="AO329" s="421">
        <f t="shared" si="240"/>
        <v>1216</v>
      </c>
      <c r="AP329" s="421">
        <f t="shared" si="241"/>
        <v>1485</v>
      </c>
      <c r="AQ329" s="421">
        <f t="shared" si="242"/>
        <v>1575</v>
      </c>
      <c r="AR329" s="421">
        <f t="shared" si="243"/>
        <v>1555</v>
      </c>
      <c r="AS329" s="421">
        <f t="shared" si="244"/>
        <v>1567</v>
      </c>
      <c r="AT329" s="421">
        <f t="shared" si="245"/>
        <v>1250</v>
      </c>
      <c r="AU329" s="422">
        <f t="shared" si="246"/>
        <v>1219</v>
      </c>
      <c r="AV329" s="423">
        <v>1041</v>
      </c>
      <c r="AW329" s="417">
        <v>893</v>
      </c>
      <c r="AX329" s="419">
        <v>929</v>
      </c>
      <c r="AY329" s="414">
        <v>101</v>
      </c>
      <c r="AZ329" s="417">
        <v>67</v>
      </c>
      <c r="BA329" s="419">
        <v>60</v>
      </c>
      <c r="BB329" s="420">
        <f t="shared" si="247"/>
        <v>425</v>
      </c>
      <c r="BC329" s="421">
        <f t="shared" si="248"/>
        <v>290</v>
      </c>
      <c r="BD329" s="422">
        <f t="shared" si="249"/>
        <v>230</v>
      </c>
      <c r="BE329" s="176">
        <v>559</v>
      </c>
      <c r="BF329" s="417">
        <v>605</v>
      </c>
      <c r="BG329" s="419">
        <v>729</v>
      </c>
      <c r="BH329" s="178">
        <v>34</v>
      </c>
      <c r="BI329" s="417">
        <v>28</v>
      </c>
      <c r="BJ329" s="419">
        <v>32</v>
      </c>
      <c r="BK329" s="178">
        <v>277</v>
      </c>
      <c r="BL329" s="417">
        <v>306</v>
      </c>
      <c r="BM329" s="419">
        <v>371</v>
      </c>
      <c r="BN329" s="426">
        <f t="shared" si="317"/>
        <v>306</v>
      </c>
      <c r="BO329" s="427">
        <f t="shared" si="318"/>
        <v>277</v>
      </c>
      <c r="BP329" s="428">
        <f t="shared" si="319"/>
        <v>353</v>
      </c>
      <c r="BQ329" s="178">
        <v>622</v>
      </c>
      <c r="BR329" s="417">
        <v>529</v>
      </c>
      <c r="BS329" s="419">
        <v>585</v>
      </c>
      <c r="BT329" s="178"/>
      <c r="BU329" s="177"/>
      <c r="BV329" s="177"/>
      <c r="BW329" s="417"/>
      <c r="BX329" s="417"/>
      <c r="BY329" s="419"/>
      <c r="BZ329" s="178"/>
      <c r="CA329" s="177"/>
      <c r="CB329" s="177"/>
      <c r="CC329" s="177"/>
      <c r="CD329" s="177"/>
      <c r="CE329" s="177"/>
      <c r="CF329" s="417"/>
      <c r="CG329" s="419"/>
      <c r="CH329" s="178"/>
      <c r="CI329" s="177"/>
      <c r="CJ329" s="177"/>
      <c r="CK329" s="177"/>
      <c r="CL329" s="177"/>
      <c r="CM329" s="177"/>
      <c r="CN329" s="417"/>
      <c r="CO329" s="419"/>
      <c r="CP329" s="420"/>
      <c r="CQ329" s="421"/>
      <c r="CR329" s="421" t="str">
        <f t="shared" si="250"/>
        <v/>
      </c>
      <c r="CS329" s="421" t="str">
        <f t="shared" si="251"/>
        <v/>
      </c>
      <c r="CT329" s="421" t="str">
        <f t="shared" si="252"/>
        <v/>
      </c>
      <c r="CU329" s="421" t="str">
        <f t="shared" si="253"/>
        <v/>
      </c>
      <c r="CV329" s="421" t="str">
        <f t="shared" si="254"/>
        <v/>
      </c>
      <c r="CW329" s="429" t="str">
        <f t="shared" si="255"/>
        <v/>
      </c>
      <c r="CX329" s="449"/>
      <c r="CY329" s="417"/>
      <c r="CZ329" s="419"/>
      <c r="DA329" s="432"/>
      <c r="DB329" s="417"/>
      <c r="DC329" s="419"/>
      <c r="DD329" s="430" t="str">
        <f t="shared" si="256"/>
        <v/>
      </c>
      <c r="DE329" s="431" t="str">
        <f t="shared" si="257"/>
        <v/>
      </c>
      <c r="DF329" s="428" t="str">
        <f t="shared" si="258"/>
        <v/>
      </c>
      <c r="DG329" s="450"/>
      <c r="DH329" s="417"/>
      <c r="DI329" s="419"/>
      <c r="DJ329" s="432"/>
      <c r="DK329" s="417"/>
      <c r="DL329" s="419"/>
      <c r="DM329" s="432"/>
      <c r="DN329" s="417"/>
      <c r="DO329" s="419"/>
      <c r="DP329" s="430" t="str">
        <f t="shared" si="320"/>
        <v/>
      </c>
      <c r="DQ329" s="431" t="str">
        <f t="shared" si="321"/>
        <v/>
      </c>
      <c r="DR329" s="428" t="str">
        <f t="shared" si="322"/>
        <v/>
      </c>
      <c r="DS329" s="432"/>
      <c r="DT329" s="417"/>
      <c r="DU329" s="197"/>
      <c r="DV329" s="402"/>
      <c r="DW329" s="669" t="b">
        <f t="shared" si="301"/>
        <v>1</v>
      </c>
      <c r="DX329" s="663" t="b">
        <f t="shared" si="302"/>
        <v>1</v>
      </c>
      <c r="DY329" s="666" t="b">
        <f t="shared" si="303"/>
        <v>1</v>
      </c>
      <c r="DZ329" s="663" t="b">
        <f t="shared" si="304"/>
        <v>1</v>
      </c>
      <c r="EA329" s="663" t="b">
        <f t="shared" si="305"/>
        <v>1</v>
      </c>
      <c r="EB329" s="666" t="b">
        <f t="shared" si="306"/>
        <v>1</v>
      </c>
      <c r="EC329" s="663" t="b">
        <f t="shared" si="307"/>
        <v>1</v>
      </c>
      <c r="ED329" s="663" t="b">
        <f t="shared" si="323"/>
        <v>1</v>
      </c>
      <c r="EE329" s="666" t="b">
        <f t="shared" si="308"/>
        <v>1</v>
      </c>
      <c r="EF329" s="665" t="b">
        <f t="shared" si="309"/>
        <v>0</v>
      </c>
      <c r="EG329" s="663" t="b">
        <f t="shared" si="310"/>
        <v>0</v>
      </c>
      <c r="EH329" s="666" t="b">
        <f t="shared" si="311"/>
        <v>1</v>
      </c>
      <c r="EI329" s="663" t="b">
        <f t="shared" si="312"/>
        <v>0</v>
      </c>
      <c r="EJ329" s="663" t="b">
        <f t="shared" si="313"/>
        <v>0</v>
      </c>
      <c r="EK329" s="666" t="b">
        <f t="shared" si="314"/>
        <v>1</v>
      </c>
      <c r="EL329" s="663" t="b">
        <f t="shared" si="315"/>
        <v>0</v>
      </c>
      <c r="EM329" s="663" t="b">
        <f t="shared" si="324"/>
        <v>0</v>
      </c>
      <c r="EN329" s="666" t="b">
        <f t="shared" si="316"/>
        <v>1</v>
      </c>
      <c r="EO329" s="401"/>
    </row>
    <row r="330" spans="1:145">
      <c r="A330" s="537" t="s">
        <v>758</v>
      </c>
      <c r="B330" s="538" t="s">
        <v>823</v>
      </c>
      <c r="C330" s="539">
        <v>198543</v>
      </c>
      <c r="D330" s="540">
        <v>4</v>
      </c>
      <c r="E330" s="414">
        <v>1280</v>
      </c>
      <c r="F330" s="416">
        <v>1304</v>
      </c>
      <c r="G330" s="416">
        <v>1217</v>
      </c>
      <c r="H330" s="416">
        <v>1616</v>
      </c>
      <c r="I330" s="417">
        <v>1646</v>
      </c>
      <c r="J330" s="417">
        <v>1988</v>
      </c>
      <c r="K330" s="419">
        <v>1349</v>
      </c>
      <c r="L330" s="414">
        <v>517</v>
      </c>
      <c r="M330" s="416">
        <v>519</v>
      </c>
      <c r="N330" s="416">
        <v>799</v>
      </c>
      <c r="O330" s="448">
        <v>535</v>
      </c>
      <c r="P330" s="448">
        <v>763</v>
      </c>
      <c r="Q330" s="416">
        <v>734</v>
      </c>
      <c r="R330" s="416">
        <v>794</v>
      </c>
      <c r="S330" s="416">
        <v>760</v>
      </c>
      <c r="T330" s="416">
        <v>835</v>
      </c>
      <c r="U330" s="416">
        <v>823</v>
      </c>
      <c r="V330" s="417">
        <v>931</v>
      </c>
      <c r="W330" s="419">
        <v>579</v>
      </c>
      <c r="X330" s="414">
        <v>0</v>
      </c>
      <c r="Y330" s="416"/>
      <c r="Z330" s="416">
        <v>0</v>
      </c>
      <c r="AA330" s="448">
        <v>0</v>
      </c>
      <c r="AB330" s="448">
        <v>1</v>
      </c>
      <c r="AC330" s="416">
        <v>0</v>
      </c>
      <c r="AD330" s="541">
        <v>5</v>
      </c>
      <c r="AE330" s="416">
        <v>0</v>
      </c>
      <c r="AF330" s="416">
        <v>0</v>
      </c>
      <c r="AG330" s="416">
        <v>0</v>
      </c>
      <c r="AH330" s="417">
        <v>0</v>
      </c>
      <c r="AI330" s="419">
        <v>0</v>
      </c>
      <c r="AJ330" s="420">
        <f t="shared" si="235"/>
        <v>517</v>
      </c>
      <c r="AK330" s="421">
        <f t="shared" si="236"/>
        <v>519</v>
      </c>
      <c r="AL330" s="421">
        <f t="shared" si="237"/>
        <v>799</v>
      </c>
      <c r="AM330" s="421">
        <f t="shared" si="238"/>
        <v>535</v>
      </c>
      <c r="AN330" s="421">
        <f t="shared" si="239"/>
        <v>762</v>
      </c>
      <c r="AO330" s="421">
        <f t="shared" si="240"/>
        <v>734</v>
      </c>
      <c r="AP330" s="421">
        <f t="shared" si="241"/>
        <v>789</v>
      </c>
      <c r="AQ330" s="421">
        <f t="shared" si="242"/>
        <v>760</v>
      </c>
      <c r="AR330" s="421">
        <f t="shared" si="243"/>
        <v>835</v>
      </c>
      <c r="AS330" s="421">
        <f t="shared" si="244"/>
        <v>823</v>
      </c>
      <c r="AT330" s="421">
        <f t="shared" si="245"/>
        <v>931</v>
      </c>
      <c r="AU330" s="422">
        <f t="shared" si="246"/>
        <v>579</v>
      </c>
      <c r="AV330" s="423">
        <v>603</v>
      </c>
      <c r="AW330" s="417">
        <v>644</v>
      </c>
      <c r="AX330" s="419">
        <v>426</v>
      </c>
      <c r="AY330" s="414">
        <v>19</v>
      </c>
      <c r="AZ330" s="417">
        <v>37</v>
      </c>
      <c r="BA330" s="419">
        <v>33</v>
      </c>
      <c r="BB330" s="420">
        <f t="shared" si="247"/>
        <v>201</v>
      </c>
      <c r="BC330" s="421">
        <f t="shared" si="248"/>
        <v>250</v>
      </c>
      <c r="BD330" s="422">
        <f t="shared" si="249"/>
        <v>120</v>
      </c>
      <c r="BE330" s="176">
        <v>272</v>
      </c>
      <c r="BF330" s="417">
        <v>278</v>
      </c>
      <c r="BG330" s="419">
        <v>250</v>
      </c>
      <c r="BH330" s="178">
        <v>55</v>
      </c>
      <c r="BI330" s="417">
        <v>54</v>
      </c>
      <c r="BJ330" s="419">
        <v>57</v>
      </c>
      <c r="BK330" s="178">
        <v>103</v>
      </c>
      <c r="BL330" s="417">
        <v>105</v>
      </c>
      <c r="BM330" s="419">
        <v>120</v>
      </c>
      <c r="BN330" s="426">
        <f t="shared" si="317"/>
        <v>332</v>
      </c>
      <c r="BO330" s="427">
        <f t="shared" si="318"/>
        <v>297</v>
      </c>
      <c r="BP330" s="428">
        <f t="shared" si="319"/>
        <v>362</v>
      </c>
      <c r="BQ330" s="178">
        <v>229</v>
      </c>
      <c r="BR330" s="417">
        <v>207</v>
      </c>
      <c r="BS330" s="419">
        <v>357</v>
      </c>
      <c r="BT330" s="198"/>
      <c r="BU330" s="177"/>
      <c r="BV330" s="177"/>
      <c r="BW330" s="417"/>
      <c r="BX330" s="417"/>
      <c r="BY330" s="419"/>
      <c r="BZ330" s="178"/>
      <c r="CA330" s="177"/>
      <c r="CB330" s="177"/>
      <c r="CC330" s="177"/>
      <c r="CD330" s="177"/>
      <c r="CE330" s="177"/>
      <c r="CF330" s="417"/>
      <c r="CG330" s="419"/>
      <c r="CH330" s="178"/>
      <c r="CI330" s="177"/>
      <c r="CJ330" s="177"/>
      <c r="CK330" s="177"/>
      <c r="CL330" s="177"/>
      <c r="CM330" s="177"/>
      <c r="CN330" s="417"/>
      <c r="CO330" s="419"/>
      <c r="CP330" s="420"/>
      <c r="CQ330" s="421"/>
      <c r="CR330" s="421" t="str">
        <f t="shared" si="250"/>
        <v/>
      </c>
      <c r="CS330" s="421" t="str">
        <f t="shared" si="251"/>
        <v/>
      </c>
      <c r="CT330" s="421" t="str">
        <f t="shared" si="252"/>
        <v/>
      </c>
      <c r="CU330" s="421" t="str">
        <f t="shared" si="253"/>
        <v/>
      </c>
      <c r="CV330" s="421" t="str">
        <f t="shared" si="254"/>
        <v/>
      </c>
      <c r="CW330" s="429" t="str">
        <f t="shared" si="255"/>
        <v/>
      </c>
      <c r="CX330" s="449"/>
      <c r="CY330" s="417"/>
      <c r="CZ330" s="419"/>
      <c r="DA330" s="432"/>
      <c r="DB330" s="417"/>
      <c r="DC330" s="419"/>
      <c r="DD330" s="430" t="str">
        <f t="shared" si="256"/>
        <v/>
      </c>
      <c r="DE330" s="431" t="str">
        <f t="shared" si="257"/>
        <v/>
      </c>
      <c r="DF330" s="428" t="str">
        <f t="shared" si="258"/>
        <v/>
      </c>
      <c r="DG330" s="450"/>
      <c r="DH330" s="417"/>
      <c r="DI330" s="419"/>
      <c r="DJ330" s="432"/>
      <c r="DK330" s="417"/>
      <c r="DL330" s="419"/>
      <c r="DM330" s="432"/>
      <c r="DN330" s="417"/>
      <c r="DO330" s="419"/>
      <c r="DP330" s="430" t="str">
        <f t="shared" si="320"/>
        <v/>
      </c>
      <c r="DQ330" s="431" t="str">
        <f t="shared" si="321"/>
        <v/>
      </c>
      <c r="DR330" s="428" t="str">
        <f t="shared" si="322"/>
        <v/>
      </c>
      <c r="DS330" s="432"/>
      <c r="DT330" s="417"/>
      <c r="DU330" s="197"/>
      <c r="DV330" s="402"/>
      <c r="DW330" s="669" t="b">
        <f t="shared" si="301"/>
        <v>1</v>
      </c>
      <c r="DX330" s="663" t="b">
        <f t="shared" si="302"/>
        <v>1</v>
      </c>
      <c r="DY330" s="666" t="b">
        <f t="shared" si="303"/>
        <v>1</v>
      </c>
      <c r="DZ330" s="663" t="b">
        <f t="shared" si="304"/>
        <v>1</v>
      </c>
      <c r="EA330" s="663" t="b">
        <f t="shared" si="305"/>
        <v>1</v>
      </c>
      <c r="EB330" s="666" t="b">
        <f t="shared" si="306"/>
        <v>1</v>
      </c>
      <c r="EC330" s="663" t="b">
        <f t="shared" si="307"/>
        <v>1</v>
      </c>
      <c r="ED330" s="663" t="b">
        <f t="shared" si="323"/>
        <v>1</v>
      </c>
      <c r="EE330" s="666" t="b">
        <f t="shared" si="308"/>
        <v>1</v>
      </c>
      <c r="EF330" s="665" t="b">
        <f t="shared" si="309"/>
        <v>0</v>
      </c>
      <c r="EG330" s="663" t="b">
        <f t="shared" si="310"/>
        <v>0</v>
      </c>
      <c r="EH330" s="666" t="b">
        <f t="shared" si="311"/>
        <v>1</v>
      </c>
      <c r="EI330" s="663" t="b">
        <f t="shared" si="312"/>
        <v>0</v>
      </c>
      <c r="EJ330" s="663" t="b">
        <f t="shared" si="313"/>
        <v>0</v>
      </c>
      <c r="EK330" s="666" t="b">
        <f t="shared" si="314"/>
        <v>1</v>
      </c>
      <c r="EL330" s="663" t="b">
        <f t="shared" si="315"/>
        <v>0</v>
      </c>
      <c r="EM330" s="663" t="b">
        <f t="shared" si="324"/>
        <v>0</v>
      </c>
      <c r="EN330" s="666" t="b">
        <f t="shared" si="316"/>
        <v>1</v>
      </c>
      <c r="EO330" s="401"/>
    </row>
    <row r="331" spans="1:145">
      <c r="A331" s="537" t="s">
        <v>758</v>
      </c>
      <c r="B331" s="538" t="s">
        <v>824</v>
      </c>
      <c r="C331" s="539">
        <v>199281</v>
      </c>
      <c r="D331" s="540">
        <v>5</v>
      </c>
      <c r="E331" s="414">
        <v>1231</v>
      </c>
      <c r="F331" s="416">
        <v>1350</v>
      </c>
      <c r="G331" s="416">
        <v>1478</v>
      </c>
      <c r="H331" s="416">
        <v>1677</v>
      </c>
      <c r="I331" s="417">
        <v>1643</v>
      </c>
      <c r="J331" s="417">
        <v>1715</v>
      </c>
      <c r="K331" s="419">
        <v>1753</v>
      </c>
      <c r="L331" s="414">
        <v>480</v>
      </c>
      <c r="M331" s="416">
        <v>464</v>
      </c>
      <c r="N331" s="416">
        <v>475</v>
      </c>
      <c r="O331" s="448">
        <v>567</v>
      </c>
      <c r="P331" s="448">
        <v>688</v>
      </c>
      <c r="Q331" s="416">
        <v>710</v>
      </c>
      <c r="R331" s="416">
        <v>794</v>
      </c>
      <c r="S331" s="416">
        <v>741</v>
      </c>
      <c r="T331" s="416">
        <v>961</v>
      </c>
      <c r="U331" s="416">
        <v>929</v>
      </c>
      <c r="V331" s="417">
        <v>1101</v>
      </c>
      <c r="W331" s="419">
        <v>1057</v>
      </c>
      <c r="X331" s="414">
        <v>0</v>
      </c>
      <c r="Y331" s="416"/>
      <c r="Z331" s="416">
        <v>0</v>
      </c>
      <c r="AA331" s="448">
        <v>0</v>
      </c>
      <c r="AB331" s="448">
        <v>0</v>
      </c>
      <c r="AC331" s="416">
        <v>1</v>
      </c>
      <c r="AD331" s="541">
        <v>2</v>
      </c>
      <c r="AE331" s="416">
        <v>0</v>
      </c>
      <c r="AF331" s="416">
        <v>0</v>
      </c>
      <c r="AG331" s="416">
        <v>0</v>
      </c>
      <c r="AH331" s="417">
        <v>0</v>
      </c>
      <c r="AI331" s="419">
        <v>0</v>
      </c>
      <c r="AJ331" s="420">
        <f t="shared" si="235"/>
        <v>480</v>
      </c>
      <c r="AK331" s="421">
        <f t="shared" si="236"/>
        <v>464</v>
      </c>
      <c r="AL331" s="421">
        <f t="shared" si="237"/>
        <v>475</v>
      </c>
      <c r="AM331" s="421">
        <f t="shared" si="238"/>
        <v>567</v>
      </c>
      <c r="AN331" s="421">
        <f t="shared" si="239"/>
        <v>688</v>
      </c>
      <c r="AO331" s="421">
        <f t="shared" si="240"/>
        <v>709</v>
      </c>
      <c r="AP331" s="421">
        <f t="shared" si="241"/>
        <v>792</v>
      </c>
      <c r="AQ331" s="421">
        <f t="shared" si="242"/>
        <v>741</v>
      </c>
      <c r="AR331" s="421">
        <f t="shared" si="243"/>
        <v>961</v>
      </c>
      <c r="AS331" s="421">
        <f t="shared" si="244"/>
        <v>929</v>
      </c>
      <c r="AT331" s="421">
        <f t="shared" si="245"/>
        <v>1101</v>
      </c>
      <c r="AU331" s="422">
        <f t="shared" si="246"/>
        <v>1057</v>
      </c>
      <c r="AV331" s="423">
        <v>664</v>
      </c>
      <c r="AW331" s="417">
        <v>741</v>
      </c>
      <c r="AX331" s="419">
        <v>714</v>
      </c>
      <c r="AY331" s="414">
        <v>37</v>
      </c>
      <c r="AZ331" s="417">
        <v>48</v>
      </c>
      <c r="BA331" s="419">
        <v>48</v>
      </c>
      <c r="BB331" s="420">
        <f t="shared" si="247"/>
        <v>228</v>
      </c>
      <c r="BC331" s="421">
        <f t="shared" si="248"/>
        <v>312</v>
      </c>
      <c r="BD331" s="422">
        <f t="shared" si="249"/>
        <v>295</v>
      </c>
      <c r="BE331" s="176">
        <v>234</v>
      </c>
      <c r="BF331" s="417">
        <v>238</v>
      </c>
      <c r="BG331" s="419">
        <v>271</v>
      </c>
      <c r="BH331" s="178">
        <v>39</v>
      </c>
      <c r="BI331" s="417">
        <v>30</v>
      </c>
      <c r="BJ331" s="419">
        <v>36</v>
      </c>
      <c r="BK331" s="178">
        <v>169</v>
      </c>
      <c r="BL331" s="417">
        <v>208</v>
      </c>
      <c r="BM331" s="419">
        <v>216</v>
      </c>
      <c r="BN331" s="426">
        <f t="shared" si="317"/>
        <v>246</v>
      </c>
      <c r="BO331" s="427">
        <f t="shared" si="318"/>
        <v>233</v>
      </c>
      <c r="BP331" s="428">
        <f t="shared" si="319"/>
        <v>269</v>
      </c>
      <c r="BQ331" s="178">
        <v>204</v>
      </c>
      <c r="BR331" s="417">
        <v>211</v>
      </c>
      <c r="BS331" s="419">
        <v>185</v>
      </c>
      <c r="BT331" s="198"/>
      <c r="BU331" s="177"/>
      <c r="BV331" s="177"/>
      <c r="BW331" s="417"/>
      <c r="BX331" s="417"/>
      <c r="BY331" s="419"/>
      <c r="BZ331" s="178"/>
      <c r="CA331" s="177"/>
      <c r="CB331" s="177"/>
      <c r="CC331" s="177"/>
      <c r="CD331" s="177"/>
      <c r="CE331" s="177"/>
      <c r="CF331" s="417"/>
      <c r="CG331" s="419"/>
      <c r="CH331" s="178"/>
      <c r="CI331" s="177"/>
      <c r="CJ331" s="177"/>
      <c r="CK331" s="177"/>
      <c r="CL331" s="177"/>
      <c r="CM331" s="177"/>
      <c r="CN331" s="417"/>
      <c r="CO331" s="419"/>
      <c r="CP331" s="420"/>
      <c r="CQ331" s="421"/>
      <c r="CR331" s="421" t="str">
        <f t="shared" si="250"/>
        <v/>
      </c>
      <c r="CS331" s="421" t="str">
        <f t="shared" si="251"/>
        <v/>
      </c>
      <c r="CT331" s="421" t="str">
        <f t="shared" si="252"/>
        <v/>
      </c>
      <c r="CU331" s="421" t="str">
        <f t="shared" si="253"/>
        <v/>
      </c>
      <c r="CV331" s="421" t="str">
        <f t="shared" si="254"/>
        <v/>
      </c>
      <c r="CW331" s="429" t="str">
        <f t="shared" si="255"/>
        <v/>
      </c>
      <c r="CX331" s="449"/>
      <c r="CY331" s="417"/>
      <c r="CZ331" s="419"/>
      <c r="DA331" s="432"/>
      <c r="DB331" s="417"/>
      <c r="DC331" s="419"/>
      <c r="DD331" s="430" t="str">
        <f t="shared" si="256"/>
        <v/>
      </c>
      <c r="DE331" s="431" t="str">
        <f t="shared" si="257"/>
        <v/>
      </c>
      <c r="DF331" s="428" t="str">
        <f t="shared" si="258"/>
        <v/>
      </c>
      <c r="DG331" s="450"/>
      <c r="DH331" s="417"/>
      <c r="DI331" s="419"/>
      <c r="DJ331" s="432"/>
      <c r="DK331" s="417"/>
      <c r="DL331" s="419"/>
      <c r="DM331" s="432"/>
      <c r="DN331" s="417"/>
      <c r="DO331" s="419"/>
      <c r="DP331" s="430" t="str">
        <f t="shared" si="320"/>
        <v/>
      </c>
      <c r="DQ331" s="431" t="str">
        <f t="shared" si="321"/>
        <v/>
      </c>
      <c r="DR331" s="428" t="str">
        <f t="shared" si="322"/>
        <v/>
      </c>
      <c r="DS331" s="432"/>
      <c r="DT331" s="417"/>
      <c r="DU331" s="197"/>
      <c r="DV331" s="402"/>
      <c r="DW331" s="669" t="b">
        <f t="shared" si="301"/>
        <v>1</v>
      </c>
      <c r="DX331" s="663" t="b">
        <f t="shared" si="302"/>
        <v>1</v>
      </c>
      <c r="DY331" s="666" t="b">
        <f t="shared" si="303"/>
        <v>1</v>
      </c>
      <c r="DZ331" s="663" t="b">
        <f t="shared" si="304"/>
        <v>1</v>
      </c>
      <c r="EA331" s="663" t="b">
        <f t="shared" si="305"/>
        <v>1</v>
      </c>
      <c r="EB331" s="666" t="b">
        <f t="shared" si="306"/>
        <v>1</v>
      </c>
      <c r="EC331" s="663" t="b">
        <f t="shared" si="307"/>
        <v>1</v>
      </c>
      <c r="ED331" s="663" t="b">
        <f t="shared" si="323"/>
        <v>1</v>
      </c>
      <c r="EE331" s="666" t="b">
        <f t="shared" si="308"/>
        <v>1</v>
      </c>
      <c r="EF331" s="665" t="b">
        <f t="shared" si="309"/>
        <v>0</v>
      </c>
      <c r="EG331" s="663" t="b">
        <f t="shared" si="310"/>
        <v>0</v>
      </c>
      <c r="EH331" s="666" t="b">
        <f t="shared" si="311"/>
        <v>1</v>
      </c>
      <c r="EI331" s="663" t="b">
        <f t="shared" si="312"/>
        <v>0</v>
      </c>
      <c r="EJ331" s="663" t="b">
        <f t="shared" si="313"/>
        <v>0</v>
      </c>
      <c r="EK331" s="666" t="b">
        <f t="shared" si="314"/>
        <v>1</v>
      </c>
      <c r="EL331" s="663" t="b">
        <f t="shared" si="315"/>
        <v>0</v>
      </c>
      <c r="EM331" s="663" t="b">
        <f t="shared" si="324"/>
        <v>0</v>
      </c>
      <c r="EN331" s="666" t="b">
        <f t="shared" si="316"/>
        <v>1</v>
      </c>
      <c r="EO331" s="401"/>
    </row>
    <row r="332" spans="1:145">
      <c r="A332" s="537" t="s">
        <v>758</v>
      </c>
      <c r="B332" s="538" t="s">
        <v>825</v>
      </c>
      <c r="C332" s="539">
        <v>199999</v>
      </c>
      <c r="D332" s="540">
        <v>5</v>
      </c>
      <c r="E332" s="414">
        <v>1113</v>
      </c>
      <c r="F332" s="416">
        <v>1290</v>
      </c>
      <c r="G332" s="416">
        <v>1495</v>
      </c>
      <c r="H332" s="416">
        <v>1579</v>
      </c>
      <c r="I332" s="417">
        <v>1418</v>
      </c>
      <c r="J332" s="417">
        <v>1608</v>
      </c>
      <c r="K332" s="419">
        <v>1935</v>
      </c>
      <c r="L332" s="414">
        <v>485</v>
      </c>
      <c r="M332" s="416">
        <v>524</v>
      </c>
      <c r="N332" s="416">
        <v>476</v>
      </c>
      <c r="O332" s="448">
        <v>499</v>
      </c>
      <c r="P332" s="448">
        <v>614</v>
      </c>
      <c r="Q332" s="416">
        <v>670</v>
      </c>
      <c r="R332" s="416">
        <v>883</v>
      </c>
      <c r="S332" s="416">
        <v>891</v>
      </c>
      <c r="T332" s="416">
        <v>1050</v>
      </c>
      <c r="U332" s="416">
        <v>976</v>
      </c>
      <c r="V332" s="417">
        <v>962</v>
      </c>
      <c r="W332" s="419">
        <v>1353</v>
      </c>
      <c r="X332" s="414">
        <v>0</v>
      </c>
      <c r="Y332" s="416"/>
      <c r="Z332" s="416">
        <v>0</v>
      </c>
      <c r="AA332" s="448">
        <v>0</v>
      </c>
      <c r="AB332" s="448">
        <v>0</v>
      </c>
      <c r="AC332" s="416">
        <v>0</v>
      </c>
      <c r="AD332" s="541">
        <v>0</v>
      </c>
      <c r="AE332" s="416">
        <v>0</v>
      </c>
      <c r="AF332" s="416">
        <v>0</v>
      </c>
      <c r="AG332" s="416">
        <v>0</v>
      </c>
      <c r="AH332" s="417">
        <v>0</v>
      </c>
      <c r="AI332" s="419">
        <v>0</v>
      </c>
      <c r="AJ332" s="420">
        <f t="shared" si="235"/>
        <v>485</v>
      </c>
      <c r="AK332" s="421">
        <f t="shared" si="236"/>
        <v>524</v>
      </c>
      <c r="AL332" s="421">
        <f t="shared" si="237"/>
        <v>476</v>
      </c>
      <c r="AM332" s="421">
        <f t="shared" si="238"/>
        <v>499</v>
      </c>
      <c r="AN332" s="421">
        <f t="shared" si="239"/>
        <v>614</v>
      </c>
      <c r="AO332" s="421">
        <f t="shared" si="240"/>
        <v>670</v>
      </c>
      <c r="AP332" s="421">
        <f t="shared" si="241"/>
        <v>883</v>
      </c>
      <c r="AQ332" s="421">
        <f t="shared" si="242"/>
        <v>891</v>
      </c>
      <c r="AR332" s="421">
        <f t="shared" si="243"/>
        <v>1050</v>
      </c>
      <c r="AS332" s="421">
        <f t="shared" si="244"/>
        <v>976</v>
      </c>
      <c r="AT332" s="421">
        <f t="shared" si="245"/>
        <v>962</v>
      </c>
      <c r="AU332" s="422">
        <f t="shared" si="246"/>
        <v>1353</v>
      </c>
      <c r="AV332" s="423">
        <v>664</v>
      </c>
      <c r="AW332" s="417">
        <v>706</v>
      </c>
      <c r="AX332" s="419">
        <v>1053</v>
      </c>
      <c r="AY332" s="414">
        <v>31</v>
      </c>
      <c r="AZ332" s="417">
        <v>32</v>
      </c>
      <c r="BA332" s="419">
        <v>46</v>
      </c>
      <c r="BB332" s="420">
        <f t="shared" si="247"/>
        <v>281</v>
      </c>
      <c r="BC332" s="421">
        <f t="shared" si="248"/>
        <v>224</v>
      </c>
      <c r="BD332" s="422">
        <f t="shared" si="249"/>
        <v>254</v>
      </c>
      <c r="BE332" s="176">
        <v>277</v>
      </c>
      <c r="BF332" s="417">
        <v>263</v>
      </c>
      <c r="BG332" s="419">
        <v>322</v>
      </c>
      <c r="BH332" s="178">
        <v>37</v>
      </c>
      <c r="BI332" s="417">
        <v>28</v>
      </c>
      <c r="BJ332" s="419">
        <v>56</v>
      </c>
      <c r="BK332" s="178">
        <v>76</v>
      </c>
      <c r="BL332" s="417">
        <v>107</v>
      </c>
      <c r="BM332" s="419">
        <v>134</v>
      </c>
      <c r="BN332" s="426">
        <f t="shared" si="317"/>
        <v>224</v>
      </c>
      <c r="BO332" s="427">
        <f t="shared" si="318"/>
        <v>272</v>
      </c>
      <c r="BP332" s="428">
        <f t="shared" si="319"/>
        <v>371</v>
      </c>
      <c r="BQ332" s="178">
        <v>242</v>
      </c>
      <c r="BR332" s="417">
        <v>242</v>
      </c>
      <c r="BS332" s="419">
        <v>247</v>
      </c>
      <c r="BT332" s="198"/>
      <c r="BU332" s="177"/>
      <c r="BV332" s="177"/>
      <c r="BW332" s="417"/>
      <c r="BX332" s="417"/>
      <c r="BY332" s="419"/>
      <c r="BZ332" s="178"/>
      <c r="CA332" s="177"/>
      <c r="CB332" s="177"/>
      <c r="CC332" s="177"/>
      <c r="CD332" s="177"/>
      <c r="CE332" s="177"/>
      <c r="CF332" s="417"/>
      <c r="CG332" s="419"/>
      <c r="CH332" s="178"/>
      <c r="CI332" s="177"/>
      <c r="CJ332" s="177"/>
      <c r="CK332" s="177"/>
      <c r="CL332" s="177"/>
      <c r="CM332" s="177"/>
      <c r="CN332" s="417"/>
      <c r="CO332" s="419"/>
      <c r="CP332" s="420"/>
      <c r="CQ332" s="421"/>
      <c r="CR332" s="421" t="str">
        <f t="shared" si="250"/>
        <v/>
      </c>
      <c r="CS332" s="421" t="str">
        <f t="shared" si="251"/>
        <v/>
      </c>
      <c r="CT332" s="421" t="str">
        <f t="shared" si="252"/>
        <v/>
      </c>
      <c r="CU332" s="421" t="str">
        <f t="shared" si="253"/>
        <v/>
      </c>
      <c r="CV332" s="421" t="str">
        <f t="shared" si="254"/>
        <v/>
      </c>
      <c r="CW332" s="429" t="str">
        <f t="shared" si="255"/>
        <v/>
      </c>
      <c r="CX332" s="449"/>
      <c r="CY332" s="417"/>
      <c r="CZ332" s="419"/>
      <c r="DA332" s="432"/>
      <c r="DB332" s="417"/>
      <c r="DC332" s="419"/>
      <c r="DD332" s="430" t="str">
        <f t="shared" si="256"/>
        <v/>
      </c>
      <c r="DE332" s="431" t="str">
        <f t="shared" si="257"/>
        <v/>
      </c>
      <c r="DF332" s="428" t="str">
        <f t="shared" si="258"/>
        <v/>
      </c>
      <c r="DG332" s="450"/>
      <c r="DH332" s="417"/>
      <c r="DI332" s="419"/>
      <c r="DJ332" s="432"/>
      <c r="DK332" s="417"/>
      <c r="DL332" s="419"/>
      <c r="DM332" s="432"/>
      <c r="DN332" s="417"/>
      <c r="DO332" s="419"/>
      <c r="DP332" s="430" t="str">
        <f t="shared" si="320"/>
        <v/>
      </c>
      <c r="DQ332" s="431" t="str">
        <f t="shared" si="321"/>
        <v/>
      </c>
      <c r="DR332" s="428" t="str">
        <f t="shared" si="322"/>
        <v/>
      </c>
      <c r="DS332" s="432"/>
      <c r="DT332" s="417"/>
      <c r="DU332" s="197"/>
      <c r="DV332" s="402"/>
      <c r="DW332" s="669" t="b">
        <f t="shared" si="301"/>
        <v>1</v>
      </c>
      <c r="DX332" s="663" t="b">
        <f t="shared" si="302"/>
        <v>1</v>
      </c>
      <c r="DY332" s="666" t="b">
        <f t="shared" si="303"/>
        <v>1</v>
      </c>
      <c r="DZ332" s="663" t="b">
        <f t="shared" si="304"/>
        <v>1</v>
      </c>
      <c r="EA332" s="663" t="b">
        <f t="shared" si="305"/>
        <v>1</v>
      </c>
      <c r="EB332" s="666" t="b">
        <f t="shared" si="306"/>
        <v>1</v>
      </c>
      <c r="EC332" s="663" t="b">
        <f t="shared" si="307"/>
        <v>1</v>
      </c>
      <c r="ED332" s="663" t="b">
        <f t="shared" si="323"/>
        <v>1</v>
      </c>
      <c r="EE332" s="666" t="b">
        <f t="shared" si="308"/>
        <v>1</v>
      </c>
      <c r="EF332" s="665" t="b">
        <f t="shared" si="309"/>
        <v>0</v>
      </c>
      <c r="EG332" s="663" t="b">
        <f t="shared" si="310"/>
        <v>0</v>
      </c>
      <c r="EH332" s="666" t="b">
        <f t="shared" si="311"/>
        <v>1</v>
      </c>
      <c r="EI332" s="663" t="b">
        <f t="shared" si="312"/>
        <v>0</v>
      </c>
      <c r="EJ332" s="663" t="b">
        <f t="shared" si="313"/>
        <v>0</v>
      </c>
      <c r="EK332" s="666" t="b">
        <f t="shared" si="314"/>
        <v>1</v>
      </c>
      <c r="EL332" s="663" t="b">
        <f t="shared" si="315"/>
        <v>0</v>
      </c>
      <c r="EM332" s="663" t="b">
        <f t="shared" si="324"/>
        <v>0</v>
      </c>
      <c r="EN332" s="666" t="b">
        <f t="shared" si="316"/>
        <v>1</v>
      </c>
      <c r="EO332" s="401"/>
    </row>
    <row r="333" spans="1:145">
      <c r="A333" s="537" t="s">
        <v>758</v>
      </c>
      <c r="B333" s="538" t="s">
        <v>826</v>
      </c>
      <c r="C333" s="539">
        <v>198507</v>
      </c>
      <c r="D333" s="540">
        <v>6</v>
      </c>
      <c r="E333" s="414">
        <v>669</v>
      </c>
      <c r="F333" s="416">
        <v>666</v>
      </c>
      <c r="G333" s="416">
        <v>804</v>
      </c>
      <c r="H333" s="416">
        <v>779</v>
      </c>
      <c r="I333" s="417">
        <v>768</v>
      </c>
      <c r="J333" s="417">
        <v>879</v>
      </c>
      <c r="K333" s="419">
        <v>864</v>
      </c>
      <c r="L333" s="414">
        <v>424</v>
      </c>
      <c r="M333" s="416">
        <v>377</v>
      </c>
      <c r="N333" s="416">
        <v>402</v>
      </c>
      <c r="O333" s="448">
        <v>440</v>
      </c>
      <c r="P333" s="448">
        <v>363</v>
      </c>
      <c r="Q333" s="416">
        <v>458</v>
      </c>
      <c r="R333" s="416">
        <v>459</v>
      </c>
      <c r="S333" s="416">
        <v>558</v>
      </c>
      <c r="T333" s="416">
        <v>556</v>
      </c>
      <c r="U333" s="416">
        <v>534</v>
      </c>
      <c r="V333" s="417">
        <v>644</v>
      </c>
      <c r="W333" s="419">
        <v>636</v>
      </c>
      <c r="X333" s="414">
        <v>0</v>
      </c>
      <c r="Y333" s="416"/>
      <c r="Z333" s="416">
        <v>0</v>
      </c>
      <c r="AA333" s="448">
        <v>0</v>
      </c>
      <c r="AB333" s="448">
        <v>0</v>
      </c>
      <c r="AC333" s="416">
        <v>0</v>
      </c>
      <c r="AD333" s="541">
        <v>0</v>
      </c>
      <c r="AE333" s="416">
        <v>0</v>
      </c>
      <c r="AF333" s="416">
        <v>0</v>
      </c>
      <c r="AG333" s="416">
        <v>0</v>
      </c>
      <c r="AH333" s="417">
        <v>0</v>
      </c>
      <c r="AI333" s="419">
        <v>0</v>
      </c>
      <c r="AJ333" s="420">
        <f t="shared" si="235"/>
        <v>424</v>
      </c>
      <c r="AK333" s="421">
        <f t="shared" si="236"/>
        <v>377</v>
      </c>
      <c r="AL333" s="421">
        <f t="shared" si="237"/>
        <v>402</v>
      </c>
      <c r="AM333" s="421">
        <f t="shared" si="238"/>
        <v>440</v>
      </c>
      <c r="AN333" s="421">
        <f t="shared" si="239"/>
        <v>363</v>
      </c>
      <c r="AO333" s="421">
        <f t="shared" si="240"/>
        <v>458</v>
      </c>
      <c r="AP333" s="421">
        <f t="shared" si="241"/>
        <v>459</v>
      </c>
      <c r="AQ333" s="421">
        <f t="shared" si="242"/>
        <v>558</v>
      </c>
      <c r="AR333" s="421">
        <f t="shared" si="243"/>
        <v>556</v>
      </c>
      <c r="AS333" s="421">
        <f t="shared" si="244"/>
        <v>534</v>
      </c>
      <c r="AT333" s="421">
        <f t="shared" si="245"/>
        <v>644</v>
      </c>
      <c r="AU333" s="422">
        <f t="shared" si="246"/>
        <v>636</v>
      </c>
      <c r="AV333" s="423">
        <v>424</v>
      </c>
      <c r="AW333" s="417">
        <v>494</v>
      </c>
      <c r="AX333" s="419">
        <v>485</v>
      </c>
      <c r="AY333" s="414">
        <v>9</v>
      </c>
      <c r="AZ333" s="417">
        <v>24</v>
      </c>
      <c r="BA333" s="419">
        <v>19</v>
      </c>
      <c r="BB333" s="420">
        <f t="shared" si="247"/>
        <v>101</v>
      </c>
      <c r="BC333" s="421">
        <f t="shared" si="248"/>
        <v>126</v>
      </c>
      <c r="BD333" s="422">
        <f t="shared" si="249"/>
        <v>132</v>
      </c>
      <c r="BE333" s="176">
        <v>184</v>
      </c>
      <c r="BF333" s="417">
        <v>196</v>
      </c>
      <c r="BG333" s="419">
        <v>210</v>
      </c>
      <c r="BH333" s="178">
        <v>9</v>
      </c>
      <c r="BI333" s="417">
        <v>21</v>
      </c>
      <c r="BJ333" s="419">
        <v>14</v>
      </c>
      <c r="BK333" s="178">
        <v>36</v>
      </c>
      <c r="BL333" s="417">
        <v>68</v>
      </c>
      <c r="BM333" s="419">
        <v>63</v>
      </c>
      <c r="BN333" s="426">
        <f t="shared" si="317"/>
        <v>134</v>
      </c>
      <c r="BO333" s="427">
        <f t="shared" si="318"/>
        <v>173</v>
      </c>
      <c r="BP333" s="428">
        <f t="shared" si="319"/>
        <v>172</v>
      </c>
      <c r="BQ333" s="178">
        <v>232</v>
      </c>
      <c r="BR333" s="417">
        <v>183</v>
      </c>
      <c r="BS333" s="419">
        <v>210</v>
      </c>
      <c r="BT333" s="178"/>
      <c r="BU333" s="177"/>
      <c r="BV333" s="177"/>
      <c r="BW333" s="417"/>
      <c r="BX333" s="417"/>
      <c r="BY333" s="419"/>
      <c r="BZ333" s="178"/>
      <c r="CA333" s="177"/>
      <c r="CB333" s="177"/>
      <c r="CC333" s="177"/>
      <c r="CD333" s="177"/>
      <c r="CE333" s="177"/>
      <c r="CF333" s="417"/>
      <c r="CG333" s="419"/>
      <c r="CH333" s="178"/>
      <c r="CI333" s="177"/>
      <c r="CJ333" s="177"/>
      <c r="CK333" s="177"/>
      <c r="CL333" s="177"/>
      <c r="CM333" s="177"/>
      <c r="CN333" s="417"/>
      <c r="CO333" s="419"/>
      <c r="CP333" s="420"/>
      <c r="CQ333" s="421"/>
      <c r="CR333" s="421" t="str">
        <f t="shared" si="250"/>
        <v/>
      </c>
      <c r="CS333" s="421" t="str">
        <f t="shared" si="251"/>
        <v/>
      </c>
      <c r="CT333" s="421" t="str">
        <f t="shared" si="252"/>
        <v/>
      </c>
      <c r="CU333" s="421" t="str">
        <f t="shared" si="253"/>
        <v/>
      </c>
      <c r="CV333" s="421" t="str">
        <f t="shared" si="254"/>
        <v/>
      </c>
      <c r="CW333" s="429" t="str">
        <f t="shared" si="255"/>
        <v/>
      </c>
      <c r="CX333" s="449"/>
      <c r="CY333" s="417"/>
      <c r="CZ333" s="419"/>
      <c r="DA333" s="432"/>
      <c r="DB333" s="417"/>
      <c r="DC333" s="419"/>
      <c r="DD333" s="430" t="str">
        <f t="shared" si="256"/>
        <v/>
      </c>
      <c r="DE333" s="431" t="str">
        <f t="shared" si="257"/>
        <v/>
      </c>
      <c r="DF333" s="428" t="str">
        <f t="shared" si="258"/>
        <v/>
      </c>
      <c r="DG333" s="450"/>
      <c r="DH333" s="417"/>
      <c r="DI333" s="419"/>
      <c r="DJ333" s="432"/>
      <c r="DK333" s="417"/>
      <c r="DL333" s="419"/>
      <c r="DM333" s="432"/>
      <c r="DN333" s="417"/>
      <c r="DO333" s="419"/>
      <c r="DP333" s="430" t="str">
        <f t="shared" si="320"/>
        <v/>
      </c>
      <c r="DQ333" s="431" t="str">
        <f t="shared" si="321"/>
        <v/>
      </c>
      <c r="DR333" s="428" t="str">
        <f t="shared" si="322"/>
        <v/>
      </c>
      <c r="DS333" s="432"/>
      <c r="DT333" s="417"/>
      <c r="DU333" s="197"/>
      <c r="DV333" s="402"/>
      <c r="DW333" s="669" t="b">
        <f t="shared" si="301"/>
        <v>1</v>
      </c>
      <c r="DX333" s="663" t="b">
        <f t="shared" si="302"/>
        <v>1</v>
      </c>
      <c r="DY333" s="666" t="b">
        <f t="shared" si="303"/>
        <v>1</v>
      </c>
      <c r="DZ333" s="663" t="b">
        <f t="shared" si="304"/>
        <v>1</v>
      </c>
      <c r="EA333" s="663" t="b">
        <f t="shared" si="305"/>
        <v>1</v>
      </c>
      <c r="EB333" s="666" t="b">
        <f t="shared" si="306"/>
        <v>1</v>
      </c>
      <c r="EC333" s="663" t="b">
        <f t="shared" si="307"/>
        <v>1</v>
      </c>
      <c r="ED333" s="663" t="b">
        <f t="shared" si="323"/>
        <v>1</v>
      </c>
      <c r="EE333" s="666" t="b">
        <f t="shared" si="308"/>
        <v>1</v>
      </c>
      <c r="EF333" s="665" t="b">
        <f t="shared" si="309"/>
        <v>0</v>
      </c>
      <c r="EG333" s="663" t="b">
        <f t="shared" si="310"/>
        <v>0</v>
      </c>
      <c r="EH333" s="666" t="b">
        <f t="shared" si="311"/>
        <v>1</v>
      </c>
      <c r="EI333" s="663" t="b">
        <f t="shared" si="312"/>
        <v>0</v>
      </c>
      <c r="EJ333" s="663" t="b">
        <f t="shared" si="313"/>
        <v>0</v>
      </c>
      <c r="EK333" s="666" t="b">
        <f t="shared" si="314"/>
        <v>1</v>
      </c>
      <c r="EL333" s="663" t="b">
        <f t="shared" si="315"/>
        <v>0</v>
      </c>
      <c r="EM333" s="663" t="b">
        <f t="shared" si="324"/>
        <v>0</v>
      </c>
      <c r="EN333" s="666" t="b">
        <f t="shared" si="316"/>
        <v>1</v>
      </c>
      <c r="EO333" s="401"/>
    </row>
    <row r="334" spans="1:145">
      <c r="A334" s="537" t="s">
        <v>758</v>
      </c>
      <c r="B334" s="538" t="s">
        <v>827</v>
      </c>
      <c r="C334" s="539">
        <v>199111</v>
      </c>
      <c r="D334" s="540">
        <v>6</v>
      </c>
      <c r="E334" s="414">
        <v>812</v>
      </c>
      <c r="F334" s="416">
        <v>903</v>
      </c>
      <c r="G334" s="416">
        <v>934</v>
      </c>
      <c r="H334" s="416">
        <v>760</v>
      </c>
      <c r="I334" s="417">
        <v>877</v>
      </c>
      <c r="J334" s="417">
        <v>863</v>
      </c>
      <c r="K334" s="419">
        <v>883</v>
      </c>
      <c r="L334" s="414">
        <v>470</v>
      </c>
      <c r="M334" s="416">
        <v>474</v>
      </c>
      <c r="N334" s="416">
        <v>456</v>
      </c>
      <c r="O334" s="448">
        <v>495</v>
      </c>
      <c r="P334" s="448">
        <v>446</v>
      </c>
      <c r="Q334" s="416">
        <v>423</v>
      </c>
      <c r="R334" s="416">
        <v>593</v>
      </c>
      <c r="S334" s="416">
        <v>698</v>
      </c>
      <c r="T334" s="416">
        <v>471</v>
      </c>
      <c r="U334" s="416">
        <v>569</v>
      </c>
      <c r="V334" s="417">
        <v>572</v>
      </c>
      <c r="W334" s="419">
        <v>586</v>
      </c>
      <c r="X334" s="414">
        <v>0</v>
      </c>
      <c r="Y334" s="416"/>
      <c r="Z334" s="416">
        <v>0</v>
      </c>
      <c r="AA334" s="448">
        <v>0</v>
      </c>
      <c r="AB334" s="448">
        <v>1</v>
      </c>
      <c r="AC334" s="416">
        <v>2</v>
      </c>
      <c r="AD334" s="541">
        <v>3</v>
      </c>
      <c r="AE334" s="416">
        <v>0</v>
      </c>
      <c r="AF334" s="416">
        <v>0</v>
      </c>
      <c r="AG334" s="416">
        <v>0</v>
      </c>
      <c r="AH334" s="417">
        <v>0</v>
      </c>
      <c r="AI334" s="419">
        <v>0</v>
      </c>
      <c r="AJ334" s="420">
        <f t="shared" si="235"/>
        <v>470</v>
      </c>
      <c r="AK334" s="421">
        <f t="shared" si="236"/>
        <v>474</v>
      </c>
      <c r="AL334" s="421">
        <f t="shared" si="237"/>
        <v>456</v>
      </c>
      <c r="AM334" s="421">
        <f t="shared" si="238"/>
        <v>495</v>
      </c>
      <c r="AN334" s="421">
        <f t="shared" si="239"/>
        <v>445</v>
      </c>
      <c r="AO334" s="421">
        <f t="shared" si="240"/>
        <v>421</v>
      </c>
      <c r="AP334" s="421">
        <f t="shared" si="241"/>
        <v>590</v>
      </c>
      <c r="AQ334" s="421">
        <f t="shared" si="242"/>
        <v>698</v>
      </c>
      <c r="AR334" s="421">
        <f t="shared" si="243"/>
        <v>471</v>
      </c>
      <c r="AS334" s="421">
        <f t="shared" si="244"/>
        <v>569</v>
      </c>
      <c r="AT334" s="421">
        <f t="shared" si="245"/>
        <v>572</v>
      </c>
      <c r="AU334" s="422">
        <f t="shared" si="246"/>
        <v>586</v>
      </c>
      <c r="AV334" s="423">
        <v>434</v>
      </c>
      <c r="AW334" s="417">
        <v>449</v>
      </c>
      <c r="AX334" s="419">
        <v>480</v>
      </c>
      <c r="AY334" s="414">
        <v>21</v>
      </c>
      <c r="AZ334" s="417">
        <v>29</v>
      </c>
      <c r="BA334" s="419">
        <v>24</v>
      </c>
      <c r="BB334" s="420">
        <f t="shared" si="247"/>
        <v>114</v>
      </c>
      <c r="BC334" s="421">
        <f t="shared" si="248"/>
        <v>94</v>
      </c>
      <c r="BD334" s="422">
        <f t="shared" si="249"/>
        <v>82</v>
      </c>
      <c r="BE334" s="176">
        <v>240</v>
      </c>
      <c r="BF334" s="417">
        <v>252</v>
      </c>
      <c r="BG334" s="419">
        <v>348</v>
      </c>
      <c r="BH334" s="178">
        <v>19</v>
      </c>
      <c r="BI334" s="417">
        <v>10</v>
      </c>
      <c r="BJ334" s="419">
        <v>17</v>
      </c>
      <c r="BK334" s="178">
        <v>85</v>
      </c>
      <c r="BL334" s="417">
        <v>75</v>
      </c>
      <c r="BM334" s="419">
        <v>112</v>
      </c>
      <c r="BN334" s="426">
        <f t="shared" si="317"/>
        <v>101</v>
      </c>
      <c r="BO334" s="427">
        <f t="shared" si="318"/>
        <v>84</v>
      </c>
      <c r="BP334" s="428">
        <f t="shared" si="319"/>
        <v>113</v>
      </c>
      <c r="BQ334" s="178">
        <v>255</v>
      </c>
      <c r="BR334" s="417">
        <v>258</v>
      </c>
      <c r="BS334" s="419">
        <v>252</v>
      </c>
      <c r="BT334" s="198"/>
      <c r="BU334" s="177"/>
      <c r="BV334" s="177"/>
      <c r="BW334" s="417"/>
      <c r="BX334" s="417"/>
      <c r="BY334" s="419"/>
      <c r="BZ334" s="178"/>
      <c r="CA334" s="177"/>
      <c r="CB334" s="177"/>
      <c r="CC334" s="177"/>
      <c r="CD334" s="177"/>
      <c r="CE334" s="177"/>
      <c r="CF334" s="417"/>
      <c r="CG334" s="419"/>
      <c r="CH334" s="178"/>
      <c r="CI334" s="177"/>
      <c r="CJ334" s="177"/>
      <c r="CK334" s="177"/>
      <c r="CL334" s="177"/>
      <c r="CM334" s="177"/>
      <c r="CN334" s="417"/>
      <c r="CO334" s="419"/>
      <c r="CP334" s="420"/>
      <c r="CQ334" s="421"/>
      <c r="CR334" s="421" t="str">
        <f t="shared" si="250"/>
        <v/>
      </c>
      <c r="CS334" s="421" t="str">
        <f t="shared" si="251"/>
        <v/>
      </c>
      <c r="CT334" s="421" t="str">
        <f t="shared" si="252"/>
        <v/>
      </c>
      <c r="CU334" s="421" t="str">
        <f t="shared" si="253"/>
        <v/>
      </c>
      <c r="CV334" s="421" t="str">
        <f t="shared" si="254"/>
        <v/>
      </c>
      <c r="CW334" s="429" t="str">
        <f t="shared" si="255"/>
        <v/>
      </c>
      <c r="CX334" s="449"/>
      <c r="CY334" s="417"/>
      <c r="CZ334" s="419"/>
      <c r="DA334" s="432"/>
      <c r="DB334" s="417"/>
      <c r="DC334" s="419"/>
      <c r="DD334" s="430" t="str">
        <f t="shared" si="256"/>
        <v/>
      </c>
      <c r="DE334" s="431" t="str">
        <f t="shared" si="257"/>
        <v/>
      </c>
      <c r="DF334" s="428" t="str">
        <f t="shared" si="258"/>
        <v/>
      </c>
      <c r="DG334" s="450"/>
      <c r="DH334" s="417"/>
      <c r="DI334" s="419"/>
      <c r="DJ334" s="432"/>
      <c r="DK334" s="417"/>
      <c r="DL334" s="419"/>
      <c r="DM334" s="432"/>
      <c r="DN334" s="417"/>
      <c r="DO334" s="419"/>
      <c r="DP334" s="430" t="str">
        <f t="shared" si="320"/>
        <v/>
      </c>
      <c r="DQ334" s="431" t="str">
        <f t="shared" si="321"/>
        <v/>
      </c>
      <c r="DR334" s="428" t="str">
        <f t="shared" si="322"/>
        <v/>
      </c>
      <c r="DS334" s="432"/>
      <c r="DT334" s="417"/>
      <c r="DU334" s="197"/>
      <c r="DV334" s="402"/>
      <c r="DW334" s="669" t="b">
        <f t="shared" si="301"/>
        <v>1</v>
      </c>
      <c r="DX334" s="663" t="b">
        <f t="shared" si="302"/>
        <v>1</v>
      </c>
      <c r="DY334" s="666" t="b">
        <f t="shared" si="303"/>
        <v>1</v>
      </c>
      <c r="DZ334" s="663" t="b">
        <f t="shared" si="304"/>
        <v>1</v>
      </c>
      <c r="EA334" s="663" t="b">
        <f t="shared" si="305"/>
        <v>1</v>
      </c>
      <c r="EB334" s="666" t="b">
        <f t="shared" si="306"/>
        <v>1</v>
      </c>
      <c r="EC334" s="663" t="b">
        <f t="shared" si="307"/>
        <v>1</v>
      </c>
      <c r="ED334" s="663" t="b">
        <f t="shared" si="323"/>
        <v>1</v>
      </c>
      <c r="EE334" s="666" t="b">
        <f t="shared" si="308"/>
        <v>1</v>
      </c>
      <c r="EF334" s="665" t="b">
        <f t="shared" si="309"/>
        <v>0</v>
      </c>
      <c r="EG334" s="663" t="b">
        <f t="shared" si="310"/>
        <v>0</v>
      </c>
      <c r="EH334" s="666" t="b">
        <f t="shared" si="311"/>
        <v>1</v>
      </c>
      <c r="EI334" s="663" t="b">
        <f t="shared" si="312"/>
        <v>0</v>
      </c>
      <c r="EJ334" s="663" t="b">
        <f t="shared" si="313"/>
        <v>0</v>
      </c>
      <c r="EK334" s="666" t="b">
        <f t="shared" si="314"/>
        <v>1</v>
      </c>
      <c r="EL334" s="663" t="b">
        <f t="shared" si="315"/>
        <v>0</v>
      </c>
      <c r="EM334" s="663" t="b">
        <f t="shared" si="324"/>
        <v>0</v>
      </c>
      <c r="EN334" s="666" t="b">
        <f t="shared" si="316"/>
        <v>1</v>
      </c>
      <c r="EO334" s="401"/>
    </row>
    <row r="335" spans="1:145">
      <c r="A335" s="542" t="s">
        <v>758</v>
      </c>
      <c r="B335" s="543" t="s">
        <v>591</v>
      </c>
      <c r="C335" s="544">
        <v>197887</v>
      </c>
      <c r="D335" s="481">
        <v>8</v>
      </c>
      <c r="E335" s="414"/>
      <c r="F335" s="416"/>
      <c r="G335" s="416"/>
      <c r="H335" s="416"/>
      <c r="I335" s="417"/>
      <c r="J335" s="417"/>
      <c r="K335" s="419"/>
      <c r="L335" s="414"/>
      <c r="M335" s="416"/>
      <c r="N335" s="416"/>
      <c r="O335" s="448"/>
      <c r="P335" s="448"/>
      <c r="Q335" s="416"/>
      <c r="R335" s="416"/>
      <c r="S335" s="416"/>
      <c r="T335" s="416"/>
      <c r="U335" s="416"/>
      <c r="V335" s="417"/>
      <c r="W335" s="419"/>
      <c r="X335" s="414"/>
      <c r="Y335" s="416"/>
      <c r="Z335" s="416"/>
      <c r="AA335" s="448"/>
      <c r="AB335" s="448"/>
      <c r="AC335" s="416"/>
      <c r="AD335" s="416"/>
      <c r="AE335" s="416"/>
      <c r="AF335" s="416"/>
      <c r="AG335" s="416"/>
      <c r="AH335" s="417"/>
      <c r="AI335" s="419"/>
      <c r="AJ335" s="420" t="str">
        <f t="shared" si="235"/>
        <v xml:space="preserve"> </v>
      </c>
      <c r="AK335" s="421" t="str">
        <f t="shared" si="236"/>
        <v xml:space="preserve"> </v>
      </c>
      <c r="AL335" s="421" t="str">
        <f t="shared" si="237"/>
        <v xml:space="preserve"> </v>
      </c>
      <c r="AM335" s="421" t="str">
        <f t="shared" si="238"/>
        <v xml:space="preserve"> </v>
      </c>
      <c r="AN335" s="421" t="str">
        <f t="shared" si="239"/>
        <v xml:space="preserve"> </v>
      </c>
      <c r="AO335" s="421" t="str">
        <f t="shared" si="240"/>
        <v xml:space="preserve"> </v>
      </c>
      <c r="AP335" s="421" t="str">
        <f t="shared" si="241"/>
        <v xml:space="preserve"> </v>
      </c>
      <c r="AQ335" s="421" t="str">
        <f t="shared" si="242"/>
        <v xml:space="preserve"> </v>
      </c>
      <c r="AR335" s="421" t="str">
        <f t="shared" si="243"/>
        <v xml:space="preserve"> </v>
      </c>
      <c r="AS335" s="421" t="str">
        <f t="shared" si="244"/>
        <v xml:space="preserve"> </v>
      </c>
      <c r="AT335" s="421" t="str">
        <f t="shared" si="245"/>
        <v xml:space="preserve"> </v>
      </c>
      <c r="AU335" s="422" t="str">
        <f t="shared" si="246"/>
        <v xml:space="preserve"> </v>
      </c>
      <c r="AV335" s="423"/>
      <c r="AW335" s="417"/>
      <c r="AX335" s="419"/>
      <c r="AY335" s="414"/>
      <c r="AZ335" s="417"/>
      <c r="BA335" s="419"/>
      <c r="BB335" s="420" t="str">
        <f t="shared" si="247"/>
        <v xml:space="preserve"> </v>
      </c>
      <c r="BC335" s="421" t="str">
        <f t="shared" si="248"/>
        <v xml:space="preserve"> </v>
      </c>
      <c r="BD335" s="422" t="str">
        <f t="shared" si="249"/>
        <v xml:space="preserve"> </v>
      </c>
      <c r="BE335" s="176"/>
      <c r="BF335" s="417"/>
      <c r="BG335" s="419"/>
      <c r="BH335" s="178"/>
      <c r="BI335" s="417"/>
      <c r="BJ335" s="419"/>
      <c r="BK335" s="178"/>
      <c r="BL335" s="417"/>
      <c r="BM335" s="419"/>
      <c r="BN335" s="426" t="str">
        <f t="shared" si="317"/>
        <v/>
      </c>
      <c r="BO335" s="427" t="str">
        <f t="shared" si="318"/>
        <v/>
      </c>
      <c r="BP335" s="428" t="str">
        <f t="shared" si="319"/>
        <v/>
      </c>
      <c r="BQ335" s="178"/>
      <c r="BR335" s="417"/>
      <c r="BS335" s="419"/>
      <c r="BT335" s="198">
        <v>3213</v>
      </c>
      <c r="BU335" s="177">
        <v>3253</v>
      </c>
      <c r="BV335" s="177">
        <v>2161</v>
      </c>
      <c r="BW335" s="417">
        <v>3011</v>
      </c>
      <c r="BX335" s="417">
        <v>3012</v>
      </c>
      <c r="BY335" s="545">
        <v>3007</v>
      </c>
      <c r="BZ335" s="177">
        <v>226</v>
      </c>
      <c r="CA335" s="177">
        <v>289</v>
      </c>
      <c r="CB335" s="177">
        <v>320</v>
      </c>
      <c r="CC335" s="177">
        <v>314</v>
      </c>
      <c r="CD335" s="177">
        <v>311</v>
      </c>
      <c r="CE335" s="177">
        <v>351</v>
      </c>
      <c r="CF335" s="417">
        <v>351</v>
      </c>
      <c r="CG335" s="545">
        <v>351</v>
      </c>
      <c r="CH335" s="178"/>
      <c r="CI335" s="177"/>
      <c r="CJ335" s="177"/>
      <c r="CK335" s="177"/>
      <c r="CL335" s="177"/>
      <c r="CM335" s="177"/>
      <c r="CN335" s="417">
        <v>0</v>
      </c>
      <c r="CO335" s="545">
        <v>0</v>
      </c>
      <c r="CP335" s="421">
        <f t="shared" ref="CP335:CP391" si="325">IF(BZ335&gt;0,BZ335-CH335,"")</f>
        <v>226</v>
      </c>
      <c r="CQ335" s="421">
        <f t="shared" ref="CQ335:CQ391" si="326">IF(CA335&gt;0,CA335-CI335,"")</f>
        <v>289</v>
      </c>
      <c r="CR335" s="421">
        <f t="shared" si="250"/>
        <v>320</v>
      </c>
      <c r="CS335" s="421">
        <f t="shared" si="251"/>
        <v>314</v>
      </c>
      <c r="CT335" s="421">
        <f t="shared" si="252"/>
        <v>311</v>
      </c>
      <c r="CU335" s="421">
        <f t="shared" si="253"/>
        <v>351</v>
      </c>
      <c r="CV335" s="421">
        <f t="shared" si="254"/>
        <v>351</v>
      </c>
      <c r="CW335" s="429">
        <f t="shared" si="255"/>
        <v>351</v>
      </c>
      <c r="CX335" s="449">
        <v>172</v>
      </c>
      <c r="CY335" s="417">
        <v>288</v>
      </c>
      <c r="CZ335" s="545">
        <v>200</v>
      </c>
      <c r="DA335" s="546"/>
      <c r="DB335" s="547"/>
      <c r="DC335" s="419"/>
      <c r="DD335" s="430">
        <f t="shared" si="256"/>
        <v>179</v>
      </c>
      <c r="DE335" s="431">
        <f t="shared" si="257"/>
        <v>63</v>
      </c>
      <c r="DF335" s="428">
        <f t="shared" si="258"/>
        <v>151</v>
      </c>
      <c r="DG335" s="548">
        <v>55</v>
      </c>
      <c r="DH335" s="417">
        <v>49</v>
      </c>
      <c r="DI335" s="545">
        <v>89</v>
      </c>
      <c r="DJ335" s="546"/>
      <c r="DK335" s="549"/>
      <c r="DL335" s="419"/>
      <c r="DM335" s="550">
        <v>36</v>
      </c>
      <c r="DN335" s="417">
        <v>57</v>
      </c>
      <c r="DO335" s="545">
        <v>38</v>
      </c>
      <c r="DP335" s="430">
        <f t="shared" si="320"/>
        <v>223</v>
      </c>
      <c r="DQ335" s="431">
        <f t="shared" si="321"/>
        <v>205</v>
      </c>
      <c r="DR335" s="428">
        <f t="shared" si="322"/>
        <v>224</v>
      </c>
      <c r="DS335" s="546"/>
      <c r="DT335" s="549"/>
      <c r="DU335" s="197"/>
      <c r="DV335" s="410"/>
      <c r="DW335" s="669" t="b">
        <f t="shared" si="301"/>
        <v>0</v>
      </c>
      <c r="DX335" s="663" t="b">
        <f t="shared" si="302"/>
        <v>0</v>
      </c>
      <c r="DY335" s="666" t="b">
        <f t="shared" si="303"/>
        <v>1</v>
      </c>
      <c r="DZ335" s="663" t="b">
        <f t="shared" si="304"/>
        <v>0</v>
      </c>
      <c r="EA335" s="663" t="b">
        <f t="shared" si="305"/>
        <v>0</v>
      </c>
      <c r="EB335" s="666" t="b">
        <f t="shared" si="306"/>
        <v>1</v>
      </c>
      <c r="EC335" s="663" t="b">
        <f t="shared" si="307"/>
        <v>0</v>
      </c>
      <c r="ED335" s="663" t="b">
        <f t="shared" si="323"/>
        <v>0</v>
      </c>
      <c r="EE335" s="666" t="b">
        <f t="shared" si="308"/>
        <v>1</v>
      </c>
      <c r="EF335" s="665" t="b">
        <f t="shared" si="309"/>
        <v>1</v>
      </c>
      <c r="EG335" s="663" t="b">
        <f t="shared" si="310"/>
        <v>1</v>
      </c>
      <c r="EH335" s="666" t="b">
        <f t="shared" si="311"/>
        <v>1</v>
      </c>
      <c r="EI335" s="663" t="b">
        <f t="shared" si="312"/>
        <v>1</v>
      </c>
      <c r="EJ335" s="663" t="b">
        <f t="shared" si="313"/>
        <v>1</v>
      </c>
      <c r="EK335" s="666" t="b">
        <f t="shared" si="314"/>
        <v>1</v>
      </c>
      <c r="EL335" s="663" t="b">
        <f t="shared" si="315"/>
        <v>1</v>
      </c>
      <c r="EM335" s="663" t="b">
        <f t="shared" si="324"/>
        <v>0</v>
      </c>
      <c r="EN335" s="666" t="b">
        <f t="shared" si="316"/>
        <v>0</v>
      </c>
      <c r="EO335" s="401"/>
    </row>
    <row r="336" spans="1:145">
      <c r="A336" s="542" t="s">
        <v>758</v>
      </c>
      <c r="B336" s="543" t="s">
        <v>592</v>
      </c>
      <c r="C336" s="544">
        <v>198154</v>
      </c>
      <c r="D336" s="481">
        <v>8</v>
      </c>
      <c r="E336" s="414"/>
      <c r="F336" s="416"/>
      <c r="G336" s="416"/>
      <c r="H336" s="416"/>
      <c r="I336" s="417"/>
      <c r="J336" s="417"/>
      <c r="K336" s="419"/>
      <c r="L336" s="414"/>
      <c r="M336" s="416"/>
      <c r="N336" s="416"/>
      <c r="O336" s="448"/>
      <c r="P336" s="448"/>
      <c r="Q336" s="416"/>
      <c r="R336" s="416"/>
      <c r="S336" s="416"/>
      <c r="T336" s="416"/>
      <c r="U336" s="416"/>
      <c r="V336" s="417"/>
      <c r="W336" s="419"/>
      <c r="X336" s="414"/>
      <c r="Y336" s="416"/>
      <c r="Z336" s="416"/>
      <c r="AA336" s="448"/>
      <c r="AB336" s="448"/>
      <c r="AC336" s="416"/>
      <c r="AD336" s="416"/>
      <c r="AE336" s="416"/>
      <c r="AF336" s="416"/>
      <c r="AG336" s="416"/>
      <c r="AH336" s="417"/>
      <c r="AI336" s="419"/>
      <c r="AJ336" s="420" t="str">
        <f t="shared" si="235"/>
        <v xml:space="preserve"> </v>
      </c>
      <c r="AK336" s="421" t="str">
        <f t="shared" si="236"/>
        <v xml:space="preserve"> </v>
      </c>
      <c r="AL336" s="421" t="str">
        <f t="shared" si="237"/>
        <v xml:space="preserve"> </v>
      </c>
      <c r="AM336" s="421" t="str">
        <f t="shared" si="238"/>
        <v xml:space="preserve"> </v>
      </c>
      <c r="AN336" s="421" t="str">
        <f t="shared" si="239"/>
        <v xml:space="preserve"> </v>
      </c>
      <c r="AO336" s="421" t="str">
        <f t="shared" si="240"/>
        <v xml:space="preserve"> </v>
      </c>
      <c r="AP336" s="421" t="str">
        <f t="shared" si="241"/>
        <v xml:space="preserve"> </v>
      </c>
      <c r="AQ336" s="421" t="str">
        <f t="shared" si="242"/>
        <v xml:space="preserve"> </v>
      </c>
      <c r="AR336" s="421" t="str">
        <f t="shared" si="243"/>
        <v xml:space="preserve"> </v>
      </c>
      <c r="AS336" s="421" t="str">
        <f t="shared" si="244"/>
        <v xml:space="preserve"> </v>
      </c>
      <c r="AT336" s="421" t="str">
        <f t="shared" si="245"/>
        <v xml:space="preserve"> </v>
      </c>
      <c r="AU336" s="422" t="str">
        <f t="shared" si="246"/>
        <v xml:space="preserve"> </v>
      </c>
      <c r="AV336" s="423"/>
      <c r="AW336" s="417"/>
      <c r="AX336" s="419"/>
      <c r="AY336" s="414"/>
      <c r="AZ336" s="417"/>
      <c r="BA336" s="419"/>
      <c r="BB336" s="420" t="str">
        <f t="shared" si="247"/>
        <v xml:space="preserve"> </v>
      </c>
      <c r="BC336" s="421" t="str">
        <f t="shared" si="248"/>
        <v xml:space="preserve"> </v>
      </c>
      <c r="BD336" s="422" t="str">
        <f t="shared" si="249"/>
        <v xml:space="preserve"> </v>
      </c>
      <c r="BE336" s="176"/>
      <c r="BF336" s="417"/>
      <c r="BG336" s="419"/>
      <c r="BH336" s="178"/>
      <c r="BI336" s="417"/>
      <c r="BJ336" s="419"/>
      <c r="BK336" s="178"/>
      <c r="BL336" s="417"/>
      <c r="BM336" s="419"/>
      <c r="BN336" s="426" t="str">
        <f t="shared" si="317"/>
        <v/>
      </c>
      <c r="BO336" s="427" t="str">
        <f t="shared" si="318"/>
        <v/>
      </c>
      <c r="BP336" s="428" t="str">
        <f t="shared" si="319"/>
        <v/>
      </c>
      <c r="BQ336" s="178"/>
      <c r="BR336" s="417"/>
      <c r="BS336" s="419"/>
      <c r="BT336" s="198">
        <v>3657</v>
      </c>
      <c r="BU336" s="177">
        <v>1080</v>
      </c>
      <c r="BV336" s="177">
        <v>2724</v>
      </c>
      <c r="BW336" s="417">
        <v>2424</v>
      </c>
      <c r="BX336" s="417">
        <v>3311</v>
      </c>
      <c r="BY336" s="545">
        <v>3966</v>
      </c>
      <c r="BZ336" s="177">
        <v>547</v>
      </c>
      <c r="CA336" s="177">
        <v>774</v>
      </c>
      <c r="CB336" s="177">
        <v>808</v>
      </c>
      <c r="CC336" s="177">
        <v>736</v>
      </c>
      <c r="CD336" s="177">
        <v>723</v>
      </c>
      <c r="CE336" s="177">
        <v>779</v>
      </c>
      <c r="CF336" s="417">
        <v>855</v>
      </c>
      <c r="CG336" s="545">
        <v>955</v>
      </c>
      <c r="CH336" s="178"/>
      <c r="CI336" s="177"/>
      <c r="CJ336" s="177"/>
      <c r="CK336" s="177"/>
      <c r="CL336" s="177"/>
      <c r="CM336" s="177"/>
      <c r="CN336" s="417">
        <v>4</v>
      </c>
      <c r="CO336" s="545">
        <v>1</v>
      </c>
      <c r="CP336" s="421">
        <f t="shared" si="325"/>
        <v>547</v>
      </c>
      <c r="CQ336" s="421">
        <f t="shared" si="326"/>
        <v>774</v>
      </c>
      <c r="CR336" s="421">
        <f t="shared" si="250"/>
        <v>808</v>
      </c>
      <c r="CS336" s="421">
        <f t="shared" si="251"/>
        <v>736</v>
      </c>
      <c r="CT336" s="421">
        <f t="shared" si="252"/>
        <v>723</v>
      </c>
      <c r="CU336" s="421">
        <f t="shared" si="253"/>
        <v>779</v>
      </c>
      <c r="CV336" s="421">
        <f t="shared" si="254"/>
        <v>851</v>
      </c>
      <c r="CW336" s="429">
        <f t="shared" si="255"/>
        <v>954</v>
      </c>
      <c r="CX336" s="449">
        <v>421</v>
      </c>
      <c r="CY336" s="417">
        <v>496</v>
      </c>
      <c r="CZ336" s="545">
        <v>567</v>
      </c>
      <c r="DA336" s="546"/>
      <c r="DB336" s="547"/>
      <c r="DC336" s="419"/>
      <c r="DD336" s="430">
        <f t="shared" si="256"/>
        <v>358</v>
      </c>
      <c r="DE336" s="431">
        <f t="shared" si="257"/>
        <v>355</v>
      </c>
      <c r="DF336" s="428">
        <f t="shared" si="258"/>
        <v>387</v>
      </c>
      <c r="DG336" s="548">
        <v>132</v>
      </c>
      <c r="DH336" s="417">
        <v>93</v>
      </c>
      <c r="DI336" s="545">
        <v>127</v>
      </c>
      <c r="DJ336" s="546"/>
      <c r="DK336" s="549"/>
      <c r="DL336" s="419"/>
      <c r="DM336" s="550">
        <v>211</v>
      </c>
      <c r="DN336" s="417">
        <v>44</v>
      </c>
      <c r="DO336" s="545">
        <v>248</v>
      </c>
      <c r="DP336" s="430">
        <f t="shared" si="320"/>
        <v>393</v>
      </c>
      <c r="DQ336" s="431">
        <f t="shared" si="321"/>
        <v>586</v>
      </c>
      <c r="DR336" s="428">
        <f t="shared" si="322"/>
        <v>404</v>
      </c>
      <c r="DS336" s="546"/>
      <c r="DT336" s="549"/>
      <c r="DU336" s="197"/>
      <c r="DV336" s="410"/>
      <c r="DW336" s="669" t="b">
        <f t="shared" si="301"/>
        <v>0</v>
      </c>
      <c r="DX336" s="663" t="b">
        <f t="shared" si="302"/>
        <v>0</v>
      </c>
      <c r="DY336" s="666" t="b">
        <f t="shared" si="303"/>
        <v>1</v>
      </c>
      <c r="DZ336" s="663" t="b">
        <f t="shared" si="304"/>
        <v>0</v>
      </c>
      <c r="EA336" s="663" t="b">
        <f t="shared" si="305"/>
        <v>0</v>
      </c>
      <c r="EB336" s="666" t="b">
        <f t="shared" si="306"/>
        <v>1</v>
      </c>
      <c r="EC336" s="663" t="b">
        <f t="shared" si="307"/>
        <v>0</v>
      </c>
      <c r="ED336" s="663" t="b">
        <f t="shared" si="323"/>
        <v>0</v>
      </c>
      <c r="EE336" s="666" t="b">
        <f t="shared" si="308"/>
        <v>1</v>
      </c>
      <c r="EF336" s="665" t="b">
        <f t="shared" si="309"/>
        <v>1</v>
      </c>
      <c r="EG336" s="663" t="b">
        <f t="shared" si="310"/>
        <v>1</v>
      </c>
      <c r="EH336" s="666" t="b">
        <f t="shared" si="311"/>
        <v>1</v>
      </c>
      <c r="EI336" s="663" t="b">
        <f t="shared" si="312"/>
        <v>1</v>
      </c>
      <c r="EJ336" s="663" t="b">
        <f t="shared" si="313"/>
        <v>1</v>
      </c>
      <c r="EK336" s="666" t="b">
        <f t="shared" si="314"/>
        <v>1</v>
      </c>
      <c r="EL336" s="663" t="b">
        <f t="shared" si="315"/>
        <v>1</v>
      </c>
      <c r="EM336" s="663" t="b">
        <f t="shared" si="324"/>
        <v>0</v>
      </c>
      <c r="EN336" s="666" t="b">
        <f t="shared" si="316"/>
        <v>0</v>
      </c>
      <c r="EO336" s="401"/>
    </row>
    <row r="337" spans="1:145">
      <c r="A337" s="542" t="s">
        <v>758</v>
      </c>
      <c r="B337" s="543" t="s">
        <v>593</v>
      </c>
      <c r="C337" s="544">
        <v>198233</v>
      </c>
      <c r="D337" s="481">
        <v>8</v>
      </c>
      <c r="E337" s="414"/>
      <c r="F337" s="416"/>
      <c r="G337" s="416"/>
      <c r="H337" s="416"/>
      <c r="I337" s="417"/>
      <c r="J337" s="417"/>
      <c r="K337" s="419"/>
      <c r="L337" s="414"/>
      <c r="M337" s="416"/>
      <c r="N337" s="416"/>
      <c r="O337" s="448"/>
      <c r="P337" s="448"/>
      <c r="Q337" s="416"/>
      <c r="R337" s="416"/>
      <c r="S337" s="416"/>
      <c r="T337" s="416"/>
      <c r="U337" s="416"/>
      <c r="V337" s="417"/>
      <c r="W337" s="419"/>
      <c r="X337" s="414"/>
      <c r="Y337" s="416"/>
      <c r="Z337" s="416"/>
      <c r="AA337" s="448"/>
      <c r="AB337" s="448"/>
      <c r="AC337" s="416"/>
      <c r="AD337" s="416"/>
      <c r="AE337" s="416"/>
      <c r="AF337" s="416"/>
      <c r="AG337" s="416"/>
      <c r="AH337" s="417"/>
      <c r="AI337" s="419"/>
      <c r="AJ337" s="420" t="str">
        <f t="shared" si="235"/>
        <v xml:space="preserve"> </v>
      </c>
      <c r="AK337" s="421" t="str">
        <f t="shared" si="236"/>
        <v xml:space="preserve"> </v>
      </c>
      <c r="AL337" s="421" t="str">
        <f t="shared" si="237"/>
        <v xml:space="preserve"> </v>
      </c>
      <c r="AM337" s="421" t="str">
        <f t="shared" si="238"/>
        <v xml:space="preserve"> </v>
      </c>
      <c r="AN337" s="421" t="str">
        <f t="shared" si="239"/>
        <v xml:space="preserve"> </v>
      </c>
      <c r="AO337" s="421" t="str">
        <f t="shared" si="240"/>
        <v xml:space="preserve"> </v>
      </c>
      <c r="AP337" s="421" t="str">
        <f t="shared" si="241"/>
        <v xml:space="preserve"> </v>
      </c>
      <c r="AQ337" s="421" t="str">
        <f t="shared" si="242"/>
        <v xml:space="preserve"> </v>
      </c>
      <c r="AR337" s="421" t="str">
        <f t="shared" si="243"/>
        <v xml:space="preserve"> </v>
      </c>
      <c r="AS337" s="421" t="str">
        <f t="shared" si="244"/>
        <v xml:space="preserve"> </v>
      </c>
      <c r="AT337" s="421" t="str">
        <f t="shared" si="245"/>
        <v xml:space="preserve"> </v>
      </c>
      <c r="AU337" s="422" t="str">
        <f t="shared" si="246"/>
        <v xml:space="preserve"> </v>
      </c>
      <c r="AV337" s="423"/>
      <c r="AW337" s="417"/>
      <c r="AX337" s="419"/>
      <c r="AY337" s="414"/>
      <c r="AZ337" s="417"/>
      <c r="BA337" s="419"/>
      <c r="BB337" s="420" t="str">
        <f t="shared" si="247"/>
        <v xml:space="preserve"> </v>
      </c>
      <c r="BC337" s="421" t="str">
        <f t="shared" si="248"/>
        <v xml:space="preserve"> </v>
      </c>
      <c r="BD337" s="422" t="str">
        <f t="shared" si="249"/>
        <v xml:space="preserve"> </v>
      </c>
      <c r="BE337" s="176"/>
      <c r="BF337" s="417"/>
      <c r="BG337" s="419"/>
      <c r="BH337" s="178"/>
      <c r="BI337" s="417"/>
      <c r="BJ337" s="419"/>
      <c r="BK337" s="178"/>
      <c r="BL337" s="417"/>
      <c r="BM337" s="419"/>
      <c r="BN337" s="426" t="str">
        <f t="shared" si="317"/>
        <v/>
      </c>
      <c r="BO337" s="427" t="str">
        <f t="shared" si="318"/>
        <v/>
      </c>
      <c r="BP337" s="428" t="str">
        <f t="shared" si="319"/>
        <v/>
      </c>
      <c r="BQ337" s="178"/>
      <c r="BR337" s="417"/>
      <c r="BS337" s="419"/>
      <c r="BT337" s="198">
        <v>707</v>
      </c>
      <c r="BU337" s="177">
        <v>4766</v>
      </c>
      <c r="BV337" s="177">
        <v>1648</v>
      </c>
      <c r="BW337" s="417">
        <v>1059</v>
      </c>
      <c r="BX337" s="417">
        <v>1913</v>
      </c>
      <c r="BY337" s="545">
        <v>2468</v>
      </c>
      <c r="BZ337" s="177">
        <v>295</v>
      </c>
      <c r="CA337" s="177">
        <v>529</v>
      </c>
      <c r="CB337" s="177">
        <v>519</v>
      </c>
      <c r="CC337" s="177">
        <v>488</v>
      </c>
      <c r="CD337" s="177">
        <v>632</v>
      </c>
      <c r="CE337" s="177">
        <v>608</v>
      </c>
      <c r="CF337" s="417">
        <v>504</v>
      </c>
      <c r="CG337" s="545">
        <v>538</v>
      </c>
      <c r="CH337" s="178"/>
      <c r="CI337" s="177"/>
      <c r="CJ337" s="177"/>
      <c r="CK337" s="177"/>
      <c r="CL337" s="177"/>
      <c r="CM337" s="177"/>
      <c r="CN337" s="417">
        <v>0</v>
      </c>
      <c r="CO337" s="545">
        <v>0</v>
      </c>
      <c r="CP337" s="421">
        <f t="shared" si="325"/>
        <v>295</v>
      </c>
      <c r="CQ337" s="421">
        <f t="shared" si="326"/>
        <v>529</v>
      </c>
      <c r="CR337" s="421">
        <f t="shared" si="250"/>
        <v>519</v>
      </c>
      <c r="CS337" s="421">
        <f t="shared" si="251"/>
        <v>488</v>
      </c>
      <c r="CT337" s="421">
        <f t="shared" si="252"/>
        <v>632</v>
      </c>
      <c r="CU337" s="421">
        <f t="shared" si="253"/>
        <v>608</v>
      </c>
      <c r="CV337" s="421">
        <f t="shared" si="254"/>
        <v>504</v>
      </c>
      <c r="CW337" s="429">
        <f t="shared" si="255"/>
        <v>538</v>
      </c>
      <c r="CX337" s="449">
        <v>365</v>
      </c>
      <c r="CY337" s="417">
        <v>318</v>
      </c>
      <c r="CZ337" s="545">
        <v>405</v>
      </c>
      <c r="DA337" s="546"/>
      <c r="DB337" s="547"/>
      <c r="DC337" s="419"/>
      <c r="DD337" s="430">
        <f t="shared" si="256"/>
        <v>243</v>
      </c>
      <c r="DE337" s="431">
        <f t="shared" si="257"/>
        <v>186</v>
      </c>
      <c r="DF337" s="428">
        <f t="shared" si="258"/>
        <v>133</v>
      </c>
      <c r="DG337" s="548">
        <v>105</v>
      </c>
      <c r="DH337" s="417">
        <v>102</v>
      </c>
      <c r="DI337" s="545">
        <v>74</v>
      </c>
      <c r="DJ337" s="546"/>
      <c r="DK337" s="549"/>
      <c r="DL337" s="419"/>
      <c r="DM337" s="550"/>
      <c r="DN337" s="417"/>
      <c r="DO337" s="545"/>
      <c r="DP337" s="430">
        <f t="shared" si="320"/>
        <v>383</v>
      </c>
      <c r="DQ337" s="431">
        <f t="shared" si="321"/>
        <v>530</v>
      </c>
      <c r="DR337" s="428">
        <f t="shared" si="322"/>
        <v>534</v>
      </c>
      <c r="DS337" s="546"/>
      <c r="DT337" s="549"/>
      <c r="DU337" s="197"/>
      <c r="DV337" s="410"/>
      <c r="DW337" s="669" t="b">
        <f t="shared" si="301"/>
        <v>0</v>
      </c>
      <c r="DX337" s="663" t="b">
        <f t="shared" si="302"/>
        <v>0</v>
      </c>
      <c r="DY337" s="666" t="b">
        <f t="shared" si="303"/>
        <v>1</v>
      </c>
      <c r="DZ337" s="663" t="b">
        <f t="shared" si="304"/>
        <v>0</v>
      </c>
      <c r="EA337" s="663" t="b">
        <f t="shared" si="305"/>
        <v>0</v>
      </c>
      <c r="EB337" s="666" t="b">
        <f t="shared" si="306"/>
        <v>1</v>
      </c>
      <c r="EC337" s="663" t="b">
        <f t="shared" si="307"/>
        <v>0</v>
      </c>
      <c r="ED337" s="663" t="b">
        <f t="shared" si="323"/>
        <v>0</v>
      </c>
      <c r="EE337" s="666" t="b">
        <f t="shared" si="308"/>
        <v>1</v>
      </c>
      <c r="EF337" s="665" t="b">
        <f t="shared" si="309"/>
        <v>1</v>
      </c>
      <c r="EG337" s="663" t="b">
        <f t="shared" si="310"/>
        <v>1</v>
      </c>
      <c r="EH337" s="666" t="b">
        <f t="shared" si="311"/>
        <v>1</v>
      </c>
      <c r="EI337" s="663" t="b">
        <f t="shared" si="312"/>
        <v>1</v>
      </c>
      <c r="EJ337" s="663" t="b">
        <f t="shared" si="313"/>
        <v>1</v>
      </c>
      <c r="EK337" s="666" t="b">
        <f t="shared" si="314"/>
        <v>1</v>
      </c>
      <c r="EL337" s="663" t="b">
        <f t="shared" si="315"/>
        <v>1</v>
      </c>
      <c r="EM337" s="663" t="b">
        <f t="shared" si="324"/>
        <v>0</v>
      </c>
      <c r="EN337" s="666" t="b">
        <f t="shared" si="316"/>
        <v>0</v>
      </c>
      <c r="EO337" s="401"/>
    </row>
    <row r="338" spans="1:145">
      <c r="A338" s="544" t="s">
        <v>758</v>
      </c>
      <c r="B338" s="543" t="s">
        <v>594</v>
      </c>
      <c r="C338" s="544">
        <v>198251</v>
      </c>
      <c r="D338" s="481">
        <v>8</v>
      </c>
      <c r="E338" s="414"/>
      <c r="F338" s="416"/>
      <c r="G338" s="416"/>
      <c r="H338" s="416"/>
      <c r="I338" s="417"/>
      <c r="J338" s="417"/>
      <c r="K338" s="419"/>
      <c r="L338" s="414"/>
      <c r="M338" s="416"/>
      <c r="N338" s="416"/>
      <c r="O338" s="448"/>
      <c r="P338" s="448"/>
      <c r="Q338" s="416"/>
      <c r="R338" s="416"/>
      <c r="S338" s="416"/>
      <c r="T338" s="416"/>
      <c r="U338" s="416"/>
      <c r="V338" s="417"/>
      <c r="W338" s="419"/>
      <c r="X338" s="414"/>
      <c r="Y338" s="416"/>
      <c r="Z338" s="416"/>
      <c r="AA338" s="448"/>
      <c r="AB338" s="448"/>
      <c r="AC338" s="416"/>
      <c r="AD338" s="416"/>
      <c r="AE338" s="416"/>
      <c r="AF338" s="416"/>
      <c r="AG338" s="416"/>
      <c r="AH338" s="417"/>
      <c r="AI338" s="419"/>
      <c r="AJ338" s="420" t="str">
        <f t="shared" si="235"/>
        <v xml:space="preserve"> </v>
      </c>
      <c r="AK338" s="421" t="str">
        <f t="shared" si="236"/>
        <v xml:space="preserve"> </v>
      </c>
      <c r="AL338" s="421" t="str">
        <f t="shared" si="237"/>
        <v xml:space="preserve"> </v>
      </c>
      <c r="AM338" s="421" t="str">
        <f t="shared" si="238"/>
        <v xml:space="preserve"> </v>
      </c>
      <c r="AN338" s="421" t="str">
        <f t="shared" si="239"/>
        <v xml:space="preserve"> </v>
      </c>
      <c r="AO338" s="421" t="str">
        <f t="shared" si="240"/>
        <v xml:space="preserve"> </v>
      </c>
      <c r="AP338" s="421" t="str">
        <f t="shared" si="241"/>
        <v xml:space="preserve"> </v>
      </c>
      <c r="AQ338" s="421" t="str">
        <f t="shared" si="242"/>
        <v xml:space="preserve"> </v>
      </c>
      <c r="AR338" s="421" t="str">
        <f t="shared" si="243"/>
        <v xml:space="preserve"> </v>
      </c>
      <c r="AS338" s="421" t="str">
        <f t="shared" si="244"/>
        <v xml:space="preserve"> </v>
      </c>
      <c r="AT338" s="421" t="str">
        <f t="shared" si="245"/>
        <v xml:space="preserve"> </v>
      </c>
      <c r="AU338" s="422" t="str">
        <f t="shared" si="246"/>
        <v xml:space="preserve"> </v>
      </c>
      <c r="AV338" s="423"/>
      <c r="AW338" s="417"/>
      <c r="AX338" s="419"/>
      <c r="AY338" s="414"/>
      <c r="AZ338" s="417"/>
      <c r="BA338" s="419"/>
      <c r="BB338" s="420" t="str">
        <f t="shared" si="247"/>
        <v xml:space="preserve"> </v>
      </c>
      <c r="BC338" s="421" t="str">
        <f t="shared" si="248"/>
        <v xml:space="preserve"> </v>
      </c>
      <c r="BD338" s="422" t="str">
        <f t="shared" si="249"/>
        <v xml:space="preserve"> </v>
      </c>
      <c r="BE338" s="176"/>
      <c r="BF338" s="417"/>
      <c r="BG338" s="419"/>
      <c r="BH338" s="178"/>
      <c r="BI338" s="417"/>
      <c r="BJ338" s="419"/>
      <c r="BK338" s="178"/>
      <c r="BL338" s="417"/>
      <c r="BM338" s="419"/>
      <c r="BN338" s="426" t="str">
        <f t="shared" si="317"/>
        <v/>
      </c>
      <c r="BO338" s="427" t="str">
        <f t="shared" si="318"/>
        <v/>
      </c>
      <c r="BP338" s="428" t="str">
        <f t="shared" si="319"/>
        <v/>
      </c>
      <c r="BQ338" s="178"/>
      <c r="BR338" s="417"/>
      <c r="BS338" s="419"/>
      <c r="BT338" s="198">
        <v>1654</v>
      </c>
      <c r="BU338" s="177">
        <v>1594</v>
      </c>
      <c r="BV338" s="177">
        <v>1365</v>
      </c>
      <c r="BW338" s="417">
        <v>1483</v>
      </c>
      <c r="BX338" s="417">
        <v>1383</v>
      </c>
      <c r="BY338" s="545">
        <v>2333</v>
      </c>
      <c r="BZ338" s="177">
        <v>344</v>
      </c>
      <c r="CA338" s="177">
        <v>362</v>
      </c>
      <c r="CB338" s="177">
        <v>378</v>
      </c>
      <c r="CC338" s="177">
        <v>311</v>
      </c>
      <c r="CD338" s="177">
        <v>322</v>
      </c>
      <c r="CE338" s="177">
        <v>366</v>
      </c>
      <c r="CF338" s="417">
        <v>379</v>
      </c>
      <c r="CG338" s="545">
        <v>346</v>
      </c>
      <c r="CH338" s="178"/>
      <c r="CI338" s="177"/>
      <c r="CJ338" s="177"/>
      <c r="CK338" s="177"/>
      <c r="CL338" s="177"/>
      <c r="CM338" s="177"/>
      <c r="CN338" s="417">
        <v>0</v>
      </c>
      <c r="CO338" s="545">
        <v>0</v>
      </c>
      <c r="CP338" s="421">
        <f t="shared" si="325"/>
        <v>344</v>
      </c>
      <c r="CQ338" s="421">
        <f t="shared" si="326"/>
        <v>362</v>
      </c>
      <c r="CR338" s="421">
        <f t="shared" si="250"/>
        <v>378</v>
      </c>
      <c r="CS338" s="421">
        <f t="shared" si="251"/>
        <v>311</v>
      </c>
      <c r="CT338" s="421">
        <f t="shared" si="252"/>
        <v>322</v>
      </c>
      <c r="CU338" s="421">
        <f t="shared" si="253"/>
        <v>366</v>
      </c>
      <c r="CV338" s="421">
        <f t="shared" si="254"/>
        <v>379</v>
      </c>
      <c r="CW338" s="429">
        <f t="shared" si="255"/>
        <v>346</v>
      </c>
      <c r="CX338" s="449">
        <v>209</v>
      </c>
      <c r="CY338" s="417">
        <v>152</v>
      </c>
      <c r="CZ338" s="545">
        <v>176</v>
      </c>
      <c r="DA338" s="546"/>
      <c r="DB338" s="547"/>
      <c r="DC338" s="419"/>
      <c r="DD338" s="430">
        <f t="shared" si="256"/>
        <v>157</v>
      </c>
      <c r="DE338" s="431">
        <f t="shared" si="257"/>
        <v>227</v>
      </c>
      <c r="DF338" s="428">
        <f t="shared" si="258"/>
        <v>170</v>
      </c>
      <c r="DG338" s="548">
        <v>112</v>
      </c>
      <c r="DH338" s="417">
        <v>68</v>
      </c>
      <c r="DI338" s="545">
        <v>85</v>
      </c>
      <c r="DJ338" s="546"/>
      <c r="DK338" s="549"/>
      <c r="DL338" s="419"/>
      <c r="DM338" s="550"/>
      <c r="DN338" s="417"/>
      <c r="DO338" s="545">
        <v>77</v>
      </c>
      <c r="DP338" s="430">
        <f t="shared" si="320"/>
        <v>199</v>
      </c>
      <c r="DQ338" s="431">
        <f t="shared" si="321"/>
        <v>254</v>
      </c>
      <c r="DR338" s="428">
        <f t="shared" si="322"/>
        <v>204</v>
      </c>
      <c r="DS338" s="546"/>
      <c r="DT338" s="549"/>
      <c r="DU338" s="197"/>
      <c r="DV338" s="410"/>
      <c r="DW338" s="669" t="b">
        <f t="shared" si="301"/>
        <v>0</v>
      </c>
      <c r="DX338" s="663" t="b">
        <f t="shared" si="302"/>
        <v>0</v>
      </c>
      <c r="DY338" s="666" t="b">
        <f t="shared" si="303"/>
        <v>1</v>
      </c>
      <c r="DZ338" s="663" t="b">
        <f t="shared" si="304"/>
        <v>0</v>
      </c>
      <c r="EA338" s="663" t="b">
        <f t="shared" si="305"/>
        <v>0</v>
      </c>
      <c r="EB338" s="666" t="b">
        <f t="shared" si="306"/>
        <v>1</v>
      </c>
      <c r="EC338" s="663" t="b">
        <f t="shared" si="307"/>
        <v>0</v>
      </c>
      <c r="ED338" s="663" t="b">
        <f t="shared" si="323"/>
        <v>0</v>
      </c>
      <c r="EE338" s="666" t="b">
        <f t="shared" si="308"/>
        <v>1</v>
      </c>
      <c r="EF338" s="665" t="b">
        <f t="shared" si="309"/>
        <v>1</v>
      </c>
      <c r="EG338" s="663" t="b">
        <f t="shared" si="310"/>
        <v>1</v>
      </c>
      <c r="EH338" s="666" t="b">
        <f t="shared" si="311"/>
        <v>1</v>
      </c>
      <c r="EI338" s="663" t="b">
        <f t="shared" si="312"/>
        <v>1</v>
      </c>
      <c r="EJ338" s="663" t="b">
        <f t="shared" si="313"/>
        <v>1</v>
      </c>
      <c r="EK338" s="666" t="b">
        <f t="shared" si="314"/>
        <v>1</v>
      </c>
      <c r="EL338" s="663" t="b">
        <f t="shared" si="315"/>
        <v>1</v>
      </c>
      <c r="EM338" s="663" t="b">
        <f t="shared" si="324"/>
        <v>0</v>
      </c>
      <c r="EN338" s="666" t="b">
        <f t="shared" si="316"/>
        <v>0</v>
      </c>
      <c r="EO338" s="401"/>
    </row>
    <row r="339" spans="1:145">
      <c r="A339" s="544" t="s">
        <v>758</v>
      </c>
      <c r="B339" s="543" t="s">
        <v>595</v>
      </c>
      <c r="C339" s="544">
        <v>198260</v>
      </c>
      <c r="D339" s="481">
        <v>8</v>
      </c>
      <c r="E339" s="414"/>
      <c r="F339" s="416"/>
      <c r="G339" s="416"/>
      <c r="H339" s="416"/>
      <c r="I339" s="417"/>
      <c r="J339" s="417"/>
      <c r="K339" s="419"/>
      <c r="L339" s="414"/>
      <c r="M339" s="416"/>
      <c r="N339" s="416"/>
      <c r="O339" s="448"/>
      <c r="P339" s="448"/>
      <c r="Q339" s="416"/>
      <c r="R339" s="416"/>
      <c r="S339" s="416"/>
      <c r="T339" s="416"/>
      <c r="U339" s="416"/>
      <c r="V339" s="417"/>
      <c r="W339" s="419"/>
      <c r="X339" s="414"/>
      <c r="Y339" s="416"/>
      <c r="Z339" s="416"/>
      <c r="AA339" s="448"/>
      <c r="AB339" s="448"/>
      <c r="AC339" s="416"/>
      <c r="AD339" s="416"/>
      <c r="AE339" s="416"/>
      <c r="AF339" s="416"/>
      <c r="AG339" s="416"/>
      <c r="AH339" s="417"/>
      <c r="AI339" s="419"/>
      <c r="AJ339" s="420" t="str">
        <f t="shared" si="235"/>
        <v xml:space="preserve"> </v>
      </c>
      <c r="AK339" s="421" t="str">
        <f t="shared" si="236"/>
        <v xml:space="preserve"> </v>
      </c>
      <c r="AL339" s="421" t="str">
        <f t="shared" si="237"/>
        <v xml:space="preserve"> </v>
      </c>
      <c r="AM339" s="421" t="str">
        <f t="shared" si="238"/>
        <v xml:space="preserve"> </v>
      </c>
      <c r="AN339" s="421" t="str">
        <f t="shared" si="239"/>
        <v xml:space="preserve"> </v>
      </c>
      <c r="AO339" s="421" t="str">
        <f t="shared" si="240"/>
        <v xml:space="preserve"> </v>
      </c>
      <c r="AP339" s="421" t="str">
        <f t="shared" si="241"/>
        <v xml:space="preserve"> </v>
      </c>
      <c r="AQ339" s="421" t="str">
        <f t="shared" si="242"/>
        <v xml:space="preserve"> </v>
      </c>
      <c r="AR339" s="421" t="str">
        <f t="shared" si="243"/>
        <v xml:space="preserve"> </v>
      </c>
      <c r="AS339" s="421" t="str">
        <f t="shared" si="244"/>
        <v xml:space="preserve"> </v>
      </c>
      <c r="AT339" s="421" t="str">
        <f t="shared" si="245"/>
        <v xml:space="preserve"> </v>
      </c>
      <c r="AU339" s="422" t="str">
        <f t="shared" si="246"/>
        <v xml:space="preserve"> </v>
      </c>
      <c r="AV339" s="423"/>
      <c r="AW339" s="417"/>
      <c r="AX339" s="419"/>
      <c r="AY339" s="414"/>
      <c r="AZ339" s="417"/>
      <c r="BA339" s="419"/>
      <c r="BB339" s="420" t="str">
        <f t="shared" si="247"/>
        <v xml:space="preserve"> </v>
      </c>
      <c r="BC339" s="421" t="str">
        <f t="shared" si="248"/>
        <v xml:space="preserve"> </v>
      </c>
      <c r="BD339" s="422" t="str">
        <f t="shared" si="249"/>
        <v xml:space="preserve"> </v>
      </c>
      <c r="BE339" s="176"/>
      <c r="BF339" s="417"/>
      <c r="BG339" s="419"/>
      <c r="BH339" s="178"/>
      <c r="BI339" s="417"/>
      <c r="BJ339" s="419"/>
      <c r="BK339" s="178"/>
      <c r="BL339" s="417"/>
      <c r="BM339" s="419"/>
      <c r="BN339" s="426" t="str">
        <f t="shared" si="317"/>
        <v/>
      </c>
      <c r="BO339" s="427" t="str">
        <f t="shared" si="318"/>
        <v/>
      </c>
      <c r="BP339" s="428" t="str">
        <f t="shared" si="319"/>
        <v/>
      </c>
      <c r="BQ339" s="178"/>
      <c r="BR339" s="417"/>
      <c r="BS339" s="419"/>
      <c r="BT339" s="198">
        <v>3548</v>
      </c>
      <c r="BU339" s="177">
        <v>3447</v>
      </c>
      <c r="BV339" s="177">
        <v>3522</v>
      </c>
      <c r="BW339" s="417">
        <v>3580</v>
      </c>
      <c r="BX339" s="417">
        <v>4887</v>
      </c>
      <c r="BY339" s="545">
        <v>4872</v>
      </c>
      <c r="BZ339" s="177">
        <v>908</v>
      </c>
      <c r="CA339" s="177">
        <v>787</v>
      </c>
      <c r="CB339" s="177">
        <v>773</v>
      </c>
      <c r="CC339" s="177">
        <v>891</v>
      </c>
      <c r="CD339" s="177">
        <v>967</v>
      </c>
      <c r="CE339" s="177">
        <v>693</v>
      </c>
      <c r="CF339" s="417">
        <v>1407</v>
      </c>
      <c r="CG339" s="545">
        <v>1470</v>
      </c>
      <c r="CH339" s="178"/>
      <c r="CI339" s="177"/>
      <c r="CJ339" s="177"/>
      <c r="CK339" s="177"/>
      <c r="CL339" s="177"/>
      <c r="CM339" s="177"/>
      <c r="CN339" s="417">
        <v>0</v>
      </c>
      <c r="CO339" s="545">
        <v>0</v>
      </c>
      <c r="CP339" s="421">
        <f t="shared" si="325"/>
        <v>908</v>
      </c>
      <c r="CQ339" s="421">
        <f t="shared" si="326"/>
        <v>787</v>
      </c>
      <c r="CR339" s="421">
        <f t="shared" si="250"/>
        <v>773</v>
      </c>
      <c r="CS339" s="421">
        <f t="shared" si="251"/>
        <v>891</v>
      </c>
      <c r="CT339" s="421">
        <f t="shared" si="252"/>
        <v>967</v>
      </c>
      <c r="CU339" s="421">
        <f t="shared" si="253"/>
        <v>693</v>
      </c>
      <c r="CV339" s="421">
        <f t="shared" si="254"/>
        <v>1407</v>
      </c>
      <c r="CW339" s="429">
        <f t="shared" si="255"/>
        <v>1470</v>
      </c>
      <c r="CX339" s="449">
        <v>395</v>
      </c>
      <c r="CY339" s="417">
        <v>815</v>
      </c>
      <c r="CZ339" s="545">
        <v>886</v>
      </c>
      <c r="DA339" s="546"/>
      <c r="DB339" s="547"/>
      <c r="DC339" s="419"/>
      <c r="DD339" s="430">
        <f t="shared" si="256"/>
        <v>298</v>
      </c>
      <c r="DE339" s="431">
        <f t="shared" si="257"/>
        <v>592</v>
      </c>
      <c r="DF339" s="428">
        <f t="shared" si="258"/>
        <v>584</v>
      </c>
      <c r="DG339" s="548">
        <v>60</v>
      </c>
      <c r="DH339" s="417">
        <v>60</v>
      </c>
      <c r="DI339" s="545">
        <v>52</v>
      </c>
      <c r="DJ339" s="546"/>
      <c r="DK339" s="549"/>
      <c r="DL339" s="419"/>
      <c r="DM339" s="550"/>
      <c r="DN339" s="417">
        <v>292</v>
      </c>
      <c r="DO339" s="545">
        <v>226</v>
      </c>
      <c r="DP339" s="430">
        <f t="shared" si="320"/>
        <v>831</v>
      </c>
      <c r="DQ339" s="431">
        <f t="shared" si="321"/>
        <v>615</v>
      </c>
      <c r="DR339" s="428">
        <f t="shared" si="322"/>
        <v>415</v>
      </c>
      <c r="DS339" s="546"/>
      <c r="DT339" s="549"/>
      <c r="DU339" s="197"/>
      <c r="DV339" s="410"/>
      <c r="DW339" s="669" t="b">
        <f t="shared" si="301"/>
        <v>0</v>
      </c>
      <c r="DX339" s="663" t="b">
        <f t="shared" si="302"/>
        <v>0</v>
      </c>
      <c r="DY339" s="666" t="b">
        <f t="shared" si="303"/>
        <v>1</v>
      </c>
      <c r="DZ339" s="663" t="b">
        <f t="shared" si="304"/>
        <v>0</v>
      </c>
      <c r="EA339" s="663" t="b">
        <f t="shared" si="305"/>
        <v>0</v>
      </c>
      <c r="EB339" s="666" t="b">
        <f t="shared" si="306"/>
        <v>1</v>
      </c>
      <c r="EC339" s="663" t="b">
        <f t="shared" si="307"/>
        <v>0</v>
      </c>
      <c r="ED339" s="663" t="b">
        <f t="shared" si="323"/>
        <v>0</v>
      </c>
      <c r="EE339" s="666" t="b">
        <f t="shared" si="308"/>
        <v>1</v>
      </c>
      <c r="EF339" s="665" t="b">
        <f t="shared" si="309"/>
        <v>1</v>
      </c>
      <c r="EG339" s="663" t="b">
        <f t="shared" si="310"/>
        <v>1</v>
      </c>
      <c r="EH339" s="666" t="b">
        <f t="shared" si="311"/>
        <v>1</v>
      </c>
      <c r="EI339" s="663" t="b">
        <f t="shared" si="312"/>
        <v>1</v>
      </c>
      <c r="EJ339" s="663" t="b">
        <f t="shared" si="313"/>
        <v>1</v>
      </c>
      <c r="EK339" s="666" t="b">
        <f t="shared" si="314"/>
        <v>1</v>
      </c>
      <c r="EL339" s="663" t="b">
        <f t="shared" si="315"/>
        <v>1</v>
      </c>
      <c r="EM339" s="663" t="b">
        <f t="shared" si="324"/>
        <v>0</v>
      </c>
      <c r="EN339" s="666" t="b">
        <f t="shared" si="316"/>
        <v>0</v>
      </c>
      <c r="EO339" s="401"/>
    </row>
    <row r="340" spans="1:145">
      <c r="A340" s="219" t="s">
        <v>758</v>
      </c>
      <c r="B340" s="218" t="s">
        <v>596</v>
      </c>
      <c r="C340" s="219">
        <v>198455</v>
      </c>
      <c r="D340" s="486">
        <v>8</v>
      </c>
      <c r="E340" s="414"/>
      <c r="F340" s="416"/>
      <c r="G340" s="416"/>
      <c r="H340" s="416"/>
      <c r="I340" s="417"/>
      <c r="J340" s="417"/>
      <c r="K340" s="419"/>
      <c r="L340" s="414"/>
      <c r="M340" s="416"/>
      <c r="N340" s="416"/>
      <c r="O340" s="448"/>
      <c r="P340" s="448"/>
      <c r="Q340" s="416"/>
      <c r="R340" s="416"/>
      <c r="S340" s="416"/>
      <c r="T340" s="416"/>
      <c r="U340" s="416"/>
      <c r="V340" s="417"/>
      <c r="W340" s="419"/>
      <c r="X340" s="414"/>
      <c r="Y340" s="416"/>
      <c r="Z340" s="416"/>
      <c r="AA340" s="448"/>
      <c r="AB340" s="448"/>
      <c r="AC340" s="416"/>
      <c r="AD340" s="416"/>
      <c r="AE340" s="416"/>
      <c r="AF340" s="416"/>
      <c r="AG340" s="416"/>
      <c r="AH340" s="417"/>
      <c r="AI340" s="419"/>
      <c r="AJ340" s="420" t="str">
        <f t="shared" si="235"/>
        <v xml:space="preserve"> </v>
      </c>
      <c r="AK340" s="421" t="str">
        <f t="shared" si="236"/>
        <v xml:space="preserve"> </v>
      </c>
      <c r="AL340" s="421" t="str">
        <f t="shared" si="237"/>
        <v xml:space="preserve"> </v>
      </c>
      <c r="AM340" s="421" t="str">
        <f t="shared" si="238"/>
        <v xml:space="preserve"> </v>
      </c>
      <c r="AN340" s="421" t="str">
        <f t="shared" si="239"/>
        <v xml:space="preserve"> </v>
      </c>
      <c r="AO340" s="421" t="str">
        <f t="shared" si="240"/>
        <v xml:space="preserve"> </v>
      </c>
      <c r="AP340" s="421" t="str">
        <f t="shared" si="241"/>
        <v xml:space="preserve"> </v>
      </c>
      <c r="AQ340" s="421" t="str">
        <f t="shared" si="242"/>
        <v xml:space="preserve"> </v>
      </c>
      <c r="AR340" s="421" t="str">
        <f t="shared" si="243"/>
        <v xml:space="preserve"> </v>
      </c>
      <c r="AS340" s="421" t="str">
        <f t="shared" si="244"/>
        <v xml:space="preserve"> </v>
      </c>
      <c r="AT340" s="421" t="str">
        <f t="shared" si="245"/>
        <v xml:space="preserve"> </v>
      </c>
      <c r="AU340" s="422" t="str">
        <f t="shared" si="246"/>
        <v xml:space="preserve"> </v>
      </c>
      <c r="AV340" s="423"/>
      <c r="AW340" s="417"/>
      <c r="AX340" s="419"/>
      <c r="AY340" s="414"/>
      <c r="AZ340" s="417"/>
      <c r="BA340" s="419"/>
      <c r="BB340" s="420" t="str">
        <f t="shared" si="247"/>
        <v xml:space="preserve"> </v>
      </c>
      <c r="BC340" s="421" t="str">
        <f t="shared" si="248"/>
        <v xml:space="preserve"> </v>
      </c>
      <c r="BD340" s="422" t="str">
        <f t="shared" si="249"/>
        <v xml:space="preserve"> </v>
      </c>
      <c r="BE340" s="176"/>
      <c r="BF340" s="417"/>
      <c r="BG340" s="419"/>
      <c r="BH340" s="178"/>
      <c r="BI340" s="417"/>
      <c r="BJ340" s="419"/>
      <c r="BK340" s="178"/>
      <c r="BL340" s="417"/>
      <c r="BM340" s="419"/>
      <c r="BN340" s="426" t="str">
        <f t="shared" si="317"/>
        <v/>
      </c>
      <c r="BO340" s="427" t="str">
        <f t="shared" si="318"/>
        <v/>
      </c>
      <c r="BP340" s="428" t="str">
        <f t="shared" si="319"/>
        <v/>
      </c>
      <c r="BQ340" s="178"/>
      <c r="BR340" s="417"/>
      <c r="BS340" s="419"/>
      <c r="BT340" s="198">
        <v>508</v>
      </c>
      <c r="BU340" s="177">
        <v>847</v>
      </c>
      <c r="BV340" s="177">
        <v>881</v>
      </c>
      <c r="BW340" s="417">
        <v>839</v>
      </c>
      <c r="BX340" s="417">
        <v>945</v>
      </c>
      <c r="BY340" s="545">
        <v>1936</v>
      </c>
      <c r="BZ340" s="177">
        <v>299</v>
      </c>
      <c r="CA340" s="177">
        <v>335</v>
      </c>
      <c r="CB340" s="177">
        <v>239</v>
      </c>
      <c r="CC340" s="177">
        <v>244</v>
      </c>
      <c r="CD340" s="177">
        <v>241</v>
      </c>
      <c r="CE340" s="177">
        <v>271</v>
      </c>
      <c r="CF340" s="417">
        <v>316</v>
      </c>
      <c r="CG340" s="545">
        <v>269</v>
      </c>
      <c r="CH340" s="178"/>
      <c r="CI340" s="177"/>
      <c r="CJ340" s="177"/>
      <c r="CK340" s="177"/>
      <c r="CL340" s="177"/>
      <c r="CM340" s="177"/>
      <c r="CN340" s="417">
        <v>0</v>
      </c>
      <c r="CO340" s="545">
        <v>0</v>
      </c>
      <c r="CP340" s="421">
        <f t="shared" si="325"/>
        <v>299</v>
      </c>
      <c r="CQ340" s="421">
        <f t="shared" si="326"/>
        <v>335</v>
      </c>
      <c r="CR340" s="421">
        <f t="shared" si="250"/>
        <v>239</v>
      </c>
      <c r="CS340" s="421">
        <f t="shared" si="251"/>
        <v>244</v>
      </c>
      <c r="CT340" s="421">
        <f t="shared" si="252"/>
        <v>241</v>
      </c>
      <c r="CU340" s="421">
        <f t="shared" si="253"/>
        <v>271</v>
      </c>
      <c r="CV340" s="421">
        <f t="shared" si="254"/>
        <v>316</v>
      </c>
      <c r="CW340" s="429">
        <f t="shared" si="255"/>
        <v>269</v>
      </c>
      <c r="CX340" s="449">
        <v>149</v>
      </c>
      <c r="CY340" s="417">
        <v>167</v>
      </c>
      <c r="CZ340" s="545">
        <v>134</v>
      </c>
      <c r="DA340" s="546"/>
      <c r="DB340" s="547"/>
      <c r="DC340" s="419"/>
      <c r="DD340" s="430">
        <f t="shared" si="256"/>
        <v>122</v>
      </c>
      <c r="DE340" s="431">
        <f t="shared" si="257"/>
        <v>149</v>
      </c>
      <c r="DF340" s="428">
        <f t="shared" si="258"/>
        <v>135</v>
      </c>
      <c r="DG340" s="548">
        <v>33</v>
      </c>
      <c r="DH340" s="417">
        <v>23</v>
      </c>
      <c r="DI340" s="545">
        <v>18</v>
      </c>
      <c r="DJ340" s="546"/>
      <c r="DK340" s="549"/>
      <c r="DL340" s="419"/>
      <c r="DM340" s="550"/>
      <c r="DN340" s="417">
        <v>64</v>
      </c>
      <c r="DO340" s="545"/>
      <c r="DP340" s="430">
        <f t="shared" si="320"/>
        <v>211</v>
      </c>
      <c r="DQ340" s="431">
        <f t="shared" si="321"/>
        <v>154</v>
      </c>
      <c r="DR340" s="428">
        <f t="shared" si="322"/>
        <v>253</v>
      </c>
      <c r="DS340" s="546"/>
      <c r="DT340" s="549"/>
      <c r="DU340" s="197"/>
      <c r="DV340" s="410"/>
      <c r="DW340" s="669" t="b">
        <f t="shared" si="301"/>
        <v>0</v>
      </c>
      <c r="DX340" s="663" t="b">
        <f t="shared" si="302"/>
        <v>0</v>
      </c>
      <c r="DY340" s="666" t="b">
        <f t="shared" si="303"/>
        <v>1</v>
      </c>
      <c r="DZ340" s="663" t="b">
        <f t="shared" si="304"/>
        <v>0</v>
      </c>
      <c r="EA340" s="663" t="b">
        <f t="shared" si="305"/>
        <v>0</v>
      </c>
      <c r="EB340" s="666" t="b">
        <f t="shared" si="306"/>
        <v>1</v>
      </c>
      <c r="EC340" s="663" t="b">
        <f t="shared" si="307"/>
        <v>0</v>
      </c>
      <c r="ED340" s="663" t="b">
        <f t="shared" si="323"/>
        <v>0</v>
      </c>
      <c r="EE340" s="666" t="b">
        <f t="shared" si="308"/>
        <v>1</v>
      </c>
      <c r="EF340" s="665" t="b">
        <f t="shared" si="309"/>
        <v>1</v>
      </c>
      <c r="EG340" s="663" t="b">
        <f t="shared" si="310"/>
        <v>1</v>
      </c>
      <c r="EH340" s="666" t="b">
        <f t="shared" si="311"/>
        <v>1</v>
      </c>
      <c r="EI340" s="663" t="b">
        <f t="shared" si="312"/>
        <v>1</v>
      </c>
      <c r="EJ340" s="663" t="b">
        <f t="shared" si="313"/>
        <v>1</v>
      </c>
      <c r="EK340" s="666" t="b">
        <f t="shared" si="314"/>
        <v>1</v>
      </c>
      <c r="EL340" s="663" t="b">
        <f t="shared" si="315"/>
        <v>1</v>
      </c>
      <c r="EM340" s="663" t="b">
        <f t="shared" si="324"/>
        <v>0</v>
      </c>
      <c r="EN340" s="666" t="b">
        <f t="shared" si="316"/>
        <v>0</v>
      </c>
      <c r="EO340" s="401"/>
    </row>
    <row r="341" spans="1:145">
      <c r="A341" s="544" t="s">
        <v>758</v>
      </c>
      <c r="B341" s="543" t="s">
        <v>597</v>
      </c>
      <c r="C341" s="544">
        <v>198534</v>
      </c>
      <c r="D341" s="481">
        <v>8</v>
      </c>
      <c r="E341" s="414"/>
      <c r="F341" s="416"/>
      <c r="G341" s="416"/>
      <c r="H341" s="416"/>
      <c r="I341" s="417"/>
      <c r="J341" s="417"/>
      <c r="K341" s="419"/>
      <c r="L341" s="414"/>
      <c r="M341" s="416"/>
      <c r="N341" s="416"/>
      <c r="O341" s="448"/>
      <c r="P341" s="448"/>
      <c r="Q341" s="416"/>
      <c r="R341" s="416"/>
      <c r="S341" s="416"/>
      <c r="T341" s="416"/>
      <c r="U341" s="416"/>
      <c r="V341" s="417"/>
      <c r="W341" s="419"/>
      <c r="X341" s="414"/>
      <c r="Y341" s="416"/>
      <c r="Z341" s="416"/>
      <c r="AA341" s="448"/>
      <c r="AB341" s="448"/>
      <c r="AC341" s="416"/>
      <c r="AD341" s="416"/>
      <c r="AE341" s="416"/>
      <c r="AF341" s="416"/>
      <c r="AG341" s="416"/>
      <c r="AH341" s="417"/>
      <c r="AI341" s="419"/>
      <c r="AJ341" s="420" t="str">
        <f t="shared" si="235"/>
        <v xml:space="preserve"> </v>
      </c>
      <c r="AK341" s="421" t="str">
        <f t="shared" si="236"/>
        <v xml:space="preserve"> </v>
      </c>
      <c r="AL341" s="421" t="str">
        <f t="shared" si="237"/>
        <v xml:space="preserve"> </v>
      </c>
      <c r="AM341" s="421" t="str">
        <f t="shared" si="238"/>
        <v xml:space="preserve"> </v>
      </c>
      <c r="AN341" s="421" t="str">
        <f t="shared" si="239"/>
        <v xml:space="preserve"> </v>
      </c>
      <c r="AO341" s="421" t="str">
        <f t="shared" si="240"/>
        <v xml:space="preserve"> </v>
      </c>
      <c r="AP341" s="421" t="str">
        <f t="shared" si="241"/>
        <v xml:space="preserve"> </v>
      </c>
      <c r="AQ341" s="421" t="str">
        <f t="shared" si="242"/>
        <v xml:space="preserve"> </v>
      </c>
      <c r="AR341" s="421" t="str">
        <f t="shared" si="243"/>
        <v xml:space="preserve"> </v>
      </c>
      <c r="AS341" s="421" t="str">
        <f t="shared" si="244"/>
        <v xml:space="preserve"> </v>
      </c>
      <c r="AT341" s="421" t="str">
        <f t="shared" si="245"/>
        <v xml:space="preserve"> </v>
      </c>
      <c r="AU341" s="422" t="str">
        <f t="shared" si="246"/>
        <v xml:space="preserve"> </v>
      </c>
      <c r="AV341" s="423"/>
      <c r="AW341" s="417"/>
      <c r="AX341" s="419"/>
      <c r="AY341" s="414"/>
      <c r="AZ341" s="417"/>
      <c r="BA341" s="419"/>
      <c r="BB341" s="420" t="str">
        <f t="shared" si="247"/>
        <v xml:space="preserve"> </v>
      </c>
      <c r="BC341" s="421" t="str">
        <f t="shared" si="248"/>
        <v xml:space="preserve"> </v>
      </c>
      <c r="BD341" s="422" t="str">
        <f t="shared" si="249"/>
        <v xml:space="preserve"> </v>
      </c>
      <c r="BE341" s="176"/>
      <c r="BF341" s="417"/>
      <c r="BG341" s="419"/>
      <c r="BH341" s="178"/>
      <c r="BI341" s="417"/>
      <c r="BJ341" s="419"/>
      <c r="BK341" s="178"/>
      <c r="BL341" s="417"/>
      <c r="BM341" s="419"/>
      <c r="BN341" s="426" t="str">
        <f t="shared" si="317"/>
        <v/>
      </c>
      <c r="BO341" s="427" t="str">
        <f t="shared" si="318"/>
        <v/>
      </c>
      <c r="BP341" s="428" t="str">
        <f t="shared" si="319"/>
        <v/>
      </c>
      <c r="BQ341" s="178"/>
      <c r="BR341" s="417"/>
      <c r="BS341" s="419"/>
      <c r="BT341" s="198">
        <v>3149</v>
      </c>
      <c r="BU341" s="177">
        <v>3346</v>
      </c>
      <c r="BV341" s="177">
        <v>3460</v>
      </c>
      <c r="BW341" s="417">
        <v>3470</v>
      </c>
      <c r="BX341" s="417">
        <v>3723</v>
      </c>
      <c r="BY341" s="545">
        <v>4040</v>
      </c>
      <c r="BZ341" s="177">
        <v>559</v>
      </c>
      <c r="CA341" s="177">
        <v>996</v>
      </c>
      <c r="CB341" s="177">
        <v>1020</v>
      </c>
      <c r="CC341" s="177">
        <v>1056</v>
      </c>
      <c r="CD341" s="177">
        <v>591</v>
      </c>
      <c r="CE341" s="177">
        <v>674</v>
      </c>
      <c r="CF341" s="417">
        <v>785</v>
      </c>
      <c r="CG341" s="545">
        <v>835</v>
      </c>
      <c r="CH341" s="178"/>
      <c r="CI341" s="177"/>
      <c r="CJ341" s="177"/>
      <c r="CK341" s="177"/>
      <c r="CL341" s="177"/>
      <c r="CM341" s="177"/>
      <c r="CN341" s="417">
        <v>3</v>
      </c>
      <c r="CO341" s="545">
        <v>3</v>
      </c>
      <c r="CP341" s="421">
        <f t="shared" si="325"/>
        <v>559</v>
      </c>
      <c r="CQ341" s="421">
        <f t="shared" si="326"/>
        <v>996</v>
      </c>
      <c r="CR341" s="421">
        <f t="shared" si="250"/>
        <v>1020</v>
      </c>
      <c r="CS341" s="421">
        <f t="shared" si="251"/>
        <v>1056</v>
      </c>
      <c r="CT341" s="421">
        <f t="shared" si="252"/>
        <v>591</v>
      </c>
      <c r="CU341" s="421">
        <f t="shared" si="253"/>
        <v>674</v>
      </c>
      <c r="CV341" s="421">
        <f t="shared" si="254"/>
        <v>782</v>
      </c>
      <c r="CW341" s="429">
        <f t="shared" si="255"/>
        <v>832</v>
      </c>
      <c r="CX341" s="449">
        <v>411</v>
      </c>
      <c r="CY341" s="417">
        <v>411</v>
      </c>
      <c r="CZ341" s="545">
        <v>575</v>
      </c>
      <c r="DA341" s="546"/>
      <c r="DB341" s="547"/>
      <c r="DC341" s="419"/>
      <c r="DD341" s="430">
        <f t="shared" si="256"/>
        <v>263</v>
      </c>
      <c r="DE341" s="431">
        <f t="shared" si="257"/>
        <v>371</v>
      </c>
      <c r="DF341" s="428">
        <f t="shared" si="258"/>
        <v>257</v>
      </c>
      <c r="DG341" s="548">
        <v>93</v>
      </c>
      <c r="DH341" s="417">
        <v>59</v>
      </c>
      <c r="DI341" s="545">
        <v>62</v>
      </c>
      <c r="DJ341" s="546"/>
      <c r="DK341" s="549"/>
      <c r="DL341" s="419"/>
      <c r="DM341" s="550"/>
      <c r="DN341" s="417"/>
      <c r="DO341" s="545"/>
      <c r="DP341" s="430">
        <f t="shared" si="320"/>
        <v>963</v>
      </c>
      <c r="DQ341" s="431">
        <f t="shared" si="321"/>
        <v>532</v>
      </c>
      <c r="DR341" s="428">
        <f t="shared" si="322"/>
        <v>612</v>
      </c>
      <c r="DS341" s="546"/>
      <c r="DT341" s="549"/>
      <c r="DU341" s="197"/>
      <c r="DV341" s="410"/>
      <c r="DW341" s="669" t="b">
        <f t="shared" si="301"/>
        <v>0</v>
      </c>
      <c r="DX341" s="663" t="b">
        <f t="shared" si="302"/>
        <v>0</v>
      </c>
      <c r="DY341" s="666" t="b">
        <f t="shared" si="303"/>
        <v>1</v>
      </c>
      <c r="DZ341" s="663" t="b">
        <f t="shared" si="304"/>
        <v>0</v>
      </c>
      <c r="EA341" s="663" t="b">
        <f t="shared" si="305"/>
        <v>0</v>
      </c>
      <c r="EB341" s="666" t="b">
        <f t="shared" si="306"/>
        <v>1</v>
      </c>
      <c r="EC341" s="663" t="b">
        <f t="shared" si="307"/>
        <v>0</v>
      </c>
      <c r="ED341" s="663" t="b">
        <f t="shared" si="323"/>
        <v>0</v>
      </c>
      <c r="EE341" s="666" t="b">
        <f t="shared" si="308"/>
        <v>1</v>
      </c>
      <c r="EF341" s="665" t="b">
        <f t="shared" si="309"/>
        <v>1</v>
      </c>
      <c r="EG341" s="663" t="b">
        <f t="shared" si="310"/>
        <v>1</v>
      </c>
      <c r="EH341" s="666" t="b">
        <f t="shared" si="311"/>
        <v>1</v>
      </c>
      <c r="EI341" s="663" t="b">
        <f t="shared" si="312"/>
        <v>1</v>
      </c>
      <c r="EJ341" s="663" t="b">
        <f t="shared" si="313"/>
        <v>1</v>
      </c>
      <c r="EK341" s="666" t="b">
        <f t="shared" si="314"/>
        <v>1</v>
      </c>
      <c r="EL341" s="663" t="b">
        <f t="shared" si="315"/>
        <v>1</v>
      </c>
      <c r="EM341" s="663" t="b">
        <f t="shared" si="324"/>
        <v>0</v>
      </c>
      <c r="EN341" s="666" t="b">
        <f t="shared" si="316"/>
        <v>0</v>
      </c>
      <c r="EO341" s="401"/>
    </row>
    <row r="342" spans="1:145">
      <c r="A342" s="544" t="s">
        <v>758</v>
      </c>
      <c r="B342" s="543" t="s">
        <v>598</v>
      </c>
      <c r="C342" s="544">
        <v>198552</v>
      </c>
      <c r="D342" s="481">
        <v>8</v>
      </c>
      <c r="E342" s="414"/>
      <c r="F342" s="416"/>
      <c r="G342" s="416"/>
      <c r="H342" s="416"/>
      <c r="I342" s="417"/>
      <c r="J342" s="417"/>
      <c r="K342" s="419"/>
      <c r="L342" s="414"/>
      <c r="M342" s="416"/>
      <c r="N342" s="416"/>
      <c r="O342" s="448"/>
      <c r="P342" s="448"/>
      <c r="Q342" s="416"/>
      <c r="R342" s="416"/>
      <c r="S342" s="416"/>
      <c r="T342" s="416"/>
      <c r="U342" s="416"/>
      <c r="V342" s="417"/>
      <c r="W342" s="419"/>
      <c r="X342" s="414"/>
      <c r="Y342" s="416"/>
      <c r="Z342" s="416"/>
      <c r="AA342" s="448"/>
      <c r="AB342" s="448"/>
      <c r="AC342" s="416"/>
      <c r="AD342" s="416"/>
      <c r="AE342" s="416"/>
      <c r="AF342" s="416"/>
      <c r="AG342" s="416"/>
      <c r="AH342" s="417"/>
      <c r="AI342" s="419"/>
      <c r="AJ342" s="420" t="str">
        <f t="shared" si="235"/>
        <v xml:space="preserve"> </v>
      </c>
      <c r="AK342" s="421" t="str">
        <f t="shared" si="236"/>
        <v xml:space="preserve"> </v>
      </c>
      <c r="AL342" s="421" t="str">
        <f t="shared" si="237"/>
        <v xml:space="preserve"> </v>
      </c>
      <c r="AM342" s="421" t="str">
        <f t="shared" si="238"/>
        <v xml:space="preserve"> </v>
      </c>
      <c r="AN342" s="421" t="str">
        <f t="shared" si="239"/>
        <v xml:space="preserve"> </v>
      </c>
      <c r="AO342" s="421" t="str">
        <f t="shared" si="240"/>
        <v xml:space="preserve"> </v>
      </c>
      <c r="AP342" s="421" t="str">
        <f t="shared" si="241"/>
        <v xml:space="preserve"> </v>
      </c>
      <c r="AQ342" s="421" t="str">
        <f t="shared" si="242"/>
        <v xml:space="preserve"> </v>
      </c>
      <c r="AR342" s="421" t="str">
        <f t="shared" si="243"/>
        <v xml:space="preserve"> </v>
      </c>
      <c r="AS342" s="421" t="str">
        <f t="shared" si="244"/>
        <v xml:space="preserve"> </v>
      </c>
      <c r="AT342" s="421" t="str">
        <f t="shared" si="245"/>
        <v xml:space="preserve"> </v>
      </c>
      <c r="AU342" s="422" t="str">
        <f t="shared" si="246"/>
        <v xml:space="preserve"> </v>
      </c>
      <c r="AV342" s="423"/>
      <c r="AW342" s="417"/>
      <c r="AX342" s="419"/>
      <c r="AY342" s="414"/>
      <c r="AZ342" s="417"/>
      <c r="BA342" s="419"/>
      <c r="BB342" s="420" t="str">
        <f t="shared" si="247"/>
        <v xml:space="preserve"> </v>
      </c>
      <c r="BC342" s="421" t="str">
        <f t="shared" si="248"/>
        <v xml:space="preserve"> </v>
      </c>
      <c r="BD342" s="422" t="str">
        <f t="shared" si="249"/>
        <v xml:space="preserve"> </v>
      </c>
      <c r="BE342" s="176"/>
      <c r="BF342" s="417"/>
      <c r="BG342" s="419"/>
      <c r="BH342" s="178"/>
      <c r="BI342" s="417"/>
      <c r="BJ342" s="419"/>
      <c r="BK342" s="178"/>
      <c r="BL342" s="417"/>
      <c r="BM342" s="419"/>
      <c r="BN342" s="426" t="str">
        <f t="shared" si="317"/>
        <v/>
      </c>
      <c r="BO342" s="427" t="str">
        <f t="shared" si="318"/>
        <v/>
      </c>
      <c r="BP342" s="428" t="str">
        <f t="shared" si="319"/>
        <v/>
      </c>
      <c r="BQ342" s="178"/>
      <c r="BR342" s="417"/>
      <c r="BS342" s="419"/>
      <c r="BT342" s="198">
        <v>1624</v>
      </c>
      <c r="BU342" s="177">
        <v>2694</v>
      </c>
      <c r="BV342" s="177">
        <v>1446</v>
      </c>
      <c r="BW342" s="417">
        <v>1428</v>
      </c>
      <c r="BX342" s="417">
        <v>2338</v>
      </c>
      <c r="BY342" s="545">
        <v>2534</v>
      </c>
      <c r="BZ342" s="177">
        <v>389</v>
      </c>
      <c r="CA342" s="177">
        <v>434</v>
      </c>
      <c r="CB342" s="177">
        <v>699</v>
      </c>
      <c r="CC342" s="177">
        <v>664</v>
      </c>
      <c r="CD342" s="177">
        <v>414</v>
      </c>
      <c r="CE342" s="177">
        <v>488</v>
      </c>
      <c r="CF342" s="417">
        <v>798</v>
      </c>
      <c r="CG342" s="545">
        <v>812</v>
      </c>
      <c r="CH342" s="178"/>
      <c r="CI342" s="177"/>
      <c r="CJ342" s="177"/>
      <c r="CK342" s="177"/>
      <c r="CL342" s="177"/>
      <c r="CM342" s="177"/>
      <c r="CN342" s="417">
        <v>0</v>
      </c>
      <c r="CO342" s="545">
        <v>0</v>
      </c>
      <c r="CP342" s="421">
        <f t="shared" si="325"/>
        <v>389</v>
      </c>
      <c r="CQ342" s="421">
        <f t="shared" si="326"/>
        <v>434</v>
      </c>
      <c r="CR342" s="421">
        <f t="shared" si="250"/>
        <v>699</v>
      </c>
      <c r="CS342" s="421">
        <f t="shared" si="251"/>
        <v>664</v>
      </c>
      <c r="CT342" s="421">
        <f t="shared" si="252"/>
        <v>414</v>
      </c>
      <c r="CU342" s="421">
        <f t="shared" si="253"/>
        <v>488</v>
      </c>
      <c r="CV342" s="421">
        <f t="shared" si="254"/>
        <v>798</v>
      </c>
      <c r="CW342" s="429">
        <f t="shared" si="255"/>
        <v>812</v>
      </c>
      <c r="CX342" s="449">
        <v>259</v>
      </c>
      <c r="CY342" s="417">
        <v>484</v>
      </c>
      <c r="CZ342" s="545">
        <v>544</v>
      </c>
      <c r="DA342" s="546"/>
      <c r="DB342" s="547"/>
      <c r="DC342" s="419"/>
      <c r="DD342" s="430">
        <f t="shared" si="256"/>
        <v>229</v>
      </c>
      <c r="DE342" s="431">
        <f t="shared" si="257"/>
        <v>314</v>
      </c>
      <c r="DF342" s="428">
        <f t="shared" si="258"/>
        <v>268</v>
      </c>
      <c r="DG342" s="548">
        <v>102</v>
      </c>
      <c r="DH342" s="417">
        <v>152</v>
      </c>
      <c r="DI342" s="545">
        <v>113</v>
      </c>
      <c r="DJ342" s="546"/>
      <c r="DK342" s="549"/>
      <c r="DL342" s="419"/>
      <c r="DM342" s="550"/>
      <c r="DN342" s="417"/>
      <c r="DO342" s="545"/>
      <c r="DP342" s="430">
        <f t="shared" si="320"/>
        <v>562</v>
      </c>
      <c r="DQ342" s="431">
        <f t="shared" si="321"/>
        <v>262</v>
      </c>
      <c r="DR342" s="428">
        <f t="shared" si="322"/>
        <v>375</v>
      </c>
      <c r="DS342" s="546"/>
      <c r="DT342" s="549"/>
      <c r="DU342" s="197"/>
      <c r="DV342" s="410"/>
      <c r="DW342" s="669" t="b">
        <f t="shared" si="301"/>
        <v>0</v>
      </c>
      <c r="DX342" s="663" t="b">
        <f t="shared" si="302"/>
        <v>0</v>
      </c>
      <c r="DY342" s="666" t="b">
        <f t="shared" si="303"/>
        <v>1</v>
      </c>
      <c r="DZ342" s="663" t="b">
        <f t="shared" si="304"/>
        <v>0</v>
      </c>
      <c r="EA342" s="663" t="b">
        <f t="shared" si="305"/>
        <v>0</v>
      </c>
      <c r="EB342" s="666" t="b">
        <f t="shared" si="306"/>
        <v>1</v>
      </c>
      <c r="EC342" s="663" t="b">
        <f t="shared" si="307"/>
        <v>0</v>
      </c>
      <c r="ED342" s="663" t="b">
        <f t="shared" si="323"/>
        <v>0</v>
      </c>
      <c r="EE342" s="666" t="b">
        <f t="shared" si="308"/>
        <v>1</v>
      </c>
      <c r="EF342" s="665" t="b">
        <f t="shared" si="309"/>
        <v>1</v>
      </c>
      <c r="EG342" s="663" t="b">
        <f t="shared" si="310"/>
        <v>1</v>
      </c>
      <c r="EH342" s="666" t="b">
        <f t="shared" si="311"/>
        <v>1</v>
      </c>
      <c r="EI342" s="663" t="b">
        <f t="shared" si="312"/>
        <v>1</v>
      </c>
      <c r="EJ342" s="663" t="b">
        <f t="shared" si="313"/>
        <v>1</v>
      </c>
      <c r="EK342" s="666" t="b">
        <f t="shared" si="314"/>
        <v>1</v>
      </c>
      <c r="EL342" s="663" t="b">
        <f t="shared" si="315"/>
        <v>1</v>
      </c>
      <c r="EM342" s="663" t="b">
        <f t="shared" si="324"/>
        <v>0</v>
      </c>
      <c r="EN342" s="666" t="b">
        <f t="shared" si="316"/>
        <v>0</v>
      </c>
      <c r="EO342" s="401"/>
    </row>
    <row r="343" spans="1:145">
      <c r="A343" s="544" t="s">
        <v>758</v>
      </c>
      <c r="B343" s="543" t="s">
        <v>599</v>
      </c>
      <c r="C343" s="544">
        <v>198622</v>
      </c>
      <c r="D343" s="481">
        <v>8</v>
      </c>
      <c r="E343" s="414"/>
      <c r="F343" s="416"/>
      <c r="G343" s="416"/>
      <c r="H343" s="416"/>
      <c r="I343" s="417"/>
      <c r="J343" s="417"/>
      <c r="K343" s="419"/>
      <c r="L343" s="414"/>
      <c r="M343" s="416"/>
      <c r="N343" s="416"/>
      <c r="O343" s="448"/>
      <c r="P343" s="448"/>
      <c r="Q343" s="416"/>
      <c r="R343" s="416"/>
      <c r="S343" s="416"/>
      <c r="T343" s="416"/>
      <c r="U343" s="416"/>
      <c r="V343" s="417"/>
      <c r="W343" s="419"/>
      <c r="X343" s="414"/>
      <c r="Y343" s="416"/>
      <c r="Z343" s="416"/>
      <c r="AA343" s="448"/>
      <c r="AB343" s="448"/>
      <c r="AC343" s="416"/>
      <c r="AD343" s="416"/>
      <c r="AE343" s="416"/>
      <c r="AF343" s="416"/>
      <c r="AG343" s="416"/>
      <c r="AH343" s="417"/>
      <c r="AI343" s="419"/>
      <c r="AJ343" s="420" t="str">
        <f t="shared" si="235"/>
        <v xml:space="preserve"> </v>
      </c>
      <c r="AK343" s="421" t="str">
        <f t="shared" si="236"/>
        <v xml:space="preserve"> </v>
      </c>
      <c r="AL343" s="421" t="str">
        <f t="shared" si="237"/>
        <v xml:space="preserve"> </v>
      </c>
      <c r="AM343" s="421" t="str">
        <f t="shared" si="238"/>
        <v xml:space="preserve"> </v>
      </c>
      <c r="AN343" s="421" t="str">
        <f t="shared" si="239"/>
        <v xml:space="preserve"> </v>
      </c>
      <c r="AO343" s="421" t="str">
        <f t="shared" si="240"/>
        <v xml:space="preserve"> </v>
      </c>
      <c r="AP343" s="421" t="str">
        <f t="shared" si="241"/>
        <v xml:space="preserve"> </v>
      </c>
      <c r="AQ343" s="421" t="str">
        <f t="shared" si="242"/>
        <v xml:space="preserve"> </v>
      </c>
      <c r="AR343" s="421" t="str">
        <f t="shared" si="243"/>
        <v xml:space="preserve"> </v>
      </c>
      <c r="AS343" s="421" t="str">
        <f t="shared" si="244"/>
        <v xml:space="preserve"> </v>
      </c>
      <c r="AT343" s="421" t="str">
        <f t="shared" si="245"/>
        <v xml:space="preserve"> </v>
      </c>
      <c r="AU343" s="422" t="str">
        <f t="shared" si="246"/>
        <v xml:space="preserve"> </v>
      </c>
      <c r="AV343" s="423"/>
      <c r="AW343" s="417"/>
      <c r="AX343" s="419"/>
      <c r="AY343" s="414"/>
      <c r="AZ343" s="417"/>
      <c r="BA343" s="419"/>
      <c r="BB343" s="420" t="str">
        <f t="shared" si="247"/>
        <v xml:space="preserve"> </v>
      </c>
      <c r="BC343" s="421" t="str">
        <f t="shared" si="248"/>
        <v xml:space="preserve"> </v>
      </c>
      <c r="BD343" s="422" t="str">
        <f t="shared" si="249"/>
        <v xml:space="preserve"> </v>
      </c>
      <c r="BE343" s="176"/>
      <c r="BF343" s="417"/>
      <c r="BG343" s="419"/>
      <c r="BH343" s="178"/>
      <c r="BI343" s="417"/>
      <c r="BJ343" s="419"/>
      <c r="BK343" s="178"/>
      <c r="BL343" s="417"/>
      <c r="BM343" s="419"/>
      <c r="BN343" s="426" t="str">
        <f t="shared" si="317"/>
        <v/>
      </c>
      <c r="BO343" s="427" t="str">
        <f t="shared" si="318"/>
        <v/>
      </c>
      <c r="BP343" s="428" t="str">
        <f t="shared" si="319"/>
        <v/>
      </c>
      <c r="BQ343" s="178"/>
      <c r="BR343" s="417"/>
      <c r="BS343" s="419"/>
      <c r="BT343" s="198">
        <v>3179</v>
      </c>
      <c r="BU343" s="177">
        <v>4910</v>
      </c>
      <c r="BV343" s="177">
        <v>4243</v>
      </c>
      <c r="BW343" s="417">
        <v>3394</v>
      </c>
      <c r="BX343" s="417">
        <v>3566</v>
      </c>
      <c r="BY343" s="545">
        <v>3865</v>
      </c>
      <c r="BZ343" s="177">
        <v>832</v>
      </c>
      <c r="CA343" s="177">
        <v>1004</v>
      </c>
      <c r="CB343" s="177">
        <v>955</v>
      </c>
      <c r="CC343" s="177">
        <v>1174</v>
      </c>
      <c r="CD343" s="177">
        <v>987</v>
      </c>
      <c r="CE343" s="177">
        <v>1561</v>
      </c>
      <c r="CF343" s="417">
        <v>1688</v>
      </c>
      <c r="CG343" s="545">
        <v>1795</v>
      </c>
      <c r="CH343" s="178"/>
      <c r="CI343" s="177"/>
      <c r="CJ343" s="177"/>
      <c r="CK343" s="177"/>
      <c r="CL343" s="177"/>
      <c r="CM343" s="177"/>
      <c r="CN343" s="417">
        <v>0</v>
      </c>
      <c r="CO343" s="545">
        <v>0</v>
      </c>
      <c r="CP343" s="421">
        <f t="shared" si="325"/>
        <v>832</v>
      </c>
      <c r="CQ343" s="421">
        <f t="shared" si="326"/>
        <v>1004</v>
      </c>
      <c r="CR343" s="421">
        <f t="shared" si="250"/>
        <v>955</v>
      </c>
      <c r="CS343" s="421">
        <f t="shared" si="251"/>
        <v>1174</v>
      </c>
      <c r="CT343" s="421">
        <f t="shared" si="252"/>
        <v>987</v>
      </c>
      <c r="CU343" s="421">
        <f t="shared" si="253"/>
        <v>1561</v>
      </c>
      <c r="CV343" s="421">
        <f t="shared" si="254"/>
        <v>1688</v>
      </c>
      <c r="CW343" s="429">
        <f t="shared" si="255"/>
        <v>1795</v>
      </c>
      <c r="CX343" s="449">
        <v>827</v>
      </c>
      <c r="CY343" s="417">
        <v>945</v>
      </c>
      <c r="CZ343" s="545">
        <v>1034</v>
      </c>
      <c r="DA343" s="546"/>
      <c r="DB343" s="547"/>
      <c r="DC343" s="419"/>
      <c r="DD343" s="430">
        <f t="shared" si="256"/>
        <v>734</v>
      </c>
      <c r="DE343" s="431">
        <f t="shared" si="257"/>
        <v>743</v>
      </c>
      <c r="DF343" s="428">
        <f t="shared" si="258"/>
        <v>761</v>
      </c>
      <c r="DG343" s="548">
        <v>136</v>
      </c>
      <c r="DH343" s="417">
        <v>165</v>
      </c>
      <c r="DI343" s="545">
        <v>160</v>
      </c>
      <c r="DJ343" s="546"/>
      <c r="DK343" s="549"/>
      <c r="DL343" s="419"/>
      <c r="DM343" s="550">
        <v>252</v>
      </c>
      <c r="DN343" s="417">
        <v>215</v>
      </c>
      <c r="DO343" s="545"/>
      <c r="DP343" s="430">
        <f t="shared" si="320"/>
        <v>786</v>
      </c>
      <c r="DQ343" s="431">
        <f t="shared" si="321"/>
        <v>607</v>
      </c>
      <c r="DR343" s="428">
        <f t="shared" si="322"/>
        <v>1401</v>
      </c>
      <c r="DS343" s="546"/>
      <c r="DT343" s="549"/>
      <c r="DU343" s="197"/>
      <c r="DV343" s="410"/>
      <c r="DW343" s="669" t="b">
        <f t="shared" si="301"/>
        <v>0</v>
      </c>
      <c r="DX343" s="663" t="b">
        <f t="shared" si="302"/>
        <v>0</v>
      </c>
      <c r="DY343" s="666" t="b">
        <f t="shared" si="303"/>
        <v>1</v>
      </c>
      <c r="DZ343" s="663" t="b">
        <f t="shared" si="304"/>
        <v>0</v>
      </c>
      <c r="EA343" s="663" t="b">
        <f t="shared" si="305"/>
        <v>0</v>
      </c>
      <c r="EB343" s="666" t="b">
        <f t="shared" si="306"/>
        <v>1</v>
      </c>
      <c r="EC343" s="663" t="b">
        <f t="shared" si="307"/>
        <v>0</v>
      </c>
      <c r="ED343" s="663" t="b">
        <f t="shared" si="323"/>
        <v>0</v>
      </c>
      <c r="EE343" s="666" t="b">
        <f t="shared" si="308"/>
        <v>1</v>
      </c>
      <c r="EF343" s="665" t="b">
        <f t="shared" si="309"/>
        <v>1</v>
      </c>
      <c r="EG343" s="663" t="b">
        <f t="shared" si="310"/>
        <v>1</v>
      </c>
      <c r="EH343" s="666" t="b">
        <f t="shared" si="311"/>
        <v>1</v>
      </c>
      <c r="EI343" s="663" t="b">
        <f t="shared" si="312"/>
        <v>1</v>
      </c>
      <c r="EJ343" s="663" t="b">
        <f t="shared" si="313"/>
        <v>1</v>
      </c>
      <c r="EK343" s="666" t="b">
        <f t="shared" si="314"/>
        <v>1</v>
      </c>
      <c r="EL343" s="663" t="b">
        <f t="shared" si="315"/>
        <v>1</v>
      </c>
      <c r="EM343" s="663" t="b">
        <f t="shared" si="324"/>
        <v>0</v>
      </c>
      <c r="EN343" s="666" t="b">
        <f t="shared" si="316"/>
        <v>0</v>
      </c>
      <c r="EO343" s="401"/>
    </row>
    <row r="344" spans="1:145">
      <c r="A344" s="544" t="s">
        <v>758</v>
      </c>
      <c r="B344" s="543" t="s">
        <v>600</v>
      </c>
      <c r="C344" s="544">
        <v>199333</v>
      </c>
      <c r="D344" s="481">
        <v>8</v>
      </c>
      <c r="E344" s="414"/>
      <c r="F344" s="416"/>
      <c r="G344" s="416"/>
      <c r="H344" s="416"/>
      <c r="I344" s="417"/>
      <c r="J344" s="417"/>
      <c r="K344" s="419"/>
      <c r="L344" s="414"/>
      <c r="M344" s="416"/>
      <c r="N344" s="416"/>
      <c r="O344" s="448"/>
      <c r="P344" s="448"/>
      <c r="Q344" s="416"/>
      <c r="R344" s="416"/>
      <c r="S344" s="416"/>
      <c r="T344" s="416"/>
      <c r="U344" s="416"/>
      <c r="V344" s="417"/>
      <c r="W344" s="419"/>
      <c r="X344" s="414"/>
      <c r="Y344" s="416"/>
      <c r="Z344" s="416"/>
      <c r="AA344" s="448"/>
      <c r="AB344" s="448"/>
      <c r="AC344" s="416"/>
      <c r="AD344" s="416"/>
      <c r="AE344" s="416"/>
      <c r="AF344" s="416"/>
      <c r="AG344" s="416"/>
      <c r="AH344" s="417"/>
      <c r="AI344" s="419"/>
      <c r="AJ344" s="420" t="str">
        <f t="shared" si="235"/>
        <v xml:space="preserve"> </v>
      </c>
      <c r="AK344" s="421" t="str">
        <f t="shared" si="236"/>
        <v xml:space="preserve"> </v>
      </c>
      <c r="AL344" s="421" t="str">
        <f t="shared" si="237"/>
        <v xml:space="preserve"> </v>
      </c>
      <c r="AM344" s="421" t="str">
        <f t="shared" si="238"/>
        <v xml:space="preserve"> </v>
      </c>
      <c r="AN344" s="421" t="str">
        <f t="shared" si="239"/>
        <v xml:space="preserve"> </v>
      </c>
      <c r="AO344" s="421" t="str">
        <f t="shared" si="240"/>
        <v xml:space="preserve"> </v>
      </c>
      <c r="AP344" s="421" t="str">
        <f t="shared" si="241"/>
        <v xml:space="preserve"> </v>
      </c>
      <c r="AQ344" s="421" t="str">
        <f t="shared" si="242"/>
        <v xml:space="preserve"> </v>
      </c>
      <c r="AR344" s="421" t="str">
        <f t="shared" si="243"/>
        <v xml:space="preserve"> </v>
      </c>
      <c r="AS344" s="421" t="str">
        <f t="shared" si="244"/>
        <v xml:space="preserve"> </v>
      </c>
      <c r="AT344" s="421" t="str">
        <f t="shared" si="245"/>
        <v xml:space="preserve"> </v>
      </c>
      <c r="AU344" s="422" t="str">
        <f t="shared" si="246"/>
        <v xml:space="preserve"> </v>
      </c>
      <c r="AV344" s="423"/>
      <c r="AW344" s="417"/>
      <c r="AX344" s="419"/>
      <c r="AY344" s="414"/>
      <c r="AZ344" s="417"/>
      <c r="BA344" s="419"/>
      <c r="BB344" s="420" t="str">
        <f t="shared" si="247"/>
        <v xml:space="preserve"> </v>
      </c>
      <c r="BC344" s="421" t="str">
        <f t="shared" si="248"/>
        <v xml:space="preserve"> </v>
      </c>
      <c r="BD344" s="422" t="str">
        <f t="shared" si="249"/>
        <v xml:space="preserve"> </v>
      </c>
      <c r="BE344" s="176"/>
      <c r="BF344" s="417"/>
      <c r="BG344" s="419"/>
      <c r="BH344" s="178"/>
      <c r="BI344" s="417"/>
      <c r="BJ344" s="419"/>
      <c r="BK344" s="178"/>
      <c r="BL344" s="417"/>
      <c r="BM344" s="419"/>
      <c r="BN344" s="426" t="str">
        <f t="shared" si="317"/>
        <v/>
      </c>
      <c r="BO344" s="427" t="str">
        <f t="shared" si="318"/>
        <v/>
      </c>
      <c r="BP344" s="428" t="str">
        <f t="shared" si="319"/>
        <v/>
      </c>
      <c r="BQ344" s="178"/>
      <c r="BR344" s="417"/>
      <c r="BS344" s="419"/>
      <c r="BT344" s="198">
        <v>2239</v>
      </c>
      <c r="BU344" s="177">
        <v>2121</v>
      </c>
      <c r="BV344" s="177">
        <v>1273</v>
      </c>
      <c r="BW344" s="417">
        <v>1359</v>
      </c>
      <c r="BX344" s="417">
        <v>1507</v>
      </c>
      <c r="BY344" s="545">
        <v>2662</v>
      </c>
      <c r="BZ344" s="177">
        <v>486</v>
      </c>
      <c r="CA344" s="177">
        <v>657</v>
      </c>
      <c r="CB344" s="177">
        <v>126</v>
      </c>
      <c r="CC344" s="177">
        <v>749</v>
      </c>
      <c r="CD344" s="177">
        <v>774</v>
      </c>
      <c r="CE344" s="177">
        <v>717</v>
      </c>
      <c r="CF344" s="417">
        <v>745</v>
      </c>
      <c r="CG344" s="545">
        <v>919</v>
      </c>
      <c r="CH344" s="178"/>
      <c r="CI344" s="177"/>
      <c r="CJ344" s="177"/>
      <c r="CK344" s="177"/>
      <c r="CL344" s="177"/>
      <c r="CM344" s="177"/>
      <c r="CN344" s="417">
        <v>0</v>
      </c>
      <c r="CO344" s="545">
        <v>0</v>
      </c>
      <c r="CP344" s="421">
        <f t="shared" si="325"/>
        <v>486</v>
      </c>
      <c r="CQ344" s="421">
        <f t="shared" si="326"/>
        <v>657</v>
      </c>
      <c r="CR344" s="421">
        <f t="shared" si="250"/>
        <v>126</v>
      </c>
      <c r="CS344" s="421">
        <f t="shared" si="251"/>
        <v>749</v>
      </c>
      <c r="CT344" s="421">
        <f t="shared" si="252"/>
        <v>774</v>
      </c>
      <c r="CU344" s="421">
        <f t="shared" si="253"/>
        <v>717</v>
      </c>
      <c r="CV344" s="421">
        <f t="shared" si="254"/>
        <v>745</v>
      </c>
      <c r="CW344" s="429">
        <f t="shared" si="255"/>
        <v>919</v>
      </c>
      <c r="CX344" s="449">
        <v>409</v>
      </c>
      <c r="CY344" s="417">
        <v>426</v>
      </c>
      <c r="CZ344" s="545">
        <v>513</v>
      </c>
      <c r="DA344" s="546"/>
      <c r="DB344" s="547"/>
      <c r="DC344" s="419"/>
      <c r="DD344" s="430">
        <f t="shared" si="256"/>
        <v>308</v>
      </c>
      <c r="DE344" s="431">
        <f t="shared" si="257"/>
        <v>319</v>
      </c>
      <c r="DF344" s="428">
        <f t="shared" si="258"/>
        <v>406</v>
      </c>
      <c r="DG344" s="548">
        <v>74</v>
      </c>
      <c r="DH344" s="417">
        <v>78</v>
      </c>
      <c r="DI344" s="545">
        <v>88</v>
      </c>
      <c r="DJ344" s="546"/>
      <c r="DK344" s="549"/>
      <c r="DL344" s="419"/>
      <c r="DM344" s="550">
        <v>217</v>
      </c>
      <c r="DN344" s="417">
        <v>219</v>
      </c>
      <c r="DO344" s="545">
        <v>222</v>
      </c>
      <c r="DP344" s="430">
        <f t="shared" si="320"/>
        <v>458</v>
      </c>
      <c r="DQ344" s="431">
        <f t="shared" si="321"/>
        <v>477</v>
      </c>
      <c r="DR344" s="428">
        <f t="shared" si="322"/>
        <v>407</v>
      </c>
      <c r="DS344" s="546"/>
      <c r="DT344" s="549"/>
      <c r="DU344" s="197"/>
      <c r="DV344" s="410"/>
      <c r="DW344" s="669" t="b">
        <f t="shared" si="301"/>
        <v>0</v>
      </c>
      <c r="DX344" s="663" t="b">
        <f t="shared" si="302"/>
        <v>0</v>
      </c>
      <c r="DY344" s="666" t="b">
        <f t="shared" si="303"/>
        <v>1</v>
      </c>
      <c r="DZ344" s="663" t="b">
        <f t="shared" si="304"/>
        <v>0</v>
      </c>
      <c r="EA344" s="663" t="b">
        <f t="shared" si="305"/>
        <v>0</v>
      </c>
      <c r="EB344" s="666" t="b">
        <f t="shared" si="306"/>
        <v>1</v>
      </c>
      <c r="EC344" s="663" t="b">
        <f t="shared" si="307"/>
        <v>0</v>
      </c>
      <c r="ED344" s="663" t="b">
        <f t="shared" si="323"/>
        <v>0</v>
      </c>
      <c r="EE344" s="666" t="b">
        <f t="shared" si="308"/>
        <v>1</v>
      </c>
      <c r="EF344" s="665" t="b">
        <f t="shared" si="309"/>
        <v>1</v>
      </c>
      <c r="EG344" s="663" t="b">
        <f t="shared" si="310"/>
        <v>1</v>
      </c>
      <c r="EH344" s="666" t="b">
        <f t="shared" si="311"/>
        <v>1</v>
      </c>
      <c r="EI344" s="663" t="b">
        <f t="shared" si="312"/>
        <v>1</v>
      </c>
      <c r="EJ344" s="663" t="b">
        <f t="shared" si="313"/>
        <v>1</v>
      </c>
      <c r="EK344" s="666" t="b">
        <f t="shared" si="314"/>
        <v>1</v>
      </c>
      <c r="EL344" s="663" t="b">
        <f t="shared" si="315"/>
        <v>1</v>
      </c>
      <c r="EM344" s="663" t="b">
        <f t="shared" si="324"/>
        <v>0</v>
      </c>
      <c r="EN344" s="666" t="b">
        <f t="shared" si="316"/>
        <v>0</v>
      </c>
      <c r="EO344" s="401"/>
    </row>
    <row r="345" spans="1:145">
      <c r="A345" s="551" t="s">
        <v>758</v>
      </c>
      <c r="B345" s="220" t="s">
        <v>601</v>
      </c>
      <c r="C345" s="219">
        <v>199494</v>
      </c>
      <c r="D345" s="486">
        <v>8</v>
      </c>
      <c r="E345" s="414"/>
      <c r="F345" s="416"/>
      <c r="G345" s="416"/>
      <c r="H345" s="416"/>
      <c r="I345" s="417"/>
      <c r="J345" s="417"/>
      <c r="K345" s="419"/>
      <c r="L345" s="414"/>
      <c r="M345" s="416"/>
      <c r="N345" s="416"/>
      <c r="O345" s="448"/>
      <c r="P345" s="448"/>
      <c r="Q345" s="416"/>
      <c r="R345" s="416"/>
      <c r="S345" s="416"/>
      <c r="T345" s="416"/>
      <c r="U345" s="416"/>
      <c r="V345" s="417"/>
      <c r="W345" s="419"/>
      <c r="X345" s="414"/>
      <c r="Y345" s="416"/>
      <c r="Z345" s="416"/>
      <c r="AA345" s="448"/>
      <c r="AB345" s="448"/>
      <c r="AC345" s="416"/>
      <c r="AD345" s="416"/>
      <c r="AE345" s="416"/>
      <c r="AF345" s="416"/>
      <c r="AG345" s="416"/>
      <c r="AH345" s="417"/>
      <c r="AI345" s="419"/>
      <c r="AJ345" s="420" t="str">
        <f t="shared" si="235"/>
        <v xml:space="preserve"> </v>
      </c>
      <c r="AK345" s="421" t="str">
        <f t="shared" si="236"/>
        <v xml:space="preserve"> </v>
      </c>
      <c r="AL345" s="421" t="str">
        <f t="shared" si="237"/>
        <v xml:space="preserve"> </v>
      </c>
      <c r="AM345" s="421" t="str">
        <f t="shared" si="238"/>
        <v xml:space="preserve"> </v>
      </c>
      <c r="AN345" s="421" t="str">
        <f t="shared" si="239"/>
        <v xml:space="preserve"> </v>
      </c>
      <c r="AO345" s="421" t="str">
        <f t="shared" si="240"/>
        <v xml:space="preserve"> </v>
      </c>
      <c r="AP345" s="421" t="str">
        <f t="shared" si="241"/>
        <v xml:space="preserve"> </v>
      </c>
      <c r="AQ345" s="421" t="str">
        <f t="shared" si="242"/>
        <v xml:space="preserve"> </v>
      </c>
      <c r="AR345" s="421" t="str">
        <f t="shared" si="243"/>
        <v xml:space="preserve"> </v>
      </c>
      <c r="AS345" s="421" t="str">
        <f t="shared" si="244"/>
        <v xml:space="preserve"> </v>
      </c>
      <c r="AT345" s="421" t="str">
        <f t="shared" si="245"/>
        <v xml:space="preserve"> </v>
      </c>
      <c r="AU345" s="422" t="str">
        <f t="shared" si="246"/>
        <v xml:space="preserve"> </v>
      </c>
      <c r="AV345" s="423"/>
      <c r="AW345" s="417"/>
      <c r="AX345" s="419"/>
      <c r="AY345" s="414"/>
      <c r="AZ345" s="417"/>
      <c r="BA345" s="419"/>
      <c r="BB345" s="420" t="str">
        <f t="shared" si="247"/>
        <v xml:space="preserve"> </v>
      </c>
      <c r="BC345" s="421" t="str">
        <f t="shared" si="248"/>
        <v xml:space="preserve"> </v>
      </c>
      <c r="BD345" s="422" t="str">
        <f t="shared" si="249"/>
        <v xml:space="preserve"> </v>
      </c>
      <c r="BE345" s="176"/>
      <c r="BF345" s="417"/>
      <c r="BG345" s="419"/>
      <c r="BH345" s="178"/>
      <c r="BI345" s="417"/>
      <c r="BJ345" s="419"/>
      <c r="BK345" s="178"/>
      <c r="BL345" s="417"/>
      <c r="BM345" s="419"/>
      <c r="BN345" s="426" t="str">
        <f t="shared" si="317"/>
        <v/>
      </c>
      <c r="BO345" s="427" t="str">
        <f t="shared" si="318"/>
        <v/>
      </c>
      <c r="BP345" s="428" t="str">
        <f t="shared" si="319"/>
        <v/>
      </c>
      <c r="BQ345" s="178"/>
      <c r="BR345" s="417"/>
      <c r="BS345" s="419"/>
      <c r="BT345" s="198">
        <v>1673</v>
      </c>
      <c r="BU345" s="177">
        <v>1589</v>
      </c>
      <c r="BV345" s="177">
        <v>1486</v>
      </c>
      <c r="BW345" s="417">
        <v>1812</v>
      </c>
      <c r="BX345" s="417">
        <v>1934</v>
      </c>
      <c r="BY345" s="545">
        <v>2537</v>
      </c>
      <c r="BZ345" s="177">
        <v>457</v>
      </c>
      <c r="CA345" s="177">
        <v>553</v>
      </c>
      <c r="CB345" s="177">
        <v>827</v>
      </c>
      <c r="CC345" s="177">
        <v>750</v>
      </c>
      <c r="CD345" s="177">
        <v>465</v>
      </c>
      <c r="CE345" s="177">
        <v>473</v>
      </c>
      <c r="CF345" s="417">
        <v>482</v>
      </c>
      <c r="CG345" s="545">
        <v>562</v>
      </c>
      <c r="CH345" s="178"/>
      <c r="CI345" s="177"/>
      <c r="CJ345" s="177"/>
      <c r="CK345" s="177"/>
      <c r="CL345" s="177"/>
      <c r="CM345" s="177"/>
      <c r="CN345" s="417">
        <v>0</v>
      </c>
      <c r="CO345" s="545">
        <v>0</v>
      </c>
      <c r="CP345" s="421">
        <f t="shared" si="325"/>
        <v>457</v>
      </c>
      <c r="CQ345" s="421">
        <f t="shared" si="326"/>
        <v>553</v>
      </c>
      <c r="CR345" s="421">
        <f t="shared" si="250"/>
        <v>827</v>
      </c>
      <c r="CS345" s="421">
        <f t="shared" si="251"/>
        <v>750</v>
      </c>
      <c r="CT345" s="421">
        <f t="shared" si="252"/>
        <v>465</v>
      </c>
      <c r="CU345" s="421">
        <f t="shared" si="253"/>
        <v>473</v>
      </c>
      <c r="CV345" s="421">
        <f t="shared" si="254"/>
        <v>482</v>
      </c>
      <c r="CW345" s="429">
        <f t="shared" si="255"/>
        <v>562</v>
      </c>
      <c r="CX345" s="449">
        <v>284</v>
      </c>
      <c r="CY345" s="417">
        <v>275</v>
      </c>
      <c r="CZ345" s="545">
        <v>359</v>
      </c>
      <c r="DA345" s="546"/>
      <c r="DB345" s="547"/>
      <c r="DC345" s="419"/>
      <c r="DD345" s="430">
        <f t="shared" si="256"/>
        <v>189</v>
      </c>
      <c r="DE345" s="431">
        <f t="shared" si="257"/>
        <v>207</v>
      </c>
      <c r="DF345" s="428">
        <f t="shared" si="258"/>
        <v>203</v>
      </c>
      <c r="DG345" s="548">
        <v>55</v>
      </c>
      <c r="DH345" s="417">
        <v>165</v>
      </c>
      <c r="DI345" s="545">
        <v>201</v>
      </c>
      <c r="DJ345" s="546"/>
      <c r="DK345" s="549"/>
      <c r="DL345" s="419"/>
      <c r="DM345" s="550"/>
      <c r="DN345" s="417"/>
      <c r="DO345" s="545"/>
      <c r="DP345" s="430">
        <f t="shared" si="320"/>
        <v>695</v>
      </c>
      <c r="DQ345" s="431">
        <f t="shared" si="321"/>
        <v>300</v>
      </c>
      <c r="DR345" s="428">
        <f t="shared" si="322"/>
        <v>272</v>
      </c>
      <c r="DS345" s="546"/>
      <c r="DT345" s="549"/>
      <c r="DU345" s="197"/>
      <c r="DV345" s="410"/>
      <c r="DW345" s="669" t="b">
        <f t="shared" si="301"/>
        <v>0</v>
      </c>
      <c r="DX345" s="663" t="b">
        <f t="shared" si="302"/>
        <v>0</v>
      </c>
      <c r="DY345" s="666" t="b">
        <f t="shared" si="303"/>
        <v>1</v>
      </c>
      <c r="DZ345" s="663" t="b">
        <f t="shared" si="304"/>
        <v>0</v>
      </c>
      <c r="EA345" s="663" t="b">
        <f t="shared" si="305"/>
        <v>0</v>
      </c>
      <c r="EB345" s="666" t="b">
        <f t="shared" si="306"/>
        <v>1</v>
      </c>
      <c r="EC345" s="663" t="b">
        <f t="shared" si="307"/>
        <v>0</v>
      </c>
      <c r="ED345" s="663" t="b">
        <f t="shared" si="323"/>
        <v>0</v>
      </c>
      <c r="EE345" s="666" t="b">
        <f t="shared" si="308"/>
        <v>1</v>
      </c>
      <c r="EF345" s="665" t="b">
        <f t="shared" si="309"/>
        <v>1</v>
      </c>
      <c r="EG345" s="663" t="b">
        <f t="shared" si="310"/>
        <v>1</v>
      </c>
      <c r="EH345" s="666" t="b">
        <f t="shared" si="311"/>
        <v>1</v>
      </c>
      <c r="EI345" s="663" t="b">
        <f t="shared" si="312"/>
        <v>1</v>
      </c>
      <c r="EJ345" s="663" t="b">
        <f t="shared" si="313"/>
        <v>1</v>
      </c>
      <c r="EK345" s="666" t="b">
        <f t="shared" si="314"/>
        <v>1</v>
      </c>
      <c r="EL345" s="663" t="b">
        <f t="shared" si="315"/>
        <v>1</v>
      </c>
      <c r="EM345" s="663" t="b">
        <f t="shared" si="324"/>
        <v>0</v>
      </c>
      <c r="EN345" s="666" t="b">
        <f t="shared" si="316"/>
        <v>0</v>
      </c>
      <c r="EO345" s="401"/>
    </row>
    <row r="346" spans="1:145">
      <c r="A346" s="542" t="s">
        <v>758</v>
      </c>
      <c r="B346" s="543" t="s">
        <v>602</v>
      </c>
      <c r="C346" s="544">
        <v>199856</v>
      </c>
      <c r="D346" s="481">
        <v>8</v>
      </c>
      <c r="E346" s="414"/>
      <c r="F346" s="416"/>
      <c r="G346" s="416"/>
      <c r="H346" s="416"/>
      <c r="I346" s="417"/>
      <c r="J346" s="417"/>
      <c r="K346" s="419"/>
      <c r="L346" s="414"/>
      <c r="M346" s="416"/>
      <c r="N346" s="416"/>
      <c r="O346" s="448"/>
      <c r="P346" s="448"/>
      <c r="Q346" s="416"/>
      <c r="R346" s="416"/>
      <c r="S346" s="416"/>
      <c r="T346" s="416"/>
      <c r="U346" s="416"/>
      <c r="V346" s="417"/>
      <c r="W346" s="419"/>
      <c r="X346" s="414"/>
      <c r="Y346" s="416"/>
      <c r="Z346" s="416"/>
      <c r="AA346" s="448"/>
      <c r="AB346" s="448"/>
      <c r="AC346" s="416"/>
      <c r="AD346" s="416"/>
      <c r="AE346" s="416"/>
      <c r="AF346" s="416"/>
      <c r="AG346" s="416"/>
      <c r="AH346" s="417"/>
      <c r="AI346" s="419"/>
      <c r="AJ346" s="420" t="str">
        <f t="shared" ref="AJ346:AJ436" si="327">IF(L346&gt;0,L346-X346," " )</f>
        <v xml:space="preserve"> </v>
      </c>
      <c r="AK346" s="421" t="str">
        <f t="shared" ref="AK346:AK436" si="328">IF(M346&gt;0,M346-Y346," " )</f>
        <v xml:space="preserve"> </v>
      </c>
      <c r="AL346" s="421" t="str">
        <f t="shared" ref="AL346:AL436" si="329">IF(N346&gt;0,N346-Z346," " )</f>
        <v xml:space="preserve"> </v>
      </c>
      <c r="AM346" s="421" t="str">
        <f t="shared" ref="AM346:AM436" si="330">IF(O346&gt;0,O346-AA346," " )</f>
        <v xml:space="preserve"> </v>
      </c>
      <c r="AN346" s="421" t="str">
        <f t="shared" ref="AN346:AN436" si="331">IF(P346&gt;0,P346-AB346," " )</f>
        <v xml:space="preserve"> </v>
      </c>
      <c r="AO346" s="421" t="str">
        <f t="shared" ref="AO346:AO436" si="332">IF(Q346&gt;0,Q346-AC346," " )</f>
        <v xml:space="preserve"> </v>
      </c>
      <c r="AP346" s="421" t="str">
        <f t="shared" ref="AP346:AP436" si="333">IF(R346&gt;0,R346-AD346," " )</f>
        <v xml:space="preserve"> </v>
      </c>
      <c r="AQ346" s="421" t="str">
        <f t="shared" ref="AQ346:AQ436" si="334">IF(S346&gt;0,S346-AE346," " )</f>
        <v xml:space="preserve"> </v>
      </c>
      <c r="AR346" s="421" t="str">
        <f t="shared" ref="AR346:AR436" si="335">IF(T346&gt;0,T346-AF346," " )</f>
        <v xml:space="preserve"> </v>
      </c>
      <c r="AS346" s="421" t="str">
        <f t="shared" ref="AS346:AS436" si="336">IF(U346&gt;0,U346-AG346," " )</f>
        <v xml:space="preserve"> </v>
      </c>
      <c r="AT346" s="421" t="str">
        <f t="shared" ref="AT346:AT436" si="337">IF(V346&gt;0,V346-AH346," " )</f>
        <v xml:space="preserve"> </v>
      </c>
      <c r="AU346" s="422" t="str">
        <f t="shared" ref="AU346:AU436" si="338">IF(W346&gt;0,W346-AI346," " )</f>
        <v xml:space="preserve"> </v>
      </c>
      <c r="AV346" s="423"/>
      <c r="AW346" s="417"/>
      <c r="AX346" s="419"/>
      <c r="AY346" s="414"/>
      <c r="AZ346" s="417"/>
      <c r="BA346" s="419"/>
      <c r="BB346" s="420" t="str">
        <f t="shared" ref="BB346:BB436" si="339">IF(AS346=" "," ",(AS346-AV346-AY346))</f>
        <v xml:space="preserve"> </v>
      </c>
      <c r="BC346" s="421" t="str">
        <f t="shared" ref="BC346:BC436" si="340">IF(AT346=" "," ",(AT346-AW346-AZ346))</f>
        <v xml:space="preserve"> </v>
      </c>
      <c r="BD346" s="422" t="str">
        <f t="shared" ref="BD346:BD436" si="341">IF(AU346=" "," ",(AU346-AX346-BA346))</f>
        <v xml:space="preserve"> </v>
      </c>
      <c r="BE346" s="176"/>
      <c r="BF346" s="417"/>
      <c r="BG346" s="419"/>
      <c r="BH346" s="178"/>
      <c r="BI346" s="417"/>
      <c r="BJ346" s="419"/>
      <c r="BK346" s="178"/>
      <c r="BL346" s="417"/>
      <c r="BM346" s="419"/>
      <c r="BN346" s="426" t="str">
        <f t="shared" si="317"/>
        <v/>
      </c>
      <c r="BO346" s="427" t="str">
        <f t="shared" si="318"/>
        <v/>
      </c>
      <c r="BP346" s="428" t="str">
        <f t="shared" si="319"/>
        <v/>
      </c>
      <c r="BQ346" s="178"/>
      <c r="BR346" s="417"/>
      <c r="BS346" s="419"/>
      <c r="BT346" s="198">
        <v>3641</v>
      </c>
      <c r="BU346" s="177">
        <v>5104</v>
      </c>
      <c r="BV346" s="177">
        <v>4017</v>
      </c>
      <c r="BW346" s="417">
        <v>4313</v>
      </c>
      <c r="BX346" s="417">
        <v>4525</v>
      </c>
      <c r="BY346" s="545">
        <v>9286</v>
      </c>
      <c r="BZ346" s="177">
        <v>707</v>
      </c>
      <c r="CA346" s="177">
        <v>934</v>
      </c>
      <c r="CB346" s="177">
        <v>898</v>
      </c>
      <c r="CC346" s="177">
        <v>593</v>
      </c>
      <c r="CD346" s="177">
        <v>946</v>
      </c>
      <c r="CE346" s="177">
        <v>732</v>
      </c>
      <c r="CF346" s="417">
        <v>931</v>
      </c>
      <c r="CG346" s="545">
        <v>1096</v>
      </c>
      <c r="CH346" s="178"/>
      <c r="CI346" s="177"/>
      <c r="CJ346" s="177"/>
      <c r="CK346" s="177"/>
      <c r="CL346" s="177"/>
      <c r="CM346" s="177"/>
      <c r="CN346" s="417">
        <v>36</v>
      </c>
      <c r="CO346" s="545">
        <v>60</v>
      </c>
      <c r="CP346" s="421">
        <f t="shared" si="325"/>
        <v>707</v>
      </c>
      <c r="CQ346" s="421">
        <f t="shared" si="326"/>
        <v>934</v>
      </c>
      <c r="CR346" s="421">
        <f t="shared" ref="CR346:CR436" si="342">IF(CB346&gt;0,CB346-CJ346,"")</f>
        <v>898</v>
      </c>
      <c r="CS346" s="421">
        <f t="shared" ref="CS346:CS436" si="343">IF(CC346&gt;0,CC346-CK346,"")</f>
        <v>593</v>
      </c>
      <c r="CT346" s="421">
        <f t="shared" ref="CT346:CT436" si="344">IF(CD346&gt;0,CD346-CL346,"")</f>
        <v>946</v>
      </c>
      <c r="CU346" s="421">
        <f t="shared" ref="CU346:CU436" si="345">IF(CE346&gt;0,CE346-CM346,"")</f>
        <v>732</v>
      </c>
      <c r="CV346" s="421">
        <f t="shared" ref="CV346:CV436" si="346">IF(CF346&gt;0,CF346-CN346,"")</f>
        <v>895</v>
      </c>
      <c r="CW346" s="429">
        <f t="shared" ref="CW346:CW436" si="347">IF(CG346&gt;0,CG346-CO346,"")</f>
        <v>1036</v>
      </c>
      <c r="CX346" s="449">
        <v>512</v>
      </c>
      <c r="CY346" s="417">
        <v>628</v>
      </c>
      <c r="CZ346" s="545">
        <v>736</v>
      </c>
      <c r="DA346" s="546"/>
      <c r="DB346" s="547"/>
      <c r="DC346" s="419"/>
      <c r="DD346" s="430">
        <f t="shared" ref="DD346:DD436" si="348">IF(CU346="","",(CU346-CX346-DA346))</f>
        <v>220</v>
      </c>
      <c r="DE346" s="431">
        <f t="shared" ref="DE346:DE436" si="349">IF(CV346="","",(CV346-CY346-DB346))</f>
        <v>267</v>
      </c>
      <c r="DF346" s="428">
        <f t="shared" ref="DF346:DF436" si="350">IF(CW346="","",(CW346-CZ346-DC346))</f>
        <v>300</v>
      </c>
      <c r="DG346" s="548">
        <v>96</v>
      </c>
      <c r="DH346" s="417">
        <v>107</v>
      </c>
      <c r="DI346" s="545">
        <v>109</v>
      </c>
      <c r="DJ346" s="546"/>
      <c r="DK346" s="549"/>
      <c r="DL346" s="419"/>
      <c r="DM346" s="550">
        <v>78</v>
      </c>
      <c r="DN346" s="417">
        <v>112</v>
      </c>
      <c r="DO346" s="545">
        <v>82</v>
      </c>
      <c r="DP346" s="430">
        <f t="shared" si="320"/>
        <v>419</v>
      </c>
      <c r="DQ346" s="431">
        <f t="shared" si="321"/>
        <v>727</v>
      </c>
      <c r="DR346" s="428">
        <f t="shared" si="322"/>
        <v>541</v>
      </c>
      <c r="DS346" s="546"/>
      <c r="DT346" s="549"/>
      <c r="DU346" s="197"/>
      <c r="DV346" s="410"/>
      <c r="DW346" s="669" t="b">
        <f t="shared" si="301"/>
        <v>0</v>
      </c>
      <c r="DX346" s="663" t="b">
        <f t="shared" si="302"/>
        <v>0</v>
      </c>
      <c r="DY346" s="666" t="b">
        <f t="shared" si="303"/>
        <v>1</v>
      </c>
      <c r="DZ346" s="663" t="b">
        <f t="shared" si="304"/>
        <v>0</v>
      </c>
      <c r="EA346" s="663" t="b">
        <f t="shared" si="305"/>
        <v>0</v>
      </c>
      <c r="EB346" s="666" t="b">
        <f t="shared" si="306"/>
        <v>1</v>
      </c>
      <c r="EC346" s="663" t="b">
        <f t="shared" si="307"/>
        <v>0</v>
      </c>
      <c r="ED346" s="663" t="b">
        <f t="shared" si="323"/>
        <v>0</v>
      </c>
      <c r="EE346" s="666" t="b">
        <f t="shared" si="308"/>
        <v>1</v>
      </c>
      <c r="EF346" s="665" t="b">
        <f t="shared" si="309"/>
        <v>1</v>
      </c>
      <c r="EG346" s="663" t="b">
        <f t="shared" si="310"/>
        <v>1</v>
      </c>
      <c r="EH346" s="666" t="b">
        <f t="shared" si="311"/>
        <v>1</v>
      </c>
      <c r="EI346" s="663" t="b">
        <f t="shared" si="312"/>
        <v>1</v>
      </c>
      <c r="EJ346" s="663" t="b">
        <f t="shared" si="313"/>
        <v>1</v>
      </c>
      <c r="EK346" s="666" t="b">
        <f t="shared" si="314"/>
        <v>1</v>
      </c>
      <c r="EL346" s="663" t="b">
        <f t="shared" si="315"/>
        <v>1</v>
      </c>
      <c r="EM346" s="663" t="b">
        <f t="shared" si="324"/>
        <v>0</v>
      </c>
      <c r="EN346" s="666" t="b">
        <f t="shared" si="316"/>
        <v>0</v>
      </c>
      <c r="EO346" s="401"/>
    </row>
    <row r="347" spans="1:145">
      <c r="A347" s="542" t="s">
        <v>758</v>
      </c>
      <c r="B347" s="543" t="s">
        <v>603</v>
      </c>
      <c r="C347" s="544">
        <v>199786</v>
      </c>
      <c r="D347" s="481">
        <v>9</v>
      </c>
      <c r="E347" s="414"/>
      <c r="F347" s="416"/>
      <c r="G347" s="416"/>
      <c r="H347" s="416"/>
      <c r="I347" s="417"/>
      <c r="J347" s="417"/>
      <c r="K347" s="419"/>
      <c r="L347" s="414"/>
      <c r="M347" s="416"/>
      <c r="N347" s="416"/>
      <c r="O347" s="448"/>
      <c r="P347" s="448"/>
      <c r="Q347" s="416"/>
      <c r="R347" s="416"/>
      <c r="S347" s="416"/>
      <c r="T347" s="416"/>
      <c r="U347" s="416"/>
      <c r="V347" s="417"/>
      <c r="W347" s="419"/>
      <c r="X347" s="414"/>
      <c r="Y347" s="416"/>
      <c r="Z347" s="416"/>
      <c r="AA347" s="448"/>
      <c r="AB347" s="448"/>
      <c r="AC347" s="416"/>
      <c r="AD347" s="416"/>
      <c r="AE347" s="416"/>
      <c r="AF347" s="416"/>
      <c r="AG347" s="416"/>
      <c r="AH347" s="417"/>
      <c r="AI347" s="419"/>
      <c r="AJ347" s="420" t="str">
        <f t="shared" si="327"/>
        <v xml:space="preserve"> </v>
      </c>
      <c r="AK347" s="421" t="str">
        <f t="shared" si="328"/>
        <v xml:space="preserve"> </v>
      </c>
      <c r="AL347" s="421" t="str">
        <f t="shared" si="329"/>
        <v xml:space="preserve"> </v>
      </c>
      <c r="AM347" s="421" t="str">
        <f t="shared" si="330"/>
        <v xml:space="preserve"> </v>
      </c>
      <c r="AN347" s="421" t="str">
        <f t="shared" si="331"/>
        <v xml:space="preserve"> </v>
      </c>
      <c r="AO347" s="421" t="str">
        <f t="shared" si="332"/>
        <v xml:space="preserve"> </v>
      </c>
      <c r="AP347" s="421" t="str">
        <f t="shared" si="333"/>
        <v xml:space="preserve"> </v>
      </c>
      <c r="AQ347" s="421" t="str">
        <f t="shared" si="334"/>
        <v xml:space="preserve"> </v>
      </c>
      <c r="AR347" s="421" t="str">
        <f t="shared" si="335"/>
        <v xml:space="preserve"> </v>
      </c>
      <c r="AS347" s="421" t="str">
        <f t="shared" si="336"/>
        <v xml:space="preserve"> </v>
      </c>
      <c r="AT347" s="421" t="str">
        <f t="shared" si="337"/>
        <v xml:space="preserve"> </v>
      </c>
      <c r="AU347" s="422" t="str">
        <f t="shared" si="338"/>
        <v xml:space="preserve"> </v>
      </c>
      <c r="AV347" s="423"/>
      <c r="AW347" s="417"/>
      <c r="AX347" s="419"/>
      <c r="AY347" s="414"/>
      <c r="AZ347" s="417"/>
      <c r="BA347" s="419"/>
      <c r="BB347" s="420" t="str">
        <f t="shared" si="339"/>
        <v xml:space="preserve"> </v>
      </c>
      <c r="BC347" s="421" t="str">
        <f t="shared" si="340"/>
        <v xml:space="preserve"> </v>
      </c>
      <c r="BD347" s="422" t="str">
        <f t="shared" si="341"/>
        <v xml:space="preserve"> </v>
      </c>
      <c r="BE347" s="176"/>
      <c r="BF347" s="417"/>
      <c r="BG347" s="419"/>
      <c r="BH347" s="178"/>
      <c r="BI347" s="417"/>
      <c r="BJ347" s="419"/>
      <c r="BK347" s="178"/>
      <c r="BL347" s="417"/>
      <c r="BM347" s="419"/>
      <c r="BN347" s="426" t="str">
        <f t="shared" si="317"/>
        <v/>
      </c>
      <c r="BO347" s="427" t="str">
        <f t="shared" si="318"/>
        <v/>
      </c>
      <c r="BP347" s="428" t="str">
        <f t="shared" si="319"/>
        <v/>
      </c>
      <c r="BQ347" s="178"/>
      <c r="BR347" s="417"/>
      <c r="BS347" s="419"/>
      <c r="BT347" s="198">
        <v>1777</v>
      </c>
      <c r="BU347" s="177">
        <v>1688</v>
      </c>
      <c r="BV347" s="177">
        <v>1910</v>
      </c>
      <c r="BW347" s="417">
        <v>860</v>
      </c>
      <c r="BX347" s="417">
        <v>1598</v>
      </c>
      <c r="BY347" s="545">
        <v>1446</v>
      </c>
      <c r="BZ347" s="177">
        <v>266</v>
      </c>
      <c r="CA347" s="177">
        <v>318</v>
      </c>
      <c r="CB347" s="177">
        <v>382</v>
      </c>
      <c r="CC347" s="177">
        <v>257</v>
      </c>
      <c r="CD347" s="177">
        <v>385</v>
      </c>
      <c r="CE347" s="177">
        <v>351</v>
      </c>
      <c r="CF347" s="417">
        <v>361</v>
      </c>
      <c r="CG347" s="545">
        <v>378</v>
      </c>
      <c r="CH347" s="178"/>
      <c r="CI347" s="177"/>
      <c r="CJ347" s="177"/>
      <c r="CK347" s="177"/>
      <c r="CL347" s="177"/>
      <c r="CM347" s="177"/>
      <c r="CN347" s="417">
        <v>0</v>
      </c>
      <c r="CO347" s="545">
        <v>0</v>
      </c>
      <c r="CP347" s="421">
        <f t="shared" si="325"/>
        <v>266</v>
      </c>
      <c r="CQ347" s="421">
        <f t="shared" si="326"/>
        <v>318</v>
      </c>
      <c r="CR347" s="421">
        <f t="shared" si="342"/>
        <v>382</v>
      </c>
      <c r="CS347" s="421">
        <f t="shared" si="343"/>
        <v>257</v>
      </c>
      <c r="CT347" s="421">
        <f t="shared" si="344"/>
        <v>385</v>
      </c>
      <c r="CU347" s="421">
        <f t="shared" si="345"/>
        <v>351</v>
      </c>
      <c r="CV347" s="421">
        <f t="shared" si="346"/>
        <v>361</v>
      </c>
      <c r="CW347" s="429">
        <f t="shared" si="347"/>
        <v>378</v>
      </c>
      <c r="CX347" s="449">
        <v>221</v>
      </c>
      <c r="CY347" s="417">
        <v>171</v>
      </c>
      <c r="CZ347" s="545">
        <v>234</v>
      </c>
      <c r="DA347" s="546"/>
      <c r="DB347" s="547"/>
      <c r="DC347" s="419"/>
      <c r="DD347" s="430">
        <f t="shared" si="348"/>
        <v>130</v>
      </c>
      <c r="DE347" s="431">
        <f t="shared" si="349"/>
        <v>190</v>
      </c>
      <c r="DF347" s="428">
        <f t="shared" si="350"/>
        <v>144</v>
      </c>
      <c r="DG347" s="548">
        <v>39</v>
      </c>
      <c r="DH347" s="417">
        <v>65</v>
      </c>
      <c r="DI347" s="545">
        <v>65</v>
      </c>
      <c r="DJ347" s="546"/>
      <c r="DK347" s="549"/>
      <c r="DL347" s="419"/>
      <c r="DM347" s="550"/>
      <c r="DN347" s="417">
        <v>60</v>
      </c>
      <c r="DO347" s="545">
        <v>55</v>
      </c>
      <c r="DP347" s="430">
        <f t="shared" si="320"/>
        <v>218</v>
      </c>
      <c r="DQ347" s="431">
        <f t="shared" si="321"/>
        <v>260</v>
      </c>
      <c r="DR347" s="428">
        <f t="shared" si="322"/>
        <v>231</v>
      </c>
      <c r="DS347" s="546"/>
      <c r="DT347" s="549"/>
      <c r="DU347" s="197"/>
      <c r="DV347" s="410"/>
      <c r="DW347" s="669" t="b">
        <f t="shared" si="301"/>
        <v>0</v>
      </c>
      <c r="DX347" s="663" t="b">
        <f t="shared" si="302"/>
        <v>0</v>
      </c>
      <c r="DY347" s="666" t="b">
        <f t="shared" si="303"/>
        <v>1</v>
      </c>
      <c r="DZ347" s="663" t="b">
        <f t="shared" si="304"/>
        <v>0</v>
      </c>
      <c r="EA347" s="663" t="b">
        <f t="shared" si="305"/>
        <v>0</v>
      </c>
      <c r="EB347" s="666" t="b">
        <f t="shared" si="306"/>
        <v>1</v>
      </c>
      <c r="EC347" s="663" t="b">
        <f t="shared" si="307"/>
        <v>0</v>
      </c>
      <c r="ED347" s="663" t="b">
        <f t="shared" si="323"/>
        <v>0</v>
      </c>
      <c r="EE347" s="666" t="b">
        <f t="shared" si="308"/>
        <v>1</v>
      </c>
      <c r="EF347" s="665" t="b">
        <f t="shared" si="309"/>
        <v>1</v>
      </c>
      <c r="EG347" s="663" t="b">
        <f t="shared" si="310"/>
        <v>1</v>
      </c>
      <c r="EH347" s="666" t="b">
        <f t="shared" si="311"/>
        <v>1</v>
      </c>
      <c r="EI347" s="663" t="b">
        <f t="shared" si="312"/>
        <v>1</v>
      </c>
      <c r="EJ347" s="663" t="b">
        <f t="shared" si="313"/>
        <v>1</v>
      </c>
      <c r="EK347" s="666" t="b">
        <f t="shared" si="314"/>
        <v>1</v>
      </c>
      <c r="EL347" s="663" t="b">
        <f t="shared" si="315"/>
        <v>1</v>
      </c>
      <c r="EM347" s="663" t="b">
        <f t="shared" si="324"/>
        <v>0</v>
      </c>
      <c r="EN347" s="666" t="b">
        <f t="shared" si="316"/>
        <v>0</v>
      </c>
      <c r="EO347" s="401"/>
    </row>
    <row r="348" spans="1:145">
      <c r="A348" s="542" t="s">
        <v>758</v>
      </c>
      <c r="B348" s="543" t="s">
        <v>604</v>
      </c>
      <c r="C348" s="544">
        <v>198039</v>
      </c>
      <c r="D348" s="481">
        <v>9</v>
      </c>
      <c r="E348" s="414"/>
      <c r="F348" s="416"/>
      <c r="G348" s="416"/>
      <c r="H348" s="416"/>
      <c r="I348" s="417"/>
      <c r="J348" s="417"/>
      <c r="K348" s="419"/>
      <c r="L348" s="414"/>
      <c r="M348" s="416"/>
      <c r="N348" s="416"/>
      <c r="O348" s="448"/>
      <c r="P348" s="448"/>
      <c r="Q348" s="416"/>
      <c r="R348" s="416"/>
      <c r="S348" s="416"/>
      <c r="T348" s="416"/>
      <c r="U348" s="416"/>
      <c r="V348" s="417"/>
      <c r="W348" s="419"/>
      <c r="X348" s="414"/>
      <c r="Y348" s="416"/>
      <c r="Z348" s="416"/>
      <c r="AA348" s="448"/>
      <c r="AB348" s="448"/>
      <c r="AC348" s="416"/>
      <c r="AD348" s="416"/>
      <c r="AE348" s="416"/>
      <c r="AF348" s="416"/>
      <c r="AG348" s="416"/>
      <c r="AH348" s="417"/>
      <c r="AI348" s="419"/>
      <c r="AJ348" s="420" t="str">
        <f t="shared" si="327"/>
        <v xml:space="preserve"> </v>
      </c>
      <c r="AK348" s="421" t="str">
        <f t="shared" si="328"/>
        <v xml:space="preserve"> </v>
      </c>
      <c r="AL348" s="421" t="str">
        <f t="shared" si="329"/>
        <v xml:space="preserve"> </v>
      </c>
      <c r="AM348" s="421" t="str">
        <f t="shared" si="330"/>
        <v xml:space="preserve"> </v>
      </c>
      <c r="AN348" s="421" t="str">
        <f t="shared" si="331"/>
        <v xml:space="preserve"> </v>
      </c>
      <c r="AO348" s="421" t="str">
        <f t="shared" si="332"/>
        <v xml:space="preserve"> </v>
      </c>
      <c r="AP348" s="421" t="str">
        <f t="shared" si="333"/>
        <v xml:space="preserve"> </v>
      </c>
      <c r="AQ348" s="421" t="str">
        <f t="shared" si="334"/>
        <v xml:space="preserve"> </v>
      </c>
      <c r="AR348" s="421" t="str">
        <f t="shared" si="335"/>
        <v xml:space="preserve"> </v>
      </c>
      <c r="AS348" s="421" t="str">
        <f t="shared" si="336"/>
        <v xml:space="preserve"> </v>
      </c>
      <c r="AT348" s="421" t="str">
        <f t="shared" si="337"/>
        <v xml:space="preserve"> </v>
      </c>
      <c r="AU348" s="422" t="str">
        <f t="shared" si="338"/>
        <v xml:space="preserve"> </v>
      </c>
      <c r="AV348" s="423"/>
      <c r="AW348" s="417"/>
      <c r="AX348" s="419"/>
      <c r="AY348" s="414"/>
      <c r="AZ348" s="417"/>
      <c r="BA348" s="419"/>
      <c r="BB348" s="420" t="str">
        <f t="shared" si="339"/>
        <v xml:space="preserve"> </v>
      </c>
      <c r="BC348" s="421" t="str">
        <f t="shared" si="340"/>
        <v xml:space="preserve"> </v>
      </c>
      <c r="BD348" s="422" t="str">
        <f t="shared" si="341"/>
        <v xml:space="preserve"> </v>
      </c>
      <c r="BE348" s="176"/>
      <c r="BF348" s="417"/>
      <c r="BG348" s="419"/>
      <c r="BH348" s="178"/>
      <c r="BI348" s="417"/>
      <c r="BJ348" s="419"/>
      <c r="BK348" s="178"/>
      <c r="BL348" s="417"/>
      <c r="BM348" s="419"/>
      <c r="BN348" s="426" t="str">
        <f t="shared" si="317"/>
        <v/>
      </c>
      <c r="BO348" s="427" t="str">
        <f t="shared" si="318"/>
        <v/>
      </c>
      <c r="BP348" s="428" t="str">
        <f t="shared" si="319"/>
        <v/>
      </c>
      <c r="BQ348" s="178"/>
      <c r="BR348" s="417"/>
      <c r="BS348" s="419"/>
      <c r="BT348" s="198">
        <v>484</v>
      </c>
      <c r="BU348" s="177">
        <v>1234</v>
      </c>
      <c r="BV348" s="177">
        <v>869</v>
      </c>
      <c r="BW348" s="417">
        <v>721</v>
      </c>
      <c r="BX348" s="417">
        <v>617</v>
      </c>
      <c r="BY348" s="545">
        <v>864</v>
      </c>
      <c r="BZ348" s="177">
        <v>143</v>
      </c>
      <c r="CA348" s="177">
        <v>222</v>
      </c>
      <c r="CB348" s="177">
        <v>196</v>
      </c>
      <c r="CC348" s="177">
        <v>280</v>
      </c>
      <c r="CD348" s="177">
        <v>141</v>
      </c>
      <c r="CE348" s="177">
        <v>158</v>
      </c>
      <c r="CF348" s="417">
        <v>164</v>
      </c>
      <c r="CG348" s="545">
        <v>135</v>
      </c>
      <c r="CH348" s="178"/>
      <c r="CI348" s="177"/>
      <c r="CJ348" s="177"/>
      <c r="CK348" s="177"/>
      <c r="CL348" s="177"/>
      <c r="CM348" s="177"/>
      <c r="CN348" s="417">
        <v>0</v>
      </c>
      <c r="CO348" s="545">
        <v>0</v>
      </c>
      <c r="CP348" s="421">
        <f t="shared" si="325"/>
        <v>143</v>
      </c>
      <c r="CQ348" s="421">
        <f t="shared" si="326"/>
        <v>222</v>
      </c>
      <c r="CR348" s="421">
        <f t="shared" si="342"/>
        <v>196</v>
      </c>
      <c r="CS348" s="421">
        <f t="shared" si="343"/>
        <v>280</v>
      </c>
      <c r="CT348" s="421">
        <f t="shared" si="344"/>
        <v>141</v>
      </c>
      <c r="CU348" s="421">
        <f t="shared" si="345"/>
        <v>158</v>
      </c>
      <c r="CV348" s="421">
        <f t="shared" si="346"/>
        <v>164</v>
      </c>
      <c r="CW348" s="429">
        <f t="shared" si="347"/>
        <v>135</v>
      </c>
      <c r="CX348" s="449">
        <v>34</v>
      </c>
      <c r="CY348" s="417">
        <v>92</v>
      </c>
      <c r="CZ348" s="545">
        <v>88</v>
      </c>
      <c r="DA348" s="546"/>
      <c r="DB348" s="547"/>
      <c r="DC348" s="419"/>
      <c r="DD348" s="430">
        <f t="shared" si="348"/>
        <v>124</v>
      </c>
      <c r="DE348" s="431">
        <f t="shared" si="349"/>
        <v>72</v>
      </c>
      <c r="DF348" s="428">
        <f t="shared" si="350"/>
        <v>47</v>
      </c>
      <c r="DG348" s="548">
        <v>45</v>
      </c>
      <c r="DH348" s="417">
        <v>28</v>
      </c>
      <c r="DI348" s="545">
        <v>34</v>
      </c>
      <c r="DJ348" s="546"/>
      <c r="DK348" s="549"/>
      <c r="DL348" s="419"/>
      <c r="DM348" s="550">
        <v>74</v>
      </c>
      <c r="DN348" s="417">
        <v>37</v>
      </c>
      <c r="DO348" s="545">
        <v>44</v>
      </c>
      <c r="DP348" s="430">
        <f t="shared" si="320"/>
        <v>161</v>
      </c>
      <c r="DQ348" s="431">
        <f t="shared" si="321"/>
        <v>76</v>
      </c>
      <c r="DR348" s="428">
        <f t="shared" si="322"/>
        <v>80</v>
      </c>
      <c r="DS348" s="546"/>
      <c r="DT348" s="549"/>
      <c r="DU348" s="197"/>
      <c r="DV348" s="410"/>
      <c r="DW348" s="669" t="b">
        <f t="shared" si="301"/>
        <v>0</v>
      </c>
      <c r="DX348" s="663" t="b">
        <f t="shared" si="302"/>
        <v>0</v>
      </c>
      <c r="DY348" s="666" t="b">
        <f t="shared" si="303"/>
        <v>1</v>
      </c>
      <c r="DZ348" s="663" t="b">
        <f t="shared" si="304"/>
        <v>0</v>
      </c>
      <c r="EA348" s="663" t="b">
        <f t="shared" si="305"/>
        <v>0</v>
      </c>
      <c r="EB348" s="666" t="b">
        <f t="shared" si="306"/>
        <v>1</v>
      </c>
      <c r="EC348" s="663" t="b">
        <f t="shared" si="307"/>
        <v>0</v>
      </c>
      <c r="ED348" s="663" t="b">
        <f t="shared" si="323"/>
        <v>0</v>
      </c>
      <c r="EE348" s="666" t="b">
        <f t="shared" si="308"/>
        <v>1</v>
      </c>
      <c r="EF348" s="665" t="b">
        <f t="shared" si="309"/>
        <v>1</v>
      </c>
      <c r="EG348" s="663" t="b">
        <f t="shared" si="310"/>
        <v>1</v>
      </c>
      <c r="EH348" s="666" t="b">
        <f t="shared" si="311"/>
        <v>1</v>
      </c>
      <c r="EI348" s="663" t="b">
        <f t="shared" si="312"/>
        <v>1</v>
      </c>
      <c r="EJ348" s="663" t="b">
        <f t="shared" si="313"/>
        <v>1</v>
      </c>
      <c r="EK348" s="666" t="b">
        <f t="shared" si="314"/>
        <v>1</v>
      </c>
      <c r="EL348" s="663" t="b">
        <f t="shared" si="315"/>
        <v>1</v>
      </c>
      <c r="EM348" s="663" t="b">
        <f t="shared" si="324"/>
        <v>0</v>
      </c>
      <c r="EN348" s="666" t="b">
        <f t="shared" si="316"/>
        <v>0</v>
      </c>
      <c r="EO348" s="401"/>
    </row>
    <row r="349" spans="1:145">
      <c r="A349" s="542" t="s">
        <v>758</v>
      </c>
      <c r="B349" s="543" t="s">
        <v>605</v>
      </c>
      <c r="C349" s="544">
        <v>198118</v>
      </c>
      <c r="D349" s="481">
        <v>9</v>
      </c>
      <c r="E349" s="414"/>
      <c r="F349" s="416"/>
      <c r="G349" s="416"/>
      <c r="H349" s="416"/>
      <c r="I349" s="417"/>
      <c r="J349" s="417"/>
      <c r="K349" s="419"/>
      <c r="L349" s="414"/>
      <c r="M349" s="416"/>
      <c r="N349" s="416"/>
      <c r="O349" s="448"/>
      <c r="P349" s="448"/>
      <c r="Q349" s="416"/>
      <c r="R349" s="416"/>
      <c r="S349" s="416"/>
      <c r="T349" s="416"/>
      <c r="U349" s="416"/>
      <c r="V349" s="417"/>
      <c r="W349" s="419"/>
      <c r="X349" s="414"/>
      <c r="Y349" s="416"/>
      <c r="Z349" s="416"/>
      <c r="AA349" s="448"/>
      <c r="AB349" s="448"/>
      <c r="AC349" s="416"/>
      <c r="AD349" s="416"/>
      <c r="AE349" s="416"/>
      <c r="AF349" s="416"/>
      <c r="AG349" s="416"/>
      <c r="AH349" s="417"/>
      <c r="AI349" s="419"/>
      <c r="AJ349" s="420" t="str">
        <f t="shared" si="327"/>
        <v xml:space="preserve"> </v>
      </c>
      <c r="AK349" s="421" t="str">
        <f t="shared" si="328"/>
        <v xml:space="preserve"> </v>
      </c>
      <c r="AL349" s="421" t="str">
        <f t="shared" si="329"/>
        <v xml:space="preserve"> </v>
      </c>
      <c r="AM349" s="421" t="str">
        <f t="shared" si="330"/>
        <v xml:space="preserve"> </v>
      </c>
      <c r="AN349" s="421" t="str">
        <f t="shared" si="331"/>
        <v xml:space="preserve"> </v>
      </c>
      <c r="AO349" s="421" t="str">
        <f t="shared" si="332"/>
        <v xml:space="preserve"> </v>
      </c>
      <c r="AP349" s="421" t="str">
        <f t="shared" si="333"/>
        <v xml:space="preserve"> </v>
      </c>
      <c r="AQ349" s="421" t="str">
        <f t="shared" si="334"/>
        <v xml:space="preserve"> </v>
      </c>
      <c r="AR349" s="421" t="str">
        <f t="shared" si="335"/>
        <v xml:space="preserve"> </v>
      </c>
      <c r="AS349" s="421" t="str">
        <f t="shared" si="336"/>
        <v xml:space="preserve"> </v>
      </c>
      <c r="AT349" s="421" t="str">
        <f t="shared" si="337"/>
        <v xml:space="preserve"> </v>
      </c>
      <c r="AU349" s="422" t="str">
        <f t="shared" si="338"/>
        <v xml:space="preserve"> </v>
      </c>
      <c r="AV349" s="423"/>
      <c r="AW349" s="417"/>
      <c r="AX349" s="419"/>
      <c r="AY349" s="414"/>
      <c r="AZ349" s="417"/>
      <c r="BA349" s="419"/>
      <c r="BB349" s="420" t="str">
        <f t="shared" si="339"/>
        <v xml:space="preserve"> </v>
      </c>
      <c r="BC349" s="421" t="str">
        <f t="shared" si="340"/>
        <v xml:space="preserve"> </v>
      </c>
      <c r="BD349" s="422" t="str">
        <f t="shared" si="341"/>
        <v xml:space="preserve"> </v>
      </c>
      <c r="BE349" s="176"/>
      <c r="BF349" s="417"/>
      <c r="BG349" s="419"/>
      <c r="BH349" s="178"/>
      <c r="BI349" s="417"/>
      <c r="BJ349" s="419"/>
      <c r="BK349" s="178"/>
      <c r="BL349" s="417"/>
      <c r="BM349" s="419"/>
      <c r="BN349" s="426" t="str">
        <f t="shared" si="317"/>
        <v/>
      </c>
      <c r="BO349" s="427" t="str">
        <f t="shared" si="318"/>
        <v/>
      </c>
      <c r="BP349" s="428" t="str">
        <f t="shared" si="319"/>
        <v/>
      </c>
      <c r="BQ349" s="178"/>
      <c r="BR349" s="417"/>
      <c r="BS349" s="419"/>
      <c r="BT349" s="198">
        <v>1649</v>
      </c>
      <c r="BU349" s="177">
        <v>1532</v>
      </c>
      <c r="BV349" s="177">
        <v>1681</v>
      </c>
      <c r="BW349" s="417">
        <v>1634</v>
      </c>
      <c r="BX349" s="417">
        <v>1508</v>
      </c>
      <c r="BY349" s="545">
        <v>1568</v>
      </c>
      <c r="BZ349" s="177">
        <v>253</v>
      </c>
      <c r="CA349" s="177">
        <v>458</v>
      </c>
      <c r="CB349" s="177">
        <v>509</v>
      </c>
      <c r="CC349" s="177">
        <v>269</v>
      </c>
      <c r="CD349" s="177">
        <v>415</v>
      </c>
      <c r="CE349" s="177">
        <v>397</v>
      </c>
      <c r="CF349" s="417">
        <v>437</v>
      </c>
      <c r="CG349" s="545">
        <v>411</v>
      </c>
      <c r="CH349" s="178"/>
      <c r="CI349" s="177"/>
      <c r="CJ349" s="177"/>
      <c r="CK349" s="177"/>
      <c r="CL349" s="177"/>
      <c r="CM349" s="177"/>
      <c r="CN349" s="417">
        <v>0</v>
      </c>
      <c r="CO349" s="545">
        <v>0</v>
      </c>
      <c r="CP349" s="421">
        <f t="shared" si="325"/>
        <v>253</v>
      </c>
      <c r="CQ349" s="421">
        <f t="shared" si="326"/>
        <v>458</v>
      </c>
      <c r="CR349" s="421">
        <f t="shared" si="342"/>
        <v>509</v>
      </c>
      <c r="CS349" s="421">
        <f t="shared" si="343"/>
        <v>269</v>
      </c>
      <c r="CT349" s="421">
        <f t="shared" si="344"/>
        <v>415</v>
      </c>
      <c r="CU349" s="421">
        <f t="shared" si="345"/>
        <v>397</v>
      </c>
      <c r="CV349" s="421">
        <f t="shared" si="346"/>
        <v>437</v>
      </c>
      <c r="CW349" s="429">
        <f t="shared" si="347"/>
        <v>411</v>
      </c>
      <c r="CX349" s="449">
        <v>278</v>
      </c>
      <c r="CY349" s="417">
        <v>306</v>
      </c>
      <c r="CZ349" s="545">
        <v>272</v>
      </c>
      <c r="DA349" s="546"/>
      <c r="DB349" s="547"/>
      <c r="DC349" s="419"/>
      <c r="DD349" s="430">
        <f t="shared" si="348"/>
        <v>119</v>
      </c>
      <c r="DE349" s="431">
        <f t="shared" si="349"/>
        <v>131</v>
      </c>
      <c r="DF349" s="428">
        <f t="shared" si="350"/>
        <v>139</v>
      </c>
      <c r="DG349" s="548">
        <v>52</v>
      </c>
      <c r="DH349" s="417">
        <v>104</v>
      </c>
      <c r="DI349" s="545">
        <v>92</v>
      </c>
      <c r="DJ349" s="546"/>
      <c r="DK349" s="549"/>
      <c r="DL349" s="419"/>
      <c r="DM349" s="550"/>
      <c r="DN349" s="417"/>
      <c r="DO349" s="545"/>
      <c r="DP349" s="430">
        <f t="shared" si="320"/>
        <v>217</v>
      </c>
      <c r="DQ349" s="431">
        <f t="shared" si="321"/>
        <v>311</v>
      </c>
      <c r="DR349" s="428">
        <f t="shared" si="322"/>
        <v>305</v>
      </c>
      <c r="DS349" s="546"/>
      <c r="DT349" s="549"/>
      <c r="DU349" s="197"/>
      <c r="DV349" s="410"/>
      <c r="DW349" s="669" t="b">
        <f t="shared" si="301"/>
        <v>0</v>
      </c>
      <c r="DX349" s="663" t="b">
        <f t="shared" si="302"/>
        <v>0</v>
      </c>
      <c r="DY349" s="666" t="b">
        <f t="shared" si="303"/>
        <v>1</v>
      </c>
      <c r="DZ349" s="663" t="b">
        <f t="shared" si="304"/>
        <v>0</v>
      </c>
      <c r="EA349" s="663" t="b">
        <f t="shared" si="305"/>
        <v>0</v>
      </c>
      <c r="EB349" s="666" t="b">
        <f t="shared" si="306"/>
        <v>1</v>
      </c>
      <c r="EC349" s="663" t="b">
        <f t="shared" si="307"/>
        <v>0</v>
      </c>
      <c r="ED349" s="663" t="b">
        <f t="shared" si="323"/>
        <v>0</v>
      </c>
      <c r="EE349" s="666" t="b">
        <f t="shared" si="308"/>
        <v>1</v>
      </c>
      <c r="EF349" s="665" t="b">
        <f t="shared" si="309"/>
        <v>1</v>
      </c>
      <c r="EG349" s="663" t="b">
        <f t="shared" si="310"/>
        <v>1</v>
      </c>
      <c r="EH349" s="666" t="b">
        <f t="shared" si="311"/>
        <v>1</v>
      </c>
      <c r="EI349" s="663" t="b">
        <f t="shared" si="312"/>
        <v>1</v>
      </c>
      <c r="EJ349" s="663" t="b">
        <f t="shared" si="313"/>
        <v>1</v>
      </c>
      <c r="EK349" s="666" t="b">
        <f t="shared" si="314"/>
        <v>1</v>
      </c>
      <c r="EL349" s="663" t="b">
        <f t="shared" si="315"/>
        <v>1</v>
      </c>
      <c r="EM349" s="663" t="b">
        <f t="shared" si="324"/>
        <v>0</v>
      </c>
      <c r="EN349" s="666" t="b">
        <f t="shared" si="316"/>
        <v>0</v>
      </c>
      <c r="EO349" s="401"/>
    </row>
    <row r="350" spans="1:145">
      <c r="A350" s="542" t="s">
        <v>758</v>
      </c>
      <c r="B350" s="543" t="s">
        <v>606</v>
      </c>
      <c r="C350" s="544">
        <v>198321</v>
      </c>
      <c r="D350" s="481">
        <v>9</v>
      </c>
      <c r="E350" s="414"/>
      <c r="F350" s="416"/>
      <c r="G350" s="416"/>
      <c r="H350" s="416"/>
      <c r="I350" s="417"/>
      <c r="J350" s="417"/>
      <c r="K350" s="419"/>
      <c r="L350" s="414"/>
      <c r="M350" s="416"/>
      <c r="N350" s="416"/>
      <c r="O350" s="448"/>
      <c r="P350" s="448"/>
      <c r="Q350" s="416"/>
      <c r="R350" s="416"/>
      <c r="S350" s="416"/>
      <c r="T350" s="416"/>
      <c r="U350" s="416"/>
      <c r="V350" s="417"/>
      <c r="W350" s="419"/>
      <c r="X350" s="414"/>
      <c r="Y350" s="416"/>
      <c r="Z350" s="416"/>
      <c r="AA350" s="448"/>
      <c r="AB350" s="448"/>
      <c r="AC350" s="416"/>
      <c r="AD350" s="416"/>
      <c r="AE350" s="416"/>
      <c r="AF350" s="416"/>
      <c r="AG350" s="416"/>
      <c r="AH350" s="417"/>
      <c r="AI350" s="419"/>
      <c r="AJ350" s="420" t="str">
        <f t="shared" si="327"/>
        <v xml:space="preserve"> </v>
      </c>
      <c r="AK350" s="421" t="str">
        <f t="shared" si="328"/>
        <v xml:space="preserve"> </v>
      </c>
      <c r="AL350" s="421" t="str">
        <f t="shared" si="329"/>
        <v xml:space="preserve"> </v>
      </c>
      <c r="AM350" s="421" t="str">
        <f t="shared" si="330"/>
        <v xml:space="preserve"> </v>
      </c>
      <c r="AN350" s="421" t="str">
        <f t="shared" si="331"/>
        <v xml:space="preserve"> </v>
      </c>
      <c r="AO350" s="421" t="str">
        <f t="shared" si="332"/>
        <v xml:space="preserve"> </v>
      </c>
      <c r="AP350" s="421" t="str">
        <f t="shared" si="333"/>
        <v xml:space="preserve"> </v>
      </c>
      <c r="AQ350" s="421" t="str">
        <f t="shared" si="334"/>
        <v xml:space="preserve"> </v>
      </c>
      <c r="AR350" s="421" t="str">
        <f t="shared" si="335"/>
        <v xml:space="preserve"> </v>
      </c>
      <c r="AS350" s="421" t="str">
        <f t="shared" si="336"/>
        <v xml:space="preserve"> </v>
      </c>
      <c r="AT350" s="421" t="str">
        <f t="shared" si="337"/>
        <v xml:space="preserve"> </v>
      </c>
      <c r="AU350" s="422" t="str">
        <f t="shared" si="338"/>
        <v xml:space="preserve"> </v>
      </c>
      <c r="AV350" s="423"/>
      <c r="AW350" s="417"/>
      <c r="AX350" s="419"/>
      <c r="AY350" s="414"/>
      <c r="AZ350" s="417"/>
      <c r="BA350" s="419"/>
      <c r="BB350" s="420" t="str">
        <f t="shared" si="339"/>
        <v xml:space="preserve"> </v>
      </c>
      <c r="BC350" s="421" t="str">
        <f t="shared" si="340"/>
        <v xml:space="preserve"> </v>
      </c>
      <c r="BD350" s="422" t="str">
        <f t="shared" si="341"/>
        <v xml:space="preserve"> </v>
      </c>
      <c r="BE350" s="176"/>
      <c r="BF350" s="417"/>
      <c r="BG350" s="419"/>
      <c r="BH350" s="178"/>
      <c r="BI350" s="417"/>
      <c r="BJ350" s="419"/>
      <c r="BK350" s="178"/>
      <c r="BL350" s="417"/>
      <c r="BM350" s="419"/>
      <c r="BN350" s="426" t="str">
        <f t="shared" si="317"/>
        <v/>
      </c>
      <c r="BO350" s="427" t="str">
        <f t="shared" si="318"/>
        <v/>
      </c>
      <c r="BP350" s="428" t="str">
        <f t="shared" si="319"/>
        <v/>
      </c>
      <c r="BQ350" s="178"/>
      <c r="BR350" s="417"/>
      <c r="BS350" s="419"/>
      <c r="BT350" s="198">
        <v>827</v>
      </c>
      <c r="BU350" s="177">
        <v>754</v>
      </c>
      <c r="BV350" s="177">
        <v>1749</v>
      </c>
      <c r="BW350" s="417">
        <v>968</v>
      </c>
      <c r="BX350" s="417">
        <v>610</v>
      </c>
      <c r="BY350" s="545">
        <v>659</v>
      </c>
      <c r="BZ350" s="177">
        <v>142</v>
      </c>
      <c r="CA350" s="177">
        <v>180</v>
      </c>
      <c r="CB350" s="177">
        <v>192</v>
      </c>
      <c r="CC350" s="177">
        <v>159</v>
      </c>
      <c r="CD350" s="177">
        <v>173</v>
      </c>
      <c r="CE350" s="177">
        <v>176</v>
      </c>
      <c r="CF350" s="417">
        <v>109</v>
      </c>
      <c r="CG350" s="545">
        <v>104</v>
      </c>
      <c r="CH350" s="178"/>
      <c r="CI350" s="177"/>
      <c r="CJ350" s="177"/>
      <c r="CK350" s="177"/>
      <c r="CL350" s="177"/>
      <c r="CM350" s="177"/>
      <c r="CN350" s="417">
        <v>0</v>
      </c>
      <c r="CO350" s="545">
        <v>0</v>
      </c>
      <c r="CP350" s="421">
        <f t="shared" si="325"/>
        <v>142</v>
      </c>
      <c r="CQ350" s="421">
        <f t="shared" si="326"/>
        <v>180</v>
      </c>
      <c r="CR350" s="421">
        <f t="shared" si="342"/>
        <v>192</v>
      </c>
      <c r="CS350" s="421">
        <f t="shared" si="343"/>
        <v>159</v>
      </c>
      <c r="CT350" s="421">
        <f t="shared" si="344"/>
        <v>173</v>
      </c>
      <c r="CU350" s="421">
        <f t="shared" si="345"/>
        <v>176</v>
      </c>
      <c r="CV350" s="421">
        <f t="shared" si="346"/>
        <v>109</v>
      </c>
      <c r="CW350" s="429">
        <f t="shared" si="347"/>
        <v>104</v>
      </c>
      <c r="CX350" s="449">
        <v>97</v>
      </c>
      <c r="CY350" s="417">
        <v>60</v>
      </c>
      <c r="CZ350" s="545">
        <v>85</v>
      </c>
      <c r="DA350" s="546"/>
      <c r="DB350" s="547"/>
      <c r="DC350" s="419"/>
      <c r="DD350" s="430">
        <f t="shared" si="348"/>
        <v>79</v>
      </c>
      <c r="DE350" s="431">
        <f t="shared" si="349"/>
        <v>49</v>
      </c>
      <c r="DF350" s="428">
        <f t="shared" si="350"/>
        <v>19</v>
      </c>
      <c r="DG350" s="548">
        <v>40</v>
      </c>
      <c r="DH350" s="417">
        <v>49</v>
      </c>
      <c r="DI350" s="545">
        <v>27</v>
      </c>
      <c r="DJ350" s="546"/>
      <c r="DK350" s="549"/>
      <c r="DL350" s="419"/>
      <c r="DM350" s="550"/>
      <c r="DN350" s="417">
        <v>47</v>
      </c>
      <c r="DO350" s="545">
        <v>80</v>
      </c>
      <c r="DP350" s="430">
        <f t="shared" si="320"/>
        <v>119</v>
      </c>
      <c r="DQ350" s="431">
        <f t="shared" si="321"/>
        <v>77</v>
      </c>
      <c r="DR350" s="428">
        <f t="shared" si="322"/>
        <v>69</v>
      </c>
      <c r="DS350" s="546"/>
      <c r="DT350" s="549"/>
      <c r="DU350" s="197"/>
      <c r="DV350" s="410"/>
      <c r="DW350" s="669" t="b">
        <f t="shared" si="301"/>
        <v>0</v>
      </c>
      <c r="DX350" s="663" t="b">
        <f t="shared" si="302"/>
        <v>0</v>
      </c>
      <c r="DY350" s="666" t="b">
        <f t="shared" si="303"/>
        <v>1</v>
      </c>
      <c r="DZ350" s="663" t="b">
        <f t="shared" si="304"/>
        <v>0</v>
      </c>
      <c r="EA350" s="663" t="b">
        <f t="shared" si="305"/>
        <v>0</v>
      </c>
      <c r="EB350" s="666" t="b">
        <f t="shared" si="306"/>
        <v>1</v>
      </c>
      <c r="EC350" s="663" t="b">
        <f t="shared" si="307"/>
        <v>0</v>
      </c>
      <c r="ED350" s="663" t="b">
        <f t="shared" si="323"/>
        <v>0</v>
      </c>
      <c r="EE350" s="666" t="b">
        <f t="shared" si="308"/>
        <v>1</v>
      </c>
      <c r="EF350" s="665" t="b">
        <f t="shared" si="309"/>
        <v>1</v>
      </c>
      <c r="EG350" s="663" t="b">
        <f t="shared" si="310"/>
        <v>1</v>
      </c>
      <c r="EH350" s="666" t="b">
        <f t="shared" si="311"/>
        <v>1</v>
      </c>
      <c r="EI350" s="663" t="b">
        <f t="shared" si="312"/>
        <v>1</v>
      </c>
      <c r="EJ350" s="663" t="b">
        <f t="shared" si="313"/>
        <v>1</v>
      </c>
      <c r="EK350" s="666" t="b">
        <f t="shared" si="314"/>
        <v>1</v>
      </c>
      <c r="EL350" s="663" t="b">
        <f t="shared" si="315"/>
        <v>1</v>
      </c>
      <c r="EM350" s="663" t="b">
        <f t="shared" si="324"/>
        <v>0</v>
      </c>
      <c r="EN350" s="666" t="b">
        <f t="shared" si="316"/>
        <v>0</v>
      </c>
      <c r="EO350" s="401"/>
    </row>
    <row r="351" spans="1:145">
      <c r="A351" s="542" t="s">
        <v>758</v>
      </c>
      <c r="B351" s="228" t="s">
        <v>607</v>
      </c>
      <c r="C351" s="544">
        <v>198330</v>
      </c>
      <c r="D351" s="481">
        <v>9</v>
      </c>
      <c r="E351" s="414"/>
      <c r="F351" s="416"/>
      <c r="G351" s="416"/>
      <c r="H351" s="416"/>
      <c r="I351" s="417"/>
      <c r="J351" s="417"/>
      <c r="K351" s="419"/>
      <c r="L351" s="414"/>
      <c r="M351" s="416"/>
      <c r="N351" s="416"/>
      <c r="O351" s="448"/>
      <c r="P351" s="448"/>
      <c r="Q351" s="416"/>
      <c r="R351" s="416"/>
      <c r="S351" s="416"/>
      <c r="T351" s="416"/>
      <c r="U351" s="416"/>
      <c r="V351" s="417"/>
      <c r="W351" s="419"/>
      <c r="X351" s="414"/>
      <c r="Y351" s="416"/>
      <c r="Z351" s="416"/>
      <c r="AA351" s="448"/>
      <c r="AB351" s="448"/>
      <c r="AC351" s="416"/>
      <c r="AD351" s="416"/>
      <c r="AE351" s="416"/>
      <c r="AF351" s="416"/>
      <c r="AG351" s="416"/>
      <c r="AH351" s="417"/>
      <c r="AI351" s="419"/>
      <c r="AJ351" s="420" t="str">
        <f t="shared" si="327"/>
        <v xml:space="preserve"> </v>
      </c>
      <c r="AK351" s="421" t="str">
        <f t="shared" si="328"/>
        <v xml:space="preserve"> </v>
      </c>
      <c r="AL351" s="421" t="str">
        <f t="shared" si="329"/>
        <v xml:space="preserve"> </v>
      </c>
      <c r="AM351" s="421" t="str">
        <f t="shared" si="330"/>
        <v xml:space="preserve"> </v>
      </c>
      <c r="AN351" s="421" t="str">
        <f t="shared" si="331"/>
        <v xml:space="preserve"> </v>
      </c>
      <c r="AO351" s="421" t="str">
        <f t="shared" si="332"/>
        <v xml:space="preserve"> </v>
      </c>
      <c r="AP351" s="421" t="str">
        <f t="shared" si="333"/>
        <v xml:space="preserve"> </v>
      </c>
      <c r="AQ351" s="421" t="str">
        <f t="shared" si="334"/>
        <v xml:space="preserve"> </v>
      </c>
      <c r="AR351" s="421" t="str">
        <f t="shared" si="335"/>
        <v xml:space="preserve"> </v>
      </c>
      <c r="AS351" s="421" t="str">
        <f t="shared" si="336"/>
        <v xml:space="preserve"> </v>
      </c>
      <c r="AT351" s="421" t="str">
        <f t="shared" si="337"/>
        <v xml:space="preserve"> </v>
      </c>
      <c r="AU351" s="422" t="str">
        <f t="shared" si="338"/>
        <v xml:space="preserve"> </v>
      </c>
      <c r="AV351" s="423"/>
      <c r="AW351" s="417"/>
      <c r="AX351" s="419"/>
      <c r="AY351" s="414"/>
      <c r="AZ351" s="417"/>
      <c r="BA351" s="419"/>
      <c r="BB351" s="420" t="str">
        <f t="shared" si="339"/>
        <v xml:space="preserve"> </v>
      </c>
      <c r="BC351" s="421" t="str">
        <f t="shared" si="340"/>
        <v xml:space="preserve"> </v>
      </c>
      <c r="BD351" s="422" t="str">
        <f t="shared" si="341"/>
        <v xml:space="preserve"> </v>
      </c>
      <c r="BE351" s="176"/>
      <c r="BF351" s="417"/>
      <c r="BG351" s="419"/>
      <c r="BH351" s="178"/>
      <c r="BI351" s="417"/>
      <c r="BJ351" s="419"/>
      <c r="BK351" s="178"/>
      <c r="BL351" s="417"/>
      <c r="BM351" s="419"/>
      <c r="BN351" s="426" t="str">
        <f t="shared" si="317"/>
        <v/>
      </c>
      <c r="BO351" s="427" t="str">
        <f t="shared" si="318"/>
        <v/>
      </c>
      <c r="BP351" s="428" t="str">
        <f t="shared" si="319"/>
        <v/>
      </c>
      <c r="BQ351" s="178"/>
      <c r="BR351" s="417"/>
      <c r="BS351" s="419"/>
      <c r="BT351" s="198">
        <v>2091</v>
      </c>
      <c r="BU351" s="177">
        <v>877</v>
      </c>
      <c r="BV351" s="177">
        <v>832</v>
      </c>
      <c r="BW351" s="417">
        <v>915</v>
      </c>
      <c r="BX351" s="417">
        <v>1087</v>
      </c>
      <c r="BY351" s="545">
        <v>1846</v>
      </c>
      <c r="BZ351" s="177">
        <v>444</v>
      </c>
      <c r="CA351" s="177">
        <v>575</v>
      </c>
      <c r="CB351" s="177">
        <v>601</v>
      </c>
      <c r="CC351" s="177">
        <v>541</v>
      </c>
      <c r="CD351" s="177">
        <v>519</v>
      </c>
      <c r="CE351" s="177">
        <v>487</v>
      </c>
      <c r="CF351" s="417">
        <v>412</v>
      </c>
      <c r="CG351" s="545">
        <v>371</v>
      </c>
      <c r="CH351" s="178"/>
      <c r="CI351" s="177"/>
      <c r="CJ351" s="177"/>
      <c r="CK351" s="177"/>
      <c r="CL351" s="177"/>
      <c r="CM351" s="177"/>
      <c r="CN351" s="417">
        <v>1</v>
      </c>
      <c r="CO351" s="545">
        <v>0</v>
      </c>
      <c r="CP351" s="421">
        <f t="shared" si="325"/>
        <v>444</v>
      </c>
      <c r="CQ351" s="421">
        <f t="shared" si="326"/>
        <v>575</v>
      </c>
      <c r="CR351" s="421">
        <f t="shared" si="342"/>
        <v>601</v>
      </c>
      <c r="CS351" s="421">
        <f t="shared" si="343"/>
        <v>541</v>
      </c>
      <c r="CT351" s="421">
        <f t="shared" si="344"/>
        <v>519</v>
      </c>
      <c r="CU351" s="421">
        <f t="shared" si="345"/>
        <v>487</v>
      </c>
      <c r="CV351" s="421">
        <f t="shared" si="346"/>
        <v>411</v>
      </c>
      <c r="CW351" s="429">
        <f t="shared" si="347"/>
        <v>371</v>
      </c>
      <c r="CX351" s="449">
        <v>292</v>
      </c>
      <c r="CY351" s="417">
        <v>247</v>
      </c>
      <c r="CZ351" s="545">
        <v>280</v>
      </c>
      <c r="DA351" s="546"/>
      <c r="DB351" s="547"/>
      <c r="DC351" s="419"/>
      <c r="DD351" s="430">
        <f t="shared" si="348"/>
        <v>195</v>
      </c>
      <c r="DE351" s="431">
        <f t="shared" si="349"/>
        <v>164</v>
      </c>
      <c r="DF351" s="428">
        <f t="shared" si="350"/>
        <v>91</v>
      </c>
      <c r="DG351" s="548">
        <v>126</v>
      </c>
      <c r="DH351" s="417">
        <v>114</v>
      </c>
      <c r="DI351" s="545">
        <v>62</v>
      </c>
      <c r="DJ351" s="546"/>
      <c r="DK351" s="549"/>
      <c r="DL351" s="419"/>
      <c r="DM351" s="550">
        <v>110</v>
      </c>
      <c r="DN351" s="417">
        <v>111</v>
      </c>
      <c r="DO351" s="545">
        <v>115</v>
      </c>
      <c r="DP351" s="430">
        <f t="shared" si="320"/>
        <v>305</v>
      </c>
      <c r="DQ351" s="431">
        <f t="shared" si="321"/>
        <v>294</v>
      </c>
      <c r="DR351" s="428">
        <f t="shared" si="322"/>
        <v>310</v>
      </c>
      <c r="DS351" s="546"/>
      <c r="DT351" s="549"/>
      <c r="DU351" s="197"/>
      <c r="DV351" s="410"/>
      <c r="DW351" s="669" t="b">
        <f t="shared" si="301"/>
        <v>0</v>
      </c>
      <c r="DX351" s="663" t="b">
        <f t="shared" si="302"/>
        <v>0</v>
      </c>
      <c r="DY351" s="666" t="b">
        <f t="shared" si="303"/>
        <v>1</v>
      </c>
      <c r="DZ351" s="663" t="b">
        <f t="shared" si="304"/>
        <v>0</v>
      </c>
      <c r="EA351" s="663" t="b">
        <f t="shared" si="305"/>
        <v>0</v>
      </c>
      <c r="EB351" s="666" t="b">
        <f t="shared" si="306"/>
        <v>1</v>
      </c>
      <c r="EC351" s="663" t="b">
        <f t="shared" si="307"/>
        <v>0</v>
      </c>
      <c r="ED351" s="663" t="b">
        <f t="shared" si="323"/>
        <v>0</v>
      </c>
      <c r="EE351" s="666" t="b">
        <f t="shared" si="308"/>
        <v>1</v>
      </c>
      <c r="EF351" s="665" t="b">
        <f t="shared" si="309"/>
        <v>1</v>
      </c>
      <c r="EG351" s="663" t="b">
        <f t="shared" si="310"/>
        <v>1</v>
      </c>
      <c r="EH351" s="666" t="b">
        <f t="shared" si="311"/>
        <v>1</v>
      </c>
      <c r="EI351" s="663" t="b">
        <f t="shared" si="312"/>
        <v>1</v>
      </c>
      <c r="EJ351" s="663" t="b">
        <f t="shared" si="313"/>
        <v>1</v>
      </c>
      <c r="EK351" s="666" t="b">
        <f t="shared" si="314"/>
        <v>1</v>
      </c>
      <c r="EL351" s="663" t="b">
        <f t="shared" si="315"/>
        <v>1</v>
      </c>
      <c r="EM351" s="663" t="b">
        <f t="shared" si="324"/>
        <v>0</v>
      </c>
      <c r="EN351" s="666" t="b">
        <f t="shared" si="316"/>
        <v>0</v>
      </c>
      <c r="EO351" s="401"/>
    </row>
    <row r="352" spans="1:145">
      <c r="A352" s="542" t="s">
        <v>758</v>
      </c>
      <c r="B352" s="543" t="s">
        <v>608</v>
      </c>
      <c r="C352" s="544">
        <v>197814</v>
      </c>
      <c r="D352" s="481">
        <v>9</v>
      </c>
      <c r="E352" s="414"/>
      <c r="F352" s="416"/>
      <c r="G352" s="416"/>
      <c r="H352" s="416"/>
      <c r="I352" s="417"/>
      <c r="J352" s="417"/>
      <c r="K352" s="419"/>
      <c r="L352" s="414"/>
      <c r="M352" s="416"/>
      <c r="N352" s="416"/>
      <c r="O352" s="448"/>
      <c r="P352" s="448"/>
      <c r="Q352" s="416"/>
      <c r="R352" s="416"/>
      <c r="S352" s="416"/>
      <c r="T352" s="416"/>
      <c r="U352" s="416"/>
      <c r="V352" s="417"/>
      <c r="W352" s="419"/>
      <c r="X352" s="414"/>
      <c r="Y352" s="416"/>
      <c r="Z352" s="416"/>
      <c r="AA352" s="448"/>
      <c r="AB352" s="448"/>
      <c r="AC352" s="416"/>
      <c r="AD352" s="416"/>
      <c r="AE352" s="416"/>
      <c r="AF352" s="416"/>
      <c r="AG352" s="416"/>
      <c r="AH352" s="417"/>
      <c r="AI352" s="419"/>
      <c r="AJ352" s="420" t="str">
        <f t="shared" si="327"/>
        <v xml:space="preserve"> </v>
      </c>
      <c r="AK352" s="421" t="str">
        <f t="shared" si="328"/>
        <v xml:space="preserve"> </v>
      </c>
      <c r="AL352" s="421" t="str">
        <f t="shared" si="329"/>
        <v xml:space="preserve"> </v>
      </c>
      <c r="AM352" s="421" t="str">
        <f t="shared" si="330"/>
        <v xml:space="preserve"> </v>
      </c>
      <c r="AN352" s="421" t="str">
        <f t="shared" si="331"/>
        <v xml:space="preserve"> </v>
      </c>
      <c r="AO352" s="421" t="str">
        <f t="shared" si="332"/>
        <v xml:space="preserve"> </v>
      </c>
      <c r="AP352" s="421" t="str">
        <f t="shared" si="333"/>
        <v xml:space="preserve"> </v>
      </c>
      <c r="AQ352" s="421" t="str">
        <f t="shared" si="334"/>
        <v xml:space="preserve"> </v>
      </c>
      <c r="AR352" s="421" t="str">
        <f t="shared" si="335"/>
        <v xml:space="preserve"> </v>
      </c>
      <c r="AS352" s="421" t="str">
        <f t="shared" si="336"/>
        <v xml:space="preserve"> </v>
      </c>
      <c r="AT352" s="421" t="str">
        <f t="shared" si="337"/>
        <v xml:space="preserve"> </v>
      </c>
      <c r="AU352" s="422" t="str">
        <f t="shared" si="338"/>
        <v xml:space="preserve"> </v>
      </c>
      <c r="AV352" s="423"/>
      <c r="AW352" s="417"/>
      <c r="AX352" s="419"/>
      <c r="AY352" s="414"/>
      <c r="AZ352" s="417"/>
      <c r="BA352" s="419"/>
      <c r="BB352" s="420" t="str">
        <f t="shared" si="339"/>
        <v xml:space="preserve"> </v>
      </c>
      <c r="BC352" s="421" t="str">
        <f t="shared" si="340"/>
        <v xml:space="preserve"> </v>
      </c>
      <c r="BD352" s="422" t="str">
        <f t="shared" si="341"/>
        <v xml:space="preserve"> </v>
      </c>
      <c r="BE352" s="176"/>
      <c r="BF352" s="417"/>
      <c r="BG352" s="419"/>
      <c r="BH352" s="178"/>
      <c r="BI352" s="417"/>
      <c r="BJ352" s="419"/>
      <c r="BK352" s="178"/>
      <c r="BL352" s="417"/>
      <c r="BM352" s="419"/>
      <c r="BN352" s="426" t="str">
        <f t="shared" si="317"/>
        <v/>
      </c>
      <c r="BO352" s="427" t="str">
        <f t="shared" si="318"/>
        <v/>
      </c>
      <c r="BP352" s="428" t="str">
        <f t="shared" si="319"/>
        <v/>
      </c>
      <c r="BQ352" s="178"/>
      <c r="BR352" s="417"/>
      <c r="BS352" s="419"/>
      <c r="BT352" s="198">
        <v>1234</v>
      </c>
      <c r="BU352" s="177">
        <v>815</v>
      </c>
      <c r="BV352" s="177">
        <v>980</v>
      </c>
      <c r="BW352" s="417">
        <v>835</v>
      </c>
      <c r="BX352" s="417">
        <v>799</v>
      </c>
      <c r="BY352" s="545">
        <v>916</v>
      </c>
      <c r="BZ352" s="177">
        <v>157</v>
      </c>
      <c r="CA352" s="177">
        <v>146</v>
      </c>
      <c r="CB352" s="177">
        <v>149</v>
      </c>
      <c r="CC352" s="177">
        <v>104</v>
      </c>
      <c r="CD352" s="177">
        <v>149</v>
      </c>
      <c r="CE352" s="177">
        <v>139</v>
      </c>
      <c r="CF352" s="417">
        <v>194</v>
      </c>
      <c r="CG352" s="545">
        <v>198</v>
      </c>
      <c r="CH352" s="178"/>
      <c r="CI352" s="177"/>
      <c r="CJ352" s="177"/>
      <c r="CK352" s="177"/>
      <c r="CL352" s="177"/>
      <c r="CM352" s="177"/>
      <c r="CN352" s="417">
        <v>0</v>
      </c>
      <c r="CO352" s="545">
        <v>0</v>
      </c>
      <c r="CP352" s="421">
        <f t="shared" si="325"/>
        <v>157</v>
      </c>
      <c r="CQ352" s="421">
        <f t="shared" si="326"/>
        <v>146</v>
      </c>
      <c r="CR352" s="421">
        <f t="shared" si="342"/>
        <v>149</v>
      </c>
      <c r="CS352" s="421">
        <f t="shared" si="343"/>
        <v>104</v>
      </c>
      <c r="CT352" s="421">
        <f t="shared" si="344"/>
        <v>149</v>
      </c>
      <c r="CU352" s="421">
        <f t="shared" si="345"/>
        <v>139</v>
      </c>
      <c r="CV352" s="421">
        <f t="shared" si="346"/>
        <v>194</v>
      </c>
      <c r="CW352" s="429">
        <f t="shared" si="347"/>
        <v>198</v>
      </c>
      <c r="CX352" s="449">
        <v>100</v>
      </c>
      <c r="CY352" s="417">
        <v>130</v>
      </c>
      <c r="CZ352" s="545">
        <v>122</v>
      </c>
      <c r="DA352" s="546"/>
      <c r="DB352" s="547"/>
      <c r="DC352" s="419"/>
      <c r="DD352" s="430">
        <f t="shared" si="348"/>
        <v>39</v>
      </c>
      <c r="DE352" s="431">
        <f t="shared" si="349"/>
        <v>64</v>
      </c>
      <c r="DF352" s="428">
        <f t="shared" si="350"/>
        <v>76</v>
      </c>
      <c r="DG352" s="548">
        <v>26</v>
      </c>
      <c r="DH352" s="417">
        <v>40</v>
      </c>
      <c r="DI352" s="545">
        <v>40</v>
      </c>
      <c r="DJ352" s="546"/>
      <c r="DK352" s="549"/>
      <c r="DL352" s="419"/>
      <c r="DM352" s="550"/>
      <c r="DN352" s="417"/>
      <c r="DO352" s="545"/>
      <c r="DP352" s="430">
        <f t="shared" si="320"/>
        <v>78</v>
      </c>
      <c r="DQ352" s="431">
        <f t="shared" si="321"/>
        <v>109</v>
      </c>
      <c r="DR352" s="428">
        <f t="shared" si="322"/>
        <v>99</v>
      </c>
      <c r="DS352" s="546"/>
      <c r="DT352" s="549"/>
      <c r="DU352" s="197"/>
      <c r="DV352" s="410"/>
      <c r="DW352" s="669" t="b">
        <f t="shared" si="301"/>
        <v>0</v>
      </c>
      <c r="DX352" s="663" t="b">
        <f t="shared" si="302"/>
        <v>0</v>
      </c>
      <c r="DY352" s="666" t="b">
        <f t="shared" si="303"/>
        <v>1</v>
      </c>
      <c r="DZ352" s="663" t="b">
        <f t="shared" si="304"/>
        <v>0</v>
      </c>
      <c r="EA352" s="663" t="b">
        <f t="shared" si="305"/>
        <v>0</v>
      </c>
      <c r="EB352" s="666" t="b">
        <f t="shared" si="306"/>
        <v>1</v>
      </c>
      <c r="EC352" s="663" t="b">
        <f t="shared" si="307"/>
        <v>0</v>
      </c>
      <c r="ED352" s="663" t="b">
        <f t="shared" si="323"/>
        <v>0</v>
      </c>
      <c r="EE352" s="666" t="b">
        <f t="shared" si="308"/>
        <v>1</v>
      </c>
      <c r="EF352" s="665" t="b">
        <f t="shared" si="309"/>
        <v>1</v>
      </c>
      <c r="EG352" s="663" t="b">
        <f t="shared" si="310"/>
        <v>1</v>
      </c>
      <c r="EH352" s="666" t="b">
        <f t="shared" si="311"/>
        <v>1</v>
      </c>
      <c r="EI352" s="663" t="b">
        <f t="shared" si="312"/>
        <v>1</v>
      </c>
      <c r="EJ352" s="663" t="b">
        <f t="shared" si="313"/>
        <v>1</v>
      </c>
      <c r="EK352" s="666" t="b">
        <f t="shared" si="314"/>
        <v>1</v>
      </c>
      <c r="EL352" s="663" t="b">
        <f t="shared" si="315"/>
        <v>1</v>
      </c>
      <c r="EM352" s="663" t="b">
        <f t="shared" si="324"/>
        <v>0</v>
      </c>
      <c r="EN352" s="666" t="b">
        <f t="shared" si="316"/>
        <v>0</v>
      </c>
      <c r="EO352" s="401"/>
    </row>
    <row r="353" spans="1:145">
      <c r="A353" s="542" t="s">
        <v>758</v>
      </c>
      <c r="B353" s="543" t="s">
        <v>609</v>
      </c>
      <c r="C353" s="544">
        <v>198367</v>
      </c>
      <c r="D353" s="481">
        <v>9</v>
      </c>
      <c r="E353" s="414"/>
      <c r="F353" s="416"/>
      <c r="G353" s="416"/>
      <c r="H353" s="416"/>
      <c r="I353" s="417"/>
      <c r="J353" s="417"/>
      <c r="K353" s="419"/>
      <c r="L353" s="414"/>
      <c r="M353" s="416"/>
      <c r="N353" s="416"/>
      <c r="O353" s="448"/>
      <c r="P353" s="448"/>
      <c r="Q353" s="416"/>
      <c r="R353" s="416"/>
      <c r="S353" s="416"/>
      <c r="T353" s="416"/>
      <c r="U353" s="416"/>
      <c r="V353" s="417"/>
      <c r="W353" s="419"/>
      <c r="X353" s="414"/>
      <c r="Y353" s="416"/>
      <c r="Z353" s="416"/>
      <c r="AA353" s="448"/>
      <c r="AB353" s="448"/>
      <c r="AC353" s="416"/>
      <c r="AD353" s="416"/>
      <c r="AE353" s="416"/>
      <c r="AF353" s="416"/>
      <c r="AG353" s="416"/>
      <c r="AH353" s="417"/>
      <c r="AI353" s="419"/>
      <c r="AJ353" s="420" t="str">
        <f t="shared" si="327"/>
        <v xml:space="preserve"> </v>
      </c>
      <c r="AK353" s="421" t="str">
        <f t="shared" si="328"/>
        <v xml:space="preserve"> </v>
      </c>
      <c r="AL353" s="421" t="str">
        <f t="shared" si="329"/>
        <v xml:space="preserve"> </v>
      </c>
      <c r="AM353" s="421" t="str">
        <f t="shared" si="330"/>
        <v xml:space="preserve"> </v>
      </c>
      <c r="AN353" s="421" t="str">
        <f t="shared" si="331"/>
        <v xml:space="preserve"> </v>
      </c>
      <c r="AO353" s="421" t="str">
        <f t="shared" si="332"/>
        <v xml:space="preserve"> </v>
      </c>
      <c r="AP353" s="421" t="str">
        <f t="shared" si="333"/>
        <v xml:space="preserve"> </v>
      </c>
      <c r="AQ353" s="421" t="str">
        <f t="shared" si="334"/>
        <v xml:space="preserve"> </v>
      </c>
      <c r="AR353" s="421" t="str">
        <f t="shared" si="335"/>
        <v xml:space="preserve"> </v>
      </c>
      <c r="AS353" s="421" t="str">
        <f t="shared" si="336"/>
        <v xml:space="preserve"> </v>
      </c>
      <c r="AT353" s="421" t="str">
        <f t="shared" si="337"/>
        <v xml:space="preserve"> </v>
      </c>
      <c r="AU353" s="422" t="str">
        <f t="shared" si="338"/>
        <v xml:space="preserve"> </v>
      </c>
      <c r="AV353" s="423"/>
      <c r="AW353" s="417"/>
      <c r="AX353" s="419"/>
      <c r="AY353" s="414"/>
      <c r="AZ353" s="417"/>
      <c r="BA353" s="419"/>
      <c r="BB353" s="420" t="str">
        <f t="shared" si="339"/>
        <v xml:space="preserve"> </v>
      </c>
      <c r="BC353" s="421" t="str">
        <f t="shared" si="340"/>
        <v xml:space="preserve"> </v>
      </c>
      <c r="BD353" s="422" t="str">
        <f t="shared" si="341"/>
        <v xml:space="preserve"> </v>
      </c>
      <c r="BE353" s="176"/>
      <c r="BF353" s="417"/>
      <c r="BG353" s="419"/>
      <c r="BH353" s="178"/>
      <c r="BI353" s="417"/>
      <c r="BJ353" s="419"/>
      <c r="BK353" s="178"/>
      <c r="BL353" s="417"/>
      <c r="BM353" s="419"/>
      <c r="BN353" s="426" t="str">
        <f t="shared" si="317"/>
        <v/>
      </c>
      <c r="BO353" s="427" t="str">
        <f t="shared" si="318"/>
        <v/>
      </c>
      <c r="BP353" s="428" t="str">
        <f t="shared" si="319"/>
        <v/>
      </c>
      <c r="BQ353" s="178"/>
      <c r="BR353" s="417"/>
      <c r="BS353" s="419"/>
      <c r="BT353" s="198">
        <v>2961</v>
      </c>
      <c r="BU353" s="177">
        <v>3005</v>
      </c>
      <c r="BV353" s="177">
        <v>1014</v>
      </c>
      <c r="BW353" s="417">
        <v>940</v>
      </c>
      <c r="BX353" s="417">
        <v>1365</v>
      </c>
      <c r="BY353" s="545">
        <v>1770</v>
      </c>
      <c r="BZ353" s="177">
        <v>225</v>
      </c>
      <c r="CA353" s="177">
        <v>227</v>
      </c>
      <c r="CB353" s="177">
        <v>261</v>
      </c>
      <c r="CC353" s="177">
        <v>235</v>
      </c>
      <c r="CD353" s="177">
        <v>278</v>
      </c>
      <c r="CE353" s="177">
        <v>290</v>
      </c>
      <c r="CF353" s="417">
        <v>217</v>
      </c>
      <c r="CG353" s="545">
        <v>306</v>
      </c>
      <c r="CH353" s="178"/>
      <c r="CI353" s="177"/>
      <c r="CJ353" s="177"/>
      <c r="CK353" s="177"/>
      <c r="CL353" s="177"/>
      <c r="CM353" s="177"/>
      <c r="CN353" s="417">
        <v>0</v>
      </c>
      <c r="CO353" s="545">
        <v>0</v>
      </c>
      <c r="CP353" s="421">
        <f t="shared" si="325"/>
        <v>225</v>
      </c>
      <c r="CQ353" s="421">
        <f t="shared" si="326"/>
        <v>227</v>
      </c>
      <c r="CR353" s="421">
        <f t="shared" si="342"/>
        <v>261</v>
      </c>
      <c r="CS353" s="421">
        <f t="shared" si="343"/>
        <v>235</v>
      </c>
      <c r="CT353" s="421">
        <f t="shared" si="344"/>
        <v>278</v>
      </c>
      <c r="CU353" s="421">
        <f t="shared" si="345"/>
        <v>290</v>
      </c>
      <c r="CV353" s="421">
        <f t="shared" si="346"/>
        <v>217</v>
      </c>
      <c r="CW353" s="429">
        <f t="shared" si="347"/>
        <v>306</v>
      </c>
      <c r="CX353" s="449">
        <v>171</v>
      </c>
      <c r="CY353" s="417">
        <v>147</v>
      </c>
      <c r="CZ353" s="545">
        <v>205</v>
      </c>
      <c r="DA353" s="546"/>
      <c r="DB353" s="547"/>
      <c r="DC353" s="419"/>
      <c r="DD353" s="430">
        <f t="shared" si="348"/>
        <v>119</v>
      </c>
      <c r="DE353" s="431">
        <f t="shared" si="349"/>
        <v>70</v>
      </c>
      <c r="DF353" s="428">
        <f t="shared" si="350"/>
        <v>101</v>
      </c>
      <c r="DG353" s="548">
        <v>37</v>
      </c>
      <c r="DH353" s="417">
        <v>25</v>
      </c>
      <c r="DI353" s="545">
        <v>40</v>
      </c>
      <c r="DJ353" s="546"/>
      <c r="DK353" s="549"/>
      <c r="DL353" s="419"/>
      <c r="DM353" s="550">
        <v>58</v>
      </c>
      <c r="DN353" s="417">
        <v>67</v>
      </c>
      <c r="DO353" s="545">
        <v>64</v>
      </c>
      <c r="DP353" s="430">
        <f t="shared" si="320"/>
        <v>140</v>
      </c>
      <c r="DQ353" s="431">
        <f t="shared" si="321"/>
        <v>186</v>
      </c>
      <c r="DR353" s="428">
        <f t="shared" si="322"/>
        <v>186</v>
      </c>
      <c r="DS353" s="546"/>
      <c r="DT353" s="549"/>
      <c r="DU353" s="197"/>
      <c r="DV353" s="410"/>
      <c r="DW353" s="669" t="b">
        <f t="shared" si="301"/>
        <v>0</v>
      </c>
      <c r="DX353" s="663" t="b">
        <f t="shared" si="302"/>
        <v>0</v>
      </c>
      <c r="DY353" s="666" t="b">
        <f t="shared" si="303"/>
        <v>1</v>
      </c>
      <c r="DZ353" s="663" t="b">
        <f t="shared" si="304"/>
        <v>0</v>
      </c>
      <c r="EA353" s="663" t="b">
        <f t="shared" si="305"/>
        <v>0</v>
      </c>
      <c r="EB353" s="666" t="b">
        <f t="shared" si="306"/>
        <v>1</v>
      </c>
      <c r="EC353" s="663" t="b">
        <f t="shared" si="307"/>
        <v>0</v>
      </c>
      <c r="ED353" s="663" t="b">
        <f t="shared" si="323"/>
        <v>0</v>
      </c>
      <c r="EE353" s="666" t="b">
        <f t="shared" si="308"/>
        <v>1</v>
      </c>
      <c r="EF353" s="665" t="b">
        <f t="shared" si="309"/>
        <v>1</v>
      </c>
      <c r="EG353" s="663" t="b">
        <f t="shared" si="310"/>
        <v>1</v>
      </c>
      <c r="EH353" s="666" t="b">
        <f t="shared" si="311"/>
        <v>1</v>
      </c>
      <c r="EI353" s="663" t="b">
        <f t="shared" si="312"/>
        <v>1</v>
      </c>
      <c r="EJ353" s="663" t="b">
        <f t="shared" si="313"/>
        <v>1</v>
      </c>
      <c r="EK353" s="666" t="b">
        <f t="shared" si="314"/>
        <v>1</v>
      </c>
      <c r="EL353" s="663" t="b">
        <f t="shared" si="315"/>
        <v>1</v>
      </c>
      <c r="EM353" s="663" t="b">
        <f t="shared" si="324"/>
        <v>0</v>
      </c>
      <c r="EN353" s="666" t="b">
        <f t="shared" si="316"/>
        <v>0</v>
      </c>
      <c r="EO353" s="401"/>
    </row>
    <row r="354" spans="1:145">
      <c r="A354" s="542" t="s">
        <v>758</v>
      </c>
      <c r="B354" s="543" t="s">
        <v>610</v>
      </c>
      <c r="C354" s="544">
        <v>198376</v>
      </c>
      <c r="D354" s="481">
        <v>9</v>
      </c>
      <c r="E354" s="414"/>
      <c r="F354" s="416"/>
      <c r="G354" s="416"/>
      <c r="H354" s="416"/>
      <c r="I354" s="417"/>
      <c r="J354" s="417"/>
      <c r="K354" s="419"/>
      <c r="L354" s="414"/>
      <c r="M354" s="416"/>
      <c r="N354" s="416"/>
      <c r="O354" s="448"/>
      <c r="P354" s="448"/>
      <c r="Q354" s="416"/>
      <c r="R354" s="416"/>
      <c r="S354" s="416"/>
      <c r="T354" s="416"/>
      <c r="U354" s="416"/>
      <c r="V354" s="417"/>
      <c r="W354" s="419"/>
      <c r="X354" s="414"/>
      <c r="Y354" s="416"/>
      <c r="Z354" s="416"/>
      <c r="AA354" s="448"/>
      <c r="AB354" s="448"/>
      <c r="AC354" s="416"/>
      <c r="AD354" s="416"/>
      <c r="AE354" s="416"/>
      <c r="AF354" s="416"/>
      <c r="AG354" s="416"/>
      <c r="AH354" s="417"/>
      <c r="AI354" s="419"/>
      <c r="AJ354" s="420" t="str">
        <f t="shared" si="327"/>
        <v xml:space="preserve"> </v>
      </c>
      <c r="AK354" s="421" t="str">
        <f t="shared" si="328"/>
        <v xml:space="preserve"> </v>
      </c>
      <c r="AL354" s="421" t="str">
        <f t="shared" si="329"/>
        <v xml:space="preserve"> </v>
      </c>
      <c r="AM354" s="421" t="str">
        <f t="shared" si="330"/>
        <v xml:space="preserve"> </v>
      </c>
      <c r="AN354" s="421" t="str">
        <f t="shared" si="331"/>
        <v xml:space="preserve"> </v>
      </c>
      <c r="AO354" s="421" t="str">
        <f t="shared" si="332"/>
        <v xml:space="preserve"> </v>
      </c>
      <c r="AP354" s="421" t="str">
        <f t="shared" si="333"/>
        <v xml:space="preserve"> </v>
      </c>
      <c r="AQ354" s="421" t="str">
        <f t="shared" si="334"/>
        <v xml:space="preserve"> </v>
      </c>
      <c r="AR354" s="421" t="str">
        <f t="shared" si="335"/>
        <v xml:space="preserve"> </v>
      </c>
      <c r="AS354" s="421" t="str">
        <f t="shared" si="336"/>
        <v xml:space="preserve"> </v>
      </c>
      <c r="AT354" s="421" t="str">
        <f t="shared" si="337"/>
        <v xml:space="preserve"> </v>
      </c>
      <c r="AU354" s="422" t="str">
        <f t="shared" si="338"/>
        <v xml:space="preserve"> </v>
      </c>
      <c r="AV354" s="423"/>
      <c r="AW354" s="417"/>
      <c r="AX354" s="419"/>
      <c r="AY354" s="414"/>
      <c r="AZ354" s="417"/>
      <c r="BA354" s="419"/>
      <c r="BB354" s="420" t="str">
        <f t="shared" si="339"/>
        <v xml:space="preserve"> </v>
      </c>
      <c r="BC354" s="421" t="str">
        <f t="shared" si="340"/>
        <v xml:space="preserve"> </v>
      </c>
      <c r="BD354" s="422" t="str">
        <f t="shared" si="341"/>
        <v xml:space="preserve"> </v>
      </c>
      <c r="BE354" s="176"/>
      <c r="BF354" s="417"/>
      <c r="BG354" s="419"/>
      <c r="BH354" s="178"/>
      <c r="BI354" s="417"/>
      <c r="BJ354" s="419"/>
      <c r="BK354" s="178"/>
      <c r="BL354" s="417"/>
      <c r="BM354" s="419"/>
      <c r="BN354" s="426" t="str">
        <f t="shared" si="317"/>
        <v/>
      </c>
      <c r="BO354" s="427" t="str">
        <f t="shared" si="318"/>
        <v/>
      </c>
      <c r="BP354" s="428" t="str">
        <f t="shared" si="319"/>
        <v/>
      </c>
      <c r="BQ354" s="178"/>
      <c r="BR354" s="417"/>
      <c r="BS354" s="419"/>
      <c r="BT354" s="198">
        <v>1208</v>
      </c>
      <c r="BU354" s="177">
        <v>860</v>
      </c>
      <c r="BV354" s="177">
        <v>1121</v>
      </c>
      <c r="BW354" s="417">
        <v>932</v>
      </c>
      <c r="BX354" s="417">
        <v>1138</v>
      </c>
      <c r="BY354" s="545">
        <v>1224</v>
      </c>
      <c r="BZ354" s="177">
        <v>273</v>
      </c>
      <c r="CA354" s="177">
        <v>202</v>
      </c>
      <c r="CB354" s="177">
        <v>322</v>
      </c>
      <c r="CC354" s="177">
        <v>374</v>
      </c>
      <c r="CD354" s="177">
        <v>351</v>
      </c>
      <c r="CE354" s="177">
        <v>265</v>
      </c>
      <c r="CF354" s="417">
        <v>314</v>
      </c>
      <c r="CG354" s="545">
        <v>316</v>
      </c>
      <c r="CH354" s="178"/>
      <c r="CI354" s="177"/>
      <c r="CJ354" s="177"/>
      <c r="CK354" s="177"/>
      <c r="CL354" s="177"/>
      <c r="CM354" s="177"/>
      <c r="CN354" s="417">
        <v>0</v>
      </c>
      <c r="CO354" s="545">
        <v>0</v>
      </c>
      <c r="CP354" s="421">
        <f t="shared" si="325"/>
        <v>273</v>
      </c>
      <c r="CQ354" s="421">
        <f t="shared" si="326"/>
        <v>202</v>
      </c>
      <c r="CR354" s="421">
        <f t="shared" si="342"/>
        <v>322</v>
      </c>
      <c r="CS354" s="421">
        <f t="shared" si="343"/>
        <v>374</v>
      </c>
      <c r="CT354" s="421">
        <f t="shared" si="344"/>
        <v>351</v>
      </c>
      <c r="CU354" s="421">
        <f t="shared" si="345"/>
        <v>265</v>
      </c>
      <c r="CV354" s="421">
        <f t="shared" si="346"/>
        <v>314</v>
      </c>
      <c r="CW354" s="429">
        <f t="shared" si="347"/>
        <v>316</v>
      </c>
      <c r="CX354" s="449">
        <v>178</v>
      </c>
      <c r="CY354" s="417">
        <v>208</v>
      </c>
      <c r="CZ354" s="545">
        <v>240</v>
      </c>
      <c r="DA354" s="546"/>
      <c r="DB354" s="547"/>
      <c r="DC354" s="419"/>
      <c r="DD354" s="430">
        <f t="shared" si="348"/>
        <v>87</v>
      </c>
      <c r="DE354" s="431">
        <f t="shared" si="349"/>
        <v>106</v>
      </c>
      <c r="DF354" s="428">
        <f t="shared" si="350"/>
        <v>76</v>
      </c>
      <c r="DG354" s="548">
        <v>90</v>
      </c>
      <c r="DH354" s="417">
        <v>147</v>
      </c>
      <c r="DI354" s="545">
        <v>110</v>
      </c>
      <c r="DJ354" s="546"/>
      <c r="DK354" s="549"/>
      <c r="DL354" s="419"/>
      <c r="DM354" s="550">
        <v>57</v>
      </c>
      <c r="DN354" s="417">
        <v>65</v>
      </c>
      <c r="DO354" s="545">
        <v>43</v>
      </c>
      <c r="DP354" s="430">
        <f t="shared" si="320"/>
        <v>227</v>
      </c>
      <c r="DQ354" s="431">
        <f t="shared" si="321"/>
        <v>139</v>
      </c>
      <c r="DR354" s="428">
        <f t="shared" si="322"/>
        <v>112</v>
      </c>
      <c r="DS354" s="546"/>
      <c r="DT354" s="549"/>
      <c r="DU354" s="197"/>
      <c r="DV354" s="410"/>
      <c r="DW354" s="669" t="b">
        <f t="shared" si="301"/>
        <v>0</v>
      </c>
      <c r="DX354" s="663" t="b">
        <f t="shared" si="302"/>
        <v>0</v>
      </c>
      <c r="DY354" s="666" t="b">
        <f t="shared" si="303"/>
        <v>1</v>
      </c>
      <c r="DZ354" s="663" t="b">
        <f t="shared" si="304"/>
        <v>0</v>
      </c>
      <c r="EA354" s="663" t="b">
        <f t="shared" si="305"/>
        <v>0</v>
      </c>
      <c r="EB354" s="666" t="b">
        <f t="shared" si="306"/>
        <v>1</v>
      </c>
      <c r="EC354" s="663" t="b">
        <f t="shared" si="307"/>
        <v>0</v>
      </c>
      <c r="ED354" s="663" t="b">
        <f t="shared" si="323"/>
        <v>0</v>
      </c>
      <c r="EE354" s="666" t="b">
        <f t="shared" si="308"/>
        <v>1</v>
      </c>
      <c r="EF354" s="665" t="b">
        <f t="shared" si="309"/>
        <v>1</v>
      </c>
      <c r="EG354" s="663" t="b">
        <f t="shared" si="310"/>
        <v>1</v>
      </c>
      <c r="EH354" s="666" t="b">
        <f t="shared" si="311"/>
        <v>1</v>
      </c>
      <c r="EI354" s="663" t="b">
        <f t="shared" si="312"/>
        <v>1</v>
      </c>
      <c r="EJ354" s="663" t="b">
        <f t="shared" si="313"/>
        <v>1</v>
      </c>
      <c r="EK354" s="666" t="b">
        <f t="shared" si="314"/>
        <v>1</v>
      </c>
      <c r="EL354" s="663" t="b">
        <f t="shared" si="315"/>
        <v>1</v>
      </c>
      <c r="EM354" s="663" t="b">
        <f t="shared" si="324"/>
        <v>0</v>
      </c>
      <c r="EN354" s="666" t="b">
        <f t="shared" si="316"/>
        <v>0</v>
      </c>
      <c r="EO354" s="401"/>
    </row>
    <row r="355" spans="1:145">
      <c r="A355" s="542" t="s">
        <v>758</v>
      </c>
      <c r="B355" s="543" t="s">
        <v>611</v>
      </c>
      <c r="C355" s="544">
        <v>198491</v>
      </c>
      <c r="D355" s="481">
        <v>9</v>
      </c>
      <c r="E355" s="414"/>
      <c r="F355" s="416"/>
      <c r="G355" s="416"/>
      <c r="H355" s="416"/>
      <c r="I355" s="417"/>
      <c r="J355" s="417"/>
      <c r="K355" s="419"/>
      <c r="L355" s="414"/>
      <c r="M355" s="416"/>
      <c r="N355" s="416"/>
      <c r="O355" s="448"/>
      <c r="P355" s="448"/>
      <c r="Q355" s="416"/>
      <c r="R355" s="416"/>
      <c r="S355" s="416"/>
      <c r="T355" s="416"/>
      <c r="U355" s="416"/>
      <c r="V355" s="417"/>
      <c r="W355" s="419"/>
      <c r="X355" s="414"/>
      <c r="Y355" s="416"/>
      <c r="Z355" s="416"/>
      <c r="AA355" s="448"/>
      <c r="AB355" s="448"/>
      <c r="AC355" s="416"/>
      <c r="AD355" s="416"/>
      <c r="AE355" s="416"/>
      <c r="AF355" s="416"/>
      <c r="AG355" s="416"/>
      <c r="AH355" s="417"/>
      <c r="AI355" s="419"/>
      <c r="AJ355" s="420" t="str">
        <f t="shared" si="327"/>
        <v xml:space="preserve"> </v>
      </c>
      <c r="AK355" s="421" t="str">
        <f t="shared" si="328"/>
        <v xml:space="preserve"> </v>
      </c>
      <c r="AL355" s="421" t="str">
        <f t="shared" si="329"/>
        <v xml:space="preserve"> </v>
      </c>
      <c r="AM355" s="421" t="str">
        <f t="shared" si="330"/>
        <v xml:space="preserve"> </v>
      </c>
      <c r="AN355" s="421" t="str">
        <f t="shared" si="331"/>
        <v xml:space="preserve"> </v>
      </c>
      <c r="AO355" s="421" t="str">
        <f t="shared" si="332"/>
        <v xml:space="preserve"> </v>
      </c>
      <c r="AP355" s="421" t="str">
        <f t="shared" si="333"/>
        <v xml:space="preserve"> </v>
      </c>
      <c r="AQ355" s="421" t="str">
        <f t="shared" si="334"/>
        <v xml:space="preserve"> </v>
      </c>
      <c r="AR355" s="421" t="str">
        <f t="shared" si="335"/>
        <v xml:space="preserve"> </v>
      </c>
      <c r="AS355" s="421" t="str">
        <f t="shared" si="336"/>
        <v xml:space="preserve"> </v>
      </c>
      <c r="AT355" s="421" t="str">
        <f t="shared" si="337"/>
        <v xml:space="preserve"> </v>
      </c>
      <c r="AU355" s="422" t="str">
        <f t="shared" si="338"/>
        <v xml:space="preserve"> </v>
      </c>
      <c r="AV355" s="423"/>
      <c r="AW355" s="417"/>
      <c r="AX355" s="419"/>
      <c r="AY355" s="414"/>
      <c r="AZ355" s="417"/>
      <c r="BA355" s="419"/>
      <c r="BB355" s="420" t="str">
        <f t="shared" si="339"/>
        <v xml:space="preserve"> </v>
      </c>
      <c r="BC355" s="421" t="str">
        <f t="shared" si="340"/>
        <v xml:space="preserve"> </v>
      </c>
      <c r="BD355" s="422" t="str">
        <f t="shared" si="341"/>
        <v xml:space="preserve"> </v>
      </c>
      <c r="BE355" s="176"/>
      <c r="BF355" s="417"/>
      <c r="BG355" s="419"/>
      <c r="BH355" s="178"/>
      <c r="BI355" s="417"/>
      <c r="BJ355" s="419"/>
      <c r="BK355" s="178"/>
      <c r="BL355" s="417"/>
      <c r="BM355" s="419"/>
      <c r="BN355" s="426" t="str">
        <f t="shared" si="317"/>
        <v/>
      </c>
      <c r="BO355" s="427" t="str">
        <f t="shared" si="318"/>
        <v/>
      </c>
      <c r="BP355" s="428" t="str">
        <f t="shared" si="319"/>
        <v/>
      </c>
      <c r="BQ355" s="178"/>
      <c r="BR355" s="417"/>
      <c r="BS355" s="419"/>
      <c r="BT355" s="198">
        <v>424</v>
      </c>
      <c r="BU355" s="177">
        <v>385</v>
      </c>
      <c r="BV355" s="177">
        <v>188</v>
      </c>
      <c r="BW355" s="417">
        <v>304</v>
      </c>
      <c r="BX355" s="417">
        <v>1349</v>
      </c>
      <c r="BY355" s="545">
        <v>1031</v>
      </c>
      <c r="BZ355" s="177">
        <v>103</v>
      </c>
      <c r="CA355" s="177">
        <v>140</v>
      </c>
      <c r="CB355" s="177">
        <v>186</v>
      </c>
      <c r="CC355" s="177">
        <v>252</v>
      </c>
      <c r="CD355" s="177">
        <v>128</v>
      </c>
      <c r="CE355" s="177">
        <v>124</v>
      </c>
      <c r="CF355" s="417">
        <v>94</v>
      </c>
      <c r="CG355" s="545">
        <v>176</v>
      </c>
      <c r="CH355" s="178"/>
      <c r="CI355" s="177"/>
      <c r="CJ355" s="177"/>
      <c r="CK355" s="177"/>
      <c r="CL355" s="177"/>
      <c r="CM355" s="177"/>
      <c r="CN355" s="417">
        <v>0</v>
      </c>
      <c r="CO355" s="545">
        <v>6</v>
      </c>
      <c r="CP355" s="421">
        <f t="shared" si="325"/>
        <v>103</v>
      </c>
      <c r="CQ355" s="421">
        <f t="shared" si="326"/>
        <v>140</v>
      </c>
      <c r="CR355" s="421">
        <f t="shared" si="342"/>
        <v>186</v>
      </c>
      <c r="CS355" s="421">
        <f t="shared" si="343"/>
        <v>252</v>
      </c>
      <c r="CT355" s="421">
        <f t="shared" si="344"/>
        <v>128</v>
      </c>
      <c r="CU355" s="421">
        <f t="shared" si="345"/>
        <v>124</v>
      </c>
      <c r="CV355" s="421">
        <f t="shared" si="346"/>
        <v>94</v>
      </c>
      <c r="CW355" s="429">
        <f t="shared" si="347"/>
        <v>170</v>
      </c>
      <c r="CX355" s="449">
        <v>46</v>
      </c>
      <c r="CY355" s="417">
        <v>67</v>
      </c>
      <c r="CZ355" s="545">
        <v>128</v>
      </c>
      <c r="DA355" s="546"/>
      <c r="DB355" s="547"/>
      <c r="DC355" s="419"/>
      <c r="DD355" s="430">
        <f t="shared" si="348"/>
        <v>78</v>
      </c>
      <c r="DE355" s="431">
        <f t="shared" si="349"/>
        <v>27</v>
      </c>
      <c r="DF355" s="428">
        <f t="shared" si="350"/>
        <v>42</v>
      </c>
      <c r="DG355" s="548">
        <v>29</v>
      </c>
      <c r="DH355" s="417">
        <v>12</v>
      </c>
      <c r="DI355" s="545">
        <v>32</v>
      </c>
      <c r="DJ355" s="546"/>
      <c r="DK355" s="549"/>
      <c r="DL355" s="419"/>
      <c r="DM355" s="550"/>
      <c r="DN355" s="417"/>
      <c r="DO355" s="545"/>
      <c r="DP355" s="430">
        <f t="shared" si="320"/>
        <v>223</v>
      </c>
      <c r="DQ355" s="431">
        <f t="shared" si="321"/>
        <v>116</v>
      </c>
      <c r="DR355" s="428">
        <f t="shared" si="322"/>
        <v>92</v>
      </c>
      <c r="DS355" s="546"/>
      <c r="DT355" s="549"/>
      <c r="DU355" s="197"/>
      <c r="DV355" s="410"/>
      <c r="DW355" s="669" t="b">
        <f t="shared" si="301"/>
        <v>0</v>
      </c>
      <c r="DX355" s="663" t="b">
        <f t="shared" si="302"/>
        <v>0</v>
      </c>
      <c r="DY355" s="666" t="b">
        <f t="shared" si="303"/>
        <v>1</v>
      </c>
      <c r="DZ355" s="663" t="b">
        <f t="shared" si="304"/>
        <v>0</v>
      </c>
      <c r="EA355" s="663" t="b">
        <f t="shared" si="305"/>
        <v>0</v>
      </c>
      <c r="EB355" s="666" t="b">
        <f t="shared" si="306"/>
        <v>1</v>
      </c>
      <c r="EC355" s="663" t="b">
        <f t="shared" si="307"/>
        <v>0</v>
      </c>
      <c r="ED355" s="663" t="b">
        <f t="shared" si="323"/>
        <v>0</v>
      </c>
      <c r="EE355" s="666" t="b">
        <f t="shared" si="308"/>
        <v>1</v>
      </c>
      <c r="EF355" s="665" t="b">
        <f t="shared" si="309"/>
        <v>1</v>
      </c>
      <c r="EG355" s="663" t="b">
        <f t="shared" si="310"/>
        <v>1</v>
      </c>
      <c r="EH355" s="666" t="b">
        <f t="shared" si="311"/>
        <v>1</v>
      </c>
      <c r="EI355" s="663" t="b">
        <f t="shared" si="312"/>
        <v>1</v>
      </c>
      <c r="EJ355" s="663" t="b">
        <f t="shared" si="313"/>
        <v>1</v>
      </c>
      <c r="EK355" s="666" t="b">
        <f t="shared" si="314"/>
        <v>1</v>
      </c>
      <c r="EL355" s="663" t="b">
        <f t="shared" si="315"/>
        <v>1</v>
      </c>
      <c r="EM355" s="663" t="b">
        <f t="shared" si="324"/>
        <v>0</v>
      </c>
      <c r="EN355" s="666" t="b">
        <f t="shared" si="316"/>
        <v>0</v>
      </c>
      <c r="EO355" s="401"/>
    </row>
    <row r="356" spans="1:145">
      <c r="A356" s="542" t="s">
        <v>758</v>
      </c>
      <c r="B356" s="228" t="s">
        <v>612</v>
      </c>
      <c r="C356" s="544">
        <v>198570</v>
      </c>
      <c r="D356" s="481">
        <v>9</v>
      </c>
      <c r="E356" s="414"/>
      <c r="F356" s="416"/>
      <c r="G356" s="416"/>
      <c r="H356" s="416"/>
      <c r="I356" s="417"/>
      <c r="J356" s="417"/>
      <c r="K356" s="419"/>
      <c r="L356" s="414"/>
      <c r="M356" s="416"/>
      <c r="N356" s="416"/>
      <c r="O356" s="448"/>
      <c r="P356" s="448"/>
      <c r="Q356" s="416"/>
      <c r="R356" s="416"/>
      <c r="S356" s="416"/>
      <c r="T356" s="416"/>
      <c r="U356" s="416"/>
      <c r="V356" s="417"/>
      <c r="W356" s="419"/>
      <c r="X356" s="414"/>
      <c r="Y356" s="416"/>
      <c r="Z356" s="416"/>
      <c r="AA356" s="448"/>
      <c r="AB356" s="448"/>
      <c r="AC356" s="416"/>
      <c r="AD356" s="416"/>
      <c r="AE356" s="416"/>
      <c r="AF356" s="416"/>
      <c r="AG356" s="416"/>
      <c r="AH356" s="417"/>
      <c r="AI356" s="419"/>
      <c r="AJ356" s="420" t="str">
        <f t="shared" si="327"/>
        <v xml:space="preserve"> </v>
      </c>
      <c r="AK356" s="421" t="str">
        <f t="shared" si="328"/>
        <v xml:space="preserve"> </v>
      </c>
      <c r="AL356" s="421" t="str">
        <f t="shared" si="329"/>
        <v xml:space="preserve"> </v>
      </c>
      <c r="AM356" s="421" t="str">
        <f t="shared" si="330"/>
        <v xml:space="preserve"> </v>
      </c>
      <c r="AN356" s="421" t="str">
        <f t="shared" si="331"/>
        <v xml:space="preserve"> </v>
      </c>
      <c r="AO356" s="421" t="str">
        <f t="shared" si="332"/>
        <v xml:space="preserve"> </v>
      </c>
      <c r="AP356" s="421" t="str">
        <f t="shared" si="333"/>
        <v xml:space="preserve"> </v>
      </c>
      <c r="AQ356" s="421" t="str">
        <f t="shared" si="334"/>
        <v xml:space="preserve"> </v>
      </c>
      <c r="AR356" s="421" t="str">
        <f t="shared" si="335"/>
        <v xml:space="preserve"> </v>
      </c>
      <c r="AS356" s="421" t="str">
        <f t="shared" si="336"/>
        <v xml:space="preserve"> </v>
      </c>
      <c r="AT356" s="421" t="str">
        <f t="shared" si="337"/>
        <v xml:space="preserve"> </v>
      </c>
      <c r="AU356" s="422" t="str">
        <f t="shared" si="338"/>
        <v xml:space="preserve"> </v>
      </c>
      <c r="AV356" s="423"/>
      <c r="AW356" s="417"/>
      <c r="AX356" s="419"/>
      <c r="AY356" s="414"/>
      <c r="AZ356" s="417"/>
      <c r="BA356" s="419"/>
      <c r="BB356" s="420" t="str">
        <f t="shared" si="339"/>
        <v xml:space="preserve"> </v>
      </c>
      <c r="BC356" s="421" t="str">
        <f t="shared" si="340"/>
        <v xml:space="preserve"> </v>
      </c>
      <c r="BD356" s="422" t="str">
        <f t="shared" si="341"/>
        <v xml:space="preserve"> </v>
      </c>
      <c r="BE356" s="176"/>
      <c r="BF356" s="417"/>
      <c r="BG356" s="419"/>
      <c r="BH356" s="178"/>
      <c r="BI356" s="417"/>
      <c r="BJ356" s="419"/>
      <c r="BK356" s="178"/>
      <c r="BL356" s="417"/>
      <c r="BM356" s="419"/>
      <c r="BN356" s="426" t="str">
        <f t="shared" si="317"/>
        <v/>
      </c>
      <c r="BO356" s="427" t="str">
        <f t="shared" si="318"/>
        <v/>
      </c>
      <c r="BP356" s="428" t="str">
        <f t="shared" si="319"/>
        <v/>
      </c>
      <c r="BQ356" s="178"/>
      <c r="BR356" s="417"/>
      <c r="BS356" s="419"/>
      <c r="BT356" s="198">
        <v>1656</v>
      </c>
      <c r="BU356" s="177">
        <v>933</v>
      </c>
      <c r="BV356" s="177">
        <v>1531</v>
      </c>
      <c r="BW356" s="417">
        <v>1578</v>
      </c>
      <c r="BX356" s="417">
        <v>1116</v>
      </c>
      <c r="BY356" s="545">
        <v>1805</v>
      </c>
      <c r="BZ356" s="177">
        <v>458</v>
      </c>
      <c r="CA356" s="177">
        <v>550</v>
      </c>
      <c r="CB356" s="177">
        <v>636</v>
      </c>
      <c r="CC356" s="177">
        <v>680</v>
      </c>
      <c r="CD356" s="177">
        <v>628</v>
      </c>
      <c r="CE356" s="177">
        <v>579</v>
      </c>
      <c r="CF356" s="417">
        <v>495</v>
      </c>
      <c r="CG356" s="545">
        <v>497</v>
      </c>
      <c r="CH356" s="178"/>
      <c r="CI356" s="177"/>
      <c r="CJ356" s="177"/>
      <c r="CK356" s="177"/>
      <c r="CL356" s="177"/>
      <c r="CM356" s="177"/>
      <c r="CN356" s="417">
        <v>0</v>
      </c>
      <c r="CO356" s="545">
        <v>0</v>
      </c>
      <c r="CP356" s="421">
        <f t="shared" si="325"/>
        <v>458</v>
      </c>
      <c r="CQ356" s="421">
        <f t="shared" si="326"/>
        <v>550</v>
      </c>
      <c r="CR356" s="421">
        <f t="shared" si="342"/>
        <v>636</v>
      </c>
      <c r="CS356" s="421">
        <f t="shared" si="343"/>
        <v>680</v>
      </c>
      <c r="CT356" s="421">
        <f t="shared" si="344"/>
        <v>628</v>
      </c>
      <c r="CU356" s="421">
        <f t="shared" si="345"/>
        <v>579</v>
      </c>
      <c r="CV356" s="421">
        <f t="shared" si="346"/>
        <v>495</v>
      </c>
      <c r="CW356" s="429">
        <f t="shared" si="347"/>
        <v>497</v>
      </c>
      <c r="CX356" s="449">
        <v>365</v>
      </c>
      <c r="CY356" s="417">
        <v>340</v>
      </c>
      <c r="CZ356" s="545">
        <v>323</v>
      </c>
      <c r="DA356" s="546"/>
      <c r="DB356" s="547"/>
      <c r="DC356" s="419"/>
      <c r="DD356" s="430">
        <f t="shared" si="348"/>
        <v>214</v>
      </c>
      <c r="DE356" s="431">
        <f t="shared" si="349"/>
        <v>155</v>
      </c>
      <c r="DF356" s="428">
        <f t="shared" si="350"/>
        <v>174</v>
      </c>
      <c r="DG356" s="548">
        <v>145</v>
      </c>
      <c r="DH356" s="417">
        <v>165</v>
      </c>
      <c r="DI356" s="545">
        <v>93</v>
      </c>
      <c r="DJ356" s="546"/>
      <c r="DK356" s="549"/>
      <c r="DL356" s="419"/>
      <c r="DM356" s="550"/>
      <c r="DN356" s="417"/>
      <c r="DO356" s="545"/>
      <c r="DP356" s="430">
        <f t="shared" si="320"/>
        <v>535</v>
      </c>
      <c r="DQ356" s="431">
        <f t="shared" si="321"/>
        <v>463</v>
      </c>
      <c r="DR356" s="428">
        <f t="shared" si="322"/>
        <v>486</v>
      </c>
      <c r="DS356" s="546"/>
      <c r="DT356" s="549"/>
      <c r="DU356" s="197"/>
      <c r="DV356" s="410"/>
      <c r="DW356" s="669" t="b">
        <f t="shared" si="301"/>
        <v>0</v>
      </c>
      <c r="DX356" s="663" t="b">
        <f t="shared" si="302"/>
        <v>0</v>
      </c>
      <c r="DY356" s="666" t="b">
        <f t="shared" si="303"/>
        <v>1</v>
      </c>
      <c r="DZ356" s="663" t="b">
        <f t="shared" si="304"/>
        <v>0</v>
      </c>
      <c r="EA356" s="663" t="b">
        <f t="shared" si="305"/>
        <v>0</v>
      </c>
      <c r="EB356" s="666" t="b">
        <f t="shared" si="306"/>
        <v>1</v>
      </c>
      <c r="EC356" s="663" t="b">
        <f t="shared" si="307"/>
        <v>0</v>
      </c>
      <c r="ED356" s="663" t="b">
        <f t="shared" si="323"/>
        <v>0</v>
      </c>
      <c r="EE356" s="666" t="b">
        <f t="shared" si="308"/>
        <v>1</v>
      </c>
      <c r="EF356" s="665" t="b">
        <f t="shared" si="309"/>
        <v>1</v>
      </c>
      <c r="EG356" s="663" t="b">
        <f t="shared" si="310"/>
        <v>1</v>
      </c>
      <c r="EH356" s="666" t="b">
        <f t="shared" si="311"/>
        <v>1</v>
      </c>
      <c r="EI356" s="663" t="b">
        <f t="shared" si="312"/>
        <v>1</v>
      </c>
      <c r="EJ356" s="663" t="b">
        <f t="shared" si="313"/>
        <v>1</v>
      </c>
      <c r="EK356" s="666" t="b">
        <f t="shared" si="314"/>
        <v>1</v>
      </c>
      <c r="EL356" s="663" t="b">
        <f t="shared" si="315"/>
        <v>1</v>
      </c>
      <c r="EM356" s="663" t="b">
        <f t="shared" si="324"/>
        <v>0</v>
      </c>
      <c r="EN356" s="666" t="b">
        <f t="shared" si="316"/>
        <v>0</v>
      </c>
      <c r="EO356" s="401"/>
    </row>
    <row r="357" spans="1:145">
      <c r="A357" s="542" t="s">
        <v>758</v>
      </c>
      <c r="B357" s="543" t="s">
        <v>613</v>
      </c>
      <c r="C357" s="544">
        <v>198668</v>
      </c>
      <c r="D357" s="481">
        <v>9</v>
      </c>
      <c r="E357" s="414"/>
      <c r="F357" s="416"/>
      <c r="G357" s="416"/>
      <c r="H357" s="416"/>
      <c r="I357" s="417"/>
      <c r="J357" s="417"/>
      <c r="K357" s="419"/>
      <c r="L357" s="414"/>
      <c r="M357" s="416"/>
      <c r="N357" s="416"/>
      <c r="O357" s="448"/>
      <c r="P357" s="448"/>
      <c r="Q357" s="416"/>
      <c r="R357" s="416"/>
      <c r="S357" s="416"/>
      <c r="T357" s="416"/>
      <c r="U357" s="416"/>
      <c r="V357" s="417"/>
      <c r="W357" s="419"/>
      <c r="X357" s="414"/>
      <c r="Y357" s="416"/>
      <c r="Z357" s="416"/>
      <c r="AA357" s="448"/>
      <c r="AB357" s="448"/>
      <c r="AC357" s="416"/>
      <c r="AD357" s="416"/>
      <c r="AE357" s="416"/>
      <c r="AF357" s="416"/>
      <c r="AG357" s="416"/>
      <c r="AH357" s="417"/>
      <c r="AI357" s="419"/>
      <c r="AJ357" s="420" t="str">
        <f t="shared" si="327"/>
        <v xml:space="preserve"> </v>
      </c>
      <c r="AK357" s="421" t="str">
        <f t="shared" si="328"/>
        <v xml:space="preserve"> </v>
      </c>
      <c r="AL357" s="421" t="str">
        <f t="shared" si="329"/>
        <v xml:space="preserve"> </v>
      </c>
      <c r="AM357" s="421" t="str">
        <f t="shared" si="330"/>
        <v xml:space="preserve"> </v>
      </c>
      <c r="AN357" s="421" t="str">
        <f t="shared" si="331"/>
        <v xml:space="preserve"> </v>
      </c>
      <c r="AO357" s="421" t="str">
        <f t="shared" si="332"/>
        <v xml:space="preserve"> </v>
      </c>
      <c r="AP357" s="421" t="str">
        <f t="shared" si="333"/>
        <v xml:space="preserve"> </v>
      </c>
      <c r="AQ357" s="421" t="str">
        <f t="shared" si="334"/>
        <v xml:space="preserve"> </v>
      </c>
      <c r="AR357" s="421" t="str">
        <f t="shared" si="335"/>
        <v xml:space="preserve"> </v>
      </c>
      <c r="AS357" s="421" t="str">
        <f t="shared" si="336"/>
        <v xml:space="preserve"> </v>
      </c>
      <c r="AT357" s="421" t="str">
        <f t="shared" si="337"/>
        <v xml:space="preserve"> </v>
      </c>
      <c r="AU357" s="422" t="str">
        <f t="shared" si="338"/>
        <v xml:space="preserve"> </v>
      </c>
      <c r="AV357" s="423"/>
      <c r="AW357" s="417"/>
      <c r="AX357" s="419"/>
      <c r="AY357" s="414"/>
      <c r="AZ357" s="417"/>
      <c r="BA357" s="419"/>
      <c r="BB357" s="420" t="str">
        <f t="shared" si="339"/>
        <v xml:space="preserve"> </v>
      </c>
      <c r="BC357" s="421" t="str">
        <f t="shared" si="340"/>
        <v xml:space="preserve"> </v>
      </c>
      <c r="BD357" s="422" t="str">
        <f t="shared" si="341"/>
        <v xml:space="preserve"> </v>
      </c>
      <c r="BE357" s="176"/>
      <c r="BF357" s="417"/>
      <c r="BG357" s="419"/>
      <c r="BH357" s="178"/>
      <c r="BI357" s="417"/>
      <c r="BJ357" s="419"/>
      <c r="BK357" s="178"/>
      <c r="BL357" s="417"/>
      <c r="BM357" s="419"/>
      <c r="BN357" s="426" t="str">
        <f t="shared" si="317"/>
        <v/>
      </c>
      <c r="BO357" s="427" t="str">
        <f t="shared" si="318"/>
        <v/>
      </c>
      <c r="BP357" s="428" t="str">
        <f t="shared" si="319"/>
        <v/>
      </c>
      <c r="BQ357" s="178"/>
      <c r="BR357" s="417"/>
      <c r="BS357" s="419"/>
      <c r="BT357" s="198">
        <v>727</v>
      </c>
      <c r="BU357" s="177">
        <v>576</v>
      </c>
      <c r="BV357" s="177">
        <v>630</v>
      </c>
      <c r="BW357" s="417">
        <v>1189</v>
      </c>
      <c r="BX357" s="417">
        <v>825</v>
      </c>
      <c r="BY357" s="545">
        <v>698</v>
      </c>
      <c r="BZ357" s="177">
        <v>172</v>
      </c>
      <c r="CA357" s="177">
        <v>200</v>
      </c>
      <c r="CB357" s="177">
        <v>140</v>
      </c>
      <c r="CC357" s="177">
        <v>131</v>
      </c>
      <c r="CD357" s="177">
        <v>155</v>
      </c>
      <c r="CE357" s="177">
        <v>158</v>
      </c>
      <c r="CF357" s="417">
        <v>174</v>
      </c>
      <c r="CG357" s="545">
        <v>170</v>
      </c>
      <c r="CH357" s="178"/>
      <c r="CI357" s="177"/>
      <c r="CJ357" s="177"/>
      <c r="CK357" s="177"/>
      <c r="CL357" s="177"/>
      <c r="CM357" s="177"/>
      <c r="CN357" s="417">
        <v>0</v>
      </c>
      <c r="CO357" s="545">
        <v>0</v>
      </c>
      <c r="CP357" s="421">
        <f t="shared" si="325"/>
        <v>172</v>
      </c>
      <c r="CQ357" s="421">
        <f t="shared" si="326"/>
        <v>200</v>
      </c>
      <c r="CR357" s="421">
        <f t="shared" si="342"/>
        <v>140</v>
      </c>
      <c r="CS357" s="421">
        <f t="shared" si="343"/>
        <v>131</v>
      </c>
      <c r="CT357" s="421">
        <f t="shared" si="344"/>
        <v>155</v>
      </c>
      <c r="CU357" s="421">
        <f t="shared" si="345"/>
        <v>158</v>
      </c>
      <c r="CV357" s="421">
        <f t="shared" si="346"/>
        <v>174</v>
      </c>
      <c r="CW357" s="429">
        <f t="shared" si="347"/>
        <v>170</v>
      </c>
      <c r="CX357" s="449">
        <v>74</v>
      </c>
      <c r="CY357" s="417">
        <v>117</v>
      </c>
      <c r="CZ357" s="545">
        <v>117</v>
      </c>
      <c r="DA357" s="546"/>
      <c r="DB357" s="547"/>
      <c r="DC357" s="419"/>
      <c r="DD357" s="430">
        <f t="shared" si="348"/>
        <v>84</v>
      </c>
      <c r="DE357" s="431">
        <f t="shared" si="349"/>
        <v>57</v>
      </c>
      <c r="DF357" s="428">
        <f t="shared" si="350"/>
        <v>53</v>
      </c>
      <c r="DG357" s="548">
        <v>37</v>
      </c>
      <c r="DH357" s="417">
        <v>37</v>
      </c>
      <c r="DI357" s="545">
        <v>64</v>
      </c>
      <c r="DJ357" s="546"/>
      <c r="DK357" s="549"/>
      <c r="DL357" s="419"/>
      <c r="DM357" s="550">
        <v>7</v>
      </c>
      <c r="DN357" s="417">
        <v>10</v>
      </c>
      <c r="DO357" s="545">
        <v>8</v>
      </c>
      <c r="DP357" s="430">
        <f t="shared" si="320"/>
        <v>87</v>
      </c>
      <c r="DQ357" s="431">
        <f t="shared" si="321"/>
        <v>108</v>
      </c>
      <c r="DR357" s="428">
        <f t="shared" si="322"/>
        <v>86</v>
      </c>
      <c r="DS357" s="546"/>
      <c r="DT357" s="549"/>
      <c r="DU357" s="197"/>
      <c r="DV357" s="410"/>
      <c r="DW357" s="669" t="b">
        <f t="shared" si="301"/>
        <v>0</v>
      </c>
      <c r="DX357" s="663" t="b">
        <f t="shared" si="302"/>
        <v>0</v>
      </c>
      <c r="DY357" s="666" t="b">
        <f t="shared" si="303"/>
        <v>1</v>
      </c>
      <c r="DZ357" s="663" t="b">
        <f t="shared" si="304"/>
        <v>0</v>
      </c>
      <c r="EA357" s="663" t="b">
        <f t="shared" si="305"/>
        <v>0</v>
      </c>
      <c r="EB357" s="666" t="b">
        <f t="shared" si="306"/>
        <v>1</v>
      </c>
      <c r="EC357" s="663" t="b">
        <f t="shared" si="307"/>
        <v>0</v>
      </c>
      <c r="ED357" s="663" t="b">
        <f t="shared" si="323"/>
        <v>0</v>
      </c>
      <c r="EE357" s="666" t="b">
        <f t="shared" si="308"/>
        <v>1</v>
      </c>
      <c r="EF357" s="665" t="b">
        <f t="shared" si="309"/>
        <v>1</v>
      </c>
      <c r="EG357" s="663" t="b">
        <f t="shared" si="310"/>
        <v>1</v>
      </c>
      <c r="EH357" s="666" t="b">
        <f t="shared" si="311"/>
        <v>1</v>
      </c>
      <c r="EI357" s="663" t="b">
        <f t="shared" si="312"/>
        <v>1</v>
      </c>
      <c r="EJ357" s="663" t="b">
        <f t="shared" si="313"/>
        <v>1</v>
      </c>
      <c r="EK357" s="666" t="b">
        <f t="shared" si="314"/>
        <v>1</v>
      </c>
      <c r="EL357" s="663" t="b">
        <f t="shared" si="315"/>
        <v>1</v>
      </c>
      <c r="EM357" s="663" t="b">
        <f t="shared" si="324"/>
        <v>0</v>
      </c>
      <c r="EN357" s="666" t="b">
        <f t="shared" si="316"/>
        <v>0</v>
      </c>
      <c r="EO357" s="401"/>
    </row>
    <row r="358" spans="1:145">
      <c r="A358" s="542" t="s">
        <v>758</v>
      </c>
      <c r="B358" s="543" t="s">
        <v>614</v>
      </c>
      <c r="C358" s="544">
        <v>198710</v>
      </c>
      <c r="D358" s="481">
        <v>9</v>
      </c>
      <c r="E358" s="414"/>
      <c r="F358" s="416"/>
      <c r="G358" s="416"/>
      <c r="H358" s="416"/>
      <c r="I358" s="417"/>
      <c r="J358" s="417"/>
      <c r="K358" s="419"/>
      <c r="L358" s="414"/>
      <c r="M358" s="416"/>
      <c r="N358" s="416"/>
      <c r="O358" s="448"/>
      <c r="P358" s="448"/>
      <c r="Q358" s="416"/>
      <c r="R358" s="416"/>
      <c r="S358" s="416"/>
      <c r="T358" s="416"/>
      <c r="U358" s="416"/>
      <c r="V358" s="417"/>
      <c r="W358" s="419"/>
      <c r="X358" s="414"/>
      <c r="Y358" s="416"/>
      <c r="Z358" s="416"/>
      <c r="AA358" s="448"/>
      <c r="AB358" s="448"/>
      <c r="AC358" s="416"/>
      <c r="AD358" s="416"/>
      <c r="AE358" s="416"/>
      <c r="AF358" s="416"/>
      <c r="AG358" s="416"/>
      <c r="AH358" s="417"/>
      <c r="AI358" s="419"/>
      <c r="AJ358" s="420" t="str">
        <f t="shared" si="327"/>
        <v xml:space="preserve"> </v>
      </c>
      <c r="AK358" s="421" t="str">
        <f t="shared" si="328"/>
        <v xml:space="preserve"> </v>
      </c>
      <c r="AL358" s="421" t="str">
        <f t="shared" si="329"/>
        <v xml:space="preserve"> </v>
      </c>
      <c r="AM358" s="421" t="str">
        <f t="shared" si="330"/>
        <v xml:space="preserve"> </v>
      </c>
      <c r="AN358" s="421" t="str">
        <f t="shared" si="331"/>
        <v xml:space="preserve"> </v>
      </c>
      <c r="AO358" s="421" t="str">
        <f t="shared" si="332"/>
        <v xml:space="preserve"> </v>
      </c>
      <c r="AP358" s="421" t="str">
        <f t="shared" si="333"/>
        <v xml:space="preserve"> </v>
      </c>
      <c r="AQ358" s="421" t="str">
        <f t="shared" si="334"/>
        <v xml:space="preserve"> </v>
      </c>
      <c r="AR358" s="421" t="str">
        <f t="shared" si="335"/>
        <v xml:space="preserve"> </v>
      </c>
      <c r="AS358" s="421" t="str">
        <f t="shared" si="336"/>
        <v xml:space="preserve"> </v>
      </c>
      <c r="AT358" s="421" t="str">
        <f t="shared" si="337"/>
        <v xml:space="preserve"> </v>
      </c>
      <c r="AU358" s="422" t="str">
        <f t="shared" si="338"/>
        <v xml:space="preserve"> </v>
      </c>
      <c r="AV358" s="423"/>
      <c r="AW358" s="417"/>
      <c r="AX358" s="419"/>
      <c r="AY358" s="414"/>
      <c r="AZ358" s="417"/>
      <c r="BA358" s="419"/>
      <c r="BB358" s="420" t="str">
        <f t="shared" si="339"/>
        <v xml:space="preserve"> </v>
      </c>
      <c r="BC358" s="421" t="str">
        <f t="shared" si="340"/>
        <v xml:space="preserve"> </v>
      </c>
      <c r="BD358" s="422" t="str">
        <f t="shared" si="341"/>
        <v xml:space="preserve"> </v>
      </c>
      <c r="BE358" s="176"/>
      <c r="BF358" s="417"/>
      <c r="BG358" s="419"/>
      <c r="BH358" s="178"/>
      <c r="BI358" s="417"/>
      <c r="BJ358" s="419"/>
      <c r="BK358" s="178"/>
      <c r="BL358" s="417"/>
      <c r="BM358" s="419"/>
      <c r="BN358" s="426" t="str">
        <f t="shared" si="317"/>
        <v/>
      </c>
      <c r="BO358" s="427" t="str">
        <f t="shared" si="318"/>
        <v/>
      </c>
      <c r="BP358" s="428" t="str">
        <f t="shared" si="319"/>
        <v/>
      </c>
      <c r="BQ358" s="178"/>
      <c r="BR358" s="417"/>
      <c r="BS358" s="419"/>
      <c r="BT358" s="198">
        <v>606</v>
      </c>
      <c r="BU358" s="177">
        <v>527</v>
      </c>
      <c r="BV358" s="177">
        <v>548</v>
      </c>
      <c r="BW358" s="417">
        <v>281</v>
      </c>
      <c r="BX358" s="417">
        <v>526</v>
      </c>
      <c r="BY358" s="545">
        <v>626</v>
      </c>
      <c r="BZ358" s="177">
        <v>143</v>
      </c>
      <c r="CA358" s="177">
        <v>178</v>
      </c>
      <c r="CB358" s="177">
        <v>219</v>
      </c>
      <c r="CC358" s="177">
        <v>204</v>
      </c>
      <c r="CD358" s="177">
        <v>212</v>
      </c>
      <c r="CE358" s="177">
        <v>191</v>
      </c>
      <c r="CF358" s="417">
        <v>183</v>
      </c>
      <c r="CG358" s="545">
        <v>222</v>
      </c>
      <c r="CH358" s="178"/>
      <c r="CI358" s="177"/>
      <c r="CJ358" s="177"/>
      <c r="CK358" s="177"/>
      <c r="CL358" s="177"/>
      <c r="CM358" s="177"/>
      <c r="CN358" s="417">
        <v>0</v>
      </c>
      <c r="CO358" s="545">
        <v>0</v>
      </c>
      <c r="CP358" s="421">
        <f t="shared" si="325"/>
        <v>143</v>
      </c>
      <c r="CQ358" s="421">
        <f t="shared" si="326"/>
        <v>178</v>
      </c>
      <c r="CR358" s="421">
        <f t="shared" si="342"/>
        <v>219</v>
      </c>
      <c r="CS358" s="421">
        <f t="shared" si="343"/>
        <v>204</v>
      </c>
      <c r="CT358" s="421">
        <f t="shared" si="344"/>
        <v>212</v>
      </c>
      <c r="CU358" s="421">
        <f t="shared" si="345"/>
        <v>191</v>
      </c>
      <c r="CV358" s="421">
        <f t="shared" si="346"/>
        <v>183</v>
      </c>
      <c r="CW358" s="429">
        <f t="shared" si="347"/>
        <v>222</v>
      </c>
      <c r="CX358" s="449">
        <v>26</v>
      </c>
      <c r="CY358" s="417">
        <v>130</v>
      </c>
      <c r="CZ358" s="545">
        <v>122</v>
      </c>
      <c r="DA358" s="546"/>
      <c r="DB358" s="547"/>
      <c r="DC358" s="419"/>
      <c r="DD358" s="430">
        <f t="shared" si="348"/>
        <v>165</v>
      </c>
      <c r="DE358" s="431">
        <f t="shared" si="349"/>
        <v>53</v>
      </c>
      <c r="DF358" s="428">
        <f t="shared" si="350"/>
        <v>100</v>
      </c>
      <c r="DG358" s="548">
        <v>31</v>
      </c>
      <c r="DH358" s="417">
        <v>16</v>
      </c>
      <c r="DI358" s="545">
        <v>36</v>
      </c>
      <c r="DJ358" s="546"/>
      <c r="DK358" s="549"/>
      <c r="DL358" s="419"/>
      <c r="DM358" s="550"/>
      <c r="DN358" s="417"/>
      <c r="DO358" s="545"/>
      <c r="DP358" s="430">
        <f t="shared" si="320"/>
        <v>173</v>
      </c>
      <c r="DQ358" s="431">
        <f t="shared" si="321"/>
        <v>196</v>
      </c>
      <c r="DR358" s="428">
        <f t="shared" si="322"/>
        <v>155</v>
      </c>
      <c r="DS358" s="546"/>
      <c r="DT358" s="549"/>
      <c r="DU358" s="197"/>
      <c r="DV358" s="410"/>
      <c r="DW358" s="669" t="b">
        <f t="shared" si="301"/>
        <v>0</v>
      </c>
      <c r="DX358" s="663" t="b">
        <f t="shared" si="302"/>
        <v>0</v>
      </c>
      <c r="DY358" s="666" t="b">
        <f t="shared" si="303"/>
        <v>1</v>
      </c>
      <c r="DZ358" s="663" t="b">
        <f t="shared" si="304"/>
        <v>0</v>
      </c>
      <c r="EA358" s="663" t="b">
        <f t="shared" si="305"/>
        <v>0</v>
      </c>
      <c r="EB358" s="666" t="b">
        <f t="shared" si="306"/>
        <v>1</v>
      </c>
      <c r="EC358" s="663" t="b">
        <f t="shared" si="307"/>
        <v>0</v>
      </c>
      <c r="ED358" s="663" t="b">
        <f t="shared" si="323"/>
        <v>0</v>
      </c>
      <c r="EE358" s="666" t="b">
        <f t="shared" si="308"/>
        <v>1</v>
      </c>
      <c r="EF358" s="665" t="b">
        <f t="shared" si="309"/>
        <v>1</v>
      </c>
      <c r="EG358" s="663" t="b">
        <f t="shared" si="310"/>
        <v>1</v>
      </c>
      <c r="EH358" s="666" t="b">
        <f t="shared" si="311"/>
        <v>1</v>
      </c>
      <c r="EI358" s="663" t="b">
        <f t="shared" si="312"/>
        <v>1</v>
      </c>
      <c r="EJ358" s="663" t="b">
        <f t="shared" si="313"/>
        <v>1</v>
      </c>
      <c r="EK358" s="666" t="b">
        <f t="shared" si="314"/>
        <v>1</v>
      </c>
      <c r="EL358" s="663" t="b">
        <f t="shared" si="315"/>
        <v>1</v>
      </c>
      <c r="EM358" s="663" t="b">
        <f t="shared" si="324"/>
        <v>0</v>
      </c>
      <c r="EN358" s="666" t="b">
        <f t="shared" si="316"/>
        <v>0</v>
      </c>
      <c r="EO358" s="401"/>
    </row>
    <row r="359" spans="1:145">
      <c r="A359" s="542" t="s">
        <v>758</v>
      </c>
      <c r="B359" s="543" t="s">
        <v>615</v>
      </c>
      <c r="C359" s="544">
        <v>198774</v>
      </c>
      <c r="D359" s="481">
        <v>9</v>
      </c>
      <c r="E359" s="414"/>
      <c r="F359" s="416"/>
      <c r="G359" s="416"/>
      <c r="H359" s="416"/>
      <c r="I359" s="417"/>
      <c r="J359" s="417"/>
      <c r="K359" s="419"/>
      <c r="L359" s="414"/>
      <c r="M359" s="416"/>
      <c r="N359" s="416"/>
      <c r="O359" s="448"/>
      <c r="P359" s="448"/>
      <c r="Q359" s="416"/>
      <c r="R359" s="416"/>
      <c r="S359" s="416"/>
      <c r="T359" s="416"/>
      <c r="U359" s="416"/>
      <c r="V359" s="417"/>
      <c r="W359" s="419"/>
      <c r="X359" s="414"/>
      <c r="Y359" s="416"/>
      <c r="Z359" s="416"/>
      <c r="AA359" s="448"/>
      <c r="AB359" s="448"/>
      <c r="AC359" s="416"/>
      <c r="AD359" s="416"/>
      <c r="AE359" s="416"/>
      <c r="AF359" s="416"/>
      <c r="AG359" s="416"/>
      <c r="AH359" s="417"/>
      <c r="AI359" s="419"/>
      <c r="AJ359" s="420" t="str">
        <f t="shared" si="327"/>
        <v xml:space="preserve"> </v>
      </c>
      <c r="AK359" s="421" t="str">
        <f t="shared" si="328"/>
        <v xml:space="preserve"> </v>
      </c>
      <c r="AL359" s="421" t="str">
        <f t="shared" si="329"/>
        <v xml:space="preserve"> </v>
      </c>
      <c r="AM359" s="421" t="str">
        <f t="shared" si="330"/>
        <v xml:space="preserve"> </v>
      </c>
      <c r="AN359" s="421" t="str">
        <f t="shared" si="331"/>
        <v xml:space="preserve"> </v>
      </c>
      <c r="AO359" s="421" t="str">
        <f t="shared" si="332"/>
        <v xml:space="preserve"> </v>
      </c>
      <c r="AP359" s="421" t="str">
        <f t="shared" si="333"/>
        <v xml:space="preserve"> </v>
      </c>
      <c r="AQ359" s="421" t="str">
        <f t="shared" si="334"/>
        <v xml:space="preserve"> </v>
      </c>
      <c r="AR359" s="421" t="str">
        <f t="shared" si="335"/>
        <v xml:space="preserve"> </v>
      </c>
      <c r="AS359" s="421" t="str">
        <f t="shared" si="336"/>
        <v xml:space="preserve"> </v>
      </c>
      <c r="AT359" s="421" t="str">
        <f t="shared" si="337"/>
        <v xml:space="preserve"> </v>
      </c>
      <c r="AU359" s="422" t="str">
        <f t="shared" si="338"/>
        <v xml:space="preserve"> </v>
      </c>
      <c r="AV359" s="423"/>
      <c r="AW359" s="417"/>
      <c r="AX359" s="419"/>
      <c r="AY359" s="414"/>
      <c r="AZ359" s="417"/>
      <c r="BA359" s="419"/>
      <c r="BB359" s="420" t="str">
        <f t="shared" si="339"/>
        <v xml:space="preserve"> </v>
      </c>
      <c r="BC359" s="421" t="str">
        <f t="shared" si="340"/>
        <v xml:space="preserve"> </v>
      </c>
      <c r="BD359" s="422" t="str">
        <f t="shared" si="341"/>
        <v xml:space="preserve"> </v>
      </c>
      <c r="BE359" s="176"/>
      <c r="BF359" s="417"/>
      <c r="BG359" s="419"/>
      <c r="BH359" s="178"/>
      <c r="BI359" s="417"/>
      <c r="BJ359" s="419"/>
      <c r="BK359" s="178"/>
      <c r="BL359" s="417"/>
      <c r="BM359" s="419"/>
      <c r="BN359" s="426" t="str">
        <f t="shared" si="317"/>
        <v/>
      </c>
      <c r="BO359" s="427" t="str">
        <f t="shared" si="318"/>
        <v/>
      </c>
      <c r="BP359" s="428" t="str">
        <f t="shared" si="319"/>
        <v/>
      </c>
      <c r="BQ359" s="178"/>
      <c r="BR359" s="417"/>
      <c r="BS359" s="419"/>
      <c r="BT359" s="198">
        <v>1742</v>
      </c>
      <c r="BU359" s="177">
        <v>1697</v>
      </c>
      <c r="BV359" s="177">
        <v>1843</v>
      </c>
      <c r="BW359" s="417">
        <v>3130</v>
      </c>
      <c r="BX359" s="417">
        <v>3100</v>
      </c>
      <c r="BY359" s="545">
        <v>2844</v>
      </c>
      <c r="BZ359" s="177">
        <v>372</v>
      </c>
      <c r="CA359" s="177">
        <v>517</v>
      </c>
      <c r="CB359" s="177">
        <v>529</v>
      </c>
      <c r="CC359" s="177">
        <v>443</v>
      </c>
      <c r="CD359" s="177">
        <v>447</v>
      </c>
      <c r="CE359" s="177">
        <v>813</v>
      </c>
      <c r="CF359" s="417">
        <v>716</v>
      </c>
      <c r="CG359" s="545">
        <v>672</v>
      </c>
      <c r="CH359" s="178"/>
      <c r="CI359" s="177"/>
      <c r="CJ359" s="177"/>
      <c r="CK359" s="177"/>
      <c r="CL359" s="177"/>
      <c r="CM359" s="177"/>
      <c r="CN359" s="417">
        <v>0</v>
      </c>
      <c r="CO359" s="545">
        <v>0</v>
      </c>
      <c r="CP359" s="421">
        <f t="shared" si="325"/>
        <v>372</v>
      </c>
      <c r="CQ359" s="421">
        <f t="shared" si="326"/>
        <v>517</v>
      </c>
      <c r="CR359" s="421">
        <f t="shared" si="342"/>
        <v>529</v>
      </c>
      <c r="CS359" s="421">
        <f t="shared" si="343"/>
        <v>443</v>
      </c>
      <c r="CT359" s="421">
        <f t="shared" si="344"/>
        <v>447</v>
      </c>
      <c r="CU359" s="421">
        <f t="shared" si="345"/>
        <v>813</v>
      </c>
      <c r="CV359" s="421">
        <f t="shared" si="346"/>
        <v>716</v>
      </c>
      <c r="CW359" s="429">
        <f t="shared" si="347"/>
        <v>672</v>
      </c>
      <c r="CX359" s="449">
        <v>569</v>
      </c>
      <c r="CY359" s="417">
        <v>327</v>
      </c>
      <c r="CZ359" s="545">
        <v>274</v>
      </c>
      <c r="DA359" s="546"/>
      <c r="DB359" s="547"/>
      <c r="DC359" s="419"/>
      <c r="DD359" s="430">
        <f t="shared" si="348"/>
        <v>244</v>
      </c>
      <c r="DE359" s="431">
        <f t="shared" si="349"/>
        <v>389</v>
      </c>
      <c r="DF359" s="428">
        <f t="shared" si="350"/>
        <v>398</v>
      </c>
      <c r="DG359" s="548">
        <v>135</v>
      </c>
      <c r="DH359" s="417">
        <v>146</v>
      </c>
      <c r="DI359" s="545">
        <v>277</v>
      </c>
      <c r="DJ359" s="546"/>
      <c r="DK359" s="549"/>
      <c r="DL359" s="419"/>
      <c r="DM359" s="550">
        <v>67</v>
      </c>
      <c r="DN359" s="417">
        <v>77</v>
      </c>
      <c r="DO359" s="545">
        <v>165</v>
      </c>
      <c r="DP359" s="430">
        <f t="shared" si="320"/>
        <v>241</v>
      </c>
      <c r="DQ359" s="431">
        <f t="shared" si="321"/>
        <v>224</v>
      </c>
      <c r="DR359" s="428">
        <f t="shared" si="322"/>
        <v>371</v>
      </c>
      <c r="DS359" s="546"/>
      <c r="DT359" s="549"/>
      <c r="DU359" s="197"/>
      <c r="DV359" s="410"/>
      <c r="DW359" s="669" t="b">
        <f t="shared" si="301"/>
        <v>0</v>
      </c>
      <c r="DX359" s="663" t="b">
        <f t="shared" si="302"/>
        <v>0</v>
      </c>
      <c r="DY359" s="666" t="b">
        <f t="shared" si="303"/>
        <v>1</v>
      </c>
      <c r="DZ359" s="663" t="b">
        <f t="shared" si="304"/>
        <v>0</v>
      </c>
      <c r="EA359" s="663" t="b">
        <f t="shared" si="305"/>
        <v>0</v>
      </c>
      <c r="EB359" s="666" t="b">
        <f t="shared" si="306"/>
        <v>1</v>
      </c>
      <c r="EC359" s="663" t="b">
        <f t="shared" si="307"/>
        <v>0</v>
      </c>
      <c r="ED359" s="663" t="b">
        <f t="shared" si="323"/>
        <v>0</v>
      </c>
      <c r="EE359" s="666" t="b">
        <f t="shared" si="308"/>
        <v>1</v>
      </c>
      <c r="EF359" s="665" t="b">
        <f t="shared" si="309"/>
        <v>1</v>
      </c>
      <c r="EG359" s="663" t="b">
        <f t="shared" si="310"/>
        <v>1</v>
      </c>
      <c r="EH359" s="666" t="b">
        <f t="shared" si="311"/>
        <v>1</v>
      </c>
      <c r="EI359" s="663" t="b">
        <f t="shared" si="312"/>
        <v>1</v>
      </c>
      <c r="EJ359" s="663" t="b">
        <f t="shared" si="313"/>
        <v>1</v>
      </c>
      <c r="EK359" s="666" t="b">
        <f t="shared" si="314"/>
        <v>1</v>
      </c>
      <c r="EL359" s="663" t="b">
        <f t="shared" si="315"/>
        <v>1</v>
      </c>
      <c r="EM359" s="663" t="b">
        <f t="shared" si="324"/>
        <v>0</v>
      </c>
      <c r="EN359" s="666" t="b">
        <f t="shared" si="316"/>
        <v>0</v>
      </c>
      <c r="EO359" s="401"/>
    </row>
    <row r="360" spans="1:145">
      <c r="A360" s="542" t="s">
        <v>758</v>
      </c>
      <c r="B360" s="543" t="s">
        <v>616</v>
      </c>
      <c r="C360" s="544">
        <v>198817</v>
      </c>
      <c r="D360" s="481">
        <v>9</v>
      </c>
      <c r="E360" s="414"/>
      <c r="F360" s="416"/>
      <c r="G360" s="416"/>
      <c r="H360" s="416"/>
      <c r="I360" s="417"/>
      <c r="J360" s="417"/>
      <c r="K360" s="419"/>
      <c r="L360" s="414"/>
      <c r="M360" s="416"/>
      <c r="N360" s="416"/>
      <c r="O360" s="448"/>
      <c r="P360" s="448"/>
      <c r="Q360" s="416"/>
      <c r="R360" s="416"/>
      <c r="S360" s="416"/>
      <c r="T360" s="416"/>
      <c r="U360" s="416"/>
      <c r="V360" s="417"/>
      <c r="W360" s="419"/>
      <c r="X360" s="414"/>
      <c r="Y360" s="416"/>
      <c r="Z360" s="416"/>
      <c r="AA360" s="448"/>
      <c r="AB360" s="448"/>
      <c r="AC360" s="416"/>
      <c r="AD360" s="416"/>
      <c r="AE360" s="416"/>
      <c r="AF360" s="416"/>
      <c r="AG360" s="416"/>
      <c r="AH360" s="417"/>
      <c r="AI360" s="419"/>
      <c r="AJ360" s="420" t="str">
        <f t="shared" si="327"/>
        <v xml:space="preserve"> </v>
      </c>
      <c r="AK360" s="421" t="str">
        <f t="shared" si="328"/>
        <v xml:space="preserve"> </v>
      </c>
      <c r="AL360" s="421" t="str">
        <f t="shared" si="329"/>
        <v xml:space="preserve"> </v>
      </c>
      <c r="AM360" s="421" t="str">
        <f t="shared" si="330"/>
        <v xml:space="preserve"> </v>
      </c>
      <c r="AN360" s="421" t="str">
        <f t="shared" si="331"/>
        <v xml:space="preserve"> </v>
      </c>
      <c r="AO360" s="421" t="str">
        <f t="shared" si="332"/>
        <v xml:space="preserve"> </v>
      </c>
      <c r="AP360" s="421" t="str">
        <f t="shared" si="333"/>
        <v xml:space="preserve"> </v>
      </c>
      <c r="AQ360" s="421" t="str">
        <f t="shared" si="334"/>
        <v xml:space="preserve"> </v>
      </c>
      <c r="AR360" s="421" t="str">
        <f t="shared" si="335"/>
        <v xml:space="preserve"> </v>
      </c>
      <c r="AS360" s="421" t="str">
        <f t="shared" si="336"/>
        <v xml:space="preserve"> </v>
      </c>
      <c r="AT360" s="421" t="str">
        <f t="shared" si="337"/>
        <v xml:space="preserve"> </v>
      </c>
      <c r="AU360" s="422" t="str">
        <f t="shared" si="338"/>
        <v xml:space="preserve"> </v>
      </c>
      <c r="AV360" s="423"/>
      <c r="AW360" s="417"/>
      <c r="AX360" s="419"/>
      <c r="AY360" s="414"/>
      <c r="AZ360" s="417"/>
      <c r="BA360" s="419"/>
      <c r="BB360" s="420" t="str">
        <f t="shared" si="339"/>
        <v xml:space="preserve"> </v>
      </c>
      <c r="BC360" s="421" t="str">
        <f t="shared" si="340"/>
        <v xml:space="preserve"> </v>
      </c>
      <c r="BD360" s="422" t="str">
        <f t="shared" si="341"/>
        <v xml:space="preserve"> </v>
      </c>
      <c r="BE360" s="176"/>
      <c r="BF360" s="417"/>
      <c r="BG360" s="419"/>
      <c r="BH360" s="178"/>
      <c r="BI360" s="417"/>
      <c r="BJ360" s="419"/>
      <c r="BK360" s="178"/>
      <c r="BL360" s="417"/>
      <c r="BM360" s="419"/>
      <c r="BN360" s="426" t="str">
        <f t="shared" si="317"/>
        <v/>
      </c>
      <c r="BO360" s="427" t="str">
        <f t="shared" si="318"/>
        <v/>
      </c>
      <c r="BP360" s="428" t="str">
        <f t="shared" si="319"/>
        <v/>
      </c>
      <c r="BQ360" s="178"/>
      <c r="BR360" s="417"/>
      <c r="BS360" s="419"/>
      <c r="BT360" s="198">
        <v>1152</v>
      </c>
      <c r="BU360" s="177">
        <v>365</v>
      </c>
      <c r="BV360" s="177">
        <v>400</v>
      </c>
      <c r="BW360" s="417">
        <v>1319</v>
      </c>
      <c r="BX360" s="417">
        <v>659</v>
      </c>
      <c r="BY360" s="545">
        <v>937</v>
      </c>
      <c r="BZ360" s="177">
        <v>206</v>
      </c>
      <c r="CA360" s="177">
        <v>270</v>
      </c>
      <c r="CB360" s="177">
        <v>309</v>
      </c>
      <c r="CC360" s="177">
        <v>281</v>
      </c>
      <c r="CD360" s="177">
        <v>319</v>
      </c>
      <c r="CE360" s="177">
        <v>328</v>
      </c>
      <c r="CF360" s="417">
        <v>218</v>
      </c>
      <c r="CG360" s="545">
        <v>330</v>
      </c>
      <c r="CH360" s="178"/>
      <c r="CI360" s="177"/>
      <c r="CJ360" s="177"/>
      <c r="CK360" s="177"/>
      <c r="CL360" s="177"/>
      <c r="CM360" s="177"/>
      <c r="CN360" s="417">
        <v>0</v>
      </c>
      <c r="CO360" s="545">
        <v>0</v>
      </c>
      <c r="CP360" s="421">
        <f t="shared" si="325"/>
        <v>206</v>
      </c>
      <c r="CQ360" s="421">
        <f t="shared" si="326"/>
        <v>270</v>
      </c>
      <c r="CR360" s="421">
        <f t="shared" si="342"/>
        <v>309</v>
      </c>
      <c r="CS360" s="421">
        <f t="shared" si="343"/>
        <v>281</v>
      </c>
      <c r="CT360" s="421">
        <f t="shared" si="344"/>
        <v>319</v>
      </c>
      <c r="CU360" s="421">
        <f t="shared" si="345"/>
        <v>328</v>
      </c>
      <c r="CV360" s="421">
        <f t="shared" si="346"/>
        <v>218</v>
      </c>
      <c r="CW360" s="429">
        <f t="shared" si="347"/>
        <v>330</v>
      </c>
      <c r="CX360" s="449">
        <v>187</v>
      </c>
      <c r="CY360" s="417">
        <v>142</v>
      </c>
      <c r="CZ360" s="545">
        <v>225</v>
      </c>
      <c r="DA360" s="546"/>
      <c r="DB360" s="547"/>
      <c r="DC360" s="419"/>
      <c r="DD360" s="430">
        <f t="shared" si="348"/>
        <v>141</v>
      </c>
      <c r="DE360" s="431">
        <f t="shared" si="349"/>
        <v>76</v>
      </c>
      <c r="DF360" s="428">
        <f t="shared" si="350"/>
        <v>105</v>
      </c>
      <c r="DG360" s="548">
        <v>37</v>
      </c>
      <c r="DH360" s="417">
        <v>57</v>
      </c>
      <c r="DI360" s="545">
        <v>29</v>
      </c>
      <c r="DJ360" s="546"/>
      <c r="DK360" s="549"/>
      <c r="DL360" s="419"/>
      <c r="DM360" s="550"/>
      <c r="DN360" s="417"/>
      <c r="DO360" s="545"/>
      <c r="DP360" s="430">
        <f t="shared" si="320"/>
        <v>244</v>
      </c>
      <c r="DQ360" s="431">
        <f t="shared" si="321"/>
        <v>262</v>
      </c>
      <c r="DR360" s="428">
        <f t="shared" si="322"/>
        <v>299</v>
      </c>
      <c r="DS360" s="546"/>
      <c r="DT360" s="549"/>
      <c r="DU360" s="197"/>
      <c r="DV360" s="410"/>
      <c r="DW360" s="669" t="b">
        <f t="shared" si="301"/>
        <v>0</v>
      </c>
      <c r="DX360" s="663" t="b">
        <f t="shared" si="302"/>
        <v>0</v>
      </c>
      <c r="DY360" s="666" t="b">
        <f t="shared" si="303"/>
        <v>1</v>
      </c>
      <c r="DZ360" s="663" t="b">
        <f t="shared" si="304"/>
        <v>0</v>
      </c>
      <c r="EA360" s="663" t="b">
        <f t="shared" si="305"/>
        <v>0</v>
      </c>
      <c r="EB360" s="666" t="b">
        <f t="shared" si="306"/>
        <v>1</v>
      </c>
      <c r="EC360" s="663" t="b">
        <f t="shared" si="307"/>
        <v>0</v>
      </c>
      <c r="ED360" s="663" t="b">
        <f t="shared" si="323"/>
        <v>0</v>
      </c>
      <c r="EE360" s="666" t="b">
        <f t="shared" si="308"/>
        <v>1</v>
      </c>
      <c r="EF360" s="665" t="b">
        <f t="shared" si="309"/>
        <v>1</v>
      </c>
      <c r="EG360" s="663" t="b">
        <f t="shared" si="310"/>
        <v>1</v>
      </c>
      <c r="EH360" s="666" t="b">
        <f t="shared" si="311"/>
        <v>1</v>
      </c>
      <c r="EI360" s="663" t="b">
        <f t="shared" si="312"/>
        <v>1</v>
      </c>
      <c r="EJ360" s="663" t="b">
        <f t="shared" si="313"/>
        <v>1</v>
      </c>
      <c r="EK360" s="666" t="b">
        <f t="shared" si="314"/>
        <v>1</v>
      </c>
      <c r="EL360" s="663" t="b">
        <f t="shared" si="315"/>
        <v>1</v>
      </c>
      <c r="EM360" s="663" t="b">
        <f t="shared" si="324"/>
        <v>0</v>
      </c>
      <c r="EN360" s="666" t="b">
        <f t="shared" si="316"/>
        <v>0</v>
      </c>
      <c r="EO360" s="401"/>
    </row>
    <row r="361" spans="1:145">
      <c r="A361" s="551" t="s">
        <v>758</v>
      </c>
      <c r="B361" s="543" t="s">
        <v>617</v>
      </c>
      <c r="C361" s="544">
        <v>198914</v>
      </c>
      <c r="D361" s="481">
        <v>9</v>
      </c>
      <c r="E361" s="414"/>
      <c r="F361" s="416"/>
      <c r="G361" s="416"/>
      <c r="H361" s="416"/>
      <c r="I361" s="417"/>
      <c r="J361" s="417"/>
      <c r="K361" s="419"/>
      <c r="L361" s="414"/>
      <c r="M361" s="416"/>
      <c r="N361" s="416"/>
      <c r="O361" s="448"/>
      <c r="P361" s="448"/>
      <c r="Q361" s="416"/>
      <c r="R361" s="416"/>
      <c r="S361" s="416"/>
      <c r="T361" s="416"/>
      <c r="U361" s="416"/>
      <c r="V361" s="417"/>
      <c r="W361" s="419"/>
      <c r="X361" s="414"/>
      <c r="Y361" s="416"/>
      <c r="Z361" s="416"/>
      <c r="AA361" s="448"/>
      <c r="AB361" s="448"/>
      <c r="AC361" s="416"/>
      <c r="AD361" s="416"/>
      <c r="AE361" s="416"/>
      <c r="AF361" s="416"/>
      <c r="AG361" s="416"/>
      <c r="AH361" s="417"/>
      <c r="AI361" s="419"/>
      <c r="AJ361" s="420" t="str">
        <f t="shared" si="327"/>
        <v xml:space="preserve"> </v>
      </c>
      <c r="AK361" s="421" t="str">
        <f t="shared" si="328"/>
        <v xml:space="preserve"> </v>
      </c>
      <c r="AL361" s="421" t="str">
        <f t="shared" si="329"/>
        <v xml:space="preserve"> </v>
      </c>
      <c r="AM361" s="421" t="str">
        <f t="shared" si="330"/>
        <v xml:space="preserve"> </v>
      </c>
      <c r="AN361" s="421" t="str">
        <f t="shared" si="331"/>
        <v xml:space="preserve"> </v>
      </c>
      <c r="AO361" s="421" t="str">
        <f t="shared" si="332"/>
        <v xml:space="preserve"> </v>
      </c>
      <c r="AP361" s="421" t="str">
        <f t="shared" si="333"/>
        <v xml:space="preserve"> </v>
      </c>
      <c r="AQ361" s="421" t="str">
        <f t="shared" si="334"/>
        <v xml:space="preserve"> </v>
      </c>
      <c r="AR361" s="421" t="str">
        <f t="shared" si="335"/>
        <v xml:space="preserve"> </v>
      </c>
      <c r="AS361" s="421" t="str">
        <f t="shared" si="336"/>
        <v xml:space="preserve"> </v>
      </c>
      <c r="AT361" s="421" t="str">
        <f t="shared" si="337"/>
        <v xml:space="preserve"> </v>
      </c>
      <c r="AU361" s="422" t="str">
        <f t="shared" si="338"/>
        <v xml:space="preserve"> </v>
      </c>
      <c r="AV361" s="423"/>
      <c r="AW361" s="417"/>
      <c r="AX361" s="419"/>
      <c r="AY361" s="414"/>
      <c r="AZ361" s="417"/>
      <c r="BA361" s="419"/>
      <c r="BB361" s="420" t="str">
        <f t="shared" si="339"/>
        <v xml:space="preserve"> </v>
      </c>
      <c r="BC361" s="421" t="str">
        <f t="shared" si="340"/>
        <v xml:space="preserve"> </v>
      </c>
      <c r="BD361" s="422" t="str">
        <f t="shared" si="341"/>
        <v xml:space="preserve"> </v>
      </c>
      <c r="BE361" s="176"/>
      <c r="BF361" s="417"/>
      <c r="BG361" s="419"/>
      <c r="BH361" s="178"/>
      <c r="BI361" s="417"/>
      <c r="BJ361" s="419"/>
      <c r="BK361" s="178"/>
      <c r="BL361" s="417"/>
      <c r="BM361" s="419"/>
      <c r="BN361" s="426" t="str">
        <f t="shared" si="317"/>
        <v/>
      </c>
      <c r="BO361" s="427" t="str">
        <f t="shared" si="318"/>
        <v/>
      </c>
      <c r="BP361" s="428" t="str">
        <f t="shared" si="319"/>
        <v/>
      </c>
      <c r="BQ361" s="178"/>
      <c r="BR361" s="417"/>
      <c r="BS361" s="419"/>
      <c r="BT361" s="198">
        <v>287</v>
      </c>
      <c r="BU361" s="177">
        <v>39</v>
      </c>
      <c r="BV361" s="177">
        <v>588</v>
      </c>
      <c r="BW361" s="417">
        <v>217</v>
      </c>
      <c r="BX361" s="417">
        <v>887</v>
      </c>
      <c r="BY361" s="545">
        <v>935</v>
      </c>
      <c r="BZ361" s="177">
        <v>58</v>
      </c>
      <c r="CA361" s="177">
        <v>99</v>
      </c>
      <c r="CB361" s="177">
        <v>103</v>
      </c>
      <c r="CC361" s="177">
        <v>100</v>
      </c>
      <c r="CD361" s="177">
        <v>224</v>
      </c>
      <c r="CE361" s="177">
        <v>158</v>
      </c>
      <c r="CF361" s="417">
        <v>174</v>
      </c>
      <c r="CG361" s="545">
        <v>175</v>
      </c>
      <c r="CH361" s="178"/>
      <c r="CI361" s="177"/>
      <c r="CJ361" s="177"/>
      <c r="CK361" s="177"/>
      <c r="CL361" s="177"/>
      <c r="CM361" s="177"/>
      <c r="CN361" s="417">
        <v>0</v>
      </c>
      <c r="CO361" s="545">
        <v>0</v>
      </c>
      <c r="CP361" s="421">
        <f t="shared" si="325"/>
        <v>58</v>
      </c>
      <c r="CQ361" s="421">
        <f t="shared" si="326"/>
        <v>99</v>
      </c>
      <c r="CR361" s="421">
        <f t="shared" si="342"/>
        <v>103</v>
      </c>
      <c r="CS361" s="421">
        <f t="shared" si="343"/>
        <v>100</v>
      </c>
      <c r="CT361" s="421">
        <f t="shared" si="344"/>
        <v>224</v>
      </c>
      <c r="CU361" s="421">
        <f t="shared" si="345"/>
        <v>158</v>
      </c>
      <c r="CV361" s="421">
        <f t="shared" si="346"/>
        <v>174</v>
      </c>
      <c r="CW361" s="429">
        <f t="shared" si="347"/>
        <v>175</v>
      </c>
      <c r="CX361" s="449">
        <v>19</v>
      </c>
      <c r="CY361" s="417">
        <v>135</v>
      </c>
      <c r="CZ361" s="545">
        <v>135</v>
      </c>
      <c r="DA361" s="546"/>
      <c r="DB361" s="547"/>
      <c r="DC361" s="419"/>
      <c r="DD361" s="430">
        <f t="shared" si="348"/>
        <v>139</v>
      </c>
      <c r="DE361" s="431">
        <f t="shared" si="349"/>
        <v>39</v>
      </c>
      <c r="DF361" s="428">
        <f t="shared" si="350"/>
        <v>40</v>
      </c>
      <c r="DG361" s="548">
        <v>53</v>
      </c>
      <c r="DH361" s="417">
        <v>112</v>
      </c>
      <c r="DI361" s="545">
        <v>17</v>
      </c>
      <c r="DJ361" s="546"/>
      <c r="DK361" s="549"/>
      <c r="DL361" s="419"/>
      <c r="DM361" s="550"/>
      <c r="DN361" s="417"/>
      <c r="DO361" s="545"/>
      <c r="DP361" s="430">
        <f t="shared" si="320"/>
        <v>47</v>
      </c>
      <c r="DQ361" s="431">
        <f t="shared" si="321"/>
        <v>112</v>
      </c>
      <c r="DR361" s="428">
        <f t="shared" si="322"/>
        <v>141</v>
      </c>
      <c r="DS361" s="546"/>
      <c r="DT361" s="549"/>
      <c r="DU361" s="197"/>
      <c r="DV361" s="410"/>
      <c r="DW361" s="669" t="b">
        <f t="shared" si="301"/>
        <v>0</v>
      </c>
      <c r="DX361" s="663" t="b">
        <f t="shared" si="302"/>
        <v>0</v>
      </c>
      <c r="DY361" s="666" t="b">
        <f t="shared" si="303"/>
        <v>1</v>
      </c>
      <c r="DZ361" s="663" t="b">
        <f t="shared" si="304"/>
        <v>0</v>
      </c>
      <c r="EA361" s="663" t="b">
        <f t="shared" si="305"/>
        <v>0</v>
      </c>
      <c r="EB361" s="666" t="b">
        <f t="shared" si="306"/>
        <v>1</v>
      </c>
      <c r="EC361" s="663" t="b">
        <f t="shared" si="307"/>
        <v>0</v>
      </c>
      <c r="ED361" s="663" t="b">
        <f t="shared" si="323"/>
        <v>0</v>
      </c>
      <c r="EE361" s="666" t="b">
        <f t="shared" si="308"/>
        <v>1</v>
      </c>
      <c r="EF361" s="665" t="b">
        <f t="shared" si="309"/>
        <v>1</v>
      </c>
      <c r="EG361" s="663" t="b">
        <f t="shared" si="310"/>
        <v>1</v>
      </c>
      <c r="EH361" s="666" t="b">
        <f t="shared" si="311"/>
        <v>1</v>
      </c>
      <c r="EI361" s="663" t="b">
        <f t="shared" si="312"/>
        <v>1</v>
      </c>
      <c r="EJ361" s="663" t="b">
        <f t="shared" si="313"/>
        <v>1</v>
      </c>
      <c r="EK361" s="666" t="b">
        <f t="shared" si="314"/>
        <v>1</v>
      </c>
      <c r="EL361" s="663" t="b">
        <f t="shared" si="315"/>
        <v>1</v>
      </c>
      <c r="EM361" s="663" t="b">
        <f t="shared" si="324"/>
        <v>0</v>
      </c>
      <c r="EN361" s="666" t="b">
        <f t="shared" si="316"/>
        <v>0</v>
      </c>
      <c r="EO361" s="401"/>
    </row>
    <row r="362" spans="1:145">
      <c r="A362" s="542" t="s">
        <v>758</v>
      </c>
      <c r="B362" s="543" t="s">
        <v>618</v>
      </c>
      <c r="C362" s="544">
        <v>198987</v>
      </c>
      <c r="D362" s="481">
        <v>9</v>
      </c>
      <c r="E362" s="414"/>
      <c r="F362" s="416"/>
      <c r="G362" s="416"/>
      <c r="H362" s="416"/>
      <c r="I362" s="417"/>
      <c r="J362" s="417"/>
      <c r="K362" s="419"/>
      <c r="L362" s="414"/>
      <c r="M362" s="416"/>
      <c r="N362" s="416"/>
      <c r="O362" s="448"/>
      <c r="P362" s="448"/>
      <c r="Q362" s="416"/>
      <c r="R362" s="416"/>
      <c r="S362" s="416"/>
      <c r="T362" s="416"/>
      <c r="U362" s="416"/>
      <c r="V362" s="417"/>
      <c r="W362" s="419"/>
      <c r="X362" s="414"/>
      <c r="Y362" s="416"/>
      <c r="Z362" s="416"/>
      <c r="AA362" s="448"/>
      <c r="AB362" s="448"/>
      <c r="AC362" s="416"/>
      <c r="AD362" s="416"/>
      <c r="AE362" s="416"/>
      <c r="AF362" s="416"/>
      <c r="AG362" s="416"/>
      <c r="AH362" s="417"/>
      <c r="AI362" s="419"/>
      <c r="AJ362" s="420" t="str">
        <f t="shared" si="327"/>
        <v xml:space="preserve"> </v>
      </c>
      <c r="AK362" s="421" t="str">
        <f t="shared" si="328"/>
        <v xml:space="preserve"> </v>
      </c>
      <c r="AL362" s="421" t="str">
        <f t="shared" si="329"/>
        <v xml:space="preserve"> </v>
      </c>
      <c r="AM362" s="421" t="str">
        <f t="shared" si="330"/>
        <v xml:space="preserve"> </v>
      </c>
      <c r="AN362" s="421" t="str">
        <f t="shared" si="331"/>
        <v xml:space="preserve"> </v>
      </c>
      <c r="AO362" s="421" t="str">
        <f t="shared" si="332"/>
        <v xml:space="preserve"> </v>
      </c>
      <c r="AP362" s="421" t="str">
        <f t="shared" si="333"/>
        <v xml:space="preserve"> </v>
      </c>
      <c r="AQ362" s="421" t="str">
        <f t="shared" si="334"/>
        <v xml:space="preserve"> </v>
      </c>
      <c r="AR362" s="421" t="str">
        <f t="shared" si="335"/>
        <v xml:space="preserve"> </v>
      </c>
      <c r="AS362" s="421" t="str">
        <f t="shared" si="336"/>
        <v xml:space="preserve"> </v>
      </c>
      <c r="AT362" s="421" t="str">
        <f t="shared" si="337"/>
        <v xml:space="preserve"> </v>
      </c>
      <c r="AU362" s="422" t="str">
        <f t="shared" si="338"/>
        <v xml:space="preserve"> </v>
      </c>
      <c r="AV362" s="423"/>
      <c r="AW362" s="417"/>
      <c r="AX362" s="419"/>
      <c r="AY362" s="414"/>
      <c r="AZ362" s="417"/>
      <c r="BA362" s="419"/>
      <c r="BB362" s="420" t="str">
        <f t="shared" si="339"/>
        <v xml:space="preserve"> </v>
      </c>
      <c r="BC362" s="421" t="str">
        <f t="shared" si="340"/>
        <v xml:space="preserve"> </v>
      </c>
      <c r="BD362" s="422" t="str">
        <f t="shared" si="341"/>
        <v xml:space="preserve"> </v>
      </c>
      <c r="BE362" s="176"/>
      <c r="BF362" s="417"/>
      <c r="BG362" s="419"/>
      <c r="BH362" s="178"/>
      <c r="BI362" s="417"/>
      <c r="BJ362" s="419"/>
      <c r="BK362" s="178"/>
      <c r="BL362" s="417"/>
      <c r="BM362" s="419"/>
      <c r="BN362" s="426" t="str">
        <f t="shared" si="317"/>
        <v/>
      </c>
      <c r="BO362" s="427" t="str">
        <f t="shared" si="318"/>
        <v/>
      </c>
      <c r="BP362" s="428" t="str">
        <f t="shared" si="319"/>
        <v/>
      </c>
      <c r="BQ362" s="178"/>
      <c r="BR362" s="417"/>
      <c r="BS362" s="419"/>
      <c r="BT362" s="198">
        <v>1451</v>
      </c>
      <c r="BU362" s="177">
        <v>1362</v>
      </c>
      <c r="BV362" s="177">
        <v>836</v>
      </c>
      <c r="BW362" s="417">
        <v>602</v>
      </c>
      <c r="BX362" s="417">
        <v>600</v>
      </c>
      <c r="BY362" s="545">
        <v>1049</v>
      </c>
      <c r="BZ362" s="177">
        <v>172</v>
      </c>
      <c r="CA362" s="177">
        <v>250</v>
      </c>
      <c r="CB362" s="177">
        <v>351</v>
      </c>
      <c r="CC362" s="177">
        <v>268</v>
      </c>
      <c r="CD362" s="177">
        <v>312</v>
      </c>
      <c r="CE362" s="177">
        <v>325</v>
      </c>
      <c r="CF362" s="417">
        <v>302</v>
      </c>
      <c r="CG362" s="545">
        <v>351</v>
      </c>
      <c r="CH362" s="178"/>
      <c r="CI362" s="177"/>
      <c r="CJ362" s="177"/>
      <c r="CK362" s="177"/>
      <c r="CL362" s="177"/>
      <c r="CM362" s="177"/>
      <c r="CN362" s="417">
        <v>0</v>
      </c>
      <c r="CO362" s="545">
        <v>0</v>
      </c>
      <c r="CP362" s="421">
        <f t="shared" si="325"/>
        <v>172</v>
      </c>
      <c r="CQ362" s="421">
        <f t="shared" si="326"/>
        <v>250</v>
      </c>
      <c r="CR362" s="421">
        <f t="shared" si="342"/>
        <v>351</v>
      </c>
      <c r="CS362" s="421">
        <f t="shared" si="343"/>
        <v>268</v>
      </c>
      <c r="CT362" s="421">
        <f t="shared" si="344"/>
        <v>312</v>
      </c>
      <c r="CU362" s="421">
        <f t="shared" si="345"/>
        <v>325</v>
      </c>
      <c r="CV362" s="421">
        <f t="shared" si="346"/>
        <v>302</v>
      </c>
      <c r="CW362" s="429">
        <f t="shared" si="347"/>
        <v>351</v>
      </c>
      <c r="CX362" s="449">
        <v>172</v>
      </c>
      <c r="CY362" s="417">
        <v>183</v>
      </c>
      <c r="CZ362" s="545">
        <v>220</v>
      </c>
      <c r="DA362" s="546"/>
      <c r="DB362" s="547"/>
      <c r="DC362" s="419"/>
      <c r="DD362" s="430">
        <f t="shared" si="348"/>
        <v>153</v>
      </c>
      <c r="DE362" s="431">
        <f t="shared" si="349"/>
        <v>119</v>
      </c>
      <c r="DF362" s="428">
        <f t="shared" si="350"/>
        <v>131</v>
      </c>
      <c r="DG362" s="548">
        <v>53</v>
      </c>
      <c r="DH362" s="417">
        <v>50</v>
      </c>
      <c r="DI362" s="545">
        <v>48</v>
      </c>
      <c r="DJ362" s="546"/>
      <c r="DK362" s="549"/>
      <c r="DL362" s="419"/>
      <c r="DM362" s="550">
        <v>72</v>
      </c>
      <c r="DN362" s="417">
        <v>92</v>
      </c>
      <c r="DO362" s="545">
        <v>88</v>
      </c>
      <c r="DP362" s="430">
        <f t="shared" si="320"/>
        <v>143</v>
      </c>
      <c r="DQ362" s="431">
        <f t="shared" si="321"/>
        <v>170</v>
      </c>
      <c r="DR362" s="428">
        <f t="shared" si="322"/>
        <v>189</v>
      </c>
      <c r="DS362" s="546"/>
      <c r="DT362" s="549"/>
      <c r="DU362" s="197"/>
      <c r="DV362" s="410"/>
      <c r="DW362" s="669" t="b">
        <f t="shared" si="301"/>
        <v>0</v>
      </c>
      <c r="DX362" s="663" t="b">
        <f t="shared" si="302"/>
        <v>0</v>
      </c>
      <c r="DY362" s="666" t="b">
        <f t="shared" si="303"/>
        <v>1</v>
      </c>
      <c r="DZ362" s="663" t="b">
        <f t="shared" si="304"/>
        <v>0</v>
      </c>
      <c r="EA362" s="663" t="b">
        <f t="shared" si="305"/>
        <v>0</v>
      </c>
      <c r="EB362" s="666" t="b">
        <f t="shared" si="306"/>
        <v>1</v>
      </c>
      <c r="EC362" s="663" t="b">
        <f t="shared" si="307"/>
        <v>0</v>
      </c>
      <c r="ED362" s="663" t="b">
        <f t="shared" si="323"/>
        <v>0</v>
      </c>
      <c r="EE362" s="666" t="b">
        <f t="shared" si="308"/>
        <v>1</v>
      </c>
      <c r="EF362" s="665" t="b">
        <f t="shared" si="309"/>
        <v>1</v>
      </c>
      <c r="EG362" s="663" t="b">
        <f t="shared" si="310"/>
        <v>1</v>
      </c>
      <c r="EH362" s="666" t="b">
        <f t="shared" si="311"/>
        <v>1</v>
      </c>
      <c r="EI362" s="663" t="b">
        <f t="shared" si="312"/>
        <v>1</v>
      </c>
      <c r="EJ362" s="663" t="b">
        <f t="shared" si="313"/>
        <v>1</v>
      </c>
      <c r="EK362" s="666" t="b">
        <f t="shared" si="314"/>
        <v>1</v>
      </c>
      <c r="EL362" s="663" t="b">
        <f t="shared" si="315"/>
        <v>1</v>
      </c>
      <c r="EM362" s="663" t="b">
        <f t="shared" si="324"/>
        <v>0</v>
      </c>
      <c r="EN362" s="666" t="b">
        <f t="shared" si="316"/>
        <v>0</v>
      </c>
      <c r="EO362" s="401"/>
    </row>
    <row r="363" spans="1:145">
      <c r="A363" s="542" t="s">
        <v>758</v>
      </c>
      <c r="B363" s="543" t="s">
        <v>619</v>
      </c>
      <c r="C363" s="544">
        <v>199087</v>
      </c>
      <c r="D363" s="481">
        <v>9</v>
      </c>
      <c r="E363" s="414"/>
      <c r="F363" s="416"/>
      <c r="G363" s="416"/>
      <c r="H363" s="416"/>
      <c r="I363" s="417"/>
      <c r="J363" s="417"/>
      <c r="K363" s="419"/>
      <c r="L363" s="414"/>
      <c r="M363" s="416"/>
      <c r="N363" s="416"/>
      <c r="O363" s="448"/>
      <c r="P363" s="448"/>
      <c r="Q363" s="416"/>
      <c r="R363" s="416"/>
      <c r="S363" s="416"/>
      <c r="T363" s="416"/>
      <c r="U363" s="416"/>
      <c r="V363" s="417"/>
      <c r="W363" s="419"/>
      <c r="X363" s="414"/>
      <c r="Y363" s="416"/>
      <c r="Z363" s="416"/>
      <c r="AA363" s="448"/>
      <c r="AB363" s="448"/>
      <c r="AC363" s="416"/>
      <c r="AD363" s="416"/>
      <c r="AE363" s="416"/>
      <c r="AF363" s="416"/>
      <c r="AG363" s="416"/>
      <c r="AH363" s="417"/>
      <c r="AI363" s="419"/>
      <c r="AJ363" s="420" t="str">
        <f t="shared" si="327"/>
        <v xml:space="preserve"> </v>
      </c>
      <c r="AK363" s="421" t="str">
        <f t="shared" si="328"/>
        <v xml:space="preserve"> </v>
      </c>
      <c r="AL363" s="421" t="str">
        <f t="shared" si="329"/>
        <v xml:space="preserve"> </v>
      </c>
      <c r="AM363" s="421" t="str">
        <f t="shared" si="330"/>
        <v xml:space="preserve"> </v>
      </c>
      <c r="AN363" s="421" t="str">
        <f t="shared" si="331"/>
        <v xml:space="preserve"> </v>
      </c>
      <c r="AO363" s="421" t="str">
        <f t="shared" si="332"/>
        <v xml:space="preserve"> </v>
      </c>
      <c r="AP363" s="421" t="str">
        <f t="shared" si="333"/>
        <v xml:space="preserve"> </v>
      </c>
      <c r="AQ363" s="421" t="str">
        <f t="shared" si="334"/>
        <v xml:space="preserve"> </v>
      </c>
      <c r="AR363" s="421" t="str">
        <f t="shared" si="335"/>
        <v xml:space="preserve"> </v>
      </c>
      <c r="AS363" s="421" t="str">
        <f t="shared" si="336"/>
        <v xml:space="preserve"> </v>
      </c>
      <c r="AT363" s="421" t="str">
        <f t="shared" si="337"/>
        <v xml:space="preserve"> </v>
      </c>
      <c r="AU363" s="422" t="str">
        <f t="shared" si="338"/>
        <v xml:space="preserve"> </v>
      </c>
      <c r="AV363" s="423"/>
      <c r="AW363" s="417"/>
      <c r="AX363" s="419"/>
      <c r="AY363" s="414"/>
      <c r="AZ363" s="417"/>
      <c r="BA363" s="419"/>
      <c r="BB363" s="420" t="str">
        <f t="shared" si="339"/>
        <v xml:space="preserve"> </v>
      </c>
      <c r="BC363" s="421" t="str">
        <f t="shared" si="340"/>
        <v xml:space="preserve"> </v>
      </c>
      <c r="BD363" s="422" t="str">
        <f t="shared" si="341"/>
        <v xml:space="preserve"> </v>
      </c>
      <c r="BE363" s="176"/>
      <c r="BF363" s="417"/>
      <c r="BG363" s="419"/>
      <c r="BH363" s="178"/>
      <c r="BI363" s="417"/>
      <c r="BJ363" s="419"/>
      <c r="BK363" s="178"/>
      <c r="BL363" s="417"/>
      <c r="BM363" s="419"/>
      <c r="BN363" s="426" t="str">
        <f t="shared" si="317"/>
        <v/>
      </c>
      <c r="BO363" s="427" t="str">
        <f t="shared" si="318"/>
        <v/>
      </c>
      <c r="BP363" s="428" t="str">
        <f t="shared" si="319"/>
        <v/>
      </c>
      <c r="BQ363" s="178"/>
      <c r="BR363" s="417"/>
      <c r="BS363" s="419"/>
      <c r="BT363" s="198">
        <v>360</v>
      </c>
      <c r="BU363" s="177">
        <v>509</v>
      </c>
      <c r="BV363" s="177">
        <v>312</v>
      </c>
      <c r="BW363" s="417">
        <v>607</v>
      </c>
      <c r="BX363" s="417">
        <v>1242</v>
      </c>
      <c r="BY363" s="545">
        <v>797</v>
      </c>
      <c r="BZ363" s="177">
        <v>218</v>
      </c>
      <c r="CA363" s="177">
        <v>199</v>
      </c>
      <c r="CB363" s="177">
        <v>210</v>
      </c>
      <c r="CC363" s="177">
        <v>284</v>
      </c>
      <c r="CD363" s="177">
        <v>256</v>
      </c>
      <c r="CE363" s="177">
        <v>301</v>
      </c>
      <c r="CF363" s="417">
        <v>408</v>
      </c>
      <c r="CG363" s="545">
        <v>252</v>
      </c>
      <c r="CH363" s="178"/>
      <c r="CI363" s="177"/>
      <c r="CJ363" s="177"/>
      <c r="CK363" s="177"/>
      <c r="CL363" s="177"/>
      <c r="CM363" s="177"/>
      <c r="CN363" s="417">
        <v>0</v>
      </c>
      <c r="CO363" s="545">
        <v>0</v>
      </c>
      <c r="CP363" s="421">
        <f t="shared" si="325"/>
        <v>218</v>
      </c>
      <c r="CQ363" s="421">
        <f t="shared" si="326"/>
        <v>199</v>
      </c>
      <c r="CR363" s="421">
        <f t="shared" si="342"/>
        <v>210</v>
      </c>
      <c r="CS363" s="421">
        <f t="shared" si="343"/>
        <v>284</v>
      </c>
      <c r="CT363" s="421">
        <f t="shared" si="344"/>
        <v>256</v>
      </c>
      <c r="CU363" s="421">
        <f t="shared" si="345"/>
        <v>301</v>
      </c>
      <c r="CV363" s="421">
        <f t="shared" si="346"/>
        <v>408</v>
      </c>
      <c r="CW363" s="429">
        <f t="shared" si="347"/>
        <v>252</v>
      </c>
      <c r="CX363" s="449">
        <v>102</v>
      </c>
      <c r="CY363" s="417">
        <v>208</v>
      </c>
      <c r="CZ363" s="545">
        <v>151</v>
      </c>
      <c r="DA363" s="546"/>
      <c r="DB363" s="547"/>
      <c r="DC363" s="419"/>
      <c r="DD363" s="430">
        <f t="shared" si="348"/>
        <v>199</v>
      </c>
      <c r="DE363" s="431">
        <f t="shared" si="349"/>
        <v>200</v>
      </c>
      <c r="DF363" s="428">
        <f t="shared" si="350"/>
        <v>101</v>
      </c>
      <c r="DG363" s="548">
        <v>41</v>
      </c>
      <c r="DH363" s="417">
        <v>20</v>
      </c>
      <c r="DI363" s="545">
        <v>19</v>
      </c>
      <c r="DJ363" s="546"/>
      <c r="DK363" s="549"/>
      <c r="DL363" s="419"/>
      <c r="DM363" s="550"/>
      <c r="DN363" s="417"/>
      <c r="DO363" s="545"/>
      <c r="DP363" s="430">
        <f t="shared" si="320"/>
        <v>243</v>
      </c>
      <c r="DQ363" s="431">
        <f t="shared" si="321"/>
        <v>236</v>
      </c>
      <c r="DR363" s="428">
        <f t="shared" si="322"/>
        <v>282</v>
      </c>
      <c r="DS363" s="546"/>
      <c r="DT363" s="549"/>
      <c r="DU363" s="197"/>
      <c r="DV363" s="410"/>
      <c r="DW363" s="669" t="b">
        <f t="shared" si="301"/>
        <v>0</v>
      </c>
      <c r="DX363" s="663" t="b">
        <f t="shared" si="302"/>
        <v>0</v>
      </c>
      <c r="DY363" s="666" t="b">
        <f t="shared" si="303"/>
        <v>1</v>
      </c>
      <c r="DZ363" s="663" t="b">
        <f t="shared" si="304"/>
        <v>0</v>
      </c>
      <c r="EA363" s="663" t="b">
        <f t="shared" si="305"/>
        <v>0</v>
      </c>
      <c r="EB363" s="666" t="b">
        <f t="shared" si="306"/>
        <v>1</v>
      </c>
      <c r="EC363" s="663" t="b">
        <f t="shared" si="307"/>
        <v>0</v>
      </c>
      <c r="ED363" s="663" t="b">
        <f t="shared" si="323"/>
        <v>0</v>
      </c>
      <c r="EE363" s="666" t="b">
        <f t="shared" si="308"/>
        <v>1</v>
      </c>
      <c r="EF363" s="665" t="b">
        <f t="shared" si="309"/>
        <v>1</v>
      </c>
      <c r="EG363" s="663" t="b">
        <f t="shared" si="310"/>
        <v>1</v>
      </c>
      <c r="EH363" s="666" t="b">
        <f t="shared" si="311"/>
        <v>1</v>
      </c>
      <c r="EI363" s="663" t="b">
        <f t="shared" si="312"/>
        <v>1</v>
      </c>
      <c r="EJ363" s="663" t="b">
        <f t="shared" si="313"/>
        <v>1</v>
      </c>
      <c r="EK363" s="666" t="b">
        <f t="shared" si="314"/>
        <v>1</v>
      </c>
      <c r="EL363" s="663" t="b">
        <f t="shared" si="315"/>
        <v>1</v>
      </c>
      <c r="EM363" s="663" t="b">
        <f t="shared" si="324"/>
        <v>0</v>
      </c>
      <c r="EN363" s="666" t="b">
        <f t="shared" si="316"/>
        <v>0</v>
      </c>
      <c r="EO363" s="401"/>
    </row>
    <row r="364" spans="1:145">
      <c r="A364" s="542" t="s">
        <v>758</v>
      </c>
      <c r="B364" s="543" t="s">
        <v>620</v>
      </c>
      <c r="C364" s="544">
        <v>199324</v>
      </c>
      <c r="D364" s="481">
        <v>9</v>
      </c>
      <c r="E364" s="414"/>
      <c r="F364" s="416"/>
      <c r="G364" s="416"/>
      <c r="H364" s="416"/>
      <c r="I364" s="417"/>
      <c r="J364" s="417"/>
      <c r="K364" s="419"/>
      <c r="L364" s="414"/>
      <c r="M364" s="416"/>
      <c r="N364" s="416"/>
      <c r="O364" s="448"/>
      <c r="P364" s="448"/>
      <c r="Q364" s="416"/>
      <c r="R364" s="416"/>
      <c r="S364" s="416"/>
      <c r="T364" s="416"/>
      <c r="U364" s="416"/>
      <c r="V364" s="417"/>
      <c r="W364" s="419"/>
      <c r="X364" s="414"/>
      <c r="Y364" s="416"/>
      <c r="Z364" s="416"/>
      <c r="AA364" s="448"/>
      <c r="AB364" s="448"/>
      <c r="AC364" s="416"/>
      <c r="AD364" s="416"/>
      <c r="AE364" s="416"/>
      <c r="AF364" s="416"/>
      <c r="AG364" s="416"/>
      <c r="AH364" s="417"/>
      <c r="AI364" s="419"/>
      <c r="AJ364" s="420" t="str">
        <f t="shared" si="327"/>
        <v xml:space="preserve"> </v>
      </c>
      <c r="AK364" s="421" t="str">
        <f t="shared" si="328"/>
        <v xml:space="preserve"> </v>
      </c>
      <c r="AL364" s="421" t="str">
        <f t="shared" si="329"/>
        <v xml:space="preserve"> </v>
      </c>
      <c r="AM364" s="421" t="str">
        <f t="shared" si="330"/>
        <v xml:space="preserve"> </v>
      </c>
      <c r="AN364" s="421" t="str">
        <f t="shared" si="331"/>
        <v xml:space="preserve"> </v>
      </c>
      <c r="AO364" s="421" t="str">
        <f t="shared" si="332"/>
        <v xml:space="preserve"> </v>
      </c>
      <c r="AP364" s="421" t="str">
        <f t="shared" si="333"/>
        <v xml:space="preserve"> </v>
      </c>
      <c r="AQ364" s="421" t="str">
        <f t="shared" si="334"/>
        <v xml:space="preserve"> </v>
      </c>
      <c r="AR364" s="421" t="str">
        <f t="shared" si="335"/>
        <v xml:space="preserve"> </v>
      </c>
      <c r="AS364" s="421" t="str">
        <f t="shared" si="336"/>
        <v xml:space="preserve"> </v>
      </c>
      <c r="AT364" s="421" t="str">
        <f t="shared" si="337"/>
        <v xml:space="preserve"> </v>
      </c>
      <c r="AU364" s="422" t="str">
        <f t="shared" si="338"/>
        <v xml:space="preserve"> </v>
      </c>
      <c r="AV364" s="423"/>
      <c r="AW364" s="417"/>
      <c r="AX364" s="419"/>
      <c r="AY364" s="414"/>
      <c r="AZ364" s="417"/>
      <c r="BA364" s="419"/>
      <c r="BB364" s="420" t="str">
        <f t="shared" si="339"/>
        <v xml:space="preserve"> </v>
      </c>
      <c r="BC364" s="421" t="str">
        <f t="shared" si="340"/>
        <v xml:space="preserve"> </v>
      </c>
      <c r="BD364" s="422" t="str">
        <f t="shared" si="341"/>
        <v xml:space="preserve"> </v>
      </c>
      <c r="BE364" s="176"/>
      <c r="BF364" s="417"/>
      <c r="BG364" s="419"/>
      <c r="BH364" s="178"/>
      <c r="BI364" s="417"/>
      <c r="BJ364" s="419"/>
      <c r="BK364" s="178"/>
      <c r="BL364" s="417"/>
      <c r="BM364" s="419"/>
      <c r="BN364" s="426" t="str">
        <f t="shared" si="317"/>
        <v/>
      </c>
      <c r="BO364" s="427" t="str">
        <f t="shared" si="318"/>
        <v/>
      </c>
      <c r="BP364" s="428" t="str">
        <f t="shared" si="319"/>
        <v/>
      </c>
      <c r="BQ364" s="178"/>
      <c r="BR364" s="417"/>
      <c r="BS364" s="419"/>
      <c r="BT364" s="198">
        <v>791</v>
      </c>
      <c r="BU364" s="177">
        <v>792</v>
      </c>
      <c r="BV364" s="177">
        <v>1416</v>
      </c>
      <c r="BW364" s="417">
        <v>469</v>
      </c>
      <c r="BX364" s="417">
        <v>406</v>
      </c>
      <c r="BY364" s="545">
        <v>648</v>
      </c>
      <c r="BZ364" s="177">
        <v>220</v>
      </c>
      <c r="CA364" s="177">
        <v>210</v>
      </c>
      <c r="CB364" s="177">
        <v>154</v>
      </c>
      <c r="CC364" s="177">
        <v>181</v>
      </c>
      <c r="CD364" s="177">
        <v>212</v>
      </c>
      <c r="CE364" s="177">
        <v>267</v>
      </c>
      <c r="CF364" s="417">
        <v>130</v>
      </c>
      <c r="CG364" s="545">
        <v>222</v>
      </c>
      <c r="CH364" s="178"/>
      <c r="CI364" s="177"/>
      <c r="CJ364" s="177"/>
      <c r="CK364" s="177"/>
      <c r="CL364" s="177"/>
      <c r="CM364" s="177"/>
      <c r="CN364" s="417">
        <v>0</v>
      </c>
      <c r="CO364" s="545">
        <v>0</v>
      </c>
      <c r="CP364" s="421">
        <f t="shared" si="325"/>
        <v>220</v>
      </c>
      <c r="CQ364" s="421">
        <f t="shared" si="326"/>
        <v>210</v>
      </c>
      <c r="CR364" s="421">
        <f t="shared" si="342"/>
        <v>154</v>
      </c>
      <c r="CS364" s="421">
        <f t="shared" si="343"/>
        <v>181</v>
      </c>
      <c r="CT364" s="421">
        <f t="shared" si="344"/>
        <v>212</v>
      </c>
      <c r="CU364" s="421">
        <f t="shared" si="345"/>
        <v>267</v>
      </c>
      <c r="CV364" s="421">
        <f t="shared" si="346"/>
        <v>130</v>
      </c>
      <c r="CW364" s="429">
        <f t="shared" si="347"/>
        <v>222</v>
      </c>
      <c r="CX364" s="449">
        <v>195</v>
      </c>
      <c r="CY364" s="417">
        <v>61</v>
      </c>
      <c r="CZ364" s="545">
        <v>63</v>
      </c>
      <c r="DA364" s="546"/>
      <c r="DB364" s="547"/>
      <c r="DC364" s="419"/>
      <c r="DD364" s="430">
        <f t="shared" si="348"/>
        <v>72</v>
      </c>
      <c r="DE364" s="431">
        <f t="shared" si="349"/>
        <v>69</v>
      </c>
      <c r="DF364" s="428">
        <f t="shared" si="350"/>
        <v>159</v>
      </c>
      <c r="DG364" s="548">
        <v>65</v>
      </c>
      <c r="DH364" s="417">
        <v>77</v>
      </c>
      <c r="DI364" s="545">
        <v>59</v>
      </c>
      <c r="DJ364" s="546"/>
      <c r="DK364" s="549"/>
      <c r="DL364" s="419"/>
      <c r="DM364" s="550">
        <v>6</v>
      </c>
      <c r="DN364" s="417">
        <v>28</v>
      </c>
      <c r="DO364" s="545">
        <v>15</v>
      </c>
      <c r="DP364" s="430">
        <f t="shared" si="320"/>
        <v>110</v>
      </c>
      <c r="DQ364" s="431">
        <f t="shared" si="321"/>
        <v>107</v>
      </c>
      <c r="DR364" s="428">
        <f t="shared" si="322"/>
        <v>193</v>
      </c>
      <c r="DS364" s="546"/>
      <c r="DT364" s="549"/>
      <c r="DU364" s="197"/>
      <c r="DV364" s="410"/>
      <c r="DW364" s="669" t="b">
        <f t="shared" si="301"/>
        <v>0</v>
      </c>
      <c r="DX364" s="663" t="b">
        <f t="shared" si="302"/>
        <v>0</v>
      </c>
      <c r="DY364" s="666" t="b">
        <f t="shared" si="303"/>
        <v>1</v>
      </c>
      <c r="DZ364" s="663" t="b">
        <f t="shared" si="304"/>
        <v>0</v>
      </c>
      <c r="EA364" s="663" t="b">
        <f t="shared" si="305"/>
        <v>0</v>
      </c>
      <c r="EB364" s="666" t="b">
        <f t="shared" si="306"/>
        <v>1</v>
      </c>
      <c r="EC364" s="663" t="b">
        <f t="shared" si="307"/>
        <v>0</v>
      </c>
      <c r="ED364" s="663" t="b">
        <f t="shared" si="323"/>
        <v>0</v>
      </c>
      <c r="EE364" s="666" t="b">
        <f t="shared" si="308"/>
        <v>1</v>
      </c>
      <c r="EF364" s="665" t="b">
        <f t="shared" si="309"/>
        <v>1</v>
      </c>
      <c r="EG364" s="663" t="b">
        <f t="shared" si="310"/>
        <v>1</v>
      </c>
      <c r="EH364" s="666" t="b">
        <f t="shared" si="311"/>
        <v>1</v>
      </c>
      <c r="EI364" s="663" t="b">
        <f t="shared" si="312"/>
        <v>1</v>
      </c>
      <c r="EJ364" s="663" t="b">
        <f t="shared" si="313"/>
        <v>1</v>
      </c>
      <c r="EK364" s="666" t="b">
        <f t="shared" si="314"/>
        <v>1</v>
      </c>
      <c r="EL364" s="663" t="b">
        <f t="shared" si="315"/>
        <v>1</v>
      </c>
      <c r="EM364" s="663" t="b">
        <f t="shared" si="324"/>
        <v>0</v>
      </c>
      <c r="EN364" s="666" t="b">
        <f t="shared" si="316"/>
        <v>0</v>
      </c>
      <c r="EO364" s="401"/>
    </row>
    <row r="365" spans="1:145">
      <c r="A365" s="542" t="s">
        <v>758</v>
      </c>
      <c r="B365" s="543" t="s">
        <v>621</v>
      </c>
      <c r="C365" s="544">
        <v>199421</v>
      </c>
      <c r="D365" s="481">
        <v>9</v>
      </c>
      <c r="E365" s="414"/>
      <c r="F365" s="416"/>
      <c r="G365" s="416"/>
      <c r="H365" s="416"/>
      <c r="I365" s="417"/>
      <c r="J365" s="417"/>
      <c r="K365" s="419"/>
      <c r="L365" s="414"/>
      <c r="M365" s="416"/>
      <c r="N365" s="416"/>
      <c r="O365" s="448"/>
      <c r="P365" s="448"/>
      <c r="Q365" s="416"/>
      <c r="R365" s="416"/>
      <c r="S365" s="416"/>
      <c r="T365" s="416"/>
      <c r="U365" s="416"/>
      <c r="V365" s="417"/>
      <c r="W365" s="419"/>
      <c r="X365" s="414"/>
      <c r="Y365" s="416"/>
      <c r="Z365" s="416"/>
      <c r="AA365" s="448"/>
      <c r="AB365" s="448"/>
      <c r="AC365" s="416"/>
      <c r="AD365" s="416"/>
      <c r="AE365" s="416"/>
      <c r="AF365" s="416"/>
      <c r="AG365" s="416"/>
      <c r="AH365" s="417"/>
      <c r="AI365" s="419"/>
      <c r="AJ365" s="420" t="str">
        <f t="shared" si="327"/>
        <v xml:space="preserve"> </v>
      </c>
      <c r="AK365" s="421" t="str">
        <f t="shared" si="328"/>
        <v xml:space="preserve"> </v>
      </c>
      <c r="AL365" s="421" t="str">
        <f t="shared" si="329"/>
        <v xml:space="preserve"> </v>
      </c>
      <c r="AM365" s="421" t="str">
        <f t="shared" si="330"/>
        <v xml:space="preserve"> </v>
      </c>
      <c r="AN365" s="421" t="str">
        <f t="shared" si="331"/>
        <v xml:space="preserve"> </v>
      </c>
      <c r="AO365" s="421" t="str">
        <f t="shared" si="332"/>
        <v xml:space="preserve"> </v>
      </c>
      <c r="AP365" s="421" t="str">
        <f t="shared" si="333"/>
        <v xml:space="preserve"> </v>
      </c>
      <c r="AQ365" s="421" t="str">
        <f t="shared" si="334"/>
        <v xml:space="preserve"> </v>
      </c>
      <c r="AR365" s="421" t="str">
        <f t="shared" si="335"/>
        <v xml:space="preserve"> </v>
      </c>
      <c r="AS365" s="421" t="str">
        <f t="shared" si="336"/>
        <v xml:space="preserve"> </v>
      </c>
      <c r="AT365" s="421" t="str">
        <f t="shared" si="337"/>
        <v xml:space="preserve"> </v>
      </c>
      <c r="AU365" s="422" t="str">
        <f t="shared" si="338"/>
        <v xml:space="preserve"> </v>
      </c>
      <c r="AV365" s="423"/>
      <c r="AW365" s="417"/>
      <c r="AX365" s="419"/>
      <c r="AY365" s="414"/>
      <c r="AZ365" s="417"/>
      <c r="BA365" s="419"/>
      <c r="BB365" s="420" t="str">
        <f t="shared" si="339"/>
        <v xml:space="preserve"> </v>
      </c>
      <c r="BC365" s="421" t="str">
        <f t="shared" si="340"/>
        <v xml:space="preserve"> </v>
      </c>
      <c r="BD365" s="422" t="str">
        <f t="shared" si="341"/>
        <v xml:space="preserve"> </v>
      </c>
      <c r="BE365" s="176"/>
      <c r="BF365" s="417"/>
      <c r="BG365" s="419"/>
      <c r="BH365" s="178"/>
      <c r="BI365" s="417"/>
      <c r="BJ365" s="419"/>
      <c r="BK365" s="178"/>
      <c r="BL365" s="417"/>
      <c r="BM365" s="419"/>
      <c r="BN365" s="426" t="str">
        <f t="shared" si="317"/>
        <v/>
      </c>
      <c r="BO365" s="427" t="str">
        <f t="shared" si="318"/>
        <v/>
      </c>
      <c r="BP365" s="428" t="str">
        <f t="shared" si="319"/>
        <v/>
      </c>
      <c r="BQ365" s="178"/>
      <c r="BR365" s="417"/>
      <c r="BS365" s="419"/>
      <c r="BT365" s="198">
        <v>655</v>
      </c>
      <c r="BU365" s="177">
        <v>440</v>
      </c>
      <c r="BV365" s="177">
        <v>782</v>
      </c>
      <c r="BW365" s="417">
        <v>1167</v>
      </c>
      <c r="BX365" s="417">
        <v>697</v>
      </c>
      <c r="BY365" s="545">
        <v>1034</v>
      </c>
      <c r="BZ365" s="177">
        <v>209</v>
      </c>
      <c r="CA365" s="177">
        <v>207</v>
      </c>
      <c r="CB365" s="177">
        <v>269</v>
      </c>
      <c r="CC365" s="177">
        <v>258</v>
      </c>
      <c r="CD365" s="177">
        <v>318</v>
      </c>
      <c r="CE365" s="177">
        <v>222</v>
      </c>
      <c r="CF365" s="417">
        <v>66</v>
      </c>
      <c r="CG365" s="545">
        <v>166</v>
      </c>
      <c r="CH365" s="178"/>
      <c r="CI365" s="177"/>
      <c r="CJ365" s="177"/>
      <c r="CK365" s="177"/>
      <c r="CL365" s="177"/>
      <c r="CM365" s="177"/>
      <c r="CN365" s="417">
        <v>0</v>
      </c>
      <c r="CO365" s="545">
        <v>0</v>
      </c>
      <c r="CP365" s="421">
        <f t="shared" si="325"/>
        <v>209</v>
      </c>
      <c r="CQ365" s="421">
        <f t="shared" si="326"/>
        <v>207</v>
      </c>
      <c r="CR365" s="421">
        <f t="shared" si="342"/>
        <v>269</v>
      </c>
      <c r="CS365" s="421">
        <f t="shared" si="343"/>
        <v>258</v>
      </c>
      <c r="CT365" s="421">
        <f t="shared" si="344"/>
        <v>318</v>
      </c>
      <c r="CU365" s="421">
        <f t="shared" si="345"/>
        <v>222</v>
      </c>
      <c r="CV365" s="421">
        <f t="shared" si="346"/>
        <v>66</v>
      </c>
      <c r="CW365" s="429">
        <f t="shared" si="347"/>
        <v>166</v>
      </c>
      <c r="CX365" s="449">
        <v>160</v>
      </c>
      <c r="CY365" s="417">
        <v>25</v>
      </c>
      <c r="CZ365" s="545">
        <v>126</v>
      </c>
      <c r="DA365" s="546"/>
      <c r="DB365" s="547"/>
      <c r="DC365" s="419"/>
      <c r="DD365" s="430">
        <f t="shared" si="348"/>
        <v>62</v>
      </c>
      <c r="DE365" s="431">
        <f t="shared" si="349"/>
        <v>41</v>
      </c>
      <c r="DF365" s="428">
        <f t="shared" si="350"/>
        <v>40</v>
      </c>
      <c r="DG365" s="548">
        <v>31</v>
      </c>
      <c r="DH365" s="417">
        <v>59</v>
      </c>
      <c r="DI365" s="545">
        <v>32</v>
      </c>
      <c r="DJ365" s="546"/>
      <c r="DK365" s="549"/>
      <c r="DL365" s="419"/>
      <c r="DM365" s="550">
        <v>14</v>
      </c>
      <c r="DN365" s="417"/>
      <c r="DO365" s="545">
        <v>53</v>
      </c>
      <c r="DP365" s="430">
        <f t="shared" si="320"/>
        <v>213</v>
      </c>
      <c r="DQ365" s="431">
        <f t="shared" si="321"/>
        <v>259</v>
      </c>
      <c r="DR365" s="428">
        <f t="shared" si="322"/>
        <v>137</v>
      </c>
      <c r="DS365" s="546"/>
      <c r="DT365" s="549"/>
      <c r="DU365" s="197"/>
      <c r="DV365" s="410"/>
      <c r="DW365" s="669" t="b">
        <f t="shared" si="301"/>
        <v>0</v>
      </c>
      <c r="DX365" s="663" t="b">
        <f t="shared" si="302"/>
        <v>0</v>
      </c>
      <c r="DY365" s="666" t="b">
        <f t="shared" si="303"/>
        <v>1</v>
      </c>
      <c r="DZ365" s="663" t="b">
        <f t="shared" si="304"/>
        <v>0</v>
      </c>
      <c r="EA365" s="663" t="b">
        <f t="shared" si="305"/>
        <v>0</v>
      </c>
      <c r="EB365" s="666" t="b">
        <f t="shared" si="306"/>
        <v>1</v>
      </c>
      <c r="EC365" s="663" t="b">
        <f t="shared" si="307"/>
        <v>0</v>
      </c>
      <c r="ED365" s="663" t="b">
        <f t="shared" si="323"/>
        <v>0</v>
      </c>
      <c r="EE365" s="666" t="b">
        <f t="shared" si="308"/>
        <v>1</v>
      </c>
      <c r="EF365" s="665" t="b">
        <f t="shared" si="309"/>
        <v>1</v>
      </c>
      <c r="EG365" s="663" t="b">
        <f t="shared" si="310"/>
        <v>1</v>
      </c>
      <c r="EH365" s="666" t="b">
        <f t="shared" si="311"/>
        <v>1</v>
      </c>
      <c r="EI365" s="663" t="b">
        <f t="shared" si="312"/>
        <v>1</v>
      </c>
      <c r="EJ365" s="663" t="b">
        <f t="shared" si="313"/>
        <v>1</v>
      </c>
      <c r="EK365" s="666" t="b">
        <f t="shared" si="314"/>
        <v>1</v>
      </c>
      <c r="EL365" s="663" t="b">
        <f t="shared" si="315"/>
        <v>1</v>
      </c>
      <c r="EM365" s="663" t="b">
        <f t="shared" si="324"/>
        <v>0</v>
      </c>
      <c r="EN365" s="666" t="b">
        <f t="shared" si="316"/>
        <v>0</v>
      </c>
      <c r="EO365" s="401"/>
    </row>
    <row r="366" spans="1:145">
      <c r="A366" s="542" t="s">
        <v>758</v>
      </c>
      <c r="B366" s="543" t="s">
        <v>622</v>
      </c>
      <c r="C366" s="544">
        <v>199449</v>
      </c>
      <c r="D366" s="481">
        <v>9</v>
      </c>
      <c r="E366" s="414"/>
      <c r="F366" s="416"/>
      <c r="G366" s="416"/>
      <c r="H366" s="416"/>
      <c r="I366" s="417"/>
      <c r="J366" s="417"/>
      <c r="K366" s="419"/>
      <c r="L366" s="414"/>
      <c r="M366" s="416"/>
      <c r="N366" s="416"/>
      <c r="O366" s="448"/>
      <c r="P366" s="448"/>
      <c r="Q366" s="416"/>
      <c r="R366" s="416"/>
      <c r="S366" s="416"/>
      <c r="T366" s="416"/>
      <c r="U366" s="416"/>
      <c r="V366" s="417"/>
      <c r="W366" s="419"/>
      <c r="X366" s="414"/>
      <c r="Y366" s="416"/>
      <c r="Z366" s="416"/>
      <c r="AA366" s="448"/>
      <c r="AB366" s="448"/>
      <c r="AC366" s="416"/>
      <c r="AD366" s="416"/>
      <c r="AE366" s="416"/>
      <c r="AF366" s="416"/>
      <c r="AG366" s="416"/>
      <c r="AH366" s="417"/>
      <c r="AI366" s="419"/>
      <c r="AJ366" s="420" t="str">
        <f t="shared" si="327"/>
        <v xml:space="preserve"> </v>
      </c>
      <c r="AK366" s="421" t="str">
        <f t="shared" si="328"/>
        <v xml:space="preserve"> </v>
      </c>
      <c r="AL366" s="421" t="str">
        <f t="shared" si="329"/>
        <v xml:space="preserve"> </v>
      </c>
      <c r="AM366" s="421" t="str">
        <f t="shared" si="330"/>
        <v xml:space="preserve"> </v>
      </c>
      <c r="AN366" s="421" t="str">
        <f t="shared" si="331"/>
        <v xml:space="preserve"> </v>
      </c>
      <c r="AO366" s="421" t="str">
        <f t="shared" si="332"/>
        <v xml:space="preserve"> </v>
      </c>
      <c r="AP366" s="421" t="str">
        <f t="shared" si="333"/>
        <v xml:space="preserve"> </v>
      </c>
      <c r="AQ366" s="421" t="str">
        <f t="shared" si="334"/>
        <v xml:space="preserve"> </v>
      </c>
      <c r="AR366" s="421" t="str">
        <f t="shared" si="335"/>
        <v xml:space="preserve"> </v>
      </c>
      <c r="AS366" s="421" t="str">
        <f t="shared" si="336"/>
        <v xml:space="preserve"> </v>
      </c>
      <c r="AT366" s="421" t="str">
        <f t="shared" si="337"/>
        <v xml:space="preserve"> </v>
      </c>
      <c r="AU366" s="422" t="str">
        <f t="shared" si="338"/>
        <v xml:space="preserve"> </v>
      </c>
      <c r="AV366" s="423"/>
      <c r="AW366" s="417"/>
      <c r="AX366" s="419"/>
      <c r="AY366" s="414"/>
      <c r="AZ366" s="417"/>
      <c r="BA366" s="419"/>
      <c r="BB366" s="420" t="str">
        <f t="shared" si="339"/>
        <v xml:space="preserve"> </v>
      </c>
      <c r="BC366" s="421" t="str">
        <f t="shared" si="340"/>
        <v xml:space="preserve"> </v>
      </c>
      <c r="BD366" s="422" t="str">
        <f t="shared" si="341"/>
        <v xml:space="preserve"> </v>
      </c>
      <c r="BE366" s="176"/>
      <c r="BF366" s="417"/>
      <c r="BG366" s="419"/>
      <c r="BH366" s="178"/>
      <c r="BI366" s="417"/>
      <c r="BJ366" s="419"/>
      <c r="BK366" s="178"/>
      <c r="BL366" s="417"/>
      <c r="BM366" s="419"/>
      <c r="BN366" s="426" t="str">
        <f t="shared" si="317"/>
        <v/>
      </c>
      <c r="BO366" s="427" t="str">
        <f t="shared" si="318"/>
        <v/>
      </c>
      <c r="BP366" s="428" t="str">
        <f t="shared" si="319"/>
        <v/>
      </c>
      <c r="BQ366" s="178"/>
      <c r="BR366" s="417"/>
      <c r="BS366" s="419"/>
      <c r="BT366" s="198">
        <v>154</v>
      </c>
      <c r="BU366" s="177">
        <v>144</v>
      </c>
      <c r="BV366" s="177">
        <v>123</v>
      </c>
      <c r="BW366" s="417">
        <v>521</v>
      </c>
      <c r="BX366" s="417">
        <v>550</v>
      </c>
      <c r="BY366" s="545">
        <v>506</v>
      </c>
      <c r="BZ366" s="177">
        <v>79</v>
      </c>
      <c r="CA366" s="177">
        <v>148</v>
      </c>
      <c r="CB366" s="177">
        <v>192</v>
      </c>
      <c r="CC366" s="177">
        <v>235</v>
      </c>
      <c r="CD366" s="177">
        <v>145</v>
      </c>
      <c r="CE366" s="177">
        <v>130</v>
      </c>
      <c r="CF366" s="417">
        <v>209</v>
      </c>
      <c r="CG366" s="545">
        <v>162</v>
      </c>
      <c r="CH366" s="178"/>
      <c r="CI366" s="177"/>
      <c r="CJ366" s="177"/>
      <c r="CK366" s="177"/>
      <c r="CL366" s="177"/>
      <c r="CM366" s="177"/>
      <c r="CN366" s="417">
        <v>0</v>
      </c>
      <c r="CO366" s="545">
        <v>0</v>
      </c>
      <c r="CP366" s="421">
        <f t="shared" si="325"/>
        <v>79</v>
      </c>
      <c r="CQ366" s="421">
        <f t="shared" si="326"/>
        <v>148</v>
      </c>
      <c r="CR366" s="421">
        <f t="shared" si="342"/>
        <v>192</v>
      </c>
      <c r="CS366" s="421">
        <f t="shared" si="343"/>
        <v>235</v>
      </c>
      <c r="CT366" s="421">
        <f t="shared" si="344"/>
        <v>145</v>
      </c>
      <c r="CU366" s="421">
        <f t="shared" si="345"/>
        <v>130</v>
      </c>
      <c r="CV366" s="421">
        <f t="shared" si="346"/>
        <v>209</v>
      </c>
      <c r="CW366" s="429">
        <f t="shared" si="347"/>
        <v>162</v>
      </c>
      <c r="CX366" s="449">
        <v>83</v>
      </c>
      <c r="CY366" s="417">
        <v>121</v>
      </c>
      <c r="CZ366" s="545">
        <v>89</v>
      </c>
      <c r="DA366" s="546"/>
      <c r="DB366" s="547"/>
      <c r="DC366" s="419"/>
      <c r="DD366" s="430">
        <f t="shared" si="348"/>
        <v>47</v>
      </c>
      <c r="DE366" s="431">
        <f t="shared" si="349"/>
        <v>88</v>
      </c>
      <c r="DF366" s="428">
        <f t="shared" si="350"/>
        <v>73</v>
      </c>
      <c r="DG366" s="548">
        <v>23</v>
      </c>
      <c r="DH366" s="417">
        <v>26</v>
      </c>
      <c r="DI366" s="545">
        <v>31</v>
      </c>
      <c r="DJ366" s="546"/>
      <c r="DK366" s="549"/>
      <c r="DL366" s="419"/>
      <c r="DM366" s="550">
        <v>40</v>
      </c>
      <c r="DN366" s="417">
        <v>33</v>
      </c>
      <c r="DO366" s="545">
        <v>48</v>
      </c>
      <c r="DP366" s="430">
        <f t="shared" si="320"/>
        <v>172</v>
      </c>
      <c r="DQ366" s="431">
        <f t="shared" si="321"/>
        <v>86</v>
      </c>
      <c r="DR366" s="428">
        <f t="shared" si="322"/>
        <v>51</v>
      </c>
      <c r="DS366" s="546"/>
      <c r="DT366" s="549"/>
      <c r="DU366" s="197"/>
      <c r="DV366" s="410"/>
      <c r="DW366" s="669" t="b">
        <f t="shared" si="301"/>
        <v>0</v>
      </c>
      <c r="DX366" s="663" t="b">
        <f t="shared" si="302"/>
        <v>0</v>
      </c>
      <c r="DY366" s="666" t="b">
        <f t="shared" si="303"/>
        <v>1</v>
      </c>
      <c r="DZ366" s="663" t="b">
        <f t="shared" si="304"/>
        <v>0</v>
      </c>
      <c r="EA366" s="663" t="b">
        <f t="shared" si="305"/>
        <v>0</v>
      </c>
      <c r="EB366" s="666" t="b">
        <f t="shared" si="306"/>
        <v>1</v>
      </c>
      <c r="EC366" s="663" t="b">
        <f t="shared" si="307"/>
        <v>0</v>
      </c>
      <c r="ED366" s="663" t="b">
        <f t="shared" si="323"/>
        <v>0</v>
      </c>
      <c r="EE366" s="666" t="b">
        <f t="shared" si="308"/>
        <v>1</v>
      </c>
      <c r="EF366" s="665" t="b">
        <f t="shared" si="309"/>
        <v>1</v>
      </c>
      <c r="EG366" s="663" t="b">
        <f t="shared" si="310"/>
        <v>1</v>
      </c>
      <c r="EH366" s="666" t="b">
        <f t="shared" si="311"/>
        <v>1</v>
      </c>
      <c r="EI366" s="663" t="b">
        <f t="shared" si="312"/>
        <v>1</v>
      </c>
      <c r="EJ366" s="663" t="b">
        <f t="shared" si="313"/>
        <v>1</v>
      </c>
      <c r="EK366" s="666" t="b">
        <f t="shared" si="314"/>
        <v>1</v>
      </c>
      <c r="EL366" s="663" t="b">
        <f t="shared" si="315"/>
        <v>1</v>
      </c>
      <c r="EM366" s="663" t="b">
        <f t="shared" si="324"/>
        <v>0</v>
      </c>
      <c r="EN366" s="666" t="b">
        <f t="shared" si="316"/>
        <v>0</v>
      </c>
      <c r="EO366" s="401"/>
    </row>
    <row r="367" spans="1:145">
      <c r="A367" s="542" t="s">
        <v>758</v>
      </c>
      <c r="B367" s="543" t="s">
        <v>623</v>
      </c>
      <c r="C367" s="544">
        <v>199476</v>
      </c>
      <c r="D367" s="481">
        <v>9</v>
      </c>
      <c r="E367" s="414"/>
      <c r="F367" s="416"/>
      <c r="G367" s="416"/>
      <c r="H367" s="416"/>
      <c r="I367" s="417"/>
      <c r="J367" s="417"/>
      <c r="K367" s="419"/>
      <c r="L367" s="414"/>
      <c r="M367" s="416"/>
      <c r="N367" s="416"/>
      <c r="O367" s="448"/>
      <c r="P367" s="448"/>
      <c r="Q367" s="416"/>
      <c r="R367" s="416"/>
      <c r="S367" s="416"/>
      <c r="T367" s="416"/>
      <c r="U367" s="416"/>
      <c r="V367" s="417"/>
      <c r="W367" s="419"/>
      <c r="X367" s="414"/>
      <c r="Y367" s="416"/>
      <c r="Z367" s="416"/>
      <c r="AA367" s="448"/>
      <c r="AB367" s="448"/>
      <c r="AC367" s="416"/>
      <c r="AD367" s="416"/>
      <c r="AE367" s="416"/>
      <c r="AF367" s="416"/>
      <c r="AG367" s="416"/>
      <c r="AH367" s="417"/>
      <c r="AI367" s="419"/>
      <c r="AJ367" s="420" t="str">
        <f t="shared" si="327"/>
        <v xml:space="preserve"> </v>
      </c>
      <c r="AK367" s="421" t="str">
        <f t="shared" si="328"/>
        <v xml:space="preserve"> </v>
      </c>
      <c r="AL367" s="421" t="str">
        <f t="shared" si="329"/>
        <v xml:space="preserve"> </v>
      </c>
      <c r="AM367" s="421" t="str">
        <f t="shared" si="330"/>
        <v xml:space="preserve"> </v>
      </c>
      <c r="AN367" s="421" t="str">
        <f t="shared" si="331"/>
        <v xml:space="preserve"> </v>
      </c>
      <c r="AO367" s="421" t="str">
        <f t="shared" si="332"/>
        <v xml:space="preserve"> </v>
      </c>
      <c r="AP367" s="421" t="str">
        <f t="shared" si="333"/>
        <v xml:space="preserve"> </v>
      </c>
      <c r="AQ367" s="421" t="str">
        <f t="shared" si="334"/>
        <v xml:space="preserve"> </v>
      </c>
      <c r="AR367" s="421" t="str">
        <f t="shared" si="335"/>
        <v xml:space="preserve"> </v>
      </c>
      <c r="AS367" s="421" t="str">
        <f t="shared" si="336"/>
        <v xml:space="preserve"> </v>
      </c>
      <c r="AT367" s="421" t="str">
        <f t="shared" si="337"/>
        <v xml:space="preserve"> </v>
      </c>
      <c r="AU367" s="422" t="str">
        <f t="shared" si="338"/>
        <v xml:space="preserve"> </v>
      </c>
      <c r="AV367" s="423"/>
      <c r="AW367" s="417"/>
      <c r="AX367" s="419"/>
      <c r="AY367" s="414"/>
      <c r="AZ367" s="417"/>
      <c r="BA367" s="419"/>
      <c r="BB367" s="420" t="str">
        <f t="shared" si="339"/>
        <v xml:space="preserve"> </v>
      </c>
      <c r="BC367" s="421" t="str">
        <f t="shared" si="340"/>
        <v xml:space="preserve"> </v>
      </c>
      <c r="BD367" s="422" t="str">
        <f t="shared" si="341"/>
        <v xml:space="preserve"> </v>
      </c>
      <c r="BE367" s="176"/>
      <c r="BF367" s="417"/>
      <c r="BG367" s="419"/>
      <c r="BH367" s="178"/>
      <c r="BI367" s="417"/>
      <c r="BJ367" s="419"/>
      <c r="BK367" s="178"/>
      <c r="BL367" s="417"/>
      <c r="BM367" s="419"/>
      <c r="BN367" s="426" t="str">
        <f t="shared" si="317"/>
        <v/>
      </c>
      <c r="BO367" s="427" t="str">
        <f t="shared" si="318"/>
        <v/>
      </c>
      <c r="BP367" s="428" t="str">
        <f t="shared" si="319"/>
        <v/>
      </c>
      <c r="BQ367" s="178"/>
      <c r="BR367" s="417"/>
      <c r="BS367" s="419"/>
      <c r="BT367" s="198">
        <v>1426</v>
      </c>
      <c r="BU367" s="177">
        <v>1463</v>
      </c>
      <c r="BV367" s="177">
        <v>677</v>
      </c>
      <c r="BW367" s="417">
        <v>831</v>
      </c>
      <c r="BX367" s="417">
        <v>715</v>
      </c>
      <c r="BY367" s="545">
        <v>737</v>
      </c>
      <c r="BZ367" s="177">
        <v>224</v>
      </c>
      <c r="CA367" s="177">
        <v>334</v>
      </c>
      <c r="CB367" s="177">
        <v>330</v>
      </c>
      <c r="CC367" s="177">
        <v>154</v>
      </c>
      <c r="CD367" s="177">
        <v>297</v>
      </c>
      <c r="CE367" s="177">
        <v>420</v>
      </c>
      <c r="CF367" s="417">
        <v>224</v>
      </c>
      <c r="CG367" s="545">
        <v>312</v>
      </c>
      <c r="CH367" s="178"/>
      <c r="CI367" s="177"/>
      <c r="CJ367" s="177"/>
      <c r="CK367" s="177"/>
      <c r="CL367" s="177"/>
      <c r="CM367" s="177"/>
      <c r="CN367" s="417">
        <v>2</v>
      </c>
      <c r="CO367" s="545">
        <v>0</v>
      </c>
      <c r="CP367" s="421">
        <f t="shared" si="325"/>
        <v>224</v>
      </c>
      <c r="CQ367" s="421">
        <f t="shared" si="326"/>
        <v>334</v>
      </c>
      <c r="CR367" s="421">
        <f t="shared" si="342"/>
        <v>330</v>
      </c>
      <c r="CS367" s="421">
        <f t="shared" si="343"/>
        <v>154</v>
      </c>
      <c r="CT367" s="421">
        <f t="shared" si="344"/>
        <v>297</v>
      </c>
      <c r="CU367" s="421">
        <f t="shared" si="345"/>
        <v>420</v>
      </c>
      <c r="CV367" s="421">
        <f t="shared" si="346"/>
        <v>222</v>
      </c>
      <c r="CW367" s="429">
        <f t="shared" si="347"/>
        <v>312</v>
      </c>
      <c r="CX367" s="449">
        <v>235</v>
      </c>
      <c r="CY367" s="417">
        <v>144</v>
      </c>
      <c r="CZ367" s="545">
        <v>221</v>
      </c>
      <c r="DA367" s="546"/>
      <c r="DB367" s="547"/>
      <c r="DC367" s="419"/>
      <c r="DD367" s="430">
        <f t="shared" si="348"/>
        <v>185</v>
      </c>
      <c r="DE367" s="431">
        <f t="shared" si="349"/>
        <v>78</v>
      </c>
      <c r="DF367" s="428">
        <f t="shared" si="350"/>
        <v>91</v>
      </c>
      <c r="DG367" s="548">
        <v>19</v>
      </c>
      <c r="DH367" s="417">
        <v>46</v>
      </c>
      <c r="DI367" s="545">
        <v>57</v>
      </c>
      <c r="DJ367" s="546"/>
      <c r="DK367" s="549"/>
      <c r="DL367" s="419"/>
      <c r="DM367" s="550">
        <v>43</v>
      </c>
      <c r="DN367" s="417">
        <v>28</v>
      </c>
      <c r="DO367" s="545"/>
      <c r="DP367" s="430">
        <f t="shared" si="320"/>
        <v>92</v>
      </c>
      <c r="DQ367" s="431">
        <f t="shared" si="321"/>
        <v>223</v>
      </c>
      <c r="DR367" s="428">
        <f t="shared" si="322"/>
        <v>363</v>
      </c>
      <c r="DS367" s="546"/>
      <c r="DT367" s="549"/>
      <c r="DU367" s="197"/>
      <c r="DV367" s="410"/>
      <c r="DW367" s="669" t="b">
        <f t="shared" si="301"/>
        <v>0</v>
      </c>
      <c r="DX367" s="663" t="b">
        <f t="shared" si="302"/>
        <v>0</v>
      </c>
      <c r="DY367" s="666" t="b">
        <f t="shared" si="303"/>
        <v>1</v>
      </c>
      <c r="DZ367" s="663" t="b">
        <f t="shared" si="304"/>
        <v>0</v>
      </c>
      <c r="EA367" s="663" t="b">
        <f t="shared" si="305"/>
        <v>0</v>
      </c>
      <c r="EB367" s="666" t="b">
        <f t="shared" si="306"/>
        <v>1</v>
      </c>
      <c r="EC367" s="663" t="b">
        <f t="shared" si="307"/>
        <v>0</v>
      </c>
      <c r="ED367" s="663" t="b">
        <f t="shared" si="323"/>
        <v>0</v>
      </c>
      <c r="EE367" s="666" t="b">
        <f t="shared" si="308"/>
        <v>1</v>
      </c>
      <c r="EF367" s="665" t="b">
        <f t="shared" si="309"/>
        <v>1</v>
      </c>
      <c r="EG367" s="663" t="b">
        <f t="shared" si="310"/>
        <v>1</v>
      </c>
      <c r="EH367" s="666" t="b">
        <f t="shared" si="311"/>
        <v>1</v>
      </c>
      <c r="EI367" s="663" t="b">
        <f t="shared" si="312"/>
        <v>1</v>
      </c>
      <c r="EJ367" s="663" t="b">
        <f t="shared" si="313"/>
        <v>1</v>
      </c>
      <c r="EK367" s="666" t="b">
        <f t="shared" si="314"/>
        <v>1</v>
      </c>
      <c r="EL367" s="663" t="b">
        <f t="shared" si="315"/>
        <v>1</v>
      </c>
      <c r="EM367" s="663" t="b">
        <f t="shared" si="324"/>
        <v>0</v>
      </c>
      <c r="EN367" s="666" t="b">
        <f t="shared" si="316"/>
        <v>0</v>
      </c>
      <c r="EO367" s="401"/>
    </row>
    <row r="368" spans="1:145">
      <c r="A368" s="542" t="s">
        <v>758</v>
      </c>
      <c r="B368" s="543" t="s">
        <v>624</v>
      </c>
      <c r="C368" s="544">
        <v>199485</v>
      </c>
      <c r="D368" s="481">
        <v>9</v>
      </c>
      <c r="E368" s="414"/>
      <c r="F368" s="416"/>
      <c r="G368" s="416"/>
      <c r="H368" s="416"/>
      <c r="I368" s="417"/>
      <c r="J368" s="417"/>
      <c r="K368" s="419"/>
      <c r="L368" s="414"/>
      <c r="M368" s="416"/>
      <c r="N368" s="416"/>
      <c r="O368" s="448"/>
      <c r="P368" s="448"/>
      <c r="Q368" s="416"/>
      <c r="R368" s="416"/>
      <c r="S368" s="416"/>
      <c r="T368" s="416"/>
      <c r="U368" s="416"/>
      <c r="V368" s="417"/>
      <c r="W368" s="419"/>
      <c r="X368" s="414"/>
      <c r="Y368" s="416"/>
      <c r="Z368" s="416"/>
      <c r="AA368" s="448"/>
      <c r="AB368" s="448"/>
      <c r="AC368" s="416"/>
      <c r="AD368" s="416"/>
      <c r="AE368" s="416"/>
      <c r="AF368" s="416"/>
      <c r="AG368" s="416"/>
      <c r="AH368" s="417"/>
      <c r="AI368" s="419"/>
      <c r="AJ368" s="420" t="str">
        <f t="shared" si="327"/>
        <v xml:space="preserve"> </v>
      </c>
      <c r="AK368" s="421" t="str">
        <f t="shared" si="328"/>
        <v xml:space="preserve"> </v>
      </c>
      <c r="AL368" s="421" t="str">
        <f t="shared" si="329"/>
        <v xml:space="preserve"> </v>
      </c>
      <c r="AM368" s="421" t="str">
        <f t="shared" si="330"/>
        <v xml:space="preserve"> </v>
      </c>
      <c r="AN368" s="421" t="str">
        <f t="shared" si="331"/>
        <v xml:space="preserve"> </v>
      </c>
      <c r="AO368" s="421" t="str">
        <f t="shared" si="332"/>
        <v xml:space="preserve"> </v>
      </c>
      <c r="AP368" s="421" t="str">
        <f t="shared" si="333"/>
        <v xml:space="preserve"> </v>
      </c>
      <c r="AQ368" s="421" t="str">
        <f t="shared" si="334"/>
        <v xml:space="preserve"> </v>
      </c>
      <c r="AR368" s="421" t="str">
        <f t="shared" si="335"/>
        <v xml:space="preserve"> </v>
      </c>
      <c r="AS368" s="421" t="str">
        <f t="shared" si="336"/>
        <v xml:space="preserve"> </v>
      </c>
      <c r="AT368" s="421" t="str">
        <f t="shared" si="337"/>
        <v xml:space="preserve"> </v>
      </c>
      <c r="AU368" s="422" t="str">
        <f t="shared" si="338"/>
        <v xml:space="preserve"> </v>
      </c>
      <c r="AV368" s="423"/>
      <c r="AW368" s="417"/>
      <c r="AX368" s="419"/>
      <c r="AY368" s="414"/>
      <c r="AZ368" s="417"/>
      <c r="BA368" s="419"/>
      <c r="BB368" s="420" t="str">
        <f t="shared" si="339"/>
        <v xml:space="preserve"> </v>
      </c>
      <c r="BC368" s="421" t="str">
        <f t="shared" si="340"/>
        <v xml:space="preserve"> </v>
      </c>
      <c r="BD368" s="422" t="str">
        <f t="shared" si="341"/>
        <v xml:space="preserve"> </v>
      </c>
      <c r="BE368" s="176"/>
      <c r="BF368" s="417"/>
      <c r="BG368" s="419"/>
      <c r="BH368" s="178"/>
      <c r="BI368" s="417"/>
      <c r="BJ368" s="419"/>
      <c r="BK368" s="178"/>
      <c r="BL368" s="417"/>
      <c r="BM368" s="419"/>
      <c r="BN368" s="426" t="str">
        <f t="shared" si="317"/>
        <v/>
      </c>
      <c r="BO368" s="427" t="str">
        <f t="shared" si="318"/>
        <v/>
      </c>
      <c r="BP368" s="428" t="str">
        <f t="shared" si="319"/>
        <v/>
      </c>
      <c r="BQ368" s="178"/>
      <c r="BR368" s="417"/>
      <c r="BS368" s="419"/>
      <c r="BT368" s="198">
        <v>505</v>
      </c>
      <c r="BU368" s="177">
        <v>616</v>
      </c>
      <c r="BV368" s="177">
        <v>875</v>
      </c>
      <c r="BW368" s="417">
        <v>759</v>
      </c>
      <c r="BX368" s="417">
        <v>529</v>
      </c>
      <c r="BY368" s="545">
        <v>845</v>
      </c>
      <c r="BZ368" s="177">
        <v>178</v>
      </c>
      <c r="CA368" s="177">
        <v>223</v>
      </c>
      <c r="CB368" s="177">
        <v>299</v>
      </c>
      <c r="CC368" s="177">
        <v>244</v>
      </c>
      <c r="CD368" s="177">
        <v>178</v>
      </c>
      <c r="CE368" s="177">
        <v>263</v>
      </c>
      <c r="CF368" s="417">
        <v>282</v>
      </c>
      <c r="CG368" s="545">
        <v>281</v>
      </c>
      <c r="CH368" s="178"/>
      <c r="CI368" s="177"/>
      <c r="CJ368" s="177"/>
      <c r="CK368" s="177"/>
      <c r="CL368" s="177"/>
      <c r="CM368" s="177"/>
      <c r="CN368" s="417">
        <v>0</v>
      </c>
      <c r="CO368" s="545">
        <v>0</v>
      </c>
      <c r="CP368" s="421">
        <f t="shared" si="325"/>
        <v>178</v>
      </c>
      <c r="CQ368" s="421">
        <f t="shared" si="326"/>
        <v>223</v>
      </c>
      <c r="CR368" s="421">
        <f t="shared" si="342"/>
        <v>299</v>
      </c>
      <c r="CS368" s="421">
        <f t="shared" si="343"/>
        <v>244</v>
      </c>
      <c r="CT368" s="421">
        <f t="shared" si="344"/>
        <v>178</v>
      </c>
      <c r="CU368" s="421">
        <f t="shared" si="345"/>
        <v>263</v>
      </c>
      <c r="CV368" s="421">
        <f t="shared" si="346"/>
        <v>282</v>
      </c>
      <c r="CW368" s="429">
        <f t="shared" si="347"/>
        <v>281</v>
      </c>
      <c r="CX368" s="449">
        <v>129</v>
      </c>
      <c r="CY368" s="417">
        <v>188</v>
      </c>
      <c r="CZ368" s="545">
        <v>194</v>
      </c>
      <c r="DA368" s="546"/>
      <c r="DB368" s="547"/>
      <c r="DC368" s="419"/>
      <c r="DD368" s="430">
        <f t="shared" si="348"/>
        <v>134</v>
      </c>
      <c r="DE368" s="431">
        <f t="shared" si="349"/>
        <v>94</v>
      </c>
      <c r="DF368" s="428">
        <f t="shared" si="350"/>
        <v>87</v>
      </c>
      <c r="DG368" s="548">
        <v>67</v>
      </c>
      <c r="DH368" s="417">
        <v>30</v>
      </c>
      <c r="DI368" s="545">
        <v>50</v>
      </c>
      <c r="DJ368" s="546"/>
      <c r="DK368" s="549"/>
      <c r="DL368" s="419"/>
      <c r="DM368" s="550">
        <v>16</v>
      </c>
      <c r="DN368" s="417"/>
      <c r="DO368" s="545"/>
      <c r="DP368" s="430">
        <f t="shared" si="320"/>
        <v>161</v>
      </c>
      <c r="DQ368" s="431">
        <f t="shared" si="321"/>
        <v>148</v>
      </c>
      <c r="DR368" s="428">
        <f t="shared" si="322"/>
        <v>213</v>
      </c>
      <c r="DS368" s="546"/>
      <c r="DT368" s="549"/>
      <c r="DU368" s="197"/>
      <c r="DV368" s="410"/>
      <c r="DW368" s="669" t="b">
        <f t="shared" si="301"/>
        <v>0</v>
      </c>
      <c r="DX368" s="663" t="b">
        <f t="shared" si="302"/>
        <v>0</v>
      </c>
      <c r="DY368" s="666" t="b">
        <f t="shared" si="303"/>
        <v>1</v>
      </c>
      <c r="DZ368" s="663" t="b">
        <f t="shared" si="304"/>
        <v>0</v>
      </c>
      <c r="EA368" s="663" t="b">
        <f t="shared" si="305"/>
        <v>0</v>
      </c>
      <c r="EB368" s="666" t="b">
        <f t="shared" si="306"/>
        <v>1</v>
      </c>
      <c r="EC368" s="663" t="b">
        <f t="shared" si="307"/>
        <v>0</v>
      </c>
      <c r="ED368" s="663" t="b">
        <f t="shared" si="323"/>
        <v>0</v>
      </c>
      <c r="EE368" s="666" t="b">
        <f t="shared" si="308"/>
        <v>1</v>
      </c>
      <c r="EF368" s="665" t="b">
        <f t="shared" si="309"/>
        <v>1</v>
      </c>
      <c r="EG368" s="663" t="b">
        <f t="shared" si="310"/>
        <v>1</v>
      </c>
      <c r="EH368" s="666" t="b">
        <f t="shared" si="311"/>
        <v>1</v>
      </c>
      <c r="EI368" s="663" t="b">
        <f t="shared" si="312"/>
        <v>1</v>
      </c>
      <c r="EJ368" s="663" t="b">
        <f t="shared" si="313"/>
        <v>1</v>
      </c>
      <c r="EK368" s="666" t="b">
        <f t="shared" si="314"/>
        <v>1</v>
      </c>
      <c r="EL368" s="663" t="b">
        <f t="shared" si="315"/>
        <v>1</v>
      </c>
      <c r="EM368" s="663" t="b">
        <f t="shared" si="324"/>
        <v>0</v>
      </c>
      <c r="EN368" s="666" t="b">
        <f t="shared" si="316"/>
        <v>0</v>
      </c>
      <c r="EO368" s="401"/>
    </row>
    <row r="369" spans="1:145">
      <c r="A369" s="542" t="s">
        <v>758</v>
      </c>
      <c r="B369" s="543" t="s">
        <v>625</v>
      </c>
      <c r="C369" s="544">
        <v>199634</v>
      </c>
      <c r="D369" s="481">
        <v>9</v>
      </c>
      <c r="E369" s="414"/>
      <c r="F369" s="416"/>
      <c r="G369" s="416"/>
      <c r="H369" s="416"/>
      <c r="I369" s="417"/>
      <c r="J369" s="417"/>
      <c r="K369" s="419"/>
      <c r="L369" s="414"/>
      <c r="M369" s="416"/>
      <c r="N369" s="416"/>
      <c r="O369" s="448"/>
      <c r="P369" s="448"/>
      <c r="Q369" s="416"/>
      <c r="R369" s="416"/>
      <c r="S369" s="416"/>
      <c r="T369" s="416"/>
      <c r="U369" s="416"/>
      <c r="V369" s="417"/>
      <c r="W369" s="419"/>
      <c r="X369" s="414"/>
      <c r="Y369" s="416"/>
      <c r="Z369" s="416"/>
      <c r="AA369" s="448"/>
      <c r="AB369" s="448"/>
      <c r="AC369" s="416"/>
      <c r="AD369" s="416"/>
      <c r="AE369" s="416"/>
      <c r="AF369" s="416"/>
      <c r="AG369" s="416"/>
      <c r="AH369" s="417"/>
      <c r="AI369" s="419"/>
      <c r="AJ369" s="420" t="str">
        <f t="shared" si="327"/>
        <v xml:space="preserve"> </v>
      </c>
      <c r="AK369" s="421" t="str">
        <f t="shared" si="328"/>
        <v xml:space="preserve"> </v>
      </c>
      <c r="AL369" s="421" t="str">
        <f t="shared" si="329"/>
        <v xml:space="preserve"> </v>
      </c>
      <c r="AM369" s="421" t="str">
        <f t="shared" si="330"/>
        <v xml:space="preserve"> </v>
      </c>
      <c r="AN369" s="421" t="str">
        <f t="shared" si="331"/>
        <v xml:space="preserve"> </v>
      </c>
      <c r="AO369" s="421" t="str">
        <f t="shared" si="332"/>
        <v xml:space="preserve"> </v>
      </c>
      <c r="AP369" s="421" t="str">
        <f t="shared" si="333"/>
        <v xml:space="preserve"> </v>
      </c>
      <c r="AQ369" s="421" t="str">
        <f t="shared" si="334"/>
        <v xml:space="preserve"> </v>
      </c>
      <c r="AR369" s="421" t="str">
        <f t="shared" si="335"/>
        <v xml:space="preserve"> </v>
      </c>
      <c r="AS369" s="421" t="str">
        <f t="shared" si="336"/>
        <v xml:space="preserve"> </v>
      </c>
      <c r="AT369" s="421" t="str">
        <f t="shared" si="337"/>
        <v xml:space="preserve"> </v>
      </c>
      <c r="AU369" s="422" t="str">
        <f t="shared" si="338"/>
        <v xml:space="preserve"> </v>
      </c>
      <c r="AV369" s="423"/>
      <c r="AW369" s="417"/>
      <c r="AX369" s="419"/>
      <c r="AY369" s="414"/>
      <c r="AZ369" s="417"/>
      <c r="BA369" s="419"/>
      <c r="BB369" s="420" t="str">
        <f t="shared" si="339"/>
        <v xml:space="preserve"> </v>
      </c>
      <c r="BC369" s="421" t="str">
        <f t="shared" si="340"/>
        <v xml:space="preserve"> </v>
      </c>
      <c r="BD369" s="422" t="str">
        <f t="shared" si="341"/>
        <v xml:space="preserve"> </v>
      </c>
      <c r="BE369" s="176"/>
      <c r="BF369" s="417"/>
      <c r="BG369" s="419"/>
      <c r="BH369" s="178"/>
      <c r="BI369" s="417"/>
      <c r="BJ369" s="419"/>
      <c r="BK369" s="178"/>
      <c r="BL369" s="417"/>
      <c r="BM369" s="419"/>
      <c r="BN369" s="426" t="str">
        <f t="shared" si="317"/>
        <v/>
      </c>
      <c r="BO369" s="427" t="str">
        <f t="shared" si="318"/>
        <v/>
      </c>
      <c r="BP369" s="428" t="str">
        <f t="shared" si="319"/>
        <v/>
      </c>
      <c r="BQ369" s="178"/>
      <c r="BR369" s="417"/>
      <c r="BS369" s="419"/>
      <c r="BT369" s="198">
        <v>1361</v>
      </c>
      <c r="BU369" s="177">
        <v>1243</v>
      </c>
      <c r="BV369" s="177">
        <v>1563</v>
      </c>
      <c r="BW369" s="417">
        <v>1339</v>
      </c>
      <c r="BX369" s="417">
        <v>1653</v>
      </c>
      <c r="BY369" s="545">
        <v>1882</v>
      </c>
      <c r="BZ369" s="177">
        <v>422</v>
      </c>
      <c r="CA369" s="177">
        <v>435</v>
      </c>
      <c r="CB369" s="177">
        <v>361</v>
      </c>
      <c r="CC369" s="177">
        <v>383</v>
      </c>
      <c r="CD369" s="177">
        <v>405</v>
      </c>
      <c r="CE369" s="177">
        <v>284</v>
      </c>
      <c r="CF369" s="417">
        <v>532</v>
      </c>
      <c r="CG369" s="545">
        <v>570</v>
      </c>
      <c r="CH369" s="178"/>
      <c r="CI369" s="177"/>
      <c r="CJ369" s="177"/>
      <c r="CK369" s="177"/>
      <c r="CL369" s="177"/>
      <c r="CM369" s="177"/>
      <c r="CN369" s="417">
        <v>0</v>
      </c>
      <c r="CO369" s="545">
        <v>0</v>
      </c>
      <c r="CP369" s="421">
        <f t="shared" si="325"/>
        <v>422</v>
      </c>
      <c r="CQ369" s="421">
        <f t="shared" si="326"/>
        <v>435</v>
      </c>
      <c r="CR369" s="421">
        <f t="shared" si="342"/>
        <v>361</v>
      </c>
      <c r="CS369" s="421">
        <f t="shared" si="343"/>
        <v>383</v>
      </c>
      <c r="CT369" s="421">
        <f t="shared" si="344"/>
        <v>405</v>
      </c>
      <c r="CU369" s="421">
        <f t="shared" si="345"/>
        <v>284</v>
      </c>
      <c r="CV369" s="421">
        <f t="shared" si="346"/>
        <v>532</v>
      </c>
      <c r="CW369" s="429">
        <f t="shared" si="347"/>
        <v>570</v>
      </c>
      <c r="CX369" s="449">
        <v>190</v>
      </c>
      <c r="CY369" s="417">
        <v>218</v>
      </c>
      <c r="CZ369" s="545">
        <v>257</v>
      </c>
      <c r="DA369" s="546"/>
      <c r="DB369" s="547"/>
      <c r="DC369" s="419"/>
      <c r="DD369" s="430">
        <f t="shared" si="348"/>
        <v>94</v>
      </c>
      <c r="DE369" s="431">
        <f t="shared" si="349"/>
        <v>314</v>
      </c>
      <c r="DF369" s="428">
        <f t="shared" si="350"/>
        <v>313</v>
      </c>
      <c r="DG369" s="548">
        <v>69</v>
      </c>
      <c r="DH369" s="417">
        <v>76</v>
      </c>
      <c r="DI369" s="545">
        <v>54</v>
      </c>
      <c r="DJ369" s="546"/>
      <c r="DK369" s="549"/>
      <c r="DL369" s="419"/>
      <c r="DM369" s="550"/>
      <c r="DN369" s="417"/>
      <c r="DO369" s="545"/>
      <c r="DP369" s="430">
        <f t="shared" si="320"/>
        <v>314</v>
      </c>
      <c r="DQ369" s="431">
        <f t="shared" si="321"/>
        <v>329</v>
      </c>
      <c r="DR369" s="428">
        <f t="shared" si="322"/>
        <v>230</v>
      </c>
      <c r="DS369" s="546"/>
      <c r="DT369" s="549"/>
      <c r="DU369" s="197"/>
      <c r="DV369" s="410"/>
      <c r="DW369" s="669" t="b">
        <f t="shared" si="301"/>
        <v>0</v>
      </c>
      <c r="DX369" s="663" t="b">
        <f t="shared" si="302"/>
        <v>0</v>
      </c>
      <c r="DY369" s="666" t="b">
        <f t="shared" si="303"/>
        <v>1</v>
      </c>
      <c r="DZ369" s="663" t="b">
        <f t="shared" si="304"/>
        <v>0</v>
      </c>
      <c r="EA369" s="663" t="b">
        <f t="shared" si="305"/>
        <v>0</v>
      </c>
      <c r="EB369" s="666" t="b">
        <f t="shared" si="306"/>
        <v>1</v>
      </c>
      <c r="EC369" s="663" t="b">
        <f t="shared" si="307"/>
        <v>0</v>
      </c>
      <c r="ED369" s="663" t="b">
        <f t="shared" si="323"/>
        <v>0</v>
      </c>
      <c r="EE369" s="666" t="b">
        <f t="shared" si="308"/>
        <v>1</v>
      </c>
      <c r="EF369" s="665" t="b">
        <f t="shared" si="309"/>
        <v>1</v>
      </c>
      <c r="EG369" s="663" t="b">
        <f t="shared" si="310"/>
        <v>1</v>
      </c>
      <c r="EH369" s="666" t="b">
        <f t="shared" si="311"/>
        <v>1</v>
      </c>
      <c r="EI369" s="663" t="b">
        <f t="shared" si="312"/>
        <v>1</v>
      </c>
      <c r="EJ369" s="663" t="b">
        <f t="shared" si="313"/>
        <v>1</v>
      </c>
      <c r="EK369" s="666" t="b">
        <f t="shared" si="314"/>
        <v>1</v>
      </c>
      <c r="EL369" s="663" t="b">
        <f t="shared" si="315"/>
        <v>1</v>
      </c>
      <c r="EM369" s="663" t="b">
        <f t="shared" si="324"/>
        <v>0</v>
      </c>
      <c r="EN369" s="666" t="b">
        <f t="shared" si="316"/>
        <v>0</v>
      </c>
      <c r="EO369" s="401"/>
    </row>
    <row r="370" spans="1:145">
      <c r="A370" s="542" t="s">
        <v>758</v>
      </c>
      <c r="B370" s="543" t="s">
        <v>626</v>
      </c>
      <c r="C370" s="544">
        <v>197850</v>
      </c>
      <c r="D370" s="481">
        <v>9</v>
      </c>
      <c r="E370" s="414"/>
      <c r="F370" s="416"/>
      <c r="G370" s="416"/>
      <c r="H370" s="416"/>
      <c r="I370" s="417"/>
      <c r="J370" s="417"/>
      <c r="K370" s="419"/>
      <c r="L370" s="414"/>
      <c r="M370" s="416"/>
      <c r="N370" s="416"/>
      <c r="O370" s="448"/>
      <c r="P370" s="448"/>
      <c r="Q370" s="416"/>
      <c r="R370" s="416"/>
      <c r="S370" s="416"/>
      <c r="T370" s="416"/>
      <c r="U370" s="416"/>
      <c r="V370" s="417"/>
      <c r="W370" s="419"/>
      <c r="X370" s="414"/>
      <c r="Y370" s="416"/>
      <c r="Z370" s="416"/>
      <c r="AA370" s="448"/>
      <c r="AB370" s="448"/>
      <c r="AC370" s="416"/>
      <c r="AD370" s="416"/>
      <c r="AE370" s="416"/>
      <c r="AF370" s="416"/>
      <c r="AG370" s="416"/>
      <c r="AH370" s="417"/>
      <c r="AI370" s="419"/>
      <c r="AJ370" s="420" t="str">
        <f t="shared" si="327"/>
        <v xml:space="preserve"> </v>
      </c>
      <c r="AK370" s="421" t="str">
        <f t="shared" si="328"/>
        <v xml:space="preserve"> </v>
      </c>
      <c r="AL370" s="421" t="str">
        <f t="shared" si="329"/>
        <v xml:space="preserve"> </v>
      </c>
      <c r="AM370" s="421" t="str">
        <f t="shared" si="330"/>
        <v xml:space="preserve"> </v>
      </c>
      <c r="AN370" s="421" t="str">
        <f t="shared" si="331"/>
        <v xml:space="preserve"> </v>
      </c>
      <c r="AO370" s="421" t="str">
        <f t="shared" si="332"/>
        <v xml:space="preserve"> </v>
      </c>
      <c r="AP370" s="421" t="str">
        <f t="shared" si="333"/>
        <v xml:space="preserve"> </v>
      </c>
      <c r="AQ370" s="421" t="str">
        <f t="shared" si="334"/>
        <v xml:space="preserve"> </v>
      </c>
      <c r="AR370" s="421" t="str">
        <f t="shared" si="335"/>
        <v xml:space="preserve"> </v>
      </c>
      <c r="AS370" s="421" t="str">
        <f t="shared" si="336"/>
        <v xml:space="preserve"> </v>
      </c>
      <c r="AT370" s="421" t="str">
        <f t="shared" si="337"/>
        <v xml:space="preserve"> </v>
      </c>
      <c r="AU370" s="422" t="str">
        <f t="shared" si="338"/>
        <v xml:space="preserve"> </v>
      </c>
      <c r="AV370" s="423"/>
      <c r="AW370" s="417"/>
      <c r="AX370" s="419"/>
      <c r="AY370" s="414"/>
      <c r="AZ370" s="417"/>
      <c r="BA370" s="419"/>
      <c r="BB370" s="420" t="str">
        <f t="shared" si="339"/>
        <v xml:space="preserve"> </v>
      </c>
      <c r="BC370" s="421" t="str">
        <f t="shared" si="340"/>
        <v xml:space="preserve"> </v>
      </c>
      <c r="BD370" s="422" t="str">
        <f t="shared" si="341"/>
        <v xml:space="preserve"> </v>
      </c>
      <c r="BE370" s="176"/>
      <c r="BF370" s="417"/>
      <c r="BG370" s="419"/>
      <c r="BH370" s="178"/>
      <c r="BI370" s="417"/>
      <c r="BJ370" s="419"/>
      <c r="BK370" s="178"/>
      <c r="BL370" s="417"/>
      <c r="BM370" s="419"/>
      <c r="BN370" s="426" t="str">
        <f t="shared" si="317"/>
        <v/>
      </c>
      <c r="BO370" s="427" t="str">
        <f t="shared" si="318"/>
        <v/>
      </c>
      <c r="BP370" s="428" t="str">
        <f t="shared" si="319"/>
        <v/>
      </c>
      <c r="BQ370" s="178"/>
      <c r="BR370" s="417"/>
      <c r="BS370" s="419"/>
      <c r="BT370" s="198">
        <v>506</v>
      </c>
      <c r="BU370" s="177">
        <v>802</v>
      </c>
      <c r="BV370" s="177">
        <v>829</v>
      </c>
      <c r="BW370" s="417">
        <v>881</v>
      </c>
      <c r="BX370" s="417">
        <v>528</v>
      </c>
      <c r="BY370" s="545">
        <v>876</v>
      </c>
      <c r="BZ370" s="177">
        <v>250</v>
      </c>
      <c r="CA370" s="177">
        <v>186</v>
      </c>
      <c r="CB370" s="177">
        <v>134</v>
      </c>
      <c r="CC370" s="177">
        <v>176</v>
      </c>
      <c r="CD370" s="177">
        <v>150</v>
      </c>
      <c r="CE370" s="177">
        <v>186</v>
      </c>
      <c r="CF370" s="417">
        <v>138</v>
      </c>
      <c r="CG370" s="545">
        <v>165</v>
      </c>
      <c r="CH370" s="178"/>
      <c r="CI370" s="177"/>
      <c r="CJ370" s="177"/>
      <c r="CK370" s="177"/>
      <c r="CL370" s="177"/>
      <c r="CM370" s="177"/>
      <c r="CN370" s="417">
        <v>0</v>
      </c>
      <c r="CO370" s="545">
        <v>0</v>
      </c>
      <c r="CP370" s="421">
        <f t="shared" si="325"/>
        <v>250</v>
      </c>
      <c r="CQ370" s="421">
        <f t="shared" si="326"/>
        <v>186</v>
      </c>
      <c r="CR370" s="421">
        <f t="shared" si="342"/>
        <v>134</v>
      </c>
      <c r="CS370" s="421">
        <f t="shared" si="343"/>
        <v>176</v>
      </c>
      <c r="CT370" s="421">
        <f t="shared" si="344"/>
        <v>150</v>
      </c>
      <c r="CU370" s="421">
        <f t="shared" si="345"/>
        <v>186</v>
      </c>
      <c r="CV370" s="421">
        <f t="shared" si="346"/>
        <v>138</v>
      </c>
      <c r="CW370" s="429">
        <f t="shared" si="347"/>
        <v>165</v>
      </c>
      <c r="CX370" s="449">
        <v>87</v>
      </c>
      <c r="CY370" s="417">
        <v>101</v>
      </c>
      <c r="CZ370" s="545">
        <v>109</v>
      </c>
      <c r="DA370" s="546"/>
      <c r="DB370" s="547"/>
      <c r="DC370" s="419"/>
      <c r="DD370" s="430">
        <f t="shared" si="348"/>
        <v>99</v>
      </c>
      <c r="DE370" s="431">
        <f t="shared" si="349"/>
        <v>37</v>
      </c>
      <c r="DF370" s="428">
        <f t="shared" si="350"/>
        <v>56</v>
      </c>
      <c r="DG370" s="548">
        <v>35</v>
      </c>
      <c r="DH370" s="417">
        <v>29</v>
      </c>
      <c r="DI370" s="545">
        <v>36</v>
      </c>
      <c r="DJ370" s="546"/>
      <c r="DK370" s="549"/>
      <c r="DL370" s="419"/>
      <c r="DM370" s="550">
        <v>29</v>
      </c>
      <c r="DN370" s="417">
        <v>28</v>
      </c>
      <c r="DO370" s="545">
        <v>26</v>
      </c>
      <c r="DP370" s="430">
        <f t="shared" si="320"/>
        <v>112</v>
      </c>
      <c r="DQ370" s="431">
        <f t="shared" si="321"/>
        <v>93</v>
      </c>
      <c r="DR370" s="428">
        <f t="shared" si="322"/>
        <v>124</v>
      </c>
      <c r="DS370" s="546"/>
      <c r="DT370" s="549"/>
      <c r="DU370" s="197"/>
      <c r="DV370" s="410"/>
      <c r="DW370" s="669" t="b">
        <f t="shared" si="301"/>
        <v>0</v>
      </c>
      <c r="DX370" s="663" t="b">
        <f t="shared" si="302"/>
        <v>0</v>
      </c>
      <c r="DY370" s="666" t="b">
        <f t="shared" si="303"/>
        <v>1</v>
      </c>
      <c r="DZ370" s="663" t="b">
        <f t="shared" si="304"/>
        <v>0</v>
      </c>
      <c r="EA370" s="663" t="b">
        <f t="shared" si="305"/>
        <v>0</v>
      </c>
      <c r="EB370" s="666" t="b">
        <f t="shared" si="306"/>
        <v>1</v>
      </c>
      <c r="EC370" s="663" t="b">
        <f t="shared" si="307"/>
        <v>0</v>
      </c>
      <c r="ED370" s="663" t="b">
        <f t="shared" si="323"/>
        <v>0</v>
      </c>
      <c r="EE370" s="666" t="b">
        <f t="shared" si="308"/>
        <v>1</v>
      </c>
      <c r="EF370" s="665" t="b">
        <f t="shared" si="309"/>
        <v>1</v>
      </c>
      <c r="EG370" s="663" t="b">
        <f t="shared" si="310"/>
        <v>1</v>
      </c>
      <c r="EH370" s="666" t="b">
        <f t="shared" si="311"/>
        <v>1</v>
      </c>
      <c r="EI370" s="663" t="b">
        <f t="shared" si="312"/>
        <v>1</v>
      </c>
      <c r="EJ370" s="663" t="b">
        <f t="shared" si="313"/>
        <v>1</v>
      </c>
      <c r="EK370" s="666" t="b">
        <f t="shared" si="314"/>
        <v>1</v>
      </c>
      <c r="EL370" s="663" t="b">
        <f t="shared" si="315"/>
        <v>1</v>
      </c>
      <c r="EM370" s="663" t="b">
        <f t="shared" si="324"/>
        <v>0</v>
      </c>
      <c r="EN370" s="666" t="b">
        <f t="shared" si="316"/>
        <v>0</v>
      </c>
      <c r="EO370" s="401"/>
    </row>
    <row r="371" spans="1:145">
      <c r="A371" s="542" t="s">
        <v>758</v>
      </c>
      <c r="B371" s="543" t="s">
        <v>627</v>
      </c>
      <c r="C371" s="544">
        <v>199722</v>
      </c>
      <c r="D371" s="481">
        <v>9</v>
      </c>
      <c r="E371" s="414"/>
      <c r="F371" s="416"/>
      <c r="G371" s="416"/>
      <c r="H371" s="416"/>
      <c r="I371" s="417"/>
      <c r="J371" s="417"/>
      <c r="K371" s="419"/>
      <c r="L371" s="414"/>
      <c r="M371" s="416"/>
      <c r="N371" s="416"/>
      <c r="O371" s="448"/>
      <c r="P371" s="448"/>
      <c r="Q371" s="416"/>
      <c r="R371" s="416"/>
      <c r="S371" s="416"/>
      <c r="T371" s="416"/>
      <c r="U371" s="416"/>
      <c r="V371" s="417"/>
      <c r="W371" s="419"/>
      <c r="X371" s="414"/>
      <c r="Y371" s="416"/>
      <c r="Z371" s="416"/>
      <c r="AA371" s="448"/>
      <c r="AB371" s="448"/>
      <c r="AC371" s="416"/>
      <c r="AD371" s="416"/>
      <c r="AE371" s="416"/>
      <c r="AF371" s="416"/>
      <c r="AG371" s="416"/>
      <c r="AH371" s="417"/>
      <c r="AI371" s="419"/>
      <c r="AJ371" s="420" t="str">
        <f t="shared" si="327"/>
        <v xml:space="preserve"> </v>
      </c>
      <c r="AK371" s="421" t="str">
        <f t="shared" si="328"/>
        <v xml:space="preserve"> </v>
      </c>
      <c r="AL371" s="421" t="str">
        <f t="shared" si="329"/>
        <v xml:space="preserve"> </v>
      </c>
      <c r="AM371" s="421" t="str">
        <f t="shared" si="330"/>
        <v xml:space="preserve"> </v>
      </c>
      <c r="AN371" s="421" t="str">
        <f t="shared" si="331"/>
        <v xml:space="preserve"> </v>
      </c>
      <c r="AO371" s="421" t="str">
        <f t="shared" si="332"/>
        <v xml:space="preserve"> </v>
      </c>
      <c r="AP371" s="421" t="str">
        <f t="shared" si="333"/>
        <v xml:space="preserve"> </v>
      </c>
      <c r="AQ371" s="421" t="str">
        <f t="shared" si="334"/>
        <v xml:space="preserve"> </v>
      </c>
      <c r="AR371" s="421" t="str">
        <f t="shared" si="335"/>
        <v xml:space="preserve"> </v>
      </c>
      <c r="AS371" s="421" t="str">
        <f t="shared" si="336"/>
        <v xml:space="preserve"> </v>
      </c>
      <c r="AT371" s="421" t="str">
        <f t="shared" si="337"/>
        <v xml:space="preserve"> </v>
      </c>
      <c r="AU371" s="422" t="str">
        <f t="shared" si="338"/>
        <v xml:space="preserve"> </v>
      </c>
      <c r="AV371" s="423"/>
      <c r="AW371" s="417"/>
      <c r="AX371" s="419"/>
      <c r="AY371" s="414"/>
      <c r="AZ371" s="417"/>
      <c r="BA371" s="419"/>
      <c r="BB371" s="420" t="str">
        <f t="shared" si="339"/>
        <v xml:space="preserve"> </v>
      </c>
      <c r="BC371" s="421" t="str">
        <f t="shared" si="340"/>
        <v xml:space="preserve"> </v>
      </c>
      <c r="BD371" s="422" t="str">
        <f t="shared" si="341"/>
        <v xml:space="preserve"> </v>
      </c>
      <c r="BE371" s="176"/>
      <c r="BF371" s="417"/>
      <c r="BG371" s="419"/>
      <c r="BH371" s="178"/>
      <c r="BI371" s="417"/>
      <c r="BJ371" s="419"/>
      <c r="BK371" s="178"/>
      <c r="BL371" s="417"/>
      <c r="BM371" s="419"/>
      <c r="BN371" s="426" t="str">
        <f t="shared" si="317"/>
        <v/>
      </c>
      <c r="BO371" s="427" t="str">
        <f t="shared" si="318"/>
        <v/>
      </c>
      <c r="BP371" s="428" t="str">
        <f t="shared" si="319"/>
        <v/>
      </c>
      <c r="BQ371" s="178"/>
      <c r="BR371" s="417"/>
      <c r="BS371" s="419"/>
      <c r="BT371" s="198">
        <v>350</v>
      </c>
      <c r="BU371" s="177">
        <v>514</v>
      </c>
      <c r="BV371" s="177">
        <v>342</v>
      </c>
      <c r="BW371" s="417">
        <v>464</v>
      </c>
      <c r="BX371" s="417">
        <v>651</v>
      </c>
      <c r="BY371" s="545">
        <v>641</v>
      </c>
      <c r="BZ371" s="177">
        <v>227</v>
      </c>
      <c r="CA371" s="177">
        <v>190</v>
      </c>
      <c r="CB371" s="177">
        <v>160</v>
      </c>
      <c r="CC371" s="177">
        <v>198</v>
      </c>
      <c r="CD371" s="177">
        <v>178</v>
      </c>
      <c r="CE371" s="177">
        <v>238</v>
      </c>
      <c r="CF371" s="417">
        <v>260</v>
      </c>
      <c r="CG371" s="545">
        <v>241</v>
      </c>
      <c r="CH371" s="178"/>
      <c r="CI371" s="177"/>
      <c r="CJ371" s="177"/>
      <c r="CK371" s="177"/>
      <c r="CL371" s="177"/>
      <c r="CM371" s="177"/>
      <c r="CN371" s="417">
        <v>0</v>
      </c>
      <c r="CO371" s="545">
        <v>0</v>
      </c>
      <c r="CP371" s="421">
        <f t="shared" si="325"/>
        <v>227</v>
      </c>
      <c r="CQ371" s="421">
        <f t="shared" si="326"/>
        <v>190</v>
      </c>
      <c r="CR371" s="421">
        <f t="shared" si="342"/>
        <v>160</v>
      </c>
      <c r="CS371" s="421">
        <f t="shared" si="343"/>
        <v>198</v>
      </c>
      <c r="CT371" s="421">
        <f t="shared" si="344"/>
        <v>178</v>
      </c>
      <c r="CU371" s="421">
        <f t="shared" si="345"/>
        <v>238</v>
      </c>
      <c r="CV371" s="421">
        <f t="shared" si="346"/>
        <v>260</v>
      </c>
      <c r="CW371" s="429">
        <f t="shared" si="347"/>
        <v>241</v>
      </c>
      <c r="CX371" s="449">
        <v>124</v>
      </c>
      <c r="CY371" s="417">
        <v>66</v>
      </c>
      <c r="CZ371" s="545">
        <v>124</v>
      </c>
      <c r="DA371" s="546"/>
      <c r="DB371" s="547"/>
      <c r="DC371" s="419"/>
      <c r="DD371" s="430">
        <f t="shared" si="348"/>
        <v>114</v>
      </c>
      <c r="DE371" s="431">
        <f t="shared" si="349"/>
        <v>194</v>
      </c>
      <c r="DF371" s="428">
        <f t="shared" si="350"/>
        <v>117</v>
      </c>
      <c r="DG371" s="548">
        <v>54</v>
      </c>
      <c r="DH371" s="417">
        <v>77</v>
      </c>
      <c r="DI371" s="545">
        <v>108</v>
      </c>
      <c r="DJ371" s="546"/>
      <c r="DK371" s="549"/>
      <c r="DL371" s="419"/>
      <c r="DM371" s="550"/>
      <c r="DN371" s="417"/>
      <c r="DO371" s="545"/>
      <c r="DP371" s="430">
        <f t="shared" si="320"/>
        <v>144</v>
      </c>
      <c r="DQ371" s="431">
        <f t="shared" si="321"/>
        <v>101</v>
      </c>
      <c r="DR371" s="428">
        <f t="shared" si="322"/>
        <v>130</v>
      </c>
      <c r="DS371" s="546"/>
      <c r="DT371" s="549"/>
      <c r="DU371" s="197"/>
      <c r="DV371" s="410"/>
      <c r="DW371" s="669" t="b">
        <f t="shared" si="301"/>
        <v>0</v>
      </c>
      <c r="DX371" s="663" t="b">
        <f t="shared" si="302"/>
        <v>0</v>
      </c>
      <c r="DY371" s="666" t="b">
        <f t="shared" si="303"/>
        <v>1</v>
      </c>
      <c r="DZ371" s="663" t="b">
        <f t="shared" si="304"/>
        <v>0</v>
      </c>
      <c r="EA371" s="663" t="b">
        <f t="shared" si="305"/>
        <v>0</v>
      </c>
      <c r="EB371" s="666" t="b">
        <f t="shared" si="306"/>
        <v>1</v>
      </c>
      <c r="EC371" s="663" t="b">
        <f t="shared" si="307"/>
        <v>0</v>
      </c>
      <c r="ED371" s="663" t="b">
        <f t="shared" si="323"/>
        <v>0</v>
      </c>
      <c r="EE371" s="666" t="b">
        <f t="shared" si="308"/>
        <v>1</v>
      </c>
      <c r="EF371" s="665" t="b">
        <f t="shared" si="309"/>
        <v>1</v>
      </c>
      <c r="EG371" s="663" t="b">
        <f t="shared" si="310"/>
        <v>1</v>
      </c>
      <c r="EH371" s="666" t="b">
        <f t="shared" si="311"/>
        <v>1</v>
      </c>
      <c r="EI371" s="663" t="b">
        <f t="shared" si="312"/>
        <v>1</v>
      </c>
      <c r="EJ371" s="663" t="b">
        <f t="shared" si="313"/>
        <v>1</v>
      </c>
      <c r="EK371" s="666" t="b">
        <f t="shared" si="314"/>
        <v>1</v>
      </c>
      <c r="EL371" s="663" t="b">
        <f t="shared" si="315"/>
        <v>1</v>
      </c>
      <c r="EM371" s="663" t="b">
        <f t="shared" si="324"/>
        <v>0</v>
      </c>
      <c r="EN371" s="666" t="b">
        <f t="shared" si="316"/>
        <v>0</v>
      </c>
      <c r="EO371" s="401"/>
    </row>
    <row r="372" spans="1:145">
      <c r="A372" s="542" t="s">
        <v>758</v>
      </c>
      <c r="B372" s="543" t="s">
        <v>628</v>
      </c>
      <c r="C372" s="544">
        <v>199731</v>
      </c>
      <c r="D372" s="481">
        <v>9</v>
      </c>
      <c r="E372" s="414"/>
      <c r="F372" s="416"/>
      <c r="G372" s="416"/>
      <c r="H372" s="416"/>
      <c r="I372" s="417"/>
      <c r="J372" s="417"/>
      <c r="K372" s="419"/>
      <c r="L372" s="414"/>
      <c r="M372" s="416"/>
      <c r="N372" s="416"/>
      <c r="O372" s="448"/>
      <c r="P372" s="448"/>
      <c r="Q372" s="416"/>
      <c r="R372" s="416"/>
      <c r="S372" s="416"/>
      <c r="T372" s="416"/>
      <c r="U372" s="416"/>
      <c r="V372" s="417"/>
      <c r="W372" s="419"/>
      <c r="X372" s="414"/>
      <c r="Y372" s="416"/>
      <c r="Z372" s="416"/>
      <c r="AA372" s="448"/>
      <c r="AB372" s="448"/>
      <c r="AC372" s="416"/>
      <c r="AD372" s="416"/>
      <c r="AE372" s="416"/>
      <c r="AF372" s="416"/>
      <c r="AG372" s="416"/>
      <c r="AH372" s="417"/>
      <c r="AI372" s="419"/>
      <c r="AJ372" s="420" t="str">
        <f t="shared" si="327"/>
        <v xml:space="preserve"> </v>
      </c>
      <c r="AK372" s="421" t="str">
        <f t="shared" si="328"/>
        <v xml:space="preserve"> </v>
      </c>
      <c r="AL372" s="421" t="str">
        <f t="shared" si="329"/>
        <v xml:space="preserve"> </v>
      </c>
      <c r="AM372" s="421" t="str">
        <f t="shared" si="330"/>
        <v xml:space="preserve"> </v>
      </c>
      <c r="AN372" s="421" t="str">
        <f t="shared" si="331"/>
        <v xml:space="preserve"> </v>
      </c>
      <c r="AO372" s="421" t="str">
        <f t="shared" si="332"/>
        <v xml:space="preserve"> </v>
      </c>
      <c r="AP372" s="421" t="str">
        <f t="shared" si="333"/>
        <v xml:space="preserve"> </v>
      </c>
      <c r="AQ372" s="421" t="str">
        <f t="shared" si="334"/>
        <v xml:space="preserve"> </v>
      </c>
      <c r="AR372" s="421" t="str">
        <f t="shared" si="335"/>
        <v xml:space="preserve"> </v>
      </c>
      <c r="AS372" s="421" t="str">
        <f t="shared" si="336"/>
        <v xml:space="preserve"> </v>
      </c>
      <c r="AT372" s="421" t="str">
        <f t="shared" si="337"/>
        <v xml:space="preserve"> </v>
      </c>
      <c r="AU372" s="422" t="str">
        <f t="shared" si="338"/>
        <v xml:space="preserve"> </v>
      </c>
      <c r="AV372" s="423"/>
      <c r="AW372" s="417"/>
      <c r="AX372" s="419"/>
      <c r="AY372" s="414"/>
      <c r="AZ372" s="417"/>
      <c r="BA372" s="419"/>
      <c r="BB372" s="420" t="str">
        <f t="shared" si="339"/>
        <v xml:space="preserve"> </v>
      </c>
      <c r="BC372" s="421" t="str">
        <f t="shared" si="340"/>
        <v xml:space="preserve"> </v>
      </c>
      <c r="BD372" s="422" t="str">
        <f t="shared" si="341"/>
        <v xml:space="preserve"> </v>
      </c>
      <c r="BE372" s="176"/>
      <c r="BF372" s="417"/>
      <c r="BG372" s="419"/>
      <c r="BH372" s="178"/>
      <c r="BI372" s="417"/>
      <c r="BJ372" s="419"/>
      <c r="BK372" s="178"/>
      <c r="BL372" s="417"/>
      <c r="BM372" s="419"/>
      <c r="BN372" s="426" t="str">
        <f t="shared" si="317"/>
        <v/>
      </c>
      <c r="BO372" s="427" t="str">
        <f t="shared" si="318"/>
        <v/>
      </c>
      <c r="BP372" s="428" t="str">
        <f t="shared" si="319"/>
        <v/>
      </c>
      <c r="BQ372" s="178"/>
      <c r="BR372" s="417"/>
      <c r="BS372" s="419"/>
      <c r="BT372" s="198">
        <v>659</v>
      </c>
      <c r="BU372" s="177">
        <v>780</v>
      </c>
      <c r="BV372" s="177">
        <v>742</v>
      </c>
      <c r="BW372" s="417">
        <v>903</v>
      </c>
      <c r="BX372" s="417">
        <v>890</v>
      </c>
      <c r="BY372" s="545">
        <v>1237</v>
      </c>
      <c r="BZ372" s="177">
        <v>143</v>
      </c>
      <c r="CA372" s="177">
        <v>118</v>
      </c>
      <c r="CB372" s="177">
        <v>174</v>
      </c>
      <c r="CC372" s="177">
        <v>157</v>
      </c>
      <c r="CD372" s="177">
        <v>175</v>
      </c>
      <c r="CE372" s="177">
        <v>167</v>
      </c>
      <c r="CF372" s="417">
        <v>176</v>
      </c>
      <c r="CG372" s="545">
        <v>229</v>
      </c>
      <c r="CH372" s="178"/>
      <c r="CI372" s="177"/>
      <c r="CJ372" s="177"/>
      <c r="CK372" s="177"/>
      <c r="CL372" s="177"/>
      <c r="CM372" s="177"/>
      <c r="CN372" s="417">
        <v>0</v>
      </c>
      <c r="CO372" s="545">
        <v>0</v>
      </c>
      <c r="CP372" s="421">
        <f t="shared" si="325"/>
        <v>143</v>
      </c>
      <c r="CQ372" s="421">
        <f t="shared" si="326"/>
        <v>118</v>
      </c>
      <c r="CR372" s="421">
        <f t="shared" si="342"/>
        <v>174</v>
      </c>
      <c r="CS372" s="421">
        <f t="shared" si="343"/>
        <v>157</v>
      </c>
      <c r="CT372" s="421">
        <f t="shared" si="344"/>
        <v>175</v>
      </c>
      <c r="CU372" s="421">
        <f t="shared" si="345"/>
        <v>167</v>
      </c>
      <c r="CV372" s="421">
        <f t="shared" si="346"/>
        <v>176</v>
      </c>
      <c r="CW372" s="429">
        <f t="shared" si="347"/>
        <v>229</v>
      </c>
      <c r="CX372" s="449">
        <v>82</v>
      </c>
      <c r="CY372" s="417">
        <v>64</v>
      </c>
      <c r="CZ372" s="545">
        <v>80</v>
      </c>
      <c r="DA372" s="546"/>
      <c r="DB372" s="547"/>
      <c r="DC372" s="419"/>
      <c r="DD372" s="430">
        <f t="shared" si="348"/>
        <v>85</v>
      </c>
      <c r="DE372" s="431">
        <f t="shared" si="349"/>
        <v>112</v>
      </c>
      <c r="DF372" s="428">
        <f t="shared" si="350"/>
        <v>149</v>
      </c>
      <c r="DG372" s="548">
        <v>43</v>
      </c>
      <c r="DH372" s="417">
        <v>21</v>
      </c>
      <c r="DI372" s="545">
        <v>23</v>
      </c>
      <c r="DJ372" s="546"/>
      <c r="DK372" s="549"/>
      <c r="DL372" s="419"/>
      <c r="DM372" s="550"/>
      <c r="DN372" s="417"/>
      <c r="DO372" s="545"/>
      <c r="DP372" s="430">
        <f t="shared" si="320"/>
        <v>114</v>
      </c>
      <c r="DQ372" s="431">
        <f t="shared" si="321"/>
        <v>154</v>
      </c>
      <c r="DR372" s="428">
        <f t="shared" si="322"/>
        <v>144</v>
      </c>
      <c r="DS372" s="546"/>
      <c r="DT372" s="549"/>
      <c r="DU372" s="197"/>
      <c r="DV372" s="410"/>
      <c r="DW372" s="669" t="b">
        <f t="shared" si="301"/>
        <v>0</v>
      </c>
      <c r="DX372" s="663" t="b">
        <f t="shared" si="302"/>
        <v>0</v>
      </c>
      <c r="DY372" s="666" t="b">
        <f t="shared" si="303"/>
        <v>1</v>
      </c>
      <c r="DZ372" s="663" t="b">
        <f t="shared" si="304"/>
        <v>0</v>
      </c>
      <c r="EA372" s="663" t="b">
        <f t="shared" si="305"/>
        <v>0</v>
      </c>
      <c r="EB372" s="666" t="b">
        <f t="shared" si="306"/>
        <v>1</v>
      </c>
      <c r="EC372" s="663" t="b">
        <f t="shared" si="307"/>
        <v>0</v>
      </c>
      <c r="ED372" s="663" t="b">
        <f t="shared" si="323"/>
        <v>0</v>
      </c>
      <c r="EE372" s="666" t="b">
        <f t="shared" si="308"/>
        <v>1</v>
      </c>
      <c r="EF372" s="665" t="b">
        <f t="shared" si="309"/>
        <v>1</v>
      </c>
      <c r="EG372" s="663" t="b">
        <f t="shared" si="310"/>
        <v>1</v>
      </c>
      <c r="EH372" s="666" t="b">
        <f t="shared" si="311"/>
        <v>1</v>
      </c>
      <c r="EI372" s="663" t="b">
        <f t="shared" si="312"/>
        <v>1</v>
      </c>
      <c r="EJ372" s="663" t="b">
        <f t="shared" si="313"/>
        <v>1</v>
      </c>
      <c r="EK372" s="666" t="b">
        <f t="shared" si="314"/>
        <v>1</v>
      </c>
      <c r="EL372" s="663" t="b">
        <f t="shared" si="315"/>
        <v>1</v>
      </c>
      <c r="EM372" s="663" t="b">
        <f t="shared" si="324"/>
        <v>0</v>
      </c>
      <c r="EN372" s="666" t="b">
        <f t="shared" si="316"/>
        <v>0</v>
      </c>
      <c r="EO372" s="401"/>
    </row>
    <row r="373" spans="1:145">
      <c r="A373" s="542" t="s">
        <v>758</v>
      </c>
      <c r="B373" s="543" t="s">
        <v>629</v>
      </c>
      <c r="C373" s="544">
        <v>199740</v>
      </c>
      <c r="D373" s="481">
        <v>9</v>
      </c>
      <c r="E373" s="414"/>
      <c r="F373" s="416"/>
      <c r="G373" s="416"/>
      <c r="H373" s="416"/>
      <c r="I373" s="417"/>
      <c r="J373" s="417"/>
      <c r="K373" s="419"/>
      <c r="L373" s="414"/>
      <c r="M373" s="416"/>
      <c r="N373" s="416"/>
      <c r="O373" s="448"/>
      <c r="P373" s="448"/>
      <c r="Q373" s="416"/>
      <c r="R373" s="416"/>
      <c r="S373" s="416"/>
      <c r="T373" s="416"/>
      <c r="U373" s="416"/>
      <c r="V373" s="417"/>
      <c r="W373" s="419"/>
      <c r="X373" s="414"/>
      <c r="Y373" s="416"/>
      <c r="Z373" s="416"/>
      <c r="AA373" s="448"/>
      <c r="AB373" s="448"/>
      <c r="AC373" s="416"/>
      <c r="AD373" s="416"/>
      <c r="AE373" s="416"/>
      <c r="AF373" s="416"/>
      <c r="AG373" s="416"/>
      <c r="AH373" s="417"/>
      <c r="AI373" s="419"/>
      <c r="AJ373" s="420" t="str">
        <f t="shared" si="327"/>
        <v xml:space="preserve"> </v>
      </c>
      <c r="AK373" s="421" t="str">
        <f t="shared" si="328"/>
        <v xml:space="preserve"> </v>
      </c>
      <c r="AL373" s="421" t="str">
        <f t="shared" si="329"/>
        <v xml:space="preserve"> </v>
      </c>
      <c r="AM373" s="421" t="str">
        <f t="shared" si="330"/>
        <v xml:space="preserve"> </v>
      </c>
      <c r="AN373" s="421" t="str">
        <f t="shared" si="331"/>
        <v xml:space="preserve"> </v>
      </c>
      <c r="AO373" s="421" t="str">
        <f t="shared" si="332"/>
        <v xml:space="preserve"> </v>
      </c>
      <c r="AP373" s="421" t="str">
        <f t="shared" si="333"/>
        <v xml:space="preserve"> </v>
      </c>
      <c r="AQ373" s="421" t="str">
        <f t="shared" si="334"/>
        <v xml:space="preserve"> </v>
      </c>
      <c r="AR373" s="421" t="str">
        <f t="shared" si="335"/>
        <v xml:space="preserve"> </v>
      </c>
      <c r="AS373" s="421" t="str">
        <f t="shared" si="336"/>
        <v xml:space="preserve"> </v>
      </c>
      <c r="AT373" s="421" t="str">
        <f t="shared" si="337"/>
        <v xml:space="preserve"> </v>
      </c>
      <c r="AU373" s="422" t="str">
        <f t="shared" si="338"/>
        <v xml:space="preserve"> </v>
      </c>
      <c r="AV373" s="423"/>
      <c r="AW373" s="417"/>
      <c r="AX373" s="419"/>
      <c r="AY373" s="414"/>
      <c r="AZ373" s="417"/>
      <c r="BA373" s="419"/>
      <c r="BB373" s="420" t="str">
        <f t="shared" si="339"/>
        <v xml:space="preserve"> </v>
      </c>
      <c r="BC373" s="421" t="str">
        <f t="shared" si="340"/>
        <v xml:space="preserve"> </v>
      </c>
      <c r="BD373" s="422" t="str">
        <f t="shared" si="341"/>
        <v xml:space="preserve"> </v>
      </c>
      <c r="BE373" s="176"/>
      <c r="BF373" s="417"/>
      <c r="BG373" s="419"/>
      <c r="BH373" s="178"/>
      <c r="BI373" s="417"/>
      <c r="BJ373" s="419"/>
      <c r="BK373" s="178"/>
      <c r="BL373" s="417"/>
      <c r="BM373" s="419"/>
      <c r="BN373" s="426" t="str">
        <f t="shared" si="317"/>
        <v/>
      </c>
      <c r="BO373" s="427" t="str">
        <f t="shared" si="318"/>
        <v/>
      </c>
      <c r="BP373" s="428" t="str">
        <f t="shared" si="319"/>
        <v/>
      </c>
      <c r="BQ373" s="178"/>
      <c r="BR373" s="417"/>
      <c r="BS373" s="419"/>
      <c r="BT373" s="198">
        <v>630</v>
      </c>
      <c r="BU373" s="177">
        <v>350</v>
      </c>
      <c r="BV373" s="177">
        <v>791</v>
      </c>
      <c r="BW373" s="417">
        <v>1173</v>
      </c>
      <c r="BX373" s="417">
        <v>1196</v>
      </c>
      <c r="BY373" s="545">
        <v>1434</v>
      </c>
      <c r="BZ373" s="177">
        <v>116</v>
      </c>
      <c r="CA373" s="177">
        <v>171</v>
      </c>
      <c r="CB373" s="177">
        <v>218</v>
      </c>
      <c r="CC373" s="177">
        <v>181</v>
      </c>
      <c r="CD373" s="177">
        <v>236</v>
      </c>
      <c r="CE373" s="177">
        <v>237</v>
      </c>
      <c r="CF373" s="417">
        <v>203</v>
      </c>
      <c r="CG373" s="545">
        <v>243</v>
      </c>
      <c r="CH373" s="178"/>
      <c r="CI373" s="177"/>
      <c r="CJ373" s="177"/>
      <c r="CK373" s="177"/>
      <c r="CL373" s="177"/>
      <c r="CM373" s="177"/>
      <c r="CN373" s="417">
        <v>0</v>
      </c>
      <c r="CO373" s="545">
        <v>0</v>
      </c>
      <c r="CP373" s="421">
        <f t="shared" si="325"/>
        <v>116</v>
      </c>
      <c r="CQ373" s="421">
        <f t="shared" si="326"/>
        <v>171</v>
      </c>
      <c r="CR373" s="421">
        <f t="shared" si="342"/>
        <v>218</v>
      </c>
      <c r="CS373" s="421">
        <f t="shared" si="343"/>
        <v>181</v>
      </c>
      <c r="CT373" s="421">
        <f t="shared" si="344"/>
        <v>236</v>
      </c>
      <c r="CU373" s="421">
        <f t="shared" si="345"/>
        <v>237</v>
      </c>
      <c r="CV373" s="421">
        <f t="shared" si="346"/>
        <v>203</v>
      </c>
      <c r="CW373" s="429">
        <f t="shared" si="347"/>
        <v>243</v>
      </c>
      <c r="CX373" s="449">
        <v>85</v>
      </c>
      <c r="CY373" s="417">
        <v>97</v>
      </c>
      <c r="CZ373" s="545">
        <v>93</v>
      </c>
      <c r="DA373" s="546"/>
      <c r="DB373" s="547"/>
      <c r="DC373" s="419"/>
      <c r="DD373" s="430">
        <f t="shared" si="348"/>
        <v>152</v>
      </c>
      <c r="DE373" s="431">
        <f t="shared" si="349"/>
        <v>106</v>
      </c>
      <c r="DF373" s="428">
        <f t="shared" si="350"/>
        <v>150</v>
      </c>
      <c r="DG373" s="548">
        <v>35</v>
      </c>
      <c r="DH373" s="417">
        <v>52</v>
      </c>
      <c r="DI373" s="545">
        <v>55</v>
      </c>
      <c r="DJ373" s="546"/>
      <c r="DK373" s="549"/>
      <c r="DL373" s="419"/>
      <c r="DM373" s="550"/>
      <c r="DN373" s="417"/>
      <c r="DO373" s="545"/>
      <c r="DP373" s="430">
        <f t="shared" si="320"/>
        <v>146</v>
      </c>
      <c r="DQ373" s="431">
        <f t="shared" si="321"/>
        <v>184</v>
      </c>
      <c r="DR373" s="428">
        <f t="shared" si="322"/>
        <v>182</v>
      </c>
      <c r="DS373" s="546"/>
      <c r="DT373" s="549"/>
      <c r="DU373" s="197"/>
      <c r="DV373" s="410"/>
      <c r="DW373" s="669" t="b">
        <f t="shared" si="301"/>
        <v>0</v>
      </c>
      <c r="DX373" s="663" t="b">
        <f t="shared" si="302"/>
        <v>0</v>
      </c>
      <c r="DY373" s="666" t="b">
        <f t="shared" si="303"/>
        <v>1</v>
      </c>
      <c r="DZ373" s="663" t="b">
        <f t="shared" si="304"/>
        <v>0</v>
      </c>
      <c r="EA373" s="663" t="b">
        <f t="shared" si="305"/>
        <v>0</v>
      </c>
      <c r="EB373" s="666" t="b">
        <f t="shared" si="306"/>
        <v>1</v>
      </c>
      <c r="EC373" s="663" t="b">
        <f t="shared" si="307"/>
        <v>0</v>
      </c>
      <c r="ED373" s="663" t="b">
        <f t="shared" si="323"/>
        <v>0</v>
      </c>
      <c r="EE373" s="666" t="b">
        <f t="shared" si="308"/>
        <v>1</v>
      </c>
      <c r="EF373" s="665" t="b">
        <f t="shared" si="309"/>
        <v>1</v>
      </c>
      <c r="EG373" s="663" t="b">
        <f t="shared" si="310"/>
        <v>1</v>
      </c>
      <c r="EH373" s="666" t="b">
        <f t="shared" si="311"/>
        <v>1</v>
      </c>
      <c r="EI373" s="663" t="b">
        <f t="shared" si="312"/>
        <v>1</v>
      </c>
      <c r="EJ373" s="663" t="b">
        <f t="shared" si="313"/>
        <v>1</v>
      </c>
      <c r="EK373" s="666" t="b">
        <f t="shared" si="314"/>
        <v>1</v>
      </c>
      <c r="EL373" s="663" t="b">
        <f t="shared" si="315"/>
        <v>1</v>
      </c>
      <c r="EM373" s="663" t="b">
        <f t="shared" si="324"/>
        <v>0</v>
      </c>
      <c r="EN373" s="666" t="b">
        <f t="shared" si="316"/>
        <v>0</v>
      </c>
      <c r="EO373" s="401"/>
    </row>
    <row r="374" spans="1:145">
      <c r="A374" s="542" t="s">
        <v>758</v>
      </c>
      <c r="B374" s="543" t="s">
        <v>630</v>
      </c>
      <c r="C374" s="544">
        <v>199768</v>
      </c>
      <c r="D374" s="481">
        <v>9</v>
      </c>
      <c r="E374" s="414"/>
      <c r="F374" s="416"/>
      <c r="G374" s="416"/>
      <c r="H374" s="416"/>
      <c r="I374" s="417"/>
      <c r="J374" s="417"/>
      <c r="K374" s="419"/>
      <c r="L374" s="414"/>
      <c r="M374" s="416"/>
      <c r="N374" s="416"/>
      <c r="O374" s="448"/>
      <c r="P374" s="448"/>
      <c r="Q374" s="416"/>
      <c r="R374" s="416"/>
      <c r="S374" s="416"/>
      <c r="T374" s="416"/>
      <c r="U374" s="416"/>
      <c r="V374" s="417"/>
      <c r="W374" s="419"/>
      <c r="X374" s="414"/>
      <c r="Y374" s="416"/>
      <c r="Z374" s="416"/>
      <c r="AA374" s="448"/>
      <c r="AB374" s="448"/>
      <c r="AC374" s="416"/>
      <c r="AD374" s="416"/>
      <c r="AE374" s="416"/>
      <c r="AF374" s="416"/>
      <c r="AG374" s="416"/>
      <c r="AH374" s="417"/>
      <c r="AI374" s="419"/>
      <c r="AJ374" s="420" t="str">
        <f t="shared" si="327"/>
        <v xml:space="preserve"> </v>
      </c>
      <c r="AK374" s="421" t="str">
        <f t="shared" si="328"/>
        <v xml:space="preserve"> </v>
      </c>
      <c r="AL374" s="421" t="str">
        <f t="shared" si="329"/>
        <v xml:space="preserve"> </v>
      </c>
      <c r="AM374" s="421" t="str">
        <f t="shared" si="330"/>
        <v xml:space="preserve"> </v>
      </c>
      <c r="AN374" s="421" t="str">
        <f t="shared" si="331"/>
        <v xml:space="preserve"> </v>
      </c>
      <c r="AO374" s="421" t="str">
        <f t="shared" si="332"/>
        <v xml:space="preserve"> </v>
      </c>
      <c r="AP374" s="421" t="str">
        <f t="shared" si="333"/>
        <v xml:space="preserve"> </v>
      </c>
      <c r="AQ374" s="421" t="str">
        <f t="shared" si="334"/>
        <v xml:space="preserve"> </v>
      </c>
      <c r="AR374" s="421" t="str">
        <f t="shared" si="335"/>
        <v xml:space="preserve"> </v>
      </c>
      <c r="AS374" s="421" t="str">
        <f t="shared" si="336"/>
        <v xml:space="preserve"> </v>
      </c>
      <c r="AT374" s="421" t="str">
        <f t="shared" si="337"/>
        <v xml:space="preserve"> </v>
      </c>
      <c r="AU374" s="422" t="str">
        <f t="shared" si="338"/>
        <v xml:space="preserve"> </v>
      </c>
      <c r="AV374" s="423"/>
      <c r="AW374" s="417"/>
      <c r="AX374" s="419"/>
      <c r="AY374" s="414"/>
      <c r="AZ374" s="417"/>
      <c r="BA374" s="419"/>
      <c r="BB374" s="420" t="str">
        <f t="shared" si="339"/>
        <v xml:space="preserve"> </v>
      </c>
      <c r="BC374" s="421" t="str">
        <f t="shared" si="340"/>
        <v xml:space="preserve"> </v>
      </c>
      <c r="BD374" s="422" t="str">
        <f t="shared" si="341"/>
        <v xml:space="preserve"> </v>
      </c>
      <c r="BE374" s="176"/>
      <c r="BF374" s="417"/>
      <c r="BG374" s="419"/>
      <c r="BH374" s="178"/>
      <c r="BI374" s="417"/>
      <c r="BJ374" s="419"/>
      <c r="BK374" s="178"/>
      <c r="BL374" s="417"/>
      <c r="BM374" s="419"/>
      <c r="BN374" s="426" t="str">
        <f t="shared" si="317"/>
        <v/>
      </c>
      <c r="BO374" s="427" t="str">
        <f t="shared" si="318"/>
        <v/>
      </c>
      <c r="BP374" s="428" t="str">
        <f t="shared" si="319"/>
        <v/>
      </c>
      <c r="BQ374" s="178"/>
      <c r="BR374" s="417"/>
      <c r="BS374" s="419"/>
      <c r="BT374" s="198">
        <v>1412</v>
      </c>
      <c r="BU374" s="177">
        <v>1348</v>
      </c>
      <c r="BV374" s="177">
        <v>1407</v>
      </c>
      <c r="BW374" s="417">
        <v>1268</v>
      </c>
      <c r="BX374" s="417">
        <v>1302</v>
      </c>
      <c r="BY374" s="545">
        <v>1001</v>
      </c>
      <c r="BZ374" s="177">
        <v>476</v>
      </c>
      <c r="CA374" s="177">
        <v>451</v>
      </c>
      <c r="CB374" s="177">
        <v>329</v>
      </c>
      <c r="CC374" s="177">
        <v>319</v>
      </c>
      <c r="CD374" s="177">
        <v>316</v>
      </c>
      <c r="CE374" s="177">
        <v>365</v>
      </c>
      <c r="CF374" s="417">
        <v>413</v>
      </c>
      <c r="CG374" s="545">
        <v>360</v>
      </c>
      <c r="CH374" s="178"/>
      <c r="CI374" s="177"/>
      <c r="CJ374" s="177"/>
      <c r="CK374" s="177"/>
      <c r="CL374" s="177"/>
      <c r="CM374" s="177"/>
      <c r="CN374" s="417">
        <v>0</v>
      </c>
      <c r="CO374" s="545">
        <v>0</v>
      </c>
      <c r="CP374" s="421">
        <f t="shared" si="325"/>
        <v>476</v>
      </c>
      <c r="CQ374" s="421">
        <f t="shared" si="326"/>
        <v>451</v>
      </c>
      <c r="CR374" s="421">
        <f t="shared" si="342"/>
        <v>329</v>
      </c>
      <c r="CS374" s="421">
        <f t="shared" si="343"/>
        <v>319</v>
      </c>
      <c r="CT374" s="421">
        <f t="shared" si="344"/>
        <v>316</v>
      </c>
      <c r="CU374" s="421">
        <f t="shared" si="345"/>
        <v>365</v>
      </c>
      <c r="CV374" s="421">
        <f t="shared" si="346"/>
        <v>413</v>
      </c>
      <c r="CW374" s="429">
        <f t="shared" si="347"/>
        <v>360</v>
      </c>
      <c r="CX374" s="449">
        <v>252</v>
      </c>
      <c r="CY374" s="417">
        <v>301</v>
      </c>
      <c r="CZ374" s="545">
        <v>241</v>
      </c>
      <c r="DA374" s="546"/>
      <c r="DB374" s="547"/>
      <c r="DC374" s="419"/>
      <c r="DD374" s="430">
        <f t="shared" si="348"/>
        <v>113</v>
      </c>
      <c r="DE374" s="431">
        <f t="shared" si="349"/>
        <v>112</v>
      </c>
      <c r="DF374" s="428">
        <f t="shared" si="350"/>
        <v>119</v>
      </c>
      <c r="DG374" s="548">
        <v>78</v>
      </c>
      <c r="DH374" s="417">
        <v>79</v>
      </c>
      <c r="DI374" s="545">
        <v>91</v>
      </c>
      <c r="DJ374" s="546"/>
      <c r="DK374" s="549"/>
      <c r="DL374" s="419"/>
      <c r="DM374" s="550">
        <v>62</v>
      </c>
      <c r="DN374" s="417">
        <v>81</v>
      </c>
      <c r="DO374" s="545">
        <v>73</v>
      </c>
      <c r="DP374" s="430">
        <f t="shared" si="320"/>
        <v>179</v>
      </c>
      <c r="DQ374" s="431">
        <f t="shared" si="321"/>
        <v>156</v>
      </c>
      <c r="DR374" s="428">
        <f t="shared" si="322"/>
        <v>201</v>
      </c>
      <c r="DS374" s="546"/>
      <c r="DT374" s="549"/>
      <c r="DU374" s="197"/>
      <c r="DV374" s="410"/>
      <c r="DW374" s="669" t="b">
        <f t="shared" si="301"/>
        <v>0</v>
      </c>
      <c r="DX374" s="663" t="b">
        <f t="shared" si="302"/>
        <v>0</v>
      </c>
      <c r="DY374" s="666" t="b">
        <f t="shared" si="303"/>
        <v>1</v>
      </c>
      <c r="DZ374" s="663" t="b">
        <f t="shared" si="304"/>
        <v>0</v>
      </c>
      <c r="EA374" s="663" t="b">
        <f t="shared" si="305"/>
        <v>0</v>
      </c>
      <c r="EB374" s="666" t="b">
        <f t="shared" si="306"/>
        <v>1</v>
      </c>
      <c r="EC374" s="663" t="b">
        <f t="shared" si="307"/>
        <v>0</v>
      </c>
      <c r="ED374" s="663" t="b">
        <f t="shared" si="323"/>
        <v>0</v>
      </c>
      <c r="EE374" s="666" t="b">
        <f t="shared" si="308"/>
        <v>1</v>
      </c>
      <c r="EF374" s="665" t="b">
        <f t="shared" si="309"/>
        <v>1</v>
      </c>
      <c r="EG374" s="663" t="b">
        <f t="shared" si="310"/>
        <v>1</v>
      </c>
      <c r="EH374" s="666" t="b">
        <f t="shared" si="311"/>
        <v>1</v>
      </c>
      <c r="EI374" s="663" t="b">
        <f t="shared" si="312"/>
        <v>1</v>
      </c>
      <c r="EJ374" s="663" t="b">
        <f t="shared" si="313"/>
        <v>1</v>
      </c>
      <c r="EK374" s="666" t="b">
        <f t="shared" si="314"/>
        <v>1</v>
      </c>
      <c r="EL374" s="663" t="b">
        <f t="shared" si="315"/>
        <v>1</v>
      </c>
      <c r="EM374" s="663" t="b">
        <f t="shared" si="324"/>
        <v>0</v>
      </c>
      <c r="EN374" s="666" t="b">
        <f t="shared" si="316"/>
        <v>0</v>
      </c>
      <c r="EO374" s="401"/>
    </row>
    <row r="375" spans="1:145">
      <c r="A375" s="542" t="s">
        <v>758</v>
      </c>
      <c r="B375" s="543" t="s">
        <v>631</v>
      </c>
      <c r="C375" s="544">
        <v>199838</v>
      </c>
      <c r="D375" s="481">
        <v>9</v>
      </c>
      <c r="E375" s="414"/>
      <c r="F375" s="416"/>
      <c r="G375" s="416"/>
      <c r="H375" s="416"/>
      <c r="I375" s="417"/>
      <c r="J375" s="417"/>
      <c r="K375" s="419"/>
      <c r="L375" s="414"/>
      <c r="M375" s="416"/>
      <c r="N375" s="416"/>
      <c r="O375" s="448"/>
      <c r="P375" s="448"/>
      <c r="Q375" s="416"/>
      <c r="R375" s="416"/>
      <c r="S375" s="416"/>
      <c r="T375" s="416"/>
      <c r="U375" s="416"/>
      <c r="V375" s="417"/>
      <c r="W375" s="419"/>
      <c r="X375" s="414"/>
      <c r="Y375" s="416"/>
      <c r="Z375" s="416"/>
      <c r="AA375" s="448"/>
      <c r="AB375" s="448"/>
      <c r="AC375" s="416"/>
      <c r="AD375" s="416"/>
      <c r="AE375" s="416"/>
      <c r="AF375" s="416"/>
      <c r="AG375" s="416"/>
      <c r="AH375" s="417"/>
      <c r="AI375" s="419"/>
      <c r="AJ375" s="420" t="str">
        <f t="shared" si="327"/>
        <v xml:space="preserve"> </v>
      </c>
      <c r="AK375" s="421" t="str">
        <f t="shared" si="328"/>
        <v xml:space="preserve"> </v>
      </c>
      <c r="AL375" s="421" t="str">
        <f t="shared" si="329"/>
        <v xml:space="preserve"> </v>
      </c>
      <c r="AM375" s="421" t="str">
        <f t="shared" si="330"/>
        <v xml:space="preserve"> </v>
      </c>
      <c r="AN375" s="421" t="str">
        <f t="shared" si="331"/>
        <v xml:space="preserve"> </v>
      </c>
      <c r="AO375" s="421" t="str">
        <f t="shared" si="332"/>
        <v xml:space="preserve"> </v>
      </c>
      <c r="AP375" s="421" t="str">
        <f t="shared" si="333"/>
        <v xml:space="preserve"> </v>
      </c>
      <c r="AQ375" s="421" t="str">
        <f t="shared" si="334"/>
        <v xml:space="preserve"> </v>
      </c>
      <c r="AR375" s="421" t="str">
        <f t="shared" si="335"/>
        <v xml:space="preserve"> </v>
      </c>
      <c r="AS375" s="421" t="str">
        <f t="shared" si="336"/>
        <v xml:space="preserve"> </v>
      </c>
      <c r="AT375" s="421" t="str">
        <f t="shared" si="337"/>
        <v xml:space="preserve"> </v>
      </c>
      <c r="AU375" s="422" t="str">
        <f t="shared" si="338"/>
        <v xml:space="preserve"> </v>
      </c>
      <c r="AV375" s="423"/>
      <c r="AW375" s="417"/>
      <c r="AX375" s="419"/>
      <c r="AY375" s="414"/>
      <c r="AZ375" s="417"/>
      <c r="BA375" s="419"/>
      <c r="BB375" s="420" t="str">
        <f t="shared" si="339"/>
        <v xml:space="preserve"> </v>
      </c>
      <c r="BC375" s="421" t="str">
        <f t="shared" si="340"/>
        <v xml:space="preserve"> </v>
      </c>
      <c r="BD375" s="422" t="str">
        <f t="shared" si="341"/>
        <v xml:space="preserve"> </v>
      </c>
      <c r="BE375" s="176"/>
      <c r="BF375" s="417"/>
      <c r="BG375" s="419"/>
      <c r="BH375" s="178"/>
      <c r="BI375" s="417"/>
      <c r="BJ375" s="419"/>
      <c r="BK375" s="178"/>
      <c r="BL375" s="417"/>
      <c r="BM375" s="419"/>
      <c r="BN375" s="426" t="str">
        <f t="shared" si="317"/>
        <v/>
      </c>
      <c r="BO375" s="427" t="str">
        <f t="shared" si="318"/>
        <v/>
      </c>
      <c r="BP375" s="428" t="str">
        <f t="shared" si="319"/>
        <v/>
      </c>
      <c r="BQ375" s="178"/>
      <c r="BR375" s="417"/>
      <c r="BS375" s="419"/>
      <c r="BT375" s="198">
        <v>1517</v>
      </c>
      <c r="BU375" s="177">
        <v>513</v>
      </c>
      <c r="BV375" s="177">
        <v>738</v>
      </c>
      <c r="BW375" s="417">
        <v>766</v>
      </c>
      <c r="BX375" s="417">
        <v>2268</v>
      </c>
      <c r="BY375" s="545">
        <v>1183</v>
      </c>
      <c r="BZ375" s="177">
        <v>189</v>
      </c>
      <c r="CA375" s="177">
        <v>279</v>
      </c>
      <c r="CB375" s="177">
        <v>320</v>
      </c>
      <c r="CC375" s="177">
        <v>268</v>
      </c>
      <c r="CD375" s="177">
        <v>293</v>
      </c>
      <c r="CE375" s="177">
        <v>301</v>
      </c>
      <c r="CF375" s="417">
        <v>287</v>
      </c>
      <c r="CG375" s="545">
        <v>229</v>
      </c>
      <c r="CH375" s="178"/>
      <c r="CI375" s="177"/>
      <c r="CJ375" s="177"/>
      <c r="CK375" s="177"/>
      <c r="CL375" s="177"/>
      <c r="CM375" s="177"/>
      <c r="CN375" s="417">
        <v>10</v>
      </c>
      <c r="CO375" s="545">
        <v>0</v>
      </c>
      <c r="CP375" s="421">
        <f t="shared" si="325"/>
        <v>189</v>
      </c>
      <c r="CQ375" s="421">
        <f t="shared" si="326"/>
        <v>279</v>
      </c>
      <c r="CR375" s="421">
        <f t="shared" si="342"/>
        <v>320</v>
      </c>
      <c r="CS375" s="421">
        <f t="shared" si="343"/>
        <v>268</v>
      </c>
      <c r="CT375" s="421">
        <f t="shared" si="344"/>
        <v>293</v>
      </c>
      <c r="CU375" s="421">
        <f t="shared" si="345"/>
        <v>301</v>
      </c>
      <c r="CV375" s="421">
        <f t="shared" si="346"/>
        <v>277</v>
      </c>
      <c r="CW375" s="429">
        <f t="shared" si="347"/>
        <v>229</v>
      </c>
      <c r="CX375" s="449">
        <v>172</v>
      </c>
      <c r="CY375" s="417">
        <v>173</v>
      </c>
      <c r="CZ375" s="545">
        <v>123</v>
      </c>
      <c r="DA375" s="546"/>
      <c r="DB375" s="547"/>
      <c r="DC375" s="419"/>
      <c r="DD375" s="430">
        <f t="shared" si="348"/>
        <v>129</v>
      </c>
      <c r="DE375" s="431">
        <f t="shared" si="349"/>
        <v>104</v>
      </c>
      <c r="DF375" s="428">
        <f t="shared" si="350"/>
        <v>106</v>
      </c>
      <c r="DG375" s="548">
        <v>61</v>
      </c>
      <c r="DH375" s="417">
        <v>87</v>
      </c>
      <c r="DI375" s="545">
        <v>48</v>
      </c>
      <c r="DJ375" s="546"/>
      <c r="DK375" s="549"/>
      <c r="DL375" s="419"/>
      <c r="DM375" s="550">
        <v>55</v>
      </c>
      <c r="DN375" s="417">
        <v>74</v>
      </c>
      <c r="DO375" s="545">
        <v>74</v>
      </c>
      <c r="DP375" s="430">
        <f t="shared" si="320"/>
        <v>152</v>
      </c>
      <c r="DQ375" s="431">
        <f t="shared" si="321"/>
        <v>132</v>
      </c>
      <c r="DR375" s="428">
        <f t="shared" si="322"/>
        <v>179</v>
      </c>
      <c r="DS375" s="546"/>
      <c r="DT375" s="549"/>
      <c r="DU375" s="197"/>
      <c r="DV375" s="410"/>
      <c r="DW375" s="669" t="b">
        <f t="shared" si="301"/>
        <v>0</v>
      </c>
      <c r="DX375" s="663" t="b">
        <f t="shared" si="302"/>
        <v>0</v>
      </c>
      <c r="DY375" s="666" t="b">
        <f t="shared" si="303"/>
        <v>1</v>
      </c>
      <c r="DZ375" s="663" t="b">
        <f t="shared" si="304"/>
        <v>0</v>
      </c>
      <c r="EA375" s="663" t="b">
        <f t="shared" si="305"/>
        <v>0</v>
      </c>
      <c r="EB375" s="666" t="b">
        <f t="shared" si="306"/>
        <v>1</v>
      </c>
      <c r="EC375" s="663" t="b">
        <f t="shared" si="307"/>
        <v>0</v>
      </c>
      <c r="ED375" s="663" t="b">
        <f t="shared" si="323"/>
        <v>0</v>
      </c>
      <c r="EE375" s="666" t="b">
        <f t="shared" si="308"/>
        <v>1</v>
      </c>
      <c r="EF375" s="665" t="b">
        <f t="shared" si="309"/>
        <v>1</v>
      </c>
      <c r="EG375" s="663" t="b">
        <f t="shared" si="310"/>
        <v>1</v>
      </c>
      <c r="EH375" s="666" t="b">
        <f t="shared" si="311"/>
        <v>1</v>
      </c>
      <c r="EI375" s="663" t="b">
        <f t="shared" si="312"/>
        <v>1</v>
      </c>
      <c r="EJ375" s="663" t="b">
        <f t="shared" si="313"/>
        <v>1</v>
      </c>
      <c r="EK375" s="666" t="b">
        <f t="shared" si="314"/>
        <v>1</v>
      </c>
      <c r="EL375" s="663" t="b">
        <f t="shared" si="315"/>
        <v>1</v>
      </c>
      <c r="EM375" s="663" t="b">
        <f t="shared" si="324"/>
        <v>0</v>
      </c>
      <c r="EN375" s="666" t="b">
        <f t="shared" si="316"/>
        <v>0</v>
      </c>
      <c r="EO375" s="401"/>
    </row>
    <row r="376" spans="1:145">
      <c r="A376" s="542" t="s">
        <v>758</v>
      </c>
      <c r="B376" s="543" t="s">
        <v>632</v>
      </c>
      <c r="C376" s="544">
        <v>199892</v>
      </c>
      <c r="D376" s="481">
        <v>9</v>
      </c>
      <c r="E376" s="414"/>
      <c r="F376" s="416"/>
      <c r="G376" s="416"/>
      <c r="H376" s="416"/>
      <c r="I376" s="417"/>
      <c r="J376" s="417"/>
      <c r="K376" s="419"/>
      <c r="L376" s="414"/>
      <c r="M376" s="416"/>
      <c r="N376" s="416"/>
      <c r="O376" s="448"/>
      <c r="P376" s="448"/>
      <c r="Q376" s="416"/>
      <c r="R376" s="416"/>
      <c r="S376" s="416"/>
      <c r="T376" s="416"/>
      <c r="U376" s="416"/>
      <c r="V376" s="417"/>
      <c r="W376" s="419"/>
      <c r="X376" s="414"/>
      <c r="Y376" s="416"/>
      <c r="Z376" s="416"/>
      <c r="AA376" s="448"/>
      <c r="AB376" s="448"/>
      <c r="AC376" s="416"/>
      <c r="AD376" s="416"/>
      <c r="AE376" s="416"/>
      <c r="AF376" s="416"/>
      <c r="AG376" s="416"/>
      <c r="AH376" s="417"/>
      <c r="AI376" s="419"/>
      <c r="AJ376" s="420" t="str">
        <f t="shared" si="327"/>
        <v xml:space="preserve"> </v>
      </c>
      <c r="AK376" s="421" t="str">
        <f t="shared" si="328"/>
        <v xml:space="preserve"> </v>
      </c>
      <c r="AL376" s="421" t="str">
        <f t="shared" si="329"/>
        <v xml:space="preserve"> </v>
      </c>
      <c r="AM376" s="421" t="str">
        <f t="shared" si="330"/>
        <v xml:space="preserve"> </v>
      </c>
      <c r="AN376" s="421" t="str">
        <f t="shared" si="331"/>
        <v xml:space="preserve"> </v>
      </c>
      <c r="AO376" s="421" t="str">
        <f t="shared" si="332"/>
        <v xml:space="preserve"> </v>
      </c>
      <c r="AP376" s="421" t="str">
        <f t="shared" si="333"/>
        <v xml:space="preserve"> </v>
      </c>
      <c r="AQ376" s="421" t="str">
        <f t="shared" si="334"/>
        <v xml:space="preserve"> </v>
      </c>
      <c r="AR376" s="421" t="str">
        <f t="shared" si="335"/>
        <v xml:space="preserve"> </v>
      </c>
      <c r="AS376" s="421" t="str">
        <f t="shared" si="336"/>
        <v xml:space="preserve"> </v>
      </c>
      <c r="AT376" s="421" t="str">
        <f t="shared" si="337"/>
        <v xml:space="preserve"> </v>
      </c>
      <c r="AU376" s="422" t="str">
        <f t="shared" si="338"/>
        <v xml:space="preserve"> </v>
      </c>
      <c r="AV376" s="423"/>
      <c r="AW376" s="417"/>
      <c r="AX376" s="419"/>
      <c r="AY376" s="414"/>
      <c r="AZ376" s="417"/>
      <c r="BA376" s="419"/>
      <c r="BB376" s="420" t="str">
        <f t="shared" si="339"/>
        <v xml:space="preserve"> </v>
      </c>
      <c r="BC376" s="421" t="str">
        <f t="shared" si="340"/>
        <v xml:space="preserve"> </v>
      </c>
      <c r="BD376" s="422" t="str">
        <f t="shared" si="341"/>
        <v xml:space="preserve"> </v>
      </c>
      <c r="BE376" s="176"/>
      <c r="BF376" s="417"/>
      <c r="BG376" s="419"/>
      <c r="BH376" s="178"/>
      <c r="BI376" s="417"/>
      <c r="BJ376" s="419"/>
      <c r="BK376" s="178"/>
      <c r="BL376" s="417"/>
      <c r="BM376" s="419"/>
      <c r="BN376" s="426" t="str">
        <f t="shared" si="317"/>
        <v/>
      </c>
      <c r="BO376" s="427" t="str">
        <f t="shared" si="318"/>
        <v/>
      </c>
      <c r="BP376" s="428" t="str">
        <f t="shared" si="319"/>
        <v/>
      </c>
      <c r="BQ376" s="178"/>
      <c r="BR376" s="417"/>
      <c r="BS376" s="419"/>
      <c r="BT376" s="198">
        <v>1409</v>
      </c>
      <c r="BU376" s="177">
        <v>3181</v>
      </c>
      <c r="BV376" s="177">
        <v>935</v>
      </c>
      <c r="BW376" s="417">
        <v>1093</v>
      </c>
      <c r="BX376" s="417">
        <v>1158</v>
      </c>
      <c r="BY376" s="545">
        <v>1279</v>
      </c>
      <c r="BZ376" s="177">
        <v>303</v>
      </c>
      <c r="CA376" s="177">
        <v>698</v>
      </c>
      <c r="CB376" s="177">
        <v>404</v>
      </c>
      <c r="CC376" s="177">
        <v>453</v>
      </c>
      <c r="CD376" s="177">
        <v>419</v>
      </c>
      <c r="CE376" s="177">
        <v>528</v>
      </c>
      <c r="CF376" s="417">
        <v>499</v>
      </c>
      <c r="CG376" s="545">
        <v>508</v>
      </c>
      <c r="CH376" s="178"/>
      <c r="CI376" s="177"/>
      <c r="CJ376" s="177"/>
      <c r="CK376" s="177"/>
      <c r="CL376" s="177"/>
      <c r="CM376" s="177"/>
      <c r="CN376" s="417">
        <v>0</v>
      </c>
      <c r="CO376" s="545">
        <v>0</v>
      </c>
      <c r="CP376" s="421">
        <f t="shared" si="325"/>
        <v>303</v>
      </c>
      <c r="CQ376" s="421">
        <f t="shared" si="326"/>
        <v>698</v>
      </c>
      <c r="CR376" s="421">
        <f t="shared" si="342"/>
        <v>404</v>
      </c>
      <c r="CS376" s="421">
        <f t="shared" si="343"/>
        <v>453</v>
      </c>
      <c r="CT376" s="421">
        <f t="shared" si="344"/>
        <v>419</v>
      </c>
      <c r="CU376" s="421">
        <f t="shared" si="345"/>
        <v>528</v>
      </c>
      <c r="CV376" s="421">
        <f t="shared" si="346"/>
        <v>499</v>
      </c>
      <c r="CW376" s="429">
        <f t="shared" si="347"/>
        <v>508</v>
      </c>
      <c r="CX376" s="449">
        <v>322</v>
      </c>
      <c r="CY376" s="417">
        <v>346</v>
      </c>
      <c r="CZ376" s="545">
        <v>351</v>
      </c>
      <c r="DA376" s="546"/>
      <c r="DB376" s="547"/>
      <c r="DC376" s="419"/>
      <c r="DD376" s="430">
        <f t="shared" si="348"/>
        <v>206</v>
      </c>
      <c r="DE376" s="431">
        <f t="shared" si="349"/>
        <v>153</v>
      </c>
      <c r="DF376" s="428">
        <f t="shared" si="350"/>
        <v>157</v>
      </c>
      <c r="DG376" s="548">
        <v>108</v>
      </c>
      <c r="DH376" s="417">
        <v>84</v>
      </c>
      <c r="DI376" s="545">
        <v>80</v>
      </c>
      <c r="DJ376" s="546"/>
      <c r="DK376" s="549"/>
      <c r="DL376" s="419"/>
      <c r="DM376" s="550">
        <v>104</v>
      </c>
      <c r="DN376" s="417">
        <v>104</v>
      </c>
      <c r="DO376" s="545">
        <v>116</v>
      </c>
      <c r="DP376" s="430">
        <f t="shared" si="320"/>
        <v>241</v>
      </c>
      <c r="DQ376" s="431">
        <f t="shared" si="321"/>
        <v>231</v>
      </c>
      <c r="DR376" s="428">
        <f t="shared" si="322"/>
        <v>332</v>
      </c>
      <c r="DS376" s="546"/>
      <c r="DT376" s="549"/>
      <c r="DU376" s="197"/>
      <c r="DV376" s="410"/>
      <c r="DW376" s="669" t="b">
        <f t="shared" si="301"/>
        <v>0</v>
      </c>
      <c r="DX376" s="663" t="b">
        <f t="shared" si="302"/>
        <v>0</v>
      </c>
      <c r="DY376" s="666" t="b">
        <f t="shared" si="303"/>
        <v>1</v>
      </c>
      <c r="DZ376" s="663" t="b">
        <f t="shared" si="304"/>
        <v>0</v>
      </c>
      <c r="EA376" s="663" t="b">
        <f t="shared" si="305"/>
        <v>0</v>
      </c>
      <c r="EB376" s="666" t="b">
        <f t="shared" si="306"/>
        <v>1</v>
      </c>
      <c r="EC376" s="663" t="b">
        <f t="shared" si="307"/>
        <v>0</v>
      </c>
      <c r="ED376" s="663" t="b">
        <f t="shared" si="323"/>
        <v>0</v>
      </c>
      <c r="EE376" s="666" t="b">
        <f t="shared" si="308"/>
        <v>1</v>
      </c>
      <c r="EF376" s="665" t="b">
        <f t="shared" si="309"/>
        <v>1</v>
      </c>
      <c r="EG376" s="663" t="b">
        <f t="shared" si="310"/>
        <v>1</v>
      </c>
      <c r="EH376" s="666" t="b">
        <f t="shared" si="311"/>
        <v>1</v>
      </c>
      <c r="EI376" s="663" t="b">
        <f t="shared" si="312"/>
        <v>1</v>
      </c>
      <c r="EJ376" s="663" t="b">
        <f t="shared" si="313"/>
        <v>1</v>
      </c>
      <c r="EK376" s="666" t="b">
        <f t="shared" si="314"/>
        <v>1</v>
      </c>
      <c r="EL376" s="663" t="b">
        <f t="shared" si="315"/>
        <v>1</v>
      </c>
      <c r="EM376" s="663" t="b">
        <f t="shared" si="324"/>
        <v>0</v>
      </c>
      <c r="EN376" s="666" t="b">
        <f t="shared" si="316"/>
        <v>0</v>
      </c>
      <c r="EO376" s="401"/>
    </row>
    <row r="377" spans="1:145">
      <c r="A377" s="542" t="s">
        <v>758</v>
      </c>
      <c r="B377" s="543" t="s">
        <v>633</v>
      </c>
      <c r="C377" s="544">
        <v>199908</v>
      </c>
      <c r="D377" s="481">
        <v>9</v>
      </c>
      <c r="E377" s="414"/>
      <c r="F377" s="416"/>
      <c r="G377" s="416"/>
      <c r="H377" s="416"/>
      <c r="I377" s="417"/>
      <c r="J377" s="417"/>
      <c r="K377" s="419"/>
      <c r="L377" s="414"/>
      <c r="M377" s="416"/>
      <c r="N377" s="416"/>
      <c r="O377" s="448"/>
      <c r="P377" s="448"/>
      <c r="Q377" s="416"/>
      <c r="R377" s="416"/>
      <c r="S377" s="416"/>
      <c r="T377" s="416"/>
      <c r="U377" s="416"/>
      <c r="V377" s="417"/>
      <c r="W377" s="419"/>
      <c r="X377" s="414"/>
      <c r="Y377" s="416"/>
      <c r="Z377" s="416"/>
      <c r="AA377" s="448"/>
      <c r="AB377" s="448"/>
      <c r="AC377" s="416"/>
      <c r="AD377" s="416"/>
      <c r="AE377" s="416"/>
      <c r="AF377" s="416"/>
      <c r="AG377" s="416"/>
      <c r="AH377" s="417"/>
      <c r="AI377" s="419"/>
      <c r="AJ377" s="420" t="str">
        <f t="shared" si="327"/>
        <v xml:space="preserve"> </v>
      </c>
      <c r="AK377" s="421" t="str">
        <f t="shared" si="328"/>
        <v xml:space="preserve"> </v>
      </c>
      <c r="AL377" s="421" t="str">
        <f t="shared" si="329"/>
        <v xml:space="preserve"> </v>
      </c>
      <c r="AM377" s="421" t="str">
        <f t="shared" si="330"/>
        <v xml:space="preserve"> </v>
      </c>
      <c r="AN377" s="421" t="str">
        <f t="shared" si="331"/>
        <v xml:space="preserve"> </v>
      </c>
      <c r="AO377" s="421" t="str">
        <f t="shared" si="332"/>
        <v xml:space="preserve"> </v>
      </c>
      <c r="AP377" s="421" t="str">
        <f t="shared" si="333"/>
        <v xml:space="preserve"> </v>
      </c>
      <c r="AQ377" s="421" t="str">
        <f t="shared" si="334"/>
        <v xml:space="preserve"> </v>
      </c>
      <c r="AR377" s="421" t="str">
        <f t="shared" si="335"/>
        <v xml:space="preserve"> </v>
      </c>
      <c r="AS377" s="421" t="str">
        <f t="shared" si="336"/>
        <v xml:space="preserve"> </v>
      </c>
      <c r="AT377" s="421" t="str">
        <f t="shared" si="337"/>
        <v xml:space="preserve"> </v>
      </c>
      <c r="AU377" s="422" t="str">
        <f t="shared" si="338"/>
        <v xml:space="preserve"> </v>
      </c>
      <c r="AV377" s="423"/>
      <c r="AW377" s="417"/>
      <c r="AX377" s="419"/>
      <c r="AY377" s="414"/>
      <c r="AZ377" s="417"/>
      <c r="BA377" s="419"/>
      <c r="BB377" s="420" t="str">
        <f t="shared" si="339"/>
        <v xml:space="preserve"> </v>
      </c>
      <c r="BC377" s="421" t="str">
        <f t="shared" si="340"/>
        <v xml:space="preserve"> </v>
      </c>
      <c r="BD377" s="422" t="str">
        <f t="shared" si="341"/>
        <v xml:space="preserve"> </v>
      </c>
      <c r="BE377" s="176"/>
      <c r="BF377" s="417"/>
      <c r="BG377" s="419"/>
      <c r="BH377" s="178"/>
      <c r="BI377" s="417"/>
      <c r="BJ377" s="419"/>
      <c r="BK377" s="178"/>
      <c r="BL377" s="417"/>
      <c r="BM377" s="419"/>
      <c r="BN377" s="426" t="str">
        <f t="shared" si="317"/>
        <v/>
      </c>
      <c r="BO377" s="427" t="str">
        <f t="shared" si="318"/>
        <v/>
      </c>
      <c r="BP377" s="428" t="str">
        <f t="shared" si="319"/>
        <v/>
      </c>
      <c r="BQ377" s="178"/>
      <c r="BR377" s="417"/>
      <c r="BS377" s="419"/>
      <c r="BT377" s="198">
        <v>441</v>
      </c>
      <c r="BU377" s="177">
        <v>423</v>
      </c>
      <c r="BV377" s="177">
        <v>433</v>
      </c>
      <c r="BW377" s="417">
        <v>986</v>
      </c>
      <c r="BX377" s="417">
        <v>792</v>
      </c>
      <c r="BY377" s="545">
        <v>1468</v>
      </c>
      <c r="BZ377" s="177">
        <v>224</v>
      </c>
      <c r="CA377" s="177">
        <v>283</v>
      </c>
      <c r="CB377" s="177">
        <v>307</v>
      </c>
      <c r="CC377" s="177">
        <v>217</v>
      </c>
      <c r="CD377" s="177">
        <v>221</v>
      </c>
      <c r="CE377" s="177">
        <v>229</v>
      </c>
      <c r="CF377" s="417">
        <v>247</v>
      </c>
      <c r="CG377" s="545">
        <v>293</v>
      </c>
      <c r="CH377" s="178"/>
      <c r="CI377" s="177"/>
      <c r="CJ377" s="177"/>
      <c r="CK377" s="177"/>
      <c r="CL377" s="177"/>
      <c r="CM377" s="177"/>
      <c r="CN377" s="417">
        <v>0</v>
      </c>
      <c r="CO377" s="545">
        <v>0</v>
      </c>
      <c r="CP377" s="421">
        <f t="shared" si="325"/>
        <v>224</v>
      </c>
      <c r="CQ377" s="421">
        <f t="shared" si="326"/>
        <v>283</v>
      </c>
      <c r="CR377" s="421">
        <f t="shared" si="342"/>
        <v>307</v>
      </c>
      <c r="CS377" s="421">
        <f t="shared" si="343"/>
        <v>217</v>
      </c>
      <c r="CT377" s="421">
        <f t="shared" si="344"/>
        <v>221</v>
      </c>
      <c r="CU377" s="421">
        <f t="shared" si="345"/>
        <v>229</v>
      </c>
      <c r="CV377" s="421">
        <f t="shared" si="346"/>
        <v>247</v>
      </c>
      <c r="CW377" s="429">
        <f t="shared" si="347"/>
        <v>293</v>
      </c>
      <c r="CX377" s="449">
        <v>126</v>
      </c>
      <c r="CY377" s="417">
        <v>132</v>
      </c>
      <c r="CZ377" s="545">
        <v>210</v>
      </c>
      <c r="DA377" s="546"/>
      <c r="DB377" s="547"/>
      <c r="DC377" s="419"/>
      <c r="DD377" s="430">
        <f t="shared" si="348"/>
        <v>103</v>
      </c>
      <c r="DE377" s="431">
        <f t="shared" si="349"/>
        <v>115</v>
      </c>
      <c r="DF377" s="428">
        <f t="shared" si="350"/>
        <v>83</v>
      </c>
      <c r="DG377" s="548">
        <v>89</v>
      </c>
      <c r="DH377" s="417">
        <v>65</v>
      </c>
      <c r="DI377" s="545">
        <v>34</v>
      </c>
      <c r="DJ377" s="546"/>
      <c r="DK377" s="549"/>
      <c r="DL377" s="419"/>
      <c r="DM377" s="550"/>
      <c r="DN377" s="417"/>
      <c r="DO377" s="545"/>
      <c r="DP377" s="430">
        <f t="shared" si="320"/>
        <v>128</v>
      </c>
      <c r="DQ377" s="431">
        <f t="shared" si="321"/>
        <v>156</v>
      </c>
      <c r="DR377" s="428">
        <f t="shared" si="322"/>
        <v>195</v>
      </c>
      <c r="DS377" s="546"/>
      <c r="DT377" s="549"/>
      <c r="DU377" s="197"/>
      <c r="DV377" s="410"/>
      <c r="DW377" s="669" t="b">
        <f t="shared" si="301"/>
        <v>0</v>
      </c>
      <c r="DX377" s="663" t="b">
        <f t="shared" si="302"/>
        <v>0</v>
      </c>
      <c r="DY377" s="666" t="b">
        <f t="shared" si="303"/>
        <v>1</v>
      </c>
      <c r="DZ377" s="663" t="b">
        <f t="shared" si="304"/>
        <v>0</v>
      </c>
      <c r="EA377" s="663" t="b">
        <f t="shared" si="305"/>
        <v>0</v>
      </c>
      <c r="EB377" s="666" t="b">
        <f t="shared" si="306"/>
        <v>1</v>
      </c>
      <c r="EC377" s="663" t="b">
        <f t="shared" si="307"/>
        <v>0</v>
      </c>
      <c r="ED377" s="663" t="b">
        <f t="shared" si="323"/>
        <v>0</v>
      </c>
      <c r="EE377" s="666" t="b">
        <f t="shared" si="308"/>
        <v>1</v>
      </c>
      <c r="EF377" s="665" t="b">
        <f t="shared" si="309"/>
        <v>1</v>
      </c>
      <c r="EG377" s="663" t="b">
        <f t="shared" si="310"/>
        <v>1</v>
      </c>
      <c r="EH377" s="666" t="b">
        <f t="shared" si="311"/>
        <v>1</v>
      </c>
      <c r="EI377" s="663" t="b">
        <f t="shared" si="312"/>
        <v>1</v>
      </c>
      <c r="EJ377" s="663" t="b">
        <f t="shared" si="313"/>
        <v>1</v>
      </c>
      <c r="EK377" s="666" t="b">
        <f t="shared" si="314"/>
        <v>1</v>
      </c>
      <c r="EL377" s="663" t="b">
        <f t="shared" si="315"/>
        <v>1</v>
      </c>
      <c r="EM377" s="663" t="b">
        <f t="shared" si="324"/>
        <v>0</v>
      </c>
      <c r="EN377" s="666" t="b">
        <f t="shared" si="316"/>
        <v>0</v>
      </c>
      <c r="EO377" s="401"/>
    </row>
    <row r="378" spans="1:145">
      <c r="A378" s="542" t="s">
        <v>758</v>
      </c>
      <c r="B378" s="543" t="s">
        <v>634</v>
      </c>
      <c r="C378" s="544">
        <v>199926</v>
      </c>
      <c r="D378" s="481">
        <v>9</v>
      </c>
      <c r="E378" s="414"/>
      <c r="F378" s="416"/>
      <c r="G378" s="416"/>
      <c r="H378" s="416"/>
      <c r="I378" s="417"/>
      <c r="J378" s="417"/>
      <c r="K378" s="419"/>
      <c r="L378" s="414"/>
      <c r="M378" s="416"/>
      <c r="N378" s="416"/>
      <c r="O378" s="448"/>
      <c r="P378" s="448"/>
      <c r="Q378" s="416"/>
      <c r="R378" s="416"/>
      <c r="S378" s="416"/>
      <c r="T378" s="416"/>
      <c r="U378" s="416"/>
      <c r="V378" s="417"/>
      <c r="W378" s="419"/>
      <c r="X378" s="414"/>
      <c r="Y378" s="416"/>
      <c r="Z378" s="416"/>
      <c r="AA378" s="448"/>
      <c r="AB378" s="448"/>
      <c r="AC378" s="416"/>
      <c r="AD378" s="416"/>
      <c r="AE378" s="416"/>
      <c r="AF378" s="416"/>
      <c r="AG378" s="416"/>
      <c r="AH378" s="417"/>
      <c r="AI378" s="419"/>
      <c r="AJ378" s="420" t="str">
        <f t="shared" si="327"/>
        <v xml:space="preserve"> </v>
      </c>
      <c r="AK378" s="421" t="str">
        <f t="shared" si="328"/>
        <v xml:space="preserve"> </v>
      </c>
      <c r="AL378" s="421" t="str">
        <f t="shared" si="329"/>
        <v xml:space="preserve"> </v>
      </c>
      <c r="AM378" s="421" t="str">
        <f t="shared" si="330"/>
        <v xml:space="preserve"> </v>
      </c>
      <c r="AN378" s="421" t="str">
        <f t="shared" si="331"/>
        <v xml:space="preserve"> </v>
      </c>
      <c r="AO378" s="421" t="str">
        <f t="shared" si="332"/>
        <v xml:space="preserve"> </v>
      </c>
      <c r="AP378" s="421" t="str">
        <f t="shared" si="333"/>
        <v xml:space="preserve"> </v>
      </c>
      <c r="AQ378" s="421" t="str">
        <f t="shared" si="334"/>
        <v xml:space="preserve"> </v>
      </c>
      <c r="AR378" s="421" t="str">
        <f t="shared" si="335"/>
        <v xml:space="preserve"> </v>
      </c>
      <c r="AS378" s="421" t="str">
        <f t="shared" si="336"/>
        <v xml:space="preserve"> </v>
      </c>
      <c r="AT378" s="421" t="str">
        <f t="shared" si="337"/>
        <v xml:space="preserve"> </v>
      </c>
      <c r="AU378" s="422" t="str">
        <f t="shared" si="338"/>
        <v xml:space="preserve"> </v>
      </c>
      <c r="AV378" s="423"/>
      <c r="AW378" s="417"/>
      <c r="AX378" s="419"/>
      <c r="AY378" s="414"/>
      <c r="AZ378" s="417"/>
      <c r="BA378" s="419"/>
      <c r="BB378" s="420" t="str">
        <f t="shared" si="339"/>
        <v xml:space="preserve"> </v>
      </c>
      <c r="BC378" s="421" t="str">
        <f t="shared" si="340"/>
        <v xml:space="preserve"> </v>
      </c>
      <c r="BD378" s="422" t="str">
        <f t="shared" si="341"/>
        <v xml:space="preserve"> </v>
      </c>
      <c r="BE378" s="176"/>
      <c r="BF378" s="417"/>
      <c r="BG378" s="419"/>
      <c r="BH378" s="178"/>
      <c r="BI378" s="417"/>
      <c r="BJ378" s="419"/>
      <c r="BK378" s="178"/>
      <c r="BL378" s="417"/>
      <c r="BM378" s="419"/>
      <c r="BN378" s="426" t="str">
        <f t="shared" si="317"/>
        <v/>
      </c>
      <c r="BO378" s="427" t="str">
        <f t="shared" si="318"/>
        <v/>
      </c>
      <c r="BP378" s="428" t="str">
        <f t="shared" si="319"/>
        <v/>
      </c>
      <c r="BQ378" s="178"/>
      <c r="BR378" s="417"/>
      <c r="BS378" s="419"/>
      <c r="BT378" s="198">
        <v>975</v>
      </c>
      <c r="BU378" s="177">
        <v>916</v>
      </c>
      <c r="BV378" s="177">
        <v>967</v>
      </c>
      <c r="BW378" s="417">
        <v>891</v>
      </c>
      <c r="BX378" s="417">
        <v>754</v>
      </c>
      <c r="BY378" s="545">
        <v>1066</v>
      </c>
      <c r="BZ378" s="177">
        <v>279</v>
      </c>
      <c r="CA378" s="177">
        <v>345</v>
      </c>
      <c r="CB378" s="177">
        <v>377</v>
      </c>
      <c r="CC378" s="177">
        <v>336</v>
      </c>
      <c r="CD378" s="177">
        <v>318</v>
      </c>
      <c r="CE378" s="177">
        <v>223</v>
      </c>
      <c r="CF378" s="417">
        <v>394</v>
      </c>
      <c r="CG378" s="545">
        <v>332</v>
      </c>
      <c r="CH378" s="178"/>
      <c r="CI378" s="177"/>
      <c r="CJ378" s="177"/>
      <c r="CK378" s="177"/>
      <c r="CL378" s="177"/>
      <c r="CM378" s="177"/>
      <c r="CN378" s="417">
        <v>0</v>
      </c>
      <c r="CO378" s="545">
        <v>0</v>
      </c>
      <c r="CP378" s="421">
        <f t="shared" si="325"/>
        <v>279</v>
      </c>
      <c r="CQ378" s="421">
        <f t="shared" si="326"/>
        <v>345</v>
      </c>
      <c r="CR378" s="421">
        <f t="shared" si="342"/>
        <v>377</v>
      </c>
      <c r="CS378" s="421">
        <f t="shared" si="343"/>
        <v>336</v>
      </c>
      <c r="CT378" s="421">
        <f t="shared" si="344"/>
        <v>318</v>
      </c>
      <c r="CU378" s="421">
        <f t="shared" si="345"/>
        <v>223</v>
      </c>
      <c r="CV378" s="421">
        <f t="shared" si="346"/>
        <v>394</v>
      </c>
      <c r="CW378" s="429">
        <f t="shared" si="347"/>
        <v>332</v>
      </c>
      <c r="CX378" s="449">
        <v>129</v>
      </c>
      <c r="CY378" s="417">
        <v>168</v>
      </c>
      <c r="CZ378" s="545">
        <v>178</v>
      </c>
      <c r="DA378" s="546"/>
      <c r="DB378" s="547"/>
      <c r="DC378" s="419"/>
      <c r="DD378" s="430">
        <f t="shared" si="348"/>
        <v>94</v>
      </c>
      <c r="DE378" s="431">
        <f t="shared" si="349"/>
        <v>226</v>
      </c>
      <c r="DF378" s="428">
        <f t="shared" si="350"/>
        <v>154</v>
      </c>
      <c r="DG378" s="548">
        <v>77</v>
      </c>
      <c r="DH378" s="417">
        <v>78</v>
      </c>
      <c r="DI378" s="545">
        <v>56</v>
      </c>
      <c r="DJ378" s="546"/>
      <c r="DK378" s="549"/>
      <c r="DL378" s="419"/>
      <c r="DM378" s="550"/>
      <c r="DN378" s="417">
        <v>15</v>
      </c>
      <c r="DO378" s="545">
        <v>44</v>
      </c>
      <c r="DP378" s="430">
        <f t="shared" si="320"/>
        <v>259</v>
      </c>
      <c r="DQ378" s="431">
        <f t="shared" si="321"/>
        <v>225</v>
      </c>
      <c r="DR378" s="428">
        <f t="shared" si="322"/>
        <v>123</v>
      </c>
      <c r="DS378" s="546"/>
      <c r="DT378" s="549"/>
      <c r="DU378" s="197"/>
      <c r="DV378" s="410"/>
      <c r="DW378" s="669" t="b">
        <f t="shared" si="301"/>
        <v>0</v>
      </c>
      <c r="DX378" s="663" t="b">
        <f t="shared" si="302"/>
        <v>0</v>
      </c>
      <c r="DY378" s="666" t="b">
        <f t="shared" si="303"/>
        <v>1</v>
      </c>
      <c r="DZ378" s="663" t="b">
        <f t="shared" si="304"/>
        <v>0</v>
      </c>
      <c r="EA378" s="663" t="b">
        <f t="shared" si="305"/>
        <v>0</v>
      </c>
      <c r="EB378" s="666" t="b">
        <f t="shared" si="306"/>
        <v>1</v>
      </c>
      <c r="EC378" s="663" t="b">
        <f t="shared" si="307"/>
        <v>0</v>
      </c>
      <c r="ED378" s="663" t="b">
        <f t="shared" si="323"/>
        <v>0</v>
      </c>
      <c r="EE378" s="666" t="b">
        <f t="shared" si="308"/>
        <v>1</v>
      </c>
      <c r="EF378" s="665" t="b">
        <f t="shared" si="309"/>
        <v>1</v>
      </c>
      <c r="EG378" s="663" t="b">
        <f t="shared" si="310"/>
        <v>1</v>
      </c>
      <c r="EH378" s="666" t="b">
        <f t="shared" si="311"/>
        <v>1</v>
      </c>
      <c r="EI378" s="663" t="b">
        <f t="shared" si="312"/>
        <v>1</v>
      </c>
      <c r="EJ378" s="663" t="b">
        <f t="shared" si="313"/>
        <v>1</v>
      </c>
      <c r="EK378" s="666" t="b">
        <f t="shared" si="314"/>
        <v>1</v>
      </c>
      <c r="EL378" s="663" t="b">
        <f t="shared" si="315"/>
        <v>1</v>
      </c>
      <c r="EM378" s="663" t="b">
        <f t="shared" si="324"/>
        <v>0</v>
      </c>
      <c r="EN378" s="666" t="b">
        <f t="shared" si="316"/>
        <v>0</v>
      </c>
      <c r="EO378" s="401"/>
    </row>
    <row r="379" spans="1:145">
      <c r="A379" s="542" t="s">
        <v>758</v>
      </c>
      <c r="B379" s="543" t="s">
        <v>635</v>
      </c>
      <c r="C379" s="544">
        <v>199953</v>
      </c>
      <c r="D379" s="481">
        <v>9</v>
      </c>
      <c r="E379" s="414"/>
      <c r="F379" s="416"/>
      <c r="G379" s="416"/>
      <c r="H379" s="416"/>
      <c r="I379" s="417"/>
      <c r="J379" s="417"/>
      <c r="K379" s="419"/>
      <c r="L379" s="414"/>
      <c r="M379" s="416"/>
      <c r="N379" s="416"/>
      <c r="O379" s="448"/>
      <c r="P379" s="448"/>
      <c r="Q379" s="416"/>
      <c r="R379" s="416"/>
      <c r="S379" s="416"/>
      <c r="T379" s="416"/>
      <c r="U379" s="416"/>
      <c r="V379" s="417"/>
      <c r="W379" s="419"/>
      <c r="X379" s="414"/>
      <c r="Y379" s="416"/>
      <c r="Z379" s="416"/>
      <c r="AA379" s="448"/>
      <c r="AB379" s="448"/>
      <c r="AC379" s="416"/>
      <c r="AD379" s="416"/>
      <c r="AE379" s="416"/>
      <c r="AF379" s="416"/>
      <c r="AG379" s="416"/>
      <c r="AH379" s="417"/>
      <c r="AI379" s="419"/>
      <c r="AJ379" s="420" t="str">
        <f t="shared" si="327"/>
        <v xml:space="preserve"> </v>
      </c>
      <c r="AK379" s="421" t="str">
        <f t="shared" si="328"/>
        <v xml:space="preserve"> </v>
      </c>
      <c r="AL379" s="421" t="str">
        <f t="shared" si="329"/>
        <v xml:space="preserve"> </v>
      </c>
      <c r="AM379" s="421" t="str">
        <f t="shared" si="330"/>
        <v xml:space="preserve"> </v>
      </c>
      <c r="AN379" s="421" t="str">
        <f t="shared" si="331"/>
        <v xml:space="preserve"> </v>
      </c>
      <c r="AO379" s="421" t="str">
        <f t="shared" si="332"/>
        <v xml:space="preserve"> </v>
      </c>
      <c r="AP379" s="421" t="str">
        <f t="shared" si="333"/>
        <v xml:space="preserve"> </v>
      </c>
      <c r="AQ379" s="421" t="str">
        <f t="shared" si="334"/>
        <v xml:space="preserve"> </v>
      </c>
      <c r="AR379" s="421" t="str">
        <f t="shared" si="335"/>
        <v xml:space="preserve"> </v>
      </c>
      <c r="AS379" s="421" t="str">
        <f t="shared" si="336"/>
        <v xml:space="preserve"> </v>
      </c>
      <c r="AT379" s="421" t="str">
        <f t="shared" si="337"/>
        <v xml:space="preserve"> </v>
      </c>
      <c r="AU379" s="422" t="str">
        <f t="shared" si="338"/>
        <v xml:space="preserve"> </v>
      </c>
      <c r="AV379" s="423"/>
      <c r="AW379" s="417"/>
      <c r="AX379" s="419"/>
      <c r="AY379" s="414"/>
      <c r="AZ379" s="417"/>
      <c r="BA379" s="419"/>
      <c r="BB379" s="420" t="str">
        <f t="shared" si="339"/>
        <v xml:space="preserve"> </v>
      </c>
      <c r="BC379" s="421" t="str">
        <f t="shared" si="340"/>
        <v xml:space="preserve"> </v>
      </c>
      <c r="BD379" s="422" t="str">
        <f t="shared" si="341"/>
        <v xml:space="preserve"> </v>
      </c>
      <c r="BE379" s="176"/>
      <c r="BF379" s="417"/>
      <c r="BG379" s="419"/>
      <c r="BH379" s="178"/>
      <c r="BI379" s="417"/>
      <c r="BJ379" s="419"/>
      <c r="BK379" s="178"/>
      <c r="BL379" s="417"/>
      <c r="BM379" s="419"/>
      <c r="BN379" s="426" t="str">
        <f t="shared" si="317"/>
        <v/>
      </c>
      <c r="BO379" s="427" t="str">
        <f t="shared" si="318"/>
        <v/>
      </c>
      <c r="BP379" s="428" t="str">
        <f t="shared" si="319"/>
        <v/>
      </c>
      <c r="BQ379" s="178"/>
      <c r="BR379" s="417"/>
      <c r="BS379" s="419"/>
      <c r="BT379" s="198">
        <v>1364</v>
      </c>
      <c r="BU379" s="177">
        <v>529</v>
      </c>
      <c r="BV379" s="177">
        <v>663</v>
      </c>
      <c r="BW379" s="417">
        <v>586</v>
      </c>
      <c r="BX379" s="417">
        <v>628</v>
      </c>
      <c r="BY379" s="545">
        <v>633</v>
      </c>
      <c r="BZ379" s="177">
        <v>183</v>
      </c>
      <c r="CA379" s="177">
        <v>230</v>
      </c>
      <c r="CB379" s="177">
        <v>236</v>
      </c>
      <c r="CC379" s="177">
        <v>267</v>
      </c>
      <c r="CD379" s="177">
        <v>145</v>
      </c>
      <c r="CE379" s="177">
        <v>158</v>
      </c>
      <c r="CF379" s="417">
        <v>173</v>
      </c>
      <c r="CG379" s="545">
        <v>193</v>
      </c>
      <c r="CH379" s="178"/>
      <c r="CI379" s="177"/>
      <c r="CJ379" s="177"/>
      <c r="CK379" s="177"/>
      <c r="CL379" s="177"/>
      <c r="CM379" s="177"/>
      <c r="CN379" s="417">
        <v>0</v>
      </c>
      <c r="CO379" s="545">
        <v>0</v>
      </c>
      <c r="CP379" s="421">
        <f t="shared" si="325"/>
        <v>183</v>
      </c>
      <c r="CQ379" s="421">
        <f t="shared" si="326"/>
        <v>230</v>
      </c>
      <c r="CR379" s="421">
        <f t="shared" si="342"/>
        <v>236</v>
      </c>
      <c r="CS379" s="421">
        <f t="shared" si="343"/>
        <v>267</v>
      </c>
      <c r="CT379" s="421">
        <f t="shared" si="344"/>
        <v>145</v>
      </c>
      <c r="CU379" s="421">
        <f t="shared" si="345"/>
        <v>158</v>
      </c>
      <c r="CV379" s="421">
        <f t="shared" si="346"/>
        <v>173</v>
      </c>
      <c r="CW379" s="429">
        <f t="shared" si="347"/>
        <v>193</v>
      </c>
      <c r="CX379" s="449">
        <v>53</v>
      </c>
      <c r="CY379" s="417">
        <v>85</v>
      </c>
      <c r="CZ379" s="545">
        <v>105</v>
      </c>
      <c r="DA379" s="546"/>
      <c r="DB379" s="547"/>
      <c r="DC379" s="419"/>
      <c r="DD379" s="430">
        <f t="shared" si="348"/>
        <v>105</v>
      </c>
      <c r="DE379" s="431">
        <f t="shared" si="349"/>
        <v>88</v>
      </c>
      <c r="DF379" s="428">
        <f t="shared" si="350"/>
        <v>88</v>
      </c>
      <c r="DG379" s="548">
        <v>22</v>
      </c>
      <c r="DH379" s="417">
        <v>52</v>
      </c>
      <c r="DI379" s="545">
        <v>11</v>
      </c>
      <c r="DJ379" s="546"/>
      <c r="DK379" s="549"/>
      <c r="DL379" s="419"/>
      <c r="DM379" s="550"/>
      <c r="DN379" s="417"/>
      <c r="DO379" s="545"/>
      <c r="DP379" s="430">
        <f t="shared" si="320"/>
        <v>245</v>
      </c>
      <c r="DQ379" s="431">
        <f t="shared" si="321"/>
        <v>93</v>
      </c>
      <c r="DR379" s="428">
        <f t="shared" si="322"/>
        <v>147</v>
      </c>
      <c r="DS379" s="546"/>
      <c r="DT379" s="549"/>
      <c r="DU379" s="197"/>
      <c r="DV379" s="410"/>
      <c r="DW379" s="669" t="b">
        <f t="shared" si="301"/>
        <v>0</v>
      </c>
      <c r="DX379" s="663" t="b">
        <f t="shared" si="302"/>
        <v>0</v>
      </c>
      <c r="DY379" s="666" t="b">
        <f t="shared" si="303"/>
        <v>1</v>
      </c>
      <c r="DZ379" s="663" t="b">
        <f t="shared" si="304"/>
        <v>0</v>
      </c>
      <c r="EA379" s="663" t="b">
        <f t="shared" si="305"/>
        <v>0</v>
      </c>
      <c r="EB379" s="666" t="b">
        <f t="shared" si="306"/>
        <v>1</v>
      </c>
      <c r="EC379" s="663" t="b">
        <f t="shared" si="307"/>
        <v>0</v>
      </c>
      <c r="ED379" s="663" t="b">
        <f t="shared" si="323"/>
        <v>0</v>
      </c>
      <c r="EE379" s="666" t="b">
        <f t="shared" si="308"/>
        <v>1</v>
      </c>
      <c r="EF379" s="665" t="b">
        <f t="shared" si="309"/>
        <v>1</v>
      </c>
      <c r="EG379" s="663" t="b">
        <f t="shared" si="310"/>
        <v>1</v>
      </c>
      <c r="EH379" s="666" t="b">
        <f t="shared" si="311"/>
        <v>1</v>
      </c>
      <c r="EI379" s="663" t="b">
        <f t="shared" si="312"/>
        <v>1</v>
      </c>
      <c r="EJ379" s="663" t="b">
        <f t="shared" si="313"/>
        <v>1</v>
      </c>
      <c r="EK379" s="666" t="b">
        <f t="shared" si="314"/>
        <v>1</v>
      </c>
      <c r="EL379" s="663" t="b">
        <f t="shared" si="315"/>
        <v>1</v>
      </c>
      <c r="EM379" s="663" t="b">
        <f t="shared" si="324"/>
        <v>0</v>
      </c>
      <c r="EN379" s="666" t="b">
        <f t="shared" si="316"/>
        <v>0</v>
      </c>
      <c r="EO379" s="401"/>
    </row>
    <row r="380" spans="1:145">
      <c r="A380" s="551" t="s">
        <v>758</v>
      </c>
      <c r="B380" s="543" t="s">
        <v>636</v>
      </c>
      <c r="C380" s="544">
        <v>197966</v>
      </c>
      <c r="D380" s="481">
        <v>10</v>
      </c>
      <c r="E380" s="414"/>
      <c r="F380" s="416"/>
      <c r="G380" s="416"/>
      <c r="H380" s="416"/>
      <c r="I380" s="417"/>
      <c r="J380" s="417"/>
      <c r="K380" s="419"/>
      <c r="L380" s="414"/>
      <c r="M380" s="416"/>
      <c r="N380" s="416"/>
      <c r="O380" s="448"/>
      <c r="P380" s="448"/>
      <c r="Q380" s="416"/>
      <c r="R380" s="416"/>
      <c r="S380" s="416"/>
      <c r="T380" s="416"/>
      <c r="U380" s="416"/>
      <c r="V380" s="417"/>
      <c r="W380" s="419"/>
      <c r="X380" s="414"/>
      <c r="Y380" s="416"/>
      <c r="Z380" s="416"/>
      <c r="AA380" s="448"/>
      <c r="AB380" s="448"/>
      <c r="AC380" s="416"/>
      <c r="AD380" s="416"/>
      <c r="AE380" s="416"/>
      <c r="AF380" s="416"/>
      <c r="AG380" s="416"/>
      <c r="AH380" s="417"/>
      <c r="AI380" s="419"/>
      <c r="AJ380" s="420" t="str">
        <f t="shared" si="327"/>
        <v xml:space="preserve"> </v>
      </c>
      <c r="AK380" s="421" t="str">
        <f t="shared" si="328"/>
        <v xml:space="preserve"> </v>
      </c>
      <c r="AL380" s="421" t="str">
        <f t="shared" si="329"/>
        <v xml:space="preserve"> </v>
      </c>
      <c r="AM380" s="421" t="str">
        <f t="shared" si="330"/>
        <v xml:space="preserve"> </v>
      </c>
      <c r="AN380" s="421" t="str">
        <f t="shared" si="331"/>
        <v xml:space="preserve"> </v>
      </c>
      <c r="AO380" s="421" t="str">
        <f t="shared" si="332"/>
        <v xml:space="preserve"> </v>
      </c>
      <c r="AP380" s="421" t="str">
        <f t="shared" si="333"/>
        <v xml:space="preserve"> </v>
      </c>
      <c r="AQ380" s="421" t="str">
        <f t="shared" si="334"/>
        <v xml:space="preserve"> </v>
      </c>
      <c r="AR380" s="421" t="str">
        <f t="shared" si="335"/>
        <v xml:space="preserve"> </v>
      </c>
      <c r="AS380" s="421" t="str">
        <f t="shared" si="336"/>
        <v xml:space="preserve"> </v>
      </c>
      <c r="AT380" s="421" t="str">
        <f t="shared" si="337"/>
        <v xml:space="preserve"> </v>
      </c>
      <c r="AU380" s="422" t="str">
        <f t="shared" si="338"/>
        <v xml:space="preserve"> </v>
      </c>
      <c r="AV380" s="423"/>
      <c r="AW380" s="417"/>
      <c r="AX380" s="419"/>
      <c r="AY380" s="414"/>
      <c r="AZ380" s="417"/>
      <c r="BA380" s="419"/>
      <c r="BB380" s="420" t="str">
        <f t="shared" si="339"/>
        <v xml:space="preserve"> </v>
      </c>
      <c r="BC380" s="421" t="str">
        <f t="shared" si="340"/>
        <v xml:space="preserve"> </v>
      </c>
      <c r="BD380" s="422" t="str">
        <f t="shared" si="341"/>
        <v xml:space="preserve"> </v>
      </c>
      <c r="BE380" s="176"/>
      <c r="BF380" s="417"/>
      <c r="BG380" s="419"/>
      <c r="BH380" s="178"/>
      <c r="BI380" s="417"/>
      <c r="BJ380" s="419"/>
      <c r="BK380" s="178"/>
      <c r="BL380" s="417"/>
      <c r="BM380" s="419"/>
      <c r="BN380" s="426" t="str">
        <f t="shared" si="317"/>
        <v/>
      </c>
      <c r="BO380" s="427" t="str">
        <f t="shared" si="318"/>
        <v/>
      </c>
      <c r="BP380" s="428" t="str">
        <f t="shared" si="319"/>
        <v/>
      </c>
      <c r="BQ380" s="178"/>
      <c r="BR380" s="417"/>
      <c r="BS380" s="419"/>
      <c r="BT380" s="198">
        <v>306</v>
      </c>
      <c r="BU380" s="177">
        <v>329</v>
      </c>
      <c r="BV380" s="177">
        <v>296</v>
      </c>
      <c r="BW380" s="417">
        <v>472</v>
      </c>
      <c r="BX380" s="417">
        <v>787</v>
      </c>
      <c r="BY380" s="545">
        <v>759</v>
      </c>
      <c r="BZ380" s="177">
        <v>175</v>
      </c>
      <c r="CA380" s="177">
        <v>194</v>
      </c>
      <c r="CB380" s="177">
        <v>190</v>
      </c>
      <c r="CC380" s="177">
        <v>226</v>
      </c>
      <c r="CD380" s="177">
        <v>197</v>
      </c>
      <c r="CE380" s="177">
        <v>128</v>
      </c>
      <c r="CF380" s="417">
        <v>231</v>
      </c>
      <c r="CG380" s="545">
        <v>159</v>
      </c>
      <c r="CH380" s="178"/>
      <c r="CI380" s="177"/>
      <c r="CJ380" s="177"/>
      <c r="CK380" s="177"/>
      <c r="CL380" s="177"/>
      <c r="CM380" s="177"/>
      <c r="CN380" s="417">
        <v>0</v>
      </c>
      <c r="CO380" s="545">
        <v>0</v>
      </c>
      <c r="CP380" s="421">
        <f t="shared" si="325"/>
        <v>175</v>
      </c>
      <c r="CQ380" s="421">
        <f t="shared" si="326"/>
        <v>194</v>
      </c>
      <c r="CR380" s="421">
        <f t="shared" si="342"/>
        <v>190</v>
      </c>
      <c r="CS380" s="421">
        <f t="shared" si="343"/>
        <v>226</v>
      </c>
      <c r="CT380" s="421">
        <f t="shared" si="344"/>
        <v>197</v>
      </c>
      <c r="CU380" s="421">
        <f t="shared" si="345"/>
        <v>128</v>
      </c>
      <c r="CV380" s="421">
        <f t="shared" si="346"/>
        <v>231</v>
      </c>
      <c r="CW380" s="429">
        <f t="shared" si="347"/>
        <v>159</v>
      </c>
      <c r="CX380" s="449">
        <v>29</v>
      </c>
      <c r="CY380" s="417">
        <v>100</v>
      </c>
      <c r="CZ380" s="545">
        <v>124</v>
      </c>
      <c r="DA380" s="546"/>
      <c r="DB380" s="547"/>
      <c r="DC380" s="419"/>
      <c r="DD380" s="430">
        <f t="shared" si="348"/>
        <v>99</v>
      </c>
      <c r="DE380" s="431">
        <f t="shared" si="349"/>
        <v>131</v>
      </c>
      <c r="DF380" s="428">
        <f t="shared" si="350"/>
        <v>35</v>
      </c>
      <c r="DG380" s="548">
        <v>46</v>
      </c>
      <c r="DH380" s="417">
        <v>28</v>
      </c>
      <c r="DI380" s="545">
        <v>35</v>
      </c>
      <c r="DJ380" s="546"/>
      <c r="DK380" s="549"/>
      <c r="DL380" s="419"/>
      <c r="DM380" s="550"/>
      <c r="DN380" s="417"/>
      <c r="DO380" s="545"/>
      <c r="DP380" s="430">
        <f t="shared" si="320"/>
        <v>180</v>
      </c>
      <c r="DQ380" s="431">
        <f t="shared" si="321"/>
        <v>169</v>
      </c>
      <c r="DR380" s="428">
        <f t="shared" si="322"/>
        <v>93</v>
      </c>
      <c r="DS380" s="546"/>
      <c r="DT380" s="549"/>
      <c r="DU380" s="197"/>
      <c r="DV380" s="410"/>
      <c r="DW380" s="669" t="b">
        <f t="shared" si="301"/>
        <v>0</v>
      </c>
      <c r="DX380" s="663" t="b">
        <f t="shared" si="302"/>
        <v>0</v>
      </c>
      <c r="DY380" s="666" t="b">
        <f t="shared" si="303"/>
        <v>1</v>
      </c>
      <c r="DZ380" s="663" t="b">
        <f t="shared" si="304"/>
        <v>0</v>
      </c>
      <c r="EA380" s="663" t="b">
        <f t="shared" si="305"/>
        <v>0</v>
      </c>
      <c r="EB380" s="666" t="b">
        <f t="shared" si="306"/>
        <v>1</v>
      </c>
      <c r="EC380" s="663" t="b">
        <f t="shared" si="307"/>
        <v>0</v>
      </c>
      <c r="ED380" s="663" t="b">
        <f t="shared" si="323"/>
        <v>0</v>
      </c>
      <c r="EE380" s="666" t="b">
        <f t="shared" si="308"/>
        <v>1</v>
      </c>
      <c r="EF380" s="665" t="b">
        <f t="shared" si="309"/>
        <v>1</v>
      </c>
      <c r="EG380" s="663" t="b">
        <f t="shared" si="310"/>
        <v>1</v>
      </c>
      <c r="EH380" s="666" t="b">
        <f t="shared" si="311"/>
        <v>1</v>
      </c>
      <c r="EI380" s="663" t="b">
        <f t="shared" si="312"/>
        <v>1</v>
      </c>
      <c r="EJ380" s="663" t="b">
        <f t="shared" si="313"/>
        <v>1</v>
      </c>
      <c r="EK380" s="666" t="b">
        <f t="shared" si="314"/>
        <v>1</v>
      </c>
      <c r="EL380" s="663" t="b">
        <f t="shared" si="315"/>
        <v>1</v>
      </c>
      <c r="EM380" s="663" t="b">
        <f t="shared" si="324"/>
        <v>0</v>
      </c>
      <c r="EN380" s="666" t="b">
        <f t="shared" si="316"/>
        <v>0</v>
      </c>
      <c r="EO380" s="401"/>
    </row>
    <row r="381" spans="1:145">
      <c r="A381" s="542" t="s">
        <v>758</v>
      </c>
      <c r="B381" s="543" t="s">
        <v>637</v>
      </c>
      <c r="C381" s="544">
        <v>198011</v>
      </c>
      <c r="D381" s="481">
        <v>10</v>
      </c>
      <c r="E381" s="414"/>
      <c r="F381" s="416"/>
      <c r="G381" s="416"/>
      <c r="H381" s="416"/>
      <c r="I381" s="417"/>
      <c r="J381" s="417"/>
      <c r="K381" s="419"/>
      <c r="L381" s="414"/>
      <c r="M381" s="416"/>
      <c r="N381" s="416"/>
      <c r="O381" s="448"/>
      <c r="P381" s="448"/>
      <c r="Q381" s="416"/>
      <c r="R381" s="416"/>
      <c r="S381" s="416"/>
      <c r="T381" s="416"/>
      <c r="U381" s="416"/>
      <c r="V381" s="417"/>
      <c r="W381" s="419"/>
      <c r="X381" s="414"/>
      <c r="Y381" s="416"/>
      <c r="Z381" s="416"/>
      <c r="AA381" s="448"/>
      <c r="AB381" s="448"/>
      <c r="AC381" s="416"/>
      <c r="AD381" s="416"/>
      <c r="AE381" s="416"/>
      <c r="AF381" s="416"/>
      <c r="AG381" s="416"/>
      <c r="AH381" s="417"/>
      <c r="AI381" s="419"/>
      <c r="AJ381" s="420" t="str">
        <f t="shared" si="327"/>
        <v xml:space="preserve"> </v>
      </c>
      <c r="AK381" s="421" t="str">
        <f t="shared" si="328"/>
        <v xml:space="preserve"> </v>
      </c>
      <c r="AL381" s="421" t="str">
        <f t="shared" si="329"/>
        <v xml:space="preserve"> </v>
      </c>
      <c r="AM381" s="421" t="str">
        <f t="shared" si="330"/>
        <v xml:space="preserve"> </v>
      </c>
      <c r="AN381" s="421" t="str">
        <f t="shared" si="331"/>
        <v xml:space="preserve"> </v>
      </c>
      <c r="AO381" s="421" t="str">
        <f t="shared" si="332"/>
        <v xml:space="preserve"> </v>
      </c>
      <c r="AP381" s="421" t="str">
        <f t="shared" si="333"/>
        <v xml:space="preserve"> </v>
      </c>
      <c r="AQ381" s="421" t="str">
        <f t="shared" si="334"/>
        <v xml:space="preserve"> </v>
      </c>
      <c r="AR381" s="421" t="str">
        <f t="shared" si="335"/>
        <v xml:space="preserve"> </v>
      </c>
      <c r="AS381" s="421" t="str">
        <f t="shared" si="336"/>
        <v xml:space="preserve"> </v>
      </c>
      <c r="AT381" s="421" t="str">
        <f t="shared" si="337"/>
        <v xml:space="preserve"> </v>
      </c>
      <c r="AU381" s="422" t="str">
        <f t="shared" si="338"/>
        <v xml:space="preserve"> </v>
      </c>
      <c r="AV381" s="423"/>
      <c r="AW381" s="417"/>
      <c r="AX381" s="419"/>
      <c r="AY381" s="414"/>
      <c r="AZ381" s="417"/>
      <c r="BA381" s="419"/>
      <c r="BB381" s="420" t="str">
        <f t="shared" si="339"/>
        <v xml:space="preserve"> </v>
      </c>
      <c r="BC381" s="421" t="str">
        <f t="shared" si="340"/>
        <v xml:space="preserve"> </v>
      </c>
      <c r="BD381" s="422" t="str">
        <f t="shared" si="341"/>
        <v xml:space="preserve"> </v>
      </c>
      <c r="BE381" s="176"/>
      <c r="BF381" s="417"/>
      <c r="BG381" s="419"/>
      <c r="BH381" s="178"/>
      <c r="BI381" s="417"/>
      <c r="BJ381" s="419"/>
      <c r="BK381" s="178"/>
      <c r="BL381" s="417"/>
      <c r="BM381" s="419"/>
      <c r="BN381" s="426" t="str">
        <f t="shared" si="317"/>
        <v/>
      </c>
      <c r="BO381" s="427" t="str">
        <f t="shared" si="318"/>
        <v/>
      </c>
      <c r="BP381" s="428" t="str">
        <f t="shared" si="319"/>
        <v/>
      </c>
      <c r="BQ381" s="178"/>
      <c r="BR381" s="417"/>
      <c r="BS381" s="419"/>
      <c r="BT381" s="198">
        <v>418</v>
      </c>
      <c r="BU381" s="177">
        <v>391</v>
      </c>
      <c r="BV381" s="177">
        <v>442</v>
      </c>
      <c r="BW381" s="417">
        <v>430</v>
      </c>
      <c r="BX381" s="417">
        <v>391</v>
      </c>
      <c r="BY381" s="545">
        <v>498</v>
      </c>
      <c r="BZ381" s="177">
        <v>102</v>
      </c>
      <c r="CA381" s="177">
        <v>166</v>
      </c>
      <c r="CB381" s="177">
        <v>189</v>
      </c>
      <c r="CC381" s="177">
        <v>87</v>
      </c>
      <c r="CD381" s="177">
        <v>158</v>
      </c>
      <c r="CE381" s="177">
        <v>154</v>
      </c>
      <c r="CF381" s="417">
        <v>141</v>
      </c>
      <c r="CG381" s="545">
        <v>128</v>
      </c>
      <c r="CH381" s="178"/>
      <c r="CI381" s="177"/>
      <c r="CJ381" s="177"/>
      <c r="CK381" s="177"/>
      <c r="CL381" s="177"/>
      <c r="CM381" s="177"/>
      <c r="CN381" s="417">
        <v>0</v>
      </c>
      <c r="CO381" s="545">
        <v>1</v>
      </c>
      <c r="CP381" s="421">
        <f t="shared" si="325"/>
        <v>102</v>
      </c>
      <c r="CQ381" s="421">
        <f t="shared" si="326"/>
        <v>166</v>
      </c>
      <c r="CR381" s="421">
        <f t="shared" si="342"/>
        <v>189</v>
      </c>
      <c r="CS381" s="421">
        <f t="shared" si="343"/>
        <v>87</v>
      </c>
      <c r="CT381" s="421">
        <f t="shared" si="344"/>
        <v>158</v>
      </c>
      <c r="CU381" s="421">
        <f t="shared" si="345"/>
        <v>154</v>
      </c>
      <c r="CV381" s="421">
        <f t="shared" si="346"/>
        <v>141</v>
      </c>
      <c r="CW381" s="429">
        <f t="shared" si="347"/>
        <v>127</v>
      </c>
      <c r="CX381" s="449">
        <v>79</v>
      </c>
      <c r="CY381" s="417">
        <v>77</v>
      </c>
      <c r="CZ381" s="545">
        <v>88</v>
      </c>
      <c r="DA381" s="546"/>
      <c r="DB381" s="547"/>
      <c r="DC381" s="419"/>
      <c r="DD381" s="430">
        <f t="shared" si="348"/>
        <v>75</v>
      </c>
      <c r="DE381" s="431">
        <f t="shared" si="349"/>
        <v>64</v>
      </c>
      <c r="DF381" s="428">
        <f t="shared" si="350"/>
        <v>39</v>
      </c>
      <c r="DG381" s="548">
        <v>9</v>
      </c>
      <c r="DH381" s="417">
        <v>26</v>
      </c>
      <c r="DI381" s="545">
        <v>21</v>
      </c>
      <c r="DJ381" s="546"/>
      <c r="DK381" s="549"/>
      <c r="DL381" s="419"/>
      <c r="DM381" s="550">
        <v>10</v>
      </c>
      <c r="DN381" s="417">
        <v>15</v>
      </c>
      <c r="DO381" s="545">
        <v>16</v>
      </c>
      <c r="DP381" s="430">
        <f t="shared" si="320"/>
        <v>68</v>
      </c>
      <c r="DQ381" s="431">
        <f t="shared" si="321"/>
        <v>117</v>
      </c>
      <c r="DR381" s="428">
        <f t="shared" si="322"/>
        <v>117</v>
      </c>
      <c r="DS381" s="546"/>
      <c r="DT381" s="549"/>
      <c r="DU381" s="197"/>
      <c r="DV381" s="410"/>
      <c r="DW381" s="669" t="b">
        <f t="shared" si="301"/>
        <v>0</v>
      </c>
      <c r="DX381" s="663" t="b">
        <f t="shared" si="302"/>
        <v>0</v>
      </c>
      <c r="DY381" s="666" t="b">
        <f t="shared" si="303"/>
        <v>1</v>
      </c>
      <c r="DZ381" s="663" t="b">
        <f t="shared" si="304"/>
        <v>0</v>
      </c>
      <c r="EA381" s="663" t="b">
        <f t="shared" si="305"/>
        <v>0</v>
      </c>
      <c r="EB381" s="666" t="b">
        <f t="shared" si="306"/>
        <v>1</v>
      </c>
      <c r="EC381" s="663" t="b">
        <f t="shared" si="307"/>
        <v>0</v>
      </c>
      <c r="ED381" s="663" t="b">
        <f t="shared" si="323"/>
        <v>0</v>
      </c>
      <c r="EE381" s="666" t="b">
        <f t="shared" si="308"/>
        <v>1</v>
      </c>
      <c r="EF381" s="665" t="b">
        <f t="shared" si="309"/>
        <v>1</v>
      </c>
      <c r="EG381" s="663" t="b">
        <f t="shared" si="310"/>
        <v>1</v>
      </c>
      <c r="EH381" s="666" t="b">
        <f t="shared" si="311"/>
        <v>1</v>
      </c>
      <c r="EI381" s="663" t="b">
        <f t="shared" si="312"/>
        <v>1</v>
      </c>
      <c r="EJ381" s="663" t="b">
        <f t="shared" si="313"/>
        <v>1</v>
      </c>
      <c r="EK381" s="666" t="b">
        <f t="shared" si="314"/>
        <v>1</v>
      </c>
      <c r="EL381" s="663" t="b">
        <f t="shared" si="315"/>
        <v>1</v>
      </c>
      <c r="EM381" s="663" t="b">
        <f t="shared" si="324"/>
        <v>0</v>
      </c>
      <c r="EN381" s="666" t="b">
        <f t="shared" si="316"/>
        <v>0</v>
      </c>
      <c r="EO381" s="401"/>
    </row>
    <row r="382" spans="1:145">
      <c r="A382" s="542" t="s">
        <v>758</v>
      </c>
      <c r="B382" s="543" t="s">
        <v>638</v>
      </c>
      <c r="C382" s="544">
        <v>198084</v>
      </c>
      <c r="D382" s="481">
        <v>10</v>
      </c>
      <c r="E382" s="414"/>
      <c r="F382" s="416"/>
      <c r="G382" s="416"/>
      <c r="H382" s="416"/>
      <c r="I382" s="417"/>
      <c r="J382" s="417"/>
      <c r="K382" s="419"/>
      <c r="L382" s="414"/>
      <c r="M382" s="416"/>
      <c r="N382" s="416"/>
      <c r="O382" s="448"/>
      <c r="P382" s="448"/>
      <c r="Q382" s="416"/>
      <c r="R382" s="416"/>
      <c r="S382" s="416"/>
      <c r="T382" s="416"/>
      <c r="U382" s="416"/>
      <c r="V382" s="417"/>
      <c r="W382" s="419"/>
      <c r="X382" s="414"/>
      <c r="Y382" s="416"/>
      <c r="Z382" s="416"/>
      <c r="AA382" s="448"/>
      <c r="AB382" s="448"/>
      <c r="AC382" s="416"/>
      <c r="AD382" s="416"/>
      <c r="AE382" s="416"/>
      <c r="AF382" s="416"/>
      <c r="AG382" s="416"/>
      <c r="AH382" s="417"/>
      <c r="AI382" s="419"/>
      <c r="AJ382" s="420" t="str">
        <f t="shared" si="327"/>
        <v xml:space="preserve"> </v>
      </c>
      <c r="AK382" s="421" t="str">
        <f t="shared" si="328"/>
        <v xml:space="preserve"> </v>
      </c>
      <c r="AL382" s="421" t="str">
        <f t="shared" si="329"/>
        <v xml:space="preserve"> </v>
      </c>
      <c r="AM382" s="421" t="str">
        <f t="shared" si="330"/>
        <v xml:space="preserve"> </v>
      </c>
      <c r="AN382" s="421" t="str">
        <f t="shared" si="331"/>
        <v xml:space="preserve"> </v>
      </c>
      <c r="AO382" s="421" t="str">
        <f t="shared" si="332"/>
        <v xml:space="preserve"> </v>
      </c>
      <c r="AP382" s="421" t="str">
        <f t="shared" si="333"/>
        <v xml:space="preserve"> </v>
      </c>
      <c r="AQ382" s="421" t="str">
        <f t="shared" si="334"/>
        <v xml:space="preserve"> </v>
      </c>
      <c r="AR382" s="421" t="str">
        <f t="shared" si="335"/>
        <v xml:space="preserve"> </v>
      </c>
      <c r="AS382" s="421" t="str">
        <f t="shared" si="336"/>
        <v xml:space="preserve"> </v>
      </c>
      <c r="AT382" s="421" t="str">
        <f t="shared" si="337"/>
        <v xml:space="preserve"> </v>
      </c>
      <c r="AU382" s="422" t="str">
        <f t="shared" si="338"/>
        <v xml:space="preserve"> </v>
      </c>
      <c r="AV382" s="423"/>
      <c r="AW382" s="417"/>
      <c r="AX382" s="419"/>
      <c r="AY382" s="414"/>
      <c r="AZ382" s="417"/>
      <c r="BA382" s="419"/>
      <c r="BB382" s="420" t="str">
        <f t="shared" si="339"/>
        <v xml:space="preserve"> </v>
      </c>
      <c r="BC382" s="421" t="str">
        <f t="shared" si="340"/>
        <v xml:space="preserve"> </v>
      </c>
      <c r="BD382" s="422" t="str">
        <f t="shared" si="341"/>
        <v xml:space="preserve"> </v>
      </c>
      <c r="BE382" s="176"/>
      <c r="BF382" s="417"/>
      <c r="BG382" s="419"/>
      <c r="BH382" s="178"/>
      <c r="BI382" s="417"/>
      <c r="BJ382" s="419"/>
      <c r="BK382" s="178"/>
      <c r="BL382" s="417"/>
      <c r="BM382" s="419"/>
      <c r="BN382" s="426" t="str">
        <f t="shared" si="317"/>
        <v/>
      </c>
      <c r="BO382" s="427" t="str">
        <f t="shared" si="318"/>
        <v/>
      </c>
      <c r="BP382" s="428" t="str">
        <f t="shared" si="319"/>
        <v/>
      </c>
      <c r="BQ382" s="178"/>
      <c r="BR382" s="417"/>
      <c r="BS382" s="419"/>
      <c r="BT382" s="198">
        <v>723</v>
      </c>
      <c r="BU382" s="177">
        <v>602</v>
      </c>
      <c r="BV382" s="177">
        <v>635</v>
      </c>
      <c r="BW382" s="417">
        <v>357</v>
      </c>
      <c r="BX382" s="417">
        <v>1132</v>
      </c>
      <c r="BY382" s="545">
        <v>1099</v>
      </c>
      <c r="BZ382" s="177">
        <v>133</v>
      </c>
      <c r="CA382" s="177">
        <v>160</v>
      </c>
      <c r="CB382" s="177">
        <v>150</v>
      </c>
      <c r="CC382" s="177">
        <v>146</v>
      </c>
      <c r="CD382" s="177">
        <v>125</v>
      </c>
      <c r="CE382" s="177">
        <v>99</v>
      </c>
      <c r="CF382" s="417">
        <v>172</v>
      </c>
      <c r="CG382" s="545">
        <v>182</v>
      </c>
      <c r="CH382" s="178"/>
      <c r="CI382" s="177"/>
      <c r="CJ382" s="177"/>
      <c r="CK382" s="177"/>
      <c r="CL382" s="177"/>
      <c r="CM382" s="177"/>
      <c r="CN382" s="417">
        <v>0</v>
      </c>
      <c r="CO382" s="545">
        <v>0</v>
      </c>
      <c r="CP382" s="421">
        <f t="shared" si="325"/>
        <v>133</v>
      </c>
      <c r="CQ382" s="421">
        <f t="shared" si="326"/>
        <v>160</v>
      </c>
      <c r="CR382" s="421">
        <f t="shared" si="342"/>
        <v>150</v>
      </c>
      <c r="CS382" s="421">
        <f t="shared" si="343"/>
        <v>146</v>
      </c>
      <c r="CT382" s="421">
        <f t="shared" si="344"/>
        <v>125</v>
      </c>
      <c r="CU382" s="421">
        <f t="shared" si="345"/>
        <v>99</v>
      </c>
      <c r="CV382" s="421">
        <f t="shared" si="346"/>
        <v>172</v>
      </c>
      <c r="CW382" s="429">
        <f t="shared" si="347"/>
        <v>182</v>
      </c>
      <c r="CX382" s="449">
        <v>47</v>
      </c>
      <c r="CY382" s="417">
        <v>95</v>
      </c>
      <c r="CZ382" s="545">
        <v>85</v>
      </c>
      <c r="DA382" s="546"/>
      <c r="DB382" s="547"/>
      <c r="DC382" s="419"/>
      <c r="DD382" s="430">
        <f t="shared" si="348"/>
        <v>52</v>
      </c>
      <c r="DE382" s="431">
        <f t="shared" si="349"/>
        <v>77</v>
      </c>
      <c r="DF382" s="428">
        <f t="shared" si="350"/>
        <v>97</v>
      </c>
      <c r="DG382" s="548">
        <v>32</v>
      </c>
      <c r="DH382" s="417">
        <v>32</v>
      </c>
      <c r="DI382" s="545">
        <v>36</v>
      </c>
      <c r="DJ382" s="546"/>
      <c r="DK382" s="549"/>
      <c r="DL382" s="419"/>
      <c r="DM382" s="550">
        <v>16</v>
      </c>
      <c r="DN382" s="417">
        <v>4</v>
      </c>
      <c r="DO382" s="545"/>
      <c r="DP382" s="430">
        <f t="shared" si="320"/>
        <v>98</v>
      </c>
      <c r="DQ382" s="431">
        <f t="shared" si="321"/>
        <v>89</v>
      </c>
      <c r="DR382" s="428">
        <f t="shared" si="322"/>
        <v>63</v>
      </c>
      <c r="DS382" s="546"/>
      <c r="DT382" s="549"/>
      <c r="DU382" s="197"/>
      <c r="DV382" s="410"/>
      <c r="DW382" s="669" t="b">
        <f t="shared" si="301"/>
        <v>0</v>
      </c>
      <c r="DX382" s="663" t="b">
        <f t="shared" si="302"/>
        <v>0</v>
      </c>
      <c r="DY382" s="666" t="b">
        <f t="shared" si="303"/>
        <v>1</v>
      </c>
      <c r="DZ382" s="663" t="b">
        <f t="shared" si="304"/>
        <v>0</v>
      </c>
      <c r="EA382" s="663" t="b">
        <f t="shared" si="305"/>
        <v>0</v>
      </c>
      <c r="EB382" s="666" t="b">
        <f t="shared" si="306"/>
        <v>1</v>
      </c>
      <c r="EC382" s="663" t="b">
        <f t="shared" si="307"/>
        <v>0</v>
      </c>
      <c r="ED382" s="663" t="b">
        <f t="shared" si="323"/>
        <v>0</v>
      </c>
      <c r="EE382" s="666" t="b">
        <f t="shared" si="308"/>
        <v>1</v>
      </c>
      <c r="EF382" s="665" t="b">
        <f t="shared" si="309"/>
        <v>1</v>
      </c>
      <c r="EG382" s="663" t="b">
        <f t="shared" si="310"/>
        <v>1</v>
      </c>
      <c r="EH382" s="666" t="b">
        <f t="shared" si="311"/>
        <v>1</v>
      </c>
      <c r="EI382" s="663" t="b">
        <f t="shared" si="312"/>
        <v>1</v>
      </c>
      <c r="EJ382" s="663" t="b">
        <f t="shared" si="313"/>
        <v>1</v>
      </c>
      <c r="EK382" s="666" t="b">
        <f t="shared" si="314"/>
        <v>1</v>
      </c>
      <c r="EL382" s="663" t="b">
        <f t="shared" si="315"/>
        <v>1</v>
      </c>
      <c r="EM382" s="663" t="b">
        <f t="shared" si="324"/>
        <v>0</v>
      </c>
      <c r="EN382" s="666" t="b">
        <f t="shared" si="316"/>
        <v>0</v>
      </c>
      <c r="EO382" s="401"/>
    </row>
    <row r="383" spans="1:145">
      <c r="A383" s="542" t="s">
        <v>758</v>
      </c>
      <c r="B383" s="543" t="s">
        <v>639</v>
      </c>
      <c r="C383" s="544">
        <v>198206</v>
      </c>
      <c r="D383" s="481">
        <v>10</v>
      </c>
      <c r="E383" s="414"/>
      <c r="F383" s="416"/>
      <c r="G383" s="416"/>
      <c r="H383" s="416"/>
      <c r="I383" s="417"/>
      <c r="J383" s="417"/>
      <c r="K383" s="419"/>
      <c r="L383" s="414"/>
      <c r="M383" s="416"/>
      <c r="N383" s="416"/>
      <c r="O383" s="448"/>
      <c r="P383" s="448"/>
      <c r="Q383" s="416"/>
      <c r="R383" s="416"/>
      <c r="S383" s="416"/>
      <c r="T383" s="416"/>
      <c r="U383" s="416"/>
      <c r="V383" s="417"/>
      <c r="W383" s="419"/>
      <c r="X383" s="414"/>
      <c r="Y383" s="416"/>
      <c r="Z383" s="416"/>
      <c r="AA383" s="448"/>
      <c r="AB383" s="448"/>
      <c r="AC383" s="416"/>
      <c r="AD383" s="416"/>
      <c r="AE383" s="416"/>
      <c r="AF383" s="416"/>
      <c r="AG383" s="416"/>
      <c r="AH383" s="417"/>
      <c r="AI383" s="419"/>
      <c r="AJ383" s="420" t="str">
        <f t="shared" si="327"/>
        <v xml:space="preserve"> </v>
      </c>
      <c r="AK383" s="421" t="str">
        <f t="shared" si="328"/>
        <v xml:space="preserve"> </v>
      </c>
      <c r="AL383" s="421" t="str">
        <f t="shared" si="329"/>
        <v xml:space="preserve"> </v>
      </c>
      <c r="AM383" s="421" t="str">
        <f t="shared" si="330"/>
        <v xml:space="preserve"> </v>
      </c>
      <c r="AN383" s="421" t="str">
        <f t="shared" si="331"/>
        <v xml:space="preserve"> </v>
      </c>
      <c r="AO383" s="421" t="str">
        <f t="shared" si="332"/>
        <v xml:space="preserve"> </v>
      </c>
      <c r="AP383" s="421" t="str">
        <f t="shared" si="333"/>
        <v xml:space="preserve"> </v>
      </c>
      <c r="AQ383" s="421" t="str">
        <f t="shared" si="334"/>
        <v xml:space="preserve"> </v>
      </c>
      <c r="AR383" s="421" t="str">
        <f t="shared" si="335"/>
        <v xml:space="preserve"> </v>
      </c>
      <c r="AS383" s="421" t="str">
        <f t="shared" si="336"/>
        <v xml:space="preserve"> </v>
      </c>
      <c r="AT383" s="421" t="str">
        <f t="shared" si="337"/>
        <v xml:space="preserve"> </v>
      </c>
      <c r="AU383" s="422" t="str">
        <f t="shared" si="338"/>
        <v xml:space="preserve"> </v>
      </c>
      <c r="AV383" s="423"/>
      <c r="AW383" s="417"/>
      <c r="AX383" s="419"/>
      <c r="AY383" s="414"/>
      <c r="AZ383" s="417"/>
      <c r="BA383" s="419"/>
      <c r="BB383" s="420" t="str">
        <f t="shared" si="339"/>
        <v xml:space="preserve"> </v>
      </c>
      <c r="BC383" s="421" t="str">
        <f t="shared" si="340"/>
        <v xml:space="preserve"> </v>
      </c>
      <c r="BD383" s="422" t="str">
        <f t="shared" si="341"/>
        <v xml:space="preserve"> </v>
      </c>
      <c r="BE383" s="176"/>
      <c r="BF383" s="417"/>
      <c r="BG383" s="419"/>
      <c r="BH383" s="178"/>
      <c r="BI383" s="417"/>
      <c r="BJ383" s="419"/>
      <c r="BK383" s="178"/>
      <c r="BL383" s="417"/>
      <c r="BM383" s="419"/>
      <c r="BN383" s="426" t="str">
        <f t="shared" si="317"/>
        <v/>
      </c>
      <c r="BO383" s="427" t="str">
        <f t="shared" si="318"/>
        <v/>
      </c>
      <c r="BP383" s="428" t="str">
        <f t="shared" si="319"/>
        <v/>
      </c>
      <c r="BQ383" s="178"/>
      <c r="BR383" s="417"/>
      <c r="BS383" s="419"/>
      <c r="BT383" s="198">
        <v>565</v>
      </c>
      <c r="BU383" s="177">
        <v>590</v>
      </c>
      <c r="BV383" s="177">
        <v>288</v>
      </c>
      <c r="BW383" s="417">
        <v>431</v>
      </c>
      <c r="BX383" s="417">
        <v>447</v>
      </c>
      <c r="BY383" s="545">
        <v>412</v>
      </c>
      <c r="BZ383" s="177">
        <v>114</v>
      </c>
      <c r="CA383" s="177">
        <v>159</v>
      </c>
      <c r="CB383" s="177">
        <v>155</v>
      </c>
      <c r="CC383" s="177">
        <v>145</v>
      </c>
      <c r="CD383" s="177">
        <v>149</v>
      </c>
      <c r="CE383" s="177">
        <v>145</v>
      </c>
      <c r="CF383" s="417">
        <v>147</v>
      </c>
      <c r="CG383" s="545">
        <v>139</v>
      </c>
      <c r="CH383" s="178"/>
      <c r="CI383" s="177"/>
      <c r="CJ383" s="177"/>
      <c r="CK383" s="177"/>
      <c r="CL383" s="177"/>
      <c r="CM383" s="177"/>
      <c r="CN383" s="417">
        <v>0</v>
      </c>
      <c r="CO383" s="545">
        <v>0</v>
      </c>
      <c r="CP383" s="421">
        <f t="shared" si="325"/>
        <v>114</v>
      </c>
      <c r="CQ383" s="421">
        <f t="shared" si="326"/>
        <v>159</v>
      </c>
      <c r="CR383" s="421">
        <f t="shared" si="342"/>
        <v>155</v>
      </c>
      <c r="CS383" s="421">
        <f t="shared" si="343"/>
        <v>145</v>
      </c>
      <c r="CT383" s="421">
        <f t="shared" si="344"/>
        <v>149</v>
      </c>
      <c r="CU383" s="421">
        <f t="shared" si="345"/>
        <v>145</v>
      </c>
      <c r="CV383" s="421">
        <f t="shared" si="346"/>
        <v>147</v>
      </c>
      <c r="CW383" s="429">
        <f t="shared" si="347"/>
        <v>139</v>
      </c>
      <c r="CX383" s="449">
        <v>82</v>
      </c>
      <c r="CY383" s="417">
        <v>84</v>
      </c>
      <c r="CZ383" s="545">
        <v>86</v>
      </c>
      <c r="DA383" s="546"/>
      <c r="DB383" s="547"/>
      <c r="DC383" s="419"/>
      <c r="DD383" s="430">
        <f t="shared" si="348"/>
        <v>63</v>
      </c>
      <c r="DE383" s="431">
        <f t="shared" si="349"/>
        <v>63</v>
      </c>
      <c r="DF383" s="428">
        <f t="shared" si="350"/>
        <v>53</v>
      </c>
      <c r="DG383" s="548">
        <v>19</v>
      </c>
      <c r="DH383" s="417">
        <v>27</v>
      </c>
      <c r="DI383" s="545">
        <v>12</v>
      </c>
      <c r="DJ383" s="546"/>
      <c r="DK383" s="549"/>
      <c r="DL383" s="419"/>
      <c r="DM383" s="550">
        <v>36</v>
      </c>
      <c r="DN383" s="417">
        <v>34</v>
      </c>
      <c r="DO383" s="545">
        <v>37</v>
      </c>
      <c r="DP383" s="430">
        <f t="shared" si="320"/>
        <v>90</v>
      </c>
      <c r="DQ383" s="431">
        <f t="shared" si="321"/>
        <v>88</v>
      </c>
      <c r="DR383" s="428">
        <f t="shared" si="322"/>
        <v>96</v>
      </c>
      <c r="DS383" s="546"/>
      <c r="DT383" s="549"/>
      <c r="DU383" s="197"/>
      <c r="DV383" s="410"/>
      <c r="DW383" s="669" t="b">
        <f t="shared" si="301"/>
        <v>0</v>
      </c>
      <c r="DX383" s="663" t="b">
        <f t="shared" si="302"/>
        <v>0</v>
      </c>
      <c r="DY383" s="666" t="b">
        <f t="shared" si="303"/>
        <v>1</v>
      </c>
      <c r="DZ383" s="663" t="b">
        <f t="shared" si="304"/>
        <v>0</v>
      </c>
      <c r="EA383" s="663" t="b">
        <f t="shared" si="305"/>
        <v>0</v>
      </c>
      <c r="EB383" s="666" t="b">
        <f t="shared" si="306"/>
        <v>1</v>
      </c>
      <c r="EC383" s="663" t="b">
        <f t="shared" si="307"/>
        <v>0</v>
      </c>
      <c r="ED383" s="663" t="b">
        <f t="shared" si="323"/>
        <v>0</v>
      </c>
      <c r="EE383" s="666" t="b">
        <f t="shared" si="308"/>
        <v>1</v>
      </c>
      <c r="EF383" s="665" t="b">
        <f t="shared" si="309"/>
        <v>1</v>
      </c>
      <c r="EG383" s="663" t="b">
        <f t="shared" si="310"/>
        <v>1</v>
      </c>
      <c r="EH383" s="666" t="b">
        <f t="shared" si="311"/>
        <v>1</v>
      </c>
      <c r="EI383" s="663" t="b">
        <f t="shared" si="312"/>
        <v>1</v>
      </c>
      <c r="EJ383" s="663" t="b">
        <f t="shared" si="313"/>
        <v>1</v>
      </c>
      <c r="EK383" s="666" t="b">
        <f t="shared" si="314"/>
        <v>1</v>
      </c>
      <c r="EL383" s="663" t="b">
        <f t="shared" si="315"/>
        <v>1</v>
      </c>
      <c r="EM383" s="663" t="b">
        <f t="shared" si="324"/>
        <v>0</v>
      </c>
      <c r="EN383" s="666" t="b">
        <f t="shared" si="316"/>
        <v>0</v>
      </c>
      <c r="EO383" s="401"/>
    </row>
    <row r="384" spans="1:145">
      <c r="A384" s="542" t="s">
        <v>758</v>
      </c>
      <c r="B384" s="543" t="s">
        <v>640</v>
      </c>
      <c r="C384" s="544">
        <v>198640</v>
      </c>
      <c r="D384" s="481">
        <v>10</v>
      </c>
      <c r="E384" s="414"/>
      <c r="F384" s="416"/>
      <c r="G384" s="416"/>
      <c r="H384" s="416"/>
      <c r="I384" s="417"/>
      <c r="J384" s="417"/>
      <c r="K384" s="419"/>
      <c r="L384" s="414"/>
      <c r="M384" s="416"/>
      <c r="N384" s="416"/>
      <c r="O384" s="448"/>
      <c r="P384" s="448"/>
      <c r="Q384" s="416"/>
      <c r="R384" s="416"/>
      <c r="S384" s="416"/>
      <c r="T384" s="416"/>
      <c r="U384" s="416"/>
      <c r="V384" s="417"/>
      <c r="W384" s="419"/>
      <c r="X384" s="414"/>
      <c r="Y384" s="416"/>
      <c r="Z384" s="416"/>
      <c r="AA384" s="448"/>
      <c r="AB384" s="448"/>
      <c r="AC384" s="416"/>
      <c r="AD384" s="416"/>
      <c r="AE384" s="416"/>
      <c r="AF384" s="416"/>
      <c r="AG384" s="416"/>
      <c r="AH384" s="417"/>
      <c r="AI384" s="419"/>
      <c r="AJ384" s="420" t="str">
        <f t="shared" si="327"/>
        <v xml:space="preserve"> </v>
      </c>
      <c r="AK384" s="421" t="str">
        <f t="shared" si="328"/>
        <v xml:space="preserve"> </v>
      </c>
      <c r="AL384" s="421" t="str">
        <f t="shared" si="329"/>
        <v xml:space="preserve"> </v>
      </c>
      <c r="AM384" s="421" t="str">
        <f t="shared" si="330"/>
        <v xml:space="preserve"> </v>
      </c>
      <c r="AN384" s="421" t="str">
        <f t="shared" si="331"/>
        <v xml:space="preserve"> </v>
      </c>
      <c r="AO384" s="421" t="str">
        <f t="shared" si="332"/>
        <v xml:space="preserve"> </v>
      </c>
      <c r="AP384" s="421" t="str">
        <f t="shared" si="333"/>
        <v xml:space="preserve"> </v>
      </c>
      <c r="AQ384" s="421" t="str">
        <f t="shared" si="334"/>
        <v xml:space="preserve"> </v>
      </c>
      <c r="AR384" s="421" t="str">
        <f t="shared" si="335"/>
        <v xml:space="preserve"> </v>
      </c>
      <c r="AS384" s="421" t="str">
        <f t="shared" si="336"/>
        <v xml:space="preserve"> </v>
      </c>
      <c r="AT384" s="421" t="str">
        <f t="shared" si="337"/>
        <v xml:space="preserve"> </v>
      </c>
      <c r="AU384" s="422" t="str">
        <f t="shared" si="338"/>
        <v xml:space="preserve"> </v>
      </c>
      <c r="AV384" s="423"/>
      <c r="AW384" s="417"/>
      <c r="AX384" s="419"/>
      <c r="AY384" s="414"/>
      <c r="AZ384" s="417"/>
      <c r="BA384" s="419"/>
      <c r="BB384" s="420" t="str">
        <f t="shared" si="339"/>
        <v xml:space="preserve"> </v>
      </c>
      <c r="BC384" s="421" t="str">
        <f t="shared" si="340"/>
        <v xml:space="preserve"> </v>
      </c>
      <c r="BD384" s="422" t="str">
        <f t="shared" si="341"/>
        <v xml:space="preserve"> </v>
      </c>
      <c r="BE384" s="176"/>
      <c r="BF384" s="417"/>
      <c r="BG384" s="419"/>
      <c r="BH384" s="178"/>
      <c r="BI384" s="417"/>
      <c r="BJ384" s="419"/>
      <c r="BK384" s="178"/>
      <c r="BL384" s="417"/>
      <c r="BM384" s="419"/>
      <c r="BN384" s="426" t="str">
        <f t="shared" si="317"/>
        <v/>
      </c>
      <c r="BO384" s="427" t="str">
        <f t="shared" si="318"/>
        <v/>
      </c>
      <c r="BP384" s="428" t="str">
        <f t="shared" si="319"/>
        <v/>
      </c>
      <c r="BQ384" s="178"/>
      <c r="BR384" s="417"/>
      <c r="BS384" s="419"/>
      <c r="BT384" s="198">
        <v>741</v>
      </c>
      <c r="BU384" s="177">
        <v>703</v>
      </c>
      <c r="BV384" s="177">
        <v>559</v>
      </c>
      <c r="BW384" s="417">
        <v>319</v>
      </c>
      <c r="BX384" s="417">
        <v>349</v>
      </c>
      <c r="BY384" s="545">
        <v>450</v>
      </c>
      <c r="BZ384" s="177">
        <v>145</v>
      </c>
      <c r="CA384" s="177">
        <v>201</v>
      </c>
      <c r="CB384" s="177">
        <v>208</v>
      </c>
      <c r="CC384" s="177">
        <v>203</v>
      </c>
      <c r="CD384" s="177">
        <v>169</v>
      </c>
      <c r="CE384" s="177">
        <v>171</v>
      </c>
      <c r="CF384" s="417">
        <v>123</v>
      </c>
      <c r="CG384" s="545">
        <v>189</v>
      </c>
      <c r="CH384" s="178"/>
      <c r="CI384" s="177"/>
      <c r="CJ384" s="177"/>
      <c r="CK384" s="177"/>
      <c r="CL384" s="177"/>
      <c r="CM384" s="177"/>
      <c r="CN384" s="417">
        <v>0</v>
      </c>
      <c r="CO384" s="545">
        <v>0</v>
      </c>
      <c r="CP384" s="421">
        <f t="shared" si="325"/>
        <v>145</v>
      </c>
      <c r="CQ384" s="421">
        <f t="shared" si="326"/>
        <v>201</v>
      </c>
      <c r="CR384" s="421">
        <f t="shared" si="342"/>
        <v>208</v>
      </c>
      <c r="CS384" s="421">
        <f t="shared" si="343"/>
        <v>203</v>
      </c>
      <c r="CT384" s="421">
        <f t="shared" si="344"/>
        <v>169</v>
      </c>
      <c r="CU384" s="421">
        <f t="shared" si="345"/>
        <v>171</v>
      </c>
      <c r="CV384" s="421">
        <f t="shared" si="346"/>
        <v>123</v>
      </c>
      <c r="CW384" s="429">
        <f t="shared" si="347"/>
        <v>189</v>
      </c>
      <c r="CX384" s="449">
        <v>99</v>
      </c>
      <c r="CY384" s="417">
        <v>86</v>
      </c>
      <c r="CZ384" s="545">
        <v>118</v>
      </c>
      <c r="DA384" s="546"/>
      <c r="DB384" s="547"/>
      <c r="DC384" s="419"/>
      <c r="DD384" s="430">
        <f t="shared" si="348"/>
        <v>72</v>
      </c>
      <c r="DE384" s="431">
        <f t="shared" si="349"/>
        <v>37</v>
      </c>
      <c r="DF384" s="428">
        <f t="shared" si="350"/>
        <v>71</v>
      </c>
      <c r="DG384" s="548">
        <v>40</v>
      </c>
      <c r="DH384" s="417">
        <v>34</v>
      </c>
      <c r="DI384" s="545">
        <v>47</v>
      </c>
      <c r="DJ384" s="546"/>
      <c r="DK384" s="549"/>
      <c r="DL384" s="419"/>
      <c r="DM384" s="550"/>
      <c r="DN384" s="417">
        <v>25</v>
      </c>
      <c r="DO384" s="545">
        <v>28</v>
      </c>
      <c r="DP384" s="430">
        <f t="shared" si="320"/>
        <v>163</v>
      </c>
      <c r="DQ384" s="431">
        <f t="shared" si="321"/>
        <v>110</v>
      </c>
      <c r="DR384" s="428">
        <f t="shared" si="322"/>
        <v>96</v>
      </c>
      <c r="DS384" s="546"/>
      <c r="DT384" s="549"/>
      <c r="DU384" s="197"/>
      <c r="DV384" s="410"/>
      <c r="DW384" s="669" t="b">
        <f t="shared" si="301"/>
        <v>0</v>
      </c>
      <c r="DX384" s="663" t="b">
        <f t="shared" si="302"/>
        <v>0</v>
      </c>
      <c r="DY384" s="666" t="b">
        <f t="shared" si="303"/>
        <v>1</v>
      </c>
      <c r="DZ384" s="663" t="b">
        <f t="shared" si="304"/>
        <v>0</v>
      </c>
      <c r="EA384" s="663" t="b">
        <f t="shared" si="305"/>
        <v>0</v>
      </c>
      <c r="EB384" s="666" t="b">
        <f t="shared" si="306"/>
        <v>1</v>
      </c>
      <c r="EC384" s="663" t="b">
        <f t="shared" si="307"/>
        <v>0</v>
      </c>
      <c r="ED384" s="663" t="b">
        <f t="shared" si="323"/>
        <v>0</v>
      </c>
      <c r="EE384" s="666" t="b">
        <f t="shared" si="308"/>
        <v>1</v>
      </c>
      <c r="EF384" s="665" t="b">
        <f t="shared" si="309"/>
        <v>1</v>
      </c>
      <c r="EG384" s="663" t="b">
        <f t="shared" si="310"/>
        <v>1</v>
      </c>
      <c r="EH384" s="666" t="b">
        <f t="shared" si="311"/>
        <v>1</v>
      </c>
      <c r="EI384" s="663" t="b">
        <f t="shared" si="312"/>
        <v>1</v>
      </c>
      <c r="EJ384" s="663" t="b">
        <f t="shared" si="313"/>
        <v>1</v>
      </c>
      <c r="EK384" s="666" t="b">
        <f t="shared" si="314"/>
        <v>1</v>
      </c>
      <c r="EL384" s="663" t="b">
        <f t="shared" si="315"/>
        <v>1</v>
      </c>
      <c r="EM384" s="663" t="b">
        <f t="shared" si="324"/>
        <v>0</v>
      </c>
      <c r="EN384" s="666" t="b">
        <f t="shared" si="316"/>
        <v>0</v>
      </c>
      <c r="EO384" s="401"/>
    </row>
    <row r="385" spans="1:145">
      <c r="A385" s="542" t="s">
        <v>758</v>
      </c>
      <c r="B385" s="543" t="s">
        <v>641</v>
      </c>
      <c r="C385" s="544">
        <v>198729</v>
      </c>
      <c r="D385" s="481">
        <v>10</v>
      </c>
      <c r="E385" s="414"/>
      <c r="F385" s="416"/>
      <c r="G385" s="416"/>
      <c r="H385" s="416"/>
      <c r="I385" s="417"/>
      <c r="J385" s="417"/>
      <c r="K385" s="419"/>
      <c r="L385" s="414"/>
      <c r="M385" s="416"/>
      <c r="N385" s="416"/>
      <c r="O385" s="448"/>
      <c r="P385" s="448"/>
      <c r="Q385" s="416"/>
      <c r="R385" s="416"/>
      <c r="S385" s="416"/>
      <c r="T385" s="416"/>
      <c r="U385" s="416"/>
      <c r="V385" s="417"/>
      <c r="W385" s="419"/>
      <c r="X385" s="414"/>
      <c r="Y385" s="416"/>
      <c r="Z385" s="416"/>
      <c r="AA385" s="448"/>
      <c r="AB385" s="448"/>
      <c r="AC385" s="416"/>
      <c r="AD385" s="416"/>
      <c r="AE385" s="416"/>
      <c r="AF385" s="416"/>
      <c r="AG385" s="416"/>
      <c r="AH385" s="417"/>
      <c r="AI385" s="419"/>
      <c r="AJ385" s="420" t="str">
        <f t="shared" si="327"/>
        <v xml:space="preserve"> </v>
      </c>
      <c r="AK385" s="421" t="str">
        <f t="shared" si="328"/>
        <v xml:space="preserve"> </v>
      </c>
      <c r="AL385" s="421" t="str">
        <f t="shared" si="329"/>
        <v xml:space="preserve"> </v>
      </c>
      <c r="AM385" s="421" t="str">
        <f t="shared" si="330"/>
        <v xml:space="preserve"> </v>
      </c>
      <c r="AN385" s="421" t="str">
        <f t="shared" si="331"/>
        <v xml:space="preserve"> </v>
      </c>
      <c r="AO385" s="421" t="str">
        <f t="shared" si="332"/>
        <v xml:space="preserve"> </v>
      </c>
      <c r="AP385" s="421" t="str">
        <f t="shared" si="333"/>
        <v xml:space="preserve"> </v>
      </c>
      <c r="AQ385" s="421" t="str">
        <f t="shared" si="334"/>
        <v xml:space="preserve"> </v>
      </c>
      <c r="AR385" s="421" t="str">
        <f t="shared" si="335"/>
        <v xml:space="preserve"> </v>
      </c>
      <c r="AS385" s="421" t="str">
        <f t="shared" si="336"/>
        <v xml:space="preserve"> </v>
      </c>
      <c r="AT385" s="421" t="str">
        <f t="shared" si="337"/>
        <v xml:space="preserve"> </v>
      </c>
      <c r="AU385" s="422" t="str">
        <f t="shared" si="338"/>
        <v xml:space="preserve"> </v>
      </c>
      <c r="AV385" s="423"/>
      <c r="AW385" s="417"/>
      <c r="AX385" s="419"/>
      <c r="AY385" s="414"/>
      <c r="AZ385" s="417"/>
      <c r="BA385" s="419"/>
      <c r="BB385" s="420" t="str">
        <f t="shared" si="339"/>
        <v xml:space="preserve"> </v>
      </c>
      <c r="BC385" s="421" t="str">
        <f t="shared" si="340"/>
        <v xml:space="preserve"> </v>
      </c>
      <c r="BD385" s="422" t="str">
        <f t="shared" si="341"/>
        <v xml:space="preserve"> </v>
      </c>
      <c r="BE385" s="176"/>
      <c r="BF385" s="417"/>
      <c r="BG385" s="419"/>
      <c r="BH385" s="178"/>
      <c r="BI385" s="417"/>
      <c r="BJ385" s="419"/>
      <c r="BK385" s="178"/>
      <c r="BL385" s="417"/>
      <c r="BM385" s="419"/>
      <c r="BN385" s="426" t="str">
        <f t="shared" si="317"/>
        <v/>
      </c>
      <c r="BO385" s="427" t="str">
        <f t="shared" si="318"/>
        <v/>
      </c>
      <c r="BP385" s="428" t="str">
        <f t="shared" si="319"/>
        <v/>
      </c>
      <c r="BQ385" s="178"/>
      <c r="BR385" s="417"/>
      <c r="BS385" s="419"/>
      <c r="BT385" s="198">
        <v>769</v>
      </c>
      <c r="BU385" s="177">
        <v>757</v>
      </c>
      <c r="BV385" s="177">
        <v>689</v>
      </c>
      <c r="BW385" s="417">
        <v>988</v>
      </c>
      <c r="BX385" s="417">
        <v>581</v>
      </c>
      <c r="BY385" s="545">
        <v>556</v>
      </c>
      <c r="BZ385" s="177">
        <v>74</v>
      </c>
      <c r="CA385" s="177">
        <v>117</v>
      </c>
      <c r="CB385" s="177">
        <v>136</v>
      </c>
      <c r="CC385" s="177">
        <v>99</v>
      </c>
      <c r="CD385" s="177">
        <v>112</v>
      </c>
      <c r="CE385" s="177">
        <v>156</v>
      </c>
      <c r="CF385" s="417">
        <v>163</v>
      </c>
      <c r="CG385" s="545">
        <v>114</v>
      </c>
      <c r="CH385" s="178"/>
      <c r="CI385" s="177"/>
      <c r="CJ385" s="177"/>
      <c r="CK385" s="177"/>
      <c r="CL385" s="177"/>
      <c r="CM385" s="177"/>
      <c r="CN385" s="417">
        <v>0</v>
      </c>
      <c r="CO385" s="545">
        <v>0</v>
      </c>
      <c r="CP385" s="421">
        <f t="shared" si="325"/>
        <v>74</v>
      </c>
      <c r="CQ385" s="421">
        <f t="shared" si="326"/>
        <v>117</v>
      </c>
      <c r="CR385" s="421">
        <f t="shared" si="342"/>
        <v>136</v>
      </c>
      <c r="CS385" s="421">
        <f t="shared" si="343"/>
        <v>99</v>
      </c>
      <c r="CT385" s="421">
        <f t="shared" si="344"/>
        <v>112</v>
      </c>
      <c r="CU385" s="421">
        <f t="shared" si="345"/>
        <v>156</v>
      </c>
      <c r="CV385" s="421">
        <f t="shared" si="346"/>
        <v>163</v>
      </c>
      <c r="CW385" s="429">
        <f t="shared" si="347"/>
        <v>114</v>
      </c>
      <c r="CX385" s="449">
        <v>74</v>
      </c>
      <c r="CY385" s="417">
        <v>99</v>
      </c>
      <c r="CZ385" s="545">
        <v>65</v>
      </c>
      <c r="DA385" s="546"/>
      <c r="DB385" s="547"/>
      <c r="DC385" s="419"/>
      <c r="DD385" s="430">
        <f t="shared" si="348"/>
        <v>82</v>
      </c>
      <c r="DE385" s="431">
        <f t="shared" si="349"/>
        <v>64</v>
      </c>
      <c r="DF385" s="428">
        <f t="shared" si="350"/>
        <v>49</v>
      </c>
      <c r="DG385" s="548">
        <v>29</v>
      </c>
      <c r="DH385" s="417">
        <v>47</v>
      </c>
      <c r="DI385" s="545">
        <v>35</v>
      </c>
      <c r="DJ385" s="546"/>
      <c r="DK385" s="549"/>
      <c r="DL385" s="419"/>
      <c r="DM385" s="550">
        <v>20</v>
      </c>
      <c r="DN385" s="417">
        <v>24</v>
      </c>
      <c r="DO385" s="545">
        <v>26</v>
      </c>
      <c r="DP385" s="430">
        <f t="shared" si="320"/>
        <v>50</v>
      </c>
      <c r="DQ385" s="431">
        <f t="shared" si="321"/>
        <v>41</v>
      </c>
      <c r="DR385" s="428">
        <f t="shared" si="322"/>
        <v>95</v>
      </c>
      <c r="DS385" s="546"/>
      <c r="DT385" s="549"/>
      <c r="DU385" s="197"/>
      <c r="DV385" s="410"/>
      <c r="DW385" s="669" t="b">
        <f t="shared" si="301"/>
        <v>0</v>
      </c>
      <c r="DX385" s="663" t="b">
        <f t="shared" si="302"/>
        <v>0</v>
      </c>
      <c r="DY385" s="666" t="b">
        <f t="shared" si="303"/>
        <v>1</v>
      </c>
      <c r="DZ385" s="663" t="b">
        <f t="shared" si="304"/>
        <v>0</v>
      </c>
      <c r="EA385" s="663" t="b">
        <f t="shared" si="305"/>
        <v>0</v>
      </c>
      <c r="EB385" s="666" t="b">
        <f t="shared" si="306"/>
        <v>1</v>
      </c>
      <c r="EC385" s="663" t="b">
        <f t="shared" si="307"/>
        <v>0</v>
      </c>
      <c r="ED385" s="663" t="b">
        <f t="shared" si="323"/>
        <v>0</v>
      </c>
      <c r="EE385" s="666" t="b">
        <f t="shared" si="308"/>
        <v>1</v>
      </c>
      <c r="EF385" s="665" t="b">
        <f t="shared" si="309"/>
        <v>1</v>
      </c>
      <c r="EG385" s="663" t="b">
        <f t="shared" si="310"/>
        <v>1</v>
      </c>
      <c r="EH385" s="666" t="b">
        <f t="shared" si="311"/>
        <v>1</v>
      </c>
      <c r="EI385" s="663" t="b">
        <f t="shared" si="312"/>
        <v>1</v>
      </c>
      <c r="EJ385" s="663" t="b">
        <f t="shared" si="313"/>
        <v>1</v>
      </c>
      <c r="EK385" s="666" t="b">
        <f t="shared" si="314"/>
        <v>1</v>
      </c>
      <c r="EL385" s="663" t="b">
        <f t="shared" si="315"/>
        <v>1</v>
      </c>
      <c r="EM385" s="663" t="b">
        <f t="shared" si="324"/>
        <v>0</v>
      </c>
      <c r="EN385" s="666" t="b">
        <f t="shared" si="316"/>
        <v>0</v>
      </c>
      <c r="EO385" s="401"/>
    </row>
    <row r="386" spans="1:145">
      <c r="A386" s="542" t="s">
        <v>758</v>
      </c>
      <c r="B386" s="543" t="s">
        <v>642</v>
      </c>
      <c r="C386" s="544">
        <v>198905</v>
      </c>
      <c r="D386" s="481">
        <v>10</v>
      </c>
      <c r="E386" s="414"/>
      <c r="F386" s="416"/>
      <c r="G386" s="416"/>
      <c r="H386" s="416"/>
      <c r="I386" s="417"/>
      <c r="J386" s="417"/>
      <c r="K386" s="419"/>
      <c r="L386" s="414"/>
      <c r="M386" s="416"/>
      <c r="N386" s="416"/>
      <c r="O386" s="448"/>
      <c r="P386" s="448"/>
      <c r="Q386" s="416"/>
      <c r="R386" s="416"/>
      <c r="S386" s="416"/>
      <c r="T386" s="416"/>
      <c r="U386" s="416"/>
      <c r="V386" s="417"/>
      <c r="W386" s="419"/>
      <c r="X386" s="414"/>
      <c r="Y386" s="416"/>
      <c r="Z386" s="416"/>
      <c r="AA386" s="448"/>
      <c r="AB386" s="448"/>
      <c r="AC386" s="416"/>
      <c r="AD386" s="416"/>
      <c r="AE386" s="416"/>
      <c r="AF386" s="416"/>
      <c r="AG386" s="416"/>
      <c r="AH386" s="417"/>
      <c r="AI386" s="419"/>
      <c r="AJ386" s="420" t="str">
        <f t="shared" si="327"/>
        <v xml:space="preserve"> </v>
      </c>
      <c r="AK386" s="421" t="str">
        <f t="shared" si="328"/>
        <v xml:space="preserve"> </v>
      </c>
      <c r="AL386" s="421" t="str">
        <f t="shared" si="329"/>
        <v xml:space="preserve"> </v>
      </c>
      <c r="AM386" s="421" t="str">
        <f t="shared" si="330"/>
        <v xml:space="preserve"> </v>
      </c>
      <c r="AN386" s="421" t="str">
        <f t="shared" si="331"/>
        <v xml:space="preserve"> </v>
      </c>
      <c r="AO386" s="421" t="str">
        <f t="shared" si="332"/>
        <v xml:space="preserve"> </v>
      </c>
      <c r="AP386" s="421" t="str">
        <f t="shared" si="333"/>
        <v xml:space="preserve"> </v>
      </c>
      <c r="AQ386" s="421" t="str">
        <f t="shared" si="334"/>
        <v xml:space="preserve"> </v>
      </c>
      <c r="AR386" s="421" t="str">
        <f t="shared" si="335"/>
        <v xml:space="preserve"> </v>
      </c>
      <c r="AS386" s="421" t="str">
        <f t="shared" si="336"/>
        <v xml:space="preserve"> </v>
      </c>
      <c r="AT386" s="421" t="str">
        <f t="shared" si="337"/>
        <v xml:space="preserve"> </v>
      </c>
      <c r="AU386" s="422" t="str">
        <f t="shared" si="338"/>
        <v xml:space="preserve"> </v>
      </c>
      <c r="AV386" s="423"/>
      <c r="AW386" s="417"/>
      <c r="AX386" s="419"/>
      <c r="AY386" s="414"/>
      <c r="AZ386" s="417"/>
      <c r="BA386" s="419"/>
      <c r="BB386" s="420" t="str">
        <f t="shared" si="339"/>
        <v xml:space="preserve"> </v>
      </c>
      <c r="BC386" s="421" t="str">
        <f t="shared" si="340"/>
        <v xml:space="preserve"> </v>
      </c>
      <c r="BD386" s="422" t="str">
        <f t="shared" si="341"/>
        <v xml:space="preserve"> </v>
      </c>
      <c r="BE386" s="176"/>
      <c r="BF386" s="417"/>
      <c r="BG386" s="419"/>
      <c r="BH386" s="178"/>
      <c r="BI386" s="417"/>
      <c r="BJ386" s="419"/>
      <c r="BK386" s="178"/>
      <c r="BL386" s="417"/>
      <c r="BM386" s="419"/>
      <c r="BN386" s="426" t="str">
        <f t="shared" si="317"/>
        <v/>
      </c>
      <c r="BO386" s="427" t="str">
        <f t="shared" si="318"/>
        <v/>
      </c>
      <c r="BP386" s="428" t="str">
        <f t="shared" si="319"/>
        <v/>
      </c>
      <c r="BQ386" s="178"/>
      <c r="BR386" s="417"/>
      <c r="BS386" s="419"/>
      <c r="BT386" s="198">
        <v>267</v>
      </c>
      <c r="BU386" s="177">
        <v>370</v>
      </c>
      <c r="BV386" s="177">
        <v>739</v>
      </c>
      <c r="BW386" s="417">
        <v>865</v>
      </c>
      <c r="BX386" s="417">
        <v>585</v>
      </c>
      <c r="BY386" s="545">
        <v>304</v>
      </c>
      <c r="BZ386" s="177">
        <v>80</v>
      </c>
      <c r="CA386" s="177">
        <v>87</v>
      </c>
      <c r="CB386" s="177">
        <v>95</v>
      </c>
      <c r="CC386" s="177">
        <v>93</v>
      </c>
      <c r="CD386" s="177">
        <v>88</v>
      </c>
      <c r="CE386" s="177">
        <v>67</v>
      </c>
      <c r="CF386" s="417">
        <v>63</v>
      </c>
      <c r="CG386" s="545">
        <v>58</v>
      </c>
      <c r="CH386" s="178"/>
      <c r="CI386" s="177"/>
      <c r="CJ386" s="177"/>
      <c r="CK386" s="177"/>
      <c r="CL386" s="177"/>
      <c r="CM386" s="177"/>
      <c r="CN386" s="417">
        <v>0</v>
      </c>
      <c r="CO386" s="545">
        <v>0</v>
      </c>
      <c r="CP386" s="421">
        <f t="shared" si="325"/>
        <v>80</v>
      </c>
      <c r="CQ386" s="421">
        <f t="shared" si="326"/>
        <v>87</v>
      </c>
      <c r="CR386" s="421">
        <f t="shared" si="342"/>
        <v>95</v>
      </c>
      <c r="CS386" s="421">
        <f t="shared" si="343"/>
        <v>93</v>
      </c>
      <c r="CT386" s="421">
        <f t="shared" si="344"/>
        <v>88</v>
      </c>
      <c r="CU386" s="421">
        <f t="shared" si="345"/>
        <v>67</v>
      </c>
      <c r="CV386" s="421">
        <f t="shared" si="346"/>
        <v>63</v>
      </c>
      <c r="CW386" s="429">
        <f t="shared" si="347"/>
        <v>58</v>
      </c>
      <c r="CX386" s="449">
        <v>26</v>
      </c>
      <c r="CY386" s="417">
        <v>54</v>
      </c>
      <c r="CZ386" s="545">
        <v>30</v>
      </c>
      <c r="DA386" s="546"/>
      <c r="DB386" s="547"/>
      <c r="DC386" s="419"/>
      <c r="DD386" s="430">
        <f t="shared" si="348"/>
        <v>41</v>
      </c>
      <c r="DE386" s="431">
        <f t="shared" si="349"/>
        <v>9</v>
      </c>
      <c r="DF386" s="428">
        <f t="shared" si="350"/>
        <v>28</v>
      </c>
      <c r="DG386" s="548">
        <v>14</v>
      </c>
      <c r="DH386" s="417">
        <v>7</v>
      </c>
      <c r="DI386" s="545">
        <v>7</v>
      </c>
      <c r="DJ386" s="546"/>
      <c r="DK386" s="549"/>
      <c r="DL386" s="419"/>
      <c r="DM386" s="550"/>
      <c r="DN386" s="417"/>
      <c r="DO386" s="545"/>
      <c r="DP386" s="430">
        <f t="shared" si="320"/>
        <v>79</v>
      </c>
      <c r="DQ386" s="431">
        <f t="shared" si="321"/>
        <v>81</v>
      </c>
      <c r="DR386" s="428">
        <f t="shared" si="322"/>
        <v>60</v>
      </c>
      <c r="DS386" s="546"/>
      <c r="DT386" s="549"/>
      <c r="DU386" s="197"/>
      <c r="DV386" s="410"/>
      <c r="DW386" s="669" t="b">
        <f t="shared" si="301"/>
        <v>0</v>
      </c>
      <c r="DX386" s="663" t="b">
        <f t="shared" si="302"/>
        <v>0</v>
      </c>
      <c r="DY386" s="666" t="b">
        <f t="shared" si="303"/>
        <v>1</v>
      </c>
      <c r="DZ386" s="663" t="b">
        <f t="shared" si="304"/>
        <v>0</v>
      </c>
      <c r="EA386" s="663" t="b">
        <f t="shared" si="305"/>
        <v>0</v>
      </c>
      <c r="EB386" s="666" t="b">
        <f t="shared" si="306"/>
        <v>1</v>
      </c>
      <c r="EC386" s="663" t="b">
        <f t="shared" si="307"/>
        <v>0</v>
      </c>
      <c r="ED386" s="663" t="b">
        <f t="shared" si="323"/>
        <v>0</v>
      </c>
      <c r="EE386" s="666" t="b">
        <f t="shared" si="308"/>
        <v>1</v>
      </c>
      <c r="EF386" s="665" t="b">
        <f t="shared" si="309"/>
        <v>1</v>
      </c>
      <c r="EG386" s="663" t="b">
        <f t="shared" si="310"/>
        <v>1</v>
      </c>
      <c r="EH386" s="666" t="b">
        <f t="shared" si="311"/>
        <v>1</v>
      </c>
      <c r="EI386" s="663" t="b">
        <f t="shared" si="312"/>
        <v>1</v>
      </c>
      <c r="EJ386" s="663" t="b">
        <f t="shared" si="313"/>
        <v>1</v>
      </c>
      <c r="EK386" s="666" t="b">
        <f t="shared" si="314"/>
        <v>1</v>
      </c>
      <c r="EL386" s="663" t="b">
        <f t="shared" si="315"/>
        <v>1</v>
      </c>
      <c r="EM386" s="663" t="b">
        <f t="shared" si="324"/>
        <v>0</v>
      </c>
      <c r="EN386" s="666" t="b">
        <f t="shared" si="316"/>
        <v>0</v>
      </c>
      <c r="EO386" s="401"/>
    </row>
    <row r="387" spans="1:145">
      <c r="A387" s="542" t="s">
        <v>758</v>
      </c>
      <c r="B387" s="543" t="s">
        <v>643</v>
      </c>
      <c r="C387" s="544">
        <v>198923</v>
      </c>
      <c r="D387" s="481">
        <v>10</v>
      </c>
      <c r="E387" s="414"/>
      <c r="F387" s="854"/>
      <c r="G387" s="416"/>
      <c r="H387" s="416"/>
      <c r="I387" s="417"/>
      <c r="J387" s="417"/>
      <c r="K387" s="419"/>
      <c r="L387" s="414"/>
      <c r="M387" s="416"/>
      <c r="N387" s="416"/>
      <c r="O387" s="448"/>
      <c r="P387" s="448"/>
      <c r="Q387" s="416"/>
      <c r="R387" s="416"/>
      <c r="S387" s="416"/>
      <c r="T387" s="416"/>
      <c r="U387" s="416"/>
      <c r="V387" s="417"/>
      <c r="W387" s="419"/>
      <c r="X387" s="414"/>
      <c r="Y387" s="416"/>
      <c r="Z387" s="416"/>
      <c r="AA387" s="448"/>
      <c r="AB387" s="448"/>
      <c r="AC387" s="416"/>
      <c r="AD387" s="416"/>
      <c r="AE387" s="416"/>
      <c r="AF387" s="416"/>
      <c r="AG387" s="416"/>
      <c r="AH387" s="417"/>
      <c r="AI387" s="419"/>
      <c r="AJ387" s="420" t="str">
        <f t="shared" si="327"/>
        <v xml:space="preserve"> </v>
      </c>
      <c r="AK387" s="421" t="str">
        <f t="shared" si="328"/>
        <v xml:space="preserve"> </v>
      </c>
      <c r="AL387" s="421" t="str">
        <f t="shared" si="329"/>
        <v xml:space="preserve"> </v>
      </c>
      <c r="AM387" s="421" t="str">
        <f t="shared" si="330"/>
        <v xml:space="preserve"> </v>
      </c>
      <c r="AN387" s="421" t="str">
        <f t="shared" si="331"/>
        <v xml:space="preserve"> </v>
      </c>
      <c r="AO387" s="421" t="str">
        <f t="shared" si="332"/>
        <v xml:space="preserve"> </v>
      </c>
      <c r="AP387" s="421" t="str">
        <f t="shared" si="333"/>
        <v xml:space="preserve"> </v>
      </c>
      <c r="AQ387" s="421" t="str">
        <f t="shared" si="334"/>
        <v xml:space="preserve"> </v>
      </c>
      <c r="AR387" s="421" t="str">
        <f t="shared" si="335"/>
        <v xml:space="preserve"> </v>
      </c>
      <c r="AS387" s="421" t="str">
        <f t="shared" si="336"/>
        <v xml:space="preserve"> </v>
      </c>
      <c r="AT387" s="421" t="str">
        <f t="shared" si="337"/>
        <v xml:space="preserve"> </v>
      </c>
      <c r="AU387" s="422" t="str">
        <f t="shared" si="338"/>
        <v xml:space="preserve"> </v>
      </c>
      <c r="AV387" s="423"/>
      <c r="AW387" s="417"/>
      <c r="AX387" s="419"/>
      <c r="AY387" s="414"/>
      <c r="AZ387" s="417"/>
      <c r="BA387" s="419"/>
      <c r="BB387" s="420" t="str">
        <f t="shared" si="339"/>
        <v xml:space="preserve"> </v>
      </c>
      <c r="BC387" s="421" t="str">
        <f t="shared" si="340"/>
        <v xml:space="preserve"> </v>
      </c>
      <c r="BD387" s="422" t="str">
        <f t="shared" si="341"/>
        <v xml:space="preserve"> </v>
      </c>
      <c r="BE387" s="176"/>
      <c r="BF387" s="417"/>
      <c r="BG387" s="419"/>
      <c r="BH387" s="178"/>
      <c r="BI387" s="417"/>
      <c r="BJ387" s="419"/>
      <c r="BK387" s="178"/>
      <c r="BL387" s="417"/>
      <c r="BM387" s="419"/>
      <c r="BN387" s="426" t="str">
        <f t="shared" si="317"/>
        <v/>
      </c>
      <c r="BO387" s="427" t="str">
        <f t="shared" si="318"/>
        <v/>
      </c>
      <c r="BP387" s="428" t="str">
        <f t="shared" si="319"/>
        <v/>
      </c>
      <c r="BQ387" s="178"/>
      <c r="BR387" s="417"/>
      <c r="BS387" s="419"/>
      <c r="BT387" s="198">
        <v>375</v>
      </c>
      <c r="BU387" s="177">
        <v>412</v>
      </c>
      <c r="BV387" s="177">
        <v>395</v>
      </c>
      <c r="BW387" s="417">
        <v>405</v>
      </c>
      <c r="BX387" s="417">
        <v>437</v>
      </c>
      <c r="BY387" s="545">
        <v>503</v>
      </c>
      <c r="BZ387" s="177">
        <v>111</v>
      </c>
      <c r="CA387" s="177">
        <v>120</v>
      </c>
      <c r="CB387" s="177">
        <v>108</v>
      </c>
      <c r="CC387" s="177">
        <v>114</v>
      </c>
      <c r="CD387" s="177">
        <v>104</v>
      </c>
      <c r="CE387" s="177">
        <v>117</v>
      </c>
      <c r="CF387" s="417">
        <v>127</v>
      </c>
      <c r="CG387" s="545">
        <v>103</v>
      </c>
      <c r="CH387" s="178"/>
      <c r="CI387" s="177"/>
      <c r="CJ387" s="177"/>
      <c r="CK387" s="177"/>
      <c r="CL387" s="177"/>
      <c r="CM387" s="177"/>
      <c r="CN387" s="417">
        <v>0</v>
      </c>
      <c r="CO387" s="545">
        <v>0</v>
      </c>
      <c r="CP387" s="421">
        <f t="shared" si="325"/>
        <v>111</v>
      </c>
      <c r="CQ387" s="421">
        <f t="shared" si="326"/>
        <v>120</v>
      </c>
      <c r="CR387" s="421">
        <f t="shared" si="342"/>
        <v>108</v>
      </c>
      <c r="CS387" s="421">
        <f t="shared" si="343"/>
        <v>114</v>
      </c>
      <c r="CT387" s="421">
        <f t="shared" si="344"/>
        <v>104</v>
      </c>
      <c r="CU387" s="421">
        <f t="shared" si="345"/>
        <v>117</v>
      </c>
      <c r="CV387" s="421">
        <f t="shared" si="346"/>
        <v>127</v>
      </c>
      <c r="CW387" s="429">
        <f t="shared" si="347"/>
        <v>103</v>
      </c>
      <c r="CX387" s="449">
        <v>68</v>
      </c>
      <c r="CY387" s="417">
        <v>87</v>
      </c>
      <c r="CZ387" s="545">
        <v>63</v>
      </c>
      <c r="DA387" s="546"/>
      <c r="DB387" s="547"/>
      <c r="DC387" s="419"/>
      <c r="DD387" s="430">
        <f t="shared" si="348"/>
        <v>49</v>
      </c>
      <c r="DE387" s="431">
        <f t="shared" si="349"/>
        <v>40</v>
      </c>
      <c r="DF387" s="428">
        <f t="shared" si="350"/>
        <v>40</v>
      </c>
      <c r="DG387" s="548">
        <v>27</v>
      </c>
      <c r="DH387" s="417">
        <v>22</v>
      </c>
      <c r="DI387" s="545">
        <v>22</v>
      </c>
      <c r="DJ387" s="546"/>
      <c r="DK387" s="549"/>
      <c r="DL387" s="419"/>
      <c r="DM387" s="550">
        <v>14</v>
      </c>
      <c r="DN387" s="417">
        <v>14</v>
      </c>
      <c r="DO387" s="545">
        <v>15</v>
      </c>
      <c r="DP387" s="430">
        <f t="shared" si="320"/>
        <v>73</v>
      </c>
      <c r="DQ387" s="431">
        <f t="shared" si="321"/>
        <v>68</v>
      </c>
      <c r="DR387" s="428">
        <f t="shared" si="322"/>
        <v>80</v>
      </c>
      <c r="DS387" s="546"/>
      <c r="DT387" s="549"/>
      <c r="DU387" s="197"/>
      <c r="DV387" s="410"/>
      <c r="DW387" s="669" t="b">
        <f t="shared" si="301"/>
        <v>0</v>
      </c>
      <c r="DX387" s="663" t="b">
        <f t="shared" si="302"/>
        <v>0</v>
      </c>
      <c r="DY387" s="666" t="b">
        <f t="shared" si="303"/>
        <v>1</v>
      </c>
      <c r="DZ387" s="663" t="b">
        <f t="shared" si="304"/>
        <v>0</v>
      </c>
      <c r="EA387" s="663" t="b">
        <f t="shared" si="305"/>
        <v>0</v>
      </c>
      <c r="EB387" s="666" t="b">
        <f t="shared" si="306"/>
        <v>1</v>
      </c>
      <c r="EC387" s="663" t="b">
        <f t="shared" si="307"/>
        <v>0</v>
      </c>
      <c r="ED387" s="663" t="b">
        <f t="shared" si="323"/>
        <v>0</v>
      </c>
      <c r="EE387" s="666" t="b">
        <f t="shared" si="308"/>
        <v>1</v>
      </c>
      <c r="EF387" s="665" t="b">
        <f t="shared" si="309"/>
        <v>1</v>
      </c>
      <c r="EG387" s="663" t="b">
        <f t="shared" si="310"/>
        <v>1</v>
      </c>
      <c r="EH387" s="666" t="b">
        <f t="shared" si="311"/>
        <v>1</v>
      </c>
      <c r="EI387" s="663" t="b">
        <f t="shared" si="312"/>
        <v>1</v>
      </c>
      <c r="EJ387" s="663" t="b">
        <f t="shared" si="313"/>
        <v>1</v>
      </c>
      <c r="EK387" s="666" t="b">
        <f t="shared" si="314"/>
        <v>1</v>
      </c>
      <c r="EL387" s="663" t="b">
        <f t="shared" si="315"/>
        <v>1</v>
      </c>
      <c r="EM387" s="663" t="b">
        <f t="shared" si="324"/>
        <v>0</v>
      </c>
      <c r="EN387" s="666" t="b">
        <f t="shared" si="316"/>
        <v>0</v>
      </c>
      <c r="EO387" s="401"/>
    </row>
    <row r="388" spans="1:145">
      <c r="A388" s="542" t="s">
        <v>758</v>
      </c>
      <c r="B388" s="543" t="s">
        <v>644</v>
      </c>
      <c r="C388" s="544">
        <v>199023</v>
      </c>
      <c r="D388" s="481">
        <v>10</v>
      </c>
      <c r="E388" s="414"/>
      <c r="F388" s="416"/>
      <c r="G388" s="416"/>
      <c r="H388" s="416"/>
      <c r="I388" s="417"/>
      <c r="J388" s="417"/>
      <c r="K388" s="419"/>
      <c r="L388" s="414"/>
      <c r="M388" s="416"/>
      <c r="N388" s="416"/>
      <c r="O388" s="448"/>
      <c r="P388" s="448"/>
      <c r="Q388" s="416"/>
      <c r="R388" s="416"/>
      <c r="S388" s="416"/>
      <c r="T388" s="416"/>
      <c r="U388" s="416"/>
      <c r="V388" s="417"/>
      <c r="W388" s="419"/>
      <c r="X388" s="414"/>
      <c r="Y388" s="416"/>
      <c r="Z388" s="416"/>
      <c r="AA388" s="448"/>
      <c r="AB388" s="448"/>
      <c r="AC388" s="416"/>
      <c r="AD388" s="416"/>
      <c r="AE388" s="416"/>
      <c r="AF388" s="416"/>
      <c r="AG388" s="416"/>
      <c r="AH388" s="417"/>
      <c r="AI388" s="419"/>
      <c r="AJ388" s="420" t="str">
        <f t="shared" si="327"/>
        <v xml:space="preserve"> </v>
      </c>
      <c r="AK388" s="421" t="str">
        <f t="shared" si="328"/>
        <v xml:space="preserve"> </v>
      </c>
      <c r="AL388" s="421" t="str">
        <f t="shared" si="329"/>
        <v xml:space="preserve"> </v>
      </c>
      <c r="AM388" s="421" t="str">
        <f t="shared" si="330"/>
        <v xml:space="preserve"> </v>
      </c>
      <c r="AN388" s="421" t="str">
        <f t="shared" si="331"/>
        <v xml:space="preserve"> </v>
      </c>
      <c r="AO388" s="421" t="str">
        <f t="shared" si="332"/>
        <v xml:space="preserve"> </v>
      </c>
      <c r="AP388" s="421" t="str">
        <f t="shared" si="333"/>
        <v xml:space="preserve"> </v>
      </c>
      <c r="AQ388" s="421" t="str">
        <f t="shared" si="334"/>
        <v xml:space="preserve"> </v>
      </c>
      <c r="AR388" s="421" t="str">
        <f t="shared" si="335"/>
        <v xml:space="preserve"> </v>
      </c>
      <c r="AS388" s="421" t="str">
        <f t="shared" si="336"/>
        <v xml:space="preserve"> </v>
      </c>
      <c r="AT388" s="421" t="str">
        <f t="shared" si="337"/>
        <v xml:space="preserve"> </v>
      </c>
      <c r="AU388" s="422" t="str">
        <f t="shared" si="338"/>
        <v xml:space="preserve"> </v>
      </c>
      <c r="AV388" s="423"/>
      <c r="AW388" s="417"/>
      <c r="AX388" s="419"/>
      <c r="AY388" s="414"/>
      <c r="AZ388" s="417"/>
      <c r="BA388" s="419"/>
      <c r="BB388" s="420" t="str">
        <f t="shared" si="339"/>
        <v xml:space="preserve"> </v>
      </c>
      <c r="BC388" s="421" t="str">
        <f t="shared" si="340"/>
        <v xml:space="preserve"> </v>
      </c>
      <c r="BD388" s="422" t="str">
        <f t="shared" si="341"/>
        <v xml:space="preserve"> </v>
      </c>
      <c r="BE388" s="176"/>
      <c r="BF388" s="417"/>
      <c r="BG388" s="419"/>
      <c r="BH388" s="178"/>
      <c r="BI388" s="417"/>
      <c r="BJ388" s="419"/>
      <c r="BK388" s="178"/>
      <c r="BL388" s="417"/>
      <c r="BM388" s="419"/>
      <c r="BN388" s="426" t="str">
        <f t="shared" si="317"/>
        <v/>
      </c>
      <c r="BO388" s="427" t="str">
        <f t="shared" si="318"/>
        <v/>
      </c>
      <c r="BP388" s="428" t="str">
        <f t="shared" si="319"/>
        <v/>
      </c>
      <c r="BQ388" s="178"/>
      <c r="BR388" s="417"/>
      <c r="BS388" s="419"/>
      <c r="BT388" s="198">
        <v>309</v>
      </c>
      <c r="BU388" s="177">
        <v>319</v>
      </c>
      <c r="BV388" s="177">
        <v>308</v>
      </c>
      <c r="BW388" s="417">
        <v>329</v>
      </c>
      <c r="BX388" s="417">
        <v>435</v>
      </c>
      <c r="BY388" s="545">
        <v>440</v>
      </c>
      <c r="BZ388" s="177">
        <v>47</v>
      </c>
      <c r="CA388" s="177">
        <v>104</v>
      </c>
      <c r="CB388" s="177">
        <v>93</v>
      </c>
      <c r="CC388" s="177">
        <v>61</v>
      </c>
      <c r="CD388" s="177">
        <v>72</v>
      </c>
      <c r="CE388" s="177">
        <v>86</v>
      </c>
      <c r="CF388" s="417">
        <v>91</v>
      </c>
      <c r="CG388" s="545">
        <v>65</v>
      </c>
      <c r="CH388" s="178"/>
      <c r="CI388" s="177"/>
      <c r="CJ388" s="177"/>
      <c r="CK388" s="177"/>
      <c r="CL388" s="177"/>
      <c r="CM388" s="177"/>
      <c r="CN388" s="417">
        <v>0</v>
      </c>
      <c r="CO388" s="545">
        <v>0</v>
      </c>
      <c r="CP388" s="421">
        <f t="shared" si="325"/>
        <v>47</v>
      </c>
      <c r="CQ388" s="421">
        <f t="shared" si="326"/>
        <v>104</v>
      </c>
      <c r="CR388" s="421">
        <f t="shared" si="342"/>
        <v>93</v>
      </c>
      <c r="CS388" s="421">
        <f t="shared" si="343"/>
        <v>61</v>
      </c>
      <c r="CT388" s="421">
        <f t="shared" si="344"/>
        <v>72</v>
      </c>
      <c r="CU388" s="421">
        <f t="shared" si="345"/>
        <v>86</v>
      </c>
      <c r="CV388" s="421">
        <f t="shared" si="346"/>
        <v>91</v>
      </c>
      <c r="CW388" s="429">
        <f t="shared" si="347"/>
        <v>65</v>
      </c>
      <c r="CX388" s="449">
        <v>49</v>
      </c>
      <c r="CY388" s="417">
        <v>47</v>
      </c>
      <c r="CZ388" s="545">
        <v>44</v>
      </c>
      <c r="DA388" s="546"/>
      <c r="DB388" s="547"/>
      <c r="DC388" s="419"/>
      <c r="DD388" s="430">
        <f t="shared" si="348"/>
        <v>37</v>
      </c>
      <c r="DE388" s="431">
        <f t="shared" si="349"/>
        <v>44</v>
      </c>
      <c r="DF388" s="428">
        <f t="shared" si="350"/>
        <v>21</v>
      </c>
      <c r="DG388" s="548">
        <v>22</v>
      </c>
      <c r="DH388" s="417">
        <v>23</v>
      </c>
      <c r="DI388" s="545">
        <v>20</v>
      </c>
      <c r="DJ388" s="546"/>
      <c r="DK388" s="549"/>
      <c r="DL388" s="419"/>
      <c r="DM388" s="550"/>
      <c r="DN388" s="417"/>
      <c r="DO388" s="545"/>
      <c r="DP388" s="430">
        <f t="shared" si="320"/>
        <v>39</v>
      </c>
      <c r="DQ388" s="431">
        <f t="shared" si="321"/>
        <v>49</v>
      </c>
      <c r="DR388" s="428">
        <f t="shared" si="322"/>
        <v>66</v>
      </c>
      <c r="DS388" s="546"/>
      <c r="DT388" s="549"/>
      <c r="DU388" s="197"/>
      <c r="DV388" s="410"/>
      <c r="DW388" s="669" t="b">
        <f t="shared" si="301"/>
        <v>0</v>
      </c>
      <c r="DX388" s="663" t="b">
        <f t="shared" si="302"/>
        <v>0</v>
      </c>
      <c r="DY388" s="666" t="b">
        <f t="shared" si="303"/>
        <v>1</v>
      </c>
      <c r="DZ388" s="663" t="b">
        <f t="shared" si="304"/>
        <v>0</v>
      </c>
      <c r="EA388" s="663" t="b">
        <f t="shared" si="305"/>
        <v>0</v>
      </c>
      <c r="EB388" s="666" t="b">
        <f t="shared" si="306"/>
        <v>1</v>
      </c>
      <c r="EC388" s="663" t="b">
        <f t="shared" si="307"/>
        <v>0</v>
      </c>
      <c r="ED388" s="663" t="b">
        <f t="shared" si="323"/>
        <v>0</v>
      </c>
      <c r="EE388" s="666" t="b">
        <f t="shared" si="308"/>
        <v>1</v>
      </c>
      <c r="EF388" s="665" t="b">
        <f t="shared" si="309"/>
        <v>1</v>
      </c>
      <c r="EG388" s="663" t="b">
        <f t="shared" si="310"/>
        <v>1</v>
      </c>
      <c r="EH388" s="666" t="b">
        <f t="shared" si="311"/>
        <v>1</v>
      </c>
      <c r="EI388" s="663" t="b">
        <f t="shared" si="312"/>
        <v>1</v>
      </c>
      <c r="EJ388" s="663" t="b">
        <f t="shared" si="313"/>
        <v>1</v>
      </c>
      <c r="EK388" s="666" t="b">
        <f t="shared" si="314"/>
        <v>1</v>
      </c>
      <c r="EL388" s="663" t="b">
        <f t="shared" si="315"/>
        <v>1</v>
      </c>
      <c r="EM388" s="663" t="b">
        <f t="shared" si="324"/>
        <v>0</v>
      </c>
      <c r="EN388" s="666" t="b">
        <f t="shared" si="316"/>
        <v>0</v>
      </c>
      <c r="EO388" s="401"/>
    </row>
    <row r="389" spans="1:145">
      <c r="A389" s="542" t="s">
        <v>758</v>
      </c>
      <c r="B389" s="543" t="s">
        <v>645</v>
      </c>
      <c r="C389" s="544">
        <v>199263</v>
      </c>
      <c r="D389" s="481">
        <v>10</v>
      </c>
      <c r="E389" s="414"/>
      <c r="F389" s="416"/>
      <c r="G389" s="416"/>
      <c r="H389" s="416"/>
      <c r="I389" s="417"/>
      <c r="J389" s="417"/>
      <c r="K389" s="419"/>
      <c r="L389" s="414"/>
      <c r="M389" s="416"/>
      <c r="N389" s="416"/>
      <c r="O389" s="448"/>
      <c r="P389" s="448"/>
      <c r="Q389" s="416"/>
      <c r="R389" s="416"/>
      <c r="S389" s="416"/>
      <c r="T389" s="416"/>
      <c r="U389" s="416"/>
      <c r="V389" s="417"/>
      <c r="W389" s="419"/>
      <c r="X389" s="414"/>
      <c r="Y389" s="416"/>
      <c r="Z389" s="416"/>
      <c r="AA389" s="448"/>
      <c r="AB389" s="448"/>
      <c r="AC389" s="416"/>
      <c r="AD389" s="416"/>
      <c r="AE389" s="416"/>
      <c r="AF389" s="416"/>
      <c r="AG389" s="416"/>
      <c r="AH389" s="417"/>
      <c r="AI389" s="419"/>
      <c r="AJ389" s="420" t="str">
        <f t="shared" si="327"/>
        <v xml:space="preserve"> </v>
      </c>
      <c r="AK389" s="421" t="str">
        <f t="shared" si="328"/>
        <v xml:space="preserve"> </v>
      </c>
      <c r="AL389" s="421" t="str">
        <f t="shared" si="329"/>
        <v xml:space="preserve"> </v>
      </c>
      <c r="AM389" s="421" t="str">
        <f t="shared" si="330"/>
        <v xml:space="preserve"> </v>
      </c>
      <c r="AN389" s="421" t="str">
        <f t="shared" si="331"/>
        <v xml:space="preserve"> </v>
      </c>
      <c r="AO389" s="421" t="str">
        <f t="shared" si="332"/>
        <v xml:space="preserve"> </v>
      </c>
      <c r="AP389" s="421" t="str">
        <f t="shared" si="333"/>
        <v xml:space="preserve"> </v>
      </c>
      <c r="AQ389" s="421" t="str">
        <f t="shared" si="334"/>
        <v xml:space="preserve"> </v>
      </c>
      <c r="AR389" s="421" t="str">
        <f t="shared" si="335"/>
        <v xml:space="preserve"> </v>
      </c>
      <c r="AS389" s="421" t="str">
        <f t="shared" si="336"/>
        <v xml:space="preserve"> </v>
      </c>
      <c r="AT389" s="421" t="str">
        <f t="shared" si="337"/>
        <v xml:space="preserve"> </v>
      </c>
      <c r="AU389" s="422" t="str">
        <f t="shared" si="338"/>
        <v xml:space="preserve"> </v>
      </c>
      <c r="AV389" s="423"/>
      <c r="AW389" s="417"/>
      <c r="AX389" s="419"/>
      <c r="AY389" s="414"/>
      <c r="AZ389" s="417"/>
      <c r="BA389" s="419"/>
      <c r="BB389" s="420" t="str">
        <f t="shared" si="339"/>
        <v xml:space="preserve"> </v>
      </c>
      <c r="BC389" s="421" t="str">
        <f t="shared" si="340"/>
        <v xml:space="preserve"> </v>
      </c>
      <c r="BD389" s="422" t="str">
        <f t="shared" si="341"/>
        <v xml:space="preserve"> </v>
      </c>
      <c r="BE389" s="176"/>
      <c r="BF389" s="417"/>
      <c r="BG389" s="419"/>
      <c r="BH389" s="178"/>
      <c r="BI389" s="417"/>
      <c r="BJ389" s="419"/>
      <c r="BK389" s="178"/>
      <c r="BL389" s="417"/>
      <c r="BM389" s="419"/>
      <c r="BN389" s="426" t="str">
        <f t="shared" si="317"/>
        <v/>
      </c>
      <c r="BO389" s="427" t="str">
        <f t="shared" si="318"/>
        <v/>
      </c>
      <c r="BP389" s="428" t="str">
        <f t="shared" si="319"/>
        <v/>
      </c>
      <c r="BQ389" s="178"/>
      <c r="BR389" s="417"/>
      <c r="BS389" s="419"/>
      <c r="BT389" s="198">
        <v>99</v>
      </c>
      <c r="BU389" s="177">
        <v>106</v>
      </c>
      <c r="BV389" s="177">
        <v>117</v>
      </c>
      <c r="BW389" s="417">
        <v>147</v>
      </c>
      <c r="BX389" s="417">
        <v>101</v>
      </c>
      <c r="BY389" s="545">
        <v>57</v>
      </c>
      <c r="BZ389" s="177">
        <v>44</v>
      </c>
      <c r="CA389" s="177">
        <v>47</v>
      </c>
      <c r="CB389" s="177">
        <v>53</v>
      </c>
      <c r="CC389" s="177">
        <v>101</v>
      </c>
      <c r="CD389" s="177">
        <v>69</v>
      </c>
      <c r="CE389" s="177">
        <v>73</v>
      </c>
      <c r="CF389" s="417">
        <v>41</v>
      </c>
      <c r="CG389" s="545">
        <v>31</v>
      </c>
      <c r="CH389" s="178"/>
      <c r="CI389" s="177"/>
      <c r="CJ389" s="177"/>
      <c r="CK389" s="177"/>
      <c r="CL389" s="177"/>
      <c r="CM389" s="177"/>
      <c r="CN389" s="417">
        <v>0</v>
      </c>
      <c r="CO389" s="545">
        <v>0</v>
      </c>
      <c r="CP389" s="421">
        <f t="shared" si="325"/>
        <v>44</v>
      </c>
      <c r="CQ389" s="421">
        <f t="shared" si="326"/>
        <v>47</v>
      </c>
      <c r="CR389" s="421">
        <f t="shared" si="342"/>
        <v>53</v>
      </c>
      <c r="CS389" s="421">
        <f t="shared" si="343"/>
        <v>101</v>
      </c>
      <c r="CT389" s="421">
        <f t="shared" si="344"/>
        <v>69</v>
      </c>
      <c r="CU389" s="421">
        <f t="shared" si="345"/>
        <v>73</v>
      </c>
      <c r="CV389" s="421">
        <f t="shared" si="346"/>
        <v>41</v>
      </c>
      <c r="CW389" s="429">
        <f t="shared" si="347"/>
        <v>31</v>
      </c>
      <c r="CX389" s="449">
        <v>6</v>
      </c>
      <c r="CY389" s="417">
        <v>12</v>
      </c>
      <c r="CZ389" s="545">
        <v>10</v>
      </c>
      <c r="DA389" s="546"/>
      <c r="DB389" s="547"/>
      <c r="DC389" s="419"/>
      <c r="DD389" s="430">
        <f t="shared" si="348"/>
        <v>67</v>
      </c>
      <c r="DE389" s="431">
        <f t="shared" si="349"/>
        <v>29</v>
      </c>
      <c r="DF389" s="428">
        <f t="shared" si="350"/>
        <v>21</v>
      </c>
      <c r="DG389" s="548">
        <v>49</v>
      </c>
      <c r="DH389" s="417">
        <v>57</v>
      </c>
      <c r="DI389" s="545">
        <v>44</v>
      </c>
      <c r="DJ389" s="546"/>
      <c r="DK389" s="549"/>
      <c r="DL389" s="419"/>
      <c r="DM389" s="550"/>
      <c r="DN389" s="417"/>
      <c r="DO389" s="545"/>
      <c r="DP389" s="430">
        <f t="shared" si="320"/>
        <v>52</v>
      </c>
      <c r="DQ389" s="431">
        <f t="shared" si="321"/>
        <v>12</v>
      </c>
      <c r="DR389" s="428">
        <f t="shared" si="322"/>
        <v>29</v>
      </c>
      <c r="DS389" s="546"/>
      <c r="DT389" s="549"/>
      <c r="DU389" s="197"/>
      <c r="DV389" s="410"/>
      <c r="DW389" s="669" t="b">
        <f t="shared" si="301"/>
        <v>0</v>
      </c>
      <c r="DX389" s="663" t="b">
        <f t="shared" si="302"/>
        <v>0</v>
      </c>
      <c r="DY389" s="666" t="b">
        <f t="shared" si="303"/>
        <v>1</v>
      </c>
      <c r="DZ389" s="663" t="b">
        <f t="shared" si="304"/>
        <v>0</v>
      </c>
      <c r="EA389" s="663" t="b">
        <f t="shared" si="305"/>
        <v>0</v>
      </c>
      <c r="EB389" s="666" t="b">
        <f t="shared" si="306"/>
        <v>1</v>
      </c>
      <c r="EC389" s="663" t="b">
        <f t="shared" si="307"/>
        <v>0</v>
      </c>
      <c r="ED389" s="663" t="b">
        <f t="shared" si="323"/>
        <v>0</v>
      </c>
      <c r="EE389" s="666" t="b">
        <f t="shared" si="308"/>
        <v>1</v>
      </c>
      <c r="EF389" s="665" t="b">
        <f t="shared" si="309"/>
        <v>1</v>
      </c>
      <c r="EG389" s="663" t="b">
        <f t="shared" si="310"/>
        <v>1</v>
      </c>
      <c r="EH389" s="666" t="b">
        <f t="shared" si="311"/>
        <v>1</v>
      </c>
      <c r="EI389" s="663" t="b">
        <f t="shared" si="312"/>
        <v>1</v>
      </c>
      <c r="EJ389" s="663" t="b">
        <f t="shared" si="313"/>
        <v>1</v>
      </c>
      <c r="EK389" s="666" t="b">
        <f t="shared" si="314"/>
        <v>1</v>
      </c>
      <c r="EL389" s="663" t="b">
        <f t="shared" si="315"/>
        <v>1</v>
      </c>
      <c r="EM389" s="663" t="b">
        <f t="shared" si="324"/>
        <v>0</v>
      </c>
      <c r="EN389" s="666" t="b">
        <f t="shared" si="316"/>
        <v>0</v>
      </c>
      <c r="EO389" s="401"/>
    </row>
    <row r="390" spans="1:145">
      <c r="A390" s="542" t="s">
        <v>758</v>
      </c>
      <c r="B390" s="543" t="s">
        <v>646</v>
      </c>
      <c r="C390" s="544">
        <v>199467</v>
      </c>
      <c r="D390" s="481">
        <v>10</v>
      </c>
      <c r="E390" s="414"/>
      <c r="F390" s="416"/>
      <c r="G390" s="416"/>
      <c r="H390" s="416"/>
      <c r="I390" s="417"/>
      <c r="J390" s="417"/>
      <c r="K390" s="419"/>
      <c r="L390" s="414"/>
      <c r="M390" s="416"/>
      <c r="N390" s="416"/>
      <c r="O390" s="448"/>
      <c r="P390" s="448"/>
      <c r="Q390" s="416"/>
      <c r="R390" s="416"/>
      <c r="S390" s="416"/>
      <c r="T390" s="416"/>
      <c r="U390" s="416"/>
      <c r="V390" s="417"/>
      <c r="W390" s="419"/>
      <c r="X390" s="414"/>
      <c r="Y390" s="416"/>
      <c r="Z390" s="416"/>
      <c r="AA390" s="448"/>
      <c r="AB390" s="448"/>
      <c r="AC390" s="416"/>
      <c r="AD390" s="416"/>
      <c r="AE390" s="416"/>
      <c r="AF390" s="416"/>
      <c r="AG390" s="416"/>
      <c r="AH390" s="417"/>
      <c r="AI390" s="419"/>
      <c r="AJ390" s="420" t="str">
        <f t="shared" si="327"/>
        <v xml:space="preserve"> </v>
      </c>
      <c r="AK390" s="421" t="str">
        <f t="shared" si="328"/>
        <v xml:space="preserve"> </v>
      </c>
      <c r="AL390" s="421" t="str">
        <f t="shared" si="329"/>
        <v xml:space="preserve"> </v>
      </c>
      <c r="AM390" s="421" t="str">
        <f t="shared" si="330"/>
        <v xml:space="preserve"> </v>
      </c>
      <c r="AN390" s="421" t="str">
        <f t="shared" si="331"/>
        <v xml:space="preserve"> </v>
      </c>
      <c r="AO390" s="421" t="str">
        <f t="shared" si="332"/>
        <v xml:space="preserve"> </v>
      </c>
      <c r="AP390" s="421" t="str">
        <f t="shared" si="333"/>
        <v xml:space="preserve"> </v>
      </c>
      <c r="AQ390" s="421" t="str">
        <f t="shared" si="334"/>
        <v xml:space="preserve"> </v>
      </c>
      <c r="AR390" s="421" t="str">
        <f t="shared" si="335"/>
        <v xml:space="preserve"> </v>
      </c>
      <c r="AS390" s="421" t="str">
        <f t="shared" si="336"/>
        <v xml:space="preserve"> </v>
      </c>
      <c r="AT390" s="421" t="str">
        <f t="shared" si="337"/>
        <v xml:space="preserve"> </v>
      </c>
      <c r="AU390" s="422" t="str">
        <f t="shared" si="338"/>
        <v xml:space="preserve"> </v>
      </c>
      <c r="AV390" s="423"/>
      <c r="AW390" s="417"/>
      <c r="AX390" s="419"/>
      <c r="AY390" s="414"/>
      <c r="AZ390" s="417"/>
      <c r="BA390" s="419"/>
      <c r="BB390" s="420" t="str">
        <f t="shared" si="339"/>
        <v xml:space="preserve"> </v>
      </c>
      <c r="BC390" s="421" t="str">
        <f t="shared" si="340"/>
        <v xml:space="preserve"> </v>
      </c>
      <c r="BD390" s="422" t="str">
        <f t="shared" si="341"/>
        <v xml:space="preserve"> </v>
      </c>
      <c r="BE390" s="176"/>
      <c r="BF390" s="417"/>
      <c r="BG390" s="419"/>
      <c r="BH390" s="178"/>
      <c r="BI390" s="417"/>
      <c r="BJ390" s="419"/>
      <c r="BK390" s="178"/>
      <c r="BL390" s="417"/>
      <c r="BM390" s="419"/>
      <c r="BN390" s="426" t="str">
        <f t="shared" ref="BN390:BN453" si="351">IF(AN390=" ","",(AN390-SUM(BE390,BH390,BK390)))</f>
        <v/>
      </c>
      <c r="BO390" s="427" t="str">
        <f t="shared" ref="BO390:BO453" si="352">IF(AO390=" ","",(AO390-SUM(BF390,BI390,BL390)))</f>
        <v/>
      </c>
      <c r="BP390" s="428" t="str">
        <f t="shared" ref="BP390:BP453" si="353">IF(AP390=" ","",(AP390-SUM(BG390,BJ390,BM390)))</f>
        <v/>
      </c>
      <c r="BQ390" s="178"/>
      <c r="BR390" s="417"/>
      <c r="BS390" s="419"/>
      <c r="BT390" s="198">
        <v>296</v>
      </c>
      <c r="BU390" s="177">
        <v>291</v>
      </c>
      <c r="BV390" s="177">
        <v>259</v>
      </c>
      <c r="BW390" s="417">
        <v>289</v>
      </c>
      <c r="BX390" s="417">
        <v>312</v>
      </c>
      <c r="BY390" s="545">
        <v>685</v>
      </c>
      <c r="BZ390" s="177">
        <v>126</v>
      </c>
      <c r="CA390" s="177">
        <v>147</v>
      </c>
      <c r="CB390" s="177">
        <v>115</v>
      </c>
      <c r="CC390" s="177">
        <v>99</v>
      </c>
      <c r="CD390" s="177">
        <v>113</v>
      </c>
      <c r="CE390" s="177">
        <v>146</v>
      </c>
      <c r="CF390" s="417">
        <v>133</v>
      </c>
      <c r="CG390" s="545">
        <v>105</v>
      </c>
      <c r="CH390" s="178"/>
      <c r="CI390" s="177"/>
      <c r="CJ390" s="177"/>
      <c r="CK390" s="177"/>
      <c r="CL390" s="177"/>
      <c r="CM390" s="177"/>
      <c r="CN390" s="417">
        <v>0</v>
      </c>
      <c r="CO390" s="545">
        <v>0</v>
      </c>
      <c r="CP390" s="421">
        <f t="shared" si="325"/>
        <v>126</v>
      </c>
      <c r="CQ390" s="421">
        <f t="shared" si="326"/>
        <v>147</v>
      </c>
      <c r="CR390" s="421">
        <f t="shared" si="342"/>
        <v>115</v>
      </c>
      <c r="CS390" s="421">
        <f t="shared" si="343"/>
        <v>99</v>
      </c>
      <c r="CT390" s="421">
        <f t="shared" si="344"/>
        <v>113</v>
      </c>
      <c r="CU390" s="421">
        <f t="shared" si="345"/>
        <v>146</v>
      </c>
      <c r="CV390" s="421">
        <f t="shared" si="346"/>
        <v>133</v>
      </c>
      <c r="CW390" s="429">
        <f t="shared" si="347"/>
        <v>105</v>
      </c>
      <c r="CX390" s="449">
        <v>76</v>
      </c>
      <c r="CY390" s="417">
        <v>48</v>
      </c>
      <c r="CZ390" s="545">
        <v>47</v>
      </c>
      <c r="DA390" s="546"/>
      <c r="DB390" s="547"/>
      <c r="DC390" s="419"/>
      <c r="DD390" s="430">
        <f t="shared" si="348"/>
        <v>70</v>
      </c>
      <c r="DE390" s="431">
        <f t="shared" si="349"/>
        <v>85</v>
      </c>
      <c r="DF390" s="428">
        <f t="shared" si="350"/>
        <v>58</v>
      </c>
      <c r="DG390" s="548">
        <v>27</v>
      </c>
      <c r="DH390" s="417">
        <v>11</v>
      </c>
      <c r="DI390" s="545">
        <v>5</v>
      </c>
      <c r="DJ390" s="546"/>
      <c r="DK390" s="549"/>
      <c r="DL390" s="419"/>
      <c r="DM390" s="550"/>
      <c r="DN390" s="417">
        <v>18</v>
      </c>
      <c r="DO390" s="545"/>
      <c r="DP390" s="430">
        <f t="shared" ref="DP390:DP453" si="354">IF(CS390="","",(CS390-SUM(DG390,DJ390,DM390)))</f>
        <v>72</v>
      </c>
      <c r="DQ390" s="431">
        <f t="shared" ref="DQ390:DQ453" si="355">IF(CT390="","",(CT390-SUM(DH390,DK390,DN390)))</f>
        <v>84</v>
      </c>
      <c r="DR390" s="428">
        <f t="shared" ref="DR390:DR453" si="356">IF(CU390="","",(CU390-SUM(DI390,DL390,DO390)))</f>
        <v>141</v>
      </c>
      <c r="DS390" s="546"/>
      <c r="DT390" s="549"/>
      <c r="DU390" s="197"/>
      <c r="DV390" s="410"/>
      <c r="DW390" s="669" t="b">
        <f t="shared" si="301"/>
        <v>0</v>
      </c>
      <c r="DX390" s="663" t="b">
        <f t="shared" si="302"/>
        <v>0</v>
      </c>
      <c r="DY390" s="666" t="b">
        <f t="shared" si="303"/>
        <v>1</v>
      </c>
      <c r="DZ390" s="663" t="b">
        <f t="shared" si="304"/>
        <v>0</v>
      </c>
      <c r="EA390" s="663" t="b">
        <f t="shared" si="305"/>
        <v>0</v>
      </c>
      <c r="EB390" s="666" t="b">
        <f t="shared" si="306"/>
        <v>1</v>
      </c>
      <c r="EC390" s="663" t="b">
        <f t="shared" si="307"/>
        <v>0</v>
      </c>
      <c r="ED390" s="663" t="b">
        <f t="shared" ref="ED390:ED453" si="357">BS390&gt;0</f>
        <v>0</v>
      </c>
      <c r="EE390" s="666" t="b">
        <f t="shared" si="308"/>
        <v>1</v>
      </c>
      <c r="EF390" s="665" t="b">
        <f t="shared" si="309"/>
        <v>1</v>
      </c>
      <c r="EG390" s="663" t="b">
        <f t="shared" si="310"/>
        <v>1</v>
      </c>
      <c r="EH390" s="666" t="b">
        <f t="shared" si="311"/>
        <v>1</v>
      </c>
      <c r="EI390" s="663" t="b">
        <f t="shared" si="312"/>
        <v>1</v>
      </c>
      <c r="EJ390" s="663" t="b">
        <f t="shared" si="313"/>
        <v>1</v>
      </c>
      <c r="EK390" s="666" t="b">
        <f t="shared" si="314"/>
        <v>1</v>
      </c>
      <c r="EL390" s="663" t="b">
        <f t="shared" si="315"/>
        <v>1</v>
      </c>
      <c r="EM390" s="663" t="b">
        <f t="shared" ref="EM390:EM453" si="358">DU390&gt;0</f>
        <v>0</v>
      </c>
      <c r="EN390" s="666" t="b">
        <f t="shared" si="316"/>
        <v>0</v>
      </c>
      <c r="EO390" s="401"/>
    </row>
    <row r="391" spans="1:145">
      <c r="A391" s="542" t="s">
        <v>758</v>
      </c>
      <c r="B391" s="543" t="s">
        <v>647</v>
      </c>
      <c r="C391" s="544">
        <v>199625</v>
      </c>
      <c r="D391" s="481">
        <v>10</v>
      </c>
      <c r="E391" s="414"/>
      <c r="F391" s="416"/>
      <c r="G391" s="416"/>
      <c r="H391" s="416"/>
      <c r="I391" s="417"/>
      <c r="J391" s="417"/>
      <c r="K391" s="419"/>
      <c r="L391" s="414"/>
      <c r="M391" s="416"/>
      <c r="N391" s="416"/>
      <c r="O391" s="448"/>
      <c r="P391" s="448"/>
      <c r="Q391" s="416"/>
      <c r="R391" s="416"/>
      <c r="S391" s="416"/>
      <c r="T391" s="416"/>
      <c r="U391" s="416"/>
      <c r="V391" s="417"/>
      <c r="W391" s="419"/>
      <c r="X391" s="414"/>
      <c r="Y391" s="416"/>
      <c r="Z391" s="416"/>
      <c r="AA391" s="448"/>
      <c r="AB391" s="448"/>
      <c r="AC391" s="416"/>
      <c r="AD391" s="416"/>
      <c r="AE391" s="416"/>
      <c r="AF391" s="416"/>
      <c r="AG391" s="416"/>
      <c r="AH391" s="417"/>
      <c r="AI391" s="419"/>
      <c r="AJ391" s="420" t="str">
        <f t="shared" si="327"/>
        <v xml:space="preserve"> </v>
      </c>
      <c r="AK391" s="421" t="str">
        <f t="shared" si="328"/>
        <v xml:space="preserve"> </v>
      </c>
      <c r="AL391" s="421" t="str">
        <f t="shared" si="329"/>
        <v xml:space="preserve"> </v>
      </c>
      <c r="AM391" s="421" t="str">
        <f t="shared" si="330"/>
        <v xml:space="preserve"> </v>
      </c>
      <c r="AN391" s="421" t="str">
        <f t="shared" si="331"/>
        <v xml:space="preserve"> </v>
      </c>
      <c r="AO391" s="421" t="str">
        <f t="shared" si="332"/>
        <v xml:space="preserve"> </v>
      </c>
      <c r="AP391" s="421" t="str">
        <f t="shared" si="333"/>
        <v xml:space="preserve"> </v>
      </c>
      <c r="AQ391" s="421" t="str">
        <f t="shared" si="334"/>
        <v xml:space="preserve"> </v>
      </c>
      <c r="AR391" s="421" t="str">
        <f t="shared" si="335"/>
        <v xml:space="preserve"> </v>
      </c>
      <c r="AS391" s="421" t="str">
        <f t="shared" si="336"/>
        <v xml:space="preserve"> </v>
      </c>
      <c r="AT391" s="421" t="str">
        <f t="shared" si="337"/>
        <v xml:space="preserve"> </v>
      </c>
      <c r="AU391" s="422" t="str">
        <f t="shared" si="338"/>
        <v xml:space="preserve"> </v>
      </c>
      <c r="AV391" s="423"/>
      <c r="AW391" s="417"/>
      <c r="AX391" s="419"/>
      <c r="AY391" s="414"/>
      <c r="AZ391" s="417"/>
      <c r="BA391" s="419"/>
      <c r="BB391" s="420" t="str">
        <f t="shared" si="339"/>
        <v xml:space="preserve"> </v>
      </c>
      <c r="BC391" s="421" t="str">
        <f t="shared" si="340"/>
        <v xml:space="preserve"> </v>
      </c>
      <c r="BD391" s="422" t="str">
        <f t="shared" si="341"/>
        <v xml:space="preserve"> </v>
      </c>
      <c r="BE391" s="176"/>
      <c r="BF391" s="417"/>
      <c r="BG391" s="419"/>
      <c r="BH391" s="178"/>
      <c r="BI391" s="417"/>
      <c r="BJ391" s="419"/>
      <c r="BK391" s="178"/>
      <c r="BL391" s="417"/>
      <c r="BM391" s="419"/>
      <c r="BN391" s="426" t="str">
        <f t="shared" si="351"/>
        <v/>
      </c>
      <c r="BO391" s="427" t="str">
        <f t="shared" si="352"/>
        <v/>
      </c>
      <c r="BP391" s="428" t="str">
        <f t="shared" si="353"/>
        <v/>
      </c>
      <c r="BQ391" s="178"/>
      <c r="BR391" s="417"/>
      <c r="BS391" s="419"/>
      <c r="BT391" s="198">
        <v>447</v>
      </c>
      <c r="BU391" s="177">
        <v>393</v>
      </c>
      <c r="BV391" s="177">
        <v>463</v>
      </c>
      <c r="BW391" s="417">
        <v>1131</v>
      </c>
      <c r="BX391" s="417">
        <v>1102</v>
      </c>
      <c r="BY391" s="545">
        <v>837</v>
      </c>
      <c r="BZ391" s="177">
        <v>117</v>
      </c>
      <c r="CA391" s="177">
        <v>145</v>
      </c>
      <c r="CB391" s="177">
        <v>150</v>
      </c>
      <c r="CC391" s="177">
        <v>152</v>
      </c>
      <c r="CD391" s="177">
        <v>140</v>
      </c>
      <c r="CE391" s="177">
        <v>163</v>
      </c>
      <c r="CF391" s="417">
        <v>176</v>
      </c>
      <c r="CG391" s="419">
        <v>175</v>
      </c>
      <c r="CH391" s="178"/>
      <c r="CI391" s="177"/>
      <c r="CJ391" s="177"/>
      <c r="CK391" s="177"/>
      <c r="CL391" s="177"/>
      <c r="CM391" s="177"/>
      <c r="CN391" s="417">
        <v>0</v>
      </c>
      <c r="CO391" s="545">
        <v>0</v>
      </c>
      <c r="CP391" s="421">
        <f t="shared" si="325"/>
        <v>117</v>
      </c>
      <c r="CQ391" s="421">
        <f t="shared" si="326"/>
        <v>145</v>
      </c>
      <c r="CR391" s="421">
        <f t="shared" si="342"/>
        <v>150</v>
      </c>
      <c r="CS391" s="421">
        <f t="shared" si="343"/>
        <v>152</v>
      </c>
      <c r="CT391" s="421">
        <f t="shared" si="344"/>
        <v>140</v>
      </c>
      <c r="CU391" s="421">
        <f t="shared" si="345"/>
        <v>163</v>
      </c>
      <c r="CV391" s="421">
        <f t="shared" si="346"/>
        <v>176</v>
      </c>
      <c r="CW391" s="429">
        <f t="shared" si="347"/>
        <v>175</v>
      </c>
      <c r="CX391" s="449">
        <v>112</v>
      </c>
      <c r="CY391" s="417">
        <v>70</v>
      </c>
      <c r="CZ391" s="545">
        <v>75</v>
      </c>
      <c r="DA391" s="546"/>
      <c r="DB391" s="547"/>
      <c r="DC391" s="419"/>
      <c r="DD391" s="430">
        <f t="shared" si="348"/>
        <v>51</v>
      </c>
      <c r="DE391" s="431">
        <f t="shared" si="349"/>
        <v>106</v>
      </c>
      <c r="DF391" s="428">
        <f t="shared" si="350"/>
        <v>100</v>
      </c>
      <c r="DG391" s="548">
        <v>16</v>
      </c>
      <c r="DH391" s="417">
        <v>26</v>
      </c>
      <c r="DI391" s="545">
        <v>24</v>
      </c>
      <c r="DJ391" s="546"/>
      <c r="DK391" s="549"/>
      <c r="DL391" s="419"/>
      <c r="DM391" s="550">
        <v>39</v>
      </c>
      <c r="DN391" s="417">
        <v>22</v>
      </c>
      <c r="DO391" s="545">
        <v>24</v>
      </c>
      <c r="DP391" s="430">
        <f t="shared" si="354"/>
        <v>97</v>
      </c>
      <c r="DQ391" s="431">
        <f t="shared" si="355"/>
        <v>92</v>
      </c>
      <c r="DR391" s="428">
        <f t="shared" si="356"/>
        <v>115</v>
      </c>
      <c r="DS391" s="546"/>
      <c r="DT391" s="549"/>
      <c r="DU391" s="197"/>
      <c r="DV391" s="410"/>
      <c r="DW391" s="669" t="b">
        <f t="shared" si="301"/>
        <v>0</v>
      </c>
      <c r="DX391" s="663" t="b">
        <f t="shared" si="302"/>
        <v>0</v>
      </c>
      <c r="DY391" s="666" t="b">
        <f t="shared" si="303"/>
        <v>1</v>
      </c>
      <c r="DZ391" s="663" t="b">
        <f t="shared" si="304"/>
        <v>0</v>
      </c>
      <c r="EA391" s="663" t="b">
        <f t="shared" si="305"/>
        <v>0</v>
      </c>
      <c r="EB391" s="666" t="b">
        <f t="shared" si="306"/>
        <v>1</v>
      </c>
      <c r="EC391" s="663" t="b">
        <f t="shared" si="307"/>
        <v>0</v>
      </c>
      <c r="ED391" s="663" t="b">
        <f t="shared" si="357"/>
        <v>0</v>
      </c>
      <c r="EE391" s="666" t="b">
        <f t="shared" si="308"/>
        <v>1</v>
      </c>
      <c r="EF391" s="665" t="b">
        <f t="shared" si="309"/>
        <v>1</v>
      </c>
      <c r="EG391" s="663" t="b">
        <f t="shared" si="310"/>
        <v>1</v>
      </c>
      <c r="EH391" s="666" t="b">
        <f t="shared" si="311"/>
        <v>1</v>
      </c>
      <c r="EI391" s="663" t="b">
        <f t="shared" si="312"/>
        <v>1</v>
      </c>
      <c r="EJ391" s="663" t="b">
        <f t="shared" si="313"/>
        <v>1</v>
      </c>
      <c r="EK391" s="666" t="b">
        <f t="shared" si="314"/>
        <v>1</v>
      </c>
      <c r="EL391" s="663" t="b">
        <f t="shared" si="315"/>
        <v>1</v>
      </c>
      <c r="EM391" s="663" t="b">
        <f t="shared" si="358"/>
        <v>0</v>
      </c>
      <c r="EN391" s="666" t="b">
        <f t="shared" si="316"/>
        <v>0</v>
      </c>
      <c r="EO391" s="401"/>
    </row>
    <row r="392" spans="1:145">
      <c r="A392" s="542" t="s">
        <v>758</v>
      </c>
      <c r="B392" s="543" t="s">
        <v>648</v>
      </c>
      <c r="C392" s="544">
        <v>199795</v>
      </c>
      <c r="D392" s="481">
        <v>10</v>
      </c>
      <c r="E392" s="414"/>
      <c r="F392" s="416"/>
      <c r="G392" s="416"/>
      <c r="H392" s="416"/>
      <c r="I392" s="417"/>
      <c r="J392" s="417"/>
      <c r="K392" s="419"/>
      <c r="L392" s="414"/>
      <c r="M392" s="416"/>
      <c r="N392" s="416"/>
      <c r="O392" s="448"/>
      <c r="P392" s="448"/>
      <c r="Q392" s="416"/>
      <c r="R392" s="416"/>
      <c r="S392" s="416"/>
      <c r="T392" s="416"/>
      <c r="U392" s="416"/>
      <c r="V392" s="417"/>
      <c r="W392" s="419"/>
      <c r="X392" s="414"/>
      <c r="Y392" s="416"/>
      <c r="Z392" s="416"/>
      <c r="AA392" s="448"/>
      <c r="AB392" s="448"/>
      <c r="AC392" s="416"/>
      <c r="AD392" s="416"/>
      <c r="AE392" s="416"/>
      <c r="AF392" s="416"/>
      <c r="AG392" s="416"/>
      <c r="AH392" s="417"/>
      <c r="AI392" s="419"/>
      <c r="AJ392" s="420" t="str">
        <f t="shared" si="327"/>
        <v xml:space="preserve"> </v>
      </c>
      <c r="AK392" s="421" t="str">
        <f t="shared" si="328"/>
        <v xml:space="preserve"> </v>
      </c>
      <c r="AL392" s="421" t="str">
        <f t="shared" si="329"/>
        <v xml:space="preserve"> </v>
      </c>
      <c r="AM392" s="421" t="str">
        <f t="shared" si="330"/>
        <v xml:space="preserve"> </v>
      </c>
      <c r="AN392" s="421" t="str">
        <f t="shared" si="331"/>
        <v xml:space="preserve"> </v>
      </c>
      <c r="AO392" s="421" t="str">
        <f t="shared" si="332"/>
        <v xml:space="preserve"> </v>
      </c>
      <c r="AP392" s="421" t="str">
        <f t="shared" si="333"/>
        <v xml:space="preserve"> </v>
      </c>
      <c r="AQ392" s="421" t="str">
        <f t="shared" si="334"/>
        <v xml:space="preserve"> </v>
      </c>
      <c r="AR392" s="421" t="str">
        <f t="shared" si="335"/>
        <v xml:space="preserve"> </v>
      </c>
      <c r="AS392" s="421" t="str">
        <f t="shared" si="336"/>
        <v xml:space="preserve"> </v>
      </c>
      <c r="AT392" s="421" t="str">
        <f t="shared" si="337"/>
        <v xml:space="preserve"> </v>
      </c>
      <c r="AU392" s="422" t="str">
        <f t="shared" si="338"/>
        <v xml:space="preserve"> </v>
      </c>
      <c r="AV392" s="423"/>
      <c r="AW392" s="417"/>
      <c r="AX392" s="419"/>
      <c r="AY392" s="414"/>
      <c r="AZ392" s="417"/>
      <c r="BA392" s="419"/>
      <c r="BB392" s="420" t="str">
        <f t="shared" si="339"/>
        <v xml:space="preserve"> </v>
      </c>
      <c r="BC392" s="421" t="str">
        <f t="shared" si="340"/>
        <v xml:space="preserve"> </v>
      </c>
      <c r="BD392" s="422" t="str">
        <f t="shared" si="341"/>
        <v xml:space="preserve"> </v>
      </c>
      <c r="BE392" s="176"/>
      <c r="BF392" s="417"/>
      <c r="BG392" s="419"/>
      <c r="BH392" s="178"/>
      <c r="BI392" s="417"/>
      <c r="BJ392" s="419"/>
      <c r="BK392" s="178"/>
      <c r="BL392" s="417"/>
      <c r="BM392" s="419"/>
      <c r="BN392" s="426" t="str">
        <f t="shared" si="351"/>
        <v/>
      </c>
      <c r="BO392" s="427" t="str">
        <f t="shared" si="352"/>
        <v/>
      </c>
      <c r="BP392" s="428" t="str">
        <f t="shared" si="353"/>
        <v/>
      </c>
      <c r="BQ392" s="178"/>
      <c r="BR392" s="417"/>
      <c r="BS392" s="419"/>
      <c r="BT392" s="198"/>
      <c r="BU392" s="177"/>
      <c r="BV392" s="177"/>
      <c r="BW392" s="417"/>
      <c r="BX392" s="417"/>
      <c r="BY392" s="545"/>
      <c r="BZ392" s="177">
        <v>84</v>
      </c>
      <c r="CA392" s="177">
        <v>103</v>
      </c>
      <c r="CB392" s="177"/>
      <c r="CC392" s="177"/>
      <c r="CD392" s="177"/>
      <c r="CE392" s="177"/>
      <c r="CF392" s="417"/>
      <c r="CG392" s="419"/>
      <c r="CH392" s="178"/>
      <c r="CI392" s="177"/>
      <c r="CJ392" s="177"/>
      <c r="CK392" s="177"/>
      <c r="CL392" s="177"/>
      <c r="CM392" s="177"/>
      <c r="CN392" s="417"/>
      <c r="CO392" s="545"/>
      <c r="CP392" s="421">
        <f t="shared" ref="CP392:CP422" si="359">IF(BZ392&gt;0,BZ392-CH392,"")</f>
        <v>84</v>
      </c>
      <c r="CQ392" s="421">
        <f t="shared" ref="CQ392:CQ422" si="360">IF(CA392&gt;0,CA392-CI392,"")</f>
        <v>103</v>
      </c>
      <c r="CR392" s="421" t="str">
        <f t="shared" ref="CR392:CR422" si="361">IF(CB392&gt;0,CB392-CJ392,"")</f>
        <v/>
      </c>
      <c r="CS392" s="421" t="str">
        <f t="shared" ref="CS392:CS422" si="362">IF(CC392&gt;0,CC392-CK392,"")</f>
        <v/>
      </c>
      <c r="CT392" s="421" t="str">
        <f t="shared" ref="CT392:CT422" si="363">IF(CD392&gt;0,CD392-CL392,"")</f>
        <v/>
      </c>
      <c r="CU392" s="421" t="str">
        <f t="shared" ref="CU392:CU422" si="364">IF(CE392&gt;0,CE392-CM392,"")</f>
        <v/>
      </c>
      <c r="CV392" s="421" t="str">
        <f t="shared" ref="CV392:CV422" si="365">IF(CF392&gt;0,CF392-CN392,"")</f>
        <v/>
      </c>
      <c r="CW392" s="429" t="str">
        <f t="shared" ref="CW392:CW422" si="366">IF(CG392&gt;0,CG392-CO392,"")</f>
        <v/>
      </c>
      <c r="CX392" s="449"/>
      <c r="CY392" s="417"/>
      <c r="CZ392" s="545"/>
      <c r="DA392" s="546"/>
      <c r="DB392" s="547"/>
      <c r="DC392" s="419"/>
      <c r="DD392" s="430" t="str">
        <f t="shared" ref="DD392:DD424" si="367">IF(CU392="","",(CU392-CX392-DA392))</f>
        <v/>
      </c>
      <c r="DE392" s="431" t="str">
        <f t="shared" ref="DE392:DE424" si="368">IF(CV392="","",(CV392-CY392-DB392))</f>
        <v/>
      </c>
      <c r="DF392" s="428" t="str">
        <f t="shared" ref="DF392:DF424" si="369">IF(CW392="","",(CW392-CZ392-DC392))</f>
        <v/>
      </c>
      <c r="DG392" s="548"/>
      <c r="DH392" s="417"/>
      <c r="DI392" s="545"/>
      <c r="DJ392" s="546"/>
      <c r="DK392" s="549"/>
      <c r="DL392" s="419"/>
      <c r="DM392" s="550"/>
      <c r="DN392" s="417"/>
      <c r="DO392" s="545"/>
      <c r="DP392" s="430" t="str">
        <f t="shared" si="354"/>
        <v/>
      </c>
      <c r="DQ392" s="431" t="str">
        <f t="shared" si="355"/>
        <v/>
      </c>
      <c r="DR392" s="428" t="str">
        <f t="shared" si="356"/>
        <v/>
      </c>
      <c r="DS392" s="546"/>
      <c r="DT392" s="549"/>
      <c r="DU392" s="197"/>
      <c r="DV392" s="410"/>
      <c r="DW392" s="669" t="b">
        <f t="shared" si="301"/>
        <v>0</v>
      </c>
      <c r="DX392" s="663" t="b">
        <f t="shared" si="302"/>
        <v>0</v>
      </c>
      <c r="DY392" s="666" t="b">
        <f t="shared" si="303"/>
        <v>1</v>
      </c>
      <c r="DZ392" s="663" t="b">
        <f t="shared" si="304"/>
        <v>0</v>
      </c>
      <c r="EA392" s="663" t="b">
        <f t="shared" si="305"/>
        <v>0</v>
      </c>
      <c r="EB392" s="666" t="b">
        <f t="shared" si="306"/>
        <v>1</v>
      </c>
      <c r="EC392" s="663" t="b">
        <f t="shared" si="307"/>
        <v>0</v>
      </c>
      <c r="ED392" s="663" t="b">
        <f t="shared" si="357"/>
        <v>0</v>
      </c>
      <c r="EE392" s="666" t="b">
        <f t="shared" si="308"/>
        <v>1</v>
      </c>
      <c r="EF392" s="665" t="b">
        <f t="shared" si="309"/>
        <v>0</v>
      </c>
      <c r="EG392" s="663" t="b">
        <f t="shared" si="310"/>
        <v>0</v>
      </c>
      <c r="EH392" s="666" t="b">
        <f t="shared" si="311"/>
        <v>1</v>
      </c>
      <c r="EI392" s="663" t="b">
        <f t="shared" si="312"/>
        <v>0</v>
      </c>
      <c r="EJ392" s="663" t="b">
        <f t="shared" si="313"/>
        <v>0</v>
      </c>
      <c r="EK392" s="666" t="b">
        <f t="shared" si="314"/>
        <v>1</v>
      </c>
      <c r="EL392" s="663" t="b">
        <f t="shared" si="315"/>
        <v>0</v>
      </c>
      <c r="EM392" s="663" t="b">
        <f t="shared" si="358"/>
        <v>0</v>
      </c>
      <c r="EN392" s="666" t="b">
        <f t="shared" si="316"/>
        <v>1</v>
      </c>
      <c r="EO392" s="401"/>
    </row>
    <row r="393" spans="1:145" s="401" customFormat="1">
      <c r="A393" s="850" t="s">
        <v>363</v>
      </c>
      <c r="B393" s="490" t="s">
        <v>1145</v>
      </c>
      <c r="C393" s="489">
        <v>207388</v>
      </c>
      <c r="D393" s="491">
        <v>1</v>
      </c>
      <c r="E393" s="835">
        <v>4940</v>
      </c>
      <c r="F393" s="835">
        <v>5175</v>
      </c>
      <c r="G393" s="835">
        <v>4919</v>
      </c>
      <c r="H393" s="835">
        <v>4974</v>
      </c>
      <c r="I393" s="836">
        <v>4840</v>
      </c>
      <c r="J393" s="836">
        <v>4751</v>
      </c>
      <c r="K393" s="419">
        <v>4663</v>
      </c>
      <c r="L393" s="853">
        <v>2278</v>
      </c>
      <c r="M393" s="835">
        <v>2544</v>
      </c>
      <c r="N393" s="835">
        <v>833</v>
      </c>
      <c r="O393" s="834">
        <v>2863</v>
      </c>
      <c r="P393" s="834">
        <v>2996</v>
      </c>
      <c r="Q393" s="835">
        <v>3088</v>
      </c>
      <c r="R393" s="835">
        <v>3005</v>
      </c>
      <c r="S393" s="835">
        <v>3032</v>
      </c>
      <c r="T393" s="835">
        <v>3102</v>
      </c>
      <c r="U393" s="835">
        <v>3042</v>
      </c>
      <c r="V393" s="836">
        <v>3039</v>
      </c>
      <c r="W393" s="419">
        <v>2841</v>
      </c>
      <c r="X393" s="416"/>
      <c r="Y393" s="416"/>
      <c r="Z393" s="416"/>
      <c r="AA393" s="448"/>
      <c r="AB393" s="448"/>
      <c r="AC393" s="416"/>
      <c r="AD393" s="416"/>
      <c r="AE393" s="416"/>
      <c r="AF393" s="416"/>
      <c r="AG393" s="416"/>
      <c r="AH393" s="417"/>
      <c r="AI393" s="419"/>
      <c r="AJ393" s="420">
        <f t="shared" ref="AJ393:AJ420" si="370">IF(L393&gt;0,L393-X393," " )</f>
        <v>2278</v>
      </c>
      <c r="AK393" s="421">
        <f t="shared" ref="AK393:AK420" si="371">IF(M393&gt;0,M393-Y393," " )</f>
        <v>2544</v>
      </c>
      <c r="AL393" s="421">
        <f t="shared" ref="AL393:AL420" si="372">IF(N393&gt;0,N393-Z393," " )</f>
        <v>833</v>
      </c>
      <c r="AM393" s="421">
        <f t="shared" ref="AM393:AM420" si="373">IF(O393&gt;0,O393-AA393," " )</f>
        <v>2863</v>
      </c>
      <c r="AN393" s="421">
        <f t="shared" ref="AN393:AN420" si="374">IF(P393&gt;0,P393-AB393," " )</f>
        <v>2996</v>
      </c>
      <c r="AO393" s="421">
        <f t="shared" ref="AO393:AO420" si="375">IF(Q393&gt;0,Q393-AC393," " )</f>
        <v>3088</v>
      </c>
      <c r="AP393" s="421">
        <f t="shared" ref="AP393:AP420" si="376">IF(R393&gt;0,R393-AD393," " )</f>
        <v>3005</v>
      </c>
      <c r="AQ393" s="421">
        <f t="shared" ref="AQ393:AQ420" si="377">IF(S393&gt;0,S393-AE393," " )</f>
        <v>3032</v>
      </c>
      <c r="AR393" s="421">
        <f t="shared" ref="AR393:AR420" si="378">IF(T393&gt;0,T393-AF393," " )</f>
        <v>3102</v>
      </c>
      <c r="AS393" s="421">
        <f t="shared" ref="AS393:AS420" si="379">IF(U393&gt;0,U393-AG393," " )</f>
        <v>3042</v>
      </c>
      <c r="AT393" s="421">
        <f t="shared" ref="AT393:AT420" si="380">IF(V393&gt;0,V393-AH393," " )</f>
        <v>3039</v>
      </c>
      <c r="AU393" s="422">
        <f t="shared" ref="AU393:AU420" si="381">IF(W393&gt;0,W393-AI393," " )</f>
        <v>2841</v>
      </c>
      <c r="AV393" s="857">
        <v>2433</v>
      </c>
      <c r="AW393" s="836">
        <v>2331</v>
      </c>
      <c r="AX393" s="419">
        <v>2224</v>
      </c>
      <c r="AY393" s="857">
        <v>388</v>
      </c>
      <c r="AZ393" s="836">
        <v>467</v>
      </c>
      <c r="BA393" s="419">
        <v>422</v>
      </c>
      <c r="BB393" s="420">
        <f t="shared" ref="BB393:BB420" si="382">IF(AS393=" "," ",(AS393-AV393-AY393))</f>
        <v>221</v>
      </c>
      <c r="BC393" s="421">
        <f t="shared" ref="BC393:BC420" si="383">IF(AT393=" "," ",(AT393-AW393-AZ393))</f>
        <v>241</v>
      </c>
      <c r="BD393" s="422">
        <f t="shared" ref="BD393:BD420" si="384">IF(AU393=" "," ",(AU393-AX393-BA393))</f>
        <v>195</v>
      </c>
      <c r="BE393" s="857">
        <v>1695</v>
      </c>
      <c r="BF393" s="836">
        <v>1830</v>
      </c>
      <c r="BG393" s="419">
        <v>1768</v>
      </c>
      <c r="BH393" s="857">
        <v>115</v>
      </c>
      <c r="BI393" s="836">
        <v>104</v>
      </c>
      <c r="BJ393" s="419">
        <v>115</v>
      </c>
      <c r="BK393" s="857">
        <v>605</v>
      </c>
      <c r="BL393" s="836">
        <v>624</v>
      </c>
      <c r="BM393" s="419">
        <v>629</v>
      </c>
      <c r="BN393" s="426">
        <f t="shared" si="351"/>
        <v>581</v>
      </c>
      <c r="BO393" s="427">
        <f t="shared" si="352"/>
        <v>530</v>
      </c>
      <c r="BP393" s="428">
        <f t="shared" si="353"/>
        <v>493</v>
      </c>
      <c r="BQ393" s="857">
        <v>1403</v>
      </c>
      <c r="BR393" s="836">
        <v>1565</v>
      </c>
      <c r="BS393" s="419">
        <v>562</v>
      </c>
      <c r="BT393" s="198"/>
      <c r="BU393" s="177"/>
      <c r="BV393" s="177"/>
      <c r="BW393" s="417"/>
      <c r="BX393" s="417"/>
      <c r="BY393" s="419"/>
      <c r="BZ393" s="177"/>
      <c r="CA393" s="177"/>
      <c r="CB393" s="177"/>
      <c r="CC393" s="177"/>
      <c r="CD393" s="177"/>
      <c r="CE393" s="177"/>
      <c r="CF393" s="177"/>
      <c r="CG393" s="419"/>
      <c r="CH393" s="177"/>
      <c r="CI393" s="177"/>
      <c r="CJ393" s="177"/>
      <c r="CK393" s="177"/>
      <c r="CL393" s="177"/>
      <c r="CM393" s="177"/>
      <c r="CN393" s="417"/>
      <c r="CO393" s="419"/>
      <c r="CP393" s="421" t="str">
        <f t="shared" si="359"/>
        <v/>
      </c>
      <c r="CQ393" s="421" t="str">
        <f t="shared" si="360"/>
        <v/>
      </c>
      <c r="CR393" s="421" t="str">
        <f t="shared" si="361"/>
        <v/>
      </c>
      <c r="CS393" s="421" t="str">
        <f t="shared" si="362"/>
        <v/>
      </c>
      <c r="CT393" s="421" t="str">
        <f t="shared" si="363"/>
        <v/>
      </c>
      <c r="CU393" s="421" t="str">
        <f t="shared" si="364"/>
        <v/>
      </c>
      <c r="CV393" s="421" t="str">
        <f t="shared" si="365"/>
        <v/>
      </c>
      <c r="CW393" s="429" t="str">
        <f t="shared" si="366"/>
        <v/>
      </c>
      <c r="CX393" s="177"/>
      <c r="CY393" s="177"/>
      <c r="CZ393" s="419"/>
      <c r="DA393" s="177"/>
      <c r="DB393" s="177"/>
      <c r="DC393" s="419"/>
      <c r="DD393" s="430" t="str">
        <f t="shared" si="367"/>
        <v/>
      </c>
      <c r="DE393" s="431" t="str">
        <f t="shared" si="368"/>
        <v/>
      </c>
      <c r="DF393" s="428" t="str">
        <f t="shared" si="369"/>
        <v/>
      </c>
      <c r="DG393" s="177"/>
      <c r="DH393" s="177"/>
      <c r="DI393" s="419"/>
      <c r="DJ393" s="177"/>
      <c r="DK393" s="177"/>
      <c r="DL393" s="419"/>
      <c r="DM393" s="177"/>
      <c r="DN393" s="177"/>
      <c r="DO393" s="419"/>
      <c r="DP393" s="430" t="str">
        <f t="shared" si="354"/>
        <v/>
      </c>
      <c r="DQ393" s="431" t="str">
        <f t="shared" si="355"/>
        <v/>
      </c>
      <c r="DR393" s="428" t="str">
        <f t="shared" si="356"/>
        <v/>
      </c>
      <c r="DS393" s="178"/>
      <c r="DT393" s="177"/>
      <c r="DU393" s="197"/>
      <c r="DV393" s="402"/>
      <c r="DW393" s="669" t="b">
        <f t="shared" ref="DW393:DW424" si="385">W393&gt;0</f>
        <v>1</v>
      </c>
      <c r="DX393" s="663" t="b">
        <f t="shared" ref="DX393:DX424" si="386">AX393&gt;0</f>
        <v>1</v>
      </c>
      <c r="DY393" s="666" t="b">
        <f t="shared" ref="DY393:DY424" si="387">DW393=DX393</f>
        <v>1</v>
      </c>
      <c r="DZ393" s="663" t="b">
        <f t="shared" ref="DZ393:DZ424" si="388">R393&gt;0</f>
        <v>1</v>
      </c>
      <c r="EA393" s="663" t="b">
        <f t="shared" ref="EA393:EA424" si="389">BG393&gt;0</f>
        <v>1</v>
      </c>
      <c r="EB393" s="666" t="b">
        <f t="shared" ref="EB393:EB424" si="390">DZ393=EA393</f>
        <v>1</v>
      </c>
      <c r="EC393" s="663" t="b">
        <f t="shared" ref="EC393:EC424" si="391">N393&gt;0</f>
        <v>1</v>
      </c>
      <c r="ED393" s="663" t="b">
        <f t="shared" si="357"/>
        <v>1</v>
      </c>
      <c r="EE393" s="666" t="b">
        <f t="shared" ref="EE393:EE424" si="392">EC393=ED393</f>
        <v>1</v>
      </c>
      <c r="EF393" s="665" t="b">
        <f t="shared" ref="EF393:EF424" si="393">CG393&gt;0</f>
        <v>0</v>
      </c>
      <c r="EG393" s="663" t="b">
        <f t="shared" ref="EG393:EG424" si="394">CZ393&gt;0</f>
        <v>0</v>
      </c>
      <c r="EH393" s="666" t="b">
        <f t="shared" ref="EH393:EH424" si="395">EF393=EG393</f>
        <v>1</v>
      </c>
      <c r="EI393" s="663" t="b">
        <f t="shared" ref="EI393:EI424" si="396">CE393&gt;0</f>
        <v>0</v>
      </c>
      <c r="EJ393" s="663" t="b">
        <f t="shared" ref="EJ393:EJ424" si="397">DI393&gt;0</f>
        <v>0</v>
      </c>
      <c r="EK393" s="666" t="b">
        <f t="shared" ref="EK393:EK424" si="398">EI393=EJ393</f>
        <v>1</v>
      </c>
      <c r="EL393" s="663" t="b">
        <f t="shared" ref="EL393:EL424" si="399">CB393&gt;0</f>
        <v>0</v>
      </c>
      <c r="EM393" s="663" t="b">
        <f t="shared" si="358"/>
        <v>0</v>
      </c>
      <c r="EN393" s="666" t="b">
        <f t="shared" ref="EN393:EN424" si="400">EL393=EM393</f>
        <v>1</v>
      </c>
      <c r="EO393" s="403"/>
    </row>
    <row r="394" spans="1:145" s="401" customFormat="1">
      <c r="A394" s="850" t="s">
        <v>363</v>
      </c>
      <c r="B394" s="490" t="s">
        <v>1146</v>
      </c>
      <c r="C394" s="489">
        <v>207500</v>
      </c>
      <c r="D394" s="491">
        <v>1</v>
      </c>
      <c r="E394" s="835">
        <v>5670</v>
      </c>
      <c r="F394" s="835">
        <v>5751</v>
      </c>
      <c r="G394" s="835">
        <v>5648</v>
      </c>
      <c r="H394" s="835">
        <v>5010</v>
      </c>
      <c r="I394" s="836">
        <v>5204</v>
      </c>
      <c r="J394" s="836">
        <v>5726</v>
      </c>
      <c r="K394" s="419">
        <v>5668</v>
      </c>
      <c r="L394" s="853">
        <v>2819</v>
      </c>
      <c r="M394" s="835">
        <v>3102</v>
      </c>
      <c r="N394" s="835">
        <v>3121</v>
      </c>
      <c r="O394" s="834">
        <v>3245</v>
      </c>
      <c r="P394" s="834">
        <v>3551</v>
      </c>
      <c r="Q394" s="835">
        <v>3701</v>
      </c>
      <c r="R394" s="835">
        <v>3641</v>
      </c>
      <c r="S394" s="835">
        <v>3463</v>
      </c>
      <c r="T394" s="835">
        <v>3104</v>
      </c>
      <c r="U394" s="835">
        <v>3227</v>
      </c>
      <c r="V394" s="836">
        <v>3741</v>
      </c>
      <c r="W394" s="419">
        <v>3631</v>
      </c>
      <c r="X394" s="416"/>
      <c r="Y394" s="416"/>
      <c r="Z394" s="416"/>
      <c r="AA394" s="448"/>
      <c r="AB394" s="448"/>
      <c r="AC394" s="416"/>
      <c r="AD394" s="416"/>
      <c r="AE394" s="416"/>
      <c r="AF394" s="416"/>
      <c r="AG394" s="416"/>
      <c r="AH394" s="417"/>
      <c r="AI394" s="419"/>
      <c r="AJ394" s="420">
        <f t="shared" si="370"/>
        <v>2819</v>
      </c>
      <c r="AK394" s="421">
        <f t="shared" si="371"/>
        <v>3102</v>
      </c>
      <c r="AL394" s="421">
        <f t="shared" si="372"/>
        <v>3121</v>
      </c>
      <c r="AM394" s="421">
        <f t="shared" si="373"/>
        <v>3245</v>
      </c>
      <c r="AN394" s="421">
        <f t="shared" si="374"/>
        <v>3551</v>
      </c>
      <c r="AO394" s="421">
        <f t="shared" si="375"/>
        <v>3701</v>
      </c>
      <c r="AP394" s="421">
        <f t="shared" si="376"/>
        <v>3641</v>
      </c>
      <c r="AQ394" s="421">
        <f t="shared" si="377"/>
        <v>3463</v>
      </c>
      <c r="AR394" s="421">
        <f t="shared" si="378"/>
        <v>3104</v>
      </c>
      <c r="AS394" s="421">
        <f t="shared" si="379"/>
        <v>3227</v>
      </c>
      <c r="AT394" s="421">
        <f t="shared" si="380"/>
        <v>3741</v>
      </c>
      <c r="AU394" s="422">
        <f t="shared" si="381"/>
        <v>3631</v>
      </c>
      <c r="AV394" s="857">
        <v>2660</v>
      </c>
      <c r="AW394" s="836">
        <v>3075</v>
      </c>
      <c r="AX394" s="419">
        <v>2943</v>
      </c>
      <c r="AY394" s="857">
        <v>306</v>
      </c>
      <c r="AZ394" s="836">
        <v>379</v>
      </c>
      <c r="BA394" s="419">
        <v>381</v>
      </c>
      <c r="BB394" s="420">
        <f t="shared" si="382"/>
        <v>261</v>
      </c>
      <c r="BC394" s="421">
        <f t="shared" si="383"/>
        <v>287</v>
      </c>
      <c r="BD394" s="422">
        <f t="shared" si="384"/>
        <v>307</v>
      </c>
      <c r="BE394" s="857">
        <v>2002</v>
      </c>
      <c r="BF394" s="836">
        <v>2033</v>
      </c>
      <c r="BG394" s="419">
        <v>2131</v>
      </c>
      <c r="BH394" s="857">
        <v>123</v>
      </c>
      <c r="BI394" s="836">
        <v>125</v>
      </c>
      <c r="BJ394" s="419">
        <v>139</v>
      </c>
      <c r="BK394" s="857">
        <v>818</v>
      </c>
      <c r="BL394" s="836">
        <v>910</v>
      </c>
      <c r="BM394" s="419">
        <v>765</v>
      </c>
      <c r="BN394" s="426">
        <f t="shared" si="351"/>
        <v>608</v>
      </c>
      <c r="BO394" s="427">
        <f t="shared" si="352"/>
        <v>633</v>
      </c>
      <c r="BP394" s="428">
        <f t="shared" si="353"/>
        <v>606</v>
      </c>
      <c r="BQ394" s="857">
        <v>1516</v>
      </c>
      <c r="BR394" s="836">
        <v>1799</v>
      </c>
      <c r="BS394" s="419">
        <v>1782</v>
      </c>
      <c r="BT394" s="198"/>
      <c r="BU394" s="177"/>
      <c r="BV394" s="177"/>
      <c r="BW394" s="417"/>
      <c r="BX394" s="417"/>
      <c r="BY394" s="419"/>
      <c r="BZ394" s="177"/>
      <c r="CA394" s="177"/>
      <c r="CB394" s="177"/>
      <c r="CC394" s="177"/>
      <c r="CD394" s="177"/>
      <c r="CE394" s="177"/>
      <c r="CF394" s="177"/>
      <c r="CG394" s="419"/>
      <c r="CH394" s="177"/>
      <c r="CI394" s="177"/>
      <c r="CJ394" s="177"/>
      <c r="CK394" s="177"/>
      <c r="CL394" s="177"/>
      <c r="CM394" s="177"/>
      <c r="CN394" s="417"/>
      <c r="CO394" s="419"/>
      <c r="CP394" s="421" t="str">
        <f t="shared" si="359"/>
        <v/>
      </c>
      <c r="CQ394" s="421" t="str">
        <f t="shared" si="360"/>
        <v/>
      </c>
      <c r="CR394" s="421" t="str">
        <f t="shared" si="361"/>
        <v/>
      </c>
      <c r="CS394" s="421" t="str">
        <f t="shared" si="362"/>
        <v/>
      </c>
      <c r="CT394" s="421" t="str">
        <f t="shared" si="363"/>
        <v/>
      </c>
      <c r="CU394" s="421" t="str">
        <f t="shared" si="364"/>
        <v/>
      </c>
      <c r="CV394" s="421" t="str">
        <f t="shared" si="365"/>
        <v/>
      </c>
      <c r="CW394" s="429" t="str">
        <f t="shared" si="366"/>
        <v/>
      </c>
      <c r="CX394" s="177"/>
      <c r="CY394" s="177"/>
      <c r="CZ394" s="419"/>
      <c r="DA394" s="177"/>
      <c r="DB394" s="177"/>
      <c r="DC394" s="419"/>
      <c r="DD394" s="430" t="str">
        <f t="shared" si="367"/>
        <v/>
      </c>
      <c r="DE394" s="431" t="str">
        <f t="shared" si="368"/>
        <v/>
      </c>
      <c r="DF394" s="428" t="str">
        <f t="shared" si="369"/>
        <v/>
      </c>
      <c r="DG394" s="177"/>
      <c r="DH394" s="177"/>
      <c r="DI394" s="419"/>
      <c r="DJ394" s="177"/>
      <c r="DK394" s="177"/>
      <c r="DL394" s="419"/>
      <c r="DM394" s="177"/>
      <c r="DN394" s="177"/>
      <c r="DO394" s="419"/>
      <c r="DP394" s="430" t="str">
        <f t="shared" si="354"/>
        <v/>
      </c>
      <c r="DQ394" s="431" t="str">
        <f t="shared" si="355"/>
        <v/>
      </c>
      <c r="DR394" s="428" t="str">
        <f t="shared" si="356"/>
        <v/>
      </c>
      <c r="DS394" s="178"/>
      <c r="DT394" s="177"/>
      <c r="DU394" s="197"/>
      <c r="DV394" s="402"/>
      <c r="DW394" s="669" t="b">
        <f t="shared" si="385"/>
        <v>1</v>
      </c>
      <c r="DX394" s="663" t="b">
        <f t="shared" si="386"/>
        <v>1</v>
      </c>
      <c r="DY394" s="666" t="b">
        <f t="shared" si="387"/>
        <v>1</v>
      </c>
      <c r="DZ394" s="663" t="b">
        <f t="shared" si="388"/>
        <v>1</v>
      </c>
      <c r="EA394" s="663" t="b">
        <f t="shared" si="389"/>
        <v>1</v>
      </c>
      <c r="EB394" s="666" t="b">
        <f t="shared" si="390"/>
        <v>1</v>
      </c>
      <c r="EC394" s="663" t="b">
        <f t="shared" si="391"/>
        <v>1</v>
      </c>
      <c r="ED394" s="663" t="b">
        <f t="shared" si="357"/>
        <v>1</v>
      </c>
      <c r="EE394" s="666" t="b">
        <f t="shared" si="392"/>
        <v>1</v>
      </c>
      <c r="EF394" s="665" t="b">
        <f t="shared" si="393"/>
        <v>0</v>
      </c>
      <c r="EG394" s="663" t="b">
        <f t="shared" si="394"/>
        <v>0</v>
      </c>
      <c r="EH394" s="666" t="b">
        <f t="shared" si="395"/>
        <v>1</v>
      </c>
      <c r="EI394" s="663" t="b">
        <f t="shared" si="396"/>
        <v>0</v>
      </c>
      <c r="EJ394" s="663" t="b">
        <f t="shared" si="397"/>
        <v>0</v>
      </c>
      <c r="EK394" s="666" t="b">
        <f t="shared" si="398"/>
        <v>1</v>
      </c>
      <c r="EL394" s="663" t="b">
        <f t="shared" si="399"/>
        <v>0</v>
      </c>
      <c r="EM394" s="663" t="b">
        <f t="shared" si="358"/>
        <v>0</v>
      </c>
      <c r="EN394" s="666" t="b">
        <f t="shared" si="400"/>
        <v>1</v>
      </c>
      <c r="EO394" s="403"/>
    </row>
    <row r="395" spans="1:145" s="401" customFormat="1">
      <c r="A395" s="850" t="s">
        <v>363</v>
      </c>
      <c r="B395" s="490" t="s">
        <v>1147</v>
      </c>
      <c r="C395" s="489">
        <v>207263</v>
      </c>
      <c r="D395" s="491">
        <v>3</v>
      </c>
      <c r="E395" s="835">
        <v>3825</v>
      </c>
      <c r="F395" s="835">
        <v>2419</v>
      </c>
      <c r="G395" s="835">
        <v>2363</v>
      </c>
      <c r="H395" s="835">
        <v>2434</v>
      </c>
      <c r="I395" s="836">
        <v>2272</v>
      </c>
      <c r="J395" s="836">
        <v>2166</v>
      </c>
      <c r="K395" s="419">
        <v>2031</v>
      </c>
      <c r="L395" s="853">
        <v>830</v>
      </c>
      <c r="M395" s="835">
        <v>1016</v>
      </c>
      <c r="N395" s="835">
        <v>885</v>
      </c>
      <c r="O395" s="834">
        <v>985</v>
      </c>
      <c r="P395" s="834">
        <v>1047</v>
      </c>
      <c r="Q395" s="835">
        <v>1185</v>
      </c>
      <c r="R395" s="835">
        <v>1168</v>
      </c>
      <c r="S395" s="835">
        <v>1145</v>
      </c>
      <c r="T395" s="835">
        <v>1037</v>
      </c>
      <c r="U395" s="835">
        <v>1019</v>
      </c>
      <c r="V395" s="836">
        <v>924</v>
      </c>
      <c r="W395" s="419">
        <v>911</v>
      </c>
      <c r="X395" s="416"/>
      <c r="Y395" s="416"/>
      <c r="Z395" s="416"/>
      <c r="AA395" s="448"/>
      <c r="AB395" s="448"/>
      <c r="AC395" s="416"/>
      <c r="AD395" s="416"/>
      <c r="AE395" s="416"/>
      <c r="AF395" s="416"/>
      <c r="AG395" s="416"/>
      <c r="AH395" s="417"/>
      <c r="AI395" s="419"/>
      <c r="AJ395" s="420">
        <f t="shared" si="370"/>
        <v>830</v>
      </c>
      <c r="AK395" s="421">
        <f t="shared" si="371"/>
        <v>1016</v>
      </c>
      <c r="AL395" s="421">
        <f t="shared" si="372"/>
        <v>885</v>
      </c>
      <c r="AM395" s="421">
        <f t="shared" si="373"/>
        <v>985</v>
      </c>
      <c r="AN395" s="421">
        <f t="shared" si="374"/>
        <v>1047</v>
      </c>
      <c r="AO395" s="421">
        <f t="shared" si="375"/>
        <v>1185</v>
      </c>
      <c r="AP395" s="421">
        <f t="shared" si="376"/>
        <v>1168</v>
      </c>
      <c r="AQ395" s="421">
        <f t="shared" si="377"/>
        <v>1145</v>
      </c>
      <c r="AR395" s="421">
        <f t="shared" si="378"/>
        <v>1037</v>
      </c>
      <c r="AS395" s="421">
        <f t="shared" si="379"/>
        <v>1019</v>
      </c>
      <c r="AT395" s="421">
        <f t="shared" si="380"/>
        <v>924</v>
      </c>
      <c r="AU395" s="422">
        <f t="shared" si="381"/>
        <v>911</v>
      </c>
      <c r="AV395" s="857">
        <v>647</v>
      </c>
      <c r="AW395" s="836">
        <v>581</v>
      </c>
      <c r="AX395" s="419">
        <v>570</v>
      </c>
      <c r="AY395" s="857">
        <v>143</v>
      </c>
      <c r="AZ395" s="836">
        <v>115</v>
      </c>
      <c r="BA395" s="419">
        <v>99</v>
      </c>
      <c r="BB395" s="420">
        <f t="shared" si="382"/>
        <v>229</v>
      </c>
      <c r="BC395" s="421">
        <f t="shared" si="383"/>
        <v>228</v>
      </c>
      <c r="BD395" s="422">
        <f t="shared" si="384"/>
        <v>242</v>
      </c>
      <c r="BE395" s="857">
        <v>328</v>
      </c>
      <c r="BF395" s="836">
        <v>334</v>
      </c>
      <c r="BG395" s="419">
        <v>322</v>
      </c>
      <c r="BH395" s="857">
        <v>79</v>
      </c>
      <c r="BI395" s="836">
        <v>74</v>
      </c>
      <c r="BJ395" s="419">
        <v>96</v>
      </c>
      <c r="BK395" s="857">
        <v>312</v>
      </c>
      <c r="BL395" s="836">
        <v>365</v>
      </c>
      <c r="BM395" s="419">
        <v>339</v>
      </c>
      <c r="BN395" s="426">
        <f t="shared" si="351"/>
        <v>328</v>
      </c>
      <c r="BO395" s="427">
        <f t="shared" si="352"/>
        <v>412</v>
      </c>
      <c r="BP395" s="428">
        <f t="shared" si="353"/>
        <v>411</v>
      </c>
      <c r="BQ395" s="857">
        <v>342</v>
      </c>
      <c r="BR395" s="836">
        <v>366</v>
      </c>
      <c r="BS395" s="419">
        <v>318</v>
      </c>
      <c r="BT395" s="198"/>
      <c r="BU395" s="177"/>
      <c r="BV395" s="177"/>
      <c r="BW395" s="417"/>
      <c r="BX395" s="417"/>
      <c r="BY395" s="419"/>
      <c r="BZ395" s="177"/>
      <c r="CA395" s="177"/>
      <c r="CB395" s="177"/>
      <c r="CC395" s="177"/>
      <c r="CD395" s="177"/>
      <c r="CE395" s="177"/>
      <c r="CF395" s="177"/>
      <c r="CG395" s="419"/>
      <c r="CH395" s="177"/>
      <c r="CI395" s="177"/>
      <c r="CJ395" s="177"/>
      <c r="CK395" s="177"/>
      <c r="CL395" s="177"/>
      <c r="CM395" s="177"/>
      <c r="CN395" s="417"/>
      <c r="CO395" s="419"/>
      <c r="CP395" s="421" t="str">
        <f t="shared" si="359"/>
        <v/>
      </c>
      <c r="CQ395" s="421" t="str">
        <f t="shared" si="360"/>
        <v/>
      </c>
      <c r="CR395" s="421" t="str">
        <f t="shared" si="361"/>
        <v/>
      </c>
      <c r="CS395" s="421" t="str">
        <f t="shared" si="362"/>
        <v/>
      </c>
      <c r="CT395" s="421" t="str">
        <f t="shared" si="363"/>
        <v/>
      </c>
      <c r="CU395" s="421" t="str">
        <f t="shared" si="364"/>
        <v/>
      </c>
      <c r="CV395" s="421" t="str">
        <f t="shared" si="365"/>
        <v/>
      </c>
      <c r="CW395" s="429" t="str">
        <f t="shared" si="366"/>
        <v/>
      </c>
      <c r="CX395" s="177"/>
      <c r="CY395" s="177"/>
      <c r="CZ395" s="419"/>
      <c r="DA395" s="177"/>
      <c r="DB395" s="177"/>
      <c r="DC395" s="419"/>
      <c r="DD395" s="430" t="str">
        <f t="shared" si="367"/>
        <v/>
      </c>
      <c r="DE395" s="431" t="str">
        <f t="shared" si="368"/>
        <v/>
      </c>
      <c r="DF395" s="428" t="str">
        <f t="shared" si="369"/>
        <v/>
      </c>
      <c r="DG395" s="177"/>
      <c r="DH395" s="177"/>
      <c r="DI395" s="419"/>
      <c r="DJ395" s="177"/>
      <c r="DK395" s="177"/>
      <c r="DL395" s="419"/>
      <c r="DM395" s="177"/>
      <c r="DN395" s="177"/>
      <c r="DO395" s="419"/>
      <c r="DP395" s="430" t="str">
        <f t="shared" si="354"/>
        <v/>
      </c>
      <c r="DQ395" s="431" t="str">
        <f t="shared" si="355"/>
        <v/>
      </c>
      <c r="DR395" s="428" t="str">
        <f t="shared" si="356"/>
        <v/>
      </c>
      <c r="DS395" s="178"/>
      <c r="DT395" s="177"/>
      <c r="DU395" s="197"/>
      <c r="DV395" s="402"/>
      <c r="DW395" s="669" t="b">
        <f t="shared" si="385"/>
        <v>1</v>
      </c>
      <c r="DX395" s="663" t="b">
        <f t="shared" si="386"/>
        <v>1</v>
      </c>
      <c r="DY395" s="666" t="b">
        <f t="shared" si="387"/>
        <v>1</v>
      </c>
      <c r="DZ395" s="663" t="b">
        <f t="shared" si="388"/>
        <v>1</v>
      </c>
      <c r="EA395" s="663" t="b">
        <f t="shared" si="389"/>
        <v>1</v>
      </c>
      <c r="EB395" s="666" t="b">
        <f t="shared" si="390"/>
        <v>1</v>
      </c>
      <c r="EC395" s="663" t="b">
        <f t="shared" si="391"/>
        <v>1</v>
      </c>
      <c r="ED395" s="663" t="b">
        <f t="shared" si="357"/>
        <v>1</v>
      </c>
      <c r="EE395" s="666" t="b">
        <f t="shared" si="392"/>
        <v>1</v>
      </c>
      <c r="EF395" s="665" t="b">
        <f t="shared" si="393"/>
        <v>0</v>
      </c>
      <c r="EG395" s="663" t="b">
        <f t="shared" si="394"/>
        <v>0</v>
      </c>
      <c r="EH395" s="666" t="b">
        <f t="shared" si="395"/>
        <v>1</v>
      </c>
      <c r="EI395" s="663" t="b">
        <f t="shared" si="396"/>
        <v>0</v>
      </c>
      <c r="EJ395" s="663" t="b">
        <f t="shared" si="397"/>
        <v>0</v>
      </c>
      <c r="EK395" s="666" t="b">
        <f t="shared" si="398"/>
        <v>1</v>
      </c>
      <c r="EL395" s="663" t="b">
        <f t="shared" si="399"/>
        <v>0</v>
      </c>
      <c r="EM395" s="663" t="b">
        <f t="shared" si="358"/>
        <v>0</v>
      </c>
      <c r="EN395" s="666" t="b">
        <f t="shared" si="400"/>
        <v>1</v>
      </c>
      <c r="EO395" s="403"/>
    </row>
    <row r="396" spans="1:145" s="401" customFormat="1">
      <c r="A396" s="850" t="s">
        <v>363</v>
      </c>
      <c r="B396" s="490" t="s">
        <v>1148</v>
      </c>
      <c r="C396" s="489">
        <v>206941</v>
      </c>
      <c r="D396" s="491">
        <v>3</v>
      </c>
      <c r="E396" s="835">
        <v>2377</v>
      </c>
      <c r="F396" s="835">
        <v>3837</v>
      </c>
      <c r="G396" s="835">
        <v>3832</v>
      </c>
      <c r="H396" s="835">
        <v>3981</v>
      </c>
      <c r="I396" s="836">
        <v>3795</v>
      </c>
      <c r="J396" s="836">
        <v>3741</v>
      </c>
      <c r="K396" s="419">
        <v>3598</v>
      </c>
      <c r="L396" s="853">
        <v>1006</v>
      </c>
      <c r="M396" s="835">
        <v>1167</v>
      </c>
      <c r="N396" s="835">
        <v>1488</v>
      </c>
      <c r="O396" s="834">
        <v>1437</v>
      </c>
      <c r="P396" s="834">
        <v>1623</v>
      </c>
      <c r="Q396" s="835">
        <v>1672</v>
      </c>
      <c r="R396" s="835">
        <v>1711</v>
      </c>
      <c r="S396" s="835">
        <v>1722</v>
      </c>
      <c r="T396" s="835">
        <v>1763</v>
      </c>
      <c r="U396" s="835">
        <v>1741</v>
      </c>
      <c r="V396" s="836">
        <v>1448</v>
      </c>
      <c r="W396" s="419">
        <v>1547</v>
      </c>
      <c r="X396" s="416"/>
      <c r="Y396" s="416"/>
      <c r="Z396" s="416"/>
      <c r="AA396" s="448"/>
      <c r="AB396" s="448"/>
      <c r="AC396" s="416"/>
      <c r="AD396" s="416"/>
      <c r="AE396" s="416"/>
      <c r="AF396" s="416"/>
      <c r="AG396" s="416"/>
      <c r="AH396" s="417"/>
      <c r="AI396" s="419"/>
      <c r="AJ396" s="420">
        <f t="shared" si="370"/>
        <v>1006</v>
      </c>
      <c r="AK396" s="421">
        <f t="shared" si="371"/>
        <v>1167</v>
      </c>
      <c r="AL396" s="421">
        <f t="shared" si="372"/>
        <v>1488</v>
      </c>
      <c r="AM396" s="421">
        <f t="shared" si="373"/>
        <v>1437</v>
      </c>
      <c r="AN396" s="421">
        <f t="shared" si="374"/>
        <v>1623</v>
      </c>
      <c r="AO396" s="421">
        <f t="shared" si="375"/>
        <v>1672</v>
      </c>
      <c r="AP396" s="421">
        <f t="shared" si="376"/>
        <v>1711</v>
      </c>
      <c r="AQ396" s="421">
        <f t="shared" si="377"/>
        <v>1722</v>
      </c>
      <c r="AR396" s="421">
        <f t="shared" si="378"/>
        <v>1763</v>
      </c>
      <c r="AS396" s="421">
        <f t="shared" si="379"/>
        <v>1741</v>
      </c>
      <c r="AT396" s="421">
        <f t="shared" si="380"/>
        <v>1448</v>
      </c>
      <c r="AU396" s="422">
        <f t="shared" si="381"/>
        <v>1547</v>
      </c>
      <c r="AV396" s="857">
        <v>975</v>
      </c>
      <c r="AW396" s="836">
        <v>907</v>
      </c>
      <c r="AX396" s="419">
        <v>999</v>
      </c>
      <c r="AY396" s="857">
        <v>389</v>
      </c>
      <c r="AZ396" s="836">
        <v>285</v>
      </c>
      <c r="BA396" s="419">
        <v>249</v>
      </c>
      <c r="BB396" s="420">
        <f t="shared" si="382"/>
        <v>377</v>
      </c>
      <c r="BC396" s="421">
        <f t="shared" si="383"/>
        <v>256</v>
      </c>
      <c r="BD396" s="422">
        <f t="shared" si="384"/>
        <v>299</v>
      </c>
      <c r="BE396" s="857">
        <v>514</v>
      </c>
      <c r="BF396" s="836">
        <v>542</v>
      </c>
      <c r="BG396" s="419">
        <v>616</v>
      </c>
      <c r="BH396" s="857">
        <v>109</v>
      </c>
      <c r="BI396" s="836">
        <v>113</v>
      </c>
      <c r="BJ396" s="419">
        <v>122</v>
      </c>
      <c r="BK396" s="857">
        <v>515</v>
      </c>
      <c r="BL396" s="836">
        <v>578</v>
      </c>
      <c r="BM396" s="419">
        <v>573</v>
      </c>
      <c r="BN396" s="426">
        <f t="shared" si="351"/>
        <v>485</v>
      </c>
      <c r="BO396" s="427">
        <f t="shared" si="352"/>
        <v>439</v>
      </c>
      <c r="BP396" s="428">
        <f t="shared" si="353"/>
        <v>400</v>
      </c>
      <c r="BQ396" s="857">
        <v>339</v>
      </c>
      <c r="BR396" s="836">
        <v>446</v>
      </c>
      <c r="BS396" s="419">
        <v>544</v>
      </c>
      <c r="BT396" s="198"/>
      <c r="BU396" s="177"/>
      <c r="BV396" s="177"/>
      <c r="BW396" s="417"/>
      <c r="BX396" s="417"/>
      <c r="BY396" s="419"/>
      <c r="BZ396" s="177"/>
      <c r="CA396" s="177"/>
      <c r="CB396" s="177"/>
      <c r="CC396" s="177"/>
      <c r="CD396" s="177"/>
      <c r="CE396" s="177"/>
      <c r="CF396" s="177"/>
      <c r="CG396" s="419"/>
      <c r="CH396" s="177"/>
      <c r="CI396" s="177"/>
      <c r="CJ396" s="177"/>
      <c r="CK396" s="177"/>
      <c r="CL396" s="177"/>
      <c r="CM396" s="177"/>
      <c r="CN396" s="417"/>
      <c r="CO396" s="419"/>
      <c r="CP396" s="421" t="str">
        <f t="shared" si="359"/>
        <v/>
      </c>
      <c r="CQ396" s="421" t="str">
        <f t="shared" si="360"/>
        <v/>
      </c>
      <c r="CR396" s="421" t="str">
        <f t="shared" si="361"/>
        <v/>
      </c>
      <c r="CS396" s="421" t="str">
        <f t="shared" si="362"/>
        <v/>
      </c>
      <c r="CT396" s="421" t="str">
        <f t="shared" si="363"/>
        <v/>
      </c>
      <c r="CU396" s="421" t="str">
        <f t="shared" si="364"/>
        <v/>
      </c>
      <c r="CV396" s="421" t="str">
        <f t="shared" si="365"/>
        <v/>
      </c>
      <c r="CW396" s="429" t="str">
        <f t="shared" si="366"/>
        <v/>
      </c>
      <c r="CX396" s="177"/>
      <c r="CY396" s="177"/>
      <c r="CZ396" s="419"/>
      <c r="DA396" s="177"/>
      <c r="DB396" s="177"/>
      <c r="DC396" s="419"/>
      <c r="DD396" s="430" t="str">
        <f t="shared" si="367"/>
        <v/>
      </c>
      <c r="DE396" s="431" t="str">
        <f t="shared" si="368"/>
        <v/>
      </c>
      <c r="DF396" s="428" t="str">
        <f t="shared" si="369"/>
        <v/>
      </c>
      <c r="DG396" s="177"/>
      <c r="DH396" s="177"/>
      <c r="DI396" s="419"/>
      <c r="DJ396" s="177"/>
      <c r="DK396" s="177"/>
      <c r="DL396" s="419"/>
      <c r="DM396" s="177"/>
      <c r="DN396" s="177"/>
      <c r="DO396" s="419"/>
      <c r="DP396" s="430" t="str">
        <f t="shared" si="354"/>
        <v/>
      </c>
      <c r="DQ396" s="431" t="str">
        <f t="shared" si="355"/>
        <v/>
      </c>
      <c r="DR396" s="428" t="str">
        <f t="shared" si="356"/>
        <v/>
      </c>
      <c r="DS396" s="178"/>
      <c r="DT396" s="177"/>
      <c r="DU396" s="197"/>
      <c r="DV396" s="402"/>
      <c r="DW396" s="669" t="b">
        <f t="shared" si="385"/>
        <v>1</v>
      </c>
      <c r="DX396" s="663" t="b">
        <f t="shared" si="386"/>
        <v>1</v>
      </c>
      <c r="DY396" s="666" t="b">
        <f t="shared" si="387"/>
        <v>1</v>
      </c>
      <c r="DZ396" s="663" t="b">
        <f t="shared" si="388"/>
        <v>1</v>
      </c>
      <c r="EA396" s="663" t="b">
        <f t="shared" si="389"/>
        <v>1</v>
      </c>
      <c r="EB396" s="666" t="b">
        <f t="shared" si="390"/>
        <v>1</v>
      </c>
      <c r="EC396" s="663" t="b">
        <f t="shared" si="391"/>
        <v>1</v>
      </c>
      <c r="ED396" s="663" t="b">
        <f t="shared" si="357"/>
        <v>1</v>
      </c>
      <c r="EE396" s="666" t="b">
        <f t="shared" si="392"/>
        <v>1</v>
      </c>
      <c r="EF396" s="665" t="b">
        <f t="shared" si="393"/>
        <v>0</v>
      </c>
      <c r="EG396" s="663" t="b">
        <f t="shared" si="394"/>
        <v>0</v>
      </c>
      <c r="EH396" s="666" t="b">
        <f t="shared" si="395"/>
        <v>1</v>
      </c>
      <c r="EI396" s="663" t="b">
        <f t="shared" si="396"/>
        <v>0</v>
      </c>
      <c r="EJ396" s="663" t="b">
        <f t="shared" si="397"/>
        <v>0</v>
      </c>
      <c r="EK396" s="666" t="b">
        <f t="shared" si="398"/>
        <v>1</v>
      </c>
      <c r="EL396" s="663" t="b">
        <f t="shared" si="399"/>
        <v>0</v>
      </c>
      <c r="EM396" s="663" t="b">
        <f t="shared" si="358"/>
        <v>0</v>
      </c>
      <c r="EN396" s="666" t="b">
        <f t="shared" si="400"/>
        <v>1</v>
      </c>
      <c r="EO396" s="403"/>
    </row>
    <row r="397" spans="1:145" s="401" customFormat="1">
      <c r="A397" s="850" t="s">
        <v>363</v>
      </c>
      <c r="B397" s="490" t="s">
        <v>1149</v>
      </c>
      <c r="C397" s="489">
        <v>206914</v>
      </c>
      <c r="D397" s="491">
        <v>5</v>
      </c>
      <c r="E397" s="835">
        <v>1151</v>
      </c>
      <c r="F397" s="835">
        <v>1537</v>
      </c>
      <c r="G397" s="835">
        <v>1683</v>
      </c>
      <c r="H397" s="835">
        <v>1564</v>
      </c>
      <c r="I397" s="836">
        <v>1525</v>
      </c>
      <c r="J397" s="836">
        <v>1386</v>
      </c>
      <c r="K397" s="419">
        <v>1423</v>
      </c>
      <c r="L397" s="853">
        <v>413</v>
      </c>
      <c r="M397" s="835">
        <v>440</v>
      </c>
      <c r="N397" s="835">
        <v>481</v>
      </c>
      <c r="O397" s="834">
        <v>469</v>
      </c>
      <c r="P397" s="834">
        <v>444</v>
      </c>
      <c r="Q397" s="835">
        <v>411</v>
      </c>
      <c r="R397" s="835">
        <v>521</v>
      </c>
      <c r="S397" s="835">
        <v>583</v>
      </c>
      <c r="T397" s="835">
        <v>579</v>
      </c>
      <c r="U397" s="835">
        <v>574</v>
      </c>
      <c r="V397" s="836">
        <v>571</v>
      </c>
      <c r="W397" s="419">
        <v>602</v>
      </c>
      <c r="X397" s="416"/>
      <c r="Y397" s="416"/>
      <c r="Z397" s="416"/>
      <c r="AA397" s="448"/>
      <c r="AB397" s="448"/>
      <c r="AC397" s="416"/>
      <c r="AD397" s="416"/>
      <c r="AE397" s="416"/>
      <c r="AF397" s="416"/>
      <c r="AG397" s="416"/>
      <c r="AH397" s="417"/>
      <c r="AI397" s="419"/>
      <c r="AJ397" s="420">
        <f t="shared" si="370"/>
        <v>413</v>
      </c>
      <c r="AK397" s="421">
        <f t="shared" si="371"/>
        <v>440</v>
      </c>
      <c r="AL397" s="421">
        <f t="shared" si="372"/>
        <v>481</v>
      </c>
      <c r="AM397" s="421">
        <f t="shared" si="373"/>
        <v>469</v>
      </c>
      <c r="AN397" s="421">
        <f t="shared" si="374"/>
        <v>444</v>
      </c>
      <c r="AO397" s="421">
        <f t="shared" si="375"/>
        <v>411</v>
      </c>
      <c r="AP397" s="421">
        <f t="shared" si="376"/>
        <v>521</v>
      </c>
      <c r="AQ397" s="421">
        <f t="shared" si="377"/>
        <v>583</v>
      </c>
      <c r="AR397" s="421">
        <f t="shared" si="378"/>
        <v>579</v>
      </c>
      <c r="AS397" s="421">
        <f t="shared" si="379"/>
        <v>574</v>
      </c>
      <c r="AT397" s="421">
        <f t="shared" si="380"/>
        <v>571</v>
      </c>
      <c r="AU397" s="422">
        <f t="shared" si="381"/>
        <v>602</v>
      </c>
      <c r="AV397" s="857">
        <v>290</v>
      </c>
      <c r="AW397" s="836">
        <v>297</v>
      </c>
      <c r="AX397" s="419">
        <v>343</v>
      </c>
      <c r="AY397" s="857">
        <v>34</v>
      </c>
      <c r="AZ397" s="836">
        <v>32</v>
      </c>
      <c r="BA397" s="419">
        <v>39</v>
      </c>
      <c r="BB397" s="420">
        <f t="shared" si="382"/>
        <v>250</v>
      </c>
      <c r="BC397" s="421">
        <f t="shared" si="383"/>
        <v>242</v>
      </c>
      <c r="BD397" s="422">
        <f t="shared" si="384"/>
        <v>220</v>
      </c>
      <c r="BE397" s="857">
        <v>113</v>
      </c>
      <c r="BF397" s="836">
        <v>94</v>
      </c>
      <c r="BG397" s="419">
        <v>105</v>
      </c>
      <c r="BH397" s="857">
        <v>40</v>
      </c>
      <c r="BI397" s="836">
        <v>23</v>
      </c>
      <c r="BJ397" s="419">
        <v>36</v>
      </c>
      <c r="BK397" s="857">
        <v>64</v>
      </c>
      <c r="BL397" s="836">
        <v>71</v>
      </c>
      <c r="BM397" s="419">
        <v>87</v>
      </c>
      <c r="BN397" s="426">
        <f t="shared" si="351"/>
        <v>227</v>
      </c>
      <c r="BO397" s="427">
        <f t="shared" si="352"/>
        <v>223</v>
      </c>
      <c r="BP397" s="428">
        <f t="shared" si="353"/>
        <v>293</v>
      </c>
      <c r="BQ397" s="857">
        <v>121</v>
      </c>
      <c r="BR397" s="836">
        <v>109</v>
      </c>
      <c r="BS397" s="419">
        <v>138</v>
      </c>
      <c r="BT397" s="198"/>
      <c r="BU397" s="177"/>
      <c r="BV397" s="177"/>
      <c r="BW397" s="417"/>
      <c r="BX397" s="417"/>
      <c r="BY397" s="419"/>
      <c r="BZ397" s="177"/>
      <c r="CA397" s="177"/>
      <c r="CB397" s="177"/>
      <c r="CC397" s="177"/>
      <c r="CD397" s="177"/>
      <c r="CE397" s="177"/>
      <c r="CF397" s="177"/>
      <c r="CG397" s="419"/>
      <c r="CH397" s="177"/>
      <c r="CI397" s="177"/>
      <c r="CJ397" s="177"/>
      <c r="CK397" s="177"/>
      <c r="CL397" s="177"/>
      <c r="CM397" s="177"/>
      <c r="CN397" s="417"/>
      <c r="CO397" s="419"/>
      <c r="CP397" s="421" t="str">
        <f t="shared" si="359"/>
        <v/>
      </c>
      <c r="CQ397" s="421" t="str">
        <f t="shared" si="360"/>
        <v/>
      </c>
      <c r="CR397" s="421" t="str">
        <f t="shared" si="361"/>
        <v/>
      </c>
      <c r="CS397" s="421" t="str">
        <f t="shared" si="362"/>
        <v/>
      </c>
      <c r="CT397" s="421" t="str">
        <f t="shared" si="363"/>
        <v/>
      </c>
      <c r="CU397" s="421" t="str">
        <f t="shared" si="364"/>
        <v/>
      </c>
      <c r="CV397" s="421" t="str">
        <f t="shared" si="365"/>
        <v/>
      </c>
      <c r="CW397" s="429" t="str">
        <f t="shared" si="366"/>
        <v/>
      </c>
      <c r="CX397" s="177"/>
      <c r="CY397" s="177"/>
      <c r="CZ397" s="419"/>
      <c r="DA397" s="177"/>
      <c r="DB397" s="177"/>
      <c r="DC397" s="419"/>
      <c r="DD397" s="430" t="str">
        <f t="shared" si="367"/>
        <v/>
      </c>
      <c r="DE397" s="431" t="str">
        <f t="shared" si="368"/>
        <v/>
      </c>
      <c r="DF397" s="428" t="str">
        <f t="shared" si="369"/>
        <v/>
      </c>
      <c r="DG397" s="177"/>
      <c r="DH397" s="177"/>
      <c r="DI397" s="419"/>
      <c r="DJ397" s="177"/>
      <c r="DK397" s="177"/>
      <c r="DL397" s="419"/>
      <c r="DM397" s="177"/>
      <c r="DN397" s="177"/>
      <c r="DO397" s="419"/>
      <c r="DP397" s="430" t="str">
        <f t="shared" si="354"/>
        <v/>
      </c>
      <c r="DQ397" s="431" t="str">
        <f t="shared" si="355"/>
        <v/>
      </c>
      <c r="DR397" s="428" t="str">
        <f t="shared" si="356"/>
        <v/>
      </c>
      <c r="DS397" s="178"/>
      <c r="DT397" s="177"/>
      <c r="DU397" s="197"/>
      <c r="DV397" s="402"/>
      <c r="DW397" s="669" t="b">
        <f t="shared" si="385"/>
        <v>1</v>
      </c>
      <c r="DX397" s="663" t="b">
        <f t="shared" si="386"/>
        <v>1</v>
      </c>
      <c r="DY397" s="666" t="b">
        <f t="shared" si="387"/>
        <v>1</v>
      </c>
      <c r="DZ397" s="663" t="b">
        <f t="shared" si="388"/>
        <v>1</v>
      </c>
      <c r="EA397" s="663" t="b">
        <f t="shared" si="389"/>
        <v>1</v>
      </c>
      <c r="EB397" s="666" t="b">
        <f t="shared" si="390"/>
        <v>1</v>
      </c>
      <c r="EC397" s="663" t="b">
        <f t="shared" si="391"/>
        <v>1</v>
      </c>
      <c r="ED397" s="663" t="b">
        <f t="shared" si="357"/>
        <v>1</v>
      </c>
      <c r="EE397" s="666" t="b">
        <f t="shared" si="392"/>
        <v>1</v>
      </c>
      <c r="EF397" s="665" t="b">
        <f t="shared" si="393"/>
        <v>0</v>
      </c>
      <c r="EG397" s="663" t="b">
        <f t="shared" si="394"/>
        <v>0</v>
      </c>
      <c r="EH397" s="666" t="b">
        <f t="shared" si="395"/>
        <v>1</v>
      </c>
      <c r="EI397" s="663" t="b">
        <f t="shared" si="396"/>
        <v>0</v>
      </c>
      <c r="EJ397" s="663" t="b">
        <f t="shared" si="397"/>
        <v>0</v>
      </c>
      <c r="EK397" s="666" t="b">
        <f t="shared" si="398"/>
        <v>1</v>
      </c>
      <c r="EL397" s="663" t="b">
        <f t="shared" si="399"/>
        <v>0</v>
      </c>
      <c r="EM397" s="663" t="b">
        <f t="shared" si="358"/>
        <v>0</v>
      </c>
      <c r="EN397" s="666" t="b">
        <f t="shared" si="400"/>
        <v>1</v>
      </c>
      <c r="EO397" s="403"/>
    </row>
    <row r="398" spans="1:145" s="401" customFormat="1">
      <c r="A398" s="850" t="s">
        <v>363</v>
      </c>
      <c r="B398" s="490" t="s">
        <v>1150</v>
      </c>
      <c r="C398" s="489">
        <v>207041</v>
      </c>
      <c r="D398" s="491">
        <v>5</v>
      </c>
      <c r="E398" s="835">
        <v>1075</v>
      </c>
      <c r="F398" s="835">
        <v>1095</v>
      </c>
      <c r="G398" s="835">
        <v>1158</v>
      </c>
      <c r="H398" s="835">
        <v>1028</v>
      </c>
      <c r="I398" s="836">
        <v>1070</v>
      </c>
      <c r="J398" s="836">
        <v>999</v>
      </c>
      <c r="K398" s="419">
        <v>969</v>
      </c>
      <c r="L398" s="853">
        <v>572</v>
      </c>
      <c r="M398" s="835">
        <v>581</v>
      </c>
      <c r="N398" s="835">
        <v>566</v>
      </c>
      <c r="O398" s="834">
        <v>641</v>
      </c>
      <c r="P398" s="834">
        <v>581</v>
      </c>
      <c r="Q398" s="835">
        <v>624</v>
      </c>
      <c r="R398" s="835">
        <v>602</v>
      </c>
      <c r="S398" s="835">
        <v>642</v>
      </c>
      <c r="T398" s="835">
        <v>559</v>
      </c>
      <c r="U398" s="835">
        <v>605</v>
      </c>
      <c r="V398" s="836">
        <v>529</v>
      </c>
      <c r="W398" s="419">
        <v>531</v>
      </c>
      <c r="X398" s="416"/>
      <c r="Y398" s="416"/>
      <c r="Z398" s="416"/>
      <c r="AA398" s="448"/>
      <c r="AB398" s="448"/>
      <c r="AC398" s="416"/>
      <c r="AD398" s="416"/>
      <c r="AE398" s="416"/>
      <c r="AF398" s="416"/>
      <c r="AG398" s="416"/>
      <c r="AH398" s="417"/>
      <c r="AI398" s="419"/>
      <c r="AJ398" s="420">
        <f t="shared" si="370"/>
        <v>572</v>
      </c>
      <c r="AK398" s="421">
        <f t="shared" si="371"/>
        <v>581</v>
      </c>
      <c r="AL398" s="421">
        <f t="shared" si="372"/>
        <v>566</v>
      </c>
      <c r="AM398" s="421">
        <f t="shared" si="373"/>
        <v>641</v>
      </c>
      <c r="AN398" s="421">
        <f t="shared" si="374"/>
        <v>581</v>
      </c>
      <c r="AO398" s="421">
        <f t="shared" si="375"/>
        <v>624</v>
      </c>
      <c r="AP398" s="421">
        <f t="shared" si="376"/>
        <v>602</v>
      </c>
      <c r="AQ398" s="421">
        <f t="shared" si="377"/>
        <v>642</v>
      </c>
      <c r="AR398" s="421">
        <f t="shared" si="378"/>
        <v>559</v>
      </c>
      <c r="AS398" s="421">
        <f t="shared" si="379"/>
        <v>605</v>
      </c>
      <c r="AT398" s="421">
        <f t="shared" si="380"/>
        <v>529</v>
      </c>
      <c r="AU398" s="422">
        <f t="shared" si="381"/>
        <v>531</v>
      </c>
      <c r="AV398" s="857">
        <v>380</v>
      </c>
      <c r="AW398" s="836">
        <v>334</v>
      </c>
      <c r="AX398" s="419">
        <v>319</v>
      </c>
      <c r="AY398" s="857">
        <v>55</v>
      </c>
      <c r="AZ398" s="836">
        <v>54</v>
      </c>
      <c r="BA398" s="419">
        <v>70</v>
      </c>
      <c r="BB398" s="420">
        <f t="shared" si="382"/>
        <v>170</v>
      </c>
      <c r="BC398" s="421">
        <f t="shared" si="383"/>
        <v>141</v>
      </c>
      <c r="BD398" s="422">
        <f t="shared" si="384"/>
        <v>142</v>
      </c>
      <c r="BE398" s="857">
        <v>211</v>
      </c>
      <c r="BF398" s="836">
        <v>214</v>
      </c>
      <c r="BG398" s="419">
        <v>191</v>
      </c>
      <c r="BH398" s="857">
        <v>25</v>
      </c>
      <c r="BI398" s="836">
        <v>34</v>
      </c>
      <c r="BJ398" s="419">
        <v>36</v>
      </c>
      <c r="BK398" s="857">
        <v>146</v>
      </c>
      <c r="BL398" s="836">
        <v>186</v>
      </c>
      <c r="BM398" s="419">
        <v>167</v>
      </c>
      <c r="BN398" s="426">
        <f t="shared" si="351"/>
        <v>199</v>
      </c>
      <c r="BO398" s="427">
        <f t="shared" si="352"/>
        <v>190</v>
      </c>
      <c r="BP398" s="428">
        <f t="shared" si="353"/>
        <v>208</v>
      </c>
      <c r="BQ398" s="857">
        <v>213</v>
      </c>
      <c r="BR398" s="836">
        <v>225</v>
      </c>
      <c r="BS398" s="419">
        <v>232</v>
      </c>
      <c r="BT398" s="198"/>
      <c r="BU398" s="177"/>
      <c r="BV398" s="177"/>
      <c r="BW398" s="417"/>
      <c r="BX398" s="417"/>
      <c r="BY398" s="419"/>
      <c r="BZ398" s="177"/>
      <c r="CA398" s="177"/>
      <c r="CB398" s="177"/>
      <c r="CC398" s="177"/>
      <c r="CD398" s="177"/>
      <c r="CE398" s="177"/>
      <c r="CF398" s="177"/>
      <c r="CG398" s="419"/>
      <c r="CH398" s="177"/>
      <c r="CI398" s="177"/>
      <c r="CJ398" s="177"/>
      <c r="CK398" s="177"/>
      <c r="CL398" s="177"/>
      <c r="CM398" s="177"/>
      <c r="CN398" s="417"/>
      <c r="CO398" s="419"/>
      <c r="CP398" s="421" t="str">
        <f t="shared" si="359"/>
        <v/>
      </c>
      <c r="CQ398" s="421" t="str">
        <f t="shared" si="360"/>
        <v/>
      </c>
      <c r="CR398" s="421" t="str">
        <f t="shared" si="361"/>
        <v/>
      </c>
      <c r="CS398" s="421" t="str">
        <f t="shared" si="362"/>
        <v/>
      </c>
      <c r="CT398" s="421" t="str">
        <f t="shared" si="363"/>
        <v/>
      </c>
      <c r="CU398" s="421" t="str">
        <f t="shared" si="364"/>
        <v/>
      </c>
      <c r="CV398" s="421" t="str">
        <f t="shared" si="365"/>
        <v/>
      </c>
      <c r="CW398" s="429" t="str">
        <f t="shared" si="366"/>
        <v/>
      </c>
      <c r="CX398" s="177"/>
      <c r="CY398" s="177"/>
      <c r="CZ398" s="419"/>
      <c r="DA398" s="177"/>
      <c r="DB398" s="177"/>
      <c r="DC398" s="419"/>
      <c r="DD398" s="430" t="str">
        <f t="shared" si="367"/>
        <v/>
      </c>
      <c r="DE398" s="431" t="str">
        <f t="shared" si="368"/>
        <v/>
      </c>
      <c r="DF398" s="428" t="str">
        <f t="shared" si="369"/>
        <v/>
      </c>
      <c r="DG398" s="177"/>
      <c r="DH398" s="177"/>
      <c r="DI398" s="419"/>
      <c r="DJ398" s="177"/>
      <c r="DK398" s="177"/>
      <c r="DL398" s="419"/>
      <c r="DM398" s="177"/>
      <c r="DN398" s="177"/>
      <c r="DO398" s="419"/>
      <c r="DP398" s="430" t="str">
        <f t="shared" si="354"/>
        <v/>
      </c>
      <c r="DQ398" s="431" t="str">
        <f t="shared" si="355"/>
        <v/>
      </c>
      <c r="DR398" s="428" t="str">
        <f t="shared" si="356"/>
        <v/>
      </c>
      <c r="DS398" s="178"/>
      <c r="DT398" s="177"/>
      <c r="DU398" s="197"/>
      <c r="DV398" s="402"/>
      <c r="DW398" s="669" t="b">
        <f t="shared" si="385"/>
        <v>1</v>
      </c>
      <c r="DX398" s="663" t="b">
        <f t="shared" si="386"/>
        <v>1</v>
      </c>
      <c r="DY398" s="666" t="b">
        <f t="shared" si="387"/>
        <v>1</v>
      </c>
      <c r="DZ398" s="663" t="b">
        <f t="shared" si="388"/>
        <v>1</v>
      </c>
      <c r="EA398" s="663" t="b">
        <f t="shared" si="389"/>
        <v>1</v>
      </c>
      <c r="EB398" s="666" t="b">
        <f t="shared" si="390"/>
        <v>1</v>
      </c>
      <c r="EC398" s="663" t="b">
        <f t="shared" si="391"/>
        <v>1</v>
      </c>
      <c r="ED398" s="663" t="b">
        <f t="shared" si="357"/>
        <v>1</v>
      </c>
      <c r="EE398" s="666" t="b">
        <f t="shared" si="392"/>
        <v>1</v>
      </c>
      <c r="EF398" s="665" t="b">
        <f t="shared" si="393"/>
        <v>0</v>
      </c>
      <c r="EG398" s="663" t="b">
        <f t="shared" si="394"/>
        <v>0</v>
      </c>
      <c r="EH398" s="666" t="b">
        <f t="shared" si="395"/>
        <v>1</v>
      </c>
      <c r="EI398" s="663" t="b">
        <f t="shared" si="396"/>
        <v>0</v>
      </c>
      <c r="EJ398" s="663" t="b">
        <f t="shared" si="397"/>
        <v>0</v>
      </c>
      <c r="EK398" s="666" t="b">
        <f t="shared" si="398"/>
        <v>1</v>
      </c>
      <c r="EL398" s="663" t="b">
        <f t="shared" si="399"/>
        <v>0</v>
      </c>
      <c r="EM398" s="663" t="b">
        <f t="shared" si="358"/>
        <v>0</v>
      </c>
      <c r="EN398" s="666" t="b">
        <f t="shared" si="400"/>
        <v>1</v>
      </c>
      <c r="EO398" s="403"/>
    </row>
    <row r="399" spans="1:145" s="401" customFormat="1">
      <c r="A399" s="850" t="s">
        <v>363</v>
      </c>
      <c r="B399" s="490" t="s">
        <v>1151</v>
      </c>
      <c r="C399" s="489">
        <v>207209</v>
      </c>
      <c r="D399" s="491">
        <v>5</v>
      </c>
      <c r="E399" s="835">
        <v>730</v>
      </c>
      <c r="F399" s="835">
        <v>736</v>
      </c>
      <c r="G399" s="835">
        <v>853</v>
      </c>
      <c r="H399" s="835">
        <v>912</v>
      </c>
      <c r="I399" s="836">
        <v>746</v>
      </c>
      <c r="J399" s="836">
        <v>743</v>
      </c>
      <c r="K399" s="419">
        <v>764</v>
      </c>
      <c r="L399" s="853">
        <v>227</v>
      </c>
      <c r="M399" s="835">
        <v>179</v>
      </c>
      <c r="N399" s="835">
        <v>136</v>
      </c>
      <c r="O399" s="834">
        <v>151</v>
      </c>
      <c r="P399" s="834">
        <v>190</v>
      </c>
      <c r="Q399" s="835">
        <v>158</v>
      </c>
      <c r="R399" s="835">
        <v>161</v>
      </c>
      <c r="S399" s="835">
        <v>228</v>
      </c>
      <c r="T399" s="835">
        <v>304</v>
      </c>
      <c r="U399" s="835">
        <v>242</v>
      </c>
      <c r="V399" s="836">
        <v>254</v>
      </c>
      <c r="W399" s="419">
        <v>255</v>
      </c>
      <c r="X399" s="416"/>
      <c r="Y399" s="416"/>
      <c r="Z399" s="416"/>
      <c r="AA399" s="448"/>
      <c r="AB399" s="448"/>
      <c r="AC399" s="416"/>
      <c r="AD399" s="416"/>
      <c r="AE399" s="416"/>
      <c r="AF399" s="416"/>
      <c r="AG399" s="416"/>
      <c r="AH399" s="417"/>
      <c r="AI399" s="419"/>
      <c r="AJ399" s="420">
        <f t="shared" si="370"/>
        <v>227</v>
      </c>
      <c r="AK399" s="421">
        <f t="shared" si="371"/>
        <v>179</v>
      </c>
      <c r="AL399" s="421">
        <f t="shared" si="372"/>
        <v>136</v>
      </c>
      <c r="AM399" s="421">
        <f t="shared" si="373"/>
        <v>151</v>
      </c>
      <c r="AN399" s="421">
        <f t="shared" si="374"/>
        <v>190</v>
      </c>
      <c r="AO399" s="421">
        <f t="shared" si="375"/>
        <v>158</v>
      </c>
      <c r="AP399" s="421">
        <f t="shared" si="376"/>
        <v>161</v>
      </c>
      <c r="AQ399" s="421">
        <f t="shared" si="377"/>
        <v>228</v>
      </c>
      <c r="AR399" s="421">
        <f t="shared" si="378"/>
        <v>304</v>
      </c>
      <c r="AS399" s="421">
        <f t="shared" si="379"/>
        <v>242</v>
      </c>
      <c r="AT399" s="421">
        <f t="shared" si="380"/>
        <v>254</v>
      </c>
      <c r="AU399" s="422">
        <f t="shared" si="381"/>
        <v>255</v>
      </c>
      <c r="AV399" s="857">
        <v>144</v>
      </c>
      <c r="AW399" s="836">
        <v>151</v>
      </c>
      <c r="AX399" s="419">
        <v>148</v>
      </c>
      <c r="AY399" s="857">
        <v>34</v>
      </c>
      <c r="AZ399" s="836">
        <v>14</v>
      </c>
      <c r="BA399" s="419">
        <v>17</v>
      </c>
      <c r="BB399" s="420">
        <f t="shared" si="382"/>
        <v>64</v>
      </c>
      <c r="BC399" s="421">
        <f t="shared" si="383"/>
        <v>89</v>
      </c>
      <c r="BD399" s="422">
        <f t="shared" si="384"/>
        <v>90</v>
      </c>
      <c r="BE399" s="857">
        <v>74</v>
      </c>
      <c r="BF399" s="836">
        <v>52</v>
      </c>
      <c r="BG399" s="419">
        <v>41</v>
      </c>
      <c r="BH399" s="857">
        <v>10</v>
      </c>
      <c r="BI399" s="836">
        <v>6</v>
      </c>
      <c r="BJ399" s="419">
        <v>9</v>
      </c>
      <c r="BK399" s="857">
        <v>44</v>
      </c>
      <c r="BL399" s="836">
        <v>42</v>
      </c>
      <c r="BM399" s="419">
        <v>31</v>
      </c>
      <c r="BN399" s="426">
        <f t="shared" si="351"/>
        <v>62</v>
      </c>
      <c r="BO399" s="427">
        <f t="shared" si="352"/>
        <v>58</v>
      </c>
      <c r="BP399" s="428">
        <f t="shared" si="353"/>
        <v>80</v>
      </c>
      <c r="BQ399" s="857">
        <v>94</v>
      </c>
      <c r="BR399" s="836">
        <v>72</v>
      </c>
      <c r="BS399" s="419">
        <v>64</v>
      </c>
      <c r="BT399" s="198"/>
      <c r="BU399" s="177"/>
      <c r="BV399" s="177"/>
      <c r="BW399" s="417"/>
      <c r="BX399" s="417"/>
      <c r="BY399" s="419"/>
      <c r="BZ399" s="177"/>
      <c r="CA399" s="177"/>
      <c r="CB399" s="177"/>
      <c r="CC399" s="177"/>
      <c r="CD399" s="177"/>
      <c r="CE399" s="177"/>
      <c r="CF399" s="177"/>
      <c r="CG399" s="419"/>
      <c r="CH399" s="177"/>
      <c r="CI399" s="177"/>
      <c r="CJ399" s="177"/>
      <c r="CK399" s="177"/>
      <c r="CL399" s="177"/>
      <c r="CM399" s="177"/>
      <c r="CN399" s="417"/>
      <c r="CO399" s="419"/>
      <c r="CP399" s="421" t="str">
        <f t="shared" si="359"/>
        <v/>
      </c>
      <c r="CQ399" s="421" t="str">
        <f t="shared" si="360"/>
        <v/>
      </c>
      <c r="CR399" s="421" t="str">
        <f t="shared" si="361"/>
        <v/>
      </c>
      <c r="CS399" s="421" t="str">
        <f t="shared" si="362"/>
        <v/>
      </c>
      <c r="CT399" s="421" t="str">
        <f t="shared" si="363"/>
        <v/>
      </c>
      <c r="CU399" s="421" t="str">
        <f t="shared" si="364"/>
        <v/>
      </c>
      <c r="CV399" s="421" t="str">
        <f t="shared" si="365"/>
        <v/>
      </c>
      <c r="CW399" s="429" t="str">
        <f t="shared" si="366"/>
        <v/>
      </c>
      <c r="CX399" s="177"/>
      <c r="CY399" s="177"/>
      <c r="CZ399" s="419"/>
      <c r="DA399" s="177"/>
      <c r="DB399" s="177"/>
      <c r="DC399" s="419"/>
      <c r="DD399" s="430" t="str">
        <f t="shared" si="367"/>
        <v/>
      </c>
      <c r="DE399" s="431" t="str">
        <f t="shared" si="368"/>
        <v/>
      </c>
      <c r="DF399" s="428" t="str">
        <f t="shared" si="369"/>
        <v/>
      </c>
      <c r="DG399" s="177"/>
      <c r="DH399" s="177"/>
      <c r="DI399" s="419"/>
      <c r="DJ399" s="177"/>
      <c r="DK399" s="177"/>
      <c r="DL399" s="419"/>
      <c r="DM399" s="177"/>
      <c r="DN399" s="177"/>
      <c r="DO399" s="419"/>
      <c r="DP399" s="430" t="str">
        <f t="shared" si="354"/>
        <v/>
      </c>
      <c r="DQ399" s="431" t="str">
        <f t="shared" si="355"/>
        <v/>
      </c>
      <c r="DR399" s="428" t="str">
        <f t="shared" si="356"/>
        <v/>
      </c>
      <c r="DS399" s="178"/>
      <c r="DT399" s="177"/>
      <c r="DU399" s="197"/>
      <c r="DV399" s="402"/>
      <c r="DW399" s="669" t="b">
        <f t="shared" si="385"/>
        <v>1</v>
      </c>
      <c r="DX399" s="663" t="b">
        <f t="shared" si="386"/>
        <v>1</v>
      </c>
      <c r="DY399" s="666" t="b">
        <f t="shared" si="387"/>
        <v>1</v>
      </c>
      <c r="DZ399" s="663" t="b">
        <f t="shared" si="388"/>
        <v>1</v>
      </c>
      <c r="EA399" s="663" t="b">
        <f t="shared" si="389"/>
        <v>1</v>
      </c>
      <c r="EB399" s="666" t="b">
        <f t="shared" si="390"/>
        <v>1</v>
      </c>
      <c r="EC399" s="663" t="b">
        <f t="shared" si="391"/>
        <v>1</v>
      </c>
      <c r="ED399" s="663" t="b">
        <f t="shared" si="357"/>
        <v>1</v>
      </c>
      <c r="EE399" s="666" t="b">
        <f t="shared" si="392"/>
        <v>1</v>
      </c>
      <c r="EF399" s="665" t="b">
        <f t="shared" si="393"/>
        <v>0</v>
      </c>
      <c r="EG399" s="663" t="b">
        <f t="shared" si="394"/>
        <v>0</v>
      </c>
      <c r="EH399" s="666" t="b">
        <f t="shared" si="395"/>
        <v>1</v>
      </c>
      <c r="EI399" s="663" t="b">
        <f t="shared" si="396"/>
        <v>0</v>
      </c>
      <c r="EJ399" s="663" t="b">
        <f t="shared" si="397"/>
        <v>0</v>
      </c>
      <c r="EK399" s="666" t="b">
        <f t="shared" si="398"/>
        <v>1</v>
      </c>
      <c r="EL399" s="663" t="b">
        <f t="shared" si="399"/>
        <v>0</v>
      </c>
      <c r="EM399" s="663" t="b">
        <f t="shared" si="358"/>
        <v>0</v>
      </c>
      <c r="EN399" s="666" t="b">
        <f t="shared" si="400"/>
        <v>1</v>
      </c>
      <c r="EO399" s="403"/>
    </row>
    <row r="400" spans="1:145" s="401" customFormat="1">
      <c r="A400" s="850" t="s">
        <v>363</v>
      </c>
      <c r="B400" s="490" t="s">
        <v>1152</v>
      </c>
      <c r="C400" s="489">
        <v>207306</v>
      </c>
      <c r="D400" s="491">
        <v>5</v>
      </c>
      <c r="E400" s="835">
        <v>584</v>
      </c>
      <c r="F400" s="835">
        <v>606</v>
      </c>
      <c r="G400" s="835">
        <v>606</v>
      </c>
      <c r="H400" s="835">
        <v>598</v>
      </c>
      <c r="I400" s="836">
        <v>543</v>
      </c>
      <c r="J400" s="836">
        <v>635</v>
      </c>
      <c r="K400" s="419">
        <v>594</v>
      </c>
      <c r="L400" s="853">
        <v>285</v>
      </c>
      <c r="M400" s="835">
        <v>0</v>
      </c>
      <c r="N400" s="835">
        <v>310</v>
      </c>
      <c r="O400" s="834">
        <v>325</v>
      </c>
      <c r="P400" s="834">
        <v>308</v>
      </c>
      <c r="Q400" s="835">
        <v>288</v>
      </c>
      <c r="R400" s="835">
        <v>293</v>
      </c>
      <c r="S400" s="835">
        <v>278</v>
      </c>
      <c r="T400" s="835">
        <v>262</v>
      </c>
      <c r="U400" s="835">
        <v>228</v>
      </c>
      <c r="V400" s="836">
        <v>304</v>
      </c>
      <c r="W400" s="419">
        <v>293</v>
      </c>
      <c r="X400" s="416"/>
      <c r="Y400" s="416"/>
      <c r="Z400" s="416"/>
      <c r="AA400" s="448"/>
      <c r="AB400" s="448"/>
      <c r="AC400" s="416"/>
      <c r="AD400" s="416"/>
      <c r="AE400" s="416"/>
      <c r="AF400" s="416"/>
      <c r="AG400" s="416"/>
      <c r="AH400" s="417"/>
      <c r="AI400" s="419"/>
      <c r="AJ400" s="420">
        <f t="shared" si="370"/>
        <v>285</v>
      </c>
      <c r="AK400" s="421" t="str">
        <f t="shared" si="371"/>
        <v xml:space="preserve"> </v>
      </c>
      <c r="AL400" s="421">
        <f t="shared" si="372"/>
        <v>310</v>
      </c>
      <c r="AM400" s="421">
        <f t="shared" si="373"/>
        <v>325</v>
      </c>
      <c r="AN400" s="421">
        <f t="shared" si="374"/>
        <v>308</v>
      </c>
      <c r="AO400" s="421">
        <f t="shared" si="375"/>
        <v>288</v>
      </c>
      <c r="AP400" s="421">
        <f t="shared" si="376"/>
        <v>293</v>
      </c>
      <c r="AQ400" s="421">
        <f t="shared" si="377"/>
        <v>278</v>
      </c>
      <c r="AR400" s="421">
        <f t="shared" si="378"/>
        <v>262</v>
      </c>
      <c r="AS400" s="421">
        <f t="shared" si="379"/>
        <v>228</v>
      </c>
      <c r="AT400" s="421">
        <f t="shared" si="380"/>
        <v>304</v>
      </c>
      <c r="AU400" s="422">
        <f t="shared" si="381"/>
        <v>293</v>
      </c>
      <c r="AV400" s="857">
        <v>138</v>
      </c>
      <c r="AW400" s="836">
        <v>190</v>
      </c>
      <c r="AX400" s="419">
        <v>165</v>
      </c>
      <c r="AY400" s="857">
        <v>18</v>
      </c>
      <c r="AZ400" s="836">
        <v>34</v>
      </c>
      <c r="BA400" s="419">
        <v>36</v>
      </c>
      <c r="BB400" s="420">
        <f t="shared" si="382"/>
        <v>72</v>
      </c>
      <c r="BC400" s="421">
        <f t="shared" si="383"/>
        <v>80</v>
      </c>
      <c r="BD400" s="422">
        <f t="shared" si="384"/>
        <v>92</v>
      </c>
      <c r="BE400" s="857">
        <v>112</v>
      </c>
      <c r="BF400" s="836">
        <v>97</v>
      </c>
      <c r="BG400" s="419">
        <v>90</v>
      </c>
      <c r="BH400" s="857">
        <v>8</v>
      </c>
      <c r="BI400" s="836">
        <v>2</v>
      </c>
      <c r="BJ400" s="419">
        <v>10</v>
      </c>
      <c r="BK400" s="857">
        <v>100</v>
      </c>
      <c r="BL400" s="836">
        <v>84</v>
      </c>
      <c r="BM400" s="419">
        <v>69</v>
      </c>
      <c r="BN400" s="426">
        <f t="shared" si="351"/>
        <v>88</v>
      </c>
      <c r="BO400" s="427">
        <f t="shared" si="352"/>
        <v>105</v>
      </c>
      <c r="BP400" s="428">
        <f t="shared" si="353"/>
        <v>124</v>
      </c>
      <c r="BQ400" s="857">
        <v>99</v>
      </c>
      <c r="BR400" s="836">
        <v>0</v>
      </c>
      <c r="BS400" s="419">
        <v>107</v>
      </c>
      <c r="BT400" s="198"/>
      <c r="BU400" s="177"/>
      <c r="BV400" s="177"/>
      <c r="BW400" s="417"/>
      <c r="BX400" s="417"/>
      <c r="BY400" s="419"/>
      <c r="BZ400" s="177"/>
      <c r="CA400" s="177"/>
      <c r="CB400" s="177"/>
      <c r="CC400" s="177"/>
      <c r="CD400" s="177"/>
      <c r="CE400" s="177"/>
      <c r="CF400" s="177"/>
      <c r="CG400" s="419"/>
      <c r="CH400" s="177"/>
      <c r="CI400" s="177"/>
      <c r="CJ400" s="177"/>
      <c r="CK400" s="177"/>
      <c r="CL400" s="177"/>
      <c r="CM400" s="177"/>
      <c r="CN400" s="417"/>
      <c r="CO400" s="419"/>
      <c r="CP400" s="421" t="str">
        <f t="shared" si="359"/>
        <v/>
      </c>
      <c r="CQ400" s="421" t="str">
        <f t="shared" si="360"/>
        <v/>
      </c>
      <c r="CR400" s="421" t="str">
        <f t="shared" si="361"/>
        <v/>
      </c>
      <c r="CS400" s="421" t="str">
        <f t="shared" si="362"/>
        <v/>
      </c>
      <c r="CT400" s="421" t="str">
        <f t="shared" si="363"/>
        <v/>
      </c>
      <c r="CU400" s="421" t="str">
        <f t="shared" si="364"/>
        <v/>
      </c>
      <c r="CV400" s="421" t="str">
        <f t="shared" si="365"/>
        <v/>
      </c>
      <c r="CW400" s="429" t="str">
        <f t="shared" si="366"/>
        <v/>
      </c>
      <c r="CX400" s="177"/>
      <c r="CY400" s="177"/>
      <c r="CZ400" s="419"/>
      <c r="DA400" s="177"/>
      <c r="DB400" s="177"/>
      <c r="DC400" s="419"/>
      <c r="DD400" s="430" t="str">
        <f t="shared" si="367"/>
        <v/>
      </c>
      <c r="DE400" s="431" t="str">
        <f t="shared" si="368"/>
        <v/>
      </c>
      <c r="DF400" s="428" t="str">
        <f t="shared" si="369"/>
        <v/>
      </c>
      <c r="DG400" s="177"/>
      <c r="DH400" s="177"/>
      <c r="DI400" s="419"/>
      <c r="DJ400" s="177"/>
      <c r="DK400" s="177"/>
      <c r="DL400" s="419"/>
      <c r="DM400" s="177"/>
      <c r="DN400" s="177"/>
      <c r="DO400" s="419"/>
      <c r="DP400" s="430" t="str">
        <f t="shared" si="354"/>
        <v/>
      </c>
      <c r="DQ400" s="431" t="str">
        <f t="shared" si="355"/>
        <v/>
      </c>
      <c r="DR400" s="428" t="str">
        <f t="shared" si="356"/>
        <v/>
      </c>
      <c r="DS400" s="178"/>
      <c r="DT400" s="177"/>
      <c r="DU400" s="197"/>
      <c r="DV400" s="402"/>
      <c r="DW400" s="669" t="b">
        <f t="shared" si="385"/>
        <v>1</v>
      </c>
      <c r="DX400" s="663" t="b">
        <f t="shared" si="386"/>
        <v>1</v>
      </c>
      <c r="DY400" s="666" t="b">
        <f t="shared" si="387"/>
        <v>1</v>
      </c>
      <c r="DZ400" s="663" t="b">
        <f t="shared" si="388"/>
        <v>1</v>
      </c>
      <c r="EA400" s="663" t="b">
        <f t="shared" si="389"/>
        <v>1</v>
      </c>
      <c r="EB400" s="666" t="b">
        <f t="shared" si="390"/>
        <v>1</v>
      </c>
      <c r="EC400" s="663" t="b">
        <f t="shared" si="391"/>
        <v>1</v>
      </c>
      <c r="ED400" s="663" t="b">
        <f t="shared" si="357"/>
        <v>1</v>
      </c>
      <c r="EE400" s="666" t="b">
        <f t="shared" si="392"/>
        <v>1</v>
      </c>
      <c r="EF400" s="665" t="b">
        <f t="shared" si="393"/>
        <v>0</v>
      </c>
      <c r="EG400" s="663" t="b">
        <f t="shared" si="394"/>
        <v>0</v>
      </c>
      <c r="EH400" s="666" t="b">
        <f t="shared" si="395"/>
        <v>1</v>
      </c>
      <c r="EI400" s="663" t="b">
        <f t="shared" si="396"/>
        <v>0</v>
      </c>
      <c r="EJ400" s="663" t="b">
        <f t="shared" si="397"/>
        <v>0</v>
      </c>
      <c r="EK400" s="666" t="b">
        <f t="shared" si="398"/>
        <v>1</v>
      </c>
      <c r="EL400" s="663" t="b">
        <f t="shared" si="399"/>
        <v>0</v>
      </c>
      <c r="EM400" s="663" t="b">
        <f t="shared" si="358"/>
        <v>0</v>
      </c>
      <c r="EN400" s="666" t="b">
        <f t="shared" si="400"/>
        <v>1</v>
      </c>
      <c r="EO400" s="403"/>
    </row>
    <row r="401" spans="1:145" s="401" customFormat="1">
      <c r="A401" s="850" t="s">
        <v>363</v>
      </c>
      <c r="B401" s="490" t="s">
        <v>1153</v>
      </c>
      <c r="C401" s="489">
        <v>207847</v>
      </c>
      <c r="D401" s="491">
        <v>5</v>
      </c>
      <c r="E401" s="835">
        <v>1042</v>
      </c>
      <c r="F401" s="835">
        <v>1133</v>
      </c>
      <c r="G401" s="835">
        <v>1060</v>
      </c>
      <c r="H401" s="835">
        <v>1098</v>
      </c>
      <c r="I401" s="836">
        <v>1118</v>
      </c>
      <c r="J401" s="836">
        <v>1133</v>
      </c>
      <c r="K401" s="419">
        <v>1109</v>
      </c>
      <c r="L401" s="853">
        <v>542</v>
      </c>
      <c r="M401" s="835">
        <v>457</v>
      </c>
      <c r="N401" s="835">
        <v>541</v>
      </c>
      <c r="O401" s="834">
        <v>473</v>
      </c>
      <c r="P401" s="834">
        <v>577</v>
      </c>
      <c r="Q401" s="835">
        <v>533</v>
      </c>
      <c r="R401" s="835">
        <v>600</v>
      </c>
      <c r="S401" s="835">
        <v>550</v>
      </c>
      <c r="T401" s="835">
        <v>541</v>
      </c>
      <c r="U401" s="835">
        <v>545</v>
      </c>
      <c r="V401" s="836">
        <v>552</v>
      </c>
      <c r="W401" s="419">
        <v>513</v>
      </c>
      <c r="X401" s="416"/>
      <c r="Y401" s="416"/>
      <c r="Z401" s="416"/>
      <c r="AA401" s="448"/>
      <c r="AB401" s="448"/>
      <c r="AC401" s="416"/>
      <c r="AD401" s="416"/>
      <c r="AE401" s="416"/>
      <c r="AF401" s="416"/>
      <c r="AG401" s="416"/>
      <c r="AH401" s="417"/>
      <c r="AI401" s="419"/>
      <c r="AJ401" s="420">
        <f t="shared" si="370"/>
        <v>542</v>
      </c>
      <c r="AK401" s="421">
        <f t="shared" si="371"/>
        <v>457</v>
      </c>
      <c r="AL401" s="421">
        <f t="shared" si="372"/>
        <v>541</v>
      </c>
      <c r="AM401" s="421">
        <f t="shared" si="373"/>
        <v>473</v>
      </c>
      <c r="AN401" s="421">
        <f t="shared" si="374"/>
        <v>577</v>
      </c>
      <c r="AO401" s="421">
        <f t="shared" si="375"/>
        <v>533</v>
      </c>
      <c r="AP401" s="421">
        <f t="shared" si="376"/>
        <v>600</v>
      </c>
      <c r="AQ401" s="421">
        <f t="shared" si="377"/>
        <v>550</v>
      </c>
      <c r="AR401" s="421">
        <f t="shared" si="378"/>
        <v>541</v>
      </c>
      <c r="AS401" s="421">
        <f t="shared" si="379"/>
        <v>545</v>
      </c>
      <c r="AT401" s="421">
        <f t="shared" si="380"/>
        <v>552</v>
      </c>
      <c r="AU401" s="422">
        <f t="shared" si="381"/>
        <v>513</v>
      </c>
      <c r="AV401" s="857">
        <v>317</v>
      </c>
      <c r="AW401" s="836">
        <v>311</v>
      </c>
      <c r="AX401" s="419">
        <v>290</v>
      </c>
      <c r="AY401" s="857">
        <v>42</v>
      </c>
      <c r="AZ401" s="836">
        <v>49</v>
      </c>
      <c r="BA401" s="419">
        <v>40</v>
      </c>
      <c r="BB401" s="420">
        <f t="shared" si="382"/>
        <v>186</v>
      </c>
      <c r="BC401" s="421">
        <f t="shared" si="383"/>
        <v>192</v>
      </c>
      <c r="BD401" s="422">
        <f t="shared" si="384"/>
        <v>183</v>
      </c>
      <c r="BE401" s="857">
        <v>168</v>
      </c>
      <c r="BF401" s="836">
        <v>151</v>
      </c>
      <c r="BG401" s="419">
        <v>172</v>
      </c>
      <c r="BH401" s="857">
        <v>26</v>
      </c>
      <c r="BI401" s="836">
        <v>27</v>
      </c>
      <c r="BJ401" s="419">
        <v>37</v>
      </c>
      <c r="BK401" s="857">
        <v>121</v>
      </c>
      <c r="BL401" s="836">
        <v>93</v>
      </c>
      <c r="BM401" s="419">
        <v>110</v>
      </c>
      <c r="BN401" s="426">
        <f t="shared" si="351"/>
        <v>262</v>
      </c>
      <c r="BO401" s="427">
        <f t="shared" si="352"/>
        <v>262</v>
      </c>
      <c r="BP401" s="428">
        <f t="shared" si="353"/>
        <v>281</v>
      </c>
      <c r="BQ401" s="857">
        <v>214</v>
      </c>
      <c r="BR401" s="836">
        <v>156</v>
      </c>
      <c r="BS401" s="419">
        <v>169</v>
      </c>
      <c r="BT401" s="198"/>
      <c r="BU401" s="177"/>
      <c r="BV401" s="177"/>
      <c r="BW401" s="417"/>
      <c r="BX401" s="417"/>
      <c r="BY401" s="419"/>
      <c r="BZ401" s="177"/>
      <c r="CA401" s="177"/>
      <c r="CB401" s="177"/>
      <c r="CC401" s="177"/>
      <c r="CD401" s="177"/>
      <c r="CE401" s="177"/>
      <c r="CF401" s="177"/>
      <c r="CG401" s="419"/>
      <c r="CH401" s="177"/>
      <c r="CI401" s="177"/>
      <c r="CJ401" s="177"/>
      <c r="CK401" s="177"/>
      <c r="CL401" s="177"/>
      <c r="CM401" s="177"/>
      <c r="CN401" s="417"/>
      <c r="CO401" s="419"/>
      <c r="CP401" s="421" t="str">
        <f t="shared" si="359"/>
        <v/>
      </c>
      <c r="CQ401" s="421" t="str">
        <f t="shared" si="360"/>
        <v/>
      </c>
      <c r="CR401" s="421" t="str">
        <f t="shared" si="361"/>
        <v/>
      </c>
      <c r="CS401" s="421" t="str">
        <f t="shared" si="362"/>
        <v/>
      </c>
      <c r="CT401" s="421" t="str">
        <f t="shared" si="363"/>
        <v/>
      </c>
      <c r="CU401" s="421" t="str">
        <f t="shared" si="364"/>
        <v/>
      </c>
      <c r="CV401" s="421" t="str">
        <f t="shared" si="365"/>
        <v/>
      </c>
      <c r="CW401" s="429" t="str">
        <f t="shared" si="366"/>
        <v/>
      </c>
      <c r="CX401" s="177"/>
      <c r="CY401" s="177"/>
      <c r="CZ401" s="419"/>
      <c r="DA401" s="177"/>
      <c r="DB401" s="177"/>
      <c r="DC401" s="419"/>
      <c r="DD401" s="430" t="str">
        <f t="shared" si="367"/>
        <v/>
      </c>
      <c r="DE401" s="431" t="str">
        <f t="shared" si="368"/>
        <v/>
      </c>
      <c r="DF401" s="428" t="str">
        <f t="shared" si="369"/>
        <v/>
      </c>
      <c r="DG401" s="177"/>
      <c r="DH401" s="177"/>
      <c r="DI401" s="419"/>
      <c r="DJ401" s="177"/>
      <c r="DK401" s="177"/>
      <c r="DL401" s="419"/>
      <c r="DM401" s="177"/>
      <c r="DN401" s="177"/>
      <c r="DO401" s="419"/>
      <c r="DP401" s="430" t="str">
        <f t="shared" si="354"/>
        <v/>
      </c>
      <c r="DQ401" s="431" t="str">
        <f t="shared" si="355"/>
        <v/>
      </c>
      <c r="DR401" s="428" t="str">
        <f t="shared" si="356"/>
        <v/>
      </c>
      <c r="DS401" s="178"/>
      <c r="DT401" s="177"/>
      <c r="DU401" s="197"/>
      <c r="DV401" s="402"/>
      <c r="DW401" s="669" t="b">
        <f t="shared" si="385"/>
        <v>1</v>
      </c>
      <c r="DX401" s="663" t="b">
        <f t="shared" si="386"/>
        <v>1</v>
      </c>
      <c r="DY401" s="666" t="b">
        <f t="shared" si="387"/>
        <v>1</v>
      </c>
      <c r="DZ401" s="663" t="b">
        <f t="shared" si="388"/>
        <v>1</v>
      </c>
      <c r="EA401" s="663" t="b">
        <f t="shared" si="389"/>
        <v>1</v>
      </c>
      <c r="EB401" s="666" t="b">
        <f t="shared" si="390"/>
        <v>1</v>
      </c>
      <c r="EC401" s="663" t="b">
        <f t="shared" si="391"/>
        <v>1</v>
      </c>
      <c r="ED401" s="663" t="b">
        <f t="shared" si="357"/>
        <v>1</v>
      </c>
      <c r="EE401" s="666" t="b">
        <f t="shared" si="392"/>
        <v>1</v>
      </c>
      <c r="EF401" s="665" t="b">
        <f t="shared" si="393"/>
        <v>0</v>
      </c>
      <c r="EG401" s="663" t="b">
        <f t="shared" si="394"/>
        <v>0</v>
      </c>
      <c r="EH401" s="666" t="b">
        <f t="shared" si="395"/>
        <v>1</v>
      </c>
      <c r="EI401" s="663" t="b">
        <f t="shared" si="396"/>
        <v>0</v>
      </c>
      <c r="EJ401" s="663" t="b">
        <f t="shared" si="397"/>
        <v>0</v>
      </c>
      <c r="EK401" s="666" t="b">
        <f t="shared" si="398"/>
        <v>1</v>
      </c>
      <c r="EL401" s="663" t="b">
        <f t="shared" si="399"/>
        <v>0</v>
      </c>
      <c r="EM401" s="663" t="b">
        <f t="shared" si="358"/>
        <v>0</v>
      </c>
      <c r="EN401" s="666" t="b">
        <f t="shared" si="400"/>
        <v>1</v>
      </c>
      <c r="EO401" s="403"/>
    </row>
    <row r="402" spans="1:145" s="401" customFormat="1">
      <c r="A402" s="850" t="s">
        <v>363</v>
      </c>
      <c r="B402" s="490" t="s">
        <v>1154</v>
      </c>
      <c r="C402" s="489">
        <v>207865</v>
      </c>
      <c r="D402" s="491">
        <v>5</v>
      </c>
      <c r="E402" s="835">
        <v>1395</v>
      </c>
      <c r="F402" s="835">
        <v>1493</v>
      </c>
      <c r="G402" s="835">
        <v>1511</v>
      </c>
      <c r="H402" s="835">
        <v>1319</v>
      </c>
      <c r="I402" s="836">
        <v>1333</v>
      </c>
      <c r="J402" s="836">
        <v>1292</v>
      </c>
      <c r="K402" s="419">
        <v>1312</v>
      </c>
      <c r="L402" s="853">
        <v>692</v>
      </c>
      <c r="M402" s="835">
        <v>819</v>
      </c>
      <c r="N402" s="835">
        <v>730</v>
      </c>
      <c r="O402" s="834">
        <v>757</v>
      </c>
      <c r="P402" s="834">
        <v>796</v>
      </c>
      <c r="Q402" s="835">
        <v>847</v>
      </c>
      <c r="R402" s="835">
        <v>910</v>
      </c>
      <c r="S402" s="835">
        <v>869</v>
      </c>
      <c r="T402" s="835">
        <v>721</v>
      </c>
      <c r="U402" s="835">
        <v>710</v>
      </c>
      <c r="V402" s="836">
        <v>736</v>
      </c>
      <c r="W402" s="419">
        <v>762</v>
      </c>
      <c r="X402" s="416"/>
      <c r="Y402" s="416"/>
      <c r="Z402" s="416"/>
      <c r="AA402" s="448"/>
      <c r="AB402" s="448"/>
      <c r="AC402" s="416"/>
      <c r="AD402" s="416"/>
      <c r="AE402" s="416"/>
      <c r="AF402" s="416"/>
      <c r="AG402" s="416"/>
      <c r="AH402" s="417"/>
      <c r="AI402" s="419"/>
      <c r="AJ402" s="420">
        <f t="shared" si="370"/>
        <v>692</v>
      </c>
      <c r="AK402" s="421">
        <f t="shared" si="371"/>
        <v>819</v>
      </c>
      <c r="AL402" s="421">
        <f t="shared" si="372"/>
        <v>730</v>
      </c>
      <c r="AM402" s="421">
        <f t="shared" si="373"/>
        <v>757</v>
      </c>
      <c r="AN402" s="421">
        <f t="shared" si="374"/>
        <v>796</v>
      </c>
      <c r="AO402" s="421">
        <f t="shared" si="375"/>
        <v>847</v>
      </c>
      <c r="AP402" s="421">
        <f t="shared" si="376"/>
        <v>910</v>
      </c>
      <c r="AQ402" s="421">
        <f t="shared" si="377"/>
        <v>869</v>
      </c>
      <c r="AR402" s="421">
        <f t="shared" si="378"/>
        <v>721</v>
      </c>
      <c r="AS402" s="421">
        <f t="shared" si="379"/>
        <v>710</v>
      </c>
      <c r="AT402" s="421">
        <f t="shared" si="380"/>
        <v>736</v>
      </c>
      <c r="AU402" s="422">
        <f t="shared" si="381"/>
        <v>762</v>
      </c>
      <c r="AV402" s="857">
        <v>440</v>
      </c>
      <c r="AW402" s="836">
        <v>449</v>
      </c>
      <c r="AX402" s="419">
        <v>500</v>
      </c>
      <c r="AY402" s="857">
        <v>88</v>
      </c>
      <c r="AZ402" s="836">
        <v>96</v>
      </c>
      <c r="BA402" s="419">
        <v>93</v>
      </c>
      <c r="BB402" s="420">
        <f t="shared" si="382"/>
        <v>182</v>
      </c>
      <c r="BC402" s="421">
        <f t="shared" si="383"/>
        <v>191</v>
      </c>
      <c r="BD402" s="422">
        <f t="shared" si="384"/>
        <v>169</v>
      </c>
      <c r="BE402" s="857">
        <v>237</v>
      </c>
      <c r="BF402" s="836">
        <v>278</v>
      </c>
      <c r="BG402" s="419">
        <v>243</v>
      </c>
      <c r="BH402" s="857">
        <v>51</v>
      </c>
      <c r="BI402" s="836">
        <v>49</v>
      </c>
      <c r="BJ402" s="419">
        <v>42</v>
      </c>
      <c r="BK402" s="857">
        <v>250</v>
      </c>
      <c r="BL402" s="836">
        <v>250</v>
      </c>
      <c r="BM402" s="419">
        <v>301</v>
      </c>
      <c r="BN402" s="426">
        <f t="shared" si="351"/>
        <v>258</v>
      </c>
      <c r="BO402" s="427">
        <f t="shared" si="352"/>
        <v>270</v>
      </c>
      <c r="BP402" s="428">
        <f t="shared" si="353"/>
        <v>324</v>
      </c>
      <c r="BQ402" s="857">
        <v>263</v>
      </c>
      <c r="BR402" s="836">
        <v>281</v>
      </c>
      <c r="BS402" s="419">
        <v>249</v>
      </c>
      <c r="BT402" s="853">
        <v>1493</v>
      </c>
      <c r="BU402" s="835">
        <v>1511</v>
      </c>
      <c r="BV402" s="835">
        <v>1319</v>
      </c>
      <c r="BW402" s="836">
        <v>1333</v>
      </c>
      <c r="BX402" s="836">
        <v>1292</v>
      </c>
      <c r="BY402" s="419">
        <v>1312</v>
      </c>
      <c r="BZ402" s="859">
        <v>97</v>
      </c>
      <c r="CA402" s="837">
        <v>95</v>
      </c>
      <c r="CB402" s="837">
        <v>100</v>
      </c>
      <c r="CC402" s="837">
        <v>106</v>
      </c>
      <c r="CD402" s="837">
        <v>95</v>
      </c>
      <c r="CE402" s="837">
        <v>68</v>
      </c>
      <c r="CF402" s="836">
        <v>69</v>
      </c>
      <c r="CG402" s="419">
        <v>73</v>
      </c>
      <c r="CH402" s="177"/>
      <c r="CI402" s="177"/>
      <c r="CJ402" s="177"/>
      <c r="CK402" s="177"/>
      <c r="CL402" s="177"/>
      <c r="CM402" s="177"/>
      <c r="CN402" s="417"/>
      <c r="CO402" s="419"/>
      <c r="CP402" s="421">
        <f t="shared" si="359"/>
        <v>97</v>
      </c>
      <c r="CQ402" s="421">
        <f t="shared" si="360"/>
        <v>95</v>
      </c>
      <c r="CR402" s="421">
        <f t="shared" si="361"/>
        <v>100</v>
      </c>
      <c r="CS402" s="421">
        <f t="shared" si="362"/>
        <v>106</v>
      </c>
      <c r="CT402" s="421">
        <f t="shared" si="363"/>
        <v>95</v>
      </c>
      <c r="CU402" s="421">
        <f t="shared" si="364"/>
        <v>68</v>
      </c>
      <c r="CV402" s="421">
        <f t="shared" si="365"/>
        <v>69</v>
      </c>
      <c r="CW402" s="429">
        <f t="shared" si="366"/>
        <v>73</v>
      </c>
      <c r="CX402" s="837">
        <v>32</v>
      </c>
      <c r="CY402" s="836">
        <v>37</v>
      </c>
      <c r="CZ402" s="419">
        <v>45</v>
      </c>
      <c r="DA402" s="837">
        <v>2</v>
      </c>
      <c r="DB402" s="836">
        <v>3</v>
      </c>
      <c r="DC402" s="419">
        <v>4</v>
      </c>
      <c r="DD402" s="430">
        <f t="shared" si="367"/>
        <v>34</v>
      </c>
      <c r="DE402" s="431">
        <f t="shared" si="368"/>
        <v>29</v>
      </c>
      <c r="DF402" s="428">
        <f t="shared" si="369"/>
        <v>24</v>
      </c>
      <c r="DG402" s="837">
        <v>17</v>
      </c>
      <c r="DH402" s="836">
        <v>16</v>
      </c>
      <c r="DI402" s="419">
        <v>10</v>
      </c>
      <c r="DJ402" s="837">
        <v>22</v>
      </c>
      <c r="DK402" s="836">
        <v>12</v>
      </c>
      <c r="DL402" s="419">
        <v>13</v>
      </c>
      <c r="DM402" s="837">
        <v>6</v>
      </c>
      <c r="DN402" s="836">
        <v>8</v>
      </c>
      <c r="DO402" s="419">
        <v>4</v>
      </c>
      <c r="DP402" s="430">
        <f t="shared" si="354"/>
        <v>61</v>
      </c>
      <c r="DQ402" s="431">
        <f t="shared" si="355"/>
        <v>59</v>
      </c>
      <c r="DR402" s="428">
        <f t="shared" si="356"/>
        <v>41</v>
      </c>
      <c r="DS402" s="859">
        <v>32</v>
      </c>
      <c r="DT402" s="836">
        <v>27</v>
      </c>
      <c r="DU402" s="197">
        <v>24</v>
      </c>
      <c r="DV402" s="402"/>
      <c r="DW402" s="669" t="b">
        <f t="shared" si="385"/>
        <v>1</v>
      </c>
      <c r="DX402" s="663" t="b">
        <f t="shared" si="386"/>
        <v>1</v>
      </c>
      <c r="DY402" s="666" t="b">
        <f t="shared" si="387"/>
        <v>1</v>
      </c>
      <c r="DZ402" s="663" t="b">
        <f t="shared" si="388"/>
        <v>1</v>
      </c>
      <c r="EA402" s="663" t="b">
        <f t="shared" si="389"/>
        <v>1</v>
      </c>
      <c r="EB402" s="666" t="b">
        <f t="shared" si="390"/>
        <v>1</v>
      </c>
      <c r="EC402" s="663" t="b">
        <f t="shared" si="391"/>
        <v>1</v>
      </c>
      <c r="ED402" s="663" t="b">
        <f t="shared" si="357"/>
        <v>1</v>
      </c>
      <c r="EE402" s="666" t="b">
        <f t="shared" si="392"/>
        <v>1</v>
      </c>
      <c r="EF402" s="665" t="b">
        <f t="shared" si="393"/>
        <v>1</v>
      </c>
      <c r="EG402" s="663" t="b">
        <f t="shared" si="394"/>
        <v>1</v>
      </c>
      <c r="EH402" s="666" t="b">
        <f t="shared" si="395"/>
        <v>1</v>
      </c>
      <c r="EI402" s="663" t="b">
        <f t="shared" si="396"/>
        <v>1</v>
      </c>
      <c r="EJ402" s="663" t="b">
        <f t="shared" si="397"/>
        <v>1</v>
      </c>
      <c r="EK402" s="666" t="b">
        <f t="shared" si="398"/>
        <v>1</v>
      </c>
      <c r="EL402" s="663" t="b">
        <f t="shared" si="399"/>
        <v>1</v>
      </c>
      <c r="EM402" s="663" t="b">
        <f t="shared" si="358"/>
        <v>1</v>
      </c>
      <c r="EN402" s="666" t="b">
        <f t="shared" si="400"/>
        <v>1</v>
      </c>
      <c r="EO402" s="403"/>
    </row>
    <row r="403" spans="1:145" s="401" customFormat="1">
      <c r="A403" s="850" t="s">
        <v>363</v>
      </c>
      <c r="B403" s="490" t="s">
        <v>1155</v>
      </c>
      <c r="C403" s="489">
        <v>207351</v>
      </c>
      <c r="D403" s="491">
        <v>6</v>
      </c>
      <c r="E403" s="835">
        <v>437</v>
      </c>
      <c r="F403" s="835">
        <v>387</v>
      </c>
      <c r="G403" s="835">
        <v>481</v>
      </c>
      <c r="H403" s="835">
        <v>361</v>
      </c>
      <c r="I403" s="836">
        <v>423</v>
      </c>
      <c r="J403" s="836">
        <v>439</v>
      </c>
      <c r="K403" s="419">
        <v>494</v>
      </c>
      <c r="L403" s="853">
        <v>11</v>
      </c>
      <c r="M403" s="835">
        <v>28</v>
      </c>
      <c r="N403" s="835">
        <v>38</v>
      </c>
      <c r="O403" s="834">
        <v>85</v>
      </c>
      <c r="P403" s="834">
        <v>63</v>
      </c>
      <c r="Q403" s="835">
        <v>59</v>
      </c>
      <c r="R403" s="835">
        <v>72</v>
      </c>
      <c r="S403" s="835">
        <v>97</v>
      </c>
      <c r="T403" s="835">
        <v>56</v>
      </c>
      <c r="U403" s="835">
        <v>52</v>
      </c>
      <c r="V403" s="836">
        <v>79</v>
      </c>
      <c r="W403" s="419">
        <v>70</v>
      </c>
      <c r="X403" s="416"/>
      <c r="Y403" s="416"/>
      <c r="Z403" s="416"/>
      <c r="AA403" s="448"/>
      <c r="AB403" s="448"/>
      <c r="AC403" s="416"/>
      <c r="AD403" s="416"/>
      <c r="AE403" s="416"/>
      <c r="AF403" s="416"/>
      <c r="AG403" s="416"/>
      <c r="AH403" s="417"/>
      <c r="AI403" s="419"/>
      <c r="AJ403" s="420">
        <f t="shared" si="370"/>
        <v>11</v>
      </c>
      <c r="AK403" s="421">
        <f t="shared" si="371"/>
        <v>28</v>
      </c>
      <c r="AL403" s="421">
        <f t="shared" si="372"/>
        <v>38</v>
      </c>
      <c r="AM403" s="421">
        <f t="shared" si="373"/>
        <v>85</v>
      </c>
      <c r="AN403" s="421">
        <f t="shared" si="374"/>
        <v>63</v>
      </c>
      <c r="AO403" s="421">
        <f t="shared" si="375"/>
        <v>59</v>
      </c>
      <c r="AP403" s="421">
        <f t="shared" si="376"/>
        <v>72</v>
      </c>
      <c r="AQ403" s="421">
        <f t="shared" si="377"/>
        <v>97</v>
      </c>
      <c r="AR403" s="421">
        <f t="shared" si="378"/>
        <v>56</v>
      </c>
      <c r="AS403" s="421">
        <f t="shared" si="379"/>
        <v>52</v>
      </c>
      <c r="AT403" s="421">
        <f t="shared" si="380"/>
        <v>79</v>
      </c>
      <c r="AU403" s="422">
        <f t="shared" si="381"/>
        <v>70</v>
      </c>
      <c r="AV403" s="857">
        <v>30</v>
      </c>
      <c r="AW403" s="836">
        <v>45</v>
      </c>
      <c r="AX403" s="419">
        <v>40</v>
      </c>
      <c r="AY403" s="857">
        <v>6</v>
      </c>
      <c r="AZ403" s="836">
        <v>3</v>
      </c>
      <c r="BA403" s="419">
        <v>1</v>
      </c>
      <c r="BB403" s="420">
        <f t="shared" si="382"/>
        <v>16</v>
      </c>
      <c r="BC403" s="421">
        <f t="shared" si="383"/>
        <v>31</v>
      </c>
      <c r="BD403" s="422">
        <f t="shared" si="384"/>
        <v>29</v>
      </c>
      <c r="BE403" s="857">
        <v>14</v>
      </c>
      <c r="BF403" s="836">
        <v>18</v>
      </c>
      <c r="BG403" s="419">
        <v>23</v>
      </c>
      <c r="BH403" s="857">
        <v>0</v>
      </c>
      <c r="BI403" s="836">
        <v>3</v>
      </c>
      <c r="BJ403" s="419">
        <v>2</v>
      </c>
      <c r="BK403" s="857">
        <v>14</v>
      </c>
      <c r="BL403" s="836">
        <v>12</v>
      </c>
      <c r="BM403" s="419">
        <v>7</v>
      </c>
      <c r="BN403" s="426">
        <f t="shared" si="351"/>
        <v>35</v>
      </c>
      <c r="BO403" s="427">
        <f t="shared" si="352"/>
        <v>26</v>
      </c>
      <c r="BP403" s="428">
        <f t="shared" si="353"/>
        <v>40</v>
      </c>
      <c r="BQ403" s="857">
        <v>2</v>
      </c>
      <c r="BR403" s="836">
        <v>10</v>
      </c>
      <c r="BS403" s="419">
        <v>10</v>
      </c>
      <c r="BT403" s="198"/>
      <c r="BU403" s="177"/>
      <c r="BV403" s="177"/>
      <c r="BW403" s="417"/>
      <c r="BX403" s="417"/>
      <c r="BY403" s="419"/>
      <c r="BZ403" s="860"/>
      <c r="CA403" s="861"/>
      <c r="CB403" s="861"/>
      <c r="CC403" s="861"/>
      <c r="CD403" s="861"/>
      <c r="CE403" s="861"/>
      <c r="CF403" s="549"/>
      <c r="CG403" s="419"/>
      <c r="CH403" s="177"/>
      <c r="CI403" s="177"/>
      <c r="CJ403" s="177"/>
      <c r="CK403" s="177"/>
      <c r="CL403" s="177"/>
      <c r="CM403" s="177"/>
      <c r="CN403" s="417"/>
      <c r="CO403" s="419"/>
      <c r="CP403" s="421" t="str">
        <f t="shared" si="359"/>
        <v/>
      </c>
      <c r="CQ403" s="421" t="str">
        <f t="shared" si="360"/>
        <v/>
      </c>
      <c r="CR403" s="421" t="str">
        <f t="shared" si="361"/>
        <v/>
      </c>
      <c r="CS403" s="421" t="str">
        <f t="shared" si="362"/>
        <v/>
      </c>
      <c r="CT403" s="421" t="str">
        <f t="shared" si="363"/>
        <v/>
      </c>
      <c r="CU403" s="421" t="str">
        <f t="shared" si="364"/>
        <v/>
      </c>
      <c r="CV403" s="421" t="str">
        <f t="shared" si="365"/>
        <v/>
      </c>
      <c r="CW403" s="429" t="str">
        <f t="shared" si="366"/>
        <v/>
      </c>
      <c r="CX403" s="861"/>
      <c r="CY403" s="549"/>
      <c r="CZ403" s="419"/>
      <c r="DA403" s="861"/>
      <c r="DB403" s="549"/>
      <c r="DC403" s="419"/>
      <c r="DD403" s="430" t="str">
        <f t="shared" si="367"/>
        <v/>
      </c>
      <c r="DE403" s="431" t="str">
        <f t="shared" si="368"/>
        <v/>
      </c>
      <c r="DF403" s="428" t="str">
        <f t="shared" si="369"/>
        <v/>
      </c>
      <c r="DG403" s="861"/>
      <c r="DH403" s="549"/>
      <c r="DI403" s="419"/>
      <c r="DJ403" s="861"/>
      <c r="DK403" s="549"/>
      <c r="DL403" s="419"/>
      <c r="DM403" s="861"/>
      <c r="DN403" s="549"/>
      <c r="DO403" s="419"/>
      <c r="DP403" s="430" t="str">
        <f t="shared" si="354"/>
        <v/>
      </c>
      <c r="DQ403" s="431" t="str">
        <f t="shared" si="355"/>
        <v/>
      </c>
      <c r="DR403" s="428" t="str">
        <f t="shared" si="356"/>
        <v/>
      </c>
      <c r="DS403" s="860"/>
      <c r="DT403" s="549"/>
      <c r="DU403" s="197"/>
      <c r="DV403" s="402"/>
      <c r="DW403" s="669" t="b">
        <f t="shared" si="385"/>
        <v>1</v>
      </c>
      <c r="DX403" s="663" t="b">
        <f t="shared" si="386"/>
        <v>1</v>
      </c>
      <c r="DY403" s="666" t="b">
        <f t="shared" si="387"/>
        <v>1</v>
      </c>
      <c r="DZ403" s="663" t="b">
        <f t="shared" si="388"/>
        <v>1</v>
      </c>
      <c r="EA403" s="663" t="b">
        <f t="shared" si="389"/>
        <v>1</v>
      </c>
      <c r="EB403" s="666" t="b">
        <f t="shared" si="390"/>
        <v>1</v>
      </c>
      <c r="EC403" s="663" t="b">
        <f t="shared" si="391"/>
        <v>1</v>
      </c>
      <c r="ED403" s="663" t="b">
        <f t="shared" si="357"/>
        <v>1</v>
      </c>
      <c r="EE403" s="666" t="b">
        <f t="shared" si="392"/>
        <v>1</v>
      </c>
      <c r="EF403" s="665" t="b">
        <f t="shared" si="393"/>
        <v>0</v>
      </c>
      <c r="EG403" s="663" t="b">
        <f t="shared" si="394"/>
        <v>0</v>
      </c>
      <c r="EH403" s="666" t="b">
        <f t="shared" si="395"/>
        <v>1</v>
      </c>
      <c r="EI403" s="663" t="b">
        <f t="shared" si="396"/>
        <v>0</v>
      </c>
      <c r="EJ403" s="663" t="b">
        <f t="shared" si="397"/>
        <v>0</v>
      </c>
      <c r="EK403" s="666" t="b">
        <f t="shared" si="398"/>
        <v>1</v>
      </c>
      <c r="EL403" s="663" t="b">
        <f t="shared" si="399"/>
        <v>0</v>
      </c>
      <c r="EM403" s="663" t="b">
        <f t="shared" si="358"/>
        <v>0</v>
      </c>
      <c r="EN403" s="666" t="b">
        <f t="shared" si="400"/>
        <v>1</v>
      </c>
      <c r="EO403" s="403"/>
    </row>
    <row r="404" spans="1:145" s="401" customFormat="1">
      <c r="A404" s="851" t="s">
        <v>363</v>
      </c>
      <c r="B404" s="852" t="s">
        <v>1156</v>
      </c>
      <c r="C404" s="203">
        <v>207661</v>
      </c>
      <c r="D404" s="500">
        <v>6</v>
      </c>
      <c r="E404" s="835">
        <v>1290</v>
      </c>
      <c r="F404" s="835">
        <v>1295</v>
      </c>
      <c r="G404" s="835">
        <v>1287</v>
      </c>
      <c r="H404" s="835">
        <v>1431</v>
      </c>
      <c r="I404" s="836">
        <v>1425</v>
      </c>
      <c r="J404" s="836">
        <v>1411</v>
      </c>
      <c r="K404" s="419">
        <v>1329</v>
      </c>
      <c r="L404" s="853">
        <v>0</v>
      </c>
      <c r="M404" s="835">
        <v>10</v>
      </c>
      <c r="N404" s="835">
        <v>0</v>
      </c>
      <c r="O404" s="834">
        <v>35</v>
      </c>
      <c r="P404" s="834">
        <v>33</v>
      </c>
      <c r="Q404" s="835">
        <v>49</v>
      </c>
      <c r="R404" s="835">
        <v>67</v>
      </c>
      <c r="S404" s="835">
        <v>132</v>
      </c>
      <c r="T404" s="835">
        <v>148</v>
      </c>
      <c r="U404" s="835">
        <v>181</v>
      </c>
      <c r="V404" s="836">
        <v>243</v>
      </c>
      <c r="W404" s="419">
        <v>154</v>
      </c>
      <c r="X404" s="416"/>
      <c r="Y404" s="416"/>
      <c r="Z404" s="416"/>
      <c r="AA404" s="448"/>
      <c r="AB404" s="448"/>
      <c r="AC404" s="416"/>
      <c r="AD404" s="416"/>
      <c r="AE404" s="416"/>
      <c r="AF404" s="416"/>
      <c r="AG404" s="416"/>
      <c r="AH404" s="417"/>
      <c r="AI404" s="419"/>
      <c r="AJ404" s="420" t="str">
        <f t="shared" si="370"/>
        <v xml:space="preserve"> </v>
      </c>
      <c r="AK404" s="421">
        <f t="shared" si="371"/>
        <v>10</v>
      </c>
      <c r="AL404" s="421" t="str">
        <f t="shared" si="372"/>
        <v xml:space="preserve"> </v>
      </c>
      <c r="AM404" s="421">
        <f t="shared" si="373"/>
        <v>35</v>
      </c>
      <c r="AN404" s="421">
        <f t="shared" si="374"/>
        <v>33</v>
      </c>
      <c r="AO404" s="421">
        <f t="shared" si="375"/>
        <v>49</v>
      </c>
      <c r="AP404" s="421">
        <f t="shared" si="376"/>
        <v>67</v>
      </c>
      <c r="AQ404" s="421">
        <f t="shared" si="377"/>
        <v>132</v>
      </c>
      <c r="AR404" s="421">
        <f t="shared" si="378"/>
        <v>148</v>
      </c>
      <c r="AS404" s="421">
        <f t="shared" si="379"/>
        <v>181</v>
      </c>
      <c r="AT404" s="421">
        <f t="shared" si="380"/>
        <v>243</v>
      </c>
      <c r="AU404" s="422">
        <f t="shared" si="381"/>
        <v>154</v>
      </c>
      <c r="AV404" s="857">
        <v>106</v>
      </c>
      <c r="AW404" s="836">
        <v>116</v>
      </c>
      <c r="AX404" s="419">
        <v>84</v>
      </c>
      <c r="AY404" s="857">
        <v>19</v>
      </c>
      <c r="AZ404" s="836">
        <v>31</v>
      </c>
      <c r="BA404" s="419">
        <v>21</v>
      </c>
      <c r="BB404" s="420">
        <f t="shared" si="382"/>
        <v>56</v>
      </c>
      <c r="BC404" s="421">
        <f t="shared" si="383"/>
        <v>96</v>
      </c>
      <c r="BD404" s="422">
        <f t="shared" si="384"/>
        <v>49</v>
      </c>
      <c r="BE404" s="857">
        <v>4</v>
      </c>
      <c r="BF404" s="836">
        <v>11</v>
      </c>
      <c r="BG404" s="419">
        <v>8</v>
      </c>
      <c r="BH404" s="857">
        <v>2</v>
      </c>
      <c r="BI404" s="836">
        <v>7</v>
      </c>
      <c r="BJ404" s="419">
        <v>4</v>
      </c>
      <c r="BK404" s="857">
        <v>11</v>
      </c>
      <c r="BL404" s="836">
        <v>17</v>
      </c>
      <c r="BM404" s="419">
        <v>19</v>
      </c>
      <c r="BN404" s="426">
        <f t="shared" si="351"/>
        <v>16</v>
      </c>
      <c r="BO404" s="427">
        <f t="shared" si="352"/>
        <v>14</v>
      </c>
      <c r="BP404" s="428">
        <f t="shared" si="353"/>
        <v>36</v>
      </c>
      <c r="BQ404" s="857">
        <v>0</v>
      </c>
      <c r="BR404" s="836">
        <v>0</v>
      </c>
      <c r="BS404" s="419">
        <v>0</v>
      </c>
      <c r="BT404" s="853">
        <v>1295</v>
      </c>
      <c r="BU404" s="835">
        <v>1287</v>
      </c>
      <c r="BV404" s="835">
        <v>1431</v>
      </c>
      <c r="BW404" s="836">
        <v>1425</v>
      </c>
      <c r="BX404" s="836">
        <v>1411</v>
      </c>
      <c r="BY404" s="419">
        <v>1329</v>
      </c>
      <c r="BZ404" s="859">
        <v>438</v>
      </c>
      <c r="CA404" s="837">
        <v>499</v>
      </c>
      <c r="CB404" s="837">
        <v>485</v>
      </c>
      <c r="CC404" s="837">
        <v>463</v>
      </c>
      <c r="CD404" s="837">
        <v>515</v>
      </c>
      <c r="CE404" s="837">
        <v>390</v>
      </c>
      <c r="CF404" s="836">
        <v>385</v>
      </c>
      <c r="CG404" s="419">
        <v>416</v>
      </c>
      <c r="CH404" s="177"/>
      <c r="CI404" s="177"/>
      <c r="CJ404" s="177"/>
      <c r="CK404" s="177"/>
      <c r="CL404" s="177"/>
      <c r="CM404" s="177"/>
      <c r="CN404" s="417"/>
      <c r="CO404" s="419"/>
      <c r="CP404" s="421">
        <f t="shared" si="359"/>
        <v>438</v>
      </c>
      <c r="CQ404" s="421">
        <f t="shared" si="360"/>
        <v>499</v>
      </c>
      <c r="CR404" s="421">
        <f t="shared" si="361"/>
        <v>485</v>
      </c>
      <c r="CS404" s="421">
        <f t="shared" si="362"/>
        <v>463</v>
      </c>
      <c r="CT404" s="421">
        <f t="shared" si="363"/>
        <v>515</v>
      </c>
      <c r="CU404" s="421">
        <f t="shared" si="364"/>
        <v>390</v>
      </c>
      <c r="CV404" s="421">
        <f t="shared" si="365"/>
        <v>385</v>
      </c>
      <c r="CW404" s="429">
        <f t="shared" si="366"/>
        <v>416</v>
      </c>
      <c r="CX404" s="837">
        <v>187</v>
      </c>
      <c r="CY404" s="836">
        <v>163</v>
      </c>
      <c r="CZ404" s="419">
        <v>181</v>
      </c>
      <c r="DA404" s="837">
        <v>42</v>
      </c>
      <c r="DB404" s="836">
        <v>38</v>
      </c>
      <c r="DC404" s="419">
        <v>62</v>
      </c>
      <c r="DD404" s="430">
        <f t="shared" si="367"/>
        <v>161</v>
      </c>
      <c r="DE404" s="431">
        <f t="shared" si="368"/>
        <v>184</v>
      </c>
      <c r="DF404" s="428">
        <f t="shared" si="369"/>
        <v>173</v>
      </c>
      <c r="DG404" s="837">
        <v>28</v>
      </c>
      <c r="DH404" s="836">
        <v>23</v>
      </c>
      <c r="DI404" s="419">
        <v>23</v>
      </c>
      <c r="DJ404" s="837">
        <v>89</v>
      </c>
      <c r="DK404" s="836">
        <v>99</v>
      </c>
      <c r="DL404" s="419">
        <v>76</v>
      </c>
      <c r="DM404" s="837">
        <v>101</v>
      </c>
      <c r="DN404" s="836">
        <v>99</v>
      </c>
      <c r="DO404" s="419">
        <v>89</v>
      </c>
      <c r="DP404" s="430">
        <f t="shared" si="354"/>
        <v>245</v>
      </c>
      <c r="DQ404" s="431">
        <f t="shared" si="355"/>
        <v>294</v>
      </c>
      <c r="DR404" s="428">
        <f t="shared" si="356"/>
        <v>202</v>
      </c>
      <c r="DS404" s="859">
        <v>77</v>
      </c>
      <c r="DT404" s="836">
        <v>74</v>
      </c>
      <c r="DU404" s="197">
        <v>59</v>
      </c>
      <c r="DV404" s="402"/>
      <c r="DW404" s="669" t="b">
        <f t="shared" si="385"/>
        <v>1</v>
      </c>
      <c r="DX404" s="663" t="b">
        <f t="shared" si="386"/>
        <v>1</v>
      </c>
      <c r="DY404" s="666" t="b">
        <f t="shared" si="387"/>
        <v>1</v>
      </c>
      <c r="DZ404" s="663" t="b">
        <f t="shared" si="388"/>
        <v>1</v>
      </c>
      <c r="EA404" s="663" t="b">
        <f t="shared" si="389"/>
        <v>1</v>
      </c>
      <c r="EB404" s="666" t="b">
        <f t="shared" si="390"/>
        <v>1</v>
      </c>
      <c r="EC404" s="663" t="b">
        <f t="shared" si="391"/>
        <v>0</v>
      </c>
      <c r="ED404" s="663" t="b">
        <f t="shared" si="357"/>
        <v>0</v>
      </c>
      <c r="EE404" s="666" t="b">
        <f t="shared" si="392"/>
        <v>1</v>
      </c>
      <c r="EF404" s="665" t="b">
        <f t="shared" si="393"/>
        <v>1</v>
      </c>
      <c r="EG404" s="663" t="b">
        <f t="shared" si="394"/>
        <v>1</v>
      </c>
      <c r="EH404" s="666" t="b">
        <f t="shared" si="395"/>
        <v>1</v>
      </c>
      <c r="EI404" s="663" t="b">
        <f t="shared" si="396"/>
        <v>1</v>
      </c>
      <c r="EJ404" s="663" t="b">
        <f t="shared" si="397"/>
        <v>1</v>
      </c>
      <c r="EK404" s="666" t="b">
        <f t="shared" si="398"/>
        <v>1</v>
      </c>
      <c r="EL404" s="663" t="b">
        <f t="shared" si="399"/>
        <v>1</v>
      </c>
      <c r="EM404" s="663" t="b">
        <f t="shared" si="358"/>
        <v>1</v>
      </c>
      <c r="EN404" s="666" t="b">
        <f t="shared" si="400"/>
        <v>1</v>
      </c>
      <c r="EO404" s="403"/>
    </row>
    <row r="405" spans="1:145" s="401" customFormat="1">
      <c r="A405" s="850" t="s">
        <v>363</v>
      </c>
      <c r="B405" s="490" t="s">
        <v>1157</v>
      </c>
      <c r="C405" s="489">
        <v>207722</v>
      </c>
      <c r="D405" s="491">
        <v>6</v>
      </c>
      <c r="E405" s="835">
        <v>438</v>
      </c>
      <c r="F405" s="835">
        <v>426</v>
      </c>
      <c r="G405" s="835">
        <v>423</v>
      </c>
      <c r="H405" s="835">
        <v>351</v>
      </c>
      <c r="I405" s="836">
        <v>366</v>
      </c>
      <c r="J405" s="836">
        <v>338</v>
      </c>
      <c r="K405" s="419">
        <v>347</v>
      </c>
      <c r="L405" s="853">
        <v>218</v>
      </c>
      <c r="M405" s="835">
        <v>275</v>
      </c>
      <c r="N405" s="835">
        <v>261</v>
      </c>
      <c r="O405" s="834">
        <v>207</v>
      </c>
      <c r="P405" s="834">
        <v>223</v>
      </c>
      <c r="Q405" s="835">
        <v>275</v>
      </c>
      <c r="R405" s="835">
        <v>283</v>
      </c>
      <c r="S405" s="835">
        <v>246</v>
      </c>
      <c r="T405" s="835">
        <v>179</v>
      </c>
      <c r="U405" s="835">
        <v>217</v>
      </c>
      <c r="V405" s="836">
        <v>197</v>
      </c>
      <c r="W405" s="419">
        <v>216</v>
      </c>
      <c r="X405" s="416"/>
      <c r="Y405" s="416"/>
      <c r="Z405" s="416"/>
      <c r="AA405" s="448"/>
      <c r="AB405" s="448"/>
      <c r="AC405" s="416"/>
      <c r="AD405" s="416"/>
      <c r="AE405" s="416"/>
      <c r="AF405" s="416"/>
      <c r="AG405" s="416"/>
      <c r="AH405" s="417"/>
      <c r="AI405" s="419"/>
      <c r="AJ405" s="420">
        <f t="shared" si="370"/>
        <v>218</v>
      </c>
      <c r="AK405" s="421">
        <f t="shared" si="371"/>
        <v>275</v>
      </c>
      <c r="AL405" s="421">
        <f t="shared" si="372"/>
        <v>261</v>
      </c>
      <c r="AM405" s="421">
        <f t="shared" si="373"/>
        <v>207</v>
      </c>
      <c r="AN405" s="421">
        <f t="shared" si="374"/>
        <v>223</v>
      </c>
      <c r="AO405" s="421">
        <f t="shared" si="375"/>
        <v>275</v>
      </c>
      <c r="AP405" s="421">
        <f t="shared" si="376"/>
        <v>283</v>
      </c>
      <c r="AQ405" s="421">
        <f t="shared" si="377"/>
        <v>246</v>
      </c>
      <c r="AR405" s="421">
        <f t="shared" si="378"/>
        <v>179</v>
      </c>
      <c r="AS405" s="421">
        <f t="shared" si="379"/>
        <v>217</v>
      </c>
      <c r="AT405" s="421">
        <f t="shared" si="380"/>
        <v>197</v>
      </c>
      <c r="AU405" s="422">
        <f t="shared" si="381"/>
        <v>216</v>
      </c>
      <c r="AV405" s="857">
        <v>135</v>
      </c>
      <c r="AW405" s="836">
        <v>123</v>
      </c>
      <c r="AX405" s="419">
        <v>141</v>
      </c>
      <c r="AY405" s="857">
        <v>20</v>
      </c>
      <c r="AZ405" s="836">
        <v>27</v>
      </c>
      <c r="BA405" s="419">
        <v>28</v>
      </c>
      <c r="BB405" s="420">
        <f t="shared" si="382"/>
        <v>62</v>
      </c>
      <c r="BC405" s="421">
        <f t="shared" si="383"/>
        <v>47</v>
      </c>
      <c r="BD405" s="422">
        <f t="shared" si="384"/>
        <v>47</v>
      </c>
      <c r="BE405" s="857">
        <v>51</v>
      </c>
      <c r="BF405" s="836">
        <v>82</v>
      </c>
      <c r="BG405" s="419">
        <v>82</v>
      </c>
      <c r="BH405" s="857">
        <v>9</v>
      </c>
      <c r="BI405" s="836">
        <v>10</v>
      </c>
      <c r="BJ405" s="419">
        <v>9</v>
      </c>
      <c r="BK405" s="857">
        <v>83</v>
      </c>
      <c r="BL405" s="836">
        <v>81</v>
      </c>
      <c r="BM405" s="419">
        <v>95</v>
      </c>
      <c r="BN405" s="426">
        <f t="shared" si="351"/>
        <v>80</v>
      </c>
      <c r="BO405" s="427">
        <f t="shared" si="352"/>
        <v>102</v>
      </c>
      <c r="BP405" s="428">
        <f t="shared" si="353"/>
        <v>97</v>
      </c>
      <c r="BQ405" s="857">
        <v>76</v>
      </c>
      <c r="BR405" s="836">
        <v>100</v>
      </c>
      <c r="BS405" s="419">
        <v>86</v>
      </c>
      <c r="BT405" s="198"/>
      <c r="BU405" s="177"/>
      <c r="BV405" s="177"/>
      <c r="BW405" s="417"/>
      <c r="BX405" s="417"/>
      <c r="BY405" s="419"/>
      <c r="BZ405" s="860"/>
      <c r="CA405" s="861"/>
      <c r="CB405" s="861"/>
      <c r="CC405" s="861"/>
      <c r="CD405" s="861"/>
      <c r="CE405" s="861"/>
      <c r="CF405" s="549"/>
      <c r="CG405" s="419"/>
      <c r="CH405" s="177"/>
      <c r="CI405" s="177"/>
      <c r="CJ405" s="177"/>
      <c r="CK405" s="177"/>
      <c r="CL405" s="177"/>
      <c r="CM405" s="177"/>
      <c r="CN405" s="417"/>
      <c r="CO405" s="419"/>
      <c r="CP405" s="421" t="str">
        <f t="shared" si="359"/>
        <v/>
      </c>
      <c r="CQ405" s="421" t="str">
        <f t="shared" si="360"/>
        <v/>
      </c>
      <c r="CR405" s="421" t="str">
        <f t="shared" si="361"/>
        <v/>
      </c>
      <c r="CS405" s="421" t="str">
        <f t="shared" si="362"/>
        <v/>
      </c>
      <c r="CT405" s="421" t="str">
        <f t="shared" si="363"/>
        <v/>
      </c>
      <c r="CU405" s="421" t="str">
        <f t="shared" si="364"/>
        <v/>
      </c>
      <c r="CV405" s="421" t="str">
        <f t="shared" si="365"/>
        <v/>
      </c>
      <c r="CW405" s="429" t="str">
        <f t="shared" si="366"/>
        <v/>
      </c>
      <c r="CX405" s="861"/>
      <c r="CY405" s="549"/>
      <c r="CZ405" s="419"/>
      <c r="DA405" s="861"/>
      <c r="DB405" s="549"/>
      <c r="DC405" s="419"/>
      <c r="DD405" s="430" t="str">
        <f t="shared" si="367"/>
        <v/>
      </c>
      <c r="DE405" s="431" t="str">
        <f t="shared" si="368"/>
        <v/>
      </c>
      <c r="DF405" s="428" t="str">
        <f t="shared" si="369"/>
        <v/>
      </c>
      <c r="DG405" s="861"/>
      <c r="DH405" s="549"/>
      <c r="DI405" s="419"/>
      <c r="DJ405" s="861"/>
      <c r="DK405" s="549"/>
      <c r="DL405" s="419"/>
      <c r="DM405" s="861"/>
      <c r="DN405" s="549"/>
      <c r="DO405" s="419"/>
      <c r="DP405" s="430" t="str">
        <f t="shared" si="354"/>
        <v/>
      </c>
      <c r="DQ405" s="431" t="str">
        <f t="shared" si="355"/>
        <v/>
      </c>
      <c r="DR405" s="428" t="str">
        <f t="shared" si="356"/>
        <v/>
      </c>
      <c r="DS405" s="860"/>
      <c r="DT405" s="549"/>
      <c r="DU405" s="197"/>
      <c r="DV405" s="402"/>
      <c r="DW405" s="669" t="b">
        <f t="shared" si="385"/>
        <v>1</v>
      </c>
      <c r="DX405" s="663" t="b">
        <f t="shared" si="386"/>
        <v>1</v>
      </c>
      <c r="DY405" s="666" t="b">
        <f t="shared" si="387"/>
        <v>1</v>
      </c>
      <c r="DZ405" s="663" t="b">
        <f t="shared" si="388"/>
        <v>1</v>
      </c>
      <c r="EA405" s="663" t="b">
        <f t="shared" si="389"/>
        <v>1</v>
      </c>
      <c r="EB405" s="666" t="b">
        <f t="shared" si="390"/>
        <v>1</v>
      </c>
      <c r="EC405" s="663" t="b">
        <f t="shared" si="391"/>
        <v>1</v>
      </c>
      <c r="ED405" s="663" t="b">
        <f t="shared" si="357"/>
        <v>1</v>
      </c>
      <c r="EE405" s="666" t="b">
        <f t="shared" si="392"/>
        <v>1</v>
      </c>
      <c r="EF405" s="665" t="b">
        <f t="shared" si="393"/>
        <v>0</v>
      </c>
      <c r="EG405" s="663" t="b">
        <f t="shared" si="394"/>
        <v>0</v>
      </c>
      <c r="EH405" s="666" t="b">
        <f t="shared" si="395"/>
        <v>1</v>
      </c>
      <c r="EI405" s="663" t="b">
        <f t="shared" si="396"/>
        <v>0</v>
      </c>
      <c r="EJ405" s="663" t="b">
        <f t="shared" si="397"/>
        <v>0</v>
      </c>
      <c r="EK405" s="666" t="b">
        <f t="shared" si="398"/>
        <v>1</v>
      </c>
      <c r="EL405" s="663" t="b">
        <f t="shared" si="399"/>
        <v>0</v>
      </c>
      <c r="EM405" s="663" t="b">
        <f t="shared" si="358"/>
        <v>0</v>
      </c>
      <c r="EN405" s="666" t="b">
        <f t="shared" si="400"/>
        <v>1</v>
      </c>
      <c r="EO405" s="403"/>
    </row>
    <row r="406" spans="1:145" s="401" customFormat="1">
      <c r="A406" s="851" t="s">
        <v>363</v>
      </c>
      <c r="B406" s="490" t="s">
        <v>1158</v>
      </c>
      <c r="C406" s="489">
        <v>207564</v>
      </c>
      <c r="D406" s="491">
        <v>7</v>
      </c>
      <c r="E406" s="835">
        <v>1523</v>
      </c>
      <c r="F406" s="835">
        <v>1444</v>
      </c>
      <c r="G406" s="835">
        <v>1303</v>
      </c>
      <c r="H406" s="835">
        <v>1369</v>
      </c>
      <c r="I406" s="836">
        <v>1750</v>
      </c>
      <c r="J406" s="836">
        <v>1766</v>
      </c>
      <c r="K406" s="419">
        <v>1904</v>
      </c>
      <c r="L406" s="853">
        <v>0</v>
      </c>
      <c r="M406" s="835">
        <v>93</v>
      </c>
      <c r="N406" s="835">
        <v>116</v>
      </c>
      <c r="O406" s="834">
        <v>119</v>
      </c>
      <c r="P406" s="834">
        <v>112</v>
      </c>
      <c r="Q406" s="835">
        <v>90</v>
      </c>
      <c r="R406" s="835">
        <v>134</v>
      </c>
      <c r="S406" s="835">
        <v>106</v>
      </c>
      <c r="T406" s="835">
        <v>104</v>
      </c>
      <c r="U406" s="835">
        <v>91</v>
      </c>
      <c r="V406" s="836">
        <v>127</v>
      </c>
      <c r="W406" s="419">
        <v>118</v>
      </c>
      <c r="X406" s="416"/>
      <c r="Y406" s="416"/>
      <c r="Z406" s="416"/>
      <c r="AA406" s="448"/>
      <c r="AB406" s="448"/>
      <c r="AC406" s="416"/>
      <c r="AD406" s="416"/>
      <c r="AE406" s="416"/>
      <c r="AF406" s="416"/>
      <c r="AG406" s="416"/>
      <c r="AH406" s="417"/>
      <c r="AI406" s="419"/>
      <c r="AJ406" s="420" t="str">
        <f t="shared" si="370"/>
        <v xml:space="preserve"> </v>
      </c>
      <c r="AK406" s="421">
        <f t="shared" si="371"/>
        <v>93</v>
      </c>
      <c r="AL406" s="421">
        <f t="shared" si="372"/>
        <v>116</v>
      </c>
      <c r="AM406" s="421">
        <f t="shared" si="373"/>
        <v>119</v>
      </c>
      <c r="AN406" s="421">
        <f t="shared" si="374"/>
        <v>112</v>
      </c>
      <c r="AO406" s="421">
        <f t="shared" si="375"/>
        <v>90</v>
      </c>
      <c r="AP406" s="421">
        <f t="shared" si="376"/>
        <v>134</v>
      </c>
      <c r="AQ406" s="421">
        <f t="shared" si="377"/>
        <v>106</v>
      </c>
      <c r="AR406" s="421">
        <f t="shared" si="378"/>
        <v>104</v>
      </c>
      <c r="AS406" s="421">
        <f t="shared" si="379"/>
        <v>91</v>
      </c>
      <c r="AT406" s="421">
        <f t="shared" si="380"/>
        <v>127</v>
      </c>
      <c r="AU406" s="422">
        <f t="shared" si="381"/>
        <v>118</v>
      </c>
      <c r="AV406" s="857">
        <v>39</v>
      </c>
      <c r="AW406" s="836">
        <v>46</v>
      </c>
      <c r="AX406" s="419">
        <v>56</v>
      </c>
      <c r="AY406" s="857">
        <v>9</v>
      </c>
      <c r="AZ406" s="836">
        <v>9</v>
      </c>
      <c r="BA406" s="419">
        <v>8</v>
      </c>
      <c r="BB406" s="420">
        <f t="shared" si="382"/>
        <v>43</v>
      </c>
      <c r="BC406" s="421">
        <f t="shared" si="383"/>
        <v>72</v>
      </c>
      <c r="BD406" s="422">
        <f t="shared" si="384"/>
        <v>54</v>
      </c>
      <c r="BE406" s="857"/>
      <c r="BF406" s="836"/>
      <c r="BG406" s="419"/>
      <c r="BH406" s="857">
        <v>4</v>
      </c>
      <c r="BI406" s="836">
        <v>0</v>
      </c>
      <c r="BJ406" s="419">
        <v>5</v>
      </c>
      <c r="BK406" s="857">
        <v>35</v>
      </c>
      <c r="BL406" s="836">
        <v>34</v>
      </c>
      <c r="BM406" s="419">
        <v>32</v>
      </c>
      <c r="BN406" s="426">
        <f t="shared" si="351"/>
        <v>73</v>
      </c>
      <c r="BO406" s="427">
        <f t="shared" si="352"/>
        <v>56</v>
      </c>
      <c r="BP406" s="428">
        <f t="shared" si="353"/>
        <v>97</v>
      </c>
      <c r="BQ406" s="857">
        <v>0</v>
      </c>
      <c r="BR406" s="836">
        <v>0</v>
      </c>
      <c r="BS406" s="419">
        <v>1</v>
      </c>
      <c r="BT406" s="835">
        <v>1444</v>
      </c>
      <c r="BU406" s="835">
        <v>1303</v>
      </c>
      <c r="BV406" s="835">
        <v>1369</v>
      </c>
      <c r="BW406" s="836">
        <v>1750</v>
      </c>
      <c r="BX406" s="836">
        <v>1766</v>
      </c>
      <c r="BY406" s="419">
        <v>1904</v>
      </c>
      <c r="BZ406" s="859">
        <v>570</v>
      </c>
      <c r="CA406" s="837">
        <v>618</v>
      </c>
      <c r="CB406" s="837">
        <v>622</v>
      </c>
      <c r="CC406" s="837">
        <v>591</v>
      </c>
      <c r="CD406" s="837">
        <v>597</v>
      </c>
      <c r="CE406" s="837">
        <v>538</v>
      </c>
      <c r="CF406" s="836">
        <v>522</v>
      </c>
      <c r="CG406" s="419">
        <v>530</v>
      </c>
      <c r="CH406" s="177"/>
      <c r="CI406" s="177"/>
      <c r="CJ406" s="177"/>
      <c r="CK406" s="177"/>
      <c r="CL406" s="177"/>
      <c r="CM406" s="177"/>
      <c r="CN406" s="417"/>
      <c r="CO406" s="419"/>
      <c r="CP406" s="421">
        <f t="shared" si="359"/>
        <v>570</v>
      </c>
      <c r="CQ406" s="421">
        <f t="shared" si="360"/>
        <v>618</v>
      </c>
      <c r="CR406" s="421">
        <f t="shared" si="361"/>
        <v>622</v>
      </c>
      <c r="CS406" s="421">
        <f t="shared" si="362"/>
        <v>591</v>
      </c>
      <c r="CT406" s="421">
        <f t="shared" si="363"/>
        <v>597</v>
      </c>
      <c r="CU406" s="421">
        <f t="shared" si="364"/>
        <v>538</v>
      </c>
      <c r="CV406" s="421">
        <f t="shared" si="365"/>
        <v>522</v>
      </c>
      <c r="CW406" s="429">
        <f t="shared" si="366"/>
        <v>530</v>
      </c>
      <c r="CX406" s="837">
        <v>316</v>
      </c>
      <c r="CY406" s="836">
        <v>286</v>
      </c>
      <c r="CZ406" s="419">
        <v>331</v>
      </c>
      <c r="DA406" s="837">
        <v>30</v>
      </c>
      <c r="DB406" s="836">
        <v>23</v>
      </c>
      <c r="DC406" s="419">
        <v>26</v>
      </c>
      <c r="DD406" s="430">
        <f t="shared" si="367"/>
        <v>192</v>
      </c>
      <c r="DE406" s="431">
        <f t="shared" si="368"/>
        <v>213</v>
      </c>
      <c r="DF406" s="428">
        <f t="shared" si="369"/>
        <v>173</v>
      </c>
      <c r="DG406" s="837">
        <v>198</v>
      </c>
      <c r="DH406" s="836">
        <v>198</v>
      </c>
      <c r="DI406" s="419">
        <v>197</v>
      </c>
      <c r="DJ406" s="837">
        <v>13</v>
      </c>
      <c r="DK406" s="836">
        <v>25</v>
      </c>
      <c r="DL406" s="419">
        <v>31</v>
      </c>
      <c r="DM406" s="837">
        <v>62</v>
      </c>
      <c r="DN406" s="836">
        <v>64</v>
      </c>
      <c r="DO406" s="419">
        <v>67</v>
      </c>
      <c r="DP406" s="430">
        <f t="shared" si="354"/>
        <v>318</v>
      </c>
      <c r="DQ406" s="431">
        <f t="shared" si="355"/>
        <v>310</v>
      </c>
      <c r="DR406" s="428">
        <f t="shared" si="356"/>
        <v>243</v>
      </c>
      <c r="DS406" s="859">
        <v>230</v>
      </c>
      <c r="DT406" s="836">
        <v>215</v>
      </c>
      <c r="DU406" s="197">
        <v>217</v>
      </c>
      <c r="DV406" s="402"/>
      <c r="DW406" s="669" t="b">
        <f t="shared" si="385"/>
        <v>1</v>
      </c>
      <c r="DX406" s="663" t="b">
        <f t="shared" si="386"/>
        <v>1</v>
      </c>
      <c r="DY406" s="666" t="b">
        <f t="shared" si="387"/>
        <v>1</v>
      </c>
      <c r="DZ406" s="663" t="b">
        <f t="shared" si="388"/>
        <v>1</v>
      </c>
      <c r="EA406" s="663" t="b">
        <f t="shared" si="389"/>
        <v>0</v>
      </c>
      <c r="EB406" s="666" t="b">
        <f t="shared" si="390"/>
        <v>0</v>
      </c>
      <c r="EC406" s="663" t="b">
        <f t="shared" si="391"/>
        <v>1</v>
      </c>
      <c r="ED406" s="663" t="b">
        <f t="shared" si="357"/>
        <v>1</v>
      </c>
      <c r="EE406" s="666" t="b">
        <f t="shared" si="392"/>
        <v>1</v>
      </c>
      <c r="EF406" s="665" t="b">
        <f t="shared" si="393"/>
        <v>1</v>
      </c>
      <c r="EG406" s="663" t="b">
        <f t="shared" si="394"/>
        <v>1</v>
      </c>
      <c r="EH406" s="666" t="b">
        <f t="shared" si="395"/>
        <v>1</v>
      </c>
      <c r="EI406" s="663" t="b">
        <f t="shared" si="396"/>
        <v>1</v>
      </c>
      <c r="EJ406" s="663" t="b">
        <f t="shared" si="397"/>
        <v>1</v>
      </c>
      <c r="EK406" s="666" t="b">
        <f t="shared" si="398"/>
        <v>1</v>
      </c>
      <c r="EL406" s="663" t="b">
        <f t="shared" si="399"/>
        <v>1</v>
      </c>
      <c r="EM406" s="663" t="b">
        <f t="shared" si="358"/>
        <v>1</v>
      </c>
      <c r="EN406" s="666" t="b">
        <f t="shared" si="400"/>
        <v>1</v>
      </c>
      <c r="EO406" s="403"/>
    </row>
    <row r="407" spans="1:145" s="401" customFormat="1">
      <c r="A407" s="850" t="s">
        <v>363</v>
      </c>
      <c r="B407" s="226" t="s">
        <v>1159</v>
      </c>
      <c r="C407" s="489">
        <v>207449</v>
      </c>
      <c r="D407" s="491">
        <v>8</v>
      </c>
      <c r="E407" s="416"/>
      <c r="F407" s="416"/>
      <c r="G407" s="416"/>
      <c r="H407" s="416"/>
      <c r="I407" s="417"/>
      <c r="J407" s="417"/>
      <c r="K407" s="419"/>
      <c r="L407" s="855"/>
      <c r="M407" s="854"/>
      <c r="N407" s="854"/>
      <c r="O407" s="856"/>
      <c r="P407" s="856"/>
      <c r="Q407" s="854"/>
      <c r="R407" s="854"/>
      <c r="S407" s="854"/>
      <c r="T407" s="854"/>
      <c r="U407" s="854"/>
      <c r="V407" s="549"/>
      <c r="W407" s="419"/>
      <c r="X407" s="416"/>
      <c r="Y407" s="416"/>
      <c r="Z407" s="416"/>
      <c r="AA407" s="448"/>
      <c r="AB407" s="448"/>
      <c r="AC407" s="416"/>
      <c r="AD407" s="416"/>
      <c r="AE407" s="416"/>
      <c r="AF407" s="416"/>
      <c r="AG407" s="416"/>
      <c r="AH407" s="417"/>
      <c r="AI407" s="419"/>
      <c r="AJ407" s="420" t="str">
        <f t="shared" si="370"/>
        <v xml:space="preserve"> </v>
      </c>
      <c r="AK407" s="421" t="str">
        <f t="shared" si="371"/>
        <v xml:space="preserve"> </v>
      </c>
      <c r="AL407" s="421" t="str">
        <f t="shared" si="372"/>
        <v xml:space="preserve"> </v>
      </c>
      <c r="AM407" s="421" t="str">
        <f t="shared" si="373"/>
        <v xml:space="preserve"> </v>
      </c>
      <c r="AN407" s="421" t="str">
        <f t="shared" si="374"/>
        <v xml:space="preserve"> </v>
      </c>
      <c r="AO407" s="421" t="str">
        <f t="shared" si="375"/>
        <v xml:space="preserve"> </v>
      </c>
      <c r="AP407" s="421" t="str">
        <f t="shared" si="376"/>
        <v xml:space="preserve"> </v>
      </c>
      <c r="AQ407" s="421" t="str">
        <f t="shared" si="377"/>
        <v xml:space="preserve"> </v>
      </c>
      <c r="AR407" s="421" t="str">
        <f t="shared" si="378"/>
        <v xml:space="preserve"> </v>
      </c>
      <c r="AS407" s="421" t="str">
        <f t="shared" si="379"/>
        <v xml:space="preserve"> </v>
      </c>
      <c r="AT407" s="421" t="str">
        <f t="shared" si="380"/>
        <v xml:space="preserve"> </v>
      </c>
      <c r="AU407" s="422" t="str">
        <f t="shared" si="381"/>
        <v xml:space="preserve"> </v>
      </c>
      <c r="AV407" s="423"/>
      <c r="AW407" s="417"/>
      <c r="AX407" s="419"/>
      <c r="AY407" s="423"/>
      <c r="AZ407" s="417"/>
      <c r="BA407" s="419"/>
      <c r="BB407" s="420" t="str">
        <f t="shared" si="382"/>
        <v xml:space="preserve"> </v>
      </c>
      <c r="BC407" s="421" t="str">
        <f t="shared" si="383"/>
        <v xml:space="preserve"> </v>
      </c>
      <c r="BD407" s="422" t="str">
        <f t="shared" si="384"/>
        <v xml:space="preserve"> </v>
      </c>
      <c r="BE407" s="423"/>
      <c r="BF407" s="417"/>
      <c r="BG407" s="419"/>
      <c r="BH407" s="423"/>
      <c r="BI407" s="417"/>
      <c r="BJ407" s="419"/>
      <c r="BK407" s="423"/>
      <c r="BL407" s="417"/>
      <c r="BM407" s="419"/>
      <c r="BN407" s="426" t="str">
        <f t="shared" si="351"/>
        <v/>
      </c>
      <c r="BO407" s="427" t="str">
        <f t="shared" si="352"/>
        <v/>
      </c>
      <c r="BP407" s="428" t="str">
        <f t="shared" si="353"/>
        <v/>
      </c>
      <c r="BQ407" s="423"/>
      <c r="BR407" s="417"/>
      <c r="BS407" s="419"/>
      <c r="BT407" s="858">
        <v>4527</v>
      </c>
      <c r="BU407" s="835">
        <v>4836</v>
      </c>
      <c r="BV407" s="835">
        <v>4909</v>
      </c>
      <c r="BW407" s="836">
        <v>4587</v>
      </c>
      <c r="BX407" s="836">
        <v>4273</v>
      </c>
      <c r="BY407" s="419">
        <v>3768</v>
      </c>
      <c r="BZ407" s="859">
        <v>1258</v>
      </c>
      <c r="CA407" s="837">
        <v>1282</v>
      </c>
      <c r="CB407" s="837">
        <v>1472</v>
      </c>
      <c r="CC407" s="837">
        <v>1674</v>
      </c>
      <c r="CD407" s="837">
        <v>1542</v>
      </c>
      <c r="CE407" s="837">
        <v>1425</v>
      </c>
      <c r="CF407" s="836">
        <v>1145</v>
      </c>
      <c r="CG407" s="419">
        <v>1185</v>
      </c>
      <c r="CH407" s="177"/>
      <c r="CI407" s="177"/>
      <c r="CJ407" s="177"/>
      <c r="CK407" s="177"/>
      <c r="CL407" s="177"/>
      <c r="CM407" s="177"/>
      <c r="CN407" s="417"/>
      <c r="CO407" s="419"/>
      <c r="CP407" s="421">
        <f t="shared" si="359"/>
        <v>1258</v>
      </c>
      <c r="CQ407" s="421">
        <f t="shared" si="360"/>
        <v>1282</v>
      </c>
      <c r="CR407" s="421">
        <f t="shared" si="361"/>
        <v>1472</v>
      </c>
      <c r="CS407" s="421">
        <f t="shared" si="362"/>
        <v>1674</v>
      </c>
      <c r="CT407" s="421">
        <f t="shared" si="363"/>
        <v>1542</v>
      </c>
      <c r="CU407" s="421">
        <f t="shared" si="364"/>
        <v>1425</v>
      </c>
      <c r="CV407" s="421">
        <f t="shared" si="365"/>
        <v>1145</v>
      </c>
      <c r="CW407" s="429">
        <f t="shared" si="366"/>
        <v>1185</v>
      </c>
      <c r="CX407" s="837">
        <v>671</v>
      </c>
      <c r="CY407" s="836">
        <v>546</v>
      </c>
      <c r="CZ407" s="419">
        <v>609</v>
      </c>
      <c r="DA407" s="837">
        <v>112</v>
      </c>
      <c r="DB407" s="836">
        <v>92</v>
      </c>
      <c r="DC407" s="419">
        <v>120</v>
      </c>
      <c r="DD407" s="430">
        <f t="shared" si="367"/>
        <v>642</v>
      </c>
      <c r="DE407" s="431">
        <f t="shared" si="368"/>
        <v>507</v>
      </c>
      <c r="DF407" s="428">
        <f t="shared" si="369"/>
        <v>456</v>
      </c>
      <c r="DG407" s="837">
        <v>154</v>
      </c>
      <c r="DH407" s="836">
        <v>111</v>
      </c>
      <c r="DI407" s="419">
        <v>109</v>
      </c>
      <c r="DJ407" s="837">
        <v>272</v>
      </c>
      <c r="DK407" s="836">
        <v>240</v>
      </c>
      <c r="DL407" s="419">
        <v>236</v>
      </c>
      <c r="DM407" s="837">
        <v>293</v>
      </c>
      <c r="DN407" s="836">
        <v>312</v>
      </c>
      <c r="DO407" s="419">
        <v>241</v>
      </c>
      <c r="DP407" s="430">
        <f t="shared" si="354"/>
        <v>955</v>
      </c>
      <c r="DQ407" s="431">
        <f t="shared" si="355"/>
        <v>879</v>
      </c>
      <c r="DR407" s="428">
        <f t="shared" si="356"/>
        <v>839</v>
      </c>
      <c r="DS407" s="859">
        <v>245</v>
      </c>
      <c r="DT407" s="836">
        <v>209</v>
      </c>
      <c r="DU407" s="197">
        <v>222</v>
      </c>
      <c r="DV407" s="402"/>
      <c r="DW407" s="669" t="b">
        <f t="shared" si="385"/>
        <v>0</v>
      </c>
      <c r="DX407" s="663" t="b">
        <f t="shared" si="386"/>
        <v>0</v>
      </c>
      <c r="DY407" s="666" t="b">
        <f t="shared" si="387"/>
        <v>1</v>
      </c>
      <c r="DZ407" s="663" t="b">
        <f t="shared" si="388"/>
        <v>0</v>
      </c>
      <c r="EA407" s="663" t="b">
        <f t="shared" si="389"/>
        <v>0</v>
      </c>
      <c r="EB407" s="666" t="b">
        <f t="shared" si="390"/>
        <v>1</v>
      </c>
      <c r="EC407" s="663" t="b">
        <f t="shared" si="391"/>
        <v>0</v>
      </c>
      <c r="ED407" s="663" t="b">
        <f t="shared" si="357"/>
        <v>0</v>
      </c>
      <c r="EE407" s="666" t="b">
        <f t="shared" si="392"/>
        <v>1</v>
      </c>
      <c r="EF407" s="665" t="b">
        <f t="shared" si="393"/>
        <v>1</v>
      </c>
      <c r="EG407" s="663" t="b">
        <f t="shared" si="394"/>
        <v>1</v>
      </c>
      <c r="EH407" s="666" t="b">
        <f t="shared" si="395"/>
        <v>1</v>
      </c>
      <c r="EI407" s="663" t="b">
        <f t="shared" si="396"/>
        <v>1</v>
      </c>
      <c r="EJ407" s="663" t="b">
        <f t="shared" si="397"/>
        <v>1</v>
      </c>
      <c r="EK407" s="666" t="b">
        <f t="shared" si="398"/>
        <v>1</v>
      </c>
      <c r="EL407" s="663" t="b">
        <f t="shared" si="399"/>
        <v>1</v>
      </c>
      <c r="EM407" s="663" t="b">
        <f t="shared" si="358"/>
        <v>1</v>
      </c>
      <c r="EN407" s="666" t="b">
        <f t="shared" si="400"/>
        <v>1</v>
      </c>
      <c r="EO407" s="403"/>
    </row>
    <row r="408" spans="1:145" s="401" customFormat="1">
      <c r="A408" s="850" t="s">
        <v>363</v>
      </c>
      <c r="B408" s="490" t="s">
        <v>1160</v>
      </c>
      <c r="C408" s="489">
        <v>207935</v>
      </c>
      <c r="D408" s="491">
        <v>8</v>
      </c>
      <c r="E408" s="416"/>
      <c r="F408" s="416"/>
      <c r="G408" s="416"/>
      <c r="H408" s="416"/>
      <c r="I408" s="417"/>
      <c r="J408" s="417"/>
      <c r="K408" s="419"/>
      <c r="L408" s="855"/>
      <c r="M408" s="854"/>
      <c r="N408" s="854"/>
      <c r="O408" s="856"/>
      <c r="P408" s="856"/>
      <c r="Q408" s="854"/>
      <c r="R408" s="854"/>
      <c r="S408" s="854"/>
      <c r="T408" s="854"/>
      <c r="U408" s="854"/>
      <c r="V408" s="549"/>
      <c r="W408" s="419"/>
      <c r="X408" s="416"/>
      <c r="Y408" s="416"/>
      <c r="Z408" s="416"/>
      <c r="AA408" s="448"/>
      <c r="AB408" s="448"/>
      <c r="AC408" s="416"/>
      <c r="AD408" s="416"/>
      <c r="AE408" s="416"/>
      <c r="AF408" s="416"/>
      <c r="AG408" s="416"/>
      <c r="AH408" s="417"/>
      <c r="AI408" s="419"/>
      <c r="AJ408" s="420" t="str">
        <f t="shared" si="370"/>
        <v xml:space="preserve"> </v>
      </c>
      <c r="AK408" s="421" t="str">
        <f t="shared" si="371"/>
        <v xml:space="preserve"> </v>
      </c>
      <c r="AL408" s="421" t="str">
        <f t="shared" si="372"/>
        <v xml:space="preserve"> </v>
      </c>
      <c r="AM408" s="421" t="str">
        <f t="shared" si="373"/>
        <v xml:space="preserve"> </v>
      </c>
      <c r="AN408" s="421" t="str">
        <f t="shared" si="374"/>
        <v xml:space="preserve"> </v>
      </c>
      <c r="AO408" s="421" t="str">
        <f t="shared" si="375"/>
        <v xml:space="preserve"> </v>
      </c>
      <c r="AP408" s="421" t="str">
        <f t="shared" si="376"/>
        <v xml:space="preserve"> </v>
      </c>
      <c r="AQ408" s="421" t="str">
        <f t="shared" si="377"/>
        <v xml:space="preserve"> </v>
      </c>
      <c r="AR408" s="421" t="str">
        <f t="shared" si="378"/>
        <v xml:space="preserve"> </v>
      </c>
      <c r="AS408" s="421" t="str">
        <f t="shared" si="379"/>
        <v xml:space="preserve"> </v>
      </c>
      <c r="AT408" s="421" t="str">
        <f t="shared" si="380"/>
        <v xml:space="preserve"> </v>
      </c>
      <c r="AU408" s="422" t="str">
        <f t="shared" si="381"/>
        <v xml:space="preserve"> </v>
      </c>
      <c r="AV408" s="423"/>
      <c r="AW408" s="417"/>
      <c r="AX408" s="419"/>
      <c r="AY408" s="423"/>
      <c r="AZ408" s="417"/>
      <c r="BA408" s="419"/>
      <c r="BB408" s="420" t="str">
        <f t="shared" si="382"/>
        <v xml:space="preserve"> </v>
      </c>
      <c r="BC408" s="421" t="str">
        <f t="shared" si="383"/>
        <v xml:space="preserve"> </v>
      </c>
      <c r="BD408" s="422" t="str">
        <f t="shared" si="384"/>
        <v xml:space="preserve"> </v>
      </c>
      <c r="BE408" s="423"/>
      <c r="BF408" s="417"/>
      <c r="BG408" s="419"/>
      <c r="BH408" s="423"/>
      <c r="BI408" s="417"/>
      <c r="BJ408" s="419"/>
      <c r="BK408" s="423"/>
      <c r="BL408" s="417"/>
      <c r="BM408" s="419"/>
      <c r="BN408" s="426" t="str">
        <f t="shared" si="351"/>
        <v/>
      </c>
      <c r="BO408" s="427" t="str">
        <f t="shared" si="352"/>
        <v/>
      </c>
      <c r="BP408" s="428" t="str">
        <f t="shared" si="353"/>
        <v/>
      </c>
      <c r="BQ408" s="423"/>
      <c r="BR408" s="417"/>
      <c r="BS408" s="419"/>
      <c r="BT408" s="858">
        <v>4323</v>
      </c>
      <c r="BU408" s="835">
        <v>4371</v>
      </c>
      <c r="BV408" s="835">
        <v>3999</v>
      </c>
      <c r="BW408" s="836">
        <v>3965</v>
      </c>
      <c r="BX408" s="836">
        <v>4352</v>
      </c>
      <c r="BY408" s="419">
        <v>4896</v>
      </c>
      <c r="BZ408" s="859">
        <v>1691</v>
      </c>
      <c r="CA408" s="837">
        <v>1703</v>
      </c>
      <c r="CB408" s="837">
        <v>1229</v>
      </c>
      <c r="CC408" s="837">
        <v>1289</v>
      </c>
      <c r="CD408" s="837">
        <v>1139</v>
      </c>
      <c r="CE408" s="837">
        <v>1084</v>
      </c>
      <c r="CF408" s="836">
        <v>1428</v>
      </c>
      <c r="CG408" s="419">
        <v>1527</v>
      </c>
      <c r="CH408" s="177"/>
      <c r="CI408" s="177"/>
      <c r="CJ408" s="177"/>
      <c r="CK408" s="177"/>
      <c r="CL408" s="177"/>
      <c r="CM408" s="177"/>
      <c r="CN408" s="417"/>
      <c r="CO408" s="419"/>
      <c r="CP408" s="421">
        <f t="shared" si="359"/>
        <v>1691</v>
      </c>
      <c r="CQ408" s="421">
        <f t="shared" si="360"/>
        <v>1703</v>
      </c>
      <c r="CR408" s="421">
        <f t="shared" si="361"/>
        <v>1229</v>
      </c>
      <c r="CS408" s="421">
        <f t="shared" si="362"/>
        <v>1289</v>
      </c>
      <c r="CT408" s="421">
        <f t="shared" si="363"/>
        <v>1139</v>
      </c>
      <c r="CU408" s="421">
        <f t="shared" si="364"/>
        <v>1084</v>
      </c>
      <c r="CV408" s="421">
        <f t="shared" si="365"/>
        <v>1428</v>
      </c>
      <c r="CW408" s="429">
        <f t="shared" si="366"/>
        <v>1527</v>
      </c>
      <c r="CX408" s="837">
        <v>557</v>
      </c>
      <c r="CY408" s="836">
        <v>807</v>
      </c>
      <c r="CZ408" s="419">
        <v>915</v>
      </c>
      <c r="DA408" s="837">
        <v>92</v>
      </c>
      <c r="DB408" s="836">
        <v>91</v>
      </c>
      <c r="DC408" s="419">
        <v>102</v>
      </c>
      <c r="DD408" s="430">
        <f t="shared" si="367"/>
        <v>435</v>
      </c>
      <c r="DE408" s="431">
        <f t="shared" si="368"/>
        <v>530</v>
      </c>
      <c r="DF408" s="428">
        <f t="shared" si="369"/>
        <v>510</v>
      </c>
      <c r="DG408" s="837">
        <v>217</v>
      </c>
      <c r="DH408" s="836">
        <v>199</v>
      </c>
      <c r="DI408" s="419">
        <v>142</v>
      </c>
      <c r="DJ408" s="837">
        <v>221</v>
      </c>
      <c r="DK408" s="836">
        <v>238</v>
      </c>
      <c r="DL408" s="419">
        <v>213</v>
      </c>
      <c r="DM408" s="837">
        <v>230</v>
      </c>
      <c r="DN408" s="836">
        <v>159</v>
      </c>
      <c r="DO408" s="419">
        <v>165</v>
      </c>
      <c r="DP408" s="430">
        <f t="shared" si="354"/>
        <v>621</v>
      </c>
      <c r="DQ408" s="431">
        <f t="shared" si="355"/>
        <v>543</v>
      </c>
      <c r="DR408" s="428">
        <f t="shared" si="356"/>
        <v>564</v>
      </c>
      <c r="DS408" s="859">
        <v>453</v>
      </c>
      <c r="DT408" s="836">
        <v>400</v>
      </c>
      <c r="DU408" s="197">
        <v>321</v>
      </c>
      <c r="DV408" s="402"/>
      <c r="DW408" s="669" t="b">
        <f t="shared" si="385"/>
        <v>0</v>
      </c>
      <c r="DX408" s="663" t="b">
        <f t="shared" si="386"/>
        <v>0</v>
      </c>
      <c r="DY408" s="666" t="b">
        <f t="shared" si="387"/>
        <v>1</v>
      </c>
      <c r="DZ408" s="663" t="b">
        <f t="shared" si="388"/>
        <v>0</v>
      </c>
      <c r="EA408" s="663" t="b">
        <f t="shared" si="389"/>
        <v>0</v>
      </c>
      <c r="EB408" s="666" t="b">
        <f t="shared" si="390"/>
        <v>1</v>
      </c>
      <c r="EC408" s="663" t="b">
        <f t="shared" si="391"/>
        <v>0</v>
      </c>
      <c r="ED408" s="663" t="b">
        <f t="shared" si="357"/>
        <v>0</v>
      </c>
      <c r="EE408" s="666" t="b">
        <f t="shared" si="392"/>
        <v>1</v>
      </c>
      <c r="EF408" s="665" t="b">
        <f t="shared" si="393"/>
        <v>1</v>
      </c>
      <c r="EG408" s="663" t="b">
        <f t="shared" si="394"/>
        <v>1</v>
      </c>
      <c r="EH408" s="666" t="b">
        <f t="shared" si="395"/>
        <v>1</v>
      </c>
      <c r="EI408" s="663" t="b">
        <f t="shared" si="396"/>
        <v>1</v>
      </c>
      <c r="EJ408" s="663" t="b">
        <f t="shared" si="397"/>
        <v>1</v>
      </c>
      <c r="EK408" s="666" t="b">
        <f t="shared" si="398"/>
        <v>1</v>
      </c>
      <c r="EL408" s="663" t="b">
        <f t="shared" si="399"/>
        <v>1</v>
      </c>
      <c r="EM408" s="663" t="b">
        <f t="shared" si="358"/>
        <v>1</v>
      </c>
      <c r="EN408" s="666" t="b">
        <f t="shared" si="400"/>
        <v>1</v>
      </c>
      <c r="EO408" s="403"/>
    </row>
    <row r="409" spans="1:145" s="401" customFormat="1">
      <c r="A409" s="850" t="s">
        <v>363</v>
      </c>
      <c r="B409" s="226" t="s">
        <v>1161</v>
      </c>
      <c r="C409" s="489">
        <v>207281</v>
      </c>
      <c r="D409" s="491">
        <v>9</v>
      </c>
      <c r="E409" s="416"/>
      <c r="F409" s="416"/>
      <c r="G409" s="416"/>
      <c r="H409" s="416"/>
      <c r="I409" s="417"/>
      <c r="J409" s="417"/>
      <c r="K409" s="419"/>
      <c r="L409" s="855"/>
      <c r="M409" s="854"/>
      <c r="N409" s="854"/>
      <c r="O409" s="856"/>
      <c r="P409" s="856"/>
      <c r="Q409" s="854"/>
      <c r="R409" s="854"/>
      <c r="S409" s="854"/>
      <c r="T409" s="854"/>
      <c r="U409" s="854"/>
      <c r="V409" s="549"/>
      <c r="W409" s="419"/>
      <c r="X409" s="416"/>
      <c r="Y409" s="416"/>
      <c r="Z409" s="416"/>
      <c r="AA409" s="448"/>
      <c r="AB409" s="448"/>
      <c r="AC409" s="416"/>
      <c r="AD409" s="416"/>
      <c r="AE409" s="416"/>
      <c r="AF409" s="416"/>
      <c r="AG409" s="416"/>
      <c r="AH409" s="417"/>
      <c r="AI409" s="419"/>
      <c r="AJ409" s="420" t="str">
        <f t="shared" si="370"/>
        <v xml:space="preserve"> </v>
      </c>
      <c r="AK409" s="421" t="str">
        <f t="shared" si="371"/>
        <v xml:space="preserve"> </v>
      </c>
      <c r="AL409" s="421" t="str">
        <f t="shared" si="372"/>
        <v xml:space="preserve"> </v>
      </c>
      <c r="AM409" s="421" t="str">
        <f t="shared" si="373"/>
        <v xml:space="preserve"> </v>
      </c>
      <c r="AN409" s="421" t="str">
        <f t="shared" si="374"/>
        <v xml:space="preserve"> </v>
      </c>
      <c r="AO409" s="421" t="str">
        <f t="shared" si="375"/>
        <v xml:space="preserve"> </v>
      </c>
      <c r="AP409" s="421" t="str">
        <f t="shared" si="376"/>
        <v xml:space="preserve"> </v>
      </c>
      <c r="AQ409" s="421" t="str">
        <f t="shared" si="377"/>
        <v xml:space="preserve"> </v>
      </c>
      <c r="AR409" s="421" t="str">
        <f t="shared" si="378"/>
        <v xml:space="preserve"> </v>
      </c>
      <c r="AS409" s="421" t="str">
        <f t="shared" si="379"/>
        <v xml:space="preserve"> </v>
      </c>
      <c r="AT409" s="421" t="str">
        <f t="shared" si="380"/>
        <v xml:space="preserve"> </v>
      </c>
      <c r="AU409" s="422" t="str">
        <f t="shared" si="381"/>
        <v xml:space="preserve"> </v>
      </c>
      <c r="AV409" s="423"/>
      <c r="AW409" s="417"/>
      <c r="AX409" s="419"/>
      <c r="AY409" s="423"/>
      <c r="AZ409" s="417"/>
      <c r="BA409" s="419"/>
      <c r="BB409" s="420" t="str">
        <f t="shared" si="382"/>
        <v xml:space="preserve"> </v>
      </c>
      <c r="BC409" s="421" t="str">
        <f t="shared" si="383"/>
        <v xml:space="preserve"> </v>
      </c>
      <c r="BD409" s="422" t="str">
        <f t="shared" si="384"/>
        <v xml:space="preserve"> </v>
      </c>
      <c r="BE409" s="423"/>
      <c r="BF409" s="417"/>
      <c r="BG409" s="419"/>
      <c r="BH409" s="423"/>
      <c r="BI409" s="417"/>
      <c r="BJ409" s="419"/>
      <c r="BK409" s="423"/>
      <c r="BL409" s="417"/>
      <c r="BM409" s="419"/>
      <c r="BN409" s="426" t="str">
        <f t="shared" si="351"/>
        <v/>
      </c>
      <c r="BO409" s="427" t="str">
        <f t="shared" si="352"/>
        <v/>
      </c>
      <c r="BP409" s="428" t="str">
        <f t="shared" si="353"/>
        <v/>
      </c>
      <c r="BQ409" s="423"/>
      <c r="BR409" s="417"/>
      <c r="BS409" s="419"/>
      <c r="BT409" s="858">
        <v>1714</v>
      </c>
      <c r="BU409" s="835">
        <v>1952</v>
      </c>
      <c r="BV409" s="835">
        <v>2246</v>
      </c>
      <c r="BW409" s="836">
        <v>2309</v>
      </c>
      <c r="BX409" s="836">
        <v>2282</v>
      </c>
      <c r="BY409" s="419">
        <v>2106</v>
      </c>
      <c r="BZ409" s="859">
        <v>658</v>
      </c>
      <c r="CA409" s="837">
        <v>661</v>
      </c>
      <c r="CB409" s="837">
        <v>666</v>
      </c>
      <c r="CC409" s="837">
        <v>838</v>
      </c>
      <c r="CD409" s="837">
        <v>997</v>
      </c>
      <c r="CE409" s="837">
        <v>842</v>
      </c>
      <c r="CF409" s="836">
        <v>826</v>
      </c>
      <c r="CG409" s="419">
        <v>676</v>
      </c>
      <c r="CH409" s="177"/>
      <c r="CI409" s="177"/>
      <c r="CJ409" s="177"/>
      <c r="CK409" s="177"/>
      <c r="CL409" s="177"/>
      <c r="CM409" s="177"/>
      <c r="CN409" s="417"/>
      <c r="CO409" s="419"/>
      <c r="CP409" s="421">
        <f t="shared" si="359"/>
        <v>658</v>
      </c>
      <c r="CQ409" s="421">
        <f t="shared" si="360"/>
        <v>661</v>
      </c>
      <c r="CR409" s="421">
        <f t="shared" si="361"/>
        <v>666</v>
      </c>
      <c r="CS409" s="421">
        <f t="shared" si="362"/>
        <v>838</v>
      </c>
      <c r="CT409" s="421">
        <f t="shared" si="363"/>
        <v>997</v>
      </c>
      <c r="CU409" s="421">
        <f t="shared" si="364"/>
        <v>842</v>
      </c>
      <c r="CV409" s="421">
        <f t="shared" si="365"/>
        <v>826</v>
      </c>
      <c r="CW409" s="429">
        <f t="shared" si="366"/>
        <v>676</v>
      </c>
      <c r="CX409" s="837">
        <v>452</v>
      </c>
      <c r="CY409" s="836">
        <v>424</v>
      </c>
      <c r="CZ409" s="419">
        <v>383</v>
      </c>
      <c r="DA409" s="837">
        <v>144</v>
      </c>
      <c r="DB409" s="836">
        <v>141</v>
      </c>
      <c r="DC409" s="419">
        <v>87</v>
      </c>
      <c r="DD409" s="430">
        <f t="shared" si="367"/>
        <v>246</v>
      </c>
      <c r="DE409" s="431">
        <f t="shared" si="368"/>
        <v>261</v>
      </c>
      <c r="DF409" s="428">
        <f t="shared" si="369"/>
        <v>206</v>
      </c>
      <c r="DG409" s="837">
        <v>135</v>
      </c>
      <c r="DH409" s="836">
        <v>171</v>
      </c>
      <c r="DI409" s="419">
        <v>128</v>
      </c>
      <c r="DJ409" s="837">
        <v>88</v>
      </c>
      <c r="DK409" s="836">
        <v>83</v>
      </c>
      <c r="DL409" s="419">
        <v>78</v>
      </c>
      <c r="DM409" s="837">
        <v>203</v>
      </c>
      <c r="DN409" s="836">
        <v>295</v>
      </c>
      <c r="DO409" s="419">
        <v>264</v>
      </c>
      <c r="DP409" s="430">
        <f t="shared" si="354"/>
        <v>412</v>
      </c>
      <c r="DQ409" s="431">
        <f t="shared" si="355"/>
        <v>448</v>
      </c>
      <c r="DR409" s="428">
        <f t="shared" si="356"/>
        <v>372</v>
      </c>
      <c r="DS409" s="859">
        <v>217</v>
      </c>
      <c r="DT409" s="836">
        <v>221</v>
      </c>
      <c r="DU409" s="197">
        <v>218</v>
      </c>
      <c r="DV409" s="402"/>
      <c r="DW409" s="669" t="b">
        <f t="shared" si="385"/>
        <v>0</v>
      </c>
      <c r="DX409" s="663" t="b">
        <f t="shared" si="386"/>
        <v>0</v>
      </c>
      <c r="DY409" s="666" t="b">
        <f t="shared" si="387"/>
        <v>1</v>
      </c>
      <c r="DZ409" s="663" t="b">
        <f t="shared" si="388"/>
        <v>0</v>
      </c>
      <c r="EA409" s="663" t="b">
        <f t="shared" si="389"/>
        <v>0</v>
      </c>
      <c r="EB409" s="666" t="b">
        <f t="shared" si="390"/>
        <v>1</v>
      </c>
      <c r="EC409" s="663" t="b">
        <f t="shared" si="391"/>
        <v>0</v>
      </c>
      <c r="ED409" s="663" t="b">
        <f t="shared" si="357"/>
        <v>0</v>
      </c>
      <c r="EE409" s="666" t="b">
        <f t="shared" si="392"/>
        <v>1</v>
      </c>
      <c r="EF409" s="665" t="b">
        <f t="shared" si="393"/>
        <v>1</v>
      </c>
      <c r="EG409" s="663" t="b">
        <f t="shared" si="394"/>
        <v>1</v>
      </c>
      <c r="EH409" s="666" t="b">
        <f t="shared" si="395"/>
        <v>1</v>
      </c>
      <c r="EI409" s="663" t="b">
        <f t="shared" si="396"/>
        <v>1</v>
      </c>
      <c r="EJ409" s="663" t="b">
        <f t="shared" si="397"/>
        <v>1</v>
      </c>
      <c r="EK409" s="666" t="b">
        <f t="shared" si="398"/>
        <v>1</v>
      </c>
      <c r="EL409" s="663" t="b">
        <f t="shared" si="399"/>
        <v>1</v>
      </c>
      <c r="EM409" s="663" t="b">
        <f t="shared" si="358"/>
        <v>1</v>
      </c>
      <c r="EN409" s="666" t="b">
        <f t="shared" si="400"/>
        <v>1</v>
      </c>
      <c r="EO409" s="403"/>
    </row>
    <row r="410" spans="1:145" s="401" customFormat="1">
      <c r="A410" s="850" t="s">
        <v>363</v>
      </c>
      <c r="B410" s="490" t="s">
        <v>1162</v>
      </c>
      <c r="C410" s="489">
        <v>207397</v>
      </c>
      <c r="D410" s="491">
        <v>9</v>
      </c>
      <c r="E410" s="835">
        <v>1860</v>
      </c>
      <c r="F410" s="835">
        <v>1894</v>
      </c>
      <c r="G410" s="835">
        <v>1978</v>
      </c>
      <c r="H410" s="835">
        <v>1032</v>
      </c>
      <c r="I410" s="836">
        <v>2004</v>
      </c>
      <c r="J410" s="836">
        <v>1896</v>
      </c>
      <c r="K410" s="419">
        <v>1174</v>
      </c>
      <c r="L410" s="853">
        <v>0</v>
      </c>
      <c r="M410" s="835">
        <v>0</v>
      </c>
      <c r="N410" s="835">
        <v>0</v>
      </c>
      <c r="O410" s="834">
        <v>0</v>
      </c>
      <c r="P410" s="834">
        <v>0</v>
      </c>
      <c r="Q410" s="835">
        <v>0</v>
      </c>
      <c r="R410" s="835">
        <v>57</v>
      </c>
      <c r="S410" s="835">
        <v>53</v>
      </c>
      <c r="T410" s="835">
        <v>14</v>
      </c>
      <c r="U410" s="835">
        <v>28</v>
      </c>
      <c r="V410" s="836">
        <v>0</v>
      </c>
      <c r="W410" s="419">
        <v>0</v>
      </c>
      <c r="X410" s="416"/>
      <c r="Y410" s="416"/>
      <c r="Z410" s="416"/>
      <c r="AA410" s="448"/>
      <c r="AB410" s="448"/>
      <c r="AC410" s="416"/>
      <c r="AD410" s="416"/>
      <c r="AE410" s="416"/>
      <c r="AF410" s="416"/>
      <c r="AG410" s="416"/>
      <c r="AH410" s="417"/>
      <c r="AI410" s="419"/>
      <c r="AJ410" s="420" t="str">
        <f t="shared" si="370"/>
        <v xml:space="preserve"> </v>
      </c>
      <c r="AK410" s="421" t="str">
        <f t="shared" si="371"/>
        <v xml:space="preserve"> </v>
      </c>
      <c r="AL410" s="421" t="str">
        <f t="shared" si="372"/>
        <v xml:space="preserve"> </v>
      </c>
      <c r="AM410" s="421" t="str">
        <f t="shared" si="373"/>
        <v xml:space="preserve"> </v>
      </c>
      <c r="AN410" s="421" t="str">
        <f t="shared" si="374"/>
        <v xml:space="preserve"> </v>
      </c>
      <c r="AO410" s="421" t="str">
        <f t="shared" si="375"/>
        <v xml:space="preserve"> </v>
      </c>
      <c r="AP410" s="421">
        <f t="shared" si="376"/>
        <v>57</v>
      </c>
      <c r="AQ410" s="421">
        <f t="shared" si="377"/>
        <v>53</v>
      </c>
      <c r="AR410" s="421">
        <f t="shared" si="378"/>
        <v>14</v>
      </c>
      <c r="AS410" s="421">
        <f t="shared" si="379"/>
        <v>28</v>
      </c>
      <c r="AT410" s="421" t="str">
        <f t="shared" si="380"/>
        <v xml:space="preserve"> </v>
      </c>
      <c r="AU410" s="422" t="str">
        <f t="shared" si="381"/>
        <v xml:space="preserve"> </v>
      </c>
      <c r="AV410" s="423"/>
      <c r="AW410" s="417"/>
      <c r="AX410" s="419"/>
      <c r="AY410" s="423"/>
      <c r="AZ410" s="417"/>
      <c r="BA410" s="419"/>
      <c r="BB410" s="420">
        <f t="shared" si="382"/>
        <v>28</v>
      </c>
      <c r="BC410" s="421" t="str">
        <f t="shared" si="383"/>
        <v xml:space="preserve"> </v>
      </c>
      <c r="BD410" s="422" t="str">
        <f t="shared" si="384"/>
        <v xml:space="preserve"> </v>
      </c>
      <c r="BE410" s="423"/>
      <c r="BF410" s="417"/>
      <c r="BG410" s="419">
        <v>0</v>
      </c>
      <c r="BH410" s="423">
        <v>0</v>
      </c>
      <c r="BI410" s="417">
        <v>0</v>
      </c>
      <c r="BJ410" s="419">
        <v>2</v>
      </c>
      <c r="BK410" s="423">
        <v>0</v>
      </c>
      <c r="BL410" s="417">
        <v>0</v>
      </c>
      <c r="BM410" s="419">
        <v>30</v>
      </c>
      <c r="BN410" s="426" t="str">
        <f t="shared" si="351"/>
        <v/>
      </c>
      <c r="BO410" s="427" t="str">
        <f t="shared" si="352"/>
        <v/>
      </c>
      <c r="BP410" s="428">
        <f t="shared" si="353"/>
        <v>25</v>
      </c>
      <c r="BQ410" s="423">
        <v>0</v>
      </c>
      <c r="BR410" s="417">
        <v>0</v>
      </c>
      <c r="BS410" s="419">
        <v>0</v>
      </c>
      <c r="BT410" s="858">
        <v>1894</v>
      </c>
      <c r="BU410" s="835">
        <v>1978</v>
      </c>
      <c r="BV410" s="835">
        <v>1032</v>
      </c>
      <c r="BW410" s="836">
        <v>2004</v>
      </c>
      <c r="BX410" s="836">
        <v>1896</v>
      </c>
      <c r="BY410" s="419">
        <v>1174</v>
      </c>
      <c r="BZ410" s="859">
        <v>207</v>
      </c>
      <c r="CA410" s="837">
        <v>297</v>
      </c>
      <c r="CB410" s="837">
        <v>506</v>
      </c>
      <c r="CC410" s="837">
        <v>417</v>
      </c>
      <c r="CD410" s="837">
        <v>386</v>
      </c>
      <c r="CE410" s="837">
        <v>408</v>
      </c>
      <c r="CF410" s="836">
        <v>510</v>
      </c>
      <c r="CG410" s="419">
        <v>504</v>
      </c>
      <c r="CH410" s="177"/>
      <c r="CI410" s="177"/>
      <c r="CJ410" s="177"/>
      <c r="CK410" s="177"/>
      <c r="CL410" s="177"/>
      <c r="CM410" s="177"/>
      <c r="CN410" s="417"/>
      <c r="CO410" s="419"/>
      <c r="CP410" s="421">
        <f t="shared" si="359"/>
        <v>207</v>
      </c>
      <c r="CQ410" s="421">
        <f t="shared" si="360"/>
        <v>297</v>
      </c>
      <c r="CR410" s="421">
        <f t="shared" si="361"/>
        <v>506</v>
      </c>
      <c r="CS410" s="421">
        <f t="shared" si="362"/>
        <v>417</v>
      </c>
      <c r="CT410" s="421">
        <f t="shared" si="363"/>
        <v>386</v>
      </c>
      <c r="CU410" s="421">
        <f t="shared" si="364"/>
        <v>408</v>
      </c>
      <c r="CV410" s="421">
        <f t="shared" si="365"/>
        <v>510</v>
      </c>
      <c r="CW410" s="429">
        <f t="shared" si="366"/>
        <v>504</v>
      </c>
      <c r="CX410" s="837">
        <v>189</v>
      </c>
      <c r="CY410" s="836">
        <v>247</v>
      </c>
      <c r="CZ410" s="419">
        <v>266</v>
      </c>
      <c r="DA410" s="837">
        <v>43</v>
      </c>
      <c r="DB410" s="836">
        <v>56</v>
      </c>
      <c r="DC410" s="419">
        <v>55</v>
      </c>
      <c r="DD410" s="430">
        <f t="shared" si="367"/>
        <v>176</v>
      </c>
      <c r="DE410" s="431">
        <f t="shared" si="368"/>
        <v>207</v>
      </c>
      <c r="DF410" s="428">
        <f t="shared" si="369"/>
        <v>183</v>
      </c>
      <c r="DG410" s="837">
        <v>20</v>
      </c>
      <c r="DH410" s="836">
        <v>25</v>
      </c>
      <c r="DI410" s="419">
        <v>30</v>
      </c>
      <c r="DJ410" s="837">
        <v>66</v>
      </c>
      <c r="DK410" s="836">
        <v>56</v>
      </c>
      <c r="DL410" s="419">
        <v>80</v>
      </c>
      <c r="DM410" s="837">
        <v>113</v>
      </c>
      <c r="DN410" s="836">
        <v>101</v>
      </c>
      <c r="DO410" s="419">
        <v>99</v>
      </c>
      <c r="DP410" s="430">
        <f t="shared" si="354"/>
        <v>218</v>
      </c>
      <c r="DQ410" s="431">
        <f t="shared" si="355"/>
        <v>204</v>
      </c>
      <c r="DR410" s="428">
        <f t="shared" si="356"/>
        <v>199</v>
      </c>
      <c r="DS410" s="859">
        <v>36</v>
      </c>
      <c r="DT410" s="836">
        <v>32</v>
      </c>
      <c r="DU410" s="197">
        <v>53</v>
      </c>
      <c r="DV410" s="402"/>
      <c r="DW410" s="669" t="b">
        <f t="shared" si="385"/>
        <v>0</v>
      </c>
      <c r="DX410" s="663" t="b">
        <f t="shared" si="386"/>
        <v>0</v>
      </c>
      <c r="DY410" s="666" t="b">
        <f t="shared" si="387"/>
        <v>1</v>
      </c>
      <c r="DZ410" s="663" t="b">
        <f t="shared" si="388"/>
        <v>1</v>
      </c>
      <c r="EA410" s="663" t="b">
        <f t="shared" si="389"/>
        <v>0</v>
      </c>
      <c r="EB410" s="666" t="b">
        <f t="shared" si="390"/>
        <v>0</v>
      </c>
      <c r="EC410" s="663" t="b">
        <f t="shared" si="391"/>
        <v>0</v>
      </c>
      <c r="ED410" s="663" t="b">
        <f t="shared" si="357"/>
        <v>0</v>
      </c>
      <c r="EE410" s="666" t="b">
        <f t="shared" si="392"/>
        <v>1</v>
      </c>
      <c r="EF410" s="665" t="b">
        <f t="shared" si="393"/>
        <v>1</v>
      </c>
      <c r="EG410" s="663" t="b">
        <f t="shared" si="394"/>
        <v>1</v>
      </c>
      <c r="EH410" s="666" t="b">
        <f t="shared" si="395"/>
        <v>1</v>
      </c>
      <c r="EI410" s="663" t="b">
        <f t="shared" si="396"/>
        <v>1</v>
      </c>
      <c r="EJ410" s="663" t="b">
        <f t="shared" si="397"/>
        <v>1</v>
      </c>
      <c r="EK410" s="666" t="b">
        <f t="shared" si="398"/>
        <v>1</v>
      </c>
      <c r="EL410" s="663" t="b">
        <f t="shared" si="399"/>
        <v>1</v>
      </c>
      <c r="EM410" s="663" t="b">
        <f t="shared" si="358"/>
        <v>1</v>
      </c>
      <c r="EN410" s="666" t="b">
        <f t="shared" si="400"/>
        <v>1</v>
      </c>
      <c r="EO410" s="403"/>
    </row>
    <row r="411" spans="1:145" s="401" customFormat="1">
      <c r="A411" s="850" t="s">
        <v>363</v>
      </c>
      <c r="B411" s="490" t="s">
        <v>1163</v>
      </c>
      <c r="C411" s="489">
        <v>207670</v>
      </c>
      <c r="D411" s="491">
        <v>9</v>
      </c>
      <c r="E411" s="414"/>
      <c r="F411" s="416"/>
      <c r="G411" s="416"/>
      <c r="H411" s="416"/>
      <c r="I411" s="417"/>
      <c r="J411" s="417"/>
      <c r="K411" s="419"/>
      <c r="L411" s="855"/>
      <c r="M411" s="854"/>
      <c r="N411" s="854"/>
      <c r="O411" s="856"/>
      <c r="P411" s="856"/>
      <c r="Q411" s="854"/>
      <c r="R411" s="854"/>
      <c r="S411" s="854"/>
      <c r="T411" s="854"/>
      <c r="U411" s="854"/>
      <c r="V411" s="549"/>
      <c r="W411" s="419"/>
      <c r="X411" s="416"/>
      <c r="Y411" s="416"/>
      <c r="Z411" s="416"/>
      <c r="AA411" s="448"/>
      <c r="AB411" s="448"/>
      <c r="AC411" s="416"/>
      <c r="AD411" s="416"/>
      <c r="AE411" s="416"/>
      <c r="AF411" s="416"/>
      <c r="AG411" s="416"/>
      <c r="AH411" s="417"/>
      <c r="AI411" s="419"/>
      <c r="AJ411" s="420" t="str">
        <f t="shared" si="370"/>
        <v xml:space="preserve"> </v>
      </c>
      <c r="AK411" s="421" t="str">
        <f t="shared" si="371"/>
        <v xml:space="preserve"> </v>
      </c>
      <c r="AL411" s="421" t="str">
        <f t="shared" si="372"/>
        <v xml:space="preserve"> </v>
      </c>
      <c r="AM411" s="421" t="str">
        <f t="shared" si="373"/>
        <v xml:space="preserve"> </v>
      </c>
      <c r="AN411" s="421" t="str">
        <f t="shared" si="374"/>
        <v xml:space="preserve"> </v>
      </c>
      <c r="AO411" s="421" t="str">
        <f t="shared" si="375"/>
        <v xml:space="preserve"> </v>
      </c>
      <c r="AP411" s="421" t="str">
        <f t="shared" si="376"/>
        <v xml:space="preserve"> </v>
      </c>
      <c r="AQ411" s="421" t="str">
        <f t="shared" si="377"/>
        <v xml:space="preserve"> </v>
      </c>
      <c r="AR411" s="421" t="str">
        <f t="shared" si="378"/>
        <v xml:space="preserve"> </v>
      </c>
      <c r="AS411" s="421" t="str">
        <f t="shared" si="379"/>
        <v xml:space="preserve"> </v>
      </c>
      <c r="AT411" s="421" t="str">
        <f t="shared" si="380"/>
        <v xml:space="preserve"> </v>
      </c>
      <c r="AU411" s="422" t="str">
        <f t="shared" si="381"/>
        <v xml:space="preserve"> </v>
      </c>
      <c r="AV411" s="423"/>
      <c r="AW411" s="417"/>
      <c r="AX411" s="419"/>
      <c r="AY411" s="423"/>
      <c r="AZ411" s="417"/>
      <c r="BA411" s="419"/>
      <c r="BB411" s="420" t="str">
        <f t="shared" si="382"/>
        <v xml:space="preserve"> </v>
      </c>
      <c r="BC411" s="421" t="str">
        <f t="shared" si="383"/>
        <v xml:space="preserve"> </v>
      </c>
      <c r="BD411" s="422" t="str">
        <f t="shared" si="384"/>
        <v xml:space="preserve"> </v>
      </c>
      <c r="BE411" s="423"/>
      <c r="BF411" s="417"/>
      <c r="BG411" s="419"/>
      <c r="BH411" s="423"/>
      <c r="BI411" s="417"/>
      <c r="BJ411" s="419"/>
      <c r="BK411" s="423"/>
      <c r="BL411" s="417"/>
      <c r="BM411" s="419"/>
      <c r="BN411" s="426" t="str">
        <f t="shared" si="351"/>
        <v/>
      </c>
      <c r="BO411" s="427" t="str">
        <f t="shared" si="352"/>
        <v/>
      </c>
      <c r="BP411" s="428" t="str">
        <f t="shared" si="353"/>
        <v/>
      </c>
      <c r="BQ411" s="423"/>
      <c r="BR411" s="417"/>
      <c r="BS411" s="419"/>
      <c r="BT411" s="858">
        <v>3021</v>
      </c>
      <c r="BU411" s="835">
        <v>2910</v>
      </c>
      <c r="BV411" s="835">
        <v>2756</v>
      </c>
      <c r="BW411" s="836">
        <v>2908</v>
      </c>
      <c r="BX411" s="836">
        <v>3239</v>
      </c>
      <c r="BY411" s="419">
        <v>3242</v>
      </c>
      <c r="BZ411" s="859">
        <v>783</v>
      </c>
      <c r="CA411" s="837">
        <v>766</v>
      </c>
      <c r="CB411" s="837">
        <v>840</v>
      </c>
      <c r="CC411" s="837">
        <v>670</v>
      </c>
      <c r="CD411" s="837">
        <v>657</v>
      </c>
      <c r="CE411" s="837">
        <v>495</v>
      </c>
      <c r="CF411" s="836">
        <v>760</v>
      </c>
      <c r="CG411" s="419">
        <v>756</v>
      </c>
      <c r="CH411" s="177"/>
      <c r="CI411" s="177"/>
      <c r="CJ411" s="177"/>
      <c r="CK411" s="177"/>
      <c r="CL411" s="177"/>
      <c r="CM411" s="177"/>
      <c r="CN411" s="417"/>
      <c r="CO411" s="419"/>
      <c r="CP411" s="421">
        <f t="shared" si="359"/>
        <v>783</v>
      </c>
      <c r="CQ411" s="421">
        <f t="shared" si="360"/>
        <v>766</v>
      </c>
      <c r="CR411" s="421">
        <f t="shared" si="361"/>
        <v>840</v>
      </c>
      <c r="CS411" s="421">
        <f t="shared" si="362"/>
        <v>670</v>
      </c>
      <c r="CT411" s="421">
        <f t="shared" si="363"/>
        <v>657</v>
      </c>
      <c r="CU411" s="421">
        <f t="shared" si="364"/>
        <v>495</v>
      </c>
      <c r="CV411" s="421">
        <f t="shared" si="365"/>
        <v>760</v>
      </c>
      <c r="CW411" s="429">
        <f t="shared" si="366"/>
        <v>756</v>
      </c>
      <c r="CX411" s="837">
        <v>226</v>
      </c>
      <c r="CY411" s="836">
        <v>325</v>
      </c>
      <c r="CZ411" s="419">
        <v>366</v>
      </c>
      <c r="DA411" s="837">
        <v>37</v>
      </c>
      <c r="DB411" s="836">
        <v>55</v>
      </c>
      <c r="DC411" s="419">
        <v>69</v>
      </c>
      <c r="DD411" s="430">
        <f t="shared" si="367"/>
        <v>232</v>
      </c>
      <c r="DE411" s="431">
        <f t="shared" si="368"/>
        <v>380</v>
      </c>
      <c r="DF411" s="428">
        <f t="shared" si="369"/>
        <v>321</v>
      </c>
      <c r="DG411" s="837">
        <v>68</v>
      </c>
      <c r="DH411" s="836">
        <v>66</v>
      </c>
      <c r="DI411" s="419">
        <v>45</v>
      </c>
      <c r="DJ411" s="837">
        <v>106</v>
      </c>
      <c r="DK411" s="836">
        <v>82</v>
      </c>
      <c r="DL411" s="419">
        <v>63</v>
      </c>
      <c r="DM411" s="837">
        <v>128</v>
      </c>
      <c r="DN411" s="836">
        <v>106</v>
      </c>
      <c r="DO411" s="419">
        <v>97</v>
      </c>
      <c r="DP411" s="430">
        <f t="shared" si="354"/>
        <v>368</v>
      </c>
      <c r="DQ411" s="431">
        <f t="shared" si="355"/>
        <v>403</v>
      </c>
      <c r="DR411" s="428">
        <f t="shared" si="356"/>
        <v>290</v>
      </c>
      <c r="DS411" s="859">
        <v>144</v>
      </c>
      <c r="DT411" s="836">
        <v>113</v>
      </c>
      <c r="DU411" s="197">
        <v>122</v>
      </c>
      <c r="DV411" s="402"/>
      <c r="DW411" s="669" t="b">
        <f t="shared" si="385"/>
        <v>0</v>
      </c>
      <c r="DX411" s="663" t="b">
        <f t="shared" si="386"/>
        <v>0</v>
      </c>
      <c r="DY411" s="666" t="b">
        <f t="shared" si="387"/>
        <v>1</v>
      </c>
      <c r="DZ411" s="663" t="b">
        <f t="shared" si="388"/>
        <v>0</v>
      </c>
      <c r="EA411" s="663" t="b">
        <f t="shared" si="389"/>
        <v>0</v>
      </c>
      <c r="EB411" s="666" t="b">
        <f t="shared" si="390"/>
        <v>1</v>
      </c>
      <c r="EC411" s="663" t="b">
        <f t="shared" si="391"/>
        <v>0</v>
      </c>
      <c r="ED411" s="663" t="b">
        <f t="shared" si="357"/>
        <v>0</v>
      </c>
      <c r="EE411" s="666" t="b">
        <f t="shared" si="392"/>
        <v>1</v>
      </c>
      <c r="EF411" s="665" t="b">
        <f t="shared" si="393"/>
        <v>1</v>
      </c>
      <c r="EG411" s="663" t="b">
        <f t="shared" si="394"/>
        <v>1</v>
      </c>
      <c r="EH411" s="666" t="b">
        <f t="shared" si="395"/>
        <v>1</v>
      </c>
      <c r="EI411" s="663" t="b">
        <f t="shared" si="396"/>
        <v>1</v>
      </c>
      <c r="EJ411" s="663" t="b">
        <f t="shared" si="397"/>
        <v>1</v>
      </c>
      <c r="EK411" s="666" t="b">
        <f t="shared" si="398"/>
        <v>1</v>
      </c>
      <c r="EL411" s="663" t="b">
        <f t="shared" si="399"/>
        <v>1</v>
      </c>
      <c r="EM411" s="663" t="b">
        <f t="shared" si="358"/>
        <v>1</v>
      </c>
      <c r="EN411" s="666" t="b">
        <f t="shared" si="400"/>
        <v>1</v>
      </c>
      <c r="EO411" s="403"/>
    </row>
    <row r="412" spans="1:145" s="401" customFormat="1">
      <c r="A412" s="850" t="s">
        <v>363</v>
      </c>
      <c r="B412" s="490" t="s">
        <v>1164</v>
      </c>
      <c r="C412" s="489">
        <v>206923</v>
      </c>
      <c r="D412" s="491">
        <v>10</v>
      </c>
      <c r="E412" s="414"/>
      <c r="F412" s="416"/>
      <c r="G412" s="416"/>
      <c r="H412" s="416"/>
      <c r="I412" s="417"/>
      <c r="J412" s="417"/>
      <c r="K412" s="419"/>
      <c r="L412" s="855"/>
      <c r="M412" s="854"/>
      <c r="N412" s="854"/>
      <c r="O412" s="856"/>
      <c r="P412" s="856"/>
      <c r="Q412" s="854"/>
      <c r="R412" s="854"/>
      <c r="S412" s="854"/>
      <c r="T412" s="854"/>
      <c r="U412" s="854"/>
      <c r="V412" s="549"/>
      <c r="W412" s="419"/>
      <c r="X412" s="416"/>
      <c r="Y412" s="416"/>
      <c r="Z412" s="416"/>
      <c r="AA412" s="448"/>
      <c r="AB412" s="448"/>
      <c r="AC412" s="416"/>
      <c r="AD412" s="416"/>
      <c r="AE412" s="416"/>
      <c r="AF412" s="416"/>
      <c r="AG412" s="416"/>
      <c r="AH412" s="417"/>
      <c r="AI412" s="419"/>
      <c r="AJ412" s="420" t="str">
        <f t="shared" si="370"/>
        <v xml:space="preserve"> </v>
      </c>
      <c r="AK412" s="421" t="str">
        <f t="shared" si="371"/>
        <v xml:space="preserve"> </v>
      </c>
      <c r="AL412" s="421" t="str">
        <f t="shared" si="372"/>
        <v xml:space="preserve"> </v>
      </c>
      <c r="AM412" s="421" t="str">
        <f t="shared" si="373"/>
        <v xml:space="preserve"> </v>
      </c>
      <c r="AN412" s="421" t="str">
        <f t="shared" si="374"/>
        <v xml:space="preserve"> </v>
      </c>
      <c r="AO412" s="421" t="str">
        <f t="shared" si="375"/>
        <v xml:space="preserve"> </v>
      </c>
      <c r="AP412" s="421" t="str">
        <f t="shared" si="376"/>
        <v xml:space="preserve"> </v>
      </c>
      <c r="AQ412" s="421" t="str">
        <f t="shared" si="377"/>
        <v xml:space="preserve"> </v>
      </c>
      <c r="AR412" s="421" t="str">
        <f t="shared" si="378"/>
        <v xml:space="preserve"> </v>
      </c>
      <c r="AS412" s="421" t="str">
        <f t="shared" si="379"/>
        <v xml:space="preserve"> </v>
      </c>
      <c r="AT412" s="421" t="str">
        <f t="shared" si="380"/>
        <v xml:space="preserve"> </v>
      </c>
      <c r="AU412" s="422" t="str">
        <f t="shared" si="381"/>
        <v xml:space="preserve"> </v>
      </c>
      <c r="AV412" s="423"/>
      <c r="AW412" s="417"/>
      <c r="AX412" s="419"/>
      <c r="AY412" s="423"/>
      <c r="AZ412" s="417"/>
      <c r="BA412" s="419"/>
      <c r="BB412" s="420" t="str">
        <f t="shared" si="382"/>
        <v xml:space="preserve"> </v>
      </c>
      <c r="BC412" s="421" t="str">
        <f t="shared" si="383"/>
        <v xml:space="preserve"> </v>
      </c>
      <c r="BD412" s="422" t="str">
        <f t="shared" si="384"/>
        <v xml:space="preserve"> </v>
      </c>
      <c r="BE412" s="423"/>
      <c r="BF412" s="417"/>
      <c r="BG412" s="419"/>
      <c r="BH412" s="423"/>
      <c r="BI412" s="417"/>
      <c r="BJ412" s="419"/>
      <c r="BK412" s="423"/>
      <c r="BL412" s="417"/>
      <c r="BM412" s="419"/>
      <c r="BN412" s="426" t="str">
        <f t="shared" si="351"/>
        <v/>
      </c>
      <c r="BO412" s="427" t="str">
        <f t="shared" si="352"/>
        <v/>
      </c>
      <c r="BP412" s="428" t="str">
        <f t="shared" si="353"/>
        <v/>
      </c>
      <c r="BQ412" s="423"/>
      <c r="BR412" s="417"/>
      <c r="BS412" s="419"/>
      <c r="BT412" s="858">
        <v>895</v>
      </c>
      <c r="BU412" s="835">
        <v>833</v>
      </c>
      <c r="BV412" s="835">
        <v>718</v>
      </c>
      <c r="BW412" s="836">
        <v>741</v>
      </c>
      <c r="BX412" s="836">
        <v>751</v>
      </c>
      <c r="BY412" s="419">
        <v>826</v>
      </c>
      <c r="BZ412" s="859">
        <v>412</v>
      </c>
      <c r="CA412" s="837">
        <v>435</v>
      </c>
      <c r="CB412" s="837">
        <v>419</v>
      </c>
      <c r="CC412" s="837">
        <v>583</v>
      </c>
      <c r="CD412" s="837">
        <v>491</v>
      </c>
      <c r="CE412" s="837">
        <v>415</v>
      </c>
      <c r="CF412" s="836">
        <v>385</v>
      </c>
      <c r="CG412" s="419">
        <v>395</v>
      </c>
      <c r="CH412" s="177"/>
      <c r="CI412" s="177"/>
      <c r="CJ412" s="177"/>
      <c r="CK412" s="177"/>
      <c r="CL412" s="177"/>
      <c r="CM412" s="177"/>
      <c r="CN412" s="417"/>
      <c r="CO412" s="419"/>
      <c r="CP412" s="421">
        <f t="shared" si="359"/>
        <v>412</v>
      </c>
      <c r="CQ412" s="421">
        <f t="shared" si="360"/>
        <v>435</v>
      </c>
      <c r="CR412" s="421">
        <f t="shared" si="361"/>
        <v>419</v>
      </c>
      <c r="CS412" s="421">
        <f t="shared" si="362"/>
        <v>583</v>
      </c>
      <c r="CT412" s="421">
        <f t="shared" si="363"/>
        <v>491</v>
      </c>
      <c r="CU412" s="421">
        <f t="shared" si="364"/>
        <v>415</v>
      </c>
      <c r="CV412" s="421">
        <f t="shared" si="365"/>
        <v>385</v>
      </c>
      <c r="CW412" s="429">
        <f t="shared" si="366"/>
        <v>395</v>
      </c>
      <c r="CX412" s="837">
        <v>242</v>
      </c>
      <c r="CY412" s="836">
        <v>211</v>
      </c>
      <c r="CZ412" s="419">
        <v>231</v>
      </c>
      <c r="DA412" s="837">
        <v>18</v>
      </c>
      <c r="DB412" s="836">
        <v>26</v>
      </c>
      <c r="DC412" s="419">
        <v>22</v>
      </c>
      <c r="DD412" s="430">
        <f t="shared" si="367"/>
        <v>155</v>
      </c>
      <c r="DE412" s="431">
        <f t="shared" si="368"/>
        <v>148</v>
      </c>
      <c r="DF412" s="428">
        <f t="shared" si="369"/>
        <v>142</v>
      </c>
      <c r="DG412" s="837">
        <v>170</v>
      </c>
      <c r="DH412" s="836">
        <v>145</v>
      </c>
      <c r="DI412" s="419">
        <v>125</v>
      </c>
      <c r="DJ412" s="837">
        <v>48</v>
      </c>
      <c r="DK412" s="836">
        <v>48</v>
      </c>
      <c r="DL412" s="419">
        <v>33</v>
      </c>
      <c r="DM412" s="837">
        <v>67</v>
      </c>
      <c r="DN412" s="836">
        <v>65</v>
      </c>
      <c r="DO412" s="419">
        <v>37</v>
      </c>
      <c r="DP412" s="430">
        <f t="shared" si="354"/>
        <v>298</v>
      </c>
      <c r="DQ412" s="431">
        <f t="shared" si="355"/>
        <v>233</v>
      </c>
      <c r="DR412" s="428">
        <f t="shared" si="356"/>
        <v>220</v>
      </c>
      <c r="DS412" s="859">
        <v>157</v>
      </c>
      <c r="DT412" s="836">
        <v>180</v>
      </c>
      <c r="DU412" s="197">
        <v>188</v>
      </c>
      <c r="DV412" s="402"/>
      <c r="DW412" s="669" t="b">
        <f t="shared" si="385"/>
        <v>0</v>
      </c>
      <c r="DX412" s="663" t="b">
        <f t="shared" si="386"/>
        <v>0</v>
      </c>
      <c r="DY412" s="666" t="b">
        <f t="shared" si="387"/>
        <v>1</v>
      </c>
      <c r="DZ412" s="663" t="b">
        <f t="shared" si="388"/>
        <v>0</v>
      </c>
      <c r="EA412" s="663" t="b">
        <f t="shared" si="389"/>
        <v>0</v>
      </c>
      <c r="EB412" s="666" t="b">
        <f t="shared" si="390"/>
        <v>1</v>
      </c>
      <c r="EC412" s="663" t="b">
        <f t="shared" si="391"/>
        <v>0</v>
      </c>
      <c r="ED412" s="663" t="b">
        <f t="shared" si="357"/>
        <v>0</v>
      </c>
      <c r="EE412" s="666" t="b">
        <f t="shared" si="392"/>
        <v>1</v>
      </c>
      <c r="EF412" s="665" t="b">
        <f t="shared" si="393"/>
        <v>1</v>
      </c>
      <c r="EG412" s="663" t="b">
        <f t="shared" si="394"/>
        <v>1</v>
      </c>
      <c r="EH412" s="666" t="b">
        <f t="shared" si="395"/>
        <v>1</v>
      </c>
      <c r="EI412" s="663" t="b">
        <f t="shared" si="396"/>
        <v>1</v>
      </c>
      <c r="EJ412" s="663" t="b">
        <f t="shared" si="397"/>
        <v>1</v>
      </c>
      <c r="EK412" s="666" t="b">
        <f t="shared" si="398"/>
        <v>1</v>
      </c>
      <c r="EL412" s="663" t="b">
        <f t="shared" si="399"/>
        <v>1</v>
      </c>
      <c r="EM412" s="663" t="b">
        <f t="shared" si="358"/>
        <v>1</v>
      </c>
      <c r="EN412" s="666" t="b">
        <f t="shared" si="400"/>
        <v>1</v>
      </c>
      <c r="EO412" s="403"/>
    </row>
    <row r="413" spans="1:145" s="401" customFormat="1">
      <c r="A413" s="850" t="s">
        <v>363</v>
      </c>
      <c r="B413" s="490" t="s">
        <v>1165</v>
      </c>
      <c r="C413" s="489">
        <v>206996</v>
      </c>
      <c r="D413" s="491">
        <v>10</v>
      </c>
      <c r="E413" s="414"/>
      <c r="F413" s="416"/>
      <c r="G413" s="416"/>
      <c r="H413" s="416"/>
      <c r="I413" s="417"/>
      <c r="J413" s="417"/>
      <c r="K413" s="419"/>
      <c r="L413" s="855"/>
      <c r="M413" s="854"/>
      <c r="N413" s="854"/>
      <c r="O413" s="856"/>
      <c r="P413" s="856"/>
      <c r="Q413" s="854"/>
      <c r="R413" s="854"/>
      <c r="S413" s="854"/>
      <c r="T413" s="854"/>
      <c r="U413" s="854"/>
      <c r="V413" s="549"/>
      <c r="W413" s="419"/>
      <c r="X413" s="416"/>
      <c r="Y413" s="416"/>
      <c r="Z413" s="416"/>
      <c r="AA413" s="448"/>
      <c r="AB413" s="448"/>
      <c r="AC413" s="416"/>
      <c r="AD413" s="416"/>
      <c r="AE413" s="416"/>
      <c r="AF413" s="416"/>
      <c r="AG413" s="416"/>
      <c r="AH413" s="417"/>
      <c r="AI413" s="419" t="s">
        <v>391</v>
      </c>
      <c r="AJ413" s="420" t="str">
        <f t="shared" si="370"/>
        <v xml:space="preserve"> </v>
      </c>
      <c r="AK413" s="421" t="str">
        <f t="shared" si="371"/>
        <v xml:space="preserve"> </v>
      </c>
      <c r="AL413" s="421" t="str">
        <f t="shared" si="372"/>
        <v xml:space="preserve"> </v>
      </c>
      <c r="AM413" s="421" t="str">
        <f t="shared" si="373"/>
        <v xml:space="preserve"> </v>
      </c>
      <c r="AN413" s="421" t="str">
        <f t="shared" si="374"/>
        <v xml:space="preserve"> </v>
      </c>
      <c r="AO413" s="421" t="str">
        <f t="shared" si="375"/>
        <v xml:space="preserve"> </v>
      </c>
      <c r="AP413" s="421" t="str">
        <f t="shared" si="376"/>
        <v xml:space="preserve"> </v>
      </c>
      <c r="AQ413" s="421" t="str">
        <f t="shared" si="377"/>
        <v xml:space="preserve"> </v>
      </c>
      <c r="AR413" s="421" t="str">
        <f t="shared" si="378"/>
        <v xml:space="preserve"> </v>
      </c>
      <c r="AS413" s="421" t="str">
        <f t="shared" si="379"/>
        <v xml:space="preserve"> </v>
      </c>
      <c r="AT413" s="421" t="str">
        <f t="shared" si="380"/>
        <v xml:space="preserve"> </v>
      </c>
      <c r="AU413" s="422" t="str">
        <f t="shared" si="381"/>
        <v xml:space="preserve"> </v>
      </c>
      <c r="AV413" s="423"/>
      <c r="AW413" s="417"/>
      <c r="AX413" s="419"/>
      <c r="AY413" s="423"/>
      <c r="AZ413" s="417"/>
      <c r="BA413" s="419"/>
      <c r="BB413" s="420" t="str">
        <f t="shared" si="382"/>
        <v xml:space="preserve"> </v>
      </c>
      <c r="BC413" s="421" t="str">
        <f t="shared" si="383"/>
        <v xml:space="preserve"> </v>
      </c>
      <c r="BD413" s="422" t="str">
        <f t="shared" si="384"/>
        <v xml:space="preserve"> </v>
      </c>
      <c r="BE413" s="423"/>
      <c r="BF413" s="417"/>
      <c r="BG413" s="419"/>
      <c r="BH413" s="423"/>
      <c r="BI413" s="417"/>
      <c r="BJ413" s="419"/>
      <c r="BK413" s="423"/>
      <c r="BL413" s="417" t="s">
        <v>1166</v>
      </c>
      <c r="BM413" s="419"/>
      <c r="BN413" s="426" t="str">
        <f t="shared" si="351"/>
        <v/>
      </c>
      <c r="BO413" s="427" t="str">
        <f t="shared" si="352"/>
        <v/>
      </c>
      <c r="BP413" s="428" t="str">
        <f t="shared" si="353"/>
        <v/>
      </c>
      <c r="BQ413" s="423"/>
      <c r="BR413" s="417"/>
      <c r="BS413" s="419"/>
      <c r="BT413" s="858">
        <v>937</v>
      </c>
      <c r="BU413" s="835">
        <v>756</v>
      </c>
      <c r="BV413" s="835">
        <v>759</v>
      </c>
      <c r="BW413" s="836">
        <v>774</v>
      </c>
      <c r="BX413" s="836">
        <v>905</v>
      </c>
      <c r="BY413" s="419">
        <v>882</v>
      </c>
      <c r="BZ413" s="859">
        <v>412</v>
      </c>
      <c r="CA413" s="837">
        <v>469</v>
      </c>
      <c r="CB413" s="837">
        <v>424</v>
      </c>
      <c r="CC413" s="837">
        <v>395</v>
      </c>
      <c r="CD413" s="837">
        <v>403</v>
      </c>
      <c r="CE413" s="837">
        <v>392</v>
      </c>
      <c r="CF413" s="836">
        <v>412</v>
      </c>
      <c r="CG413" s="419">
        <v>368</v>
      </c>
      <c r="CH413" s="177"/>
      <c r="CI413" s="177"/>
      <c r="CJ413" s="177"/>
      <c r="CK413" s="177"/>
      <c r="CL413" s="177"/>
      <c r="CM413" s="177"/>
      <c r="CN413" s="417"/>
      <c r="CO413" s="419"/>
      <c r="CP413" s="421">
        <f t="shared" si="359"/>
        <v>412</v>
      </c>
      <c r="CQ413" s="421">
        <f t="shared" si="360"/>
        <v>469</v>
      </c>
      <c r="CR413" s="421">
        <f t="shared" si="361"/>
        <v>424</v>
      </c>
      <c r="CS413" s="421">
        <f t="shared" si="362"/>
        <v>395</v>
      </c>
      <c r="CT413" s="421">
        <f t="shared" si="363"/>
        <v>403</v>
      </c>
      <c r="CU413" s="421">
        <f t="shared" si="364"/>
        <v>392</v>
      </c>
      <c r="CV413" s="421">
        <f t="shared" si="365"/>
        <v>412</v>
      </c>
      <c r="CW413" s="429">
        <f t="shared" si="366"/>
        <v>368</v>
      </c>
      <c r="CX413" s="837">
        <v>169</v>
      </c>
      <c r="CY413" s="836">
        <v>214</v>
      </c>
      <c r="CZ413" s="419">
        <v>164</v>
      </c>
      <c r="DA413" s="837">
        <v>34</v>
      </c>
      <c r="DB413" s="836">
        <v>28</v>
      </c>
      <c r="DC413" s="419">
        <v>37</v>
      </c>
      <c r="DD413" s="430">
        <f t="shared" si="367"/>
        <v>189</v>
      </c>
      <c r="DE413" s="431">
        <f t="shared" si="368"/>
        <v>170</v>
      </c>
      <c r="DF413" s="428">
        <f t="shared" si="369"/>
        <v>167</v>
      </c>
      <c r="DG413" s="837">
        <v>73</v>
      </c>
      <c r="DH413" s="836">
        <v>71</v>
      </c>
      <c r="DI413" s="419">
        <v>53</v>
      </c>
      <c r="DJ413" s="837">
        <v>24</v>
      </c>
      <c r="DK413" s="836">
        <v>25</v>
      </c>
      <c r="DL413" s="419">
        <v>38</v>
      </c>
      <c r="DM413" s="837">
        <v>71</v>
      </c>
      <c r="DN413" s="836">
        <v>57</v>
      </c>
      <c r="DO413" s="419">
        <v>73</v>
      </c>
      <c r="DP413" s="430">
        <f t="shared" si="354"/>
        <v>227</v>
      </c>
      <c r="DQ413" s="431">
        <f t="shared" si="355"/>
        <v>250</v>
      </c>
      <c r="DR413" s="428">
        <f t="shared" si="356"/>
        <v>228</v>
      </c>
      <c r="DS413" s="859">
        <v>119</v>
      </c>
      <c r="DT413" s="836">
        <v>121</v>
      </c>
      <c r="DU413" s="197">
        <v>120</v>
      </c>
      <c r="DV413" s="402"/>
      <c r="DW413" s="669" t="b">
        <f t="shared" si="385"/>
        <v>0</v>
      </c>
      <c r="DX413" s="663" t="b">
        <f t="shared" si="386"/>
        <v>0</v>
      </c>
      <c r="DY413" s="666" t="b">
        <f t="shared" si="387"/>
        <v>1</v>
      </c>
      <c r="DZ413" s="663" t="b">
        <f t="shared" si="388"/>
        <v>0</v>
      </c>
      <c r="EA413" s="663" t="b">
        <f t="shared" si="389"/>
        <v>0</v>
      </c>
      <c r="EB413" s="666" t="b">
        <f t="shared" si="390"/>
        <v>1</v>
      </c>
      <c r="EC413" s="663" t="b">
        <f t="shared" si="391"/>
        <v>0</v>
      </c>
      <c r="ED413" s="663" t="b">
        <f t="shared" si="357"/>
        <v>0</v>
      </c>
      <c r="EE413" s="666" t="b">
        <f t="shared" si="392"/>
        <v>1</v>
      </c>
      <c r="EF413" s="665" t="b">
        <f t="shared" si="393"/>
        <v>1</v>
      </c>
      <c r="EG413" s="663" t="b">
        <f t="shared" si="394"/>
        <v>1</v>
      </c>
      <c r="EH413" s="666" t="b">
        <f t="shared" si="395"/>
        <v>1</v>
      </c>
      <c r="EI413" s="663" t="b">
        <f t="shared" si="396"/>
        <v>1</v>
      </c>
      <c r="EJ413" s="663" t="b">
        <f t="shared" si="397"/>
        <v>1</v>
      </c>
      <c r="EK413" s="666" t="b">
        <f t="shared" si="398"/>
        <v>1</v>
      </c>
      <c r="EL413" s="663" t="b">
        <f t="shared" si="399"/>
        <v>1</v>
      </c>
      <c r="EM413" s="663" t="b">
        <f t="shared" si="358"/>
        <v>1</v>
      </c>
      <c r="EN413" s="666" t="b">
        <f t="shared" si="400"/>
        <v>1</v>
      </c>
      <c r="EO413" s="403"/>
    </row>
    <row r="414" spans="1:145" s="401" customFormat="1">
      <c r="A414" s="850" t="s">
        <v>363</v>
      </c>
      <c r="B414" s="490" t="s">
        <v>1167</v>
      </c>
      <c r="C414" s="489">
        <v>207050</v>
      </c>
      <c r="D414" s="491">
        <v>10</v>
      </c>
      <c r="E414" s="414"/>
      <c r="F414" s="416"/>
      <c r="G414" s="416"/>
      <c r="H414" s="416"/>
      <c r="I414" s="417"/>
      <c r="J414" s="417"/>
      <c r="K414" s="419"/>
      <c r="L414" s="855"/>
      <c r="M414" s="854"/>
      <c r="N414" s="854"/>
      <c r="O414" s="856"/>
      <c r="P414" s="856"/>
      <c r="Q414" s="854"/>
      <c r="R414" s="854"/>
      <c r="S414" s="854"/>
      <c r="T414" s="854"/>
      <c r="U414" s="854"/>
      <c r="V414" s="549"/>
      <c r="W414" s="419"/>
      <c r="X414" s="416"/>
      <c r="Y414" s="416"/>
      <c r="Z414" s="416"/>
      <c r="AA414" s="448"/>
      <c r="AB414" s="448"/>
      <c r="AC414" s="416"/>
      <c r="AD414" s="416"/>
      <c r="AE414" s="416"/>
      <c r="AF414" s="416"/>
      <c r="AG414" s="416"/>
      <c r="AH414" s="417"/>
      <c r="AI414" s="419"/>
      <c r="AJ414" s="420" t="str">
        <f t="shared" si="370"/>
        <v xml:space="preserve"> </v>
      </c>
      <c r="AK414" s="421" t="str">
        <f t="shared" si="371"/>
        <v xml:space="preserve"> </v>
      </c>
      <c r="AL414" s="421" t="str">
        <f t="shared" si="372"/>
        <v xml:space="preserve"> </v>
      </c>
      <c r="AM414" s="421" t="str">
        <f t="shared" si="373"/>
        <v xml:space="preserve"> </v>
      </c>
      <c r="AN414" s="421" t="str">
        <f t="shared" si="374"/>
        <v xml:space="preserve"> </v>
      </c>
      <c r="AO414" s="421" t="str">
        <f t="shared" si="375"/>
        <v xml:space="preserve"> </v>
      </c>
      <c r="AP414" s="421" t="str">
        <f t="shared" si="376"/>
        <v xml:space="preserve"> </v>
      </c>
      <c r="AQ414" s="421" t="str">
        <f t="shared" si="377"/>
        <v xml:space="preserve"> </v>
      </c>
      <c r="AR414" s="421" t="str">
        <f t="shared" si="378"/>
        <v xml:space="preserve"> </v>
      </c>
      <c r="AS414" s="421" t="str">
        <f t="shared" si="379"/>
        <v xml:space="preserve"> </v>
      </c>
      <c r="AT414" s="421" t="str">
        <f t="shared" si="380"/>
        <v xml:space="preserve"> </v>
      </c>
      <c r="AU414" s="422" t="str">
        <f t="shared" si="381"/>
        <v xml:space="preserve"> </v>
      </c>
      <c r="AV414" s="423"/>
      <c r="AW414" s="417"/>
      <c r="AX414" s="419"/>
      <c r="AY414" s="423"/>
      <c r="AZ414" s="417"/>
      <c r="BA414" s="419"/>
      <c r="BB414" s="420" t="str">
        <f t="shared" si="382"/>
        <v xml:space="preserve"> </v>
      </c>
      <c r="BC414" s="421" t="str">
        <f t="shared" si="383"/>
        <v xml:space="preserve"> </v>
      </c>
      <c r="BD414" s="422" t="str">
        <f t="shared" si="384"/>
        <v xml:space="preserve"> </v>
      </c>
      <c r="BE414" s="423"/>
      <c r="BF414" s="417"/>
      <c r="BG414" s="419"/>
      <c r="BH414" s="423"/>
      <c r="BI414" s="417"/>
      <c r="BJ414" s="419"/>
      <c r="BK414" s="423"/>
      <c r="BL414" s="417"/>
      <c r="BM414" s="419"/>
      <c r="BN414" s="426" t="str">
        <f t="shared" si="351"/>
        <v/>
      </c>
      <c r="BO414" s="427" t="str">
        <f t="shared" si="352"/>
        <v/>
      </c>
      <c r="BP414" s="428" t="str">
        <f t="shared" si="353"/>
        <v/>
      </c>
      <c r="BQ414" s="423"/>
      <c r="BR414" s="417"/>
      <c r="BS414" s="419"/>
      <c r="BT414" s="858">
        <v>737</v>
      </c>
      <c r="BU414" s="835">
        <v>744</v>
      </c>
      <c r="BV414" s="835">
        <v>628</v>
      </c>
      <c r="BW414" s="836">
        <v>693</v>
      </c>
      <c r="BX414" s="836">
        <v>652</v>
      </c>
      <c r="BY414" s="419">
        <v>720</v>
      </c>
      <c r="BZ414" s="859">
        <v>399</v>
      </c>
      <c r="CA414" s="837">
        <v>403</v>
      </c>
      <c r="CB414" s="837">
        <v>341</v>
      </c>
      <c r="CC414" s="837">
        <v>336</v>
      </c>
      <c r="CD414" s="837">
        <v>367</v>
      </c>
      <c r="CE414" s="837">
        <v>358</v>
      </c>
      <c r="CF414" s="836">
        <v>280</v>
      </c>
      <c r="CG414" s="419">
        <v>225</v>
      </c>
      <c r="CH414" s="177"/>
      <c r="CI414" s="177"/>
      <c r="CJ414" s="177"/>
      <c r="CK414" s="177"/>
      <c r="CL414" s="177"/>
      <c r="CM414" s="177"/>
      <c r="CN414" s="417"/>
      <c r="CO414" s="419"/>
      <c r="CP414" s="421">
        <f t="shared" si="359"/>
        <v>399</v>
      </c>
      <c r="CQ414" s="421">
        <f t="shared" si="360"/>
        <v>403</v>
      </c>
      <c r="CR414" s="421">
        <f t="shared" si="361"/>
        <v>341</v>
      </c>
      <c r="CS414" s="421">
        <f t="shared" si="362"/>
        <v>336</v>
      </c>
      <c r="CT414" s="421">
        <f t="shared" si="363"/>
        <v>367</v>
      </c>
      <c r="CU414" s="421">
        <f t="shared" si="364"/>
        <v>358</v>
      </c>
      <c r="CV414" s="421">
        <f t="shared" si="365"/>
        <v>280</v>
      </c>
      <c r="CW414" s="429">
        <f t="shared" si="366"/>
        <v>225</v>
      </c>
      <c r="CX414" s="837">
        <v>153</v>
      </c>
      <c r="CY414" s="836">
        <v>129</v>
      </c>
      <c r="CZ414" s="419">
        <v>104</v>
      </c>
      <c r="DA414" s="837">
        <v>35</v>
      </c>
      <c r="DB414" s="836">
        <v>27</v>
      </c>
      <c r="DC414" s="419">
        <v>20</v>
      </c>
      <c r="DD414" s="430">
        <f t="shared" si="367"/>
        <v>170</v>
      </c>
      <c r="DE414" s="431">
        <f t="shared" si="368"/>
        <v>124</v>
      </c>
      <c r="DF414" s="428">
        <f t="shared" si="369"/>
        <v>101</v>
      </c>
      <c r="DG414" s="837">
        <v>95</v>
      </c>
      <c r="DH414" s="836">
        <v>103</v>
      </c>
      <c r="DI414" s="419">
        <v>80</v>
      </c>
      <c r="DJ414" s="837">
        <v>20</v>
      </c>
      <c r="DK414" s="836">
        <v>21</v>
      </c>
      <c r="DL414" s="419">
        <v>25</v>
      </c>
      <c r="DM414" s="837">
        <v>57</v>
      </c>
      <c r="DN414" s="836">
        <v>55</v>
      </c>
      <c r="DO414" s="419">
        <v>67</v>
      </c>
      <c r="DP414" s="430">
        <f t="shared" si="354"/>
        <v>164</v>
      </c>
      <c r="DQ414" s="431">
        <f t="shared" si="355"/>
        <v>188</v>
      </c>
      <c r="DR414" s="428">
        <f t="shared" si="356"/>
        <v>186</v>
      </c>
      <c r="DS414" s="859">
        <v>127</v>
      </c>
      <c r="DT414" s="836">
        <v>129</v>
      </c>
      <c r="DU414" s="197">
        <v>103</v>
      </c>
      <c r="DV414" s="402"/>
      <c r="DW414" s="669" t="b">
        <f t="shared" si="385"/>
        <v>0</v>
      </c>
      <c r="DX414" s="663" t="b">
        <f t="shared" si="386"/>
        <v>0</v>
      </c>
      <c r="DY414" s="666" t="b">
        <f t="shared" si="387"/>
        <v>1</v>
      </c>
      <c r="DZ414" s="663" t="b">
        <f t="shared" si="388"/>
        <v>0</v>
      </c>
      <c r="EA414" s="663" t="b">
        <f t="shared" si="389"/>
        <v>0</v>
      </c>
      <c r="EB414" s="666" t="b">
        <f t="shared" si="390"/>
        <v>1</v>
      </c>
      <c r="EC414" s="663" t="b">
        <f t="shared" si="391"/>
        <v>0</v>
      </c>
      <c r="ED414" s="663" t="b">
        <f t="shared" si="357"/>
        <v>0</v>
      </c>
      <c r="EE414" s="666" t="b">
        <f t="shared" si="392"/>
        <v>1</v>
      </c>
      <c r="EF414" s="665" t="b">
        <f t="shared" si="393"/>
        <v>1</v>
      </c>
      <c r="EG414" s="663" t="b">
        <f t="shared" si="394"/>
        <v>1</v>
      </c>
      <c r="EH414" s="666" t="b">
        <f t="shared" si="395"/>
        <v>1</v>
      </c>
      <c r="EI414" s="663" t="b">
        <f t="shared" si="396"/>
        <v>1</v>
      </c>
      <c r="EJ414" s="663" t="b">
        <f t="shared" si="397"/>
        <v>1</v>
      </c>
      <c r="EK414" s="666" t="b">
        <f t="shared" si="398"/>
        <v>1</v>
      </c>
      <c r="EL414" s="663" t="b">
        <f t="shared" si="399"/>
        <v>1</v>
      </c>
      <c r="EM414" s="663" t="b">
        <f t="shared" si="358"/>
        <v>1</v>
      </c>
      <c r="EN414" s="666" t="b">
        <f t="shared" si="400"/>
        <v>1</v>
      </c>
      <c r="EO414" s="403"/>
    </row>
    <row r="415" spans="1:145" s="401" customFormat="1">
      <c r="A415" s="850" t="s">
        <v>363</v>
      </c>
      <c r="B415" s="490" t="s">
        <v>1168</v>
      </c>
      <c r="C415" s="489">
        <v>207236</v>
      </c>
      <c r="D415" s="491">
        <v>10</v>
      </c>
      <c r="E415" s="414"/>
      <c r="F415" s="416"/>
      <c r="G415" s="416"/>
      <c r="H415" s="416"/>
      <c r="I415" s="417"/>
      <c r="J415" s="417"/>
      <c r="K415" s="419"/>
      <c r="L415" s="855"/>
      <c r="M415" s="854"/>
      <c r="N415" s="854"/>
      <c r="O415" s="856"/>
      <c r="P415" s="856"/>
      <c r="Q415" s="854"/>
      <c r="R415" s="854"/>
      <c r="S415" s="854"/>
      <c r="T415" s="854"/>
      <c r="U415" s="854"/>
      <c r="V415" s="549"/>
      <c r="W415" s="419"/>
      <c r="X415" s="416"/>
      <c r="Y415" s="416"/>
      <c r="Z415" s="416"/>
      <c r="AA415" s="448"/>
      <c r="AB415" s="448"/>
      <c r="AC415" s="416"/>
      <c r="AD415" s="416"/>
      <c r="AE415" s="416"/>
      <c r="AF415" s="416"/>
      <c r="AG415" s="416"/>
      <c r="AH415" s="417"/>
      <c r="AI415" s="419"/>
      <c r="AJ415" s="420" t="str">
        <f t="shared" si="370"/>
        <v xml:space="preserve"> </v>
      </c>
      <c r="AK415" s="421" t="str">
        <f t="shared" si="371"/>
        <v xml:space="preserve"> </v>
      </c>
      <c r="AL415" s="421" t="str">
        <f t="shared" si="372"/>
        <v xml:space="preserve"> </v>
      </c>
      <c r="AM415" s="421" t="str">
        <f t="shared" si="373"/>
        <v xml:space="preserve"> </v>
      </c>
      <c r="AN415" s="421" t="str">
        <f t="shared" si="374"/>
        <v xml:space="preserve"> </v>
      </c>
      <c r="AO415" s="421" t="str">
        <f t="shared" si="375"/>
        <v xml:space="preserve"> </v>
      </c>
      <c r="AP415" s="421" t="str">
        <f t="shared" si="376"/>
        <v xml:space="preserve"> </v>
      </c>
      <c r="AQ415" s="421" t="str">
        <f t="shared" si="377"/>
        <v xml:space="preserve"> </v>
      </c>
      <c r="AR415" s="421" t="str">
        <f t="shared" si="378"/>
        <v xml:space="preserve"> </v>
      </c>
      <c r="AS415" s="421" t="str">
        <f t="shared" si="379"/>
        <v xml:space="preserve"> </v>
      </c>
      <c r="AT415" s="421" t="str">
        <f t="shared" si="380"/>
        <v xml:space="preserve"> </v>
      </c>
      <c r="AU415" s="422" t="str">
        <f t="shared" si="381"/>
        <v xml:space="preserve"> </v>
      </c>
      <c r="AV415" s="423"/>
      <c r="AW415" s="417"/>
      <c r="AX415" s="419"/>
      <c r="AY415" s="423"/>
      <c r="AZ415" s="417"/>
      <c r="BA415" s="419"/>
      <c r="BB415" s="420" t="str">
        <f t="shared" si="382"/>
        <v xml:space="preserve"> </v>
      </c>
      <c r="BC415" s="421" t="str">
        <f t="shared" si="383"/>
        <v xml:space="preserve"> </v>
      </c>
      <c r="BD415" s="422" t="str">
        <f t="shared" si="384"/>
        <v xml:space="preserve"> </v>
      </c>
      <c r="BE415" s="423"/>
      <c r="BF415" s="417"/>
      <c r="BG415" s="419"/>
      <c r="BH415" s="423"/>
      <c r="BI415" s="417"/>
      <c r="BJ415" s="419"/>
      <c r="BK415" s="423" t="s">
        <v>391</v>
      </c>
      <c r="BL415" s="417"/>
      <c r="BM415" s="419"/>
      <c r="BN415" s="426" t="str">
        <f t="shared" si="351"/>
        <v/>
      </c>
      <c r="BO415" s="427" t="str">
        <f t="shared" si="352"/>
        <v/>
      </c>
      <c r="BP415" s="428" t="str">
        <f t="shared" si="353"/>
        <v/>
      </c>
      <c r="BQ415" s="423"/>
      <c r="BR415" s="417"/>
      <c r="BS415" s="419"/>
      <c r="BT415" s="858">
        <v>863</v>
      </c>
      <c r="BU415" s="835">
        <v>848</v>
      </c>
      <c r="BV415" s="835">
        <v>768</v>
      </c>
      <c r="BW415" s="836">
        <v>908</v>
      </c>
      <c r="BX415" s="836">
        <v>925</v>
      </c>
      <c r="BY415" s="419">
        <v>913</v>
      </c>
      <c r="BZ415" s="859">
        <v>477</v>
      </c>
      <c r="CA415" s="837">
        <v>446</v>
      </c>
      <c r="CB415" s="837">
        <v>399</v>
      </c>
      <c r="CC415" s="837">
        <v>429</v>
      </c>
      <c r="CD415" s="837">
        <v>375</v>
      </c>
      <c r="CE415" s="837">
        <v>381</v>
      </c>
      <c r="CF415" s="836">
        <v>370</v>
      </c>
      <c r="CG415" s="419">
        <v>328</v>
      </c>
      <c r="CH415" s="177"/>
      <c r="CI415" s="177"/>
      <c r="CJ415" s="177"/>
      <c r="CK415" s="177"/>
      <c r="CL415" s="177"/>
      <c r="CM415" s="177"/>
      <c r="CN415" s="417"/>
      <c r="CO415" s="419"/>
      <c r="CP415" s="421">
        <f t="shared" si="359"/>
        <v>477</v>
      </c>
      <c r="CQ415" s="421">
        <f t="shared" si="360"/>
        <v>446</v>
      </c>
      <c r="CR415" s="421">
        <f t="shared" si="361"/>
        <v>399</v>
      </c>
      <c r="CS415" s="421">
        <f t="shared" si="362"/>
        <v>429</v>
      </c>
      <c r="CT415" s="421">
        <f t="shared" si="363"/>
        <v>375</v>
      </c>
      <c r="CU415" s="421">
        <f t="shared" si="364"/>
        <v>381</v>
      </c>
      <c r="CV415" s="421">
        <f t="shared" si="365"/>
        <v>370</v>
      </c>
      <c r="CW415" s="429">
        <f t="shared" si="366"/>
        <v>328</v>
      </c>
      <c r="CX415" s="837">
        <v>189</v>
      </c>
      <c r="CY415" s="836">
        <v>178</v>
      </c>
      <c r="CZ415" s="419">
        <v>119</v>
      </c>
      <c r="DA415" s="837">
        <v>32</v>
      </c>
      <c r="DB415" s="836">
        <v>30</v>
      </c>
      <c r="DC415" s="419">
        <v>33</v>
      </c>
      <c r="DD415" s="430">
        <f t="shared" si="367"/>
        <v>160</v>
      </c>
      <c r="DE415" s="431">
        <f t="shared" si="368"/>
        <v>162</v>
      </c>
      <c r="DF415" s="428">
        <f t="shared" si="369"/>
        <v>176</v>
      </c>
      <c r="DG415" s="837">
        <v>88</v>
      </c>
      <c r="DH415" s="836">
        <v>53</v>
      </c>
      <c r="DI415" s="419">
        <v>63</v>
      </c>
      <c r="DJ415" s="837">
        <v>29</v>
      </c>
      <c r="DK415" s="836">
        <v>30</v>
      </c>
      <c r="DL415" s="419">
        <v>50</v>
      </c>
      <c r="DM415" s="837">
        <v>71</v>
      </c>
      <c r="DN415" s="836">
        <v>73</v>
      </c>
      <c r="DO415" s="419">
        <v>59</v>
      </c>
      <c r="DP415" s="430">
        <f t="shared" si="354"/>
        <v>241</v>
      </c>
      <c r="DQ415" s="431">
        <f t="shared" si="355"/>
        <v>219</v>
      </c>
      <c r="DR415" s="428">
        <f t="shared" si="356"/>
        <v>209</v>
      </c>
      <c r="DS415" s="859">
        <v>108</v>
      </c>
      <c r="DT415" s="836">
        <v>111</v>
      </c>
      <c r="DU415" s="197">
        <v>83</v>
      </c>
      <c r="DV415" s="402"/>
      <c r="DW415" s="669" t="b">
        <f t="shared" si="385"/>
        <v>0</v>
      </c>
      <c r="DX415" s="663" t="b">
        <f t="shared" si="386"/>
        <v>0</v>
      </c>
      <c r="DY415" s="666" t="b">
        <f t="shared" si="387"/>
        <v>1</v>
      </c>
      <c r="DZ415" s="663" t="b">
        <f t="shared" si="388"/>
        <v>0</v>
      </c>
      <c r="EA415" s="663" t="b">
        <f t="shared" si="389"/>
        <v>0</v>
      </c>
      <c r="EB415" s="666" t="b">
        <f t="shared" si="390"/>
        <v>1</v>
      </c>
      <c r="EC415" s="663" t="b">
        <f t="shared" si="391"/>
        <v>0</v>
      </c>
      <c r="ED415" s="663" t="b">
        <f t="shared" si="357"/>
        <v>0</v>
      </c>
      <c r="EE415" s="666" t="b">
        <f t="shared" si="392"/>
        <v>1</v>
      </c>
      <c r="EF415" s="665" t="b">
        <f t="shared" si="393"/>
        <v>1</v>
      </c>
      <c r="EG415" s="663" t="b">
        <f t="shared" si="394"/>
        <v>1</v>
      </c>
      <c r="EH415" s="666" t="b">
        <f t="shared" si="395"/>
        <v>1</v>
      </c>
      <c r="EI415" s="663" t="b">
        <f t="shared" si="396"/>
        <v>1</v>
      </c>
      <c r="EJ415" s="663" t="b">
        <f t="shared" si="397"/>
        <v>1</v>
      </c>
      <c r="EK415" s="666" t="b">
        <f t="shared" si="398"/>
        <v>1</v>
      </c>
      <c r="EL415" s="663" t="b">
        <f t="shared" si="399"/>
        <v>1</v>
      </c>
      <c r="EM415" s="663" t="b">
        <f t="shared" si="358"/>
        <v>1</v>
      </c>
      <c r="EN415" s="666" t="b">
        <f t="shared" si="400"/>
        <v>1</v>
      </c>
      <c r="EO415" s="403"/>
    </row>
    <row r="416" spans="1:145" s="401" customFormat="1">
      <c r="A416" s="850" t="s">
        <v>363</v>
      </c>
      <c r="B416" s="490" t="s">
        <v>1169</v>
      </c>
      <c r="C416" s="489">
        <v>207290</v>
      </c>
      <c r="D416" s="491">
        <v>10</v>
      </c>
      <c r="E416" s="414"/>
      <c r="F416" s="416"/>
      <c r="G416" s="416"/>
      <c r="H416" s="416"/>
      <c r="I416" s="417"/>
      <c r="J416" s="417"/>
      <c r="K416" s="419"/>
      <c r="L416" s="855"/>
      <c r="M416" s="854"/>
      <c r="N416" s="854"/>
      <c r="O416" s="856"/>
      <c r="P416" s="856"/>
      <c r="Q416" s="854"/>
      <c r="R416" s="854"/>
      <c r="S416" s="854"/>
      <c r="T416" s="854"/>
      <c r="U416" s="854"/>
      <c r="V416" s="549"/>
      <c r="W416" s="419"/>
      <c r="X416" s="416"/>
      <c r="Y416" s="416"/>
      <c r="Z416" s="416"/>
      <c r="AA416" s="448"/>
      <c r="AB416" s="448"/>
      <c r="AC416" s="416"/>
      <c r="AD416" s="416"/>
      <c r="AE416" s="416"/>
      <c r="AF416" s="416"/>
      <c r="AG416" s="416"/>
      <c r="AH416" s="417"/>
      <c r="AI416" s="419"/>
      <c r="AJ416" s="420" t="str">
        <f t="shared" si="370"/>
        <v xml:space="preserve"> </v>
      </c>
      <c r="AK416" s="421" t="str">
        <f t="shared" si="371"/>
        <v xml:space="preserve"> </v>
      </c>
      <c r="AL416" s="421" t="str">
        <f t="shared" si="372"/>
        <v xml:space="preserve"> </v>
      </c>
      <c r="AM416" s="421" t="str">
        <f t="shared" si="373"/>
        <v xml:space="preserve"> </v>
      </c>
      <c r="AN416" s="421" t="str">
        <f t="shared" si="374"/>
        <v xml:space="preserve"> </v>
      </c>
      <c r="AO416" s="421" t="str">
        <f t="shared" si="375"/>
        <v xml:space="preserve"> </v>
      </c>
      <c r="AP416" s="421" t="str">
        <f t="shared" si="376"/>
        <v xml:space="preserve"> </v>
      </c>
      <c r="AQ416" s="421" t="str">
        <f t="shared" si="377"/>
        <v xml:space="preserve"> </v>
      </c>
      <c r="AR416" s="421" t="str">
        <f t="shared" si="378"/>
        <v xml:space="preserve"> </v>
      </c>
      <c r="AS416" s="421" t="str">
        <f t="shared" si="379"/>
        <v xml:space="preserve"> </v>
      </c>
      <c r="AT416" s="421" t="str">
        <f t="shared" si="380"/>
        <v xml:space="preserve"> </v>
      </c>
      <c r="AU416" s="422" t="str">
        <f t="shared" si="381"/>
        <v xml:space="preserve"> </v>
      </c>
      <c r="AV416" s="423"/>
      <c r="AW416" s="417"/>
      <c r="AX416" s="419"/>
      <c r="AY416" s="423"/>
      <c r="AZ416" s="417"/>
      <c r="BA416" s="419"/>
      <c r="BB416" s="420" t="str">
        <f t="shared" si="382"/>
        <v xml:space="preserve"> </v>
      </c>
      <c r="BC416" s="421" t="str">
        <f t="shared" si="383"/>
        <v xml:space="preserve"> </v>
      </c>
      <c r="BD416" s="422" t="str">
        <f t="shared" si="384"/>
        <v xml:space="preserve"> </v>
      </c>
      <c r="BE416" s="423"/>
      <c r="BF416" s="417"/>
      <c r="BG416" s="419"/>
      <c r="BH416" s="423"/>
      <c r="BI416" s="417"/>
      <c r="BJ416" s="419"/>
      <c r="BK416" s="423"/>
      <c r="BL416" s="417"/>
      <c r="BM416" s="419"/>
      <c r="BN416" s="426" t="str">
        <f t="shared" si="351"/>
        <v/>
      </c>
      <c r="BO416" s="427" t="str">
        <f t="shared" si="352"/>
        <v/>
      </c>
      <c r="BP416" s="428" t="str">
        <f t="shared" si="353"/>
        <v/>
      </c>
      <c r="BQ416" s="423"/>
      <c r="BR416" s="417"/>
      <c r="BS416" s="419"/>
      <c r="BT416" s="858">
        <v>782</v>
      </c>
      <c r="BU416" s="835">
        <v>775</v>
      </c>
      <c r="BV416" s="835">
        <v>805</v>
      </c>
      <c r="BW416" s="836">
        <v>743</v>
      </c>
      <c r="BX416" s="836">
        <v>732</v>
      </c>
      <c r="BY416" s="419">
        <v>750</v>
      </c>
      <c r="BZ416" s="859">
        <v>564</v>
      </c>
      <c r="CA416" s="837">
        <v>513</v>
      </c>
      <c r="CB416" s="837">
        <v>557</v>
      </c>
      <c r="CC416" s="837">
        <v>574</v>
      </c>
      <c r="CD416" s="837">
        <v>548</v>
      </c>
      <c r="CE416" s="837">
        <v>552</v>
      </c>
      <c r="CF416" s="836">
        <v>537</v>
      </c>
      <c r="CG416" s="419">
        <v>543</v>
      </c>
      <c r="CH416" s="177"/>
      <c r="CI416" s="177"/>
      <c r="CJ416" s="177"/>
      <c r="CK416" s="177"/>
      <c r="CL416" s="177"/>
      <c r="CM416" s="177"/>
      <c r="CN416" s="417"/>
      <c r="CO416" s="419"/>
      <c r="CP416" s="421">
        <f t="shared" si="359"/>
        <v>564</v>
      </c>
      <c r="CQ416" s="421">
        <f t="shared" si="360"/>
        <v>513</v>
      </c>
      <c r="CR416" s="421">
        <f t="shared" si="361"/>
        <v>557</v>
      </c>
      <c r="CS416" s="421">
        <f t="shared" si="362"/>
        <v>574</v>
      </c>
      <c r="CT416" s="421">
        <f t="shared" si="363"/>
        <v>548</v>
      </c>
      <c r="CU416" s="421">
        <f t="shared" si="364"/>
        <v>552</v>
      </c>
      <c r="CV416" s="421">
        <f t="shared" si="365"/>
        <v>537</v>
      </c>
      <c r="CW416" s="429">
        <f t="shared" si="366"/>
        <v>543</v>
      </c>
      <c r="CX416" s="837">
        <v>316</v>
      </c>
      <c r="CY416" s="836">
        <v>249</v>
      </c>
      <c r="CZ416" s="419">
        <v>282</v>
      </c>
      <c r="DA416" s="837">
        <v>43</v>
      </c>
      <c r="DB416" s="836">
        <v>73</v>
      </c>
      <c r="DC416" s="419">
        <v>49</v>
      </c>
      <c r="DD416" s="430">
        <f t="shared" si="367"/>
        <v>193</v>
      </c>
      <c r="DE416" s="431">
        <f t="shared" si="368"/>
        <v>215</v>
      </c>
      <c r="DF416" s="428">
        <f t="shared" si="369"/>
        <v>212</v>
      </c>
      <c r="DG416" s="837">
        <v>114</v>
      </c>
      <c r="DH416" s="836">
        <v>106</v>
      </c>
      <c r="DI416" s="419">
        <v>134</v>
      </c>
      <c r="DJ416" s="837">
        <v>41</v>
      </c>
      <c r="DK416" s="836">
        <v>27</v>
      </c>
      <c r="DL416" s="419">
        <v>43</v>
      </c>
      <c r="DM416" s="837">
        <v>104</v>
      </c>
      <c r="DN416" s="836">
        <v>115</v>
      </c>
      <c r="DO416" s="419">
        <v>95</v>
      </c>
      <c r="DP416" s="430">
        <f t="shared" si="354"/>
        <v>315</v>
      </c>
      <c r="DQ416" s="431">
        <f t="shared" si="355"/>
        <v>300</v>
      </c>
      <c r="DR416" s="428">
        <f t="shared" si="356"/>
        <v>280</v>
      </c>
      <c r="DS416" s="859">
        <v>174</v>
      </c>
      <c r="DT416" s="836">
        <v>153</v>
      </c>
      <c r="DU416" s="197">
        <v>167</v>
      </c>
      <c r="DV416" s="402"/>
      <c r="DW416" s="669" t="b">
        <f t="shared" si="385"/>
        <v>0</v>
      </c>
      <c r="DX416" s="663" t="b">
        <f t="shared" si="386"/>
        <v>0</v>
      </c>
      <c r="DY416" s="666" t="b">
        <f t="shared" si="387"/>
        <v>1</v>
      </c>
      <c r="DZ416" s="663" t="b">
        <f t="shared" si="388"/>
        <v>0</v>
      </c>
      <c r="EA416" s="663" t="b">
        <f t="shared" si="389"/>
        <v>0</v>
      </c>
      <c r="EB416" s="666" t="b">
        <f t="shared" si="390"/>
        <v>1</v>
      </c>
      <c r="EC416" s="663" t="b">
        <f t="shared" si="391"/>
        <v>0</v>
      </c>
      <c r="ED416" s="663" t="b">
        <f t="shared" si="357"/>
        <v>0</v>
      </c>
      <c r="EE416" s="666" t="b">
        <f t="shared" si="392"/>
        <v>1</v>
      </c>
      <c r="EF416" s="665" t="b">
        <f t="shared" si="393"/>
        <v>1</v>
      </c>
      <c r="EG416" s="663" t="b">
        <f t="shared" si="394"/>
        <v>1</v>
      </c>
      <c r="EH416" s="666" t="b">
        <f t="shared" si="395"/>
        <v>1</v>
      </c>
      <c r="EI416" s="663" t="b">
        <f t="shared" si="396"/>
        <v>1</v>
      </c>
      <c r="EJ416" s="663" t="b">
        <f t="shared" si="397"/>
        <v>1</v>
      </c>
      <c r="EK416" s="666" t="b">
        <f t="shared" si="398"/>
        <v>1</v>
      </c>
      <c r="EL416" s="663" t="b">
        <f t="shared" si="399"/>
        <v>1</v>
      </c>
      <c r="EM416" s="663" t="b">
        <f t="shared" si="358"/>
        <v>1</v>
      </c>
      <c r="EN416" s="666" t="b">
        <f t="shared" si="400"/>
        <v>1</v>
      </c>
      <c r="EO416" s="403"/>
    </row>
    <row r="417" spans="1:145" s="401" customFormat="1">
      <c r="A417" s="850" t="s">
        <v>363</v>
      </c>
      <c r="B417" s="490" t="s">
        <v>1170</v>
      </c>
      <c r="C417" s="489">
        <v>207069</v>
      </c>
      <c r="D417" s="491">
        <v>10</v>
      </c>
      <c r="E417" s="414"/>
      <c r="F417" s="416"/>
      <c r="G417" s="416"/>
      <c r="H417" s="416"/>
      <c r="I417" s="417"/>
      <c r="J417" s="417"/>
      <c r="K417" s="419"/>
      <c r="L417" s="855"/>
      <c r="M417" s="854"/>
      <c r="N417" s="854"/>
      <c r="O417" s="856"/>
      <c r="P417" s="856"/>
      <c r="Q417" s="854"/>
      <c r="R417" s="854"/>
      <c r="S417" s="854"/>
      <c r="T417" s="854"/>
      <c r="U417" s="854"/>
      <c r="V417" s="549"/>
      <c r="W417" s="419"/>
      <c r="X417" s="416"/>
      <c r="Y417" s="416"/>
      <c r="Z417" s="416"/>
      <c r="AA417" s="448"/>
      <c r="AB417" s="448"/>
      <c r="AC417" s="416"/>
      <c r="AD417" s="416"/>
      <c r="AE417" s="416"/>
      <c r="AF417" s="416"/>
      <c r="AG417" s="416"/>
      <c r="AH417" s="417"/>
      <c r="AI417" s="419"/>
      <c r="AJ417" s="420" t="str">
        <f t="shared" si="370"/>
        <v xml:space="preserve"> </v>
      </c>
      <c r="AK417" s="421" t="str">
        <f t="shared" si="371"/>
        <v xml:space="preserve"> </v>
      </c>
      <c r="AL417" s="421" t="str">
        <f t="shared" si="372"/>
        <v xml:space="preserve"> </v>
      </c>
      <c r="AM417" s="421" t="str">
        <f t="shared" si="373"/>
        <v xml:space="preserve"> </v>
      </c>
      <c r="AN417" s="421" t="str">
        <f t="shared" si="374"/>
        <v xml:space="preserve"> </v>
      </c>
      <c r="AO417" s="421" t="str">
        <f t="shared" si="375"/>
        <v xml:space="preserve"> </v>
      </c>
      <c r="AP417" s="421" t="str">
        <f t="shared" si="376"/>
        <v xml:space="preserve"> </v>
      </c>
      <c r="AQ417" s="421" t="str">
        <f t="shared" si="377"/>
        <v xml:space="preserve"> </v>
      </c>
      <c r="AR417" s="421" t="str">
        <f t="shared" si="378"/>
        <v xml:space="preserve"> </v>
      </c>
      <c r="AS417" s="421" t="str">
        <f t="shared" si="379"/>
        <v xml:space="preserve"> </v>
      </c>
      <c r="AT417" s="421" t="str">
        <f t="shared" si="380"/>
        <v xml:space="preserve"> </v>
      </c>
      <c r="AU417" s="422" t="str">
        <f t="shared" si="381"/>
        <v xml:space="preserve"> </v>
      </c>
      <c r="AV417" s="423"/>
      <c r="AW417" s="417"/>
      <c r="AX417" s="419"/>
      <c r="AY417" s="423"/>
      <c r="AZ417" s="417"/>
      <c r="BA417" s="419"/>
      <c r="BB417" s="420" t="str">
        <f t="shared" si="382"/>
        <v xml:space="preserve"> </v>
      </c>
      <c r="BC417" s="421" t="str">
        <f t="shared" si="383"/>
        <v xml:space="preserve"> </v>
      </c>
      <c r="BD417" s="422" t="str">
        <f t="shared" si="384"/>
        <v xml:space="preserve"> </v>
      </c>
      <c r="BE417" s="423"/>
      <c r="BF417" s="417"/>
      <c r="BG417" s="419"/>
      <c r="BH417" s="423"/>
      <c r="BI417" s="417"/>
      <c r="BJ417" s="419"/>
      <c r="BK417" s="423"/>
      <c r="BL417" s="417"/>
      <c r="BM417" s="419"/>
      <c r="BN417" s="426" t="str">
        <f t="shared" si="351"/>
        <v/>
      </c>
      <c r="BO417" s="427" t="str">
        <f t="shared" si="352"/>
        <v/>
      </c>
      <c r="BP417" s="428" t="str">
        <f t="shared" si="353"/>
        <v/>
      </c>
      <c r="BQ417" s="423"/>
      <c r="BR417" s="417"/>
      <c r="BS417" s="419"/>
      <c r="BT417" s="858">
        <v>1048</v>
      </c>
      <c r="BU417" s="835">
        <v>963</v>
      </c>
      <c r="BV417" s="835">
        <v>1006</v>
      </c>
      <c r="BW417" s="836">
        <v>1046</v>
      </c>
      <c r="BX417" s="836">
        <v>1308</v>
      </c>
      <c r="BY417" s="419">
        <v>1178</v>
      </c>
      <c r="BZ417" s="859">
        <v>272</v>
      </c>
      <c r="CA417" s="837">
        <v>296</v>
      </c>
      <c r="CB417" s="837">
        <v>259</v>
      </c>
      <c r="CC417" s="837">
        <v>282</v>
      </c>
      <c r="CD417" s="837">
        <v>284</v>
      </c>
      <c r="CE417" s="837">
        <v>279</v>
      </c>
      <c r="CF417" s="836">
        <v>232</v>
      </c>
      <c r="CG417" s="419">
        <v>206</v>
      </c>
      <c r="CH417" s="177"/>
      <c r="CI417" s="177"/>
      <c r="CJ417" s="177"/>
      <c r="CK417" s="177"/>
      <c r="CL417" s="177"/>
      <c r="CM417" s="177"/>
      <c r="CN417" s="417"/>
      <c r="CO417" s="419"/>
      <c r="CP417" s="421">
        <f t="shared" si="359"/>
        <v>272</v>
      </c>
      <c r="CQ417" s="421">
        <f t="shared" si="360"/>
        <v>296</v>
      </c>
      <c r="CR417" s="421">
        <f t="shared" si="361"/>
        <v>259</v>
      </c>
      <c r="CS417" s="421">
        <f t="shared" si="362"/>
        <v>282</v>
      </c>
      <c r="CT417" s="421">
        <f t="shared" si="363"/>
        <v>284</v>
      </c>
      <c r="CU417" s="421">
        <f t="shared" si="364"/>
        <v>279</v>
      </c>
      <c r="CV417" s="421">
        <f t="shared" si="365"/>
        <v>232</v>
      </c>
      <c r="CW417" s="429">
        <f t="shared" si="366"/>
        <v>206</v>
      </c>
      <c r="CX417" s="837">
        <v>114</v>
      </c>
      <c r="CY417" s="836">
        <v>106</v>
      </c>
      <c r="CZ417" s="419">
        <v>107</v>
      </c>
      <c r="DA417" s="837">
        <v>33</v>
      </c>
      <c r="DB417" s="836">
        <v>19</v>
      </c>
      <c r="DC417" s="419">
        <v>26</v>
      </c>
      <c r="DD417" s="430">
        <f t="shared" si="367"/>
        <v>132</v>
      </c>
      <c r="DE417" s="431">
        <f t="shared" si="368"/>
        <v>107</v>
      </c>
      <c r="DF417" s="428">
        <f t="shared" si="369"/>
        <v>73</v>
      </c>
      <c r="DG417" s="837">
        <v>61</v>
      </c>
      <c r="DH417" s="836">
        <v>49</v>
      </c>
      <c r="DI417" s="419">
        <v>46</v>
      </c>
      <c r="DJ417" s="837">
        <v>21</v>
      </c>
      <c r="DK417" s="836">
        <v>22</v>
      </c>
      <c r="DL417" s="419">
        <v>23</v>
      </c>
      <c r="DM417" s="837">
        <v>45</v>
      </c>
      <c r="DN417" s="836">
        <v>52</v>
      </c>
      <c r="DO417" s="419">
        <v>49</v>
      </c>
      <c r="DP417" s="430">
        <f t="shared" si="354"/>
        <v>155</v>
      </c>
      <c r="DQ417" s="431">
        <f t="shared" si="355"/>
        <v>161</v>
      </c>
      <c r="DR417" s="428">
        <f t="shared" si="356"/>
        <v>161</v>
      </c>
      <c r="DS417" s="859">
        <v>86</v>
      </c>
      <c r="DT417" s="836">
        <v>58</v>
      </c>
      <c r="DU417" s="197">
        <v>72</v>
      </c>
      <c r="DV417" s="402"/>
      <c r="DW417" s="669" t="b">
        <f t="shared" si="385"/>
        <v>0</v>
      </c>
      <c r="DX417" s="663" t="b">
        <f t="shared" si="386"/>
        <v>0</v>
      </c>
      <c r="DY417" s="666" t="b">
        <f t="shared" si="387"/>
        <v>1</v>
      </c>
      <c r="DZ417" s="663" t="b">
        <f t="shared" si="388"/>
        <v>0</v>
      </c>
      <c r="EA417" s="663" t="b">
        <f t="shared" si="389"/>
        <v>0</v>
      </c>
      <c r="EB417" s="666" t="b">
        <f t="shared" si="390"/>
        <v>1</v>
      </c>
      <c r="EC417" s="663" t="b">
        <f t="shared" si="391"/>
        <v>0</v>
      </c>
      <c r="ED417" s="663" t="b">
        <f t="shared" si="357"/>
        <v>0</v>
      </c>
      <c r="EE417" s="666" t="b">
        <f t="shared" si="392"/>
        <v>1</v>
      </c>
      <c r="EF417" s="665" t="b">
        <f t="shared" si="393"/>
        <v>1</v>
      </c>
      <c r="EG417" s="663" t="b">
        <f t="shared" si="394"/>
        <v>1</v>
      </c>
      <c r="EH417" s="666" t="b">
        <f t="shared" si="395"/>
        <v>1</v>
      </c>
      <c r="EI417" s="663" t="b">
        <f t="shared" si="396"/>
        <v>1</v>
      </c>
      <c r="EJ417" s="663" t="b">
        <f t="shared" si="397"/>
        <v>1</v>
      </c>
      <c r="EK417" s="666" t="b">
        <f t="shared" si="398"/>
        <v>1</v>
      </c>
      <c r="EL417" s="663" t="b">
        <f t="shared" si="399"/>
        <v>1</v>
      </c>
      <c r="EM417" s="663" t="b">
        <f t="shared" si="358"/>
        <v>1</v>
      </c>
      <c r="EN417" s="666" t="b">
        <f t="shared" si="400"/>
        <v>1</v>
      </c>
      <c r="EO417" s="403"/>
    </row>
    <row r="418" spans="1:145" s="401" customFormat="1">
      <c r="A418" s="850" t="s">
        <v>363</v>
      </c>
      <c r="B418" s="490" t="s">
        <v>1171</v>
      </c>
      <c r="C418" s="489">
        <v>207740</v>
      </c>
      <c r="D418" s="491">
        <v>10</v>
      </c>
      <c r="E418" s="414"/>
      <c r="F418" s="416"/>
      <c r="G418" s="416"/>
      <c r="H418" s="416"/>
      <c r="I418" s="417"/>
      <c r="J418" s="417"/>
      <c r="K418" s="419"/>
      <c r="L418" s="855"/>
      <c r="M418" s="854"/>
      <c r="N418" s="854"/>
      <c r="O418" s="856"/>
      <c r="P418" s="856"/>
      <c r="Q418" s="854"/>
      <c r="R418" s="854"/>
      <c r="S418" s="854"/>
      <c r="T418" s="854"/>
      <c r="U418" s="854"/>
      <c r="V418" s="549"/>
      <c r="W418" s="419"/>
      <c r="X418" s="416"/>
      <c r="Y418" s="416"/>
      <c r="Z418" s="416"/>
      <c r="AA418" s="448"/>
      <c r="AB418" s="448"/>
      <c r="AC418" s="416"/>
      <c r="AD418" s="416"/>
      <c r="AE418" s="416"/>
      <c r="AF418" s="416"/>
      <c r="AG418" s="416"/>
      <c r="AH418" s="417"/>
      <c r="AI418" s="419"/>
      <c r="AJ418" s="420" t="str">
        <f t="shared" si="370"/>
        <v xml:space="preserve"> </v>
      </c>
      <c r="AK418" s="421" t="str">
        <f t="shared" si="371"/>
        <v xml:space="preserve"> </v>
      </c>
      <c r="AL418" s="421" t="str">
        <f t="shared" si="372"/>
        <v xml:space="preserve"> </v>
      </c>
      <c r="AM418" s="421" t="str">
        <f t="shared" si="373"/>
        <v xml:space="preserve"> </v>
      </c>
      <c r="AN418" s="421" t="str">
        <f t="shared" si="374"/>
        <v xml:space="preserve"> </v>
      </c>
      <c r="AO418" s="421" t="str">
        <f t="shared" si="375"/>
        <v xml:space="preserve"> </v>
      </c>
      <c r="AP418" s="421" t="str">
        <f t="shared" si="376"/>
        <v xml:space="preserve"> </v>
      </c>
      <c r="AQ418" s="421" t="str">
        <f t="shared" si="377"/>
        <v xml:space="preserve"> </v>
      </c>
      <c r="AR418" s="421" t="str">
        <f t="shared" si="378"/>
        <v xml:space="preserve"> </v>
      </c>
      <c r="AS418" s="421" t="str">
        <f t="shared" si="379"/>
        <v xml:space="preserve"> </v>
      </c>
      <c r="AT418" s="421" t="str">
        <f t="shared" si="380"/>
        <v xml:space="preserve"> </v>
      </c>
      <c r="AU418" s="422" t="str">
        <f t="shared" si="381"/>
        <v xml:space="preserve"> </v>
      </c>
      <c r="AV418" s="423"/>
      <c r="AW418" s="417"/>
      <c r="AX418" s="419"/>
      <c r="AY418" s="423"/>
      <c r="AZ418" s="417"/>
      <c r="BA418" s="419"/>
      <c r="BB418" s="420" t="str">
        <f t="shared" si="382"/>
        <v xml:space="preserve"> </v>
      </c>
      <c r="BC418" s="421" t="str">
        <f t="shared" si="383"/>
        <v xml:space="preserve"> </v>
      </c>
      <c r="BD418" s="422" t="str">
        <f t="shared" si="384"/>
        <v xml:space="preserve"> </v>
      </c>
      <c r="BE418" s="423"/>
      <c r="BF418" s="417"/>
      <c r="BG418" s="419"/>
      <c r="BH418" s="423"/>
      <c r="BI418" s="417"/>
      <c r="BJ418" s="419"/>
      <c r="BK418" s="423"/>
      <c r="BL418" s="417"/>
      <c r="BM418" s="419"/>
      <c r="BN418" s="426" t="str">
        <f t="shared" si="351"/>
        <v/>
      </c>
      <c r="BO418" s="427" t="str">
        <f t="shared" si="352"/>
        <v/>
      </c>
      <c r="BP418" s="428" t="str">
        <f t="shared" si="353"/>
        <v/>
      </c>
      <c r="BQ418" s="423"/>
      <c r="BR418" s="417"/>
      <c r="BS418" s="419"/>
      <c r="BT418" s="858">
        <v>910</v>
      </c>
      <c r="BU418" s="835">
        <v>813</v>
      </c>
      <c r="BV418" s="835">
        <v>835</v>
      </c>
      <c r="BW418" s="836">
        <v>731</v>
      </c>
      <c r="BX418" s="836">
        <v>841</v>
      </c>
      <c r="BY418" s="419">
        <v>784</v>
      </c>
      <c r="BZ418" s="859">
        <v>401</v>
      </c>
      <c r="CA418" s="837">
        <v>428</v>
      </c>
      <c r="CB418" s="837">
        <v>444</v>
      </c>
      <c r="CC418" s="837">
        <v>424</v>
      </c>
      <c r="CD418" s="837">
        <v>403</v>
      </c>
      <c r="CE418" s="837">
        <v>333</v>
      </c>
      <c r="CF418" s="836">
        <v>400</v>
      </c>
      <c r="CG418" s="419">
        <v>392</v>
      </c>
      <c r="CH418" s="177"/>
      <c r="CI418" s="177"/>
      <c r="CJ418" s="177"/>
      <c r="CK418" s="177"/>
      <c r="CL418" s="177"/>
      <c r="CM418" s="177"/>
      <c r="CN418" s="417"/>
      <c r="CO418" s="419"/>
      <c r="CP418" s="421">
        <f t="shared" si="359"/>
        <v>401</v>
      </c>
      <c r="CQ418" s="421">
        <f t="shared" si="360"/>
        <v>428</v>
      </c>
      <c r="CR418" s="421">
        <f t="shared" si="361"/>
        <v>444</v>
      </c>
      <c r="CS418" s="421">
        <f t="shared" si="362"/>
        <v>424</v>
      </c>
      <c r="CT418" s="421">
        <f t="shared" si="363"/>
        <v>403</v>
      </c>
      <c r="CU418" s="421">
        <f t="shared" si="364"/>
        <v>333</v>
      </c>
      <c r="CV418" s="421">
        <f t="shared" si="365"/>
        <v>400</v>
      </c>
      <c r="CW418" s="429">
        <f t="shared" si="366"/>
        <v>392</v>
      </c>
      <c r="CX418" s="837">
        <v>143</v>
      </c>
      <c r="CY418" s="836">
        <v>185</v>
      </c>
      <c r="CZ418" s="419">
        <v>192</v>
      </c>
      <c r="DA418" s="837">
        <v>38</v>
      </c>
      <c r="DB418" s="836">
        <v>26</v>
      </c>
      <c r="DC418" s="419">
        <v>39</v>
      </c>
      <c r="DD418" s="430">
        <f t="shared" si="367"/>
        <v>152</v>
      </c>
      <c r="DE418" s="431">
        <f t="shared" si="368"/>
        <v>189</v>
      </c>
      <c r="DF418" s="428">
        <f t="shared" si="369"/>
        <v>161</v>
      </c>
      <c r="DG418" s="837">
        <v>80</v>
      </c>
      <c r="DH418" s="836">
        <v>79</v>
      </c>
      <c r="DI418" s="419">
        <v>64</v>
      </c>
      <c r="DJ418" s="837">
        <v>32</v>
      </c>
      <c r="DK418" s="836">
        <v>29</v>
      </c>
      <c r="DL418" s="419">
        <v>33</v>
      </c>
      <c r="DM418" s="837">
        <v>69</v>
      </c>
      <c r="DN418" s="836">
        <v>75</v>
      </c>
      <c r="DO418" s="419">
        <v>60</v>
      </c>
      <c r="DP418" s="430">
        <f t="shared" si="354"/>
        <v>243</v>
      </c>
      <c r="DQ418" s="431">
        <f t="shared" si="355"/>
        <v>220</v>
      </c>
      <c r="DR418" s="428">
        <f t="shared" si="356"/>
        <v>176</v>
      </c>
      <c r="DS418" s="859">
        <v>106</v>
      </c>
      <c r="DT418" s="836">
        <v>104</v>
      </c>
      <c r="DU418" s="197">
        <v>107</v>
      </c>
      <c r="DV418" s="402"/>
      <c r="DW418" s="669" t="b">
        <f t="shared" si="385"/>
        <v>0</v>
      </c>
      <c r="DX418" s="663" t="b">
        <f t="shared" si="386"/>
        <v>0</v>
      </c>
      <c r="DY418" s="666" t="b">
        <f t="shared" si="387"/>
        <v>1</v>
      </c>
      <c r="DZ418" s="663" t="b">
        <f t="shared" si="388"/>
        <v>0</v>
      </c>
      <c r="EA418" s="663" t="b">
        <f t="shared" si="389"/>
        <v>0</v>
      </c>
      <c r="EB418" s="666" t="b">
        <f t="shared" si="390"/>
        <v>1</v>
      </c>
      <c r="EC418" s="663" t="b">
        <f t="shared" si="391"/>
        <v>0</v>
      </c>
      <c r="ED418" s="663" t="b">
        <f t="shared" si="357"/>
        <v>0</v>
      </c>
      <c r="EE418" s="666" t="b">
        <f t="shared" si="392"/>
        <v>1</v>
      </c>
      <c r="EF418" s="665" t="b">
        <f t="shared" si="393"/>
        <v>1</v>
      </c>
      <c r="EG418" s="663" t="b">
        <f t="shared" si="394"/>
        <v>1</v>
      </c>
      <c r="EH418" s="666" t="b">
        <f t="shared" si="395"/>
        <v>1</v>
      </c>
      <c r="EI418" s="663" t="b">
        <f t="shared" si="396"/>
        <v>1</v>
      </c>
      <c r="EJ418" s="663" t="b">
        <f t="shared" si="397"/>
        <v>1</v>
      </c>
      <c r="EK418" s="666" t="b">
        <f t="shared" si="398"/>
        <v>1</v>
      </c>
      <c r="EL418" s="663" t="b">
        <f t="shared" si="399"/>
        <v>1</v>
      </c>
      <c r="EM418" s="663" t="b">
        <f t="shared" si="358"/>
        <v>1</v>
      </c>
      <c r="EN418" s="666" t="b">
        <f t="shared" si="400"/>
        <v>1</v>
      </c>
      <c r="EO418" s="403"/>
    </row>
    <row r="419" spans="1:145" s="401" customFormat="1">
      <c r="A419" s="850" t="s">
        <v>363</v>
      </c>
      <c r="B419" s="490" t="s">
        <v>1172</v>
      </c>
      <c r="C419" s="489">
        <v>208035</v>
      </c>
      <c r="D419" s="491">
        <v>10</v>
      </c>
      <c r="E419" s="414"/>
      <c r="F419" s="416"/>
      <c r="G419" s="416"/>
      <c r="H419" s="416"/>
      <c r="I419" s="417"/>
      <c r="J419" s="417"/>
      <c r="K419" s="419"/>
      <c r="L419" s="855"/>
      <c r="M419" s="854"/>
      <c r="N419" s="854"/>
      <c r="O419" s="856"/>
      <c r="P419" s="856"/>
      <c r="Q419" s="854"/>
      <c r="R419" s="854"/>
      <c r="S419" s="854"/>
      <c r="T419" s="854"/>
      <c r="U419" s="854"/>
      <c r="V419" s="549"/>
      <c r="W419" s="419"/>
      <c r="X419" s="416"/>
      <c r="Y419" s="416"/>
      <c r="Z419" s="416"/>
      <c r="AA419" s="448"/>
      <c r="AB419" s="448"/>
      <c r="AC419" s="416"/>
      <c r="AD419" s="416"/>
      <c r="AE419" s="416"/>
      <c r="AF419" s="416"/>
      <c r="AG419" s="416"/>
      <c r="AH419" s="417"/>
      <c r="AI419" s="419"/>
      <c r="AJ419" s="420" t="str">
        <f t="shared" si="370"/>
        <v xml:space="preserve"> </v>
      </c>
      <c r="AK419" s="421" t="str">
        <f t="shared" si="371"/>
        <v xml:space="preserve"> </v>
      </c>
      <c r="AL419" s="421" t="str">
        <f t="shared" si="372"/>
        <v xml:space="preserve"> </v>
      </c>
      <c r="AM419" s="421" t="str">
        <f t="shared" si="373"/>
        <v xml:space="preserve"> </v>
      </c>
      <c r="AN419" s="421" t="str">
        <f t="shared" si="374"/>
        <v xml:space="preserve"> </v>
      </c>
      <c r="AO419" s="421" t="str">
        <f t="shared" si="375"/>
        <v xml:space="preserve"> </v>
      </c>
      <c r="AP419" s="421" t="str">
        <f t="shared" si="376"/>
        <v xml:space="preserve"> </v>
      </c>
      <c r="AQ419" s="421" t="str">
        <f t="shared" si="377"/>
        <v xml:space="preserve"> </v>
      </c>
      <c r="AR419" s="421" t="str">
        <f t="shared" si="378"/>
        <v xml:space="preserve"> </v>
      </c>
      <c r="AS419" s="421" t="str">
        <f t="shared" si="379"/>
        <v xml:space="preserve"> </v>
      </c>
      <c r="AT419" s="421" t="str">
        <f t="shared" si="380"/>
        <v xml:space="preserve"> </v>
      </c>
      <c r="AU419" s="422" t="str">
        <f t="shared" si="381"/>
        <v xml:space="preserve"> </v>
      </c>
      <c r="AV419" s="423"/>
      <c r="AW419" s="417"/>
      <c r="AX419" s="419"/>
      <c r="AY419" s="423"/>
      <c r="AZ419" s="417"/>
      <c r="BA419" s="419"/>
      <c r="BB419" s="420" t="str">
        <f t="shared" si="382"/>
        <v xml:space="preserve"> </v>
      </c>
      <c r="BC419" s="421" t="str">
        <f t="shared" si="383"/>
        <v xml:space="preserve"> </v>
      </c>
      <c r="BD419" s="422" t="str">
        <f t="shared" si="384"/>
        <v xml:space="preserve"> </v>
      </c>
      <c r="BE419" s="423"/>
      <c r="BF419" s="417"/>
      <c r="BG419" s="419"/>
      <c r="BH419" s="423"/>
      <c r="BI419" s="417"/>
      <c r="BJ419" s="419"/>
      <c r="BK419" s="423"/>
      <c r="BL419" s="417"/>
      <c r="BM419" s="419"/>
      <c r="BN419" s="426" t="str">
        <f t="shared" si="351"/>
        <v/>
      </c>
      <c r="BO419" s="427" t="str">
        <f t="shared" si="352"/>
        <v/>
      </c>
      <c r="BP419" s="428" t="str">
        <f t="shared" si="353"/>
        <v/>
      </c>
      <c r="BQ419" s="423"/>
      <c r="BR419" s="417"/>
      <c r="BS419" s="419"/>
      <c r="BT419" s="858">
        <v>835</v>
      </c>
      <c r="BU419" s="835">
        <v>733</v>
      </c>
      <c r="BV419" s="835">
        <v>814</v>
      </c>
      <c r="BW419" s="836">
        <v>878</v>
      </c>
      <c r="BX419" s="836">
        <v>728</v>
      </c>
      <c r="BY419" s="419">
        <v>789</v>
      </c>
      <c r="BZ419" s="859">
        <v>320</v>
      </c>
      <c r="CA419" s="837">
        <v>331</v>
      </c>
      <c r="CB419" s="837">
        <v>341</v>
      </c>
      <c r="CC419" s="837">
        <v>285</v>
      </c>
      <c r="CD419" s="837">
        <v>317</v>
      </c>
      <c r="CE419" s="837">
        <v>258</v>
      </c>
      <c r="CF419" s="836">
        <v>217</v>
      </c>
      <c r="CG419" s="419">
        <v>234</v>
      </c>
      <c r="CH419" s="177"/>
      <c r="CI419" s="177"/>
      <c r="CJ419" s="177"/>
      <c r="CK419" s="177"/>
      <c r="CL419" s="177"/>
      <c r="CM419" s="177"/>
      <c r="CN419" s="417"/>
      <c r="CO419" s="419"/>
      <c r="CP419" s="421">
        <f t="shared" si="359"/>
        <v>320</v>
      </c>
      <c r="CQ419" s="421">
        <f t="shared" si="360"/>
        <v>331</v>
      </c>
      <c r="CR419" s="421">
        <f t="shared" si="361"/>
        <v>341</v>
      </c>
      <c r="CS419" s="421">
        <f t="shared" si="362"/>
        <v>285</v>
      </c>
      <c r="CT419" s="421">
        <f t="shared" si="363"/>
        <v>317</v>
      </c>
      <c r="CU419" s="421">
        <f t="shared" si="364"/>
        <v>258</v>
      </c>
      <c r="CV419" s="421">
        <f t="shared" si="365"/>
        <v>217</v>
      </c>
      <c r="CW419" s="429">
        <f t="shared" si="366"/>
        <v>234</v>
      </c>
      <c r="CX419" s="837">
        <v>132</v>
      </c>
      <c r="CY419" s="836">
        <v>98</v>
      </c>
      <c r="CZ419" s="419">
        <v>116</v>
      </c>
      <c r="DA419" s="837">
        <v>19</v>
      </c>
      <c r="DB419" s="836">
        <v>14</v>
      </c>
      <c r="DC419" s="419">
        <v>17</v>
      </c>
      <c r="DD419" s="430">
        <f t="shared" si="367"/>
        <v>107</v>
      </c>
      <c r="DE419" s="431">
        <f t="shared" si="368"/>
        <v>105</v>
      </c>
      <c r="DF419" s="428">
        <f t="shared" si="369"/>
        <v>101</v>
      </c>
      <c r="DG419" s="837">
        <v>48</v>
      </c>
      <c r="DH419" s="836">
        <v>46</v>
      </c>
      <c r="DI419" s="419">
        <v>46</v>
      </c>
      <c r="DJ419" s="837">
        <v>26</v>
      </c>
      <c r="DK419" s="836">
        <v>32</v>
      </c>
      <c r="DL419" s="419">
        <v>25</v>
      </c>
      <c r="DM419" s="837">
        <v>37</v>
      </c>
      <c r="DN419" s="836">
        <v>38</v>
      </c>
      <c r="DO419" s="419">
        <v>40</v>
      </c>
      <c r="DP419" s="430">
        <f t="shared" si="354"/>
        <v>174</v>
      </c>
      <c r="DQ419" s="431">
        <f t="shared" si="355"/>
        <v>201</v>
      </c>
      <c r="DR419" s="428">
        <f t="shared" si="356"/>
        <v>147</v>
      </c>
      <c r="DS419" s="859">
        <v>78</v>
      </c>
      <c r="DT419" s="836">
        <v>85</v>
      </c>
      <c r="DU419" s="197">
        <v>81</v>
      </c>
      <c r="DV419" s="402"/>
      <c r="DW419" s="669" t="b">
        <f t="shared" si="385"/>
        <v>0</v>
      </c>
      <c r="DX419" s="663" t="b">
        <f t="shared" si="386"/>
        <v>0</v>
      </c>
      <c r="DY419" s="666" t="b">
        <f t="shared" si="387"/>
        <v>1</v>
      </c>
      <c r="DZ419" s="663" t="b">
        <f t="shared" si="388"/>
        <v>0</v>
      </c>
      <c r="EA419" s="663" t="b">
        <f t="shared" si="389"/>
        <v>0</v>
      </c>
      <c r="EB419" s="666" t="b">
        <f t="shared" si="390"/>
        <v>1</v>
      </c>
      <c r="EC419" s="663" t="b">
        <f t="shared" si="391"/>
        <v>0</v>
      </c>
      <c r="ED419" s="663" t="b">
        <f t="shared" si="357"/>
        <v>0</v>
      </c>
      <c r="EE419" s="666" t="b">
        <f t="shared" si="392"/>
        <v>1</v>
      </c>
      <c r="EF419" s="665" t="b">
        <f t="shared" si="393"/>
        <v>1</v>
      </c>
      <c r="EG419" s="663" t="b">
        <f t="shared" si="394"/>
        <v>1</v>
      </c>
      <c r="EH419" s="666" t="b">
        <f t="shared" si="395"/>
        <v>1</v>
      </c>
      <c r="EI419" s="663" t="b">
        <f t="shared" si="396"/>
        <v>1</v>
      </c>
      <c r="EJ419" s="663" t="b">
        <f t="shared" si="397"/>
        <v>1</v>
      </c>
      <c r="EK419" s="666" t="b">
        <f t="shared" si="398"/>
        <v>1</v>
      </c>
      <c r="EL419" s="663" t="b">
        <f t="shared" si="399"/>
        <v>1</v>
      </c>
      <c r="EM419" s="663" t="b">
        <f t="shared" si="358"/>
        <v>1</v>
      </c>
      <c r="EN419" s="666" t="b">
        <f t="shared" si="400"/>
        <v>1</v>
      </c>
      <c r="EO419" s="403"/>
    </row>
    <row r="420" spans="1:145">
      <c r="A420" s="552" t="s">
        <v>433</v>
      </c>
      <c r="B420" s="553" t="s">
        <v>158</v>
      </c>
      <c r="C420" s="554">
        <v>217882</v>
      </c>
      <c r="D420" s="554">
        <v>1</v>
      </c>
      <c r="E420" s="414">
        <v>3175</v>
      </c>
      <c r="F420" s="416">
        <v>3558</v>
      </c>
      <c r="G420" s="416">
        <v>3709</v>
      </c>
      <c r="H420" s="416">
        <v>3592</v>
      </c>
      <c r="I420" s="417">
        <v>3600</v>
      </c>
      <c r="J420" s="417">
        <v>3590</v>
      </c>
      <c r="K420" s="419">
        <v>3883</v>
      </c>
      <c r="L420" s="414">
        <v>2581</v>
      </c>
      <c r="M420" s="416">
        <v>2706</v>
      </c>
      <c r="N420" s="416">
        <v>2889</v>
      </c>
      <c r="O420" s="448">
        <v>3028</v>
      </c>
      <c r="P420" s="448">
        <v>2534</v>
      </c>
      <c r="Q420" s="416">
        <v>2464</v>
      </c>
      <c r="R420" s="416">
        <v>2749</v>
      </c>
      <c r="S420" s="416">
        <v>2998</v>
      </c>
      <c r="T420" s="416">
        <v>2893</v>
      </c>
      <c r="U420" s="416">
        <v>2758</v>
      </c>
      <c r="V420" s="417">
        <v>2707</v>
      </c>
      <c r="W420" s="419">
        <v>2868</v>
      </c>
      <c r="X420" s="414">
        <v>3</v>
      </c>
      <c r="Y420" s="416"/>
      <c r="Z420" s="416">
        <v>3</v>
      </c>
      <c r="AA420" s="448"/>
      <c r="AB420" s="448"/>
      <c r="AC420" s="416"/>
      <c r="AD420" s="416"/>
      <c r="AE420" s="416"/>
      <c r="AF420" s="416"/>
      <c r="AG420" s="416"/>
      <c r="AH420" s="417"/>
      <c r="AI420" s="419"/>
      <c r="AJ420" s="420">
        <f t="shared" si="370"/>
        <v>2578</v>
      </c>
      <c r="AK420" s="421">
        <f t="shared" si="371"/>
        <v>2706</v>
      </c>
      <c r="AL420" s="421">
        <f t="shared" si="372"/>
        <v>2886</v>
      </c>
      <c r="AM420" s="421">
        <f t="shared" si="373"/>
        <v>3028</v>
      </c>
      <c r="AN420" s="421">
        <f t="shared" si="374"/>
        <v>2534</v>
      </c>
      <c r="AO420" s="421">
        <f t="shared" si="375"/>
        <v>2464</v>
      </c>
      <c r="AP420" s="421">
        <f t="shared" si="376"/>
        <v>2749</v>
      </c>
      <c r="AQ420" s="421">
        <f t="shared" si="377"/>
        <v>2998</v>
      </c>
      <c r="AR420" s="421">
        <f t="shared" si="378"/>
        <v>2893</v>
      </c>
      <c r="AS420" s="421">
        <f t="shared" si="379"/>
        <v>2758</v>
      </c>
      <c r="AT420" s="421">
        <f t="shared" si="380"/>
        <v>2707</v>
      </c>
      <c r="AU420" s="422">
        <f t="shared" si="381"/>
        <v>2868</v>
      </c>
      <c r="AV420" s="423">
        <v>2484</v>
      </c>
      <c r="AW420" s="417">
        <v>2475</v>
      </c>
      <c r="AX420" s="419">
        <v>2593</v>
      </c>
      <c r="AY420" s="414">
        <v>91</v>
      </c>
      <c r="AZ420" s="417">
        <v>83</v>
      </c>
      <c r="BA420" s="419">
        <v>80</v>
      </c>
      <c r="BB420" s="420">
        <f t="shared" si="382"/>
        <v>183</v>
      </c>
      <c r="BC420" s="421">
        <f t="shared" si="383"/>
        <v>149</v>
      </c>
      <c r="BD420" s="422">
        <f t="shared" si="384"/>
        <v>195</v>
      </c>
      <c r="BE420" s="176">
        <v>1983</v>
      </c>
      <c r="BF420" s="417">
        <v>1956</v>
      </c>
      <c r="BG420" s="419">
        <v>2128</v>
      </c>
      <c r="BH420" s="178">
        <v>47</v>
      </c>
      <c r="BI420" s="417">
        <v>40</v>
      </c>
      <c r="BJ420" s="419">
        <v>34</v>
      </c>
      <c r="BK420" s="178">
        <v>161</v>
      </c>
      <c r="BL420" s="417">
        <v>155</v>
      </c>
      <c r="BM420" s="419">
        <v>226</v>
      </c>
      <c r="BN420" s="426">
        <f t="shared" si="351"/>
        <v>343</v>
      </c>
      <c r="BO420" s="427">
        <f t="shared" si="352"/>
        <v>313</v>
      </c>
      <c r="BP420" s="428">
        <f t="shared" si="353"/>
        <v>361</v>
      </c>
      <c r="BQ420" s="178">
        <v>1929</v>
      </c>
      <c r="BR420" s="417">
        <v>2024</v>
      </c>
      <c r="BS420" s="419">
        <v>2228</v>
      </c>
      <c r="BT420" s="198"/>
      <c r="BU420" s="177"/>
      <c r="BV420" s="177"/>
      <c r="BW420" s="417"/>
      <c r="BX420" s="417"/>
      <c r="BY420" s="419"/>
      <c r="BZ420" s="178"/>
      <c r="CA420" s="177"/>
      <c r="CB420" s="177"/>
      <c r="CC420" s="177"/>
      <c r="CD420" s="177"/>
      <c r="CE420" s="177"/>
      <c r="CF420" s="417"/>
      <c r="CG420" s="419"/>
      <c r="CH420" s="178"/>
      <c r="CI420" s="177"/>
      <c r="CJ420" s="177"/>
      <c r="CK420" s="177"/>
      <c r="CL420" s="177"/>
      <c r="CM420" s="177"/>
      <c r="CN420" s="417"/>
      <c r="CO420" s="419"/>
      <c r="CP420" s="421" t="str">
        <f t="shared" si="359"/>
        <v/>
      </c>
      <c r="CQ420" s="421" t="str">
        <f t="shared" si="360"/>
        <v/>
      </c>
      <c r="CR420" s="421" t="str">
        <f t="shared" si="361"/>
        <v/>
      </c>
      <c r="CS420" s="421" t="str">
        <f t="shared" si="362"/>
        <v/>
      </c>
      <c r="CT420" s="421" t="str">
        <f t="shared" si="363"/>
        <v/>
      </c>
      <c r="CU420" s="421" t="str">
        <f t="shared" si="364"/>
        <v/>
      </c>
      <c r="CV420" s="421" t="str">
        <f t="shared" si="365"/>
        <v/>
      </c>
      <c r="CW420" s="429" t="str">
        <f t="shared" si="366"/>
        <v/>
      </c>
      <c r="CX420" s="449"/>
      <c r="CY420" s="417"/>
      <c r="CZ420" s="419"/>
      <c r="DA420" s="432"/>
      <c r="DB420" s="417"/>
      <c r="DC420" s="419"/>
      <c r="DD420" s="430" t="str">
        <f t="shared" si="367"/>
        <v/>
      </c>
      <c r="DE420" s="431" t="str">
        <f t="shared" si="368"/>
        <v/>
      </c>
      <c r="DF420" s="428" t="str">
        <f t="shared" si="369"/>
        <v/>
      </c>
      <c r="DG420" s="450"/>
      <c r="DH420" s="417"/>
      <c r="DI420" s="419"/>
      <c r="DJ420" s="432"/>
      <c r="DK420" s="417"/>
      <c r="DL420" s="419"/>
      <c r="DM420" s="432"/>
      <c r="DN420" s="417"/>
      <c r="DO420" s="419"/>
      <c r="DP420" s="430" t="str">
        <f t="shared" si="354"/>
        <v/>
      </c>
      <c r="DQ420" s="431" t="str">
        <f t="shared" si="355"/>
        <v/>
      </c>
      <c r="DR420" s="428" t="str">
        <f t="shared" si="356"/>
        <v/>
      </c>
      <c r="DS420" s="432"/>
      <c r="DT420" s="417"/>
      <c r="DU420" s="197"/>
      <c r="DV420" s="403"/>
      <c r="DW420" s="669" t="b">
        <f t="shared" si="385"/>
        <v>1</v>
      </c>
      <c r="DX420" s="663" t="b">
        <f t="shared" si="386"/>
        <v>1</v>
      </c>
      <c r="DY420" s="666" t="b">
        <f t="shared" si="387"/>
        <v>1</v>
      </c>
      <c r="DZ420" s="663" t="b">
        <f t="shared" si="388"/>
        <v>1</v>
      </c>
      <c r="EA420" s="663" t="b">
        <f t="shared" si="389"/>
        <v>1</v>
      </c>
      <c r="EB420" s="666" t="b">
        <f t="shared" si="390"/>
        <v>1</v>
      </c>
      <c r="EC420" s="663" t="b">
        <f t="shared" si="391"/>
        <v>1</v>
      </c>
      <c r="ED420" s="663" t="b">
        <f t="shared" si="357"/>
        <v>1</v>
      </c>
      <c r="EE420" s="666" t="b">
        <f t="shared" si="392"/>
        <v>1</v>
      </c>
      <c r="EF420" s="665" t="b">
        <f t="shared" si="393"/>
        <v>0</v>
      </c>
      <c r="EG420" s="663" t="b">
        <f t="shared" si="394"/>
        <v>0</v>
      </c>
      <c r="EH420" s="666" t="b">
        <f t="shared" si="395"/>
        <v>1</v>
      </c>
      <c r="EI420" s="663" t="b">
        <f t="shared" si="396"/>
        <v>0</v>
      </c>
      <c r="EJ420" s="663" t="b">
        <f t="shared" si="397"/>
        <v>0</v>
      </c>
      <c r="EK420" s="666" t="b">
        <f t="shared" si="398"/>
        <v>1</v>
      </c>
      <c r="EL420" s="663" t="b">
        <f t="shared" si="399"/>
        <v>0</v>
      </c>
      <c r="EM420" s="663" t="b">
        <f t="shared" si="358"/>
        <v>0</v>
      </c>
      <c r="EN420" s="666" t="b">
        <f t="shared" si="400"/>
        <v>1</v>
      </c>
      <c r="EO420" s="403"/>
    </row>
    <row r="421" spans="1:145">
      <c r="A421" s="552" t="s">
        <v>433</v>
      </c>
      <c r="B421" s="511" t="s">
        <v>159</v>
      </c>
      <c r="C421" s="510">
        <v>218663</v>
      </c>
      <c r="D421" s="555">
        <v>1</v>
      </c>
      <c r="E421" s="414">
        <v>4694</v>
      </c>
      <c r="F421" s="416">
        <v>4623</v>
      </c>
      <c r="G421" s="416">
        <v>4599</v>
      </c>
      <c r="H421" s="416">
        <v>4989</v>
      </c>
      <c r="I421" s="417">
        <v>4944</v>
      </c>
      <c r="J421" s="417">
        <v>4949</v>
      </c>
      <c r="K421" s="419">
        <v>5431</v>
      </c>
      <c r="L421" s="414">
        <v>2925</v>
      </c>
      <c r="M421" s="416">
        <v>2760</v>
      </c>
      <c r="N421" s="416">
        <v>2598</v>
      </c>
      <c r="O421" s="448">
        <v>2477</v>
      </c>
      <c r="P421" s="448">
        <v>3229</v>
      </c>
      <c r="Q421" s="416">
        <v>3503</v>
      </c>
      <c r="R421" s="416">
        <v>3443</v>
      </c>
      <c r="S421" s="416">
        <v>3337</v>
      </c>
      <c r="T421" s="416">
        <v>3677</v>
      </c>
      <c r="U421" s="416">
        <v>3646</v>
      </c>
      <c r="V421" s="417">
        <v>3690</v>
      </c>
      <c r="W421" s="419">
        <v>3826</v>
      </c>
      <c r="X421" s="414">
        <v>6</v>
      </c>
      <c r="Y421" s="416">
        <v>5</v>
      </c>
      <c r="Z421" s="416">
        <v>2</v>
      </c>
      <c r="AA421" s="448">
        <v>2</v>
      </c>
      <c r="AB421" s="448"/>
      <c r="AC421" s="416"/>
      <c r="AD421" s="416"/>
      <c r="AE421" s="416"/>
      <c r="AF421" s="416"/>
      <c r="AG421" s="416"/>
      <c r="AH421" s="417"/>
      <c r="AI421" s="419"/>
      <c r="AJ421" s="420">
        <f t="shared" si="327"/>
        <v>2919</v>
      </c>
      <c r="AK421" s="421">
        <f t="shared" si="328"/>
        <v>2755</v>
      </c>
      <c r="AL421" s="421">
        <f t="shared" si="329"/>
        <v>2596</v>
      </c>
      <c r="AM421" s="421">
        <f t="shared" si="330"/>
        <v>2475</v>
      </c>
      <c r="AN421" s="421">
        <f t="shared" si="331"/>
        <v>3229</v>
      </c>
      <c r="AO421" s="421">
        <f t="shared" si="332"/>
        <v>3503</v>
      </c>
      <c r="AP421" s="421">
        <f t="shared" si="333"/>
        <v>3443</v>
      </c>
      <c r="AQ421" s="421">
        <f t="shared" si="334"/>
        <v>3337</v>
      </c>
      <c r="AR421" s="421">
        <f t="shared" si="335"/>
        <v>3677</v>
      </c>
      <c r="AS421" s="421">
        <f t="shared" si="336"/>
        <v>3646</v>
      </c>
      <c r="AT421" s="421">
        <f t="shared" si="337"/>
        <v>3690</v>
      </c>
      <c r="AU421" s="422">
        <f t="shared" si="338"/>
        <v>3826</v>
      </c>
      <c r="AV421" s="423">
        <v>3173</v>
      </c>
      <c r="AW421" s="417">
        <v>3215</v>
      </c>
      <c r="AX421" s="419">
        <v>3321</v>
      </c>
      <c r="AY421" s="414">
        <v>153</v>
      </c>
      <c r="AZ421" s="417">
        <v>141</v>
      </c>
      <c r="BA421" s="419">
        <v>141</v>
      </c>
      <c r="BB421" s="420">
        <f t="shared" si="339"/>
        <v>320</v>
      </c>
      <c r="BC421" s="421">
        <f t="shared" si="340"/>
        <v>334</v>
      </c>
      <c r="BD421" s="422">
        <f t="shared" si="341"/>
        <v>364</v>
      </c>
      <c r="BE421" s="176">
        <v>2027</v>
      </c>
      <c r="BF421" s="417">
        <v>2307</v>
      </c>
      <c r="BG421" s="419">
        <v>2377</v>
      </c>
      <c r="BH421" s="178">
        <v>41</v>
      </c>
      <c r="BI421" s="417">
        <v>53</v>
      </c>
      <c r="BJ421" s="419">
        <v>35</v>
      </c>
      <c r="BK421" s="178">
        <v>426</v>
      </c>
      <c r="BL421" s="417">
        <v>471</v>
      </c>
      <c r="BM421" s="419">
        <v>459</v>
      </c>
      <c r="BN421" s="426">
        <f t="shared" si="351"/>
        <v>735</v>
      </c>
      <c r="BO421" s="427">
        <f t="shared" si="352"/>
        <v>672</v>
      </c>
      <c r="BP421" s="428">
        <f t="shared" si="353"/>
        <v>572</v>
      </c>
      <c r="BQ421" s="178">
        <v>1868</v>
      </c>
      <c r="BR421" s="417">
        <v>1833</v>
      </c>
      <c r="BS421" s="419">
        <v>1750</v>
      </c>
      <c r="BT421" s="198"/>
      <c r="BU421" s="177"/>
      <c r="BV421" s="177"/>
      <c r="BW421" s="417"/>
      <c r="BX421" s="417"/>
      <c r="BY421" s="419"/>
      <c r="BZ421" s="178"/>
      <c r="CA421" s="177"/>
      <c r="CB421" s="177"/>
      <c r="CC421" s="177"/>
      <c r="CD421" s="177"/>
      <c r="CE421" s="177"/>
      <c r="CF421" s="417"/>
      <c r="CG421" s="419"/>
      <c r="CH421" s="178"/>
      <c r="CI421" s="177"/>
      <c r="CJ421" s="177"/>
      <c r="CK421" s="177"/>
      <c r="CL421" s="177"/>
      <c r="CM421" s="177"/>
      <c r="CN421" s="417"/>
      <c r="CO421" s="419"/>
      <c r="CP421" s="421" t="str">
        <f t="shared" si="359"/>
        <v/>
      </c>
      <c r="CQ421" s="421" t="str">
        <f t="shared" si="360"/>
        <v/>
      </c>
      <c r="CR421" s="421" t="str">
        <f t="shared" si="361"/>
        <v/>
      </c>
      <c r="CS421" s="421" t="str">
        <f t="shared" si="362"/>
        <v/>
      </c>
      <c r="CT421" s="421" t="str">
        <f t="shared" si="363"/>
        <v/>
      </c>
      <c r="CU421" s="421" t="str">
        <f t="shared" si="364"/>
        <v/>
      </c>
      <c r="CV421" s="421" t="str">
        <f t="shared" si="365"/>
        <v/>
      </c>
      <c r="CW421" s="429" t="str">
        <f t="shared" si="366"/>
        <v/>
      </c>
      <c r="CX421" s="449"/>
      <c r="CY421" s="417"/>
      <c r="CZ421" s="419"/>
      <c r="DA421" s="432"/>
      <c r="DB421" s="417"/>
      <c r="DC421" s="419"/>
      <c r="DD421" s="430" t="str">
        <f t="shared" si="367"/>
        <v/>
      </c>
      <c r="DE421" s="431" t="str">
        <f t="shared" si="368"/>
        <v/>
      </c>
      <c r="DF421" s="428" t="str">
        <f t="shared" si="369"/>
        <v/>
      </c>
      <c r="DG421" s="450"/>
      <c r="DH421" s="417"/>
      <c r="DI421" s="419"/>
      <c r="DJ421" s="432"/>
      <c r="DK421" s="417"/>
      <c r="DL421" s="419"/>
      <c r="DM421" s="432"/>
      <c r="DN421" s="417"/>
      <c r="DO421" s="419"/>
      <c r="DP421" s="430" t="str">
        <f t="shared" si="354"/>
        <v/>
      </c>
      <c r="DQ421" s="431" t="str">
        <f t="shared" si="355"/>
        <v/>
      </c>
      <c r="DR421" s="428" t="str">
        <f t="shared" si="356"/>
        <v/>
      </c>
      <c r="DS421" s="432"/>
      <c r="DT421" s="417"/>
      <c r="DU421" s="197"/>
      <c r="DV421" s="403"/>
      <c r="DW421" s="669" t="b">
        <f t="shared" si="385"/>
        <v>1</v>
      </c>
      <c r="DX421" s="663" t="b">
        <f t="shared" si="386"/>
        <v>1</v>
      </c>
      <c r="DY421" s="666" t="b">
        <f t="shared" si="387"/>
        <v>1</v>
      </c>
      <c r="DZ421" s="663" t="b">
        <f t="shared" si="388"/>
        <v>1</v>
      </c>
      <c r="EA421" s="663" t="b">
        <f t="shared" si="389"/>
        <v>1</v>
      </c>
      <c r="EB421" s="666" t="b">
        <f t="shared" si="390"/>
        <v>1</v>
      </c>
      <c r="EC421" s="663" t="b">
        <f t="shared" si="391"/>
        <v>1</v>
      </c>
      <c r="ED421" s="663" t="b">
        <f t="shared" si="357"/>
        <v>1</v>
      </c>
      <c r="EE421" s="666" t="b">
        <f t="shared" si="392"/>
        <v>1</v>
      </c>
      <c r="EF421" s="665" t="b">
        <f t="shared" si="393"/>
        <v>0</v>
      </c>
      <c r="EG421" s="663" t="b">
        <f t="shared" si="394"/>
        <v>0</v>
      </c>
      <c r="EH421" s="666" t="b">
        <f t="shared" si="395"/>
        <v>1</v>
      </c>
      <c r="EI421" s="663" t="b">
        <f t="shared" si="396"/>
        <v>0</v>
      </c>
      <c r="EJ421" s="663" t="b">
        <f t="shared" si="397"/>
        <v>0</v>
      </c>
      <c r="EK421" s="666" t="b">
        <f t="shared" si="398"/>
        <v>1</v>
      </c>
      <c r="EL421" s="663" t="b">
        <f t="shared" si="399"/>
        <v>0</v>
      </c>
      <c r="EM421" s="663" t="b">
        <f t="shared" si="358"/>
        <v>0</v>
      </c>
      <c r="EN421" s="666" t="b">
        <f t="shared" si="400"/>
        <v>1</v>
      </c>
      <c r="EO421" s="403"/>
    </row>
    <row r="422" spans="1:145">
      <c r="A422" s="552" t="s">
        <v>433</v>
      </c>
      <c r="B422" s="553" t="s">
        <v>160</v>
      </c>
      <c r="C422" s="554">
        <v>217819</v>
      </c>
      <c r="D422" s="554">
        <v>3</v>
      </c>
      <c r="E422" s="414">
        <v>2520</v>
      </c>
      <c r="F422" s="416">
        <v>2503</v>
      </c>
      <c r="G422" s="416">
        <v>2639</v>
      </c>
      <c r="H422" s="416">
        <v>2682</v>
      </c>
      <c r="I422" s="417">
        <v>2603</v>
      </c>
      <c r="J422" s="417">
        <v>2749</v>
      </c>
      <c r="K422" s="419">
        <v>2663</v>
      </c>
      <c r="L422" s="414">
        <v>1567</v>
      </c>
      <c r="M422" s="416">
        <v>1936</v>
      </c>
      <c r="N422" s="416">
        <v>2067</v>
      </c>
      <c r="O422" s="448">
        <v>1990</v>
      </c>
      <c r="P422" s="448">
        <v>1970</v>
      </c>
      <c r="Q422" s="416">
        <v>1999</v>
      </c>
      <c r="R422" s="416">
        <v>1870</v>
      </c>
      <c r="S422" s="416">
        <v>1944</v>
      </c>
      <c r="T422" s="416">
        <v>1988</v>
      </c>
      <c r="U422" s="416">
        <v>1968</v>
      </c>
      <c r="V422" s="417">
        <v>2062</v>
      </c>
      <c r="W422" s="419">
        <v>1955</v>
      </c>
      <c r="X422" s="414">
        <v>2</v>
      </c>
      <c r="Y422" s="416">
        <v>1</v>
      </c>
      <c r="Z422" s="416"/>
      <c r="AA422" s="448"/>
      <c r="AB422" s="448"/>
      <c r="AC422" s="416">
        <v>4</v>
      </c>
      <c r="AD422" s="416">
        <v>1</v>
      </c>
      <c r="AE422" s="416"/>
      <c r="AF422" s="416"/>
      <c r="AG422" s="416"/>
      <c r="AH422" s="417"/>
      <c r="AI422" s="419"/>
      <c r="AJ422" s="420">
        <f t="shared" si="327"/>
        <v>1565</v>
      </c>
      <c r="AK422" s="421">
        <f t="shared" si="328"/>
        <v>1935</v>
      </c>
      <c r="AL422" s="421">
        <f t="shared" si="329"/>
        <v>2067</v>
      </c>
      <c r="AM422" s="421">
        <f t="shared" si="330"/>
        <v>1990</v>
      </c>
      <c r="AN422" s="421">
        <f t="shared" si="331"/>
        <v>1970</v>
      </c>
      <c r="AO422" s="421">
        <f t="shared" si="332"/>
        <v>1995</v>
      </c>
      <c r="AP422" s="421">
        <f t="shared" si="333"/>
        <v>1869</v>
      </c>
      <c r="AQ422" s="421">
        <f t="shared" si="334"/>
        <v>1944</v>
      </c>
      <c r="AR422" s="421">
        <f t="shared" si="335"/>
        <v>1988</v>
      </c>
      <c r="AS422" s="421">
        <f t="shared" si="336"/>
        <v>1968</v>
      </c>
      <c r="AT422" s="421">
        <f t="shared" si="337"/>
        <v>2062</v>
      </c>
      <c r="AU422" s="422">
        <f t="shared" si="338"/>
        <v>1955</v>
      </c>
      <c r="AV422" s="423">
        <v>1620</v>
      </c>
      <c r="AW422" s="417">
        <v>1635</v>
      </c>
      <c r="AX422" s="419">
        <v>1607</v>
      </c>
      <c r="AY422" s="414">
        <v>94</v>
      </c>
      <c r="AZ422" s="417">
        <v>141</v>
      </c>
      <c r="BA422" s="419">
        <v>116</v>
      </c>
      <c r="BB422" s="420">
        <f t="shared" si="339"/>
        <v>254</v>
      </c>
      <c r="BC422" s="421">
        <f t="shared" si="340"/>
        <v>286</v>
      </c>
      <c r="BD422" s="422">
        <f t="shared" si="341"/>
        <v>232</v>
      </c>
      <c r="BE422" s="176">
        <v>1171</v>
      </c>
      <c r="BF422" s="417">
        <v>1275</v>
      </c>
      <c r="BG422" s="419">
        <v>1195</v>
      </c>
      <c r="BH422" s="178">
        <v>23</v>
      </c>
      <c r="BI422" s="417">
        <v>20</v>
      </c>
      <c r="BJ422" s="419">
        <v>26</v>
      </c>
      <c r="BK422" s="178">
        <v>252</v>
      </c>
      <c r="BL422" s="417">
        <v>236</v>
      </c>
      <c r="BM422" s="419">
        <v>235</v>
      </c>
      <c r="BN422" s="426">
        <f t="shared" si="351"/>
        <v>524</v>
      </c>
      <c r="BO422" s="427">
        <f t="shared" si="352"/>
        <v>464</v>
      </c>
      <c r="BP422" s="428">
        <f t="shared" si="353"/>
        <v>413</v>
      </c>
      <c r="BQ422" s="178">
        <v>907</v>
      </c>
      <c r="BR422" s="417">
        <v>1157</v>
      </c>
      <c r="BS422" s="419">
        <v>1223</v>
      </c>
      <c r="BT422" s="198"/>
      <c r="BU422" s="177"/>
      <c r="BV422" s="177"/>
      <c r="BW422" s="417"/>
      <c r="BX422" s="417"/>
      <c r="BY422" s="419"/>
      <c r="BZ422" s="178"/>
      <c r="CA422" s="177"/>
      <c r="CB422" s="177"/>
      <c r="CC422" s="177"/>
      <c r="CD422" s="177"/>
      <c r="CE422" s="177"/>
      <c r="CF422" s="417"/>
      <c r="CG422" s="419"/>
      <c r="CH422" s="178"/>
      <c r="CI422" s="177"/>
      <c r="CJ422" s="177"/>
      <c r="CK422" s="177"/>
      <c r="CL422" s="177"/>
      <c r="CM422" s="177"/>
      <c r="CN422" s="417"/>
      <c r="CO422" s="419"/>
      <c r="CP422" s="421" t="str">
        <f t="shared" si="359"/>
        <v/>
      </c>
      <c r="CQ422" s="421" t="str">
        <f t="shared" si="360"/>
        <v/>
      </c>
      <c r="CR422" s="421" t="str">
        <f t="shared" si="361"/>
        <v/>
      </c>
      <c r="CS422" s="421" t="str">
        <f t="shared" si="362"/>
        <v/>
      </c>
      <c r="CT422" s="421" t="str">
        <f t="shared" si="363"/>
        <v/>
      </c>
      <c r="CU422" s="421" t="str">
        <f t="shared" si="364"/>
        <v/>
      </c>
      <c r="CV422" s="421" t="str">
        <f t="shared" si="365"/>
        <v/>
      </c>
      <c r="CW422" s="429" t="str">
        <f t="shared" si="366"/>
        <v/>
      </c>
      <c r="CX422" s="449"/>
      <c r="CY422" s="417"/>
      <c r="CZ422" s="419"/>
      <c r="DA422" s="432"/>
      <c r="DB422" s="417"/>
      <c r="DC422" s="419"/>
      <c r="DD422" s="430" t="str">
        <f t="shared" si="367"/>
        <v/>
      </c>
      <c r="DE422" s="431" t="str">
        <f t="shared" si="368"/>
        <v/>
      </c>
      <c r="DF422" s="428" t="str">
        <f t="shared" si="369"/>
        <v/>
      </c>
      <c r="DG422" s="450"/>
      <c r="DH422" s="417"/>
      <c r="DI422" s="419"/>
      <c r="DJ422" s="432"/>
      <c r="DK422" s="417"/>
      <c r="DL422" s="419"/>
      <c r="DM422" s="432"/>
      <c r="DN422" s="417"/>
      <c r="DO422" s="419"/>
      <c r="DP422" s="430" t="str">
        <f t="shared" si="354"/>
        <v/>
      </c>
      <c r="DQ422" s="431" t="str">
        <f t="shared" si="355"/>
        <v/>
      </c>
      <c r="DR422" s="428" t="str">
        <f t="shared" si="356"/>
        <v/>
      </c>
      <c r="DS422" s="432"/>
      <c r="DT422" s="417"/>
      <c r="DU422" s="197"/>
      <c r="DV422" s="403"/>
      <c r="DW422" s="669" t="b">
        <f t="shared" si="385"/>
        <v>1</v>
      </c>
      <c r="DX422" s="663" t="b">
        <f t="shared" si="386"/>
        <v>1</v>
      </c>
      <c r="DY422" s="666" t="b">
        <f t="shared" si="387"/>
        <v>1</v>
      </c>
      <c r="DZ422" s="663" t="b">
        <f t="shared" si="388"/>
        <v>1</v>
      </c>
      <c r="EA422" s="663" t="b">
        <f t="shared" si="389"/>
        <v>1</v>
      </c>
      <c r="EB422" s="666" t="b">
        <f t="shared" si="390"/>
        <v>1</v>
      </c>
      <c r="EC422" s="663" t="b">
        <f t="shared" si="391"/>
        <v>1</v>
      </c>
      <c r="ED422" s="663" t="b">
        <f t="shared" si="357"/>
        <v>1</v>
      </c>
      <c r="EE422" s="666" t="b">
        <f t="shared" si="392"/>
        <v>1</v>
      </c>
      <c r="EF422" s="665" t="b">
        <f t="shared" si="393"/>
        <v>0</v>
      </c>
      <c r="EG422" s="663" t="b">
        <f t="shared" si="394"/>
        <v>0</v>
      </c>
      <c r="EH422" s="666" t="b">
        <f t="shared" si="395"/>
        <v>1</v>
      </c>
      <c r="EI422" s="663" t="b">
        <f t="shared" si="396"/>
        <v>0</v>
      </c>
      <c r="EJ422" s="663" t="b">
        <f t="shared" si="397"/>
        <v>0</v>
      </c>
      <c r="EK422" s="666" t="b">
        <f t="shared" si="398"/>
        <v>1</v>
      </c>
      <c r="EL422" s="663" t="b">
        <f t="shared" si="399"/>
        <v>0</v>
      </c>
      <c r="EM422" s="663" t="b">
        <f t="shared" si="358"/>
        <v>0</v>
      </c>
      <c r="EN422" s="666" t="b">
        <f t="shared" si="400"/>
        <v>1</v>
      </c>
      <c r="EO422" s="403"/>
    </row>
    <row r="423" spans="1:145">
      <c r="A423" s="552" t="s">
        <v>433</v>
      </c>
      <c r="B423" s="553" t="s">
        <v>161</v>
      </c>
      <c r="C423" s="554">
        <v>218964</v>
      </c>
      <c r="D423" s="554">
        <v>3</v>
      </c>
      <c r="E423" s="414">
        <v>1426</v>
      </c>
      <c r="F423" s="416">
        <v>1382</v>
      </c>
      <c r="G423" s="416">
        <v>1365</v>
      </c>
      <c r="H423" s="416">
        <v>1376</v>
      </c>
      <c r="I423" s="417">
        <v>1491</v>
      </c>
      <c r="J423" s="417">
        <v>1367</v>
      </c>
      <c r="K423" s="419">
        <v>1406</v>
      </c>
      <c r="L423" s="414">
        <v>909</v>
      </c>
      <c r="M423" s="416">
        <v>826</v>
      </c>
      <c r="N423" s="416">
        <v>966</v>
      </c>
      <c r="O423" s="448">
        <v>902</v>
      </c>
      <c r="P423" s="448">
        <v>940</v>
      </c>
      <c r="Q423" s="416">
        <v>1086</v>
      </c>
      <c r="R423" s="416">
        <v>1070</v>
      </c>
      <c r="S423" s="416">
        <v>999</v>
      </c>
      <c r="T423" s="416">
        <v>1015</v>
      </c>
      <c r="U423" s="416">
        <v>1180</v>
      </c>
      <c r="V423" s="417">
        <v>1074</v>
      </c>
      <c r="W423" s="419">
        <v>1075</v>
      </c>
      <c r="X423" s="414"/>
      <c r="Y423" s="416"/>
      <c r="Z423" s="416"/>
      <c r="AA423" s="448"/>
      <c r="AB423" s="448"/>
      <c r="AC423" s="416"/>
      <c r="AD423" s="416"/>
      <c r="AE423" s="416"/>
      <c r="AF423" s="416"/>
      <c r="AG423" s="416"/>
      <c r="AH423" s="417"/>
      <c r="AI423" s="419"/>
      <c r="AJ423" s="420">
        <f t="shared" si="327"/>
        <v>909</v>
      </c>
      <c r="AK423" s="421">
        <f t="shared" si="328"/>
        <v>826</v>
      </c>
      <c r="AL423" s="421">
        <f t="shared" si="329"/>
        <v>966</v>
      </c>
      <c r="AM423" s="421">
        <f t="shared" si="330"/>
        <v>902</v>
      </c>
      <c r="AN423" s="421">
        <f t="shared" si="331"/>
        <v>940</v>
      </c>
      <c r="AO423" s="421">
        <f t="shared" si="332"/>
        <v>1086</v>
      </c>
      <c r="AP423" s="421">
        <f t="shared" si="333"/>
        <v>1070</v>
      </c>
      <c r="AQ423" s="421">
        <f t="shared" si="334"/>
        <v>999</v>
      </c>
      <c r="AR423" s="421">
        <f t="shared" si="335"/>
        <v>1015</v>
      </c>
      <c r="AS423" s="421">
        <f t="shared" si="336"/>
        <v>1180</v>
      </c>
      <c r="AT423" s="421">
        <f t="shared" si="337"/>
        <v>1074</v>
      </c>
      <c r="AU423" s="422">
        <f t="shared" si="338"/>
        <v>1075</v>
      </c>
      <c r="AV423" s="423">
        <v>845</v>
      </c>
      <c r="AW423" s="417">
        <v>768</v>
      </c>
      <c r="AX423" s="419">
        <v>724</v>
      </c>
      <c r="AY423" s="414">
        <v>156</v>
      </c>
      <c r="AZ423" s="417">
        <v>149</v>
      </c>
      <c r="BA423" s="419">
        <v>159</v>
      </c>
      <c r="BB423" s="420">
        <f t="shared" si="339"/>
        <v>179</v>
      </c>
      <c r="BC423" s="421">
        <f t="shared" si="340"/>
        <v>157</v>
      </c>
      <c r="BD423" s="422">
        <f t="shared" si="341"/>
        <v>192</v>
      </c>
      <c r="BE423" s="176">
        <v>549</v>
      </c>
      <c r="BF423" s="417">
        <v>636</v>
      </c>
      <c r="BG423" s="419">
        <v>639</v>
      </c>
      <c r="BH423" s="178">
        <v>9</v>
      </c>
      <c r="BI423" s="417">
        <v>17</v>
      </c>
      <c r="BJ423" s="419">
        <v>12</v>
      </c>
      <c r="BK423" s="178">
        <v>192</v>
      </c>
      <c r="BL423" s="417">
        <v>240</v>
      </c>
      <c r="BM423" s="419">
        <v>238</v>
      </c>
      <c r="BN423" s="426">
        <f t="shared" si="351"/>
        <v>190</v>
      </c>
      <c r="BO423" s="427">
        <f t="shared" si="352"/>
        <v>193</v>
      </c>
      <c r="BP423" s="428">
        <f t="shared" si="353"/>
        <v>181</v>
      </c>
      <c r="BQ423" s="178">
        <v>529</v>
      </c>
      <c r="BR423" s="417">
        <v>481</v>
      </c>
      <c r="BS423" s="419">
        <v>602</v>
      </c>
      <c r="BT423" s="198"/>
      <c r="BU423" s="177"/>
      <c r="BV423" s="177"/>
      <c r="BW423" s="417"/>
      <c r="BX423" s="417"/>
      <c r="BY423" s="419"/>
      <c r="BZ423" s="178"/>
      <c r="CA423" s="177"/>
      <c r="CB423" s="177"/>
      <c r="CC423" s="177"/>
      <c r="CD423" s="177"/>
      <c r="CE423" s="177"/>
      <c r="CF423" s="417"/>
      <c r="CG423" s="419"/>
      <c r="CH423" s="178"/>
      <c r="CI423" s="177"/>
      <c r="CJ423" s="177"/>
      <c r="CK423" s="177"/>
      <c r="CL423" s="177"/>
      <c r="CM423" s="177"/>
      <c r="CN423" s="417"/>
      <c r="CO423" s="419"/>
      <c r="CP423" s="420"/>
      <c r="CQ423" s="421"/>
      <c r="CR423" s="421" t="str">
        <f t="shared" si="342"/>
        <v/>
      </c>
      <c r="CS423" s="421" t="str">
        <f t="shared" si="343"/>
        <v/>
      </c>
      <c r="CT423" s="421" t="str">
        <f t="shared" si="344"/>
        <v/>
      </c>
      <c r="CU423" s="421" t="str">
        <f t="shared" si="345"/>
        <v/>
      </c>
      <c r="CV423" s="421" t="str">
        <f t="shared" si="346"/>
        <v/>
      </c>
      <c r="CW423" s="429" t="str">
        <f t="shared" si="347"/>
        <v/>
      </c>
      <c r="CX423" s="449"/>
      <c r="CY423" s="417"/>
      <c r="CZ423" s="419"/>
      <c r="DA423" s="432"/>
      <c r="DB423" s="417"/>
      <c r="DC423" s="419"/>
      <c r="DD423" s="430" t="str">
        <f t="shared" si="367"/>
        <v/>
      </c>
      <c r="DE423" s="431" t="str">
        <f t="shared" si="368"/>
        <v/>
      </c>
      <c r="DF423" s="428" t="str">
        <f t="shared" si="369"/>
        <v/>
      </c>
      <c r="DG423" s="450"/>
      <c r="DH423" s="417"/>
      <c r="DI423" s="419"/>
      <c r="DJ423" s="432"/>
      <c r="DK423" s="417"/>
      <c r="DL423" s="419"/>
      <c r="DM423" s="432"/>
      <c r="DN423" s="417"/>
      <c r="DO423" s="419"/>
      <c r="DP423" s="430" t="str">
        <f t="shared" si="354"/>
        <v/>
      </c>
      <c r="DQ423" s="431" t="str">
        <f t="shared" si="355"/>
        <v/>
      </c>
      <c r="DR423" s="428" t="str">
        <f t="shared" si="356"/>
        <v/>
      </c>
      <c r="DS423" s="432"/>
      <c r="DT423" s="417"/>
      <c r="DU423" s="197"/>
      <c r="DV423" s="403"/>
      <c r="DW423" s="669" t="b">
        <f t="shared" si="385"/>
        <v>1</v>
      </c>
      <c r="DX423" s="663" t="b">
        <f t="shared" si="386"/>
        <v>1</v>
      </c>
      <c r="DY423" s="666" t="b">
        <f t="shared" si="387"/>
        <v>1</v>
      </c>
      <c r="DZ423" s="663" t="b">
        <f t="shared" si="388"/>
        <v>1</v>
      </c>
      <c r="EA423" s="663" t="b">
        <f t="shared" si="389"/>
        <v>1</v>
      </c>
      <c r="EB423" s="666" t="b">
        <f t="shared" si="390"/>
        <v>1</v>
      </c>
      <c r="EC423" s="663" t="b">
        <f t="shared" si="391"/>
        <v>1</v>
      </c>
      <c r="ED423" s="663" t="b">
        <f t="shared" si="357"/>
        <v>1</v>
      </c>
      <c r="EE423" s="666" t="b">
        <f t="shared" si="392"/>
        <v>1</v>
      </c>
      <c r="EF423" s="665" t="b">
        <f t="shared" si="393"/>
        <v>0</v>
      </c>
      <c r="EG423" s="663" t="b">
        <f t="shared" si="394"/>
        <v>0</v>
      </c>
      <c r="EH423" s="666" t="b">
        <f t="shared" si="395"/>
        <v>1</v>
      </c>
      <c r="EI423" s="663" t="b">
        <f t="shared" si="396"/>
        <v>0</v>
      </c>
      <c r="EJ423" s="663" t="b">
        <f t="shared" si="397"/>
        <v>0</v>
      </c>
      <c r="EK423" s="666" t="b">
        <f t="shared" si="398"/>
        <v>1</v>
      </c>
      <c r="EL423" s="663" t="b">
        <f t="shared" si="399"/>
        <v>0</v>
      </c>
      <c r="EM423" s="663" t="b">
        <f t="shared" si="358"/>
        <v>0</v>
      </c>
      <c r="EN423" s="666" t="b">
        <f t="shared" si="400"/>
        <v>1</v>
      </c>
      <c r="EO423" s="403"/>
    </row>
    <row r="424" spans="1:145">
      <c r="A424" s="552" t="s">
        <v>433</v>
      </c>
      <c r="B424" s="553" t="s">
        <v>162</v>
      </c>
      <c r="C424" s="554">
        <v>217864</v>
      </c>
      <c r="D424" s="554">
        <v>4</v>
      </c>
      <c r="E424" s="414">
        <v>575</v>
      </c>
      <c r="F424" s="416">
        <v>636</v>
      </c>
      <c r="G424" s="416">
        <v>663</v>
      </c>
      <c r="H424" s="416">
        <v>657</v>
      </c>
      <c r="I424" s="417">
        <v>614</v>
      </c>
      <c r="J424" s="417">
        <v>684</v>
      </c>
      <c r="K424" s="419">
        <v>680</v>
      </c>
      <c r="L424" s="414">
        <v>441</v>
      </c>
      <c r="M424" s="416">
        <v>484</v>
      </c>
      <c r="N424" s="416">
        <v>517</v>
      </c>
      <c r="O424" s="448">
        <v>553</v>
      </c>
      <c r="P424" s="448">
        <v>570</v>
      </c>
      <c r="Q424" s="416">
        <v>520</v>
      </c>
      <c r="R424" s="416">
        <v>553</v>
      </c>
      <c r="S424" s="416">
        <v>569</v>
      </c>
      <c r="T424" s="416">
        <v>585</v>
      </c>
      <c r="U424" s="416">
        <v>538</v>
      </c>
      <c r="V424" s="417">
        <v>621</v>
      </c>
      <c r="W424" s="419">
        <v>607</v>
      </c>
      <c r="X424" s="414">
        <v>3</v>
      </c>
      <c r="Y424" s="416">
        <v>1</v>
      </c>
      <c r="Z424" s="416">
        <v>2</v>
      </c>
      <c r="AA424" s="448">
        <v>2</v>
      </c>
      <c r="AB424" s="448"/>
      <c r="AC424" s="416"/>
      <c r="AD424" s="416"/>
      <c r="AE424" s="416"/>
      <c r="AF424" s="416"/>
      <c r="AG424" s="416"/>
      <c r="AH424" s="417"/>
      <c r="AI424" s="419"/>
      <c r="AJ424" s="420">
        <f t="shared" si="327"/>
        <v>438</v>
      </c>
      <c r="AK424" s="421">
        <f t="shared" si="328"/>
        <v>483</v>
      </c>
      <c r="AL424" s="421">
        <f t="shared" si="329"/>
        <v>515</v>
      </c>
      <c r="AM424" s="421">
        <f t="shared" si="330"/>
        <v>551</v>
      </c>
      <c r="AN424" s="421">
        <f t="shared" si="331"/>
        <v>570</v>
      </c>
      <c r="AO424" s="421">
        <f t="shared" si="332"/>
        <v>520</v>
      </c>
      <c r="AP424" s="421">
        <f t="shared" si="333"/>
        <v>553</v>
      </c>
      <c r="AQ424" s="421">
        <f t="shared" si="334"/>
        <v>569</v>
      </c>
      <c r="AR424" s="421">
        <f t="shared" si="335"/>
        <v>585</v>
      </c>
      <c r="AS424" s="421">
        <f t="shared" si="336"/>
        <v>538</v>
      </c>
      <c r="AT424" s="421">
        <f t="shared" si="337"/>
        <v>621</v>
      </c>
      <c r="AU424" s="422">
        <f t="shared" si="338"/>
        <v>607</v>
      </c>
      <c r="AV424" s="423">
        <v>431</v>
      </c>
      <c r="AW424" s="417">
        <v>517</v>
      </c>
      <c r="AX424" s="419">
        <v>502</v>
      </c>
      <c r="AY424" s="414">
        <v>18</v>
      </c>
      <c r="AZ424" s="417">
        <v>10</v>
      </c>
      <c r="BA424" s="419">
        <v>18</v>
      </c>
      <c r="BB424" s="420">
        <f t="shared" si="339"/>
        <v>89</v>
      </c>
      <c r="BC424" s="421">
        <f t="shared" si="340"/>
        <v>94</v>
      </c>
      <c r="BD424" s="422">
        <f t="shared" si="341"/>
        <v>87</v>
      </c>
      <c r="BE424" s="176">
        <v>368</v>
      </c>
      <c r="BF424" s="417">
        <v>349</v>
      </c>
      <c r="BG424" s="419">
        <v>417</v>
      </c>
      <c r="BH424" s="178">
        <v>7</v>
      </c>
      <c r="BI424" s="417">
        <v>7</v>
      </c>
      <c r="BJ424" s="419">
        <v>4</v>
      </c>
      <c r="BK424" s="178">
        <v>35</v>
      </c>
      <c r="BL424" s="417">
        <v>32</v>
      </c>
      <c r="BM424" s="419">
        <v>35</v>
      </c>
      <c r="BN424" s="426">
        <f t="shared" si="351"/>
        <v>160</v>
      </c>
      <c r="BO424" s="427">
        <f t="shared" si="352"/>
        <v>132</v>
      </c>
      <c r="BP424" s="428">
        <f t="shared" si="353"/>
        <v>97</v>
      </c>
      <c r="BQ424" s="178">
        <v>323</v>
      </c>
      <c r="BR424" s="417">
        <v>326</v>
      </c>
      <c r="BS424" s="419">
        <v>341</v>
      </c>
      <c r="BT424" s="198"/>
      <c r="BU424" s="177"/>
      <c r="BV424" s="177"/>
      <c r="BW424" s="417"/>
      <c r="BX424" s="417"/>
      <c r="BY424" s="419"/>
      <c r="BZ424" s="178"/>
      <c r="CA424" s="177"/>
      <c r="CB424" s="177"/>
      <c r="CC424" s="177"/>
      <c r="CD424" s="177"/>
      <c r="CE424" s="177"/>
      <c r="CF424" s="417"/>
      <c r="CG424" s="419"/>
      <c r="CH424" s="178"/>
      <c r="CI424" s="177"/>
      <c r="CJ424" s="177"/>
      <c r="CK424" s="177"/>
      <c r="CL424" s="177"/>
      <c r="CM424" s="177"/>
      <c r="CN424" s="417"/>
      <c r="CO424" s="419"/>
      <c r="CP424" s="420"/>
      <c r="CQ424" s="421"/>
      <c r="CR424" s="421" t="str">
        <f t="shared" si="342"/>
        <v/>
      </c>
      <c r="CS424" s="421" t="str">
        <f t="shared" si="343"/>
        <v/>
      </c>
      <c r="CT424" s="421" t="str">
        <f t="shared" si="344"/>
        <v/>
      </c>
      <c r="CU424" s="421" t="str">
        <f t="shared" si="345"/>
        <v/>
      </c>
      <c r="CV424" s="421" t="str">
        <f t="shared" si="346"/>
        <v/>
      </c>
      <c r="CW424" s="429" t="str">
        <f t="shared" si="347"/>
        <v/>
      </c>
      <c r="CX424" s="449"/>
      <c r="CY424" s="417"/>
      <c r="CZ424" s="419"/>
      <c r="DA424" s="432"/>
      <c r="DB424" s="417"/>
      <c r="DC424" s="419"/>
      <c r="DD424" s="430" t="str">
        <f t="shared" si="367"/>
        <v/>
      </c>
      <c r="DE424" s="431" t="str">
        <f t="shared" si="368"/>
        <v/>
      </c>
      <c r="DF424" s="428" t="str">
        <f t="shared" si="369"/>
        <v/>
      </c>
      <c r="DG424" s="450"/>
      <c r="DH424" s="417"/>
      <c r="DI424" s="419"/>
      <c r="DJ424" s="432"/>
      <c r="DK424" s="417"/>
      <c r="DL424" s="419"/>
      <c r="DM424" s="432"/>
      <c r="DN424" s="417"/>
      <c r="DO424" s="419"/>
      <c r="DP424" s="430" t="str">
        <f t="shared" si="354"/>
        <v/>
      </c>
      <c r="DQ424" s="431" t="str">
        <f t="shared" si="355"/>
        <v/>
      </c>
      <c r="DR424" s="428" t="str">
        <f t="shared" si="356"/>
        <v/>
      </c>
      <c r="DS424" s="432"/>
      <c r="DT424" s="417"/>
      <c r="DU424" s="197"/>
      <c r="DV424" s="403"/>
      <c r="DW424" s="669" t="b">
        <f t="shared" si="385"/>
        <v>1</v>
      </c>
      <c r="DX424" s="663" t="b">
        <f t="shared" si="386"/>
        <v>1</v>
      </c>
      <c r="DY424" s="666" t="b">
        <f t="shared" si="387"/>
        <v>1</v>
      </c>
      <c r="DZ424" s="663" t="b">
        <f t="shared" si="388"/>
        <v>1</v>
      </c>
      <c r="EA424" s="663" t="b">
        <f t="shared" si="389"/>
        <v>1</v>
      </c>
      <c r="EB424" s="666" t="b">
        <f t="shared" si="390"/>
        <v>1</v>
      </c>
      <c r="EC424" s="663" t="b">
        <f t="shared" si="391"/>
        <v>1</v>
      </c>
      <c r="ED424" s="663" t="b">
        <f t="shared" si="357"/>
        <v>1</v>
      </c>
      <c r="EE424" s="666" t="b">
        <f t="shared" si="392"/>
        <v>1</v>
      </c>
      <c r="EF424" s="665" t="b">
        <f t="shared" si="393"/>
        <v>0</v>
      </c>
      <c r="EG424" s="663" t="b">
        <f t="shared" si="394"/>
        <v>0</v>
      </c>
      <c r="EH424" s="666" t="b">
        <f t="shared" si="395"/>
        <v>1</v>
      </c>
      <c r="EI424" s="663" t="b">
        <f t="shared" si="396"/>
        <v>0</v>
      </c>
      <c r="EJ424" s="663" t="b">
        <f t="shared" si="397"/>
        <v>0</v>
      </c>
      <c r="EK424" s="666" t="b">
        <f t="shared" si="398"/>
        <v>1</v>
      </c>
      <c r="EL424" s="663" t="b">
        <f t="shared" si="399"/>
        <v>0</v>
      </c>
      <c r="EM424" s="663" t="b">
        <f t="shared" si="358"/>
        <v>0</v>
      </c>
      <c r="EN424" s="666" t="b">
        <f t="shared" si="400"/>
        <v>1</v>
      </c>
      <c r="EO424" s="403"/>
    </row>
    <row r="425" spans="1:145">
      <c r="A425" s="552" t="s">
        <v>433</v>
      </c>
      <c r="B425" s="511" t="s">
        <v>163</v>
      </c>
      <c r="C425" s="510">
        <v>218724</v>
      </c>
      <c r="D425" s="555">
        <v>5</v>
      </c>
      <c r="E425" s="414">
        <v>1623</v>
      </c>
      <c r="F425" s="416">
        <v>1898</v>
      </c>
      <c r="G425" s="416">
        <v>1910</v>
      </c>
      <c r="H425" s="416">
        <v>2087</v>
      </c>
      <c r="I425" s="417">
        <v>2089</v>
      </c>
      <c r="J425" s="417">
        <v>2310</v>
      </c>
      <c r="K425" s="419">
        <v>2376</v>
      </c>
      <c r="L425" s="414">
        <v>830</v>
      </c>
      <c r="M425" s="416">
        <v>859</v>
      </c>
      <c r="N425" s="416">
        <v>758</v>
      </c>
      <c r="O425" s="448">
        <v>786</v>
      </c>
      <c r="P425" s="448">
        <v>934</v>
      </c>
      <c r="Q425" s="416">
        <v>1072</v>
      </c>
      <c r="R425" s="416">
        <v>1268</v>
      </c>
      <c r="S425" s="416">
        <v>1322</v>
      </c>
      <c r="T425" s="416">
        <v>1495</v>
      </c>
      <c r="U425" s="416">
        <v>1468</v>
      </c>
      <c r="V425" s="417">
        <v>1649</v>
      </c>
      <c r="W425" s="419">
        <v>1643</v>
      </c>
      <c r="X425" s="414">
        <v>4</v>
      </c>
      <c r="Y425" s="416">
        <v>4</v>
      </c>
      <c r="Z425" s="416">
        <v>1</v>
      </c>
      <c r="AA425" s="448">
        <v>2</v>
      </c>
      <c r="AB425" s="448"/>
      <c r="AC425" s="416"/>
      <c r="AD425" s="416"/>
      <c r="AE425" s="416"/>
      <c r="AF425" s="416"/>
      <c r="AG425" s="416"/>
      <c r="AH425" s="417"/>
      <c r="AI425" s="419"/>
      <c r="AJ425" s="420">
        <f t="shared" si="327"/>
        <v>826</v>
      </c>
      <c r="AK425" s="421">
        <f t="shared" si="328"/>
        <v>855</v>
      </c>
      <c r="AL425" s="421">
        <f t="shared" si="329"/>
        <v>757</v>
      </c>
      <c r="AM425" s="421">
        <f t="shared" si="330"/>
        <v>784</v>
      </c>
      <c r="AN425" s="421">
        <f t="shared" si="331"/>
        <v>934</v>
      </c>
      <c r="AO425" s="421">
        <f t="shared" si="332"/>
        <v>1072</v>
      </c>
      <c r="AP425" s="421">
        <f t="shared" si="333"/>
        <v>1268</v>
      </c>
      <c r="AQ425" s="421">
        <f t="shared" si="334"/>
        <v>1322</v>
      </c>
      <c r="AR425" s="421">
        <f t="shared" si="335"/>
        <v>1495</v>
      </c>
      <c r="AS425" s="421">
        <f t="shared" si="336"/>
        <v>1468</v>
      </c>
      <c r="AT425" s="421">
        <f t="shared" si="337"/>
        <v>1649</v>
      </c>
      <c r="AU425" s="422">
        <f t="shared" si="338"/>
        <v>1643</v>
      </c>
      <c r="AV425" s="423">
        <v>1044</v>
      </c>
      <c r="AW425" s="417">
        <v>1178</v>
      </c>
      <c r="AX425" s="419">
        <v>1083</v>
      </c>
      <c r="AY425" s="414">
        <v>99</v>
      </c>
      <c r="AZ425" s="417">
        <v>119</v>
      </c>
      <c r="BA425" s="419">
        <v>139</v>
      </c>
      <c r="BB425" s="420">
        <f t="shared" si="339"/>
        <v>325</v>
      </c>
      <c r="BC425" s="421">
        <f t="shared" si="340"/>
        <v>352</v>
      </c>
      <c r="BD425" s="422">
        <f t="shared" si="341"/>
        <v>421</v>
      </c>
      <c r="BE425" s="176">
        <v>409</v>
      </c>
      <c r="BF425" s="417">
        <v>499</v>
      </c>
      <c r="BG425" s="419">
        <v>588</v>
      </c>
      <c r="BH425" s="178">
        <v>21</v>
      </c>
      <c r="BI425" s="417">
        <v>29</v>
      </c>
      <c r="BJ425" s="419">
        <v>31</v>
      </c>
      <c r="BK425" s="178">
        <v>144</v>
      </c>
      <c r="BL425" s="417">
        <v>174</v>
      </c>
      <c r="BM425" s="419">
        <v>223</v>
      </c>
      <c r="BN425" s="426">
        <f t="shared" si="351"/>
        <v>360</v>
      </c>
      <c r="BO425" s="427">
        <f t="shared" si="352"/>
        <v>370</v>
      </c>
      <c r="BP425" s="428">
        <f t="shared" si="353"/>
        <v>426</v>
      </c>
      <c r="BQ425" s="178">
        <v>325</v>
      </c>
      <c r="BR425" s="417">
        <v>373</v>
      </c>
      <c r="BS425" s="419">
        <v>351</v>
      </c>
      <c r="BT425" s="198"/>
      <c r="BU425" s="177"/>
      <c r="BV425" s="177"/>
      <c r="BW425" s="417"/>
      <c r="BX425" s="417"/>
      <c r="BY425" s="419"/>
      <c r="BZ425" s="178"/>
      <c r="CA425" s="177"/>
      <c r="CB425" s="177"/>
      <c r="CC425" s="177"/>
      <c r="CD425" s="177"/>
      <c r="CE425" s="177"/>
      <c r="CF425" s="417"/>
      <c r="CG425" s="419"/>
      <c r="CH425" s="178"/>
      <c r="CI425" s="177"/>
      <c r="CJ425" s="177"/>
      <c r="CK425" s="177"/>
      <c r="CL425" s="177"/>
      <c r="CM425" s="177"/>
      <c r="CN425" s="417"/>
      <c r="CO425" s="419"/>
      <c r="CP425" s="420"/>
      <c r="CQ425" s="421"/>
      <c r="CR425" s="421" t="str">
        <f t="shared" si="342"/>
        <v/>
      </c>
      <c r="CS425" s="421" t="str">
        <f t="shared" si="343"/>
        <v/>
      </c>
      <c r="CT425" s="421" t="str">
        <f t="shared" si="344"/>
        <v/>
      </c>
      <c r="CU425" s="421" t="str">
        <f t="shared" si="345"/>
        <v/>
      </c>
      <c r="CV425" s="421" t="str">
        <f t="shared" si="346"/>
        <v/>
      </c>
      <c r="CW425" s="429" t="str">
        <f t="shared" si="347"/>
        <v/>
      </c>
      <c r="CX425" s="449"/>
      <c r="CY425" s="417"/>
      <c r="CZ425" s="419"/>
      <c r="DA425" s="432"/>
      <c r="DB425" s="417"/>
      <c r="DC425" s="419"/>
      <c r="DD425" s="430" t="str">
        <f t="shared" si="348"/>
        <v/>
      </c>
      <c r="DE425" s="431" t="str">
        <f t="shared" si="349"/>
        <v/>
      </c>
      <c r="DF425" s="428" t="str">
        <f t="shared" si="350"/>
        <v/>
      </c>
      <c r="DG425" s="450"/>
      <c r="DH425" s="417"/>
      <c r="DI425" s="419"/>
      <c r="DJ425" s="432"/>
      <c r="DK425" s="417"/>
      <c r="DL425" s="419"/>
      <c r="DM425" s="432"/>
      <c r="DN425" s="417"/>
      <c r="DO425" s="419"/>
      <c r="DP425" s="430" t="str">
        <f t="shared" si="354"/>
        <v/>
      </c>
      <c r="DQ425" s="431" t="str">
        <f t="shared" si="355"/>
        <v/>
      </c>
      <c r="DR425" s="428" t="str">
        <f t="shared" si="356"/>
        <v/>
      </c>
      <c r="DS425" s="432"/>
      <c r="DT425" s="417"/>
      <c r="DU425" s="197"/>
      <c r="DV425" s="403"/>
      <c r="DW425" s="669" t="b">
        <f t="shared" ref="DW425:DW483" si="401">W425&gt;0</f>
        <v>1</v>
      </c>
      <c r="DX425" s="663" t="b">
        <f t="shared" ref="DX425:DX483" si="402">AX425&gt;0</f>
        <v>1</v>
      </c>
      <c r="DY425" s="666" t="b">
        <f t="shared" ref="DY425:DY483" si="403">DW425=DX425</f>
        <v>1</v>
      </c>
      <c r="DZ425" s="663" t="b">
        <f t="shared" ref="DZ425:DZ483" si="404">R425&gt;0</f>
        <v>1</v>
      </c>
      <c r="EA425" s="663" t="b">
        <f t="shared" ref="EA425:EA483" si="405">BG425&gt;0</f>
        <v>1</v>
      </c>
      <c r="EB425" s="666" t="b">
        <f t="shared" ref="EB425:EB483" si="406">DZ425=EA425</f>
        <v>1</v>
      </c>
      <c r="EC425" s="663" t="b">
        <f t="shared" ref="EC425:EC483" si="407">N425&gt;0</f>
        <v>1</v>
      </c>
      <c r="ED425" s="663" t="b">
        <f t="shared" si="357"/>
        <v>1</v>
      </c>
      <c r="EE425" s="666" t="b">
        <f t="shared" ref="EE425:EE483" si="408">EC425=ED425</f>
        <v>1</v>
      </c>
      <c r="EF425" s="665" t="b">
        <f t="shared" ref="EF425:EF483" si="409">CG425&gt;0</f>
        <v>0</v>
      </c>
      <c r="EG425" s="663" t="b">
        <f t="shared" ref="EG425:EG483" si="410">CZ425&gt;0</f>
        <v>0</v>
      </c>
      <c r="EH425" s="666" t="b">
        <f t="shared" ref="EH425:EH483" si="411">EF425=EG425</f>
        <v>1</v>
      </c>
      <c r="EI425" s="663" t="b">
        <f t="shared" ref="EI425:EI483" si="412">CE425&gt;0</f>
        <v>0</v>
      </c>
      <c r="EJ425" s="663" t="b">
        <f t="shared" ref="EJ425:EJ483" si="413">DI425&gt;0</f>
        <v>0</v>
      </c>
      <c r="EK425" s="666" t="b">
        <f t="shared" ref="EK425:EK483" si="414">EI425=EJ425</f>
        <v>1</v>
      </c>
      <c r="EL425" s="663" t="b">
        <f t="shared" ref="EL425:EL483" si="415">CB425&gt;0</f>
        <v>0</v>
      </c>
      <c r="EM425" s="663" t="b">
        <f t="shared" si="358"/>
        <v>0</v>
      </c>
      <c r="EN425" s="666" t="b">
        <f t="shared" ref="EN425:EN483" si="416">EL425=EM425</f>
        <v>1</v>
      </c>
      <c r="EO425" s="403"/>
    </row>
    <row r="426" spans="1:145">
      <c r="A426" s="552" t="s">
        <v>433</v>
      </c>
      <c r="B426" s="553" t="s">
        <v>164</v>
      </c>
      <c r="C426" s="554">
        <v>218061</v>
      </c>
      <c r="D426" s="554">
        <v>5</v>
      </c>
      <c r="E426" s="414">
        <v>982</v>
      </c>
      <c r="F426" s="416">
        <v>963</v>
      </c>
      <c r="G426" s="416">
        <v>962</v>
      </c>
      <c r="H426" s="416">
        <v>1006</v>
      </c>
      <c r="I426" s="417">
        <v>1008</v>
      </c>
      <c r="J426" s="417">
        <v>980</v>
      </c>
      <c r="K426" s="419">
        <v>960</v>
      </c>
      <c r="L426" s="414">
        <v>582</v>
      </c>
      <c r="M426" s="416">
        <v>646</v>
      </c>
      <c r="N426" s="416">
        <v>570</v>
      </c>
      <c r="O426" s="448">
        <v>603</v>
      </c>
      <c r="P426" s="448">
        <v>634</v>
      </c>
      <c r="Q426" s="416">
        <v>734</v>
      </c>
      <c r="R426" s="416">
        <v>766</v>
      </c>
      <c r="S426" s="416">
        <v>745</v>
      </c>
      <c r="T426" s="416">
        <v>801</v>
      </c>
      <c r="U426" s="416">
        <v>797</v>
      </c>
      <c r="V426" s="417">
        <v>778</v>
      </c>
      <c r="W426" s="419">
        <v>677</v>
      </c>
      <c r="X426" s="414"/>
      <c r="Y426" s="416"/>
      <c r="Z426" s="416"/>
      <c r="AA426" s="448"/>
      <c r="AB426" s="448"/>
      <c r="AC426" s="416"/>
      <c r="AD426" s="416"/>
      <c r="AE426" s="416"/>
      <c r="AF426" s="416"/>
      <c r="AG426" s="416"/>
      <c r="AH426" s="417"/>
      <c r="AI426" s="419"/>
      <c r="AJ426" s="420">
        <f t="shared" si="327"/>
        <v>582</v>
      </c>
      <c r="AK426" s="421">
        <f t="shared" si="328"/>
        <v>646</v>
      </c>
      <c r="AL426" s="421">
        <f t="shared" si="329"/>
        <v>570</v>
      </c>
      <c r="AM426" s="421">
        <f t="shared" si="330"/>
        <v>603</v>
      </c>
      <c r="AN426" s="421">
        <f t="shared" si="331"/>
        <v>634</v>
      </c>
      <c r="AO426" s="421">
        <f t="shared" si="332"/>
        <v>734</v>
      </c>
      <c r="AP426" s="421">
        <f t="shared" si="333"/>
        <v>766</v>
      </c>
      <c r="AQ426" s="421">
        <f t="shared" si="334"/>
        <v>745</v>
      </c>
      <c r="AR426" s="421">
        <f t="shared" si="335"/>
        <v>801</v>
      </c>
      <c r="AS426" s="421">
        <f t="shared" si="336"/>
        <v>797</v>
      </c>
      <c r="AT426" s="421">
        <f t="shared" si="337"/>
        <v>778</v>
      </c>
      <c r="AU426" s="422">
        <f t="shared" si="338"/>
        <v>677</v>
      </c>
      <c r="AV426" s="423">
        <v>543</v>
      </c>
      <c r="AW426" s="417">
        <v>519</v>
      </c>
      <c r="AX426" s="419">
        <v>460</v>
      </c>
      <c r="AY426" s="414">
        <v>104</v>
      </c>
      <c r="AZ426" s="417">
        <v>111</v>
      </c>
      <c r="BA426" s="419">
        <v>99</v>
      </c>
      <c r="BB426" s="420">
        <f t="shared" si="339"/>
        <v>150</v>
      </c>
      <c r="BC426" s="421">
        <f t="shared" si="340"/>
        <v>148</v>
      </c>
      <c r="BD426" s="422">
        <f t="shared" si="341"/>
        <v>118</v>
      </c>
      <c r="BE426" s="176">
        <v>268</v>
      </c>
      <c r="BF426" s="417">
        <v>288</v>
      </c>
      <c r="BG426" s="419">
        <v>299</v>
      </c>
      <c r="BH426" s="178">
        <v>10</v>
      </c>
      <c r="BI426" s="417">
        <v>15</v>
      </c>
      <c r="BJ426" s="419">
        <v>23</v>
      </c>
      <c r="BK426" s="178">
        <v>188</v>
      </c>
      <c r="BL426" s="417">
        <v>247</v>
      </c>
      <c r="BM426" s="419">
        <v>242</v>
      </c>
      <c r="BN426" s="426">
        <f t="shared" si="351"/>
        <v>168</v>
      </c>
      <c r="BO426" s="427">
        <f t="shared" si="352"/>
        <v>184</v>
      </c>
      <c r="BP426" s="428">
        <f t="shared" si="353"/>
        <v>202</v>
      </c>
      <c r="BQ426" s="178">
        <v>245</v>
      </c>
      <c r="BR426" s="417">
        <v>300</v>
      </c>
      <c r="BS426" s="419">
        <v>229</v>
      </c>
      <c r="BT426" s="198"/>
      <c r="BU426" s="177"/>
      <c r="BV426" s="177"/>
      <c r="BW426" s="417"/>
      <c r="BX426" s="417"/>
      <c r="BY426" s="419"/>
      <c r="BZ426" s="178"/>
      <c r="CA426" s="177"/>
      <c r="CB426" s="177"/>
      <c r="CC426" s="177"/>
      <c r="CD426" s="177"/>
      <c r="CE426" s="177"/>
      <c r="CF426" s="417"/>
      <c r="CG426" s="419"/>
      <c r="CH426" s="178"/>
      <c r="CI426" s="177"/>
      <c r="CJ426" s="177"/>
      <c r="CK426" s="177"/>
      <c r="CL426" s="177"/>
      <c r="CM426" s="177"/>
      <c r="CN426" s="417"/>
      <c r="CO426" s="419"/>
      <c r="CP426" s="420"/>
      <c r="CQ426" s="421"/>
      <c r="CR426" s="421" t="str">
        <f t="shared" si="342"/>
        <v/>
      </c>
      <c r="CS426" s="421" t="str">
        <f t="shared" si="343"/>
        <v/>
      </c>
      <c r="CT426" s="421" t="str">
        <f t="shared" si="344"/>
        <v/>
      </c>
      <c r="CU426" s="421" t="str">
        <f t="shared" si="345"/>
        <v/>
      </c>
      <c r="CV426" s="421" t="str">
        <f t="shared" si="346"/>
        <v/>
      </c>
      <c r="CW426" s="429" t="str">
        <f t="shared" si="347"/>
        <v/>
      </c>
      <c r="CX426" s="449"/>
      <c r="CY426" s="417"/>
      <c r="CZ426" s="419"/>
      <c r="DA426" s="432"/>
      <c r="DB426" s="417"/>
      <c r="DC426" s="419"/>
      <c r="DD426" s="430" t="str">
        <f t="shared" si="348"/>
        <v/>
      </c>
      <c r="DE426" s="431" t="str">
        <f t="shared" si="349"/>
        <v/>
      </c>
      <c r="DF426" s="428" t="str">
        <f t="shared" si="350"/>
        <v/>
      </c>
      <c r="DG426" s="450"/>
      <c r="DH426" s="417"/>
      <c r="DI426" s="419"/>
      <c r="DJ426" s="432"/>
      <c r="DK426" s="417"/>
      <c r="DL426" s="419"/>
      <c r="DM426" s="432"/>
      <c r="DN426" s="417"/>
      <c r="DO426" s="419"/>
      <c r="DP426" s="430" t="str">
        <f t="shared" si="354"/>
        <v/>
      </c>
      <c r="DQ426" s="431" t="str">
        <f t="shared" si="355"/>
        <v/>
      </c>
      <c r="DR426" s="428" t="str">
        <f t="shared" si="356"/>
        <v/>
      </c>
      <c r="DS426" s="432"/>
      <c r="DT426" s="417"/>
      <c r="DU426" s="197"/>
      <c r="DV426" s="403"/>
      <c r="DW426" s="669" t="b">
        <f t="shared" si="401"/>
        <v>1</v>
      </c>
      <c r="DX426" s="663" t="b">
        <f t="shared" si="402"/>
        <v>1</v>
      </c>
      <c r="DY426" s="666" t="b">
        <f t="shared" si="403"/>
        <v>1</v>
      </c>
      <c r="DZ426" s="663" t="b">
        <f t="shared" si="404"/>
        <v>1</v>
      </c>
      <c r="EA426" s="663" t="b">
        <f t="shared" si="405"/>
        <v>1</v>
      </c>
      <c r="EB426" s="666" t="b">
        <f t="shared" si="406"/>
        <v>1</v>
      </c>
      <c r="EC426" s="663" t="b">
        <f t="shared" si="407"/>
        <v>1</v>
      </c>
      <c r="ED426" s="663" t="b">
        <f t="shared" si="357"/>
        <v>1</v>
      </c>
      <c r="EE426" s="666" t="b">
        <f t="shared" si="408"/>
        <v>1</v>
      </c>
      <c r="EF426" s="665" t="b">
        <f t="shared" si="409"/>
        <v>0</v>
      </c>
      <c r="EG426" s="663" t="b">
        <f t="shared" si="410"/>
        <v>0</v>
      </c>
      <c r="EH426" s="666" t="b">
        <f t="shared" si="411"/>
        <v>1</v>
      </c>
      <c r="EI426" s="663" t="b">
        <f t="shared" si="412"/>
        <v>0</v>
      </c>
      <c r="EJ426" s="663" t="b">
        <f t="shared" si="413"/>
        <v>0</v>
      </c>
      <c r="EK426" s="666" t="b">
        <f t="shared" si="414"/>
        <v>1</v>
      </c>
      <c r="EL426" s="663" t="b">
        <f t="shared" si="415"/>
        <v>0</v>
      </c>
      <c r="EM426" s="663" t="b">
        <f t="shared" si="358"/>
        <v>0</v>
      </c>
      <c r="EN426" s="666" t="b">
        <f t="shared" si="416"/>
        <v>1</v>
      </c>
      <c r="EO426" s="403"/>
    </row>
    <row r="427" spans="1:145">
      <c r="A427" s="552" t="s">
        <v>433</v>
      </c>
      <c r="B427" s="514" t="s">
        <v>165</v>
      </c>
      <c r="C427" s="515">
        <v>218229</v>
      </c>
      <c r="D427" s="516">
        <v>6</v>
      </c>
      <c r="E427" s="414">
        <v>771</v>
      </c>
      <c r="F427" s="416">
        <v>767</v>
      </c>
      <c r="G427" s="416">
        <v>879</v>
      </c>
      <c r="H427" s="416">
        <v>801</v>
      </c>
      <c r="I427" s="417">
        <v>781</v>
      </c>
      <c r="J427" s="417">
        <v>613</v>
      </c>
      <c r="K427" s="419">
        <v>770</v>
      </c>
      <c r="L427" s="414">
        <v>433</v>
      </c>
      <c r="M427" s="416">
        <v>487</v>
      </c>
      <c r="N427" s="416">
        <v>494</v>
      </c>
      <c r="O427" s="448">
        <v>509</v>
      </c>
      <c r="P427" s="448">
        <v>487</v>
      </c>
      <c r="Q427" s="416">
        <v>526</v>
      </c>
      <c r="R427" s="416">
        <v>541</v>
      </c>
      <c r="S427" s="416">
        <v>647</v>
      </c>
      <c r="T427" s="416">
        <v>555</v>
      </c>
      <c r="U427" s="416">
        <v>578</v>
      </c>
      <c r="V427" s="417">
        <v>433</v>
      </c>
      <c r="W427" s="419">
        <v>554</v>
      </c>
      <c r="X427" s="414"/>
      <c r="Y427" s="416"/>
      <c r="Z427" s="416"/>
      <c r="AA427" s="448"/>
      <c r="AB427" s="448"/>
      <c r="AC427" s="416"/>
      <c r="AD427" s="416"/>
      <c r="AE427" s="416"/>
      <c r="AF427" s="416"/>
      <c r="AG427" s="416"/>
      <c r="AH427" s="417"/>
      <c r="AI427" s="419"/>
      <c r="AJ427" s="420">
        <f t="shared" si="327"/>
        <v>433</v>
      </c>
      <c r="AK427" s="421">
        <f t="shared" si="328"/>
        <v>487</v>
      </c>
      <c r="AL427" s="421">
        <f t="shared" si="329"/>
        <v>494</v>
      </c>
      <c r="AM427" s="421">
        <f t="shared" si="330"/>
        <v>509</v>
      </c>
      <c r="AN427" s="421">
        <f t="shared" si="331"/>
        <v>487</v>
      </c>
      <c r="AO427" s="421">
        <f t="shared" si="332"/>
        <v>526</v>
      </c>
      <c r="AP427" s="421">
        <f t="shared" si="333"/>
        <v>541</v>
      </c>
      <c r="AQ427" s="421">
        <f t="shared" si="334"/>
        <v>647</v>
      </c>
      <c r="AR427" s="421">
        <f t="shared" si="335"/>
        <v>555</v>
      </c>
      <c r="AS427" s="421">
        <f t="shared" si="336"/>
        <v>578</v>
      </c>
      <c r="AT427" s="421">
        <f t="shared" si="337"/>
        <v>433</v>
      </c>
      <c r="AU427" s="422">
        <f t="shared" si="338"/>
        <v>554</v>
      </c>
      <c r="AV427" s="423">
        <v>343</v>
      </c>
      <c r="AW427" s="417">
        <v>294</v>
      </c>
      <c r="AX427" s="419">
        <v>388</v>
      </c>
      <c r="AY427" s="414">
        <v>111</v>
      </c>
      <c r="AZ427" s="417">
        <v>75</v>
      </c>
      <c r="BA427" s="419">
        <v>75</v>
      </c>
      <c r="BB427" s="420">
        <f t="shared" si="339"/>
        <v>124</v>
      </c>
      <c r="BC427" s="421">
        <f t="shared" si="340"/>
        <v>64</v>
      </c>
      <c r="BD427" s="422">
        <f t="shared" si="341"/>
        <v>91</v>
      </c>
      <c r="BE427" s="176">
        <v>226</v>
      </c>
      <c r="BF427" s="417">
        <v>229</v>
      </c>
      <c r="BG427" s="419">
        <v>225</v>
      </c>
      <c r="BH427" s="178">
        <v>2</v>
      </c>
      <c r="BI427" s="417">
        <v>9</v>
      </c>
      <c r="BJ427" s="419">
        <v>12</v>
      </c>
      <c r="BK427" s="178">
        <v>153</v>
      </c>
      <c r="BL427" s="417">
        <v>168</v>
      </c>
      <c r="BM427" s="419">
        <v>191</v>
      </c>
      <c r="BN427" s="426">
        <f t="shared" si="351"/>
        <v>106</v>
      </c>
      <c r="BO427" s="427">
        <f t="shared" si="352"/>
        <v>120</v>
      </c>
      <c r="BP427" s="428">
        <f t="shared" si="353"/>
        <v>113</v>
      </c>
      <c r="BQ427" s="178">
        <v>207</v>
      </c>
      <c r="BR427" s="417">
        <v>223</v>
      </c>
      <c r="BS427" s="419">
        <v>251</v>
      </c>
      <c r="BT427" s="198"/>
      <c r="BU427" s="177"/>
      <c r="BV427" s="177"/>
      <c r="BW427" s="417"/>
      <c r="BX427" s="417"/>
      <c r="BY427" s="419"/>
      <c r="BZ427" s="178"/>
      <c r="CA427" s="177"/>
      <c r="CB427" s="177"/>
      <c r="CC427" s="177"/>
      <c r="CD427" s="177"/>
      <c r="CE427" s="177"/>
      <c r="CF427" s="417"/>
      <c r="CG427" s="419"/>
      <c r="CH427" s="178"/>
      <c r="CI427" s="177"/>
      <c r="CJ427" s="177"/>
      <c r="CK427" s="177"/>
      <c r="CL427" s="177"/>
      <c r="CM427" s="177"/>
      <c r="CN427" s="417"/>
      <c r="CO427" s="419"/>
      <c r="CP427" s="420"/>
      <c r="CQ427" s="421"/>
      <c r="CR427" s="421" t="str">
        <f t="shared" si="342"/>
        <v/>
      </c>
      <c r="CS427" s="421" t="str">
        <f t="shared" si="343"/>
        <v/>
      </c>
      <c r="CT427" s="421" t="str">
        <f t="shared" si="344"/>
        <v/>
      </c>
      <c r="CU427" s="421" t="str">
        <f t="shared" si="345"/>
        <v/>
      </c>
      <c r="CV427" s="421" t="str">
        <f t="shared" si="346"/>
        <v/>
      </c>
      <c r="CW427" s="429" t="str">
        <f t="shared" si="347"/>
        <v/>
      </c>
      <c r="CX427" s="449"/>
      <c r="CY427" s="417"/>
      <c r="CZ427" s="419"/>
      <c r="DA427" s="432"/>
      <c r="DB427" s="417"/>
      <c r="DC427" s="419"/>
      <c r="DD427" s="430" t="str">
        <f t="shared" si="348"/>
        <v/>
      </c>
      <c r="DE427" s="431" t="str">
        <f t="shared" si="349"/>
        <v/>
      </c>
      <c r="DF427" s="428" t="str">
        <f t="shared" si="350"/>
        <v/>
      </c>
      <c r="DG427" s="450"/>
      <c r="DH427" s="417"/>
      <c r="DI427" s="419"/>
      <c r="DJ427" s="432"/>
      <c r="DK427" s="417"/>
      <c r="DL427" s="419"/>
      <c r="DM427" s="432"/>
      <c r="DN427" s="417"/>
      <c r="DO427" s="419"/>
      <c r="DP427" s="430" t="str">
        <f t="shared" si="354"/>
        <v/>
      </c>
      <c r="DQ427" s="431" t="str">
        <f t="shared" si="355"/>
        <v/>
      </c>
      <c r="DR427" s="428" t="str">
        <f t="shared" si="356"/>
        <v/>
      </c>
      <c r="DS427" s="432"/>
      <c r="DT427" s="417"/>
      <c r="DU427" s="197"/>
      <c r="DV427" s="403"/>
      <c r="DW427" s="669" t="b">
        <f t="shared" si="401"/>
        <v>1</v>
      </c>
      <c r="DX427" s="663" t="b">
        <f t="shared" si="402"/>
        <v>1</v>
      </c>
      <c r="DY427" s="666" t="b">
        <f t="shared" si="403"/>
        <v>1</v>
      </c>
      <c r="DZ427" s="663" t="b">
        <f t="shared" si="404"/>
        <v>1</v>
      </c>
      <c r="EA427" s="663" t="b">
        <f t="shared" si="405"/>
        <v>1</v>
      </c>
      <c r="EB427" s="666" t="b">
        <f t="shared" si="406"/>
        <v>1</v>
      </c>
      <c r="EC427" s="663" t="b">
        <f t="shared" si="407"/>
        <v>1</v>
      </c>
      <c r="ED427" s="663" t="b">
        <f t="shared" si="357"/>
        <v>1</v>
      </c>
      <c r="EE427" s="666" t="b">
        <f t="shared" si="408"/>
        <v>1</v>
      </c>
      <c r="EF427" s="665" t="b">
        <f t="shared" si="409"/>
        <v>0</v>
      </c>
      <c r="EG427" s="663" t="b">
        <f t="shared" si="410"/>
        <v>0</v>
      </c>
      <c r="EH427" s="666" t="b">
        <f t="shared" si="411"/>
        <v>1</v>
      </c>
      <c r="EI427" s="663" t="b">
        <f t="shared" si="412"/>
        <v>0</v>
      </c>
      <c r="EJ427" s="663" t="b">
        <f t="shared" si="413"/>
        <v>0</v>
      </c>
      <c r="EK427" s="666" t="b">
        <f t="shared" si="414"/>
        <v>1</v>
      </c>
      <c r="EL427" s="663" t="b">
        <f t="shared" si="415"/>
        <v>0</v>
      </c>
      <c r="EM427" s="663" t="b">
        <f t="shared" si="358"/>
        <v>0</v>
      </c>
      <c r="EN427" s="666" t="b">
        <f t="shared" si="416"/>
        <v>1</v>
      </c>
      <c r="EO427" s="403"/>
    </row>
    <row r="428" spans="1:145">
      <c r="A428" s="552" t="s">
        <v>433</v>
      </c>
      <c r="B428" s="511" t="s">
        <v>166</v>
      </c>
      <c r="C428" s="510">
        <v>218733</v>
      </c>
      <c r="D428" s="555">
        <v>5</v>
      </c>
      <c r="E428" s="414">
        <v>950</v>
      </c>
      <c r="F428" s="416">
        <v>991</v>
      </c>
      <c r="G428" s="416">
        <v>1202</v>
      </c>
      <c r="H428" s="416">
        <v>1246</v>
      </c>
      <c r="I428" s="417">
        <v>1104</v>
      </c>
      <c r="J428" s="417">
        <v>1519</v>
      </c>
      <c r="K428" s="419">
        <v>1175</v>
      </c>
      <c r="L428" s="414">
        <v>601</v>
      </c>
      <c r="M428" s="416">
        <v>739</v>
      </c>
      <c r="N428" s="416">
        <v>680</v>
      </c>
      <c r="O428" s="448">
        <v>569</v>
      </c>
      <c r="P428" s="448">
        <v>615</v>
      </c>
      <c r="Q428" s="416">
        <v>716</v>
      </c>
      <c r="R428" s="416">
        <v>794</v>
      </c>
      <c r="S428" s="416">
        <v>945</v>
      </c>
      <c r="T428" s="416">
        <v>1002</v>
      </c>
      <c r="U428" s="416">
        <v>870</v>
      </c>
      <c r="V428" s="417">
        <v>1292</v>
      </c>
      <c r="W428" s="419">
        <v>923</v>
      </c>
      <c r="X428" s="414"/>
      <c r="Y428" s="416"/>
      <c r="Z428" s="416"/>
      <c r="AA428" s="448"/>
      <c r="AB428" s="448"/>
      <c r="AC428" s="416"/>
      <c r="AD428" s="416"/>
      <c r="AE428" s="416"/>
      <c r="AF428" s="416"/>
      <c r="AG428" s="416"/>
      <c r="AH428" s="417"/>
      <c r="AI428" s="419"/>
      <c r="AJ428" s="420">
        <f t="shared" si="327"/>
        <v>601</v>
      </c>
      <c r="AK428" s="421">
        <f t="shared" si="328"/>
        <v>739</v>
      </c>
      <c r="AL428" s="421">
        <f t="shared" si="329"/>
        <v>680</v>
      </c>
      <c r="AM428" s="421">
        <f t="shared" si="330"/>
        <v>569</v>
      </c>
      <c r="AN428" s="421">
        <f t="shared" si="331"/>
        <v>615</v>
      </c>
      <c r="AO428" s="421">
        <f t="shared" si="332"/>
        <v>716</v>
      </c>
      <c r="AP428" s="421">
        <f t="shared" si="333"/>
        <v>794</v>
      </c>
      <c r="AQ428" s="421">
        <f t="shared" si="334"/>
        <v>945</v>
      </c>
      <c r="AR428" s="421">
        <f t="shared" si="335"/>
        <v>1002</v>
      </c>
      <c r="AS428" s="421">
        <f t="shared" si="336"/>
        <v>870</v>
      </c>
      <c r="AT428" s="421">
        <f t="shared" si="337"/>
        <v>1292</v>
      </c>
      <c r="AU428" s="422">
        <f t="shared" si="338"/>
        <v>923</v>
      </c>
      <c r="AV428" s="423">
        <v>569</v>
      </c>
      <c r="AW428" s="417">
        <v>830</v>
      </c>
      <c r="AX428" s="419">
        <v>618</v>
      </c>
      <c r="AY428" s="414">
        <v>61</v>
      </c>
      <c r="AZ428" s="417">
        <v>104</v>
      </c>
      <c r="BA428" s="419">
        <v>63</v>
      </c>
      <c r="BB428" s="420">
        <f t="shared" si="339"/>
        <v>240</v>
      </c>
      <c r="BC428" s="421">
        <f t="shared" si="340"/>
        <v>358</v>
      </c>
      <c r="BD428" s="422">
        <f t="shared" si="341"/>
        <v>242</v>
      </c>
      <c r="BE428" s="176">
        <v>278</v>
      </c>
      <c r="BF428" s="417">
        <v>323</v>
      </c>
      <c r="BG428" s="419">
        <v>284</v>
      </c>
      <c r="BH428" s="178">
        <v>23</v>
      </c>
      <c r="BI428" s="417">
        <v>29</v>
      </c>
      <c r="BJ428" s="419">
        <v>46</v>
      </c>
      <c r="BK428" s="178">
        <v>88</v>
      </c>
      <c r="BL428" s="417">
        <v>106</v>
      </c>
      <c r="BM428" s="419">
        <v>152</v>
      </c>
      <c r="BN428" s="426">
        <f t="shared" si="351"/>
        <v>226</v>
      </c>
      <c r="BO428" s="427">
        <f t="shared" si="352"/>
        <v>258</v>
      </c>
      <c r="BP428" s="428">
        <f t="shared" si="353"/>
        <v>312</v>
      </c>
      <c r="BQ428" s="178">
        <v>319</v>
      </c>
      <c r="BR428" s="417">
        <v>421</v>
      </c>
      <c r="BS428" s="419">
        <v>364</v>
      </c>
      <c r="BT428" s="198"/>
      <c r="BU428" s="177"/>
      <c r="BV428" s="177"/>
      <c r="BW428" s="417"/>
      <c r="BX428" s="417"/>
      <c r="BY428" s="419"/>
      <c r="BZ428" s="178"/>
      <c r="CA428" s="177"/>
      <c r="CB428" s="177"/>
      <c r="CC428" s="177"/>
      <c r="CD428" s="177"/>
      <c r="CE428" s="177"/>
      <c r="CF428" s="417"/>
      <c r="CG428" s="419"/>
      <c r="CH428" s="178"/>
      <c r="CI428" s="177"/>
      <c r="CJ428" s="177"/>
      <c r="CK428" s="177"/>
      <c r="CL428" s="177"/>
      <c r="CM428" s="177"/>
      <c r="CN428" s="417"/>
      <c r="CO428" s="419"/>
      <c r="CP428" s="420"/>
      <c r="CQ428" s="421"/>
      <c r="CR428" s="421" t="str">
        <f t="shared" si="342"/>
        <v/>
      </c>
      <c r="CS428" s="421" t="str">
        <f t="shared" si="343"/>
        <v/>
      </c>
      <c r="CT428" s="421" t="str">
        <f t="shared" si="344"/>
        <v/>
      </c>
      <c r="CU428" s="421" t="str">
        <f t="shared" si="345"/>
        <v/>
      </c>
      <c r="CV428" s="421" t="str">
        <f t="shared" si="346"/>
        <v/>
      </c>
      <c r="CW428" s="429" t="str">
        <f t="shared" si="347"/>
        <v/>
      </c>
      <c r="CX428" s="449"/>
      <c r="CY428" s="417"/>
      <c r="CZ428" s="419"/>
      <c r="DA428" s="432"/>
      <c r="DB428" s="417"/>
      <c r="DC428" s="419"/>
      <c r="DD428" s="430" t="str">
        <f t="shared" si="348"/>
        <v/>
      </c>
      <c r="DE428" s="431" t="str">
        <f t="shared" si="349"/>
        <v/>
      </c>
      <c r="DF428" s="428" t="str">
        <f t="shared" si="350"/>
        <v/>
      </c>
      <c r="DG428" s="450"/>
      <c r="DH428" s="417"/>
      <c r="DI428" s="419"/>
      <c r="DJ428" s="432"/>
      <c r="DK428" s="417"/>
      <c r="DL428" s="419"/>
      <c r="DM428" s="432"/>
      <c r="DN428" s="417"/>
      <c r="DO428" s="419"/>
      <c r="DP428" s="430" t="str">
        <f t="shared" si="354"/>
        <v/>
      </c>
      <c r="DQ428" s="431" t="str">
        <f t="shared" si="355"/>
        <v/>
      </c>
      <c r="DR428" s="428" t="str">
        <f t="shared" si="356"/>
        <v/>
      </c>
      <c r="DS428" s="432"/>
      <c r="DT428" s="417"/>
      <c r="DU428" s="197"/>
      <c r="DV428" s="403"/>
      <c r="DW428" s="669" t="b">
        <f t="shared" si="401"/>
        <v>1</v>
      </c>
      <c r="DX428" s="663" t="b">
        <f t="shared" si="402"/>
        <v>1</v>
      </c>
      <c r="DY428" s="666" t="b">
        <f t="shared" si="403"/>
        <v>1</v>
      </c>
      <c r="DZ428" s="663" t="b">
        <f t="shared" si="404"/>
        <v>1</v>
      </c>
      <c r="EA428" s="663" t="b">
        <f t="shared" si="405"/>
        <v>1</v>
      </c>
      <c r="EB428" s="666" t="b">
        <f t="shared" si="406"/>
        <v>1</v>
      </c>
      <c r="EC428" s="663" t="b">
        <f t="shared" si="407"/>
        <v>1</v>
      </c>
      <c r="ED428" s="663" t="b">
        <f t="shared" si="357"/>
        <v>1</v>
      </c>
      <c r="EE428" s="666" t="b">
        <f t="shared" si="408"/>
        <v>1</v>
      </c>
      <c r="EF428" s="665" t="b">
        <f t="shared" si="409"/>
        <v>0</v>
      </c>
      <c r="EG428" s="663" t="b">
        <f t="shared" si="410"/>
        <v>0</v>
      </c>
      <c r="EH428" s="666" t="b">
        <f t="shared" si="411"/>
        <v>1</v>
      </c>
      <c r="EI428" s="663" t="b">
        <f t="shared" si="412"/>
        <v>0</v>
      </c>
      <c r="EJ428" s="663" t="b">
        <f t="shared" si="413"/>
        <v>0</v>
      </c>
      <c r="EK428" s="666" t="b">
        <f t="shared" si="414"/>
        <v>1</v>
      </c>
      <c r="EL428" s="663" t="b">
        <f t="shared" si="415"/>
        <v>0</v>
      </c>
      <c r="EM428" s="663" t="b">
        <f t="shared" si="358"/>
        <v>0</v>
      </c>
      <c r="EN428" s="666" t="b">
        <f t="shared" si="416"/>
        <v>1</v>
      </c>
      <c r="EO428" s="403"/>
    </row>
    <row r="429" spans="1:145">
      <c r="A429" s="552" t="s">
        <v>433</v>
      </c>
      <c r="B429" s="511" t="s">
        <v>167</v>
      </c>
      <c r="C429" s="510">
        <v>218645</v>
      </c>
      <c r="D429" s="555">
        <v>6</v>
      </c>
      <c r="E429" s="414">
        <v>845</v>
      </c>
      <c r="F429" s="416">
        <v>876</v>
      </c>
      <c r="G429" s="416">
        <v>913</v>
      </c>
      <c r="H429" s="416">
        <v>867</v>
      </c>
      <c r="I429" s="417">
        <v>920</v>
      </c>
      <c r="J429" s="417">
        <v>871</v>
      </c>
      <c r="K429" s="419">
        <v>861</v>
      </c>
      <c r="L429" s="414">
        <v>305</v>
      </c>
      <c r="M429" s="416">
        <v>403</v>
      </c>
      <c r="N429" s="416">
        <v>393</v>
      </c>
      <c r="O429" s="448">
        <v>473</v>
      </c>
      <c r="P429" s="448">
        <v>417</v>
      </c>
      <c r="Q429" s="416">
        <v>471</v>
      </c>
      <c r="R429" s="416">
        <v>537</v>
      </c>
      <c r="S429" s="416">
        <v>581</v>
      </c>
      <c r="T429" s="416">
        <v>562</v>
      </c>
      <c r="U429" s="416">
        <v>622</v>
      </c>
      <c r="V429" s="417">
        <v>584</v>
      </c>
      <c r="W429" s="419">
        <v>559</v>
      </c>
      <c r="X429" s="414">
        <v>1</v>
      </c>
      <c r="Y429" s="416"/>
      <c r="Z429" s="416">
        <v>1</v>
      </c>
      <c r="AA429" s="448"/>
      <c r="AB429" s="448"/>
      <c r="AC429" s="416"/>
      <c r="AD429" s="416"/>
      <c r="AE429" s="416"/>
      <c r="AF429" s="416"/>
      <c r="AG429" s="416"/>
      <c r="AH429" s="417"/>
      <c r="AI429" s="419"/>
      <c r="AJ429" s="420">
        <f t="shared" si="327"/>
        <v>304</v>
      </c>
      <c r="AK429" s="421">
        <f t="shared" si="328"/>
        <v>403</v>
      </c>
      <c r="AL429" s="421">
        <f t="shared" si="329"/>
        <v>392</v>
      </c>
      <c r="AM429" s="421">
        <f t="shared" si="330"/>
        <v>473</v>
      </c>
      <c r="AN429" s="421">
        <f t="shared" si="331"/>
        <v>417</v>
      </c>
      <c r="AO429" s="421">
        <f t="shared" si="332"/>
        <v>471</v>
      </c>
      <c r="AP429" s="421">
        <f t="shared" si="333"/>
        <v>537</v>
      </c>
      <c r="AQ429" s="421">
        <f t="shared" si="334"/>
        <v>581</v>
      </c>
      <c r="AR429" s="421">
        <f t="shared" si="335"/>
        <v>562</v>
      </c>
      <c r="AS429" s="421">
        <f t="shared" si="336"/>
        <v>622</v>
      </c>
      <c r="AT429" s="421">
        <f t="shared" si="337"/>
        <v>584</v>
      </c>
      <c r="AU429" s="422">
        <f t="shared" si="338"/>
        <v>559</v>
      </c>
      <c r="AV429" s="423">
        <v>426</v>
      </c>
      <c r="AW429" s="417">
        <v>404</v>
      </c>
      <c r="AX429" s="419">
        <v>386</v>
      </c>
      <c r="AY429" s="414">
        <v>101</v>
      </c>
      <c r="AZ429" s="417">
        <v>86</v>
      </c>
      <c r="BA429" s="419">
        <v>84</v>
      </c>
      <c r="BB429" s="420">
        <f t="shared" si="339"/>
        <v>95</v>
      </c>
      <c r="BC429" s="421">
        <f t="shared" si="340"/>
        <v>94</v>
      </c>
      <c r="BD429" s="422">
        <f t="shared" si="341"/>
        <v>89</v>
      </c>
      <c r="BE429" s="176">
        <v>169</v>
      </c>
      <c r="BF429" s="417">
        <v>182</v>
      </c>
      <c r="BG429" s="419">
        <v>185</v>
      </c>
      <c r="BH429" s="178">
        <v>9</v>
      </c>
      <c r="BI429" s="417">
        <v>13</v>
      </c>
      <c r="BJ429" s="419">
        <v>8</v>
      </c>
      <c r="BK429" s="178">
        <v>108</v>
      </c>
      <c r="BL429" s="417">
        <v>141</v>
      </c>
      <c r="BM429" s="419">
        <v>191</v>
      </c>
      <c r="BN429" s="426">
        <f t="shared" si="351"/>
        <v>131</v>
      </c>
      <c r="BO429" s="427">
        <f t="shared" si="352"/>
        <v>135</v>
      </c>
      <c r="BP429" s="428">
        <f t="shared" si="353"/>
        <v>153</v>
      </c>
      <c r="BQ429" s="178">
        <v>142</v>
      </c>
      <c r="BR429" s="417">
        <v>184</v>
      </c>
      <c r="BS429" s="419">
        <v>187</v>
      </c>
      <c r="BT429" s="198"/>
      <c r="BU429" s="177"/>
      <c r="BV429" s="177"/>
      <c r="BW429" s="417"/>
      <c r="BX429" s="417"/>
      <c r="BY429" s="419"/>
      <c r="BZ429" s="178"/>
      <c r="CA429" s="177"/>
      <c r="CB429" s="177"/>
      <c r="CC429" s="177"/>
      <c r="CD429" s="177"/>
      <c r="CE429" s="177"/>
      <c r="CF429" s="417"/>
      <c r="CG429" s="419"/>
      <c r="CH429" s="178"/>
      <c r="CI429" s="177"/>
      <c r="CJ429" s="177"/>
      <c r="CK429" s="177"/>
      <c r="CL429" s="177"/>
      <c r="CM429" s="177"/>
      <c r="CN429" s="417"/>
      <c r="CO429" s="419"/>
      <c r="CP429" s="420"/>
      <c r="CQ429" s="421"/>
      <c r="CR429" s="421" t="str">
        <f t="shared" si="342"/>
        <v/>
      </c>
      <c r="CS429" s="421" t="str">
        <f t="shared" si="343"/>
        <v/>
      </c>
      <c r="CT429" s="421" t="str">
        <f t="shared" si="344"/>
        <v/>
      </c>
      <c r="CU429" s="421" t="str">
        <f t="shared" si="345"/>
        <v/>
      </c>
      <c r="CV429" s="421" t="str">
        <f t="shared" si="346"/>
        <v/>
      </c>
      <c r="CW429" s="429" t="str">
        <f t="shared" si="347"/>
        <v/>
      </c>
      <c r="CX429" s="449"/>
      <c r="CY429" s="417"/>
      <c r="CZ429" s="419"/>
      <c r="DA429" s="432"/>
      <c r="DB429" s="417"/>
      <c r="DC429" s="419"/>
      <c r="DD429" s="430" t="str">
        <f t="shared" si="348"/>
        <v/>
      </c>
      <c r="DE429" s="431" t="str">
        <f t="shared" si="349"/>
        <v/>
      </c>
      <c r="DF429" s="428" t="str">
        <f t="shared" si="350"/>
        <v/>
      </c>
      <c r="DG429" s="450"/>
      <c r="DH429" s="417"/>
      <c r="DI429" s="419"/>
      <c r="DJ429" s="432"/>
      <c r="DK429" s="417"/>
      <c r="DL429" s="419"/>
      <c r="DM429" s="432"/>
      <c r="DN429" s="417"/>
      <c r="DO429" s="419"/>
      <c r="DP429" s="430" t="str">
        <f t="shared" si="354"/>
        <v/>
      </c>
      <c r="DQ429" s="431" t="str">
        <f t="shared" si="355"/>
        <v/>
      </c>
      <c r="DR429" s="428" t="str">
        <f t="shared" si="356"/>
        <v/>
      </c>
      <c r="DS429" s="432"/>
      <c r="DT429" s="417"/>
      <c r="DU429" s="197"/>
      <c r="DV429" s="403"/>
      <c r="DW429" s="669" t="b">
        <f t="shared" si="401"/>
        <v>1</v>
      </c>
      <c r="DX429" s="663" t="b">
        <f t="shared" si="402"/>
        <v>1</v>
      </c>
      <c r="DY429" s="666" t="b">
        <f t="shared" si="403"/>
        <v>1</v>
      </c>
      <c r="DZ429" s="663" t="b">
        <f t="shared" si="404"/>
        <v>1</v>
      </c>
      <c r="EA429" s="663" t="b">
        <f t="shared" si="405"/>
        <v>1</v>
      </c>
      <c r="EB429" s="666" t="b">
        <f t="shared" si="406"/>
        <v>1</v>
      </c>
      <c r="EC429" s="663" t="b">
        <f t="shared" si="407"/>
        <v>1</v>
      </c>
      <c r="ED429" s="663" t="b">
        <f t="shared" si="357"/>
        <v>1</v>
      </c>
      <c r="EE429" s="666" t="b">
        <f t="shared" si="408"/>
        <v>1</v>
      </c>
      <c r="EF429" s="665" t="b">
        <f t="shared" si="409"/>
        <v>0</v>
      </c>
      <c r="EG429" s="663" t="b">
        <f t="shared" si="410"/>
        <v>0</v>
      </c>
      <c r="EH429" s="666" t="b">
        <f t="shared" si="411"/>
        <v>1</v>
      </c>
      <c r="EI429" s="663" t="b">
        <f t="shared" si="412"/>
        <v>0</v>
      </c>
      <c r="EJ429" s="663" t="b">
        <f t="shared" si="413"/>
        <v>0</v>
      </c>
      <c r="EK429" s="666" t="b">
        <f t="shared" si="414"/>
        <v>1</v>
      </c>
      <c r="EL429" s="663" t="b">
        <f t="shared" si="415"/>
        <v>0</v>
      </c>
      <c r="EM429" s="663" t="b">
        <f t="shared" si="358"/>
        <v>0</v>
      </c>
      <c r="EN429" s="666" t="b">
        <f t="shared" si="416"/>
        <v>1</v>
      </c>
      <c r="EO429" s="403"/>
    </row>
    <row r="430" spans="1:145">
      <c r="A430" s="552" t="s">
        <v>433</v>
      </c>
      <c r="B430" s="553" t="s">
        <v>168</v>
      </c>
      <c r="C430" s="554">
        <v>218742</v>
      </c>
      <c r="D430" s="554">
        <v>6</v>
      </c>
      <c r="E430" s="414">
        <v>1213</v>
      </c>
      <c r="F430" s="416">
        <v>1273</v>
      </c>
      <c r="G430" s="416">
        <v>1160</v>
      </c>
      <c r="H430" s="416">
        <v>1347</v>
      </c>
      <c r="I430" s="417">
        <v>1403</v>
      </c>
      <c r="J430" s="417">
        <v>1476</v>
      </c>
      <c r="K430" s="419">
        <v>1508</v>
      </c>
      <c r="L430" s="414">
        <v>531</v>
      </c>
      <c r="M430" s="416">
        <v>535</v>
      </c>
      <c r="N430" s="416">
        <v>537</v>
      </c>
      <c r="O430" s="448">
        <v>531</v>
      </c>
      <c r="P430" s="448">
        <v>570</v>
      </c>
      <c r="Q430" s="416">
        <v>632</v>
      </c>
      <c r="R430" s="416">
        <v>682</v>
      </c>
      <c r="S430" s="416">
        <v>643</v>
      </c>
      <c r="T430" s="416">
        <v>718</v>
      </c>
      <c r="U430" s="416">
        <v>781</v>
      </c>
      <c r="V430" s="417">
        <v>805</v>
      </c>
      <c r="W430" s="419">
        <v>708</v>
      </c>
      <c r="X430" s="414"/>
      <c r="Y430" s="416"/>
      <c r="Z430" s="416"/>
      <c r="AA430" s="448"/>
      <c r="AB430" s="448"/>
      <c r="AC430" s="416"/>
      <c r="AD430" s="416"/>
      <c r="AE430" s="416"/>
      <c r="AF430" s="416"/>
      <c r="AG430" s="416"/>
      <c r="AH430" s="417"/>
      <c r="AI430" s="419"/>
      <c r="AJ430" s="420">
        <f t="shared" si="327"/>
        <v>531</v>
      </c>
      <c r="AK430" s="421">
        <f t="shared" si="328"/>
        <v>535</v>
      </c>
      <c r="AL430" s="421">
        <f t="shared" si="329"/>
        <v>537</v>
      </c>
      <c r="AM430" s="421">
        <f t="shared" si="330"/>
        <v>531</v>
      </c>
      <c r="AN430" s="421">
        <f t="shared" si="331"/>
        <v>570</v>
      </c>
      <c r="AO430" s="421">
        <f t="shared" si="332"/>
        <v>632</v>
      </c>
      <c r="AP430" s="421">
        <f t="shared" si="333"/>
        <v>682</v>
      </c>
      <c r="AQ430" s="421">
        <f t="shared" si="334"/>
        <v>643</v>
      </c>
      <c r="AR430" s="421">
        <f t="shared" si="335"/>
        <v>718</v>
      </c>
      <c r="AS430" s="421">
        <f t="shared" si="336"/>
        <v>781</v>
      </c>
      <c r="AT430" s="421">
        <f t="shared" si="337"/>
        <v>805</v>
      </c>
      <c r="AU430" s="422">
        <f t="shared" si="338"/>
        <v>708</v>
      </c>
      <c r="AV430" s="423">
        <v>496</v>
      </c>
      <c r="AW430" s="417">
        <v>525</v>
      </c>
      <c r="AX430" s="419">
        <v>457</v>
      </c>
      <c r="AY430" s="414">
        <v>156</v>
      </c>
      <c r="AZ430" s="417">
        <v>153</v>
      </c>
      <c r="BA430" s="419">
        <v>129</v>
      </c>
      <c r="BB430" s="420">
        <f t="shared" si="339"/>
        <v>129</v>
      </c>
      <c r="BC430" s="421">
        <f t="shared" si="340"/>
        <v>127</v>
      </c>
      <c r="BD430" s="422">
        <f t="shared" si="341"/>
        <v>122</v>
      </c>
      <c r="BE430" s="176">
        <v>219</v>
      </c>
      <c r="BF430" s="417">
        <v>232</v>
      </c>
      <c r="BG430" s="419">
        <v>275</v>
      </c>
      <c r="BH430" s="178">
        <v>9</v>
      </c>
      <c r="BI430" s="417">
        <v>14</v>
      </c>
      <c r="BJ430" s="419">
        <v>14</v>
      </c>
      <c r="BK430" s="178">
        <v>159</v>
      </c>
      <c r="BL430" s="417">
        <v>196</v>
      </c>
      <c r="BM430" s="419">
        <v>194</v>
      </c>
      <c r="BN430" s="426">
        <f t="shared" si="351"/>
        <v>183</v>
      </c>
      <c r="BO430" s="427">
        <f t="shared" si="352"/>
        <v>190</v>
      </c>
      <c r="BP430" s="428">
        <f t="shared" si="353"/>
        <v>199</v>
      </c>
      <c r="BQ430" s="178">
        <v>211</v>
      </c>
      <c r="BR430" s="417">
        <v>247</v>
      </c>
      <c r="BS430" s="419">
        <v>245</v>
      </c>
      <c r="BT430" s="198"/>
      <c r="BU430" s="177"/>
      <c r="BV430" s="177"/>
      <c r="BW430" s="417"/>
      <c r="BX430" s="417"/>
      <c r="BY430" s="419"/>
      <c r="BZ430" s="178"/>
      <c r="CA430" s="177"/>
      <c r="CB430" s="177"/>
      <c r="CC430" s="177"/>
      <c r="CD430" s="177"/>
      <c r="CE430" s="177"/>
      <c r="CF430" s="417"/>
      <c r="CG430" s="419"/>
      <c r="CH430" s="178"/>
      <c r="CI430" s="177"/>
      <c r="CJ430" s="177"/>
      <c r="CK430" s="177"/>
      <c r="CL430" s="177"/>
      <c r="CM430" s="177"/>
      <c r="CN430" s="417"/>
      <c r="CO430" s="419"/>
      <c r="CP430" s="420"/>
      <c r="CQ430" s="421"/>
      <c r="CR430" s="421" t="str">
        <f t="shared" si="342"/>
        <v/>
      </c>
      <c r="CS430" s="421" t="str">
        <f t="shared" si="343"/>
        <v/>
      </c>
      <c r="CT430" s="421" t="str">
        <f t="shared" si="344"/>
        <v/>
      </c>
      <c r="CU430" s="421" t="str">
        <f t="shared" si="345"/>
        <v/>
      </c>
      <c r="CV430" s="421" t="str">
        <f t="shared" si="346"/>
        <v/>
      </c>
      <c r="CW430" s="429" t="str">
        <f t="shared" si="347"/>
        <v/>
      </c>
      <c r="CX430" s="449"/>
      <c r="CY430" s="417"/>
      <c r="CZ430" s="419"/>
      <c r="DA430" s="432"/>
      <c r="DB430" s="417"/>
      <c r="DC430" s="419"/>
      <c r="DD430" s="430" t="str">
        <f t="shared" si="348"/>
        <v/>
      </c>
      <c r="DE430" s="431" t="str">
        <f t="shared" si="349"/>
        <v/>
      </c>
      <c r="DF430" s="428" t="str">
        <f t="shared" si="350"/>
        <v/>
      </c>
      <c r="DG430" s="450"/>
      <c r="DH430" s="417"/>
      <c r="DI430" s="419"/>
      <c r="DJ430" s="432"/>
      <c r="DK430" s="417"/>
      <c r="DL430" s="419"/>
      <c r="DM430" s="432"/>
      <c r="DN430" s="417"/>
      <c r="DO430" s="419"/>
      <c r="DP430" s="430" t="str">
        <f t="shared" si="354"/>
        <v/>
      </c>
      <c r="DQ430" s="431" t="str">
        <f t="shared" si="355"/>
        <v/>
      </c>
      <c r="DR430" s="428" t="str">
        <f t="shared" si="356"/>
        <v/>
      </c>
      <c r="DS430" s="432"/>
      <c r="DT430" s="417"/>
      <c r="DU430" s="197"/>
      <c r="DV430" s="403"/>
      <c r="DW430" s="669" t="b">
        <f t="shared" si="401"/>
        <v>1</v>
      </c>
      <c r="DX430" s="663" t="b">
        <f t="shared" si="402"/>
        <v>1</v>
      </c>
      <c r="DY430" s="666" t="b">
        <f t="shared" si="403"/>
        <v>1</v>
      </c>
      <c r="DZ430" s="663" t="b">
        <f t="shared" si="404"/>
        <v>1</v>
      </c>
      <c r="EA430" s="663" t="b">
        <f t="shared" si="405"/>
        <v>1</v>
      </c>
      <c r="EB430" s="666" t="b">
        <f t="shared" si="406"/>
        <v>1</v>
      </c>
      <c r="EC430" s="663" t="b">
        <f t="shared" si="407"/>
        <v>1</v>
      </c>
      <c r="ED430" s="663" t="b">
        <f t="shared" si="357"/>
        <v>1</v>
      </c>
      <c r="EE430" s="666" t="b">
        <f t="shared" si="408"/>
        <v>1</v>
      </c>
      <c r="EF430" s="665" t="b">
        <f t="shared" si="409"/>
        <v>0</v>
      </c>
      <c r="EG430" s="663" t="b">
        <f t="shared" si="410"/>
        <v>0</v>
      </c>
      <c r="EH430" s="666" t="b">
        <f t="shared" si="411"/>
        <v>1</v>
      </c>
      <c r="EI430" s="663" t="b">
        <f t="shared" si="412"/>
        <v>0</v>
      </c>
      <c r="EJ430" s="663" t="b">
        <f t="shared" si="413"/>
        <v>0</v>
      </c>
      <c r="EK430" s="666" t="b">
        <f t="shared" si="414"/>
        <v>1</v>
      </c>
      <c r="EL430" s="663" t="b">
        <f t="shared" si="415"/>
        <v>0</v>
      </c>
      <c r="EM430" s="663" t="b">
        <f t="shared" si="358"/>
        <v>0</v>
      </c>
      <c r="EN430" s="666" t="b">
        <f t="shared" si="416"/>
        <v>1</v>
      </c>
      <c r="EO430" s="403"/>
    </row>
    <row r="431" spans="1:145">
      <c r="A431" s="552" t="s">
        <v>433</v>
      </c>
      <c r="B431" s="556" t="s">
        <v>169</v>
      </c>
      <c r="C431" s="515">
        <v>218654</v>
      </c>
      <c r="D431" s="516">
        <v>6</v>
      </c>
      <c r="E431" s="414"/>
      <c r="F431" s="416"/>
      <c r="G431" s="416"/>
      <c r="H431" s="416"/>
      <c r="I431" s="417"/>
      <c r="J431" s="417"/>
      <c r="K431" s="419"/>
      <c r="L431" s="414"/>
      <c r="M431" s="416"/>
      <c r="N431" s="416"/>
      <c r="O431" s="448"/>
      <c r="P431" s="448"/>
      <c r="Q431" s="416"/>
      <c r="R431" s="416"/>
      <c r="S431" s="416"/>
      <c r="T431" s="416"/>
      <c r="U431" s="416"/>
      <c r="V431" s="417"/>
      <c r="W431" s="419"/>
      <c r="X431" s="414"/>
      <c r="Y431" s="416"/>
      <c r="Z431" s="416"/>
      <c r="AA431" s="448"/>
      <c r="AB431" s="448"/>
      <c r="AC431" s="416"/>
      <c r="AD431" s="416"/>
      <c r="AE431" s="416"/>
      <c r="AF431" s="416"/>
      <c r="AG431" s="416"/>
      <c r="AH431" s="417"/>
      <c r="AI431" s="419"/>
      <c r="AJ431" s="420" t="str">
        <f t="shared" si="327"/>
        <v xml:space="preserve"> </v>
      </c>
      <c r="AK431" s="421" t="str">
        <f t="shared" si="328"/>
        <v xml:space="preserve"> </v>
      </c>
      <c r="AL431" s="421" t="str">
        <f t="shared" si="329"/>
        <v xml:space="preserve"> </v>
      </c>
      <c r="AM431" s="421" t="str">
        <f t="shared" si="330"/>
        <v xml:space="preserve"> </v>
      </c>
      <c r="AN431" s="421" t="str">
        <f t="shared" si="331"/>
        <v xml:space="preserve"> </v>
      </c>
      <c r="AO431" s="421" t="str">
        <f t="shared" si="332"/>
        <v xml:space="preserve"> </v>
      </c>
      <c r="AP431" s="421" t="str">
        <f t="shared" si="333"/>
        <v xml:space="preserve"> </v>
      </c>
      <c r="AQ431" s="421" t="str">
        <f t="shared" si="334"/>
        <v xml:space="preserve"> </v>
      </c>
      <c r="AR431" s="421" t="str">
        <f t="shared" si="335"/>
        <v xml:space="preserve"> </v>
      </c>
      <c r="AS431" s="421" t="str">
        <f t="shared" si="336"/>
        <v xml:space="preserve"> </v>
      </c>
      <c r="AT431" s="421" t="str">
        <f t="shared" si="337"/>
        <v xml:space="preserve"> </v>
      </c>
      <c r="AU431" s="422" t="str">
        <f t="shared" si="338"/>
        <v xml:space="preserve"> </v>
      </c>
      <c r="AV431" s="423"/>
      <c r="AW431" s="417"/>
      <c r="AX431" s="419"/>
      <c r="AY431" s="414"/>
      <c r="AZ431" s="417"/>
      <c r="BA431" s="419"/>
      <c r="BB431" s="420" t="str">
        <f t="shared" si="339"/>
        <v xml:space="preserve"> </v>
      </c>
      <c r="BC431" s="421" t="str">
        <f t="shared" si="340"/>
        <v xml:space="preserve"> </v>
      </c>
      <c r="BD431" s="422" t="str">
        <f t="shared" si="341"/>
        <v xml:space="preserve"> </v>
      </c>
      <c r="BE431" s="176"/>
      <c r="BF431" s="417"/>
      <c r="BG431" s="419"/>
      <c r="BH431" s="178"/>
      <c r="BI431" s="417"/>
      <c r="BJ431" s="419"/>
      <c r="BK431" s="178"/>
      <c r="BL431" s="417"/>
      <c r="BM431" s="419"/>
      <c r="BN431" s="426" t="str">
        <f t="shared" si="351"/>
        <v/>
      </c>
      <c r="BO431" s="427" t="str">
        <f t="shared" si="352"/>
        <v/>
      </c>
      <c r="BP431" s="428" t="str">
        <f t="shared" si="353"/>
        <v/>
      </c>
      <c r="BQ431" s="178"/>
      <c r="BR431" s="417"/>
      <c r="BS431" s="419"/>
      <c r="BT431" s="198">
        <v>285</v>
      </c>
      <c r="BU431" s="177">
        <v>337</v>
      </c>
      <c r="BV431" s="177">
        <v>387</v>
      </c>
      <c r="BW431" s="417">
        <v>363</v>
      </c>
      <c r="BX431" s="417">
        <v>478</v>
      </c>
      <c r="BY431" s="419">
        <v>508</v>
      </c>
      <c r="BZ431" s="177">
        <v>109</v>
      </c>
      <c r="CA431" s="177">
        <v>131</v>
      </c>
      <c r="CB431" s="177">
        <v>126</v>
      </c>
      <c r="CC431" s="177">
        <v>122</v>
      </c>
      <c r="CD431" s="177">
        <v>195</v>
      </c>
      <c r="CE431" s="177">
        <v>204</v>
      </c>
      <c r="CF431" s="417">
        <v>265</v>
      </c>
      <c r="CG431" s="419"/>
      <c r="CH431" s="178"/>
      <c r="CI431" s="177"/>
      <c r="CJ431" s="177"/>
      <c r="CK431" s="177"/>
      <c r="CL431" s="177"/>
      <c r="CM431" s="177"/>
      <c r="CN431" s="417"/>
      <c r="CO431" s="419"/>
      <c r="CP431" s="421">
        <f t="shared" ref="CP431:CP451" si="417">IF(BZ431&gt;0,BZ431-CH431,"")</f>
        <v>109</v>
      </c>
      <c r="CQ431" s="421">
        <f t="shared" ref="CQ431:CQ451" si="418">IF(CA431&gt;0,CA431-CI431,"")</f>
        <v>131</v>
      </c>
      <c r="CR431" s="421">
        <f t="shared" si="342"/>
        <v>126</v>
      </c>
      <c r="CS431" s="421">
        <f t="shared" si="343"/>
        <v>122</v>
      </c>
      <c r="CT431" s="421">
        <f t="shared" si="344"/>
        <v>195</v>
      </c>
      <c r="CU431" s="421">
        <f t="shared" si="345"/>
        <v>204</v>
      </c>
      <c r="CV431" s="421">
        <f t="shared" si="346"/>
        <v>265</v>
      </c>
      <c r="CW431" s="429" t="str">
        <f t="shared" si="347"/>
        <v/>
      </c>
      <c r="CX431" s="449">
        <v>111</v>
      </c>
      <c r="CY431" s="417">
        <v>152</v>
      </c>
      <c r="CZ431" s="419">
        <v>169</v>
      </c>
      <c r="DA431" s="432">
        <v>43</v>
      </c>
      <c r="DB431" s="417">
        <v>44</v>
      </c>
      <c r="DC431" s="419">
        <v>45</v>
      </c>
      <c r="DD431" s="430">
        <f t="shared" si="348"/>
        <v>50</v>
      </c>
      <c r="DE431" s="431">
        <f t="shared" si="349"/>
        <v>69</v>
      </c>
      <c r="DF431" s="428" t="str">
        <f t="shared" si="350"/>
        <v/>
      </c>
      <c r="DG431" s="443">
        <v>0</v>
      </c>
      <c r="DH431" s="417">
        <v>0</v>
      </c>
      <c r="DI431" s="419">
        <v>0</v>
      </c>
      <c r="DJ431" s="432">
        <v>39</v>
      </c>
      <c r="DK431" s="417">
        <v>52</v>
      </c>
      <c r="DL431" s="419">
        <v>56</v>
      </c>
      <c r="DM431" s="432">
        <v>32</v>
      </c>
      <c r="DN431" s="417">
        <v>72</v>
      </c>
      <c r="DO431" s="419">
        <v>71</v>
      </c>
      <c r="DP431" s="430">
        <f t="shared" si="354"/>
        <v>51</v>
      </c>
      <c r="DQ431" s="431">
        <f t="shared" si="355"/>
        <v>71</v>
      </c>
      <c r="DR431" s="428">
        <f t="shared" si="356"/>
        <v>77</v>
      </c>
      <c r="DS431" s="432">
        <v>14</v>
      </c>
      <c r="DT431" s="417">
        <v>18</v>
      </c>
      <c r="DU431" s="197">
        <v>4</v>
      </c>
      <c r="DV431" s="403"/>
      <c r="DW431" s="669" t="b">
        <f t="shared" si="401"/>
        <v>0</v>
      </c>
      <c r="DX431" s="663" t="b">
        <f t="shared" si="402"/>
        <v>0</v>
      </c>
      <c r="DY431" s="666" t="b">
        <f t="shared" si="403"/>
        <v>1</v>
      </c>
      <c r="DZ431" s="663" t="b">
        <f t="shared" si="404"/>
        <v>0</v>
      </c>
      <c r="EA431" s="663" t="b">
        <f t="shared" si="405"/>
        <v>0</v>
      </c>
      <c r="EB431" s="666" t="b">
        <f t="shared" si="406"/>
        <v>1</v>
      </c>
      <c r="EC431" s="663" t="b">
        <f t="shared" si="407"/>
        <v>0</v>
      </c>
      <c r="ED431" s="663" t="b">
        <f t="shared" si="357"/>
        <v>0</v>
      </c>
      <c r="EE431" s="666" t="b">
        <f t="shared" si="408"/>
        <v>1</v>
      </c>
      <c r="EF431" s="665" t="b">
        <f t="shared" si="409"/>
        <v>0</v>
      </c>
      <c r="EG431" s="663" t="b">
        <f t="shared" si="410"/>
        <v>1</v>
      </c>
      <c r="EH431" s="666" t="b">
        <f t="shared" si="411"/>
        <v>0</v>
      </c>
      <c r="EI431" s="663" t="b">
        <f t="shared" si="412"/>
        <v>1</v>
      </c>
      <c r="EJ431" s="663" t="b">
        <f t="shared" si="413"/>
        <v>0</v>
      </c>
      <c r="EK431" s="666" t="b">
        <f t="shared" si="414"/>
        <v>0</v>
      </c>
      <c r="EL431" s="663" t="b">
        <f t="shared" si="415"/>
        <v>1</v>
      </c>
      <c r="EM431" s="663" t="b">
        <f t="shared" si="358"/>
        <v>1</v>
      </c>
      <c r="EN431" s="666" t="b">
        <f t="shared" si="416"/>
        <v>1</v>
      </c>
      <c r="EO431" s="403"/>
    </row>
    <row r="432" spans="1:145">
      <c r="A432" s="552" t="s">
        <v>433</v>
      </c>
      <c r="B432" s="553" t="s">
        <v>170</v>
      </c>
      <c r="C432" s="554">
        <v>218113</v>
      </c>
      <c r="D432" s="554">
        <v>8</v>
      </c>
      <c r="E432" s="414"/>
      <c r="F432" s="416"/>
      <c r="G432" s="416"/>
      <c r="H432" s="416"/>
      <c r="I432" s="417"/>
      <c r="J432" s="417"/>
      <c r="K432" s="419"/>
      <c r="L432" s="414"/>
      <c r="M432" s="416"/>
      <c r="N432" s="416"/>
      <c r="O432" s="448"/>
      <c r="P432" s="448"/>
      <c r="Q432" s="416"/>
      <c r="R432" s="416"/>
      <c r="S432" s="416"/>
      <c r="T432" s="416"/>
      <c r="U432" s="416"/>
      <c r="V432" s="417"/>
      <c r="W432" s="419"/>
      <c r="X432" s="414"/>
      <c r="Y432" s="416"/>
      <c r="Z432" s="416"/>
      <c r="AA432" s="448"/>
      <c r="AB432" s="448"/>
      <c r="AC432" s="416"/>
      <c r="AD432" s="416"/>
      <c r="AE432" s="416"/>
      <c r="AF432" s="416"/>
      <c r="AG432" s="416"/>
      <c r="AH432" s="417"/>
      <c r="AI432" s="419"/>
      <c r="AJ432" s="420" t="str">
        <f t="shared" si="327"/>
        <v xml:space="preserve"> </v>
      </c>
      <c r="AK432" s="421" t="str">
        <f t="shared" si="328"/>
        <v xml:space="preserve"> </v>
      </c>
      <c r="AL432" s="421" t="str">
        <f t="shared" si="329"/>
        <v xml:space="preserve"> </v>
      </c>
      <c r="AM432" s="421" t="str">
        <f t="shared" si="330"/>
        <v xml:space="preserve"> </v>
      </c>
      <c r="AN432" s="421" t="str">
        <f t="shared" si="331"/>
        <v xml:space="preserve"> </v>
      </c>
      <c r="AO432" s="421" t="str">
        <f t="shared" si="332"/>
        <v xml:space="preserve"> </v>
      </c>
      <c r="AP432" s="421" t="str">
        <f t="shared" si="333"/>
        <v xml:space="preserve"> </v>
      </c>
      <c r="AQ432" s="421" t="str">
        <f t="shared" si="334"/>
        <v xml:space="preserve"> </v>
      </c>
      <c r="AR432" s="421" t="str">
        <f t="shared" si="335"/>
        <v xml:space="preserve"> </v>
      </c>
      <c r="AS432" s="421" t="str">
        <f t="shared" si="336"/>
        <v xml:space="preserve"> </v>
      </c>
      <c r="AT432" s="421" t="str">
        <f t="shared" si="337"/>
        <v xml:space="preserve"> </v>
      </c>
      <c r="AU432" s="422" t="str">
        <f t="shared" si="338"/>
        <v xml:space="preserve"> </v>
      </c>
      <c r="AV432" s="423"/>
      <c r="AW432" s="417"/>
      <c r="AX432" s="419"/>
      <c r="AY432" s="414"/>
      <c r="AZ432" s="417"/>
      <c r="BA432" s="419"/>
      <c r="BB432" s="420" t="str">
        <f t="shared" si="339"/>
        <v xml:space="preserve"> </v>
      </c>
      <c r="BC432" s="421" t="str">
        <f t="shared" si="340"/>
        <v xml:space="preserve"> </v>
      </c>
      <c r="BD432" s="422" t="str">
        <f t="shared" si="341"/>
        <v xml:space="preserve"> </v>
      </c>
      <c r="BE432" s="176"/>
      <c r="BF432" s="417"/>
      <c r="BG432" s="419"/>
      <c r="BH432" s="178"/>
      <c r="BI432" s="417"/>
      <c r="BJ432" s="419"/>
      <c r="BK432" s="178"/>
      <c r="BL432" s="417"/>
      <c r="BM432" s="419"/>
      <c r="BN432" s="426" t="str">
        <f t="shared" si="351"/>
        <v/>
      </c>
      <c r="BO432" s="427" t="str">
        <f t="shared" si="352"/>
        <v/>
      </c>
      <c r="BP432" s="428" t="str">
        <f t="shared" si="353"/>
        <v/>
      </c>
      <c r="BQ432" s="178"/>
      <c r="BR432" s="417"/>
      <c r="BS432" s="419"/>
      <c r="BT432" s="198">
        <v>3457</v>
      </c>
      <c r="BU432" s="177">
        <v>4383</v>
      </c>
      <c r="BV432" s="177">
        <v>3616</v>
      </c>
      <c r="BW432" s="417">
        <v>3906</v>
      </c>
      <c r="BX432" s="417">
        <v>4648</v>
      </c>
      <c r="BY432" s="419">
        <v>3967</v>
      </c>
      <c r="BZ432" s="177">
        <v>1470</v>
      </c>
      <c r="CA432" s="177">
        <v>1179</v>
      </c>
      <c r="CB432" s="177">
        <v>1381</v>
      </c>
      <c r="CC432" s="177">
        <v>1589</v>
      </c>
      <c r="CD432" s="177">
        <v>1616</v>
      </c>
      <c r="CE432" s="177">
        <v>1774</v>
      </c>
      <c r="CF432" s="417">
        <v>1979</v>
      </c>
      <c r="CG432" s="419">
        <v>1886</v>
      </c>
      <c r="CH432" s="178"/>
      <c r="CI432" s="177"/>
      <c r="CJ432" s="177"/>
      <c r="CK432" s="177"/>
      <c r="CL432" s="177"/>
      <c r="CM432" s="177"/>
      <c r="CN432" s="417"/>
      <c r="CO432" s="419"/>
      <c r="CP432" s="421">
        <f t="shared" si="417"/>
        <v>1470</v>
      </c>
      <c r="CQ432" s="421">
        <f t="shared" si="418"/>
        <v>1179</v>
      </c>
      <c r="CR432" s="421">
        <f t="shared" si="342"/>
        <v>1381</v>
      </c>
      <c r="CS432" s="421">
        <f t="shared" si="343"/>
        <v>1589</v>
      </c>
      <c r="CT432" s="421">
        <f t="shared" si="344"/>
        <v>1616</v>
      </c>
      <c r="CU432" s="421">
        <f t="shared" si="345"/>
        <v>1774</v>
      </c>
      <c r="CV432" s="421">
        <f t="shared" si="346"/>
        <v>1979</v>
      </c>
      <c r="CW432" s="429">
        <f t="shared" si="347"/>
        <v>1886</v>
      </c>
      <c r="CX432" s="449">
        <v>939</v>
      </c>
      <c r="CY432" s="417">
        <v>1048</v>
      </c>
      <c r="CZ432" s="419">
        <v>959</v>
      </c>
      <c r="DA432" s="432">
        <v>80</v>
      </c>
      <c r="DB432" s="417">
        <v>127</v>
      </c>
      <c r="DC432" s="419">
        <v>120</v>
      </c>
      <c r="DD432" s="430">
        <f t="shared" si="348"/>
        <v>755</v>
      </c>
      <c r="DE432" s="431">
        <f t="shared" si="349"/>
        <v>804</v>
      </c>
      <c r="DF432" s="428">
        <f t="shared" si="350"/>
        <v>807</v>
      </c>
      <c r="DG432" s="450">
        <v>179</v>
      </c>
      <c r="DH432" s="417">
        <v>165</v>
      </c>
      <c r="DI432" s="419">
        <v>185</v>
      </c>
      <c r="DJ432" s="432">
        <v>342</v>
      </c>
      <c r="DK432" s="417">
        <v>346</v>
      </c>
      <c r="DL432" s="419">
        <v>331</v>
      </c>
      <c r="DM432" s="432">
        <v>160</v>
      </c>
      <c r="DN432" s="417">
        <v>154</v>
      </c>
      <c r="DO432" s="419">
        <v>175</v>
      </c>
      <c r="DP432" s="430">
        <f t="shared" si="354"/>
        <v>908</v>
      </c>
      <c r="DQ432" s="431">
        <f t="shared" si="355"/>
        <v>951</v>
      </c>
      <c r="DR432" s="428">
        <f t="shared" si="356"/>
        <v>1083</v>
      </c>
      <c r="DS432" s="499">
        <v>136</v>
      </c>
      <c r="DT432" s="417">
        <v>257</v>
      </c>
      <c r="DU432" s="197">
        <v>296</v>
      </c>
      <c r="DV432" s="403"/>
      <c r="DW432" s="669" t="b">
        <f t="shared" si="401"/>
        <v>0</v>
      </c>
      <c r="DX432" s="663" t="b">
        <f t="shared" si="402"/>
        <v>0</v>
      </c>
      <c r="DY432" s="666" t="b">
        <f t="shared" si="403"/>
        <v>1</v>
      </c>
      <c r="DZ432" s="663" t="b">
        <f t="shared" si="404"/>
        <v>0</v>
      </c>
      <c r="EA432" s="663" t="b">
        <f t="shared" si="405"/>
        <v>0</v>
      </c>
      <c r="EB432" s="666" t="b">
        <f t="shared" si="406"/>
        <v>1</v>
      </c>
      <c r="EC432" s="663" t="b">
        <f t="shared" si="407"/>
        <v>0</v>
      </c>
      <c r="ED432" s="663" t="b">
        <f t="shared" si="357"/>
        <v>0</v>
      </c>
      <c r="EE432" s="666" t="b">
        <f t="shared" si="408"/>
        <v>1</v>
      </c>
      <c r="EF432" s="665" t="b">
        <f t="shared" si="409"/>
        <v>1</v>
      </c>
      <c r="EG432" s="663" t="b">
        <f t="shared" si="410"/>
        <v>1</v>
      </c>
      <c r="EH432" s="666" t="b">
        <f t="shared" si="411"/>
        <v>1</v>
      </c>
      <c r="EI432" s="663" t="b">
        <f t="shared" si="412"/>
        <v>1</v>
      </c>
      <c r="EJ432" s="663" t="b">
        <f t="shared" si="413"/>
        <v>1</v>
      </c>
      <c r="EK432" s="666" t="b">
        <f t="shared" si="414"/>
        <v>1</v>
      </c>
      <c r="EL432" s="663" t="b">
        <f t="shared" si="415"/>
        <v>1</v>
      </c>
      <c r="EM432" s="663" t="b">
        <f t="shared" si="358"/>
        <v>1</v>
      </c>
      <c r="EN432" s="666" t="b">
        <f t="shared" si="416"/>
        <v>1</v>
      </c>
      <c r="EO432" s="403"/>
    </row>
    <row r="433" spans="1:145">
      <c r="A433" s="552" t="s">
        <v>433</v>
      </c>
      <c r="B433" s="553" t="s">
        <v>171</v>
      </c>
      <c r="C433" s="554">
        <v>218353</v>
      </c>
      <c r="D433" s="554">
        <v>8</v>
      </c>
      <c r="E433" s="414"/>
      <c r="F433" s="416"/>
      <c r="G433" s="416"/>
      <c r="H433" s="416"/>
      <c r="I433" s="417"/>
      <c r="J433" s="417"/>
      <c r="K433" s="419"/>
      <c r="L433" s="414"/>
      <c r="M433" s="416"/>
      <c r="N433" s="416"/>
      <c r="O433" s="448"/>
      <c r="P433" s="448"/>
      <c r="Q433" s="416"/>
      <c r="R433" s="416"/>
      <c r="S433" s="416"/>
      <c r="T433" s="416"/>
      <c r="U433" s="416"/>
      <c r="V433" s="417"/>
      <c r="W433" s="419"/>
      <c r="X433" s="414"/>
      <c r="Y433" s="416"/>
      <c r="Z433" s="416"/>
      <c r="AA433" s="448"/>
      <c r="AB433" s="448"/>
      <c r="AC433" s="416"/>
      <c r="AD433" s="416"/>
      <c r="AE433" s="416"/>
      <c r="AF433" s="416"/>
      <c r="AG433" s="416"/>
      <c r="AH433" s="417"/>
      <c r="AI433" s="419"/>
      <c r="AJ433" s="420" t="str">
        <f t="shared" si="327"/>
        <v xml:space="preserve"> </v>
      </c>
      <c r="AK433" s="421" t="str">
        <f t="shared" si="328"/>
        <v xml:space="preserve"> </v>
      </c>
      <c r="AL433" s="421" t="str">
        <f t="shared" si="329"/>
        <v xml:space="preserve"> </v>
      </c>
      <c r="AM433" s="421" t="str">
        <f t="shared" si="330"/>
        <v xml:space="preserve"> </v>
      </c>
      <c r="AN433" s="421" t="str">
        <f t="shared" si="331"/>
        <v xml:space="preserve"> </v>
      </c>
      <c r="AO433" s="421" t="str">
        <f t="shared" si="332"/>
        <v xml:space="preserve"> </v>
      </c>
      <c r="AP433" s="421" t="str">
        <f t="shared" si="333"/>
        <v xml:space="preserve"> </v>
      </c>
      <c r="AQ433" s="421" t="str">
        <f t="shared" si="334"/>
        <v xml:space="preserve"> </v>
      </c>
      <c r="AR433" s="421" t="str">
        <f t="shared" si="335"/>
        <v xml:space="preserve"> </v>
      </c>
      <c r="AS433" s="421" t="str">
        <f t="shared" si="336"/>
        <v xml:space="preserve"> </v>
      </c>
      <c r="AT433" s="421" t="str">
        <f t="shared" si="337"/>
        <v xml:space="preserve"> </v>
      </c>
      <c r="AU433" s="422" t="str">
        <f t="shared" si="338"/>
        <v xml:space="preserve"> </v>
      </c>
      <c r="AV433" s="423"/>
      <c r="AW433" s="417"/>
      <c r="AX433" s="419"/>
      <c r="AY433" s="414"/>
      <c r="AZ433" s="417"/>
      <c r="BA433" s="419"/>
      <c r="BB433" s="420" t="str">
        <f t="shared" si="339"/>
        <v xml:space="preserve"> </v>
      </c>
      <c r="BC433" s="421" t="str">
        <f t="shared" si="340"/>
        <v xml:space="preserve"> </v>
      </c>
      <c r="BD433" s="422" t="str">
        <f t="shared" si="341"/>
        <v xml:space="preserve"> </v>
      </c>
      <c r="BE433" s="176"/>
      <c r="BF433" s="417"/>
      <c r="BG433" s="419"/>
      <c r="BH433" s="178"/>
      <c r="BI433" s="417"/>
      <c r="BJ433" s="419"/>
      <c r="BK433" s="178"/>
      <c r="BL433" s="417"/>
      <c r="BM433" s="419"/>
      <c r="BN433" s="426" t="str">
        <f t="shared" si="351"/>
        <v/>
      </c>
      <c r="BO433" s="427" t="str">
        <f t="shared" si="352"/>
        <v/>
      </c>
      <c r="BP433" s="428" t="str">
        <f t="shared" si="353"/>
        <v/>
      </c>
      <c r="BQ433" s="178"/>
      <c r="BR433" s="417"/>
      <c r="BS433" s="419"/>
      <c r="BT433" s="198">
        <v>2893</v>
      </c>
      <c r="BU433" s="177">
        <v>3157</v>
      </c>
      <c r="BV433" s="177">
        <v>3132</v>
      </c>
      <c r="BW433" s="417">
        <v>3498</v>
      </c>
      <c r="BX433" s="417">
        <v>3402</v>
      </c>
      <c r="BY433" s="419">
        <v>3583</v>
      </c>
      <c r="BZ433" s="177">
        <v>1121</v>
      </c>
      <c r="CA433" s="177">
        <v>1293</v>
      </c>
      <c r="CB433" s="177">
        <v>1405</v>
      </c>
      <c r="CC433" s="177">
        <v>1490</v>
      </c>
      <c r="CD433" s="177">
        <v>1479</v>
      </c>
      <c r="CE433" s="177">
        <v>1511</v>
      </c>
      <c r="CF433" s="417">
        <v>1528</v>
      </c>
      <c r="CG433" s="419">
        <v>1558</v>
      </c>
      <c r="CH433" s="178"/>
      <c r="CI433" s="177"/>
      <c r="CJ433" s="177"/>
      <c r="CK433" s="177"/>
      <c r="CL433" s="177"/>
      <c r="CM433" s="177"/>
      <c r="CN433" s="417"/>
      <c r="CO433" s="419"/>
      <c r="CP433" s="421">
        <f t="shared" si="417"/>
        <v>1121</v>
      </c>
      <c r="CQ433" s="421">
        <f t="shared" si="418"/>
        <v>1293</v>
      </c>
      <c r="CR433" s="421">
        <f t="shared" si="342"/>
        <v>1405</v>
      </c>
      <c r="CS433" s="421">
        <f t="shared" si="343"/>
        <v>1490</v>
      </c>
      <c r="CT433" s="421">
        <f t="shared" si="344"/>
        <v>1479</v>
      </c>
      <c r="CU433" s="421">
        <f t="shared" si="345"/>
        <v>1511</v>
      </c>
      <c r="CV433" s="421">
        <f t="shared" si="346"/>
        <v>1528</v>
      </c>
      <c r="CW433" s="429">
        <f t="shared" si="347"/>
        <v>1558</v>
      </c>
      <c r="CX433" s="449">
        <v>798</v>
      </c>
      <c r="CY433" s="417">
        <v>782</v>
      </c>
      <c r="CZ433" s="419">
        <v>833</v>
      </c>
      <c r="DA433" s="432">
        <v>102</v>
      </c>
      <c r="DB433" s="417">
        <v>141</v>
      </c>
      <c r="DC433" s="419">
        <v>107</v>
      </c>
      <c r="DD433" s="430">
        <f t="shared" si="348"/>
        <v>611</v>
      </c>
      <c r="DE433" s="431">
        <f t="shared" si="349"/>
        <v>605</v>
      </c>
      <c r="DF433" s="428">
        <f t="shared" si="350"/>
        <v>618</v>
      </c>
      <c r="DG433" s="450">
        <v>112</v>
      </c>
      <c r="DH433" s="417">
        <v>128</v>
      </c>
      <c r="DI433" s="419">
        <v>111</v>
      </c>
      <c r="DJ433" s="432">
        <v>279</v>
      </c>
      <c r="DK433" s="417">
        <v>258</v>
      </c>
      <c r="DL433" s="419">
        <v>306</v>
      </c>
      <c r="DM433" s="432">
        <v>188</v>
      </c>
      <c r="DN433" s="417">
        <v>172</v>
      </c>
      <c r="DO433" s="419">
        <v>226</v>
      </c>
      <c r="DP433" s="430">
        <f t="shared" si="354"/>
        <v>911</v>
      </c>
      <c r="DQ433" s="431">
        <f t="shared" si="355"/>
        <v>921</v>
      </c>
      <c r="DR433" s="428">
        <f t="shared" si="356"/>
        <v>868</v>
      </c>
      <c r="DS433" s="432">
        <v>277</v>
      </c>
      <c r="DT433" s="417">
        <v>283</v>
      </c>
      <c r="DU433" s="197">
        <v>307</v>
      </c>
      <c r="DV433" s="403"/>
      <c r="DW433" s="669" t="b">
        <f t="shared" si="401"/>
        <v>0</v>
      </c>
      <c r="DX433" s="663" t="b">
        <f t="shared" si="402"/>
        <v>0</v>
      </c>
      <c r="DY433" s="666" t="b">
        <f t="shared" si="403"/>
        <v>1</v>
      </c>
      <c r="DZ433" s="663" t="b">
        <f t="shared" si="404"/>
        <v>0</v>
      </c>
      <c r="EA433" s="663" t="b">
        <f t="shared" si="405"/>
        <v>0</v>
      </c>
      <c r="EB433" s="666" t="b">
        <f t="shared" si="406"/>
        <v>1</v>
      </c>
      <c r="EC433" s="663" t="b">
        <f t="shared" si="407"/>
        <v>0</v>
      </c>
      <c r="ED433" s="663" t="b">
        <f t="shared" si="357"/>
        <v>0</v>
      </c>
      <c r="EE433" s="666" t="b">
        <f t="shared" si="408"/>
        <v>1</v>
      </c>
      <c r="EF433" s="665" t="b">
        <f t="shared" si="409"/>
        <v>1</v>
      </c>
      <c r="EG433" s="663" t="b">
        <f t="shared" si="410"/>
        <v>1</v>
      </c>
      <c r="EH433" s="666" t="b">
        <f t="shared" si="411"/>
        <v>1</v>
      </c>
      <c r="EI433" s="663" t="b">
        <f t="shared" si="412"/>
        <v>1</v>
      </c>
      <c r="EJ433" s="663" t="b">
        <f t="shared" si="413"/>
        <v>1</v>
      </c>
      <c r="EK433" s="666" t="b">
        <f t="shared" si="414"/>
        <v>1</v>
      </c>
      <c r="EL433" s="663" t="b">
        <f t="shared" si="415"/>
        <v>1</v>
      </c>
      <c r="EM433" s="663" t="b">
        <f t="shared" si="358"/>
        <v>1</v>
      </c>
      <c r="EN433" s="666" t="b">
        <f t="shared" si="416"/>
        <v>1</v>
      </c>
      <c r="EO433" s="403"/>
    </row>
    <row r="434" spans="1:145">
      <c r="A434" s="552" t="s">
        <v>433</v>
      </c>
      <c r="B434" s="553" t="s">
        <v>172</v>
      </c>
      <c r="C434" s="554">
        <v>218894</v>
      </c>
      <c r="D434" s="554">
        <v>8</v>
      </c>
      <c r="E434" s="414"/>
      <c r="F434" s="416"/>
      <c r="G434" s="416"/>
      <c r="H434" s="416"/>
      <c r="I434" s="417"/>
      <c r="J434" s="417"/>
      <c r="K434" s="419"/>
      <c r="L434" s="414"/>
      <c r="M434" s="416"/>
      <c r="N434" s="416"/>
      <c r="O434" s="448"/>
      <c r="P434" s="448"/>
      <c r="Q434" s="416"/>
      <c r="R434" s="416"/>
      <c r="S434" s="416"/>
      <c r="T434" s="416"/>
      <c r="U434" s="416"/>
      <c r="V434" s="417"/>
      <c r="W434" s="419"/>
      <c r="X434" s="414"/>
      <c r="Y434" s="416"/>
      <c r="Z434" s="416"/>
      <c r="AA434" s="448"/>
      <c r="AB434" s="448"/>
      <c r="AC434" s="416"/>
      <c r="AD434" s="416"/>
      <c r="AE434" s="416"/>
      <c r="AF434" s="416"/>
      <c r="AG434" s="416"/>
      <c r="AH434" s="417"/>
      <c r="AI434" s="419"/>
      <c r="AJ434" s="420" t="str">
        <f t="shared" si="327"/>
        <v xml:space="preserve"> </v>
      </c>
      <c r="AK434" s="421" t="str">
        <f t="shared" si="328"/>
        <v xml:space="preserve"> </v>
      </c>
      <c r="AL434" s="421" t="str">
        <f t="shared" si="329"/>
        <v xml:space="preserve"> </v>
      </c>
      <c r="AM434" s="421" t="str">
        <f t="shared" si="330"/>
        <v xml:space="preserve"> </v>
      </c>
      <c r="AN434" s="421" t="str">
        <f t="shared" si="331"/>
        <v xml:space="preserve"> </v>
      </c>
      <c r="AO434" s="421" t="str">
        <f t="shared" si="332"/>
        <v xml:space="preserve"> </v>
      </c>
      <c r="AP434" s="421" t="str">
        <f t="shared" si="333"/>
        <v xml:space="preserve"> </v>
      </c>
      <c r="AQ434" s="421" t="str">
        <f t="shared" si="334"/>
        <v xml:space="preserve"> </v>
      </c>
      <c r="AR434" s="421" t="str">
        <f t="shared" si="335"/>
        <v xml:space="preserve"> </v>
      </c>
      <c r="AS434" s="421" t="str">
        <f t="shared" si="336"/>
        <v xml:space="preserve"> </v>
      </c>
      <c r="AT434" s="421" t="str">
        <f t="shared" si="337"/>
        <v xml:space="preserve"> </v>
      </c>
      <c r="AU434" s="422" t="str">
        <f t="shared" si="338"/>
        <v xml:space="preserve"> </v>
      </c>
      <c r="AV434" s="423"/>
      <c r="AW434" s="417"/>
      <c r="AX434" s="419"/>
      <c r="AY434" s="414"/>
      <c r="AZ434" s="417"/>
      <c r="BA434" s="419"/>
      <c r="BB434" s="420" t="str">
        <f t="shared" si="339"/>
        <v xml:space="preserve"> </v>
      </c>
      <c r="BC434" s="421" t="str">
        <f t="shared" si="340"/>
        <v xml:space="preserve"> </v>
      </c>
      <c r="BD434" s="422" t="str">
        <f t="shared" si="341"/>
        <v xml:space="preserve"> </v>
      </c>
      <c r="BE434" s="176"/>
      <c r="BF434" s="417"/>
      <c r="BG434" s="419"/>
      <c r="BH434" s="178"/>
      <c r="BI434" s="417"/>
      <c r="BJ434" s="419"/>
      <c r="BK434" s="178"/>
      <c r="BL434" s="417"/>
      <c r="BM434" s="419"/>
      <c r="BN434" s="426" t="str">
        <f t="shared" si="351"/>
        <v/>
      </c>
      <c r="BO434" s="427" t="str">
        <f t="shared" si="352"/>
        <v/>
      </c>
      <c r="BP434" s="428" t="str">
        <f t="shared" si="353"/>
        <v/>
      </c>
      <c r="BQ434" s="178"/>
      <c r="BR434" s="417"/>
      <c r="BS434" s="419"/>
      <c r="BT434" s="198">
        <v>2941</v>
      </c>
      <c r="BU434" s="177">
        <v>2944</v>
      </c>
      <c r="BV434" s="177">
        <v>2721</v>
      </c>
      <c r="BW434" s="417">
        <v>3056</v>
      </c>
      <c r="BX434" s="417">
        <v>3023</v>
      </c>
      <c r="BY434" s="419">
        <v>3165</v>
      </c>
      <c r="BZ434" s="201">
        <v>873</v>
      </c>
      <c r="CA434" s="177">
        <v>1235</v>
      </c>
      <c r="CB434" s="177">
        <v>1477</v>
      </c>
      <c r="CC434" s="177">
        <v>1535</v>
      </c>
      <c r="CD434" s="177">
        <v>1390</v>
      </c>
      <c r="CE434" s="177">
        <v>1594</v>
      </c>
      <c r="CF434" s="417">
        <v>1564</v>
      </c>
      <c r="CG434" s="419">
        <v>1595</v>
      </c>
      <c r="CH434" s="178"/>
      <c r="CI434" s="177"/>
      <c r="CJ434" s="177"/>
      <c r="CK434" s="177"/>
      <c r="CL434" s="177"/>
      <c r="CM434" s="177"/>
      <c r="CN434" s="417"/>
      <c r="CO434" s="419"/>
      <c r="CP434" s="421">
        <f t="shared" si="417"/>
        <v>873</v>
      </c>
      <c r="CQ434" s="421">
        <f t="shared" si="418"/>
        <v>1235</v>
      </c>
      <c r="CR434" s="421">
        <f t="shared" si="342"/>
        <v>1477</v>
      </c>
      <c r="CS434" s="421">
        <f t="shared" si="343"/>
        <v>1535</v>
      </c>
      <c r="CT434" s="421">
        <f t="shared" si="344"/>
        <v>1390</v>
      </c>
      <c r="CU434" s="421">
        <f t="shared" si="345"/>
        <v>1594</v>
      </c>
      <c r="CV434" s="421">
        <f t="shared" si="346"/>
        <v>1564</v>
      </c>
      <c r="CW434" s="429">
        <f t="shared" si="347"/>
        <v>1595</v>
      </c>
      <c r="CX434" s="449">
        <v>819</v>
      </c>
      <c r="CY434" s="417">
        <v>840</v>
      </c>
      <c r="CZ434" s="419">
        <v>951</v>
      </c>
      <c r="DA434" s="432">
        <v>90</v>
      </c>
      <c r="DB434" s="417">
        <v>89</v>
      </c>
      <c r="DC434" s="419">
        <v>92</v>
      </c>
      <c r="DD434" s="430">
        <f t="shared" si="348"/>
        <v>685</v>
      </c>
      <c r="DE434" s="431">
        <f t="shared" si="349"/>
        <v>635</v>
      </c>
      <c r="DF434" s="428">
        <f t="shared" si="350"/>
        <v>552</v>
      </c>
      <c r="DG434" s="450">
        <v>126</v>
      </c>
      <c r="DH434" s="417">
        <v>97</v>
      </c>
      <c r="DI434" s="419">
        <v>125</v>
      </c>
      <c r="DJ434" s="432">
        <v>307</v>
      </c>
      <c r="DK434" s="417">
        <v>284</v>
      </c>
      <c r="DL434" s="419">
        <v>344</v>
      </c>
      <c r="DM434" s="432">
        <v>149</v>
      </c>
      <c r="DN434" s="417">
        <v>142</v>
      </c>
      <c r="DO434" s="419">
        <v>169</v>
      </c>
      <c r="DP434" s="430">
        <f t="shared" si="354"/>
        <v>953</v>
      </c>
      <c r="DQ434" s="431">
        <f t="shared" si="355"/>
        <v>867</v>
      </c>
      <c r="DR434" s="428">
        <f t="shared" si="356"/>
        <v>956</v>
      </c>
      <c r="DS434" s="432">
        <v>190</v>
      </c>
      <c r="DT434" s="417">
        <v>248</v>
      </c>
      <c r="DU434" s="197">
        <v>284</v>
      </c>
      <c r="DV434" s="403"/>
      <c r="DW434" s="669" t="b">
        <f t="shared" si="401"/>
        <v>0</v>
      </c>
      <c r="DX434" s="663" t="b">
        <f t="shared" si="402"/>
        <v>0</v>
      </c>
      <c r="DY434" s="666" t="b">
        <f t="shared" si="403"/>
        <v>1</v>
      </c>
      <c r="DZ434" s="663" t="b">
        <f t="shared" si="404"/>
        <v>0</v>
      </c>
      <c r="EA434" s="663" t="b">
        <f t="shared" si="405"/>
        <v>0</v>
      </c>
      <c r="EB434" s="666" t="b">
        <f t="shared" si="406"/>
        <v>1</v>
      </c>
      <c r="EC434" s="663" t="b">
        <f t="shared" si="407"/>
        <v>0</v>
      </c>
      <c r="ED434" s="663" t="b">
        <f t="shared" si="357"/>
        <v>0</v>
      </c>
      <c r="EE434" s="666" t="b">
        <f t="shared" si="408"/>
        <v>1</v>
      </c>
      <c r="EF434" s="665" t="b">
        <f t="shared" si="409"/>
        <v>1</v>
      </c>
      <c r="EG434" s="663" t="b">
        <f t="shared" si="410"/>
        <v>1</v>
      </c>
      <c r="EH434" s="666" t="b">
        <f t="shared" si="411"/>
        <v>1</v>
      </c>
      <c r="EI434" s="663" t="b">
        <f t="shared" si="412"/>
        <v>1</v>
      </c>
      <c r="EJ434" s="663" t="b">
        <f t="shared" si="413"/>
        <v>1</v>
      </c>
      <c r="EK434" s="666" t="b">
        <f t="shared" si="414"/>
        <v>1</v>
      </c>
      <c r="EL434" s="663" t="b">
        <f t="shared" si="415"/>
        <v>1</v>
      </c>
      <c r="EM434" s="663" t="b">
        <f t="shared" si="358"/>
        <v>1</v>
      </c>
      <c r="EN434" s="666" t="b">
        <f t="shared" si="416"/>
        <v>1</v>
      </c>
      <c r="EO434" s="403"/>
    </row>
    <row r="435" spans="1:145">
      <c r="A435" s="552" t="s">
        <v>433</v>
      </c>
      <c r="B435" s="207" t="s">
        <v>173</v>
      </c>
      <c r="C435" s="554">
        <v>217615</v>
      </c>
      <c r="D435" s="554">
        <v>9</v>
      </c>
      <c r="E435" s="414"/>
      <c r="F435" s="416"/>
      <c r="G435" s="416"/>
      <c r="H435" s="416"/>
      <c r="I435" s="417"/>
      <c r="J435" s="417"/>
      <c r="K435" s="419"/>
      <c r="L435" s="414"/>
      <c r="M435" s="416"/>
      <c r="N435" s="416"/>
      <c r="O435" s="448"/>
      <c r="P435" s="448"/>
      <c r="Q435" s="416"/>
      <c r="R435" s="416"/>
      <c r="S435" s="416"/>
      <c r="T435" s="416"/>
      <c r="U435" s="416"/>
      <c r="V435" s="417"/>
      <c r="W435" s="419"/>
      <c r="X435" s="414"/>
      <c r="Y435" s="416"/>
      <c r="Z435" s="416"/>
      <c r="AA435" s="448"/>
      <c r="AB435" s="448"/>
      <c r="AC435" s="416"/>
      <c r="AD435" s="416"/>
      <c r="AE435" s="416"/>
      <c r="AF435" s="416"/>
      <c r="AG435" s="416"/>
      <c r="AH435" s="417"/>
      <c r="AI435" s="419"/>
      <c r="AJ435" s="420" t="str">
        <f t="shared" si="327"/>
        <v xml:space="preserve"> </v>
      </c>
      <c r="AK435" s="421" t="str">
        <f t="shared" si="328"/>
        <v xml:space="preserve"> </v>
      </c>
      <c r="AL435" s="421" t="str">
        <f t="shared" si="329"/>
        <v xml:space="preserve"> </v>
      </c>
      <c r="AM435" s="421" t="str">
        <f t="shared" si="330"/>
        <v xml:space="preserve"> </v>
      </c>
      <c r="AN435" s="421" t="str">
        <f t="shared" si="331"/>
        <v xml:space="preserve"> </v>
      </c>
      <c r="AO435" s="421" t="str">
        <f t="shared" si="332"/>
        <v xml:space="preserve"> </v>
      </c>
      <c r="AP435" s="421" t="str">
        <f t="shared" si="333"/>
        <v xml:space="preserve"> </v>
      </c>
      <c r="AQ435" s="421" t="str">
        <f t="shared" si="334"/>
        <v xml:space="preserve"> </v>
      </c>
      <c r="AR435" s="421" t="str">
        <f t="shared" si="335"/>
        <v xml:space="preserve"> </v>
      </c>
      <c r="AS435" s="421" t="str">
        <f t="shared" si="336"/>
        <v xml:space="preserve"> </v>
      </c>
      <c r="AT435" s="421" t="str">
        <f t="shared" si="337"/>
        <v xml:space="preserve"> </v>
      </c>
      <c r="AU435" s="422" t="str">
        <f t="shared" si="338"/>
        <v xml:space="preserve"> </v>
      </c>
      <c r="AV435" s="423"/>
      <c r="AW435" s="417"/>
      <c r="AX435" s="419"/>
      <c r="AY435" s="414"/>
      <c r="AZ435" s="417"/>
      <c r="BA435" s="419"/>
      <c r="BB435" s="420" t="str">
        <f t="shared" si="339"/>
        <v xml:space="preserve"> </v>
      </c>
      <c r="BC435" s="421" t="str">
        <f t="shared" si="340"/>
        <v xml:space="preserve"> </v>
      </c>
      <c r="BD435" s="422" t="str">
        <f t="shared" si="341"/>
        <v xml:space="preserve"> </v>
      </c>
      <c r="BE435" s="176"/>
      <c r="BF435" s="417"/>
      <c r="BG435" s="419"/>
      <c r="BH435" s="178"/>
      <c r="BI435" s="417"/>
      <c r="BJ435" s="419"/>
      <c r="BK435" s="178"/>
      <c r="BL435" s="417"/>
      <c r="BM435" s="419"/>
      <c r="BN435" s="426" t="str">
        <f t="shared" si="351"/>
        <v/>
      </c>
      <c r="BO435" s="427" t="str">
        <f t="shared" si="352"/>
        <v/>
      </c>
      <c r="BP435" s="428" t="str">
        <f t="shared" si="353"/>
        <v/>
      </c>
      <c r="BQ435" s="178"/>
      <c r="BR435" s="417"/>
      <c r="BS435" s="419"/>
      <c r="BT435" s="198">
        <v>760</v>
      </c>
      <c r="BU435" s="177">
        <v>727</v>
      </c>
      <c r="BV435" s="177">
        <v>732</v>
      </c>
      <c r="BW435" s="417">
        <v>845</v>
      </c>
      <c r="BX435" s="417">
        <v>799</v>
      </c>
      <c r="BY435" s="419">
        <v>834</v>
      </c>
      <c r="BZ435" s="201">
        <v>277</v>
      </c>
      <c r="CA435" s="177">
        <v>399</v>
      </c>
      <c r="CB435" s="177">
        <v>384</v>
      </c>
      <c r="CC435" s="177">
        <v>346</v>
      </c>
      <c r="CD435" s="177">
        <v>286</v>
      </c>
      <c r="CE435" s="177">
        <v>392</v>
      </c>
      <c r="CF435" s="417">
        <v>352</v>
      </c>
      <c r="CG435" s="419">
        <v>395</v>
      </c>
      <c r="CH435" s="178"/>
      <c r="CI435" s="177"/>
      <c r="CJ435" s="177"/>
      <c r="CK435" s="177"/>
      <c r="CL435" s="177"/>
      <c r="CM435" s="177"/>
      <c r="CN435" s="417"/>
      <c r="CO435" s="419"/>
      <c r="CP435" s="421">
        <f t="shared" si="417"/>
        <v>277</v>
      </c>
      <c r="CQ435" s="421">
        <f t="shared" si="418"/>
        <v>399</v>
      </c>
      <c r="CR435" s="421">
        <f t="shared" si="342"/>
        <v>384</v>
      </c>
      <c r="CS435" s="421">
        <f t="shared" si="343"/>
        <v>346</v>
      </c>
      <c r="CT435" s="421">
        <f t="shared" si="344"/>
        <v>286</v>
      </c>
      <c r="CU435" s="421">
        <f t="shared" si="345"/>
        <v>392</v>
      </c>
      <c r="CV435" s="421">
        <f t="shared" si="346"/>
        <v>352</v>
      </c>
      <c r="CW435" s="429">
        <f t="shared" si="347"/>
        <v>395</v>
      </c>
      <c r="CX435" s="449">
        <v>203</v>
      </c>
      <c r="CY435" s="417">
        <v>193</v>
      </c>
      <c r="CZ435" s="419">
        <v>224</v>
      </c>
      <c r="DA435" s="432">
        <v>21</v>
      </c>
      <c r="DB435" s="417">
        <v>16</v>
      </c>
      <c r="DC435" s="419">
        <v>16</v>
      </c>
      <c r="DD435" s="430">
        <f t="shared" si="348"/>
        <v>168</v>
      </c>
      <c r="DE435" s="431">
        <f t="shared" si="349"/>
        <v>143</v>
      </c>
      <c r="DF435" s="428">
        <f t="shared" si="350"/>
        <v>155</v>
      </c>
      <c r="DG435" s="450">
        <v>61</v>
      </c>
      <c r="DH435" s="417">
        <v>31</v>
      </c>
      <c r="DI435" s="419">
        <v>38</v>
      </c>
      <c r="DJ435" s="432">
        <v>68</v>
      </c>
      <c r="DK435" s="417">
        <v>53</v>
      </c>
      <c r="DL435" s="419">
        <v>84</v>
      </c>
      <c r="DM435" s="432">
        <v>31</v>
      </c>
      <c r="DN435" s="417">
        <v>26</v>
      </c>
      <c r="DO435" s="419">
        <v>36</v>
      </c>
      <c r="DP435" s="430">
        <f t="shared" si="354"/>
        <v>186</v>
      </c>
      <c r="DQ435" s="431">
        <f t="shared" si="355"/>
        <v>176</v>
      </c>
      <c r="DR435" s="428">
        <f t="shared" si="356"/>
        <v>234</v>
      </c>
      <c r="DS435" s="432">
        <v>73</v>
      </c>
      <c r="DT435" s="417">
        <v>90</v>
      </c>
      <c r="DU435" s="197">
        <v>104</v>
      </c>
      <c r="DV435" s="403"/>
      <c r="DW435" s="669" t="b">
        <f t="shared" si="401"/>
        <v>0</v>
      </c>
      <c r="DX435" s="663" t="b">
        <f t="shared" si="402"/>
        <v>0</v>
      </c>
      <c r="DY435" s="666" t="b">
        <f t="shared" si="403"/>
        <v>1</v>
      </c>
      <c r="DZ435" s="663" t="b">
        <f t="shared" si="404"/>
        <v>0</v>
      </c>
      <c r="EA435" s="663" t="b">
        <f t="shared" si="405"/>
        <v>0</v>
      </c>
      <c r="EB435" s="666" t="b">
        <f t="shared" si="406"/>
        <v>1</v>
      </c>
      <c r="EC435" s="663" t="b">
        <f t="shared" si="407"/>
        <v>0</v>
      </c>
      <c r="ED435" s="663" t="b">
        <f t="shared" si="357"/>
        <v>0</v>
      </c>
      <c r="EE435" s="666" t="b">
        <f t="shared" si="408"/>
        <v>1</v>
      </c>
      <c r="EF435" s="665" t="b">
        <f t="shared" si="409"/>
        <v>1</v>
      </c>
      <c r="EG435" s="663" t="b">
        <f t="shared" si="410"/>
        <v>1</v>
      </c>
      <c r="EH435" s="666" t="b">
        <f t="shared" si="411"/>
        <v>1</v>
      </c>
      <c r="EI435" s="663" t="b">
        <f t="shared" si="412"/>
        <v>1</v>
      </c>
      <c r="EJ435" s="663" t="b">
        <f t="shared" si="413"/>
        <v>1</v>
      </c>
      <c r="EK435" s="666" t="b">
        <f t="shared" si="414"/>
        <v>1</v>
      </c>
      <c r="EL435" s="663" t="b">
        <f t="shared" si="415"/>
        <v>1</v>
      </c>
      <c r="EM435" s="663" t="b">
        <f t="shared" si="358"/>
        <v>1</v>
      </c>
      <c r="EN435" s="666" t="b">
        <f t="shared" si="416"/>
        <v>1</v>
      </c>
      <c r="EO435" s="403"/>
    </row>
    <row r="436" spans="1:145">
      <c r="A436" s="552" t="s">
        <v>433</v>
      </c>
      <c r="B436" s="553" t="s">
        <v>174</v>
      </c>
      <c r="C436" s="554">
        <v>218858</v>
      </c>
      <c r="D436" s="554">
        <v>9</v>
      </c>
      <c r="E436" s="414"/>
      <c r="F436" s="416"/>
      <c r="G436" s="416"/>
      <c r="H436" s="416"/>
      <c r="I436" s="417"/>
      <c r="J436" s="417"/>
      <c r="K436" s="419"/>
      <c r="L436" s="414"/>
      <c r="M436" s="416"/>
      <c r="N436" s="416"/>
      <c r="O436" s="448"/>
      <c r="P436" s="448"/>
      <c r="Q436" s="416"/>
      <c r="R436" s="416"/>
      <c r="S436" s="416"/>
      <c r="T436" s="416"/>
      <c r="U436" s="416"/>
      <c r="V436" s="417"/>
      <c r="W436" s="419"/>
      <c r="X436" s="414"/>
      <c r="Y436" s="416"/>
      <c r="Z436" s="416"/>
      <c r="AA436" s="448"/>
      <c r="AB436" s="448"/>
      <c r="AC436" s="416"/>
      <c r="AD436" s="416"/>
      <c r="AE436" s="416"/>
      <c r="AF436" s="416"/>
      <c r="AG436" s="416"/>
      <c r="AH436" s="417"/>
      <c r="AI436" s="419"/>
      <c r="AJ436" s="420" t="str">
        <f t="shared" si="327"/>
        <v xml:space="preserve"> </v>
      </c>
      <c r="AK436" s="421" t="str">
        <f t="shared" si="328"/>
        <v xml:space="preserve"> </v>
      </c>
      <c r="AL436" s="421" t="str">
        <f t="shared" si="329"/>
        <v xml:space="preserve"> </v>
      </c>
      <c r="AM436" s="421" t="str">
        <f t="shared" si="330"/>
        <v xml:space="preserve"> </v>
      </c>
      <c r="AN436" s="421" t="str">
        <f t="shared" si="331"/>
        <v xml:space="preserve"> </v>
      </c>
      <c r="AO436" s="421" t="str">
        <f t="shared" si="332"/>
        <v xml:space="preserve"> </v>
      </c>
      <c r="AP436" s="421" t="str">
        <f t="shared" si="333"/>
        <v xml:space="preserve"> </v>
      </c>
      <c r="AQ436" s="421" t="str">
        <f t="shared" si="334"/>
        <v xml:space="preserve"> </v>
      </c>
      <c r="AR436" s="421" t="str">
        <f t="shared" si="335"/>
        <v xml:space="preserve"> </v>
      </c>
      <c r="AS436" s="421" t="str">
        <f t="shared" si="336"/>
        <v xml:space="preserve"> </v>
      </c>
      <c r="AT436" s="421" t="str">
        <f t="shared" si="337"/>
        <v xml:space="preserve"> </v>
      </c>
      <c r="AU436" s="422" t="str">
        <f t="shared" si="338"/>
        <v xml:space="preserve"> </v>
      </c>
      <c r="AV436" s="423"/>
      <c r="AW436" s="417"/>
      <c r="AX436" s="419"/>
      <c r="AY436" s="414"/>
      <c r="AZ436" s="417"/>
      <c r="BA436" s="419"/>
      <c r="BB436" s="420" t="str">
        <f t="shared" si="339"/>
        <v xml:space="preserve"> </v>
      </c>
      <c r="BC436" s="421" t="str">
        <f t="shared" si="340"/>
        <v xml:space="preserve"> </v>
      </c>
      <c r="BD436" s="422" t="str">
        <f t="shared" si="341"/>
        <v xml:space="preserve"> </v>
      </c>
      <c r="BE436" s="176"/>
      <c r="BF436" s="417"/>
      <c r="BG436" s="419"/>
      <c r="BH436" s="178"/>
      <c r="BI436" s="417"/>
      <c r="BJ436" s="419"/>
      <c r="BK436" s="178"/>
      <c r="BL436" s="417"/>
      <c r="BM436" s="419"/>
      <c r="BN436" s="426" t="str">
        <f t="shared" si="351"/>
        <v/>
      </c>
      <c r="BO436" s="427" t="str">
        <f t="shared" si="352"/>
        <v/>
      </c>
      <c r="BP436" s="428" t="str">
        <f t="shared" si="353"/>
        <v/>
      </c>
      <c r="BQ436" s="178"/>
      <c r="BR436" s="417"/>
      <c r="BS436" s="419"/>
      <c r="BT436" s="198">
        <v>949</v>
      </c>
      <c r="BU436" s="177">
        <v>1056</v>
      </c>
      <c r="BV436" s="177">
        <v>916</v>
      </c>
      <c r="BW436" s="417">
        <v>716</v>
      </c>
      <c r="BX436" s="417">
        <v>862</v>
      </c>
      <c r="BY436" s="419">
        <v>889</v>
      </c>
      <c r="BZ436" s="177">
        <v>287</v>
      </c>
      <c r="CA436" s="177">
        <v>337</v>
      </c>
      <c r="CB436" s="177">
        <v>311</v>
      </c>
      <c r="CC436" s="177">
        <v>330</v>
      </c>
      <c r="CD436" s="177">
        <v>307</v>
      </c>
      <c r="CE436" s="177">
        <v>262</v>
      </c>
      <c r="CF436" s="417">
        <v>338</v>
      </c>
      <c r="CG436" s="419">
        <v>303</v>
      </c>
      <c r="CH436" s="178"/>
      <c r="CI436" s="177"/>
      <c r="CJ436" s="177"/>
      <c r="CK436" s="177">
        <v>1</v>
      </c>
      <c r="CL436" s="177"/>
      <c r="CM436" s="177"/>
      <c r="CN436" s="417"/>
      <c r="CO436" s="419"/>
      <c r="CP436" s="421">
        <f t="shared" si="417"/>
        <v>287</v>
      </c>
      <c r="CQ436" s="421">
        <f t="shared" si="418"/>
        <v>337</v>
      </c>
      <c r="CR436" s="421">
        <f t="shared" si="342"/>
        <v>311</v>
      </c>
      <c r="CS436" s="421">
        <f t="shared" si="343"/>
        <v>329</v>
      </c>
      <c r="CT436" s="421">
        <f t="shared" si="344"/>
        <v>307</v>
      </c>
      <c r="CU436" s="421">
        <f t="shared" si="345"/>
        <v>262</v>
      </c>
      <c r="CV436" s="421">
        <f t="shared" si="346"/>
        <v>338</v>
      </c>
      <c r="CW436" s="429">
        <f t="shared" si="347"/>
        <v>303</v>
      </c>
      <c r="CX436" s="449">
        <v>142</v>
      </c>
      <c r="CY436" s="417">
        <v>169</v>
      </c>
      <c r="CZ436" s="419">
        <v>186</v>
      </c>
      <c r="DA436" s="432">
        <v>14</v>
      </c>
      <c r="DB436" s="417">
        <v>19</v>
      </c>
      <c r="DC436" s="419">
        <v>13</v>
      </c>
      <c r="DD436" s="430">
        <f t="shared" si="348"/>
        <v>106</v>
      </c>
      <c r="DE436" s="431">
        <f t="shared" si="349"/>
        <v>150</v>
      </c>
      <c r="DF436" s="428">
        <f t="shared" si="350"/>
        <v>104</v>
      </c>
      <c r="DG436" s="450">
        <v>20</v>
      </c>
      <c r="DH436" s="417">
        <v>24</v>
      </c>
      <c r="DI436" s="419">
        <v>25</v>
      </c>
      <c r="DJ436" s="432">
        <v>67</v>
      </c>
      <c r="DK436" s="417">
        <v>84</v>
      </c>
      <c r="DL436" s="419">
        <v>71</v>
      </c>
      <c r="DM436" s="432">
        <v>23</v>
      </c>
      <c r="DN436" s="417">
        <v>17</v>
      </c>
      <c r="DO436" s="419">
        <v>22</v>
      </c>
      <c r="DP436" s="430">
        <f t="shared" si="354"/>
        <v>219</v>
      </c>
      <c r="DQ436" s="431">
        <f t="shared" si="355"/>
        <v>182</v>
      </c>
      <c r="DR436" s="428">
        <f t="shared" si="356"/>
        <v>144</v>
      </c>
      <c r="DS436" s="432">
        <v>70</v>
      </c>
      <c r="DT436" s="417">
        <v>71</v>
      </c>
      <c r="DU436" s="197">
        <v>74</v>
      </c>
      <c r="DV436" s="403"/>
      <c r="DW436" s="669" t="b">
        <f t="shared" si="401"/>
        <v>0</v>
      </c>
      <c r="DX436" s="663" t="b">
        <f t="shared" si="402"/>
        <v>0</v>
      </c>
      <c r="DY436" s="666" t="b">
        <f t="shared" si="403"/>
        <v>1</v>
      </c>
      <c r="DZ436" s="663" t="b">
        <f t="shared" si="404"/>
        <v>0</v>
      </c>
      <c r="EA436" s="663" t="b">
        <f t="shared" si="405"/>
        <v>0</v>
      </c>
      <c r="EB436" s="666" t="b">
        <f t="shared" si="406"/>
        <v>1</v>
      </c>
      <c r="EC436" s="663" t="b">
        <f t="shared" si="407"/>
        <v>0</v>
      </c>
      <c r="ED436" s="663" t="b">
        <f t="shared" si="357"/>
        <v>0</v>
      </c>
      <c r="EE436" s="666" t="b">
        <f t="shared" si="408"/>
        <v>1</v>
      </c>
      <c r="EF436" s="665" t="b">
        <f t="shared" si="409"/>
        <v>1</v>
      </c>
      <c r="EG436" s="663" t="b">
        <f t="shared" si="410"/>
        <v>1</v>
      </c>
      <c r="EH436" s="666" t="b">
        <f t="shared" si="411"/>
        <v>1</v>
      </c>
      <c r="EI436" s="663" t="b">
        <f t="shared" si="412"/>
        <v>1</v>
      </c>
      <c r="EJ436" s="663" t="b">
        <f t="shared" si="413"/>
        <v>1</v>
      </c>
      <c r="EK436" s="666" t="b">
        <f t="shared" si="414"/>
        <v>1</v>
      </c>
      <c r="EL436" s="663" t="b">
        <f t="shared" si="415"/>
        <v>1</v>
      </c>
      <c r="EM436" s="663" t="b">
        <f t="shared" si="358"/>
        <v>1</v>
      </c>
      <c r="EN436" s="666" t="b">
        <f t="shared" si="416"/>
        <v>1</v>
      </c>
      <c r="EO436" s="403"/>
    </row>
    <row r="437" spans="1:145">
      <c r="A437" s="552" t="s">
        <v>433</v>
      </c>
      <c r="B437" s="553" t="s">
        <v>175</v>
      </c>
      <c r="C437" s="554">
        <v>218025</v>
      </c>
      <c r="D437" s="554">
        <v>9</v>
      </c>
      <c r="E437" s="414"/>
      <c r="F437" s="416"/>
      <c r="G437" s="416"/>
      <c r="H437" s="416"/>
      <c r="I437" s="417"/>
      <c r="J437" s="417"/>
      <c r="K437" s="419"/>
      <c r="L437" s="414"/>
      <c r="M437" s="416"/>
      <c r="N437" s="416"/>
      <c r="O437" s="448"/>
      <c r="P437" s="448"/>
      <c r="Q437" s="416"/>
      <c r="R437" s="416"/>
      <c r="S437" s="416"/>
      <c r="T437" s="416"/>
      <c r="U437" s="416"/>
      <c r="V437" s="417"/>
      <c r="W437" s="419"/>
      <c r="X437" s="414"/>
      <c r="Y437" s="416"/>
      <c r="Z437" s="416"/>
      <c r="AA437" s="448"/>
      <c r="AB437" s="448"/>
      <c r="AC437" s="416"/>
      <c r="AD437" s="416"/>
      <c r="AE437" s="416"/>
      <c r="AF437" s="416"/>
      <c r="AG437" s="416"/>
      <c r="AH437" s="417"/>
      <c r="AI437" s="419"/>
      <c r="AJ437" s="420" t="str">
        <f t="shared" ref="AJ437:AJ500" si="419">IF(L437&gt;0,L437-X437," " )</f>
        <v xml:space="preserve"> </v>
      </c>
      <c r="AK437" s="421" t="str">
        <f t="shared" ref="AK437:AK500" si="420">IF(M437&gt;0,M437-Y437," " )</f>
        <v xml:space="preserve"> </v>
      </c>
      <c r="AL437" s="421" t="str">
        <f t="shared" ref="AL437:AL500" si="421">IF(N437&gt;0,N437-Z437," " )</f>
        <v xml:space="preserve"> </v>
      </c>
      <c r="AM437" s="421" t="str">
        <f t="shared" ref="AM437:AM500" si="422">IF(O437&gt;0,O437-AA437," " )</f>
        <v xml:space="preserve"> </v>
      </c>
      <c r="AN437" s="421" t="str">
        <f t="shared" ref="AN437:AN500" si="423">IF(P437&gt;0,P437-AB437," " )</f>
        <v xml:space="preserve"> </v>
      </c>
      <c r="AO437" s="421" t="str">
        <f t="shared" ref="AO437:AO500" si="424">IF(Q437&gt;0,Q437-AC437," " )</f>
        <v xml:space="preserve"> </v>
      </c>
      <c r="AP437" s="421" t="str">
        <f t="shared" ref="AP437:AP500" si="425">IF(R437&gt;0,R437-AD437," " )</f>
        <v xml:space="preserve"> </v>
      </c>
      <c r="AQ437" s="421" t="str">
        <f t="shared" ref="AQ437:AQ500" si="426">IF(S437&gt;0,S437-AE437," " )</f>
        <v xml:space="preserve"> </v>
      </c>
      <c r="AR437" s="421" t="str">
        <f t="shared" ref="AR437:AR500" si="427">IF(T437&gt;0,T437-AF437," " )</f>
        <v xml:space="preserve"> </v>
      </c>
      <c r="AS437" s="421" t="str">
        <f t="shared" ref="AS437:AS500" si="428">IF(U437&gt;0,U437-AG437," " )</f>
        <v xml:space="preserve"> </v>
      </c>
      <c r="AT437" s="421" t="str">
        <f t="shared" ref="AT437:AT500" si="429">IF(V437&gt;0,V437-AH437," " )</f>
        <v xml:space="preserve"> </v>
      </c>
      <c r="AU437" s="422" t="str">
        <f t="shared" ref="AU437:AU500" si="430">IF(W437&gt;0,W437-AI437," " )</f>
        <v xml:space="preserve"> </v>
      </c>
      <c r="AV437" s="423"/>
      <c r="AW437" s="417"/>
      <c r="AX437" s="419"/>
      <c r="AY437" s="414"/>
      <c r="AZ437" s="417"/>
      <c r="BA437" s="419"/>
      <c r="BB437" s="420" t="str">
        <f t="shared" ref="BB437:BB500" si="431">IF(AS437=" "," ",(AS437-AV437-AY437))</f>
        <v xml:space="preserve"> </v>
      </c>
      <c r="BC437" s="421" t="str">
        <f t="shared" ref="BC437:BC500" si="432">IF(AT437=" "," ",(AT437-AW437-AZ437))</f>
        <v xml:space="preserve"> </v>
      </c>
      <c r="BD437" s="422" t="str">
        <f t="shared" ref="BD437:BD500" si="433">IF(AU437=" "," ",(AU437-AX437-BA437))</f>
        <v xml:space="preserve"> </v>
      </c>
      <c r="BE437" s="176"/>
      <c r="BF437" s="417"/>
      <c r="BG437" s="419"/>
      <c r="BH437" s="178"/>
      <c r="BI437" s="417"/>
      <c r="BJ437" s="419"/>
      <c r="BK437" s="178"/>
      <c r="BL437" s="417"/>
      <c r="BM437" s="419"/>
      <c r="BN437" s="426" t="str">
        <f t="shared" si="351"/>
        <v/>
      </c>
      <c r="BO437" s="427" t="str">
        <f t="shared" si="352"/>
        <v/>
      </c>
      <c r="BP437" s="428" t="str">
        <f t="shared" si="353"/>
        <v/>
      </c>
      <c r="BQ437" s="178"/>
      <c r="BR437" s="417"/>
      <c r="BS437" s="419"/>
      <c r="BT437" s="198">
        <v>990</v>
      </c>
      <c r="BU437" s="177">
        <v>1178</v>
      </c>
      <c r="BV437" s="177">
        <v>1109</v>
      </c>
      <c r="BW437" s="417">
        <v>1351</v>
      </c>
      <c r="BX437" s="417">
        <v>1449</v>
      </c>
      <c r="BY437" s="419">
        <v>1585</v>
      </c>
      <c r="BZ437" s="177">
        <v>549</v>
      </c>
      <c r="CA437" s="177">
        <v>587</v>
      </c>
      <c r="CB437" s="177">
        <v>601</v>
      </c>
      <c r="CC437" s="177">
        <v>701</v>
      </c>
      <c r="CD437" s="177">
        <v>724</v>
      </c>
      <c r="CE437" s="177">
        <v>733</v>
      </c>
      <c r="CF437" s="417">
        <v>789</v>
      </c>
      <c r="CG437" s="419">
        <v>805</v>
      </c>
      <c r="CH437" s="178"/>
      <c r="CI437" s="177"/>
      <c r="CJ437" s="177"/>
      <c r="CK437" s="177"/>
      <c r="CL437" s="177"/>
      <c r="CM437" s="177"/>
      <c r="CN437" s="417"/>
      <c r="CO437" s="419"/>
      <c r="CP437" s="421">
        <f t="shared" si="417"/>
        <v>549</v>
      </c>
      <c r="CQ437" s="421">
        <f t="shared" si="418"/>
        <v>587</v>
      </c>
      <c r="CR437" s="421">
        <f t="shared" ref="CR437:CR500" si="434">IF(CB437&gt;0,CB437-CJ437,"")</f>
        <v>601</v>
      </c>
      <c r="CS437" s="421">
        <f t="shared" ref="CS437:CS500" si="435">IF(CC437&gt;0,CC437-CK437,"")</f>
        <v>701</v>
      </c>
      <c r="CT437" s="421">
        <f t="shared" ref="CT437:CT500" si="436">IF(CD437&gt;0,CD437-CL437,"")</f>
        <v>724</v>
      </c>
      <c r="CU437" s="421">
        <f t="shared" ref="CU437:CU500" si="437">IF(CE437&gt;0,CE437-CM437,"")</f>
        <v>733</v>
      </c>
      <c r="CV437" s="421">
        <f t="shared" ref="CV437:CV500" si="438">IF(CF437&gt;0,CF437-CN437,"")</f>
        <v>789</v>
      </c>
      <c r="CW437" s="429">
        <f t="shared" ref="CW437:CW500" si="439">IF(CG437&gt;0,CG437-CO437,"")</f>
        <v>805</v>
      </c>
      <c r="CX437" s="449">
        <v>390</v>
      </c>
      <c r="CY437" s="417">
        <v>434</v>
      </c>
      <c r="CZ437" s="419">
        <v>453</v>
      </c>
      <c r="DA437" s="432">
        <v>28</v>
      </c>
      <c r="DB437" s="417">
        <v>42</v>
      </c>
      <c r="DC437" s="419">
        <v>36</v>
      </c>
      <c r="DD437" s="430">
        <f t="shared" ref="DD437:DD500" si="440">IF(CU437="","",(CU437-CX437-DA437))</f>
        <v>315</v>
      </c>
      <c r="DE437" s="431">
        <f t="shared" ref="DE437:DE500" si="441">IF(CV437="","",(CV437-CY437-DB437))</f>
        <v>313</v>
      </c>
      <c r="DF437" s="428">
        <f t="shared" ref="DF437:DF500" si="442">IF(CW437="","",(CW437-CZ437-DC437))</f>
        <v>316</v>
      </c>
      <c r="DG437" s="450">
        <v>73</v>
      </c>
      <c r="DH437" s="417">
        <v>87</v>
      </c>
      <c r="DI437" s="419">
        <v>79</v>
      </c>
      <c r="DJ437" s="432">
        <v>127</v>
      </c>
      <c r="DK437" s="417">
        <v>152</v>
      </c>
      <c r="DL437" s="419">
        <v>155</v>
      </c>
      <c r="DM437" s="432">
        <v>64</v>
      </c>
      <c r="DN437" s="417">
        <v>72</v>
      </c>
      <c r="DO437" s="419">
        <v>64</v>
      </c>
      <c r="DP437" s="430">
        <f t="shared" si="354"/>
        <v>437</v>
      </c>
      <c r="DQ437" s="431">
        <f t="shared" si="355"/>
        <v>413</v>
      </c>
      <c r="DR437" s="428">
        <f t="shared" si="356"/>
        <v>435</v>
      </c>
      <c r="DS437" s="432">
        <v>133</v>
      </c>
      <c r="DT437" s="417">
        <v>177</v>
      </c>
      <c r="DU437" s="197">
        <v>175</v>
      </c>
      <c r="DV437" s="403"/>
      <c r="DW437" s="669" t="b">
        <f t="shared" si="401"/>
        <v>0</v>
      </c>
      <c r="DX437" s="663" t="b">
        <f t="shared" si="402"/>
        <v>0</v>
      </c>
      <c r="DY437" s="666" t="b">
        <f t="shared" si="403"/>
        <v>1</v>
      </c>
      <c r="DZ437" s="663" t="b">
        <f t="shared" si="404"/>
        <v>0</v>
      </c>
      <c r="EA437" s="663" t="b">
        <f t="shared" si="405"/>
        <v>0</v>
      </c>
      <c r="EB437" s="666" t="b">
        <f t="shared" si="406"/>
        <v>1</v>
      </c>
      <c r="EC437" s="663" t="b">
        <f t="shared" si="407"/>
        <v>0</v>
      </c>
      <c r="ED437" s="663" t="b">
        <f t="shared" si="357"/>
        <v>0</v>
      </c>
      <c r="EE437" s="666" t="b">
        <f t="shared" si="408"/>
        <v>1</v>
      </c>
      <c r="EF437" s="665" t="b">
        <f t="shared" si="409"/>
        <v>1</v>
      </c>
      <c r="EG437" s="663" t="b">
        <f t="shared" si="410"/>
        <v>1</v>
      </c>
      <c r="EH437" s="666" t="b">
        <f t="shared" si="411"/>
        <v>1</v>
      </c>
      <c r="EI437" s="663" t="b">
        <f t="shared" si="412"/>
        <v>1</v>
      </c>
      <c r="EJ437" s="663" t="b">
        <f t="shared" si="413"/>
        <v>1</v>
      </c>
      <c r="EK437" s="666" t="b">
        <f t="shared" si="414"/>
        <v>1</v>
      </c>
      <c r="EL437" s="663" t="b">
        <f t="shared" si="415"/>
        <v>1</v>
      </c>
      <c r="EM437" s="663" t="b">
        <f t="shared" si="358"/>
        <v>1</v>
      </c>
      <c r="EN437" s="666" t="b">
        <f t="shared" si="416"/>
        <v>1</v>
      </c>
      <c r="EO437" s="403"/>
    </row>
    <row r="438" spans="1:145">
      <c r="A438" s="552" t="s">
        <v>433</v>
      </c>
      <c r="B438" s="511" t="s">
        <v>176</v>
      </c>
      <c r="C438" s="554">
        <v>218140</v>
      </c>
      <c r="D438" s="554">
        <v>9</v>
      </c>
      <c r="E438" s="414"/>
      <c r="F438" s="416"/>
      <c r="G438" s="416"/>
      <c r="H438" s="416"/>
      <c r="I438" s="417"/>
      <c r="J438" s="417"/>
      <c r="K438" s="419"/>
      <c r="L438" s="414"/>
      <c r="M438" s="416"/>
      <c r="N438" s="416"/>
      <c r="O438" s="448"/>
      <c r="P438" s="448"/>
      <c r="Q438" s="416"/>
      <c r="R438" s="416"/>
      <c r="S438" s="416"/>
      <c r="T438" s="416"/>
      <c r="U438" s="416"/>
      <c r="V438" s="417"/>
      <c r="W438" s="419"/>
      <c r="X438" s="414"/>
      <c r="Y438" s="416"/>
      <c r="Z438" s="416"/>
      <c r="AA438" s="448"/>
      <c r="AB438" s="448"/>
      <c r="AC438" s="416"/>
      <c r="AD438" s="416"/>
      <c r="AE438" s="416"/>
      <c r="AF438" s="416"/>
      <c r="AG438" s="416"/>
      <c r="AH438" s="417"/>
      <c r="AI438" s="419"/>
      <c r="AJ438" s="420" t="str">
        <f t="shared" si="419"/>
        <v xml:space="preserve"> </v>
      </c>
      <c r="AK438" s="421" t="str">
        <f t="shared" si="420"/>
        <v xml:space="preserve"> </v>
      </c>
      <c r="AL438" s="421" t="str">
        <f t="shared" si="421"/>
        <v xml:space="preserve"> </v>
      </c>
      <c r="AM438" s="421" t="str">
        <f t="shared" si="422"/>
        <v xml:space="preserve"> </v>
      </c>
      <c r="AN438" s="421" t="str">
        <f t="shared" si="423"/>
        <v xml:space="preserve"> </v>
      </c>
      <c r="AO438" s="421" t="str">
        <f t="shared" si="424"/>
        <v xml:space="preserve"> </v>
      </c>
      <c r="AP438" s="421" t="str">
        <f t="shared" si="425"/>
        <v xml:space="preserve"> </v>
      </c>
      <c r="AQ438" s="421" t="str">
        <f t="shared" si="426"/>
        <v xml:space="preserve"> </v>
      </c>
      <c r="AR438" s="421" t="str">
        <f t="shared" si="427"/>
        <v xml:space="preserve"> </v>
      </c>
      <c r="AS438" s="421" t="str">
        <f t="shared" si="428"/>
        <v xml:space="preserve"> </v>
      </c>
      <c r="AT438" s="421" t="str">
        <f t="shared" si="429"/>
        <v xml:space="preserve"> </v>
      </c>
      <c r="AU438" s="422" t="str">
        <f t="shared" si="430"/>
        <v xml:space="preserve"> </v>
      </c>
      <c r="AV438" s="423"/>
      <c r="AW438" s="417"/>
      <c r="AX438" s="419"/>
      <c r="AY438" s="414"/>
      <c r="AZ438" s="417"/>
      <c r="BA438" s="419"/>
      <c r="BB438" s="420" t="str">
        <f t="shared" si="431"/>
        <v xml:space="preserve"> </v>
      </c>
      <c r="BC438" s="421" t="str">
        <f t="shared" si="432"/>
        <v xml:space="preserve"> </v>
      </c>
      <c r="BD438" s="422" t="str">
        <f t="shared" si="433"/>
        <v xml:space="preserve"> </v>
      </c>
      <c r="BE438" s="176"/>
      <c r="BF438" s="417"/>
      <c r="BG438" s="419"/>
      <c r="BH438" s="178"/>
      <c r="BI438" s="417"/>
      <c r="BJ438" s="419"/>
      <c r="BK438" s="178"/>
      <c r="BL438" s="417"/>
      <c r="BM438" s="419"/>
      <c r="BN438" s="426" t="str">
        <f t="shared" si="351"/>
        <v/>
      </c>
      <c r="BO438" s="427" t="str">
        <f t="shared" si="352"/>
        <v/>
      </c>
      <c r="BP438" s="428" t="str">
        <f t="shared" si="353"/>
        <v/>
      </c>
      <c r="BQ438" s="178"/>
      <c r="BR438" s="417"/>
      <c r="BS438" s="419"/>
      <c r="BT438" s="198">
        <v>1594</v>
      </c>
      <c r="BU438" s="177">
        <v>1514</v>
      </c>
      <c r="BV438" s="177">
        <v>1583</v>
      </c>
      <c r="BW438" s="417">
        <v>1554</v>
      </c>
      <c r="BX438" s="417">
        <v>1509</v>
      </c>
      <c r="BY438" s="419">
        <v>1448</v>
      </c>
      <c r="BZ438" s="177">
        <v>534</v>
      </c>
      <c r="CA438" s="177">
        <v>525</v>
      </c>
      <c r="CB438" s="177">
        <v>712</v>
      </c>
      <c r="CC438" s="177">
        <v>731</v>
      </c>
      <c r="CD438" s="177">
        <v>740</v>
      </c>
      <c r="CE438" s="177">
        <v>748</v>
      </c>
      <c r="CF438" s="417">
        <v>750</v>
      </c>
      <c r="CG438" s="419">
        <v>674</v>
      </c>
      <c r="CH438" s="178"/>
      <c r="CI438" s="177"/>
      <c r="CJ438" s="177"/>
      <c r="CK438" s="177"/>
      <c r="CL438" s="177"/>
      <c r="CM438" s="177"/>
      <c r="CN438" s="417"/>
      <c r="CO438" s="419"/>
      <c r="CP438" s="421">
        <f t="shared" si="417"/>
        <v>534</v>
      </c>
      <c r="CQ438" s="421">
        <f t="shared" si="418"/>
        <v>525</v>
      </c>
      <c r="CR438" s="421">
        <f t="shared" si="434"/>
        <v>712</v>
      </c>
      <c r="CS438" s="421">
        <f t="shared" si="435"/>
        <v>731</v>
      </c>
      <c r="CT438" s="421">
        <f t="shared" si="436"/>
        <v>740</v>
      </c>
      <c r="CU438" s="421">
        <f t="shared" si="437"/>
        <v>748</v>
      </c>
      <c r="CV438" s="421">
        <f t="shared" si="438"/>
        <v>750</v>
      </c>
      <c r="CW438" s="429">
        <f t="shared" si="439"/>
        <v>674</v>
      </c>
      <c r="CX438" s="449">
        <v>433</v>
      </c>
      <c r="CY438" s="417">
        <v>428</v>
      </c>
      <c r="CZ438" s="419">
        <v>415</v>
      </c>
      <c r="DA438" s="432">
        <v>30</v>
      </c>
      <c r="DB438" s="417">
        <v>36</v>
      </c>
      <c r="DC438" s="419">
        <v>32</v>
      </c>
      <c r="DD438" s="430">
        <f t="shared" si="440"/>
        <v>285</v>
      </c>
      <c r="DE438" s="431">
        <f t="shared" si="441"/>
        <v>286</v>
      </c>
      <c r="DF438" s="428">
        <f t="shared" si="442"/>
        <v>227</v>
      </c>
      <c r="DG438" s="450">
        <v>60</v>
      </c>
      <c r="DH438" s="417">
        <v>63</v>
      </c>
      <c r="DI438" s="419">
        <v>95</v>
      </c>
      <c r="DJ438" s="432">
        <v>140</v>
      </c>
      <c r="DK438" s="417">
        <v>169</v>
      </c>
      <c r="DL438" s="419">
        <v>166</v>
      </c>
      <c r="DM438" s="432">
        <v>66</v>
      </c>
      <c r="DN438" s="417">
        <v>61</v>
      </c>
      <c r="DO438" s="419">
        <v>69</v>
      </c>
      <c r="DP438" s="430">
        <f t="shared" si="354"/>
        <v>465</v>
      </c>
      <c r="DQ438" s="431">
        <f t="shared" si="355"/>
        <v>447</v>
      </c>
      <c r="DR438" s="428">
        <f t="shared" si="356"/>
        <v>418</v>
      </c>
      <c r="DS438" s="432">
        <v>153</v>
      </c>
      <c r="DT438" s="417">
        <v>136</v>
      </c>
      <c r="DU438" s="197">
        <v>152</v>
      </c>
      <c r="DV438" s="403"/>
      <c r="DW438" s="669" t="b">
        <f t="shared" si="401"/>
        <v>0</v>
      </c>
      <c r="DX438" s="663" t="b">
        <f t="shared" si="402"/>
        <v>0</v>
      </c>
      <c r="DY438" s="666" t="b">
        <f t="shared" si="403"/>
        <v>1</v>
      </c>
      <c r="DZ438" s="663" t="b">
        <f t="shared" si="404"/>
        <v>0</v>
      </c>
      <c r="EA438" s="663" t="b">
        <f t="shared" si="405"/>
        <v>0</v>
      </c>
      <c r="EB438" s="666" t="b">
        <f t="shared" si="406"/>
        <v>1</v>
      </c>
      <c r="EC438" s="663" t="b">
        <f t="shared" si="407"/>
        <v>0</v>
      </c>
      <c r="ED438" s="663" t="b">
        <f t="shared" si="357"/>
        <v>0</v>
      </c>
      <c r="EE438" s="666" t="b">
        <f t="shared" si="408"/>
        <v>1</v>
      </c>
      <c r="EF438" s="665" t="b">
        <f t="shared" si="409"/>
        <v>1</v>
      </c>
      <c r="EG438" s="663" t="b">
        <f t="shared" si="410"/>
        <v>1</v>
      </c>
      <c r="EH438" s="666" t="b">
        <f t="shared" si="411"/>
        <v>1</v>
      </c>
      <c r="EI438" s="663" t="b">
        <f t="shared" si="412"/>
        <v>1</v>
      </c>
      <c r="EJ438" s="663" t="b">
        <f t="shared" si="413"/>
        <v>1</v>
      </c>
      <c r="EK438" s="666" t="b">
        <f t="shared" si="414"/>
        <v>1</v>
      </c>
      <c r="EL438" s="663" t="b">
        <f t="shared" si="415"/>
        <v>1</v>
      </c>
      <c r="EM438" s="663" t="b">
        <f t="shared" si="358"/>
        <v>1</v>
      </c>
      <c r="EN438" s="666" t="b">
        <f t="shared" si="416"/>
        <v>1</v>
      </c>
      <c r="EO438" s="403"/>
    </row>
    <row r="439" spans="1:145">
      <c r="A439" s="552" t="s">
        <v>433</v>
      </c>
      <c r="B439" s="553" t="s">
        <v>177</v>
      </c>
      <c r="C439" s="554">
        <v>218487</v>
      </c>
      <c r="D439" s="554">
        <v>9</v>
      </c>
      <c r="E439" s="414"/>
      <c r="F439" s="416"/>
      <c r="G439" s="416"/>
      <c r="H439" s="416"/>
      <c r="I439" s="417"/>
      <c r="J439" s="417"/>
      <c r="K439" s="419"/>
      <c r="L439" s="414"/>
      <c r="M439" s="416"/>
      <c r="N439" s="416"/>
      <c r="O439" s="448"/>
      <c r="P439" s="448"/>
      <c r="Q439" s="416"/>
      <c r="R439" s="416"/>
      <c r="S439" s="416"/>
      <c r="T439" s="416"/>
      <c r="U439" s="416"/>
      <c r="V439" s="417"/>
      <c r="W439" s="419"/>
      <c r="X439" s="414"/>
      <c r="Y439" s="416"/>
      <c r="Z439" s="416"/>
      <c r="AA439" s="448"/>
      <c r="AB439" s="448"/>
      <c r="AC439" s="416"/>
      <c r="AD439" s="416"/>
      <c r="AE439" s="416"/>
      <c r="AF439" s="416"/>
      <c r="AG439" s="416"/>
      <c r="AH439" s="417"/>
      <c r="AI439" s="419"/>
      <c r="AJ439" s="420" t="str">
        <f t="shared" si="419"/>
        <v xml:space="preserve"> </v>
      </c>
      <c r="AK439" s="421" t="str">
        <f t="shared" si="420"/>
        <v xml:space="preserve"> </v>
      </c>
      <c r="AL439" s="421" t="str">
        <f t="shared" si="421"/>
        <v xml:space="preserve"> </v>
      </c>
      <c r="AM439" s="421" t="str">
        <f t="shared" si="422"/>
        <v xml:space="preserve"> </v>
      </c>
      <c r="AN439" s="421" t="str">
        <f t="shared" si="423"/>
        <v xml:space="preserve"> </v>
      </c>
      <c r="AO439" s="421" t="str">
        <f t="shared" si="424"/>
        <v xml:space="preserve"> </v>
      </c>
      <c r="AP439" s="421" t="str">
        <f t="shared" si="425"/>
        <v xml:space="preserve"> </v>
      </c>
      <c r="AQ439" s="421" t="str">
        <f t="shared" si="426"/>
        <v xml:space="preserve"> </v>
      </c>
      <c r="AR439" s="421" t="str">
        <f t="shared" si="427"/>
        <v xml:space="preserve"> </v>
      </c>
      <c r="AS439" s="421" t="str">
        <f t="shared" si="428"/>
        <v xml:space="preserve"> </v>
      </c>
      <c r="AT439" s="421" t="str">
        <f t="shared" si="429"/>
        <v xml:space="preserve"> </v>
      </c>
      <c r="AU439" s="422" t="str">
        <f t="shared" si="430"/>
        <v xml:space="preserve"> </v>
      </c>
      <c r="AV439" s="423"/>
      <c r="AW439" s="417"/>
      <c r="AX439" s="419"/>
      <c r="AY439" s="414"/>
      <c r="AZ439" s="417"/>
      <c r="BA439" s="419"/>
      <c r="BB439" s="420" t="str">
        <f t="shared" si="431"/>
        <v xml:space="preserve"> </v>
      </c>
      <c r="BC439" s="421" t="str">
        <f t="shared" si="432"/>
        <v xml:space="preserve"> </v>
      </c>
      <c r="BD439" s="422" t="str">
        <f t="shared" si="433"/>
        <v xml:space="preserve"> </v>
      </c>
      <c r="BE439" s="176"/>
      <c r="BF439" s="417"/>
      <c r="BG439" s="419"/>
      <c r="BH439" s="178"/>
      <c r="BI439" s="417"/>
      <c r="BJ439" s="419"/>
      <c r="BK439" s="178"/>
      <c r="BL439" s="417"/>
      <c r="BM439" s="419"/>
      <c r="BN439" s="426" t="str">
        <f t="shared" si="351"/>
        <v/>
      </c>
      <c r="BO439" s="427" t="str">
        <f t="shared" si="352"/>
        <v/>
      </c>
      <c r="BP439" s="428" t="str">
        <f t="shared" si="353"/>
        <v/>
      </c>
      <c r="BQ439" s="178"/>
      <c r="BR439" s="417"/>
      <c r="BS439" s="419"/>
      <c r="BT439" s="198">
        <v>723</v>
      </c>
      <c r="BU439" s="177">
        <v>638</v>
      </c>
      <c r="BV439" s="177">
        <v>708</v>
      </c>
      <c r="BW439" s="417">
        <v>692</v>
      </c>
      <c r="BX439" s="417">
        <v>749</v>
      </c>
      <c r="BY439" s="419">
        <v>841</v>
      </c>
      <c r="BZ439" s="177">
        <v>366</v>
      </c>
      <c r="CA439" s="177">
        <v>426</v>
      </c>
      <c r="CB439" s="177">
        <v>484</v>
      </c>
      <c r="CC439" s="177">
        <v>424</v>
      </c>
      <c r="CD439" s="177">
        <v>459</v>
      </c>
      <c r="CE439" s="177">
        <v>315</v>
      </c>
      <c r="CF439" s="417">
        <v>365</v>
      </c>
      <c r="CG439" s="419">
        <v>413</v>
      </c>
      <c r="CH439" s="178"/>
      <c r="CI439" s="177"/>
      <c r="CJ439" s="177"/>
      <c r="CK439" s="177"/>
      <c r="CL439" s="177"/>
      <c r="CM439" s="177"/>
      <c r="CN439" s="417"/>
      <c r="CO439" s="419"/>
      <c r="CP439" s="421">
        <f t="shared" si="417"/>
        <v>366</v>
      </c>
      <c r="CQ439" s="421">
        <f t="shared" si="418"/>
        <v>426</v>
      </c>
      <c r="CR439" s="421">
        <f t="shared" si="434"/>
        <v>484</v>
      </c>
      <c r="CS439" s="421">
        <f t="shared" si="435"/>
        <v>424</v>
      </c>
      <c r="CT439" s="421">
        <f t="shared" si="436"/>
        <v>459</v>
      </c>
      <c r="CU439" s="421">
        <f t="shared" si="437"/>
        <v>315</v>
      </c>
      <c r="CV439" s="421">
        <f t="shared" si="438"/>
        <v>365</v>
      </c>
      <c r="CW439" s="429">
        <f t="shared" si="439"/>
        <v>413</v>
      </c>
      <c r="CX439" s="449">
        <v>164</v>
      </c>
      <c r="CY439" s="417">
        <v>194</v>
      </c>
      <c r="CZ439" s="419">
        <v>224</v>
      </c>
      <c r="DA439" s="432">
        <v>14</v>
      </c>
      <c r="DB439" s="417">
        <v>11</v>
      </c>
      <c r="DC439" s="419">
        <v>13</v>
      </c>
      <c r="DD439" s="430">
        <f t="shared" si="440"/>
        <v>137</v>
      </c>
      <c r="DE439" s="431">
        <f t="shared" si="441"/>
        <v>160</v>
      </c>
      <c r="DF439" s="428">
        <f t="shared" si="442"/>
        <v>176</v>
      </c>
      <c r="DG439" s="450">
        <v>71</v>
      </c>
      <c r="DH439" s="417">
        <v>82</v>
      </c>
      <c r="DI439" s="419">
        <v>36</v>
      </c>
      <c r="DJ439" s="432">
        <v>75</v>
      </c>
      <c r="DK439" s="417">
        <v>79</v>
      </c>
      <c r="DL439" s="419">
        <v>67</v>
      </c>
      <c r="DM439" s="432">
        <v>26</v>
      </c>
      <c r="DN439" s="417">
        <v>39</v>
      </c>
      <c r="DO439" s="419">
        <v>26</v>
      </c>
      <c r="DP439" s="430">
        <f t="shared" si="354"/>
        <v>252</v>
      </c>
      <c r="DQ439" s="431">
        <f t="shared" si="355"/>
        <v>259</v>
      </c>
      <c r="DR439" s="428">
        <f t="shared" si="356"/>
        <v>186</v>
      </c>
      <c r="DS439" s="432">
        <v>125</v>
      </c>
      <c r="DT439" s="417">
        <v>127</v>
      </c>
      <c r="DU439" s="197">
        <v>135</v>
      </c>
      <c r="DV439" s="403"/>
      <c r="DW439" s="669" t="b">
        <f t="shared" si="401"/>
        <v>0</v>
      </c>
      <c r="DX439" s="663" t="b">
        <f t="shared" si="402"/>
        <v>0</v>
      </c>
      <c r="DY439" s="666" t="b">
        <f t="shared" si="403"/>
        <v>1</v>
      </c>
      <c r="DZ439" s="663" t="b">
        <f t="shared" si="404"/>
        <v>0</v>
      </c>
      <c r="EA439" s="663" t="b">
        <f t="shared" si="405"/>
        <v>0</v>
      </c>
      <c r="EB439" s="666" t="b">
        <f t="shared" si="406"/>
        <v>1</v>
      </c>
      <c r="EC439" s="663" t="b">
        <f t="shared" si="407"/>
        <v>0</v>
      </c>
      <c r="ED439" s="663" t="b">
        <f t="shared" si="357"/>
        <v>0</v>
      </c>
      <c r="EE439" s="666" t="b">
        <f t="shared" si="408"/>
        <v>1</v>
      </c>
      <c r="EF439" s="665" t="b">
        <f t="shared" si="409"/>
        <v>1</v>
      </c>
      <c r="EG439" s="663" t="b">
        <f t="shared" si="410"/>
        <v>1</v>
      </c>
      <c r="EH439" s="666" t="b">
        <f t="shared" si="411"/>
        <v>1</v>
      </c>
      <c r="EI439" s="663" t="b">
        <f t="shared" si="412"/>
        <v>1</v>
      </c>
      <c r="EJ439" s="663" t="b">
        <f t="shared" si="413"/>
        <v>1</v>
      </c>
      <c r="EK439" s="666" t="b">
        <f t="shared" si="414"/>
        <v>1</v>
      </c>
      <c r="EL439" s="663" t="b">
        <f t="shared" si="415"/>
        <v>1</v>
      </c>
      <c r="EM439" s="663" t="b">
        <f t="shared" si="358"/>
        <v>1</v>
      </c>
      <c r="EN439" s="666" t="b">
        <f t="shared" si="416"/>
        <v>1</v>
      </c>
      <c r="EO439" s="403"/>
    </row>
    <row r="440" spans="1:145">
      <c r="A440" s="552" t="s">
        <v>433</v>
      </c>
      <c r="B440" s="553" t="s">
        <v>178</v>
      </c>
      <c r="C440" s="554">
        <v>218520</v>
      </c>
      <c r="D440" s="554">
        <v>9</v>
      </c>
      <c r="E440" s="414"/>
      <c r="F440" s="416"/>
      <c r="G440" s="416"/>
      <c r="H440" s="416"/>
      <c r="I440" s="417"/>
      <c r="J440" s="417"/>
      <c r="K440" s="419"/>
      <c r="L440" s="414"/>
      <c r="M440" s="416"/>
      <c r="N440" s="416"/>
      <c r="O440" s="448"/>
      <c r="P440" s="448"/>
      <c r="Q440" s="416"/>
      <c r="R440" s="416"/>
      <c r="S440" s="416"/>
      <c r="T440" s="416"/>
      <c r="U440" s="416"/>
      <c r="V440" s="417"/>
      <c r="W440" s="419"/>
      <c r="X440" s="414"/>
      <c r="Y440" s="416"/>
      <c r="Z440" s="416"/>
      <c r="AA440" s="448"/>
      <c r="AB440" s="448"/>
      <c r="AC440" s="416"/>
      <c r="AD440" s="416"/>
      <c r="AE440" s="416"/>
      <c r="AF440" s="416"/>
      <c r="AG440" s="416"/>
      <c r="AH440" s="417"/>
      <c r="AI440" s="419"/>
      <c r="AJ440" s="420" t="str">
        <f t="shared" si="419"/>
        <v xml:space="preserve"> </v>
      </c>
      <c r="AK440" s="421" t="str">
        <f t="shared" si="420"/>
        <v xml:space="preserve"> </v>
      </c>
      <c r="AL440" s="421" t="str">
        <f t="shared" si="421"/>
        <v xml:space="preserve"> </v>
      </c>
      <c r="AM440" s="421" t="str">
        <f t="shared" si="422"/>
        <v xml:space="preserve"> </v>
      </c>
      <c r="AN440" s="421" t="str">
        <f t="shared" si="423"/>
        <v xml:space="preserve"> </v>
      </c>
      <c r="AO440" s="421" t="str">
        <f t="shared" si="424"/>
        <v xml:space="preserve"> </v>
      </c>
      <c r="AP440" s="421" t="str">
        <f t="shared" si="425"/>
        <v xml:space="preserve"> </v>
      </c>
      <c r="AQ440" s="421" t="str">
        <f t="shared" si="426"/>
        <v xml:space="preserve"> </v>
      </c>
      <c r="AR440" s="421" t="str">
        <f t="shared" si="427"/>
        <v xml:space="preserve"> </v>
      </c>
      <c r="AS440" s="421" t="str">
        <f t="shared" si="428"/>
        <v xml:space="preserve"> </v>
      </c>
      <c r="AT440" s="421" t="str">
        <f t="shared" si="429"/>
        <v xml:space="preserve"> </v>
      </c>
      <c r="AU440" s="422" t="str">
        <f t="shared" si="430"/>
        <v xml:space="preserve"> </v>
      </c>
      <c r="AV440" s="423"/>
      <c r="AW440" s="417"/>
      <c r="AX440" s="419"/>
      <c r="AY440" s="414"/>
      <c r="AZ440" s="417"/>
      <c r="BA440" s="419"/>
      <c r="BB440" s="420" t="str">
        <f t="shared" si="431"/>
        <v xml:space="preserve"> </v>
      </c>
      <c r="BC440" s="421" t="str">
        <f t="shared" si="432"/>
        <v xml:space="preserve"> </v>
      </c>
      <c r="BD440" s="422" t="str">
        <f t="shared" si="433"/>
        <v xml:space="preserve"> </v>
      </c>
      <c r="BE440" s="176"/>
      <c r="BF440" s="417"/>
      <c r="BG440" s="419"/>
      <c r="BH440" s="178"/>
      <c r="BI440" s="417"/>
      <c r="BJ440" s="419"/>
      <c r="BK440" s="178"/>
      <c r="BL440" s="417"/>
      <c r="BM440" s="419"/>
      <c r="BN440" s="426" t="str">
        <f t="shared" si="351"/>
        <v/>
      </c>
      <c r="BO440" s="427" t="str">
        <f t="shared" si="352"/>
        <v/>
      </c>
      <c r="BP440" s="428" t="str">
        <f t="shared" si="353"/>
        <v/>
      </c>
      <c r="BQ440" s="178"/>
      <c r="BR440" s="417"/>
      <c r="BS440" s="419"/>
      <c r="BT440" s="198">
        <v>1818</v>
      </c>
      <c r="BU440" s="177">
        <v>1130</v>
      </c>
      <c r="BV440" s="177">
        <v>1234</v>
      </c>
      <c r="BW440" s="417">
        <v>1055</v>
      </c>
      <c r="BX440" s="417">
        <v>1268</v>
      </c>
      <c r="BY440" s="419">
        <v>1275</v>
      </c>
      <c r="BZ440" s="177">
        <v>663</v>
      </c>
      <c r="CA440" s="177">
        <v>697</v>
      </c>
      <c r="CB440" s="177">
        <v>647</v>
      </c>
      <c r="CC440" s="177">
        <v>544</v>
      </c>
      <c r="CD440" s="177">
        <v>547</v>
      </c>
      <c r="CE440" s="177">
        <v>491</v>
      </c>
      <c r="CF440" s="417">
        <v>685</v>
      </c>
      <c r="CG440" s="419">
        <v>685</v>
      </c>
      <c r="CH440" s="178"/>
      <c r="CI440" s="177"/>
      <c r="CJ440" s="177"/>
      <c r="CK440" s="177"/>
      <c r="CL440" s="177"/>
      <c r="CM440" s="177"/>
      <c r="CN440" s="417"/>
      <c r="CO440" s="419"/>
      <c r="CP440" s="421">
        <f t="shared" si="417"/>
        <v>663</v>
      </c>
      <c r="CQ440" s="421">
        <f t="shared" si="418"/>
        <v>697</v>
      </c>
      <c r="CR440" s="421">
        <f t="shared" si="434"/>
        <v>647</v>
      </c>
      <c r="CS440" s="421">
        <f t="shared" si="435"/>
        <v>544</v>
      </c>
      <c r="CT440" s="421">
        <f t="shared" si="436"/>
        <v>547</v>
      </c>
      <c r="CU440" s="421">
        <f t="shared" si="437"/>
        <v>491</v>
      </c>
      <c r="CV440" s="421">
        <f t="shared" si="438"/>
        <v>685</v>
      </c>
      <c r="CW440" s="429">
        <f t="shared" si="439"/>
        <v>685</v>
      </c>
      <c r="CX440" s="449">
        <v>291</v>
      </c>
      <c r="CY440" s="417">
        <v>398</v>
      </c>
      <c r="CZ440" s="419">
        <v>406</v>
      </c>
      <c r="DA440" s="432">
        <v>11</v>
      </c>
      <c r="DB440" s="417">
        <v>38</v>
      </c>
      <c r="DC440" s="419">
        <v>28</v>
      </c>
      <c r="DD440" s="430">
        <f t="shared" si="440"/>
        <v>189</v>
      </c>
      <c r="DE440" s="431">
        <f t="shared" si="441"/>
        <v>249</v>
      </c>
      <c r="DF440" s="428">
        <f t="shared" si="442"/>
        <v>251</v>
      </c>
      <c r="DG440" s="450">
        <v>86</v>
      </c>
      <c r="DH440" s="417">
        <v>76</v>
      </c>
      <c r="DI440" s="419">
        <v>80</v>
      </c>
      <c r="DJ440" s="432">
        <v>104</v>
      </c>
      <c r="DK440" s="417">
        <v>112</v>
      </c>
      <c r="DL440" s="419">
        <v>89</v>
      </c>
      <c r="DM440" s="432">
        <v>39</v>
      </c>
      <c r="DN440" s="417">
        <v>32</v>
      </c>
      <c r="DO440" s="419">
        <v>33</v>
      </c>
      <c r="DP440" s="430">
        <f t="shared" si="354"/>
        <v>315</v>
      </c>
      <c r="DQ440" s="431">
        <f t="shared" si="355"/>
        <v>327</v>
      </c>
      <c r="DR440" s="428">
        <f t="shared" si="356"/>
        <v>289</v>
      </c>
      <c r="DS440" s="432">
        <v>274</v>
      </c>
      <c r="DT440" s="417">
        <v>230</v>
      </c>
      <c r="DU440" s="197">
        <v>206</v>
      </c>
      <c r="DV440" s="403"/>
      <c r="DW440" s="669" t="b">
        <f t="shared" si="401"/>
        <v>0</v>
      </c>
      <c r="DX440" s="663" t="b">
        <f t="shared" si="402"/>
        <v>0</v>
      </c>
      <c r="DY440" s="666" t="b">
        <f t="shared" si="403"/>
        <v>1</v>
      </c>
      <c r="DZ440" s="663" t="b">
        <f t="shared" si="404"/>
        <v>0</v>
      </c>
      <c r="EA440" s="663" t="b">
        <f t="shared" si="405"/>
        <v>0</v>
      </c>
      <c r="EB440" s="666" t="b">
        <f t="shared" si="406"/>
        <v>1</v>
      </c>
      <c r="EC440" s="663" t="b">
        <f t="shared" si="407"/>
        <v>0</v>
      </c>
      <c r="ED440" s="663" t="b">
        <f t="shared" si="357"/>
        <v>0</v>
      </c>
      <c r="EE440" s="666" t="b">
        <f t="shared" si="408"/>
        <v>1</v>
      </c>
      <c r="EF440" s="665" t="b">
        <f t="shared" si="409"/>
        <v>1</v>
      </c>
      <c r="EG440" s="663" t="b">
        <f t="shared" si="410"/>
        <v>1</v>
      </c>
      <c r="EH440" s="666" t="b">
        <f t="shared" si="411"/>
        <v>1</v>
      </c>
      <c r="EI440" s="663" t="b">
        <f t="shared" si="412"/>
        <v>1</v>
      </c>
      <c r="EJ440" s="663" t="b">
        <f t="shared" si="413"/>
        <v>1</v>
      </c>
      <c r="EK440" s="666" t="b">
        <f t="shared" si="414"/>
        <v>1</v>
      </c>
      <c r="EL440" s="663" t="b">
        <f t="shared" si="415"/>
        <v>1</v>
      </c>
      <c r="EM440" s="663" t="b">
        <f t="shared" si="358"/>
        <v>1</v>
      </c>
      <c r="EN440" s="666" t="b">
        <f t="shared" si="416"/>
        <v>1</v>
      </c>
      <c r="EO440" s="403"/>
    </row>
    <row r="441" spans="1:145">
      <c r="A441" s="552" t="s">
        <v>433</v>
      </c>
      <c r="B441" s="514" t="s">
        <v>992</v>
      </c>
      <c r="C441" s="554">
        <v>218830</v>
      </c>
      <c r="D441" s="554">
        <v>9</v>
      </c>
      <c r="E441" s="414"/>
      <c r="F441" s="416"/>
      <c r="G441" s="416"/>
      <c r="H441" s="416"/>
      <c r="I441" s="417"/>
      <c r="J441" s="417"/>
      <c r="K441" s="419"/>
      <c r="L441" s="414"/>
      <c r="M441" s="416"/>
      <c r="N441" s="416"/>
      <c r="O441" s="448"/>
      <c r="P441" s="448"/>
      <c r="Q441" s="416"/>
      <c r="R441" s="416"/>
      <c r="S441" s="416"/>
      <c r="T441" s="416"/>
      <c r="U441" s="416"/>
      <c r="V441" s="417"/>
      <c r="W441" s="419"/>
      <c r="X441" s="414"/>
      <c r="Y441" s="416"/>
      <c r="Z441" s="416"/>
      <c r="AA441" s="448"/>
      <c r="AB441" s="448"/>
      <c r="AC441" s="416"/>
      <c r="AD441" s="416"/>
      <c r="AE441" s="416"/>
      <c r="AF441" s="416"/>
      <c r="AG441" s="416"/>
      <c r="AH441" s="417"/>
      <c r="AI441" s="419"/>
      <c r="AJ441" s="420" t="str">
        <f t="shared" si="419"/>
        <v xml:space="preserve"> </v>
      </c>
      <c r="AK441" s="421" t="str">
        <f t="shared" si="420"/>
        <v xml:space="preserve"> </v>
      </c>
      <c r="AL441" s="421" t="str">
        <f t="shared" si="421"/>
        <v xml:space="preserve"> </v>
      </c>
      <c r="AM441" s="421" t="str">
        <f t="shared" si="422"/>
        <v xml:space="preserve"> </v>
      </c>
      <c r="AN441" s="421" t="str">
        <f t="shared" si="423"/>
        <v xml:space="preserve"> </v>
      </c>
      <c r="AO441" s="421" t="str">
        <f t="shared" si="424"/>
        <v xml:space="preserve"> </v>
      </c>
      <c r="AP441" s="421" t="str">
        <f t="shared" si="425"/>
        <v xml:space="preserve"> </v>
      </c>
      <c r="AQ441" s="421" t="str">
        <f t="shared" si="426"/>
        <v xml:space="preserve"> </v>
      </c>
      <c r="AR441" s="421" t="str">
        <f t="shared" si="427"/>
        <v xml:space="preserve"> </v>
      </c>
      <c r="AS441" s="421" t="str">
        <f t="shared" si="428"/>
        <v xml:space="preserve"> </v>
      </c>
      <c r="AT441" s="421" t="str">
        <f t="shared" si="429"/>
        <v xml:space="preserve"> </v>
      </c>
      <c r="AU441" s="422" t="str">
        <f t="shared" si="430"/>
        <v xml:space="preserve"> </v>
      </c>
      <c r="AV441" s="423"/>
      <c r="AW441" s="417"/>
      <c r="AX441" s="419"/>
      <c r="AY441" s="414"/>
      <c r="AZ441" s="417"/>
      <c r="BA441" s="419"/>
      <c r="BB441" s="420" t="str">
        <f t="shared" si="431"/>
        <v xml:space="preserve"> </v>
      </c>
      <c r="BC441" s="421" t="str">
        <f t="shared" si="432"/>
        <v xml:space="preserve"> </v>
      </c>
      <c r="BD441" s="422" t="str">
        <f t="shared" si="433"/>
        <v xml:space="preserve"> </v>
      </c>
      <c r="BE441" s="176"/>
      <c r="BF441" s="417"/>
      <c r="BG441" s="419"/>
      <c r="BH441" s="178"/>
      <c r="BI441" s="417"/>
      <c r="BJ441" s="419"/>
      <c r="BK441" s="178"/>
      <c r="BL441" s="417"/>
      <c r="BM441" s="419"/>
      <c r="BN441" s="426" t="str">
        <f t="shared" si="351"/>
        <v/>
      </c>
      <c r="BO441" s="427" t="str">
        <f t="shared" si="352"/>
        <v/>
      </c>
      <c r="BP441" s="428" t="str">
        <f t="shared" si="353"/>
        <v/>
      </c>
      <c r="BQ441" s="178"/>
      <c r="BR441" s="417"/>
      <c r="BS441" s="419"/>
      <c r="BT441" s="198">
        <v>1215</v>
      </c>
      <c r="BU441" s="177">
        <v>1245</v>
      </c>
      <c r="BV441" s="177">
        <v>1619</v>
      </c>
      <c r="BW441" s="417">
        <v>1388</v>
      </c>
      <c r="BX441" s="417">
        <v>1507</v>
      </c>
      <c r="BY441" s="419">
        <v>1554</v>
      </c>
      <c r="BZ441" s="177">
        <v>490</v>
      </c>
      <c r="CA441" s="177">
        <v>646</v>
      </c>
      <c r="CB441" s="177">
        <v>625</v>
      </c>
      <c r="CC441" s="177">
        <v>643</v>
      </c>
      <c r="CD441" s="177">
        <v>848</v>
      </c>
      <c r="CE441" s="177">
        <v>656</v>
      </c>
      <c r="CF441" s="417">
        <v>775</v>
      </c>
      <c r="CG441" s="419">
        <v>733</v>
      </c>
      <c r="CH441" s="178"/>
      <c r="CI441" s="177"/>
      <c r="CJ441" s="177"/>
      <c r="CK441" s="177"/>
      <c r="CL441" s="177"/>
      <c r="CM441" s="177"/>
      <c r="CN441" s="417"/>
      <c r="CO441" s="419"/>
      <c r="CP441" s="421">
        <f t="shared" si="417"/>
        <v>490</v>
      </c>
      <c r="CQ441" s="421">
        <f t="shared" si="418"/>
        <v>646</v>
      </c>
      <c r="CR441" s="421">
        <f t="shared" si="434"/>
        <v>625</v>
      </c>
      <c r="CS441" s="421">
        <f t="shared" si="435"/>
        <v>643</v>
      </c>
      <c r="CT441" s="421">
        <f t="shared" si="436"/>
        <v>848</v>
      </c>
      <c r="CU441" s="421">
        <f t="shared" si="437"/>
        <v>656</v>
      </c>
      <c r="CV441" s="421">
        <f t="shared" si="438"/>
        <v>775</v>
      </c>
      <c r="CW441" s="429">
        <f t="shared" si="439"/>
        <v>733</v>
      </c>
      <c r="CX441" s="449">
        <v>375</v>
      </c>
      <c r="CY441" s="417">
        <v>403</v>
      </c>
      <c r="CZ441" s="419">
        <v>417</v>
      </c>
      <c r="DA441" s="432">
        <v>23</v>
      </c>
      <c r="DB441" s="417">
        <v>24</v>
      </c>
      <c r="DC441" s="419">
        <v>29</v>
      </c>
      <c r="DD441" s="430">
        <f t="shared" si="440"/>
        <v>258</v>
      </c>
      <c r="DE441" s="431">
        <f t="shared" si="441"/>
        <v>348</v>
      </c>
      <c r="DF441" s="428">
        <f t="shared" si="442"/>
        <v>287</v>
      </c>
      <c r="DG441" s="450">
        <v>85</v>
      </c>
      <c r="DH441" s="417">
        <v>102</v>
      </c>
      <c r="DI441" s="419">
        <v>91</v>
      </c>
      <c r="DJ441" s="432">
        <v>137</v>
      </c>
      <c r="DK441" s="417">
        <v>180</v>
      </c>
      <c r="DL441" s="419">
        <v>149</v>
      </c>
      <c r="DM441" s="432">
        <v>42</v>
      </c>
      <c r="DN441" s="417">
        <v>66</v>
      </c>
      <c r="DO441" s="419">
        <v>59</v>
      </c>
      <c r="DP441" s="430">
        <f t="shared" si="354"/>
        <v>379</v>
      </c>
      <c r="DQ441" s="431">
        <f t="shared" si="355"/>
        <v>500</v>
      </c>
      <c r="DR441" s="428">
        <f t="shared" si="356"/>
        <v>357</v>
      </c>
      <c r="DS441" s="432">
        <v>183</v>
      </c>
      <c r="DT441" s="417">
        <v>184</v>
      </c>
      <c r="DU441" s="197">
        <v>157</v>
      </c>
      <c r="DV441" s="403"/>
      <c r="DW441" s="669" t="b">
        <f t="shared" si="401"/>
        <v>0</v>
      </c>
      <c r="DX441" s="663" t="b">
        <f t="shared" si="402"/>
        <v>0</v>
      </c>
      <c r="DY441" s="666" t="b">
        <f t="shared" si="403"/>
        <v>1</v>
      </c>
      <c r="DZ441" s="663" t="b">
        <f t="shared" si="404"/>
        <v>0</v>
      </c>
      <c r="EA441" s="663" t="b">
        <f t="shared" si="405"/>
        <v>0</v>
      </c>
      <c r="EB441" s="666" t="b">
        <f t="shared" si="406"/>
        <v>1</v>
      </c>
      <c r="EC441" s="663" t="b">
        <f t="shared" si="407"/>
        <v>0</v>
      </c>
      <c r="ED441" s="663" t="b">
        <f t="shared" si="357"/>
        <v>0</v>
      </c>
      <c r="EE441" s="666" t="b">
        <f t="shared" si="408"/>
        <v>1</v>
      </c>
      <c r="EF441" s="665" t="b">
        <f t="shared" si="409"/>
        <v>1</v>
      </c>
      <c r="EG441" s="663" t="b">
        <f t="shared" si="410"/>
        <v>1</v>
      </c>
      <c r="EH441" s="666" t="b">
        <f t="shared" si="411"/>
        <v>1</v>
      </c>
      <c r="EI441" s="663" t="b">
        <f t="shared" si="412"/>
        <v>1</v>
      </c>
      <c r="EJ441" s="663" t="b">
        <f t="shared" si="413"/>
        <v>1</v>
      </c>
      <c r="EK441" s="666" t="b">
        <f t="shared" si="414"/>
        <v>1</v>
      </c>
      <c r="EL441" s="663" t="b">
        <f t="shared" si="415"/>
        <v>1</v>
      </c>
      <c r="EM441" s="663" t="b">
        <f t="shared" si="358"/>
        <v>1</v>
      </c>
      <c r="EN441" s="666" t="b">
        <f t="shared" si="416"/>
        <v>1</v>
      </c>
      <c r="EO441" s="403"/>
    </row>
    <row r="442" spans="1:145">
      <c r="A442" s="552" t="s">
        <v>433</v>
      </c>
      <c r="B442" s="511" t="s">
        <v>179</v>
      </c>
      <c r="C442" s="554">
        <v>218885</v>
      </c>
      <c r="D442" s="554">
        <v>9</v>
      </c>
      <c r="E442" s="414"/>
      <c r="F442" s="416"/>
      <c r="G442" s="416"/>
      <c r="H442" s="416"/>
      <c r="I442" s="417"/>
      <c r="J442" s="417"/>
      <c r="K442" s="419"/>
      <c r="L442" s="414"/>
      <c r="M442" s="416"/>
      <c r="N442" s="416"/>
      <c r="O442" s="448"/>
      <c r="P442" s="448"/>
      <c r="Q442" s="416"/>
      <c r="R442" s="416"/>
      <c r="S442" s="416"/>
      <c r="T442" s="416"/>
      <c r="U442" s="416"/>
      <c r="V442" s="417"/>
      <c r="W442" s="419"/>
      <c r="X442" s="414"/>
      <c r="Y442" s="416"/>
      <c r="Z442" s="416"/>
      <c r="AA442" s="448"/>
      <c r="AB442" s="448"/>
      <c r="AC442" s="416"/>
      <c r="AD442" s="416"/>
      <c r="AE442" s="416"/>
      <c r="AF442" s="416"/>
      <c r="AG442" s="416"/>
      <c r="AH442" s="417"/>
      <c r="AI442" s="419"/>
      <c r="AJ442" s="420" t="str">
        <f t="shared" si="419"/>
        <v xml:space="preserve"> </v>
      </c>
      <c r="AK442" s="421" t="str">
        <f t="shared" si="420"/>
        <v xml:space="preserve"> </v>
      </c>
      <c r="AL442" s="421" t="str">
        <f t="shared" si="421"/>
        <v xml:space="preserve"> </v>
      </c>
      <c r="AM442" s="421" t="str">
        <f t="shared" si="422"/>
        <v xml:space="preserve"> </v>
      </c>
      <c r="AN442" s="421" t="str">
        <f t="shared" si="423"/>
        <v xml:space="preserve"> </v>
      </c>
      <c r="AO442" s="421" t="str">
        <f t="shared" si="424"/>
        <v xml:space="preserve"> </v>
      </c>
      <c r="AP442" s="421" t="str">
        <f t="shared" si="425"/>
        <v xml:space="preserve"> </v>
      </c>
      <c r="AQ442" s="421" t="str">
        <f t="shared" si="426"/>
        <v xml:space="preserve"> </v>
      </c>
      <c r="AR442" s="421" t="str">
        <f t="shared" si="427"/>
        <v xml:space="preserve"> </v>
      </c>
      <c r="AS442" s="421" t="str">
        <f t="shared" si="428"/>
        <v xml:space="preserve"> </v>
      </c>
      <c r="AT442" s="421" t="str">
        <f t="shared" si="429"/>
        <v xml:space="preserve"> </v>
      </c>
      <c r="AU442" s="422" t="str">
        <f t="shared" si="430"/>
        <v xml:space="preserve"> </v>
      </c>
      <c r="AV442" s="423"/>
      <c r="AW442" s="417"/>
      <c r="AX442" s="419"/>
      <c r="AY442" s="414"/>
      <c r="AZ442" s="417"/>
      <c r="BA442" s="419"/>
      <c r="BB442" s="420" t="str">
        <f t="shared" si="431"/>
        <v xml:space="preserve"> </v>
      </c>
      <c r="BC442" s="421" t="str">
        <f t="shared" si="432"/>
        <v xml:space="preserve"> </v>
      </c>
      <c r="BD442" s="422" t="str">
        <f t="shared" si="433"/>
        <v xml:space="preserve"> </v>
      </c>
      <c r="BE442" s="176"/>
      <c r="BF442" s="417"/>
      <c r="BG442" s="419"/>
      <c r="BH442" s="178"/>
      <c r="BI442" s="417"/>
      <c r="BJ442" s="419"/>
      <c r="BK442" s="178"/>
      <c r="BL442" s="417"/>
      <c r="BM442" s="419"/>
      <c r="BN442" s="426" t="str">
        <f t="shared" si="351"/>
        <v/>
      </c>
      <c r="BO442" s="427" t="str">
        <f t="shared" si="352"/>
        <v/>
      </c>
      <c r="BP442" s="428" t="str">
        <f t="shared" si="353"/>
        <v/>
      </c>
      <c r="BQ442" s="178"/>
      <c r="BR442" s="417"/>
      <c r="BS442" s="419"/>
      <c r="BT442" s="198">
        <v>1368</v>
      </c>
      <c r="BU442" s="177">
        <v>1408</v>
      </c>
      <c r="BV442" s="177">
        <v>1447</v>
      </c>
      <c r="BW442" s="417">
        <v>1675</v>
      </c>
      <c r="BX442" s="417">
        <v>1647</v>
      </c>
      <c r="BY442" s="419">
        <v>1927</v>
      </c>
      <c r="BZ442" s="177">
        <v>628</v>
      </c>
      <c r="CA442" s="177">
        <v>811</v>
      </c>
      <c r="CB442" s="177">
        <v>847</v>
      </c>
      <c r="CC442" s="177">
        <v>875</v>
      </c>
      <c r="CD442" s="177">
        <v>1000</v>
      </c>
      <c r="CE442" s="177">
        <v>1091</v>
      </c>
      <c r="CF442" s="417">
        <v>1079</v>
      </c>
      <c r="CG442" s="419">
        <v>1251</v>
      </c>
      <c r="CH442" s="178"/>
      <c r="CI442" s="177"/>
      <c r="CJ442" s="177"/>
      <c r="CK442" s="177"/>
      <c r="CL442" s="177"/>
      <c r="CM442" s="177"/>
      <c r="CN442" s="417"/>
      <c r="CO442" s="419"/>
      <c r="CP442" s="421">
        <f t="shared" si="417"/>
        <v>628</v>
      </c>
      <c r="CQ442" s="421">
        <f t="shared" si="418"/>
        <v>811</v>
      </c>
      <c r="CR442" s="421">
        <f t="shared" si="434"/>
        <v>847</v>
      </c>
      <c r="CS442" s="421">
        <f t="shared" si="435"/>
        <v>875</v>
      </c>
      <c r="CT442" s="421">
        <f t="shared" si="436"/>
        <v>1000</v>
      </c>
      <c r="CU442" s="421">
        <f t="shared" si="437"/>
        <v>1091</v>
      </c>
      <c r="CV442" s="421">
        <f t="shared" si="438"/>
        <v>1079</v>
      </c>
      <c r="CW442" s="429">
        <f t="shared" si="439"/>
        <v>1251</v>
      </c>
      <c r="CX442" s="449">
        <v>504</v>
      </c>
      <c r="CY442" s="417">
        <v>490</v>
      </c>
      <c r="CZ442" s="419">
        <v>571</v>
      </c>
      <c r="DA442" s="432">
        <v>240</v>
      </c>
      <c r="DB442" s="417">
        <v>255</v>
      </c>
      <c r="DC442" s="419">
        <v>331</v>
      </c>
      <c r="DD442" s="430">
        <f t="shared" si="440"/>
        <v>347</v>
      </c>
      <c r="DE442" s="431">
        <f t="shared" si="441"/>
        <v>334</v>
      </c>
      <c r="DF442" s="428">
        <f t="shared" si="442"/>
        <v>349</v>
      </c>
      <c r="DG442" s="450">
        <v>94</v>
      </c>
      <c r="DH442" s="417">
        <v>135</v>
      </c>
      <c r="DI442" s="419">
        <v>121</v>
      </c>
      <c r="DJ442" s="432">
        <v>145</v>
      </c>
      <c r="DK442" s="417">
        <v>160</v>
      </c>
      <c r="DL442" s="419">
        <v>190</v>
      </c>
      <c r="DM442" s="432">
        <v>124</v>
      </c>
      <c r="DN442" s="417">
        <v>166</v>
      </c>
      <c r="DO442" s="419">
        <v>324</v>
      </c>
      <c r="DP442" s="430">
        <f t="shared" si="354"/>
        <v>512</v>
      </c>
      <c r="DQ442" s="431">
        <f t="shared" si="355"/>
        <v>539</v>
      </c>
      <c r="DR442" s="428">
        <f t="shared" si="356"/>
        <v>456</v>
      </c>
      <c r="DS442" s="432">
        <v>181</v>
      </c>
      <c r="DT442" s="417">
        <v>226</v>
      </c>
      <c r="DU442" s="197">
        <v>188</v>
      </c>
      <c r="DV442" s="403"/>
      <c r="DW442" s="669" t="b">
        <f t="shared" si="401"/>
        <v>0</v>
      </c>
      <c r="DX442" s="663" t="b">
        <f t="shared" si="402"/>
        <v>0</v>
      </c>
      <c r="DY442" s="666" t="b">
        <f t="shared" si="403"/>
        <v>1</v>
      </c>
      <c r="DZ442" s="663" t="b">
        <f t="shared" si="404"/>
        <v>0</v>
      </c>
      <c r="EA442" s="663" t="b">
        <f t="shared" si="405"/>
        <v>0</v>
      </c>
      <c r="EB442" s="666" t="b">
        <f t="shared" si="406"/>
        <v>1</v>
      </c>
      <c r="EC442" s="663" t="b">
        <f t="shared" si="407"/>
        <v>0</v>
      </c>
      <c r="ED442" s="663" t="b">
        <f t="shared" si="357"/>
        <v>0</v>
      </c>
      <c r="EE442" s="666" t="b">
        <f t="shared" si="408"/>
        <v>1</v>
      </c>
      <c r="EF442" s="665" t="b">
        <f t="shared" si="409"/>
        <v>1</v>
      </c>
      <c r="EG442" s="663" t="b">
        <f t="shared" si="410"/>
        <v>1</v>
      </c>
      <c r="EH442" s="666" t="b">
        <f t="shared" si="411"/>
        <v>1</v>
      </c>
      <c r="EI442" s="663" t="b">
        <f t="shared" si="412"/>
        <v>1</v>
      </c>
      <c r="EJ442" s="663" t="b">
        <f t="shared" si="413"/>
        <v>1</v>
      </c>
      <c r="EK442" s="666" t="b">
        <f t="shared" si="414"/>
        <v>1</v>
      </c>
      <c r="EL442" s="663" t="b">
        <f t="shared" si="415"/>
        <v>1</v>
      </c>
      <c r="EM442" s="663" t="b">
        <f t="shared" si="358"/>
        <v>1</v>
      </c>
      <c r="EN442" s="666" t="b">
        <f t="shared" si="416"/>
        <v>1</v>
      </c>
      <c r="EO442" s="403"/>
    </row>
    <row r="443" spans="1:145">
      <c r="A443" s="552" t="s">
        <v>433</v>
      </c>
      <c r="B443" s="553" t="s">
        <v>180</v>
      </c>
      <c r="C443" s="554">
        <v>218991</v>
      </c>
      <c r="D443" s="554">
        <v>9</v>
      </c>
      <c r="E443" s="414"/>
      <c r="F443" s="416"/>
      <c r="G443" s="416"/>
      <c r="H443" s="416"/>
      <c r="I443" s="417"/>
      <c r="J443" s="417"/>
      <c r="K443" s="419"/>
      <c r="L443" s="414"/>
      <c r="M443" s="416"/>
      <c r="N443" s="416"/>
      <c r="O443" s="448"/>
      <c r="P443" s="448"/>
      <c r="Q443" s="416"/>
      <c r="R443" s="416"/>
      <c r="S443" s="416"/>
      <c r="T443" s="416"/>
      <c r="U443" s="416"/>
      <c r="V443" s="417"/>
      <c r="W443" s="419"/>
      <c r="X443" s="414"/>
      <c r="Y443" s="416"/>
      <c r="Z443" s="416"/>
      <c r="AA443" s="448"/>
      <c r="AB443" s="448"/>
      <c r="AC443" s="416"/>
      <c r="AD443" s="416"/>
      <c r="AE443" s="416"/>
      <c r="AF443" s="416"/>
      <c r="AG443" s="416"/>
      <c r="AH443" s="417"/>
      <c r="AI443" s="419"/>
      <c r="AJ443" s="420" t="str">
        <f t="shared" si="419"/>
        <v xml:space="preserve"> </v>
      </c>
      <c r="AK443" s="421" t="str">
        <f t="shared" si="420"/>
        <v xml:space="preserve"> </v>
      </c>
      <c r="AL443" s="421" t="str">
        <f t="shared" si="421"/>
        <v xml:space="preserve"> </v>
      </c>
      <c r="AM443" s="421" t="str">
        <f t="shared" si="422"/>
        <v xml:space="preserve"> </v>
      </c>
      <c r="AN443" s="421" t="str">
        <f t="shared" si="423"/>
        <v xml:space="preserve"> </v>
      </c>
      <c r="AO443" s="421" t="str">
        <f t="shared" si="424"/>
        <v xml:space="preserve"> </v>
      </c>
      <c r="AP443" s="421" t="str">
        <f t="shared" si="425"/>
        <v xml:space="preserve"> </v>
      </c>
      <c r="AQ443" s="421" t="str">
        <f t="shared" si="426"/>
        <v xml:space="preserve"> </v>
      </c>
      <c r="AR443" s="421" t="str">
        <f t="shared" si="427"/>
        <v xml:space="preserve"> </v>
      </c>
      <c r="AS443" s="421" t="str">
        <f t="shared" si="428"/>
        <v xml:space="preserve"> </v>
      </c>
      <c r="AT443" s="421" t="str">
        <f t="shared" si="429"/>
        <v xml:space="preserve"> </v>
      </c>
      <c r="AU443" s="422" t="str">
        <f t="shared" si="430"/>
        <v xml:space="preserve"> </v>
      </c>
      <c r="AV443" s="423"/>
      <c r="AW443" s="417"/>
      <c r="AX443" s="419"/>
      <c r="AY443" s="414"/>
      <c r="AZ443" s="417"/>
      <c r="BA443" s="419"/>
      <c r="BB443" s="420" t="str">
        <f t="shared" si="431"/>
        <v xml:space="preserve"> </v>
      </c>
      <c r="BC443" s="421" t="str">
        <f t="shared" si="432"/>
        <v xml:space="preserve"> </v>
      </c>
      <c r="BD443" s="422" t="str">
        <f t="shared" si="433"/>
        <v xml:space="preserve"> </v>
      </c>
      <c r="BE443" s="176"/>
      <c r="BF443" s="417"/>
      <c r="BG443" s="419"/>
      <c r="BH443" s="178"/>
      <c r="BI443" s="417"/>
      <c r="BJ443" s="419"/>
      <c r="BK443" s="178"/>
      <c r="BL443" s="417"/>
      <c r="BM443" s="419"/>
      <c r="BN443" s="426" t="str">
        <f t="shared" si="351"/>
        <v/>
      </c>
      <c r="BO443" s="427" t="str">
        <f t="shared" si="352"/>
        <v/>
      </c>
      <c r="BP443" s="428" t="str">
        <f t="shared" si="353"/>
        <v/>
      </c>
      <c r="BQ443" s="178"/>
      <c r="BR443" s="417"/>
      <c r="BS443" s="419"/>
      <c r="BT443" s="198">
        <v>1112</v>
      </c>
      <c r="BU443" s="177">
        <v>984</v>
      </c>
      <c r="BV443" s="177">
        <v>1034</v>
      </c>
      <c r="BW443" s="417">
        <v>1564</v>
      </c>
      <c r="BX443" s="417">
        <v>1461</v>
      </c>
      <c r="BY443" s="419">
        <v>1560</v>
      </c>
      <c r="BZ443" s="177">
        <v>445</v>
      </c>
      <c r="CA443" s="177">
        <v>575</v>
      </c>
      <c r="CB443" s="177">
        <v>618</v>
      </c>
      <c r="CC443" s="177">
        <v>585</v>
      </c>
      <c r="CD443" s="177">
        <v>626</v>
      </c>
      <c r="CE443" s="177">
        <v>736</v>
      </c>
      <c r="CF443" s="417">
        <v>743</v>
      </c>
      <c r="CG443" s="419">
        <v>754</v>
      </c>
      <c r="CH443" s="178"/>
      <c r="CI443" s="177"/>
      <c r="CJ443" s="177"/>
      <c r="CK443" s="177"/>
      <c r="CL443" s="177"/>
      <c r="CM443" s="177"/>
      <c r="CN443" s="417"/>
      <c r="CO443" s="419"/>
      <c r="CP443" s="421">
        <f t="shared" si="417"/>
        <v>445</v>
      </c>
      <c r="CQ443" s="421">
        <f t="shared" si="418"/>
        <v>575</v>
      </c>
      <c r="CR443" s="421">
        <f t="shared" si="434"/>
        <v>618</v>
      </c>
      <c r="CS443" s="421">
        <f t="shared" si="435"/>
        <v>585</v>
      </c>
      <c r="CT443" s="421">
        <f t="shared" si="436"/>
        <v>626</v>
      </c>
      <c r="CU443" s="421">
        <f t="shared" si="437"/>
        <v>736</v>
      </c>
      <c r="CV443" s="421">
        <f t="shared" si="438"/>
        <v>743</v>
      </c>
      <c r="CW443" s="429">
        <f t="shared" si="439"/>
        <v>754</v>
      </c>
      <c r="CX443" s="449">
        <v>377</v>
      </c>
      <c r="CY443" s="417">
        <v>387</v>
      </c>
      <c r="CZ443" s="419">
        <v>436</v>
      </c>
      <c r="DA443" s="432">
        <v>27</v>
      </c>
      <c r="DB443" s="417">
        <v>46</v>
      </c>
      <c r="DC443" s="419">
        <v>25</v>
      </c>
      <c r="DD443" s="430">
        <f t="shared" si="440"/>
        <v>332</v>
      </c>
      <c r="DE443" s="431">
        <f t="shared" si="441"/>
        <v>310</v>
      </c>
      <c r="DF443" s="428">
        <f t="shared" si="442"/>
        <v>293</v>
      </c>
      <c r="DG443" s="450">
        <v>63</v>
      </c>
      <c r="DH443" s="417">
        <v>69</v>
      </c>
      <c r="DI443" s="419">
        <v>86</v>
      </c>
      <c r="DJ443" s="432">
        <v>103</v>
      </c>
      <c r="DK443" s="417">
        <v>107</v>
      </c>
      <c r="DL443" s="419">
        <v>142</v>
      </c>
      <c r="DM443" s="432">
        <v>59</v>
      </c>
      <c r="DN443" s="417">
        <v>62</v>
      </c>
      <c r="DO443" s="419">
        <v>64</v>
      </c>
      <c r="DP443" s="430">
        <f t="shared" si="354"/>
        <v>360</v>
      </c>
      <c r="DQ443" s="431">
        <f t="shared" si="355"/>
        <v>388</v>
      </c>
      <c r="DR443" s="428">
        <f t="shared" si="356"/>
        <v>444</v>
      </c>
      <c r="DS443" s="432">
        <v>99</v>
      </c>
      <c r="DT443" s="417">
        <v>149</v>
      </c>
      <c r="DU443" s="197">
        <v>149</v>
      </c>
      <c r="DV443" s="403"/>
      <c r="DW443" s="669" t="b">
        <f t="shared" si="401"/>
        <v>0</v>
      </c>
      <c r="DX443" s="663" t="b">
        <f t="shared" si="402"/>
        <v>0</v>
      </c>
      <c r="DY443" s="666" t="b">
        <f t="shared" si="403"/>
        <v>1</v>
      </c>
      <c r="DZ443" s="663" t="b">
        <f t="shared" si="404"/>
        <v>0</v>
      </c>
      <c r="EA443" s="663" t="b">
        <f t="shared" si="405"/>
        <v>0</v>
      </c>
      <c r="EB443" s="666" t="b">
        <f t="shared" si="406"/>
        <v>1</v>
      </c>
      <c r="EC443" s="663" t="b">
        <f t="shared" si="407"/>
        <v>0</v>
      </c>
      <c r="ED443" s="663" t="b">
        <f t="shared" si="357"/>
        <v>0</v>
      </c>
      <c r="EE443" s="666" t="b">
        <f t="shared" si="408"/>
        <v>1</v>
      </c>
      <c r="EF443" s="665" t="b">
        <f t="shared" si="409"/>
        <v>1</v>
      </c>
      <c r="EG443" s="663" t="b">
        <f t="shared" si="410"/>
        <v>1</v>
      </c>
      <c r="EH443" s="666" t="b">
        <f t="shared" si="411"/>
        <v>1</v>
      </c>
      <c r="EI443" s="663" t="b">
        <f t="shared" si="412"/>
        <v>1</v>
      </c>
      <c r="EJ443" s="663" t="b">
        <f t="shared" si="413"/>
        <v>1</v>
      </c>
      <c r="EK443" s="666" t="b">
        <f t="shared" si="414"/>
        <v>1</v>
      </c>
      <c r="EL443" s="663" t="b">
        <f t="shared" si="415"/>
        <v>1</v>
      </c>
      <c r="EM443" s="663" t="b">
        <f t="shared" si="358"/>
        <v>1</v>
      </c>
      <c r="EN443" s="666" t="b">
        <f t="shared" si="416"/>
        <v>1</v>
      </c>
      <c r="EO443" s="403"/>
    </row>
    <row r="444" spans="1:145">
      <c r="A444" s="552" t="s">
        <v>433</v>
      </c>
      <c r="B444" s="553" t="s">
        <v>181</v>
      </c>
      <c r="C444" s="554">
        <v>217989</v>
      </c>
      <c r="D444" s="554">
        <v>10</v>
      </c>
      <c r="E444" s="414"/>
      <c r="F444" s="416"/>
      <c r="G444" s="416"/>
      <c r="H444" s="416"/>
      <c r="I444" s="417"/>
      <c r="J444" s="417"/>
      <c r="K444" s="419"/>
      <c r="L444" s="414"/>
      <c r="M444" s="416"/>
      <c r="N444" s="416"/>
      <c r="O444" s="448"/>
      <c r="P444" s="448"/>
      <c r="Q444" s="416"/>
      <c r="R444" s="416"/>
      <c r="S444" s="416"/>
      <c r="T444" s="416"/>
      <c r="U444" s="416"/>
      <c r="V444" s="417"/>
      <c r="W444" s="419"/>
      <c r="X444" s="414"/>
      <c r="Y444" s="416"/>
      <c r="Z444" s="416"/>
      <c r="AA444" s="448"/>
      <c r="AB444" s="448"/>
      <c r="AC444" s="416"/>
      <c r="AD444" s="416"/>
      <c r="AE444" s="416"/>
      <c r="AF444" s="416"/>
      <c r="AG444" s="416"/>
      <c r="AH444" s="417"/>
      <c r="AI444" s="419"/>
      <c r="AJ444" s="420" t="str">
        <f t="shared" si="419"/>
        <v xml:space="preserve"> </v>
      </c>
      <c r="AK444" s="421" t="str">
        <f t="shared" si="420"/>
        <v xml:space="preserve"> </v>
      </c>
      <c r="AL444" s="421" t="str">
        <f t="shared" si="421"/>
        <v xml:space="preserve"> </v>
      </c>
      <c r="AM444" s="421" t="str">
        <f t="shared" si="422"/>
        <v xml:space="preserve"> </v>
      </c>
      <c r="AN444" s="421" t="str">
        <f t="shared" si="423"/>
        <v xml:space="preserve"> </v>
      </c>
      <c r="AO444" s="421" t="str">
        <f t="shared" si="424"/>
        <v xml:space="preserve"> </v>
      </c>
      <c r="AP444" s="421" t="str">
        <f t="shared" si="425"/>
        <v xml:space="preserve"> </v>
      </c>
      <c r="AQ444" s="421" t="str">
        <f t="shared" si="426"/>
        <v xml:space="preserve"> </v>
      </c>
      <c r="AR444" s="421" t="str">
        <f t="shared" si="427"/>
        <v xml:space="preserve"> </v>
      </c>
      <c r="AS444" s="421" t="str">
        <f t="shared" si="428"/>
        <v xml:space="preserve"> </v>
      </c>
      <c r="AT444" s="421" t="str">
        <f t="shared" si="429"/>
        <v xml:space="preserve"> </v>
      </c>
      <c r="AU444" s="422" t="str">
        <f t="shared" si="430"/>
        <v xml:space="preserve"> </v>
      </c>
      <c r="AV444" s="423"/>
      <c r="AW444" s="417"/>
      <c r="AX444" s="419"/>
      <c r="AY444" s="414"/>
      <c r="AZ444" s="417"/>
      <c r="BA444" s="419"/>
      <c r="BB444" s="420" t="str">
        <f t="shared" si="431"/>
        <v xml:space="preserve"> </v>
      </c>
      <c r="BC444" s="421" t="str">
        <f t="shared" si="432"/>
        <v xml:space="preserve"> </v>
      </c>
      <c r="BD444" s="422" t="str">
        <f t="shared" si="433"/>
        <v xml:space="preserve"> </v>
      </c>
      <c r="BE444" s="176"/>
      <c r="BF444" s="417"/>
      <c r="BG444" s="419"/>
      <c r="BH444" s="178"/>
      <c r="BI444" s="417"/>
      <c r="BJ444" s="419"/>
      <c r="BK444" s="178"/>
      <c r="BL444" s="417"/>
      <c r="BM444" s="419"/>
      <c r="BN444" s="426" t="str">
        <f t="shared" si="351"/>
        <v/>
      </c>
      <c r="BO444" s="427" t="str">
        <f t="shared" si="352"/>
        <v/>
      </c>
      <c r="BP444" s="428" t="str">
        <f t="shared" si="353"/>
        <v/>
      </c>
      <c r="BQ444" s="178"/>
      <c r="BR444" s="417"/>
      <c r="BS444" s="419"/>
      <c r="BT444" s="198">
        <v>529</v>
      </c>
      <c r="BU444" s="177">
        <v>424</v>
      </c>
      <c r="BV444" s="177">
        <v>633</v>
      </c>
      <c r="BW444" s="417">
        <v>685</v>
      </c>
      <c r="BX444" s="417">
        <v>863</v>
      </c>
      <c r="BY444" s="419">
        <v>780</v>
      </c>
      <c r="BZ444" s="201">
        <v>431</v>
      </c>
      <c r="CA444" s="177">
        <v>374</v>
      </c>
      <c r="CB444" s="177">
        <v>324</v>
      </c>
      <c r="CC444" s="177">
        <v>330</v>
      </c>
      <c r="CD444" s="177">
        <v>389</v>
      </c>
      <c r="CE444" s="177">
        <v>442</v>
      </c>
      <c r="CF444" s="417">
        <v>414</v>
      </c>
      <c r="CG444" s="419">
        <v>450</v>
      </c>
      <c r="CH444" s="178"/>
      <c r="CI444" s="177"/>
      <c r="CJ444" s="177"/>
      <c r="CK444" s="177"/>
      <c r="CL444" s="177"/>
      <c r="CM444" s="177"/>
      <c r="CN444" s="417"/>
      <c r="CO444" s="419"/>
      <c r="CP444" s="421">
        <f t="shared" si="417"/>
        <v>431</v>
      </c>
      <c r="CQ444" s="421">
        <f t="shared" si="418"/>
        <v>374</v>
      </c>
      <c r="CR444" s="421">
        <f t="shared" si="434"/>
        <v>324</v>
      </c>
      <c r="CS444" s="421">
        <f t="shared" si="435"/>
        <v>330</v>
      </c>
      <c r="CT444" s="421">
        <f t="shared" si="436"/>
        <v>389</v>
      </c>
      <c r="CU444" s="421">
        <f t="shared" si="437"/>
        <v>442</v>
      </c>
      <c r="CV444" s="421">
        <f t="shared" si="438"/>
        <v>414</v>
      </c>
      <c r="CW444" s="429">
        <f t="shared" si="439"/>
        <v>450</v>
      </c>
      <c r="CX444" s="449">
        <v>150</v>
      </c>
      <c r="CY444" s="417">
        <v>129</v>
      </c>
      <c r="CZ444" s="419">
        <v>153</v>
      </c>
      <c r="DA444" s="432">
        <v>22</v>
      </c>
      <c r="DB444" s="417">
        <v>25</v>
      </c>
      <c r="DC444" s="419">
        <v>26</v>
      </c>
      <c r="DD444" s="430">
        <f t="shared" si="440"/>
        <v>270</v>
      </c>
      <c r="DE444" s="431">
        <f t="shared" si="441"/>
        <v>260</v>
      </c>
      <c r="DF444" s="428">
        <f t="shared" si="442"/>
        <v>271</v>
      </c>
      <c r="DG444" s="450">
        <v>48</v>
      </c>
      <c r="DH444" s="417">
        <v>51</v>
      </c>
      <c r="DI444" s="419">
        <v>60</v>
      </c>
      <c r="DJ444" s="432">
        <v>29</v>
      </c>
      <c r="DK444" s="417">
        <v>19</v>
      </c>
      <c r="DL444" s="419">
        <v>39</v>
      </c>
      <c r="DM444" s="432">
        <v>30</v>
      </c>
      <c r="DN444" s="417">
        <v>43</v>
      </c>
      <c r="DO444" s="419">
        <v>35</v>
      </c>
      <c r="DP444" s="430">
        <f t="shared" si="354"/>
        <v>223</v>
      </c>
      <c r="DQ444" s="431">
        <f t="shared" si="355"/>
        <v>276</v>
      </c>
      <c r="DR444" s="428">
        <f t="shared" si="356"/>
        <v>308</v>
      </c>
      <c r="DS444" s="432">
        <v>79</v>
      </c>
      <c r="DT444" s="417">
        <v>86</v>
      </c>
      <c r="DU444" s="197">
        <v>53</v>
      </c>
      <c r="DV444" s="403"/>
      <c r="DW444" s="669" t="b">
        <f t="shared" si="401"/>
        <v>0</v>
      </c>
      <c r="DX444" s="663" t="b">
        <f t="shared" si="402"/>
        <v>0</v>
      </c>
      <c r="DY444" s="666" t="b">
        <f t="shared" si="403"/>
        <v>1</v>
      </c>
      <c r="DZ444" s="663" t="b">
        <f t="shared" si="404"/>
        <v>0</v>
      </c>
      <c r="EA444" s="663" t="b">
        <f t="shared" si="405"/>
        <v>0</v>
      </c>
      <c r="EB444" s="666" t="b">
        <f t="shared" si="406"/>
        <v>1</v>
      </c>
      <c r="EC444" s="663" t="b">
        <f t="shared" si="407"/>
        <v>0</v>
      </c>
      <c r="ED444" s="663" t="b">
        <f t="shared" si="357"/>
        <v>0</v>
      </c>
      <c r="EE444" s="666" t="b">
        <f t="shared" si="408"/>
        <v>1</v>
      </c>
      <c r="EF444" s="665" t="b">
        <f t="shared" si="409"/>
        <v>1</v>
      </c>
      <c r="EG444" s="663" t="b">
        <f t="shared" si="410"/>
        <v>1</v>
      </c>
      <c r="EH444" s="666" t="b">
        <f t="shared" si="411"/>
        <v>1</v>
      </c>
      <c r="EI444" s="663" t="b">
        <f t="shared" si="412"/>
        <v>1</v>
      </c>
      <c r="EJ444" s="663" t="b">
        <f t="shared" si="413"/>
        <v>1</v>
      </c>
      <c r="EK444" s="666" t="b">
        <f t="shared" si="414"/>
        <v>1</v>
      </c>
      <c r="EL444" s="663" t="b">
        <f t="shared" si="415"/>
        <v>1</v>
      </c>
      <c r="EM444" s="663" t="b">
        <f t="shared" si="358"/>
        <v>1</v>
      </c>
      <c r="EN444" s="666" t="b">
        <f t="shared" si="416"/>
        <v>1</v>
      </c>
      <c r="EO444" s="403"/>
    </row>
    <row r="445" spans="1:145">
      <c r="A445" s="552" t="s">
        <v>433</v>
      </c>
      <c r="B445" s="553" t="s">
        <v>182</v>
      </c>
      <c r="C445" s="554">
        <v>217837</v>
      </c>
      <c r="D445" s="554">
        <v>10</v>
      </c>
      <c r="E445" s="414"/>
      <c r="F445" s="416"/>
      <c r="G445" s="416"/>
      <c r="H445" s="416"/>
      <c r="I445" s="417"/>
      <c r="J445" s="417"/>
      <c r="K445" s="419"/>
      <c r="L445" s="414"/>
      <c r="M445" s="416"/>
      <c r="N445" s="416"/>
      <c r="O445" s="448"/>
      <c r="P445" s="448"/>
      <c r="Q445" s="416"/>
      <c r="R445" s="416"/>
      <c r="S445" s="416"/>
      <c r="T445" s="416"/>
      <c r="U445" s="416"/>
      <c r="V445" s="417"/>
      <c r="W445" s="419"/>
      <c r="X445" s="414"/>
      <c r="Y445" s="416"/>
      <c r="Z445" s="416"/>
      <c r="AA445" s="448"/>
      <c r="AB445" s="448"/>
      <c r="AC445" s="416"/>
      <c r="AD445" s="416"/>
      <c r="AE445" s="416"/>
      <c r="AF445" s="416"/>
      <c r="AG445" s="416"/>
      <c r="AH445" s="417"/>
      <c r="AI445" s="419"/>
      <c r="AJ445" s="420" t="str">
        <f t="shared" si="419"/>
        <v xml:space="preserve"> </v>
      </c>
      <c r="AK445" s="421" t="str">
        <f t="shared" si="420"/>
        <v xml:space="preserve"> </v>
      </c>
      <c r="AL445" s="421" t="str">
        <f t="shared" si="421"/>
        <v xml:space="preserve"> </v>
      </c>
      <c r="AM445" s="421" t="str">
        <f t="shared" si="422"/>
        <v xml:space="preserve"> </v>
      </c>
      <c r="AN445" s="421" t="str">
        <f t="shared" si="423"/>
        <v xml:space="preserve"> </v>
      </c>
      <c r="AO445" s="421" t="str">
        <f t="shared" si="424"/>
        <v xml:space="preserve"> </v>
      </c>
      <c r="AP445" s="421" t="str">
        <f t="shared" si="425"/>
        <v xml:space="preserve"> </v>
      </c>
      <c r="AQ445" s="421" t="str">
        <f t="shared" si="426"/>
        <v xml:space="preserve"> </v>
      </c>
      <c r="AR445" s="421" t="str">
        <f t="shared" si="427"/>
        <v xml:space="preserve"> </v>
      </c>
      <c r="AS445" s="421" t="str">
        <f t="shared" si="428"/>
        <v xml:space="preserve"> </v>
      </c>
      <c r="AT445" s="421" t="str">
        <f t="shared" si="429"/>
        <v xml:space="preserve"> </v>
      </c>
      <c r="AU445" s="422" t="str">
        <f t="shared" si="430"/>
        <v xml:space="preserve"> </v>
      </c>
      <c r="AV445" s="423"/>
      <c r="AW445" s="417"/>
      <c r="AX445" s="419"/>
      <c r="AY445" s="414"/>
      <c r="AZ445" s="417"/>
      <c r="BA445" s="419"/>
      <c r="BB445" s="420" t="str">
        <f t="shared" si="431"/>
        <v xml:space="preserve"> </v>
      </c>
      <c r="BC445" s="421" t="str">
        <f t="shared" si="432"/>
        <v xml:space="preserve"> </v>
      </c>
      <c r="BD445" s="422" t="str">
        <f t="shared" si="433"/>
        <v xml:space="preserve"> </v>
      </c>
      <c r="BE445" s="176"/>
      <c r="BF445" s="417"/>
      <c r="BG445" s="419"/>
      <c r="BH445" s="178"/>
      <c r="BI445" s="417"/>
      <c r="BJ445" s="419"/>
      <c r="BK445" s="178"/>
      <c r="BL445" s="417"/>
      <c r="BM445" s="419"/>
      <c r="BN445" s="426" t="str">
        <f t="shared" si="351"/>
        <v/>
      </c>
      <c r="BO445" s="427" t="str">
        <f t="shared" si="352"/>
        <v/>
      </c>
      <c r="BP445" s="428" t="str">
        <f t="shared" si="353"/>
        <v/>
      </c>
      <c r="BQ445" s="178"/>
      <c r="BR445" s="417"/>
      <c r="BS445" s="419"/>
      <c r="BT445" s="198">
        <v>342</v>
      </c>
      <c r="BU445" s="177">
        <v>316</v>
      </c>
      <c r="BV445" s="177">
        <v>343</v>
      </c>
      <c r="BW445" s="417">
        <v>296</v>
      </c>
      <c r="BX445" s="417">
        <v>319</v>
      </c>
      <c r="BY445" s="419">
        <v>335</v>
      </c>
      <c r="BZ445" s="177">
        <v>117</v>
      </c>
      <c r="CA445" s="177">
        <v>185</v>
      </c>
      <c r="CB445" s="177">
        <v>225</v>
      </c>
      <c r="CC445" s="177">
        <v>189</v>
      </c>
      <c r="CD445" s="177">
        <v>198</v>
      </c>
      <c r="CE445" s="177">
        <v>164</v>
      </c>
      <c r="CF445" s="417">
        <v>160</v>
      </c>
      <c r="CG445" s="419">
        <v>177</v>
      </c>
      <c r="CH445" s="178"/>
      <c r="CI445" s="177"/>
      <c r="CJ445" s="177"/>
      <c r="CK445" s="177"/>
      <c r="CL445" s="177"/>
      <c r="CM445" s="177"/>
      <c r="CN445" s="417"/>
      <c r="CO445" s="419"/>
      <c r="CP445" s="421">
        <f t="shared" si="417"/>
        <v>117</v>
      </c>
      <c r="CQ445" s="421">
        <f t="shared" si="418"/>
        <v>185</v>
      </c>
      <c r="CR445" s="421">
        <f t="shared" si="434"/>
        <v>225</v>
      </c>
      <c r="CS445" s="421">
        <f t="shared" si="435"/>
        <v>189</v>
      </c>
      <c r="CT445" s="421">
        <f t="shared" si="436"/>
        <v>198</v>
      </c>
      <c r="CU445" s="421">
        <f t="shared" si="437"/>
        <v>164</v>
      </c>
      <c r="CV445" s="421">
        <f t="shared" si="438"/>
        <v>160</v>
      </c>
      <c r="CW445" s="429">
        <f t="shared" si="439"/>
        <v>177</v>
      </c>
      <c r="CX445" s="449">
        <v>88</v>
      </c>
      <c r="CY445" s="417">
        <v>80</v>
      </c>
      <c r="CZ445" s="419">
        <v>89</v>
      </c>
      <c r="DA445" s="432">
        <v>7</v>
      </c>
      <c r="DB445" s="417">
        <v>8</v>
      </c>
      <c r="DC445" s="419">
        <v>5</v>
      </c>
      <c r="DD445" s="430">
        <f t="shared" si="440"/>
        <v>69</v>
      </c>
      <c r="DE445" s="431">
        <f t="shared" si="441"/>
        <v>72</v>
      </c>
      <c r="DF445" s="428">
        <f t="shared" si="442"/>
        <v>83</v>
      </c>
      <c r="DG445" s="450">
        <v>23</v>
      </c>
      <c r="DH445" s="417">
        <v>38</v>
      </c>
      <c r="DI445" s="419">
        <v>34</v>
      </c>
      <c r="DJ445" s="432">
        <v>29</v>
      </c>
      <c r="DK445" s="417">
        <v>31</v>
      </c>
      <c r="DL445" s="419">
        <v>27</v>
      </c>
      <c r="DM445" s="432">
        <v>11</v>
      </c>
      <c r="DN445" s="417">
        <v>13</v>
      </c>
      <c r="DO445" s="419">
        <v>10</v>
      </c>
      <c r="DP445" s="430">
        <f t="shared" si="354"/>
        <v>126</v>
      </c>
      <c r="DQ445" s="431">
        <f t="shared" si="355"/>
        <v>116</v>
      </c>
      <c r="DR445" s="428">
        <f t="shared" si="356"/>
        <v>93</v>
      </c>
      <c r="DS445" s="432">
        <v>45</v>
      </c>
      <c r="DT445" s="417">
        <v>41</v>
      </c>
      <c r="DU445" s="197">
        <v>47</v>
      </c>
      <c r="DV445" s="403"/>
      <c r="DW445" s="669" t="b">
        <f t="shared" si="401"/>
        <v>0</v>
      </c>
      <c r="DX445" s="663" t="b">
        <f t="shared" si="402"/>
        <v>0</v>
      </c>
      <c r="DY445" s="666" t="b">
        <f t="shared" si="403"/>
        <v>1</v>
      </c>
      <c r="DZ445" s="663" t="b">
        <f t="shared" si="404"/>
        <v>0</v>
      </c>
      <c r="EA445" s="663" t="b">
        <f t="shared" si="405"/>
        <v>0</v>
      </c>
      <c r="EB445" s="666" t="b">
        <f t="shared" si="406"/>
        <v>1</v>
      </c>
      <c r="EC445" s="663" t="b">
        <f t="shared" si="407"/>
        <v>0</v>
      </c>
      <c r="ED445" s="663" t="b">
        <f t="shared" si="357"/>
        <v>0</v>
      </c>
      <c r="EE445" s="666" t="b">
        <f t="shared" si="408"/>
        <v>1</v>
      </c>
      <c r="EF445" s="665" t="b">
        <f t="shared" si="409"/>
        <v>1</v>
      </c>
      <c r="EG445" s="663" t="b">
        <f t="shared" si="410"/>
        <v>1</v>
      </c>
      <c r="EH445" s="666" t="b">
        <f t="shared" si="411"/>
        <v>1</v>
      </c>
      <c r="EI445" s="663" t="b">
        <f t="shared" si="412"/>
        <v>1</v>
      </c>
      <c r="EJ445" s="663" t="b">
        <f t="shared" si="413"/>
        <v>1</v>
      </c>
      <c r="EK445" s="666" t="b">
        <f t="shared" si="414"/>
        <v>1</v>
      </c>
      <c r="EL445" s="663" t="b">
        <f t="shared" si="415"/>
        <v>1</v>
      </c>
      <c r="EM445" s="663" t="b">
        <f t="shared" si="358"/>
        <v>1</v>
      </c>
      <c r="EN445" s="666" t="b">
        <f t="shared" si="416"/>
        <v>1</v>
      </c>
      <c r="EO445" s="403"/>
    </row>
    <row r="446" spans="1:145">
      <c r="A446" s="552" t="s">
        <v>433</v>
      </c>
      <c r="B446" s="553" t="s">
        <v>183</v>
      </c>
      <c r="C446" s="554">
        <v>217712</v>
      </c>
      <c r="D446" s="554">
        <v>10</v>
      </c>
      <c r="E446" s="414"/>
      <c r="F446" s="416"/>
      <c r="G446" s="416"/>
      <c r="H446" s="416"/>
      <c r="I446" s="417"/>
      <c r="J446" s="417"/>
      <c r="K446" s="419"/>
      <c r="L446" s="414"/>
      <c r="M446" s="416"/>
      <c r="N446" s="416"/>
      <c r="O446" s="448"/>
      <c r="P446" s="448"/>
      <c r="Q446" s="416"/>
      <c r="R446" s="416"/>
      <c r="S446" s="416"/>
      <c r="T446" s="416"/>
      <c r="U446" s="416"/>
      <c r="V446" s="417"/>
      <c r="W446" s="419"/>
      <c r="X446" s="414"/>
      <c r="Y446" s="416"/>
      <c r="Z446" s="416"/>
      <c r="AA446" s="448"/>
      <c r="AB446" s="448"/>
      <c r="AC446" s="416"/>
      <c r="AD446" s="416"/>
      <c r="AE446" s="416"/>
      <c r="AF446" s="416"/>
      <c r="AG446" s="416"/>
      <c r="AH446" s="417"/>
      <c r="AI446" s="419"/>
      <c r="AJ446" s="420" t="str">
        <f t="shared" si="419"/>
        <v xml:space="preserve"> </v>
      </c>
      <c r="AK446" s="421" t="str">
        <f t="shared" si="420"/>
        <v xml:space="preserve"> </v>
      </c>
      <c r="AL446" s="421" t="str">
        <f t="shared" si="421"/>
        <v xml:space="preserve"> </v>
      </c>
      <c r="AM446" s="421" t="str">
        <f t="shared" si="422"/>
        <v xml:space="preserve"> </v>
      </c>
      <c r="AN446" s="421" t="str">
        <f t="shared" si="423"/>
        <v xml:space="preserve"> </v>
      </c>
      <c r="AO446" s="421" t="str">
        <f t="shared" si="424"/>
        <v xml:space="preserve"> </v>
      </c>
      <c r="AP446" s="421" t="str">
        <f t="shared" si="425"/>
        <v xml:space="preserve"> </v>
      </c>
      <c r="AQ446" s="421" t="str">
        <f t="shared" si="426"/>
        <v xml:space="preserve"> </v>
      </c>
      <c r="AR446" s="421" t="str">
        <f t="shared" si="427"/>
        <v xml:space="preserve"> </v>
      </c>
      <c r="AS446" s="421" t="str">
        <f t="shared" si="428"/>
        <v xml:space="preserve"> </v>
      </c>
      <c r="AT446" s="421" t="str">
        <f t="shared" si="429"/>
        <v xml:space="preserve"> </v>
      </c>
      <c r="AU446" s="422" t="str">
        <f t="shared" si="430"/>
        <v xml:space="preserve"> </v>
      </c>
      <c r="AV446" s="423"/>
      <c r="AW446" s="417"/>
      <c r="AX446" s="419"/>
      <c r="AY446" s="414"/>
      <c r="AZ446" s="417"/>
      <c r="BA446" s="419"/>
      <c r="BB446" s="420" t="str">
        <f t="shared" si="431"/>
        <v xml:space="preserve"> </v>
      </c>
      <c r="BC446" s="421" t="str">
        <f t="shared" si="432"/>
        <v xml:space="preserve"> </v>
      </c>
      <c r="BD446" s="422" t="str">
        <f t="shared" si="433"/>
        <v xml:space="preserve"> </v>
      </c>
      <c r="BE446" s="176"/>
      <c r="BF446" s="417"/>
      <c r="BG446" s="419"/>
      <c r="BH446" s="178"/>
      <c r="BI446" s="417"/>
      <c r="BJ446" s="419"/>
      <c r="BK446" s="178"/>
      <c r="BL446" s="417"/>
      <c r="BM446" s="419"/>
      <c r="BN446" s="426" t="str">
        <f t="shared" si="351"/>
        <v/>
      </c>
      <c r="BO446" s="427" t="str">
        <f t="shared" si="352"/>
        <v/>
      </c>
      <c r="BP446" s="428" t="str">
        <f t="shared" si="353"/>
        <v/>
      </c>
      <c r="BQ446" s="178"/>
      <c r="BR446" s="417"/>
      <c r="BS446" s="419"/>
      <c r="BT446" s="198">
        <v>497</v>
      </c>
      <c r="BU446" s="177">
        <v>416</v>
      </c>
      <c r="BV446" s="177">
        <v>491</v>
      </c>
      <c r="BW446" s="417">
        <v>670</v>
      </c>
      <c r="BX446" s="417">
        <v>704</v>
      </c>
      <c r="BY446" s="419">
        <v>756</v>
      </c>
      <c r="BZ446" s="201">
        <v>108</v>
      </c>
      <c r="CA446" s="177">
        <v>176</v>
      </c>
      <c r="CB446" s="177">
        <v>188</v>
      </c>
      <c r="CC446" s="177">
        <v>157</v>
      </c>
      <c r="CD446" s="177">
        <v>138</v>
      </c>
      <c r="CE446" s="177">
        <v>179</v>
      </c>
      <c r="CF446" s="417">
        <v>165</v>
      </c>
      <c r="CG446" s="419">
        <v>186</v>
      </c>
      <c r="CH446" s="178"/>
      <c r="CI446" s="177"/>
      <c r="CJ446" s="177"/>
      <c r="CK446" s="177"/>
      <c r="CL446" s="177"/>
      <c r="CM446" s="177"/>
      <c r="CN446" s="417"/>
      <c r="CO446" s="419"/>
      <c r="CP446" s="421">
        <f t="shared" si="417"/>
        <v>108</v>
      </c>
      <c r="CQ446" s="421">
        <f t="shared" si="418"/>
        <v>176</v>
      </c>
      <c r="CR446" s="421">
        <f t="shared" si="434"/>
        <v>188</v>
      </c>
      <c r="CS446" s="421">
        <f t="shared" si="435"/>
        <v>157</v>
      </c>
      <c r="CT446" s="421">
        <f t="shared" si="436"/>
        <v>138</v>
      </c>
      <c r="CU446" s="421">
        <f t="shared" si="437"/>
        <v>179</v>
      </c>
      <c r="CV446" s="421">
        <f t="shared" si="438"/>
        <v>165</v>
      </c>
      <c r="CW446" s="429">
        <f t="shared" si="439"/>
        <v>186</v>
      </c>
      <c r="CX446" s="449">
        <v>93</v>
      </c>
      <c r="CY446" s="417">
        <v>83</v>
      </c>
      <c r="CZ446" s="419">
        <v>105</v>
      </c>
      <c r="DA446" s="432">
        <v>2</v>
      </c>
      <c r="DB446" s="417">
        <v>7</v>
      </c>
      <c r="DC446" s="419">
        <v>12</v>
      </c>
      <c r="DD446" s="430">
        <f t="shared" si="440"/>
        <v>84</v>
      </c>
      <c r="DE446" s="431">
        <f t="shared" si="441"/>
        <v>75</v>
      </c>
      <c r="DF446" s="428">
        <f t="shared" si="442"/>
        <v>69</v>
      </c>
      <c r="DG446" s="450">
        <v>14</v>
      </c>
      <c r="DH446" s="417">
        <v>10</v>
      </c>
      <c r="DI446" s="419">
        <v>14</v>
      </c>
      <c r="DJ446" s="432">
        <v>18</v>
      </c>
      <c r="DK446" s="417">
        <v>26</v>
      </c>
      <c r="DL446" s="419">
        <v>39</v>
      </c>
      <c r="DM446" s="432">
        <v>11</v>
      </c>
      <c r="DN446" s="417">
        <v>8</v>
      </c>
      <c r="DO446" s="419">
        <v>5</v>
      </c>
      <c r="DP446" s="430">
        <f t="shared" si="354"/>
        <v>114</v>
      </c>
      <c r="DQ446" s="431">
        <f t="shared" si="355"/>
        <v>94</v>
      </c>
      <c r="DR446" s="428">
        <f t="shared" si="356"/>
        <v>121</v>
      </c>
      <c r="DS446" s="432">
        <v>37</v>
      </c>
      <c r="DT446" s="417">
        <v>47</v>
      </c>
      <c r="DU446" s="197">
        <v>47</v>
      </c>
      <c r="DV446" s="403"/>
      <c r="DW446" s="669" t="b">
        <f t="shared" si="401"/>
        <v>0</v>
      </c>
      <c r="DX446" s="663" t="b">
        <f t="shared" si="402"/>
        <v>0</v>
      </c>
      <c r="DY446" s="666" t="b">
        <f t="shared" si="403"/>
        <v>1</v>
      </c>
      <c r="DZ446" s="663" t="b">
        <f t="shared" si="404"/>
        <v>0</v>
      </c>
      <c r="EA446" s="663" t="b">
        <f t="shared" si="405"/>
        <v>0</v>
      </c>
      <c r="EB446" s="666" t="b">
        <f t="shared" si="406"/>
        <v>1</v>
      </c>
      <c r="EC446" s="663" t="b">
        <f t="shared" si="407"/>
        <v>0</v>
      </c>
      <c r="ED446" s="663" t="b">
        <f t="shared" si="357"/>
        <v>0</v>
      </c>
      <c r="EE446" s="666" t="b">
        <f t="shared" si="408"/>
        <v>1</v>
      </c>
      <c r="EF446" s="665" t="b">
        <f t="shared" si="409"/>
        <v>1</v>
      </c>
      <c r="EG446" s="663" t="b">
        <f t="shared" si="410"/>
        <v>1</v>
      </c>
      <c r="EH446" s="666" t="b">
        <f t="shared" si="411"/>
        <v>1</v>
      </c>
      <c r="EI446" s="663" t="b">
        <f t="shared" si="412"/>
        <v>1</v>
      </c>
      <c r="EJ446" s="663" t="b">
        <f t="shared" si="413"/>
        <v>1</v>
      </c>
      <c r="EK446" s="666" t="b">
        <f t="shared" si="414"/>
        <v>1</v>
      </c>
      <c r="EL446" s="663" t="b">
        <f t="shared" si="415"/>
        <v>1</v>
      </c>
      <c r="EM446" s="663" t="b">
        <f t="shared" si="358"/>
        <v>1</v>
      </c>
      <c r="EN446" s="666" t="b">
        <f t="shared" si="416"/>
        <v>1</v>
      </c>
      <c r="EO446" s="403"/>
    </row>
    <row r="447" spans="1:145">
      <c r="A447" s="552" t="s">
        <v>433</v>
      </c>
      <c r="B447" s="511" t="s">
        <v>184</v>
      </c>
      <c r="C447" s="510">
        <v>218672</v>
      </c>
      <c r="D447" s="555">
        <v>10</v>
      </c>
      <c r="E447" s="414"/>
      <c r="F447" s="416"/>
      <c r="G447" s="416"/>
      <c r="H447" s="416"/>
      <c r="I447" s="417"/>
      <c r="J447" s="417"/>
      <c r="K447" s="419"/>
      <c r="L447" s="414"/>
      <c r="M447" s="416"/>
      <c r="N447" s="416"/>
      <c r="O447" s="448"/>
      <c r="P447" s="448"/>
      <c r="Q447" s="416"/>
      <c r="R447" s="416"/>
      <c r="S447" s="416"/>
      <c r="T447" s="416"/>
      <c r="U447" s="416"/>
      <c r="V447" s="417"/>
      <c r="W447" s="419"/>
      <c r="X447" s="414"/>
      <c r="Y447" s="416"/>
      <c r="Z447" s="416"/>
      <c r="AA447" s="448"/>
      <c r="AB447" s="448"/>
      <c r="AC447" s="416"/>
      <c r="AD447" s="416"/>
      <c r="AE447" s="416"/>
      <c r="AF447" s="416"/>
      <c r="AG447" s="416"/>
      <c r="AH447" s="417"/>
      <c r="AI447" s="419"/>
      <c r="AJ447" s="420" t="str">
        <f t="shared" si="419"/>
        <v xml:space="preserve"> </v>
      </c>
      <c r="AK447" s="421" t="str">
        <f t="shared" si="420"/>
        <v xml:space="preserve"> </v>
      </c>
      <c r="AL447" s="421" t="str">
        <f t="shared" si="421"/>
        <v xml:space="preserve"> </v>
      </c>
      <c r="AM447" s="421" t="str">
        <f t="shared" si="422"/>
        <v xml:space="preserve"> </v>
      </c>
      <c r="AN447" s="421" t="str">
        <f t="shared" si="423"/>
        <v xml:space="preserve"> </v>
      </c>
      <c r="AO447" s="421" t="str">
        <f t="shared" si="424"/>
        <v xml:space="preserve"> </v>
      </c>
      <c r="AP447" s="421" t="str">
        <f t="shared" si="425"/>
        <v xml:space="preserve"> </v>
      </c>
      <c r="AQ447" s="421" t="str">
        <f t="shared" si="426"/>
        <v xml:space="preserve"> </v>
      </c>
      <c r="AR447" s="421" t="str">
        <f t="shared" si="427"/>
        <v xml:space="preserve"> </v>
      </c>
      <c r="AS447" s="421" t="str">
        <f t="shared" si="428"/>
        <v xml:space="preserve"> </v>
      </c>
      <c r="AT447" s="421" t="str">
        <f t="shared" si="429"/>
        <v xml:space="preserve"> </v>
      </c>
      <c r="AU447" s="422" t="str">
        <f t="shared" si="430"/>
        <v xml:space="preserve"> </v>
      </c>
      <c r="AV447" s="423"/>
      <c r="AW447" s="417"/>
      <c r="AX447" s="419"/>
      <c r="AY447" s="414"/>
      <c r="AZ447" s="417"/>
      <c r="BA447" s="419"/>
      <c r="BB447" s="420" t="str">
        <f t="shared" si="431"/>
        <v xml:space="preserve"> </v>
      </c>
      <c r="BC447" s="421" t="str">
        <f t="shared" si="432"/>
        <v xml:space="preserve"> </v>
      </c>
      <c r="BD447" s="422" t="str">
        <f t="shared" si="433"/>
        <v xml:space="preserve"> </v>
      </c>
      <c r="BE447" s="176"/>
      <c r="BF447" s="417"/>
      <c r="BG447" s="419"/>
      <c r="BH447" s="178"/>
      <c r="BI447" s="417"/>
      <c r="BJ447" s="419"/>
      <c r="BK447" s="178"/>
      <c r="BL447" s="417"/>
      <c r="BM447" s="419"/>
      <c r="BN447" s="426" t="str">
        <f t="shared" si="351"/>
        <v/>
      </c>
      <c r="BO447" s="427" t="str">
        <f t="shared" si="352"/>
        <v/>
      </c>
      <c r="BP447" s="428" t="str">
        <f t="shared" si="353"/>
        <v/>
      </c>
      <c r="BQ447" s="178"/>
      <c r="BR447" s="417"/>
      <c r="BS447" s="419"/>
      <c r="BT447" s="198">
        <v>254</v>
      </c>
      <c r="BU447" s="177">
        <v>312</v>
      </c>
      <c r="BV447" s="177">
        <v>327</v>
      </c>
      <c r="BW447" s="417">
        <v>357</v>
      </c>
      <c r="BX447" s="417">
        <v>445</v>
      </c>
      <c r="BY447" s="419">
        <v>448</v>
      </c>
      <c r="BZ447" s="177">
        <v>202</v>
      </c>
      <c r="CA447" s="177">
        <v>214</v>
      </c>
      <c r="CB447" s="177">
        <v>197</v>
      </c>
      <c r="CC447" s="177">
        <v>234</v>
      </c>
      <c r="CD447" s="177">
        <v>234</v>
      </c>
      <c r="CE447" s="177">
        <v>259</v>
      </c>
      <c r="CF447" s="417">
        <v>330</v>
      </c>
      <c r="CG447" s="419">
        <v>329</v>
      </c>
      <c r="CH447" s="178"/>
      <c r="CI447" s="177"/>
      <c r="CJ447" s="177"/>
      <c r="CK447" s="177"/>
      <c r="CL447" s="177"/>
      <c r="CM447" s="177"/>
      <c r="CN447" s="417"/>
      <c r="CO447" s="419"/>
      <c r="CP447" s="421">
        <f t="shared" si="417"/>
        <v>202</v>
      </c>
      <c r="CQ447" s="421">
        <f t="shared" si="418"/>
        <v>214</v>
      </c>
      <c r="CR447" s="421">
        <f t="shared" si="434"/>
        <v>197</v>
      </c>
      <c r="CS447" s="421">
        <f t="shared" si="435"/>
        <v>234</v>
      </c>
      <c r="CT447" s="421">
        <f t="shared" si="436"/>
        <v>234</v>
      </c>
      <c r="CU447" s="421">
        <f t="shared" si="437"/>
        <v>259</v>
      </c>
      <c r="CV447" s="421">
        <f t="shared" si="438"/>
        <v>330</v>
      </c>
      <c r="CW447" s="429">
        <f t="shared" si="439"/>
        <v>329</v>
      </c>
      <c r="CX447" s="449">
        <v>155</v>
      </c>
      <c r="CY447" s="417">
        <v>196</v>
      </c>
      <c r="CZ447" s="419">
        <v>180</v>
      </c>
      <c r="DA447" s="432">
        <v>45</v>
      </c>
      <c r="DB447" s="417">
        <v>47</v>
      </c>
      <c r="DC447" s="419">
        <v>58</v>
      </c>
      <c r="DD447" s="430">
        <f t="shared" si="440"/>
        <v>59</v>
      </c>
      <c r="DE447" s="431">
        <f t="shared" si="441"/>
        <v>87</v>
      </c>
      <c r="DF447" s="428">
        <f t="shared" si="442"/>
        <v>91</v>
      </c>
      <c r="DG447" s="450">
        <v>61</v>
      </c>
      <c r="DH447" s="417">
        <v>78</v>
      </c>
      <c r="DI447" s="419">
        <v>64</v>
      </c>
      <c r="DJ447" s="432">
        <v>19</v>
      </c>
      <c r="DK447" s="417">
        <v>13</v>
      </c>
      <c r="DL447" s="419">
        <v>30</v>
      </c>
      <c r="DM447" s="432">
        <v>70</v>
      </c>
      <c r="DN447" s="417">
        <v>70</v>
      </c>
      <c r="DO447" s="419">
        <v>85</v>
      </c>
      <c r="DP447" s="430">
        <f t="shared" si="354"/>
        <v>84</v>
      </c>
      <c r="DQ447" s="431">
        <f t="shared" si="355"/>
        <v>73</v>
      </c>
      <c r="DR447" s="428">
        <f t="shared" si="356"/>
        <v>80</v>
      </c>
      <c r="DS447" s="432">
        <v>70</v>
      </c>
      <c r="DT447" s="417">
        <v>71</v>
      </c>
      <c r="DU447" s="197">
        <v>74</v>
      </c>
      <c r="DV447" s="403"/>
      <c r="DW447" s="669" t="b">
        <f t="shared" si="401"/>
        <v>0</v>
      </c>
      <c r="DX447" s="663" t="b">
        <f t="shared" si="402"/>
        <v>0</v>
      </c>
      <c r="DY447" s="666" t="b">
        <f t="shared" si="403"/>
        <v>1</v>
      </c>
      <c r="DZ447" s="663" t="b">
        <f t="shared" si="404"/>
        <v>0</v>
      </c>
      <c r="EA447" s="663" t="b">
        <f t="shared" si="405"/>
        <v>0</v>
      </c>
      <c r="EB447" s="666" t="b">
        <f t="shared" si="406"/>
        <v>1</v>
      </c>
      <c r="EC447" s="663" t="b">
        <f t="shared" si="407"/>
        <v>0</v>
      </c>
      <c r="ED447" s="663" t="b">
        <f t="shared" si="357"/>
        <v>0</v>
      </c>
      <c r="EE447" s="666" t="b">
        <f t="shared" si="408"/>
        <v>1</v>
      </c>
      <c r="EF447" s="665" t="b">
        <f t="shared" si="409"/>
        <v>1</v>
      </c>
      <c r="EG447" s="663" t="b">
        <f t="shared" si="410"/>
        <v>1</v>
      </c>
      <c r="EH447" s="666" t="b">
        <f t="shared" si="411"/>
        <v>1</v>
      </c>
      <c r="EI447" s="663" t="b">
        <f t="shared" si="412"/>
        <v>1</v>
      </c>
      <c r="EJ447" s="663" t="b">
        <f t="shared" si="413"/>
        <v>1</v>
      </c>
      <c r="EK447" s="666" t="b">
        <f t="shared" si="414"/>
        <v>1</v>
      </c>
      <c r="EL447" s="663" t="b">
        <f t="shared" si="415"/>
        <v>1</v>
      </c>
      <c r="EM447" s="663" t="b">
        <f t="shared" si="358"/>
        <v>1</v>
      </c>
      <c r="EN447" s="666" t="b">
        <f t="shared" si="416"/>
        <v>1</v>
      </c>
      <c r="EO447" s="403"/>
    </row>
    <row r="448" spans="1:145">
      <c r="A448" s="552" t="s">
        <v>433</v>
      </c>
      <c r="B448" s="511" t="s">
        <v>185</v>
      </c>
      <c r="C448" s="510">
        <v>218681</v>
      </c>
      <c r="D448" s="555">
        <v>10</v>
      </c>
      <c r="E448" s="414"/>
      <c r="F448" s="416"/>
      <c r="G448" s="416"/>
      <c r="H448" s="416"/>
      <c r="I448" s="417"/>
      <c r="J448" s="417"/>
      <c r="K448" s="419"/>
      <c r="L448" s="414"/>
      <c r="M448" s="416"/>
      <c r="N448" s="416"/>
      <c r="O448" s="448"/>
      <c r="P448" s="448"/>
      <c r="Q448" s="416"/>
      <c r="R448" s="416"/>
      <c r="S448" s="416"/>
      <c r="T448" s="416"/>
      <c r="U448" s="416"/>
      <c r="V448" s="417"/>
      <c r="W448" s="419"/>
      <c r="X448" s="414"/>
      <c r="Y448" s="416"/>
      <c r="Z448" s="416"/>
      <c r="AA448" s="448"/>
      <c r="AB448" s="448"/>
      <c r="AC448" s="416"/>
      <c r="AD448" s="416"/>
      <c r="AE448" s="416"/>
      <c r="AF448" s="416"/>
      <c r="AG448" s="416"/>
      <c r="AH448" s="417"/>
      <c r="AI448" s="419"/>
      <c r="AJ448" s="420" t="str">
        <f t="shared" si="419"/>
        <v xml:space="preserve"> </v>
      </c>
      <c r="AK448" s="421" t="str">
        <f t="shared" si="420"/>
        <v xml:space="preserve"> </v>
      </c>
      <c r="AL448" s="421" t="str">
        <f t="shared" si="421"/>
        <v xml:space="preserve"> </v>
      </c>
      <c r="AM448" s="421" t="str">
        <f t="shared" si="422"/>
        <v xml:space="preserve"> </v>
      </c>
      <c r="AN448" s="421" t="str">
        <f t="shared" si="423"/>
        <v xml:space="preserve"> </v>
      </c>
      <c r="AO448" s="421" t="str">
        <f t="shared" si="424"/>
        <v xml:space="preserve"> </v>
      </c>
      <c r="AP448" s="421" t="str">
        <f t="shared" si="425"/>
        <v xml:space="preserve"> </v>
      </c>
      <c r="AQ448" s="421" t="str">
        <f t="shared" si="426"/>
        <v xml:space="preserve"> </v>
      </c>
      <c r="AR448" s="421" t="str">
        <f t="shared" si="427"/>
        <v xml:space="preserve"> </v>
      </c>
      <c r="AS448" s="421" t="str">
        <f t="shared" si="428"/>
        <v xml:space="preserve"> </v>
      </c>
      <c r="AT448" s="421" t="str">
        <f t="shared" si="429"/>
        <v xml:space="preserve"> </v>
      </c>
      <c r="AU448" s="422" t="str">
        <f t="shared" si="430"/>
        <v xml:space="preserve"> </v>
      </c>
      <c r="AV448" s="423"/>
      <c r="AW448" s="417"/>
      <c r="AX448" s="419"/>
      <c r="AY448" s="414"/>
      <c r="AZ448" s="417"/>
      <c r="BA448" s="419"/>
      <c r="BB448" s="420" t="str">
        <f t="shared" si="431"/>
        <v xml:space="preserve"> </v>
      </c>
      <c r="BC448" s="421" t="str">
        <f t="shared" si="432"/>
        <v xml:space="preserve"> </v>
      </c>
      <c r="BD448" s="422" t="str">
        <f t="shared" si="433"/>
        <v xml:space="preserve"> </v>
      </c>
      <c r="BE448" s="176"/>
      <c r="BF448" s="417"/>
      <c r="BG448" s="419"/>
      <c r="BH448" s="178"/>
      <c r="BI448" s="417"/>
      <c r="BJ448" s="419"/>
      <c r="BK448" s="178"/>
      <c r="BL448" s="417"/>
      <c r="BM448" s="419"/>
      <c r="BN448" s="426" t="str">
        <f t="shared" si="351"/>
        <v/>
      </c>
      <c r="BO448" s="427" t="str">
        <f t="shared" si="352"/>
        <v/>
      </c>
      <c r="BP448" s="428" t="str">
        <f t="shared" si="353"/>
        <v/>
      </c>
      <c r="BQ448" s="178"/>
      <c r="BR448" s="417"/>
      <c r="BS448" s="419"/>
      <c r="BT448" s="198">
        <v>224</v>
      </c>
      <c r="BU448" s="177">
        <v>196</v>
      </c>
      <c r="BV448" s="177">
        <v>236</v>
      </c>
      <c r="BW448" s="417">
        <v>288</v>
      </c>
      <c r="BX448" s="417">
        <v>336</v>
      </c>
      <c r="BY448" s="419">
        <v>358</v>
      </c>
      <c r="BZ448" s="177">
        <v>117</v>
      </c>
      <c r="CA448" s="177">
        <v>140</v>
      </c>
      <c r="CB448" s="177">
        <v>144</v>
      </c>
      <c r="CC448" s="177">
        <v>121</v>
      </c>
      <c r="CD448" s="177">
        <v>148</v>
      </c>
      <c r="CE448" s="177">
        <v>186</v>
      </c>
      <c r="CF448" s="417">
        <v>220</v>
      </c>
      <c r="CG448" s="419">
        <v>217</v>
      </c>
      <c r="CH448" s="178"/>
      <c r="CI448" s="177"/>
      <c r="CJ448" s="177"/>
      <c r="CK448" s="177"/>
      <c r="CL448" s="177"/>
      <c r="CM448" s="177"/>
      <c r="CN448" s="417"/>
      <c r="CO448" s="419"/>
      <c r="CP448" s="421">
        <f t="shared" si="417"/>
        <v>117</v>
      </c>
      <c r="CQ448" s="421">
        <f t="shared" si="418"/>
        <v>140</v>
      </c>
      <c r="CR448" s="421">
        <f t="shared" si="434"/>
        <v>144</v>
      </c>
      <c r="CS448" s="421">
        <f t="shared" si="435"/>
        <v>121</v>
      </c>
      <c r="CT448" s="421">
        <f t="shared" si="436"/>
        <v>148</v>
      </c>
      <c r="CU448" s="421">
        <f t="shared" si="437"/>
        <v>186</v>
      </c>
      <c r="CV448" s="421">
        <f t="shared" si="438"/>
        <v>220</v>
      </c>
      <c r="CW448" s="429">
        <f t="shared" si="439"/>
        <v>217</v>
      </c>
      <c r="CX448" s="449">
        <v>106</v>
      </c>
      <c r="CY448" s="417">
        <v>99</v>
      </c>
      <c r="CZ448" s="419">
        <v>110</v>
      </c>
      <c r="DA448" s="432">
        <v>33</v>
      </c>
      <c r="DB448" s="417">
        <v>35</v>
      </c>
      <c r="DC448" s="419">
        <v>27</v>
      </c>
      <c r="DD448" s="430">
        <f t="shared" si="440"/>
        <v>47</v>
      </c>
      <c r="DE448" s="431">
        <f t="shared" si="441"/>
        <v>86</v>
      </c>
      <c r="DF448" s="428">
        <f t="shared" si="442"/>
        <v>80</v>
      </c>
      <c r="DG448" s="450">
        <v>30</v>
      </c>
      <c r="DH448" s="417">
        <v>34</v>
      </c>
      <c r="DI448" s="419">
        <v>28</v>
      </c>
      <c r="DJ448" s="432">
        <v>7</v>
      </c>
      <c r="DK448" s="417">
        <v>9</v>
      </c>
      <c r="DL448" s="419">
        <v>14</v>
      </c>
      <c r="DM448" s="432">
        <v>28</v>
      </c>
      <c r="DN448" s="417">
        <v>39</v>
      </c>
      <c r="DO448" s="419">
        <v>106</v>
      </c>
      <c r="DP448" s="430">
        <f t="shared" si="354"/>
        <v>56</v>
      </c>
      <c r="DQ448" s="431">
        <f t="shared" si="355"/>
        <v>66</v>
      </c>
      <c r="DR448" s="428">
        <f t="shared" si="356"/>
        <v>38</v>
      </c>
      <c r="DS448" s="432">
        <v>38</v>
      </c>
      <c r="DT448" s="417">
        <v>35</v>
      </c>
      <c r="DU448" s="197">
        <v>27</v>
      </c>
      <c r="DV448" s="403"/>
      <c r="DW448" s="669" t="b">
        <f t="shared" si="401"/>
        <v>0</v>
      </c>
      <c r="DX448" s="663" t="b">
        <f t="shared" si="402"/>
        <v>0</v>
      </c>
      <c r="DY448" s="666" t="b">
        <f t="shared" si="403"/>
        <v>1</v>
      </c>
      <c r="DZ448" s="663" t="b">
        <f t="shared" si="404"/>
        <v>0</v>
      </c>
      <c r="EA448" s="663" t="b">
        <f t="shared" si="405"/>
        <v>0</v>
      </c>
      <c r="EB448" s="666" t="b">
        <f t="shared" si="406"/>
        <v>1</v>
      </c>
      <c r="EC448" s="663" t="b">
        <f t="shared" si="407"/>
        <v>0</v>
      </c>
      <c r="ED448" s="663" t="b">
        <f t="shared" si="357"/>
        <v>0</v>
      </c>
      <c r="EE448" s="666" t="b">
        <f t="shared" si="408"/>
        <v>1</v>
      </c>
      <c r="EF448" s="665" t="b">
        <f t="shared" si="409"/>
        <v>1</v>
      </c>
      <c r="EG448" s="663" t="b">
        <f t="shared" si="410"/>
        <v>1</v>
      </c>
      <c r="EH448" s="666" t="b">
        <f t="shared" si="411"/>
        <v>1</v>
      </c>
      <c r="EI448" s="663" t="b">
        <f t="shared" si="412"/>
        <v>1</v>
      </c>
      <c r="EJ448" s="663" t="b">
        <f t="shared" si="413"/>
        <v>1</v>
      </c>
      <c r="EK448" s="666" t="b">
        <f t="shared" si="414"/>
        <v>1</v>
      </c>
      <c r="EL448" s="663" t="b">
        <f t="shared" si="415"/>
        <v>1</v>
      </c>
      <c r="EM448" s="663" t="b">
        <f t="shared" si="358"/>
        <v>1</v>
      </c>
      <c r="EN448" s="666" t="b">
        <f t="shared" si="416"/>
        <v>1</v>
      </c>
      <c r="EO448" s="403"/>
    </row>
    <row r="449" spans="1:145">
      <c r="A449" s="552" t="s">
        <v>433</v>
      </c>
      <c r="B449" s="511" t="s">
        <v>186</v>
      </c>
      <c r="C449" s="510">
        <v>218690</v>
      </c>
      <c r="D449" s="555">
        <v>10</v>
      </c>
      <c r="E449" s="414"/>
      <c r="F449" s="416"/>
      <c r="G449" s="416"/>
      <c r="H449" s="416"/>
      <c r="I449" s="417"/>
      <c r="J449" s="417"/>
      <c r="K449" s="419"/>
      <c r="L449" s="414"/>
      <c r="M449" s="416"/>
      <c r="N449" s="416"/>
      <c r="O449" s="448"/>
      <c r="P449" s="448"/>
      <c r="Q449" s="416"/>
      <c r="R449" s="416"/>
      <c r="S449" s="416"/>
      <c r="T449" s="416"/>
      <c r="U449" s="416"/>
      <c r="V449" s="417"/>
      <c r="W449" s="419"/>
      <c r="X449" s="414"/>
      <c r="Y449" s="416"/>
      <c r="Z449" s="416"/>
      <c r="AA449" s="448"/>
      <c r="AB449" s="448"/>
      <c r="AC449" s="416"/>
      <c r="AD449" s="416"/>
      <c r="AE449" s="416"/>
      <c r="AF449" s="416"/>
      <c r="AG449" s="416"/>
      <c r="AH449" s="417"/>
      <c r="AI449" s="419"/>
      <c r="AJ449" s="420" t="str">
        <f t="shared" si="419"/>
        <v xml:space="preserve"> </v>
      </c>
      <c r="AK449" s="421" t="str">
        <f t="shared" si="420"/>
        <v xml:space="preserve"> </v>
      </c>
      <c r="AL449" s="421" t="str">
        <f t="shared" si="421"/>
        <v xml:space="preserve"> </v>
      </c>
      <c r="AM449" s="421" t="str">
        <f t="shared" si="422"/>
        <v xml:space="preserve"> </v>
      </c>
      <c r="AN449" s="421" t="str">
        <f t="shared" si="423"/>
        <v xml:space="preserve"> </v>
      </c>
      <c r="AO449" s="421" t="str">
        <f t="shared" si="424"/>
        <v xml:space="preserve"> </v>
      </c>
      <c r="AP449" s="421" t="str">
        <f t="shared" si="425"/>
        <v xml:space="preserve"> </v>
      </c>
      <c r="AQ449" s="421" t="str">
        <f t="shared" si="426"/>
        <v xml:space="preserve"> </v>
      </c>
      <c r="AR449" s="421" t="str">
        <f t="shared" si="427"/>
        <v xml:space="preserve"> </v>
      </c>
      <c r="AS449" s="421" t="str">
        <f t="shared" si="428"/>
        <v xml:space="preserve"> </v>
      </c>
      <c r="AT449" s="421" t="str">
        <f t="shared" si="429"/>
        <v xml:space="preserve"> </v>
      </c>
      <c r="AU449" s="422" t="str">
        <f t="shared" si="430"/>
        <v xml:space="preserve"> </v>
      </c>
      <c r="AV449" s="423"/>
      <c r="AW449" s="417"/>
      <c r="AX449" s="419"/>
      <c r="AY449" s="414"/>
      <c r="AZ449" s="417"/>
      <c r="BA449" s="419"/>
      <c r="BB449" s="420" t="str">
        <f t="shared" si="431"/>
        <v xml:space="preserve"> </v>
      </c>
      <c r="BC449" s="421" t="str">
        <f t="shared" si="432"/>
        <v xml:space="preserve"> </v>
      </c>
      <c r="BD449" s="422" t="str">
        <f t="shared" si="433"/>
        <v xml:space="preserve"> </v>
      </c>
      <c r="BE449" s="176"/>
      <c r="BF449" s="417"/>
      <c r="BG449" s="419"/>
      <c r="BH449" s="178"/>
      <c r="BI449" s="417"/>
      <c r="BJ449" s="419"/>
      <c r="BK449" s="178"/>
      <c r="BL449" s="417"/>
      <c r="BM449" s="419"/>
      <c r="BN449" s="426" t="str">
        <f t="shared" si="351"/>
        <v/>
      </c>
      <c r="BO449" s="427" t="str">
        <f t="shared" si="352"/>
        <v/>
      </c>
      <c r="BP449" s="428" t="str">
        <f t="shared" si="353"/>
        <v/>
      </c>
      <c r="BQ449" s="178"/>
      <c r="BR449" s="417"/>
      <c r="BS449" s="419"/>
      <c r="BT449" s="198">
        <v>290</v>
      </c>
      <c r="BU449" s="177">
        <v>336</v>
      </c>
      <c r="BV449" s="177">
        <v>309</v>
      </c>
      <c r="BW449" s="417">
        <v>339</v>
      </c>
      <c r="BX449" s="417">
        <v>384</v>
      </c>
      <c r="BY449" s="419">
        <v>357</v>
      </c>
      <c r="BZ449" s="177">
        <v>175</v>
      </c>
      <c r="CA449" s="177">
        <v>198</v>
      </c>
      <c r="CB449" s="177">
        <v>178</v>
      </c>
      <c r="CC449" s="177">
        <v>208</v>
      </c>
      <c r="CD449" s="177">
        <v>191</v>
      </c>
      <c r="CE449" s="177">
        <v>225</v>
      </c>
      <c r="CF449" s="417">
        <v>261</v>
      </c>
      <c r="CG449" s="419">
        <v>223</v>
      </c>
      <c r="CH449" s="178"/>
      <c r="CI449" s="177"/>
      <c r="CJ449" s="177"/>
      <c r="CK449" s="177"/>
      <c r="CL449" s="177"/>
      <c r="CM449" s="177"/>
      <c r="CN449" s="417"/>
      <c r="CO449" s="419"/>
      <c r="CP449" s="421">
        <f t="shared" si="417"/>
        <v>175</v>
      </c>
      <c r="CQ449" s="421">
        <f t="shared" si="418"/>
        <v>198</v>
      </c>
      <c r="CR449" s="421">
        <f t="shared" si="434"/>
        <v>178</v>
      </c>
      <c r="CS449" s="421">
        <f t="shared" si="435"/>
        <v>208</v>
      </c>
      <c r="CT449" s="421">
        <f t="shared" si="436"/>
        <v>191</v>
      </c>
      <c r="CU449" s="421">
        <f t="shared" si="437"/>
        <v>225</v>
      </c>
      <c r="CV449" s="421">
        <f t="shared" si="438"/>
        <v>261</v>
      </c>
      <c r="CW449" s="429">
        <f t="shared" si="439"/>
        <v>223</v>
      </c>
      <c r="CX449" s="449">
        <v>135</v>
      </c>
      <c r="CY449" s="417">
        <v>148</v>
      </c>
      <c r="CZ449" s="419">
        <v>119</v>
      </c>
      <c r="DA449" s="432">
        <v>40</v>
      </c>
      <c r="DB449" s="417">
        <v>60</v>
      </c>
      <c r="DC449" s="419">
        <v>45</v>
      </c>
      <c r="DD449" s="430">
        <f t="shared" si="440"/>
        <v>50</v>
      </c>
      <c r="DE449" s="431">
        <f t="shared" si="441"/>
        <v>53</v>
      </c>
      <c r="DF449" s="428">
        <f t="shared" si="442"/>
        <v>59</v>
      </c>
      <c r="DG449" s="450">
        <v>6</v>
      </c>
      <c r="DH449" s="417">
        <v>10</v>
      </c>
      <c r="DI449" s="419">
        <v>4</v>
      </c>
      <c r="DJ449" s="432">
        <v>17</v>
      </c>
      <c r="DK449" s="417">
        <v>19</v>
      </c>
      <c r="DL449" s="419">
        <v>29</v>
      </c>
      <c r="DM449" s="432">
        <v>107</v>
      </c>
      <c r="DN449" s="417">
        <v>76</v>
      </c>
      <c r="DO449" s="419">
        <v>122</v>
      </c>
      <c r="DP449" s="430">
        <f t="shared" si="354"/>
        <v>78</v>
      </c>
      <c r="DQ449" s="431">
        <f t="shared" si="355"/>
        <v>86</v>
      </c>
      <c r="DR449" s="428">
        <f t="shared" si="356"/>
        <v>70</v>
      </c>
      <c r="DS449" s="432">
        <v>23</v>
      </c>
      <c r="DT449" s="417">
        <v>22</v>
      </c>
      <c r="DU449" s="197">
        <v>16</v>
      </c>
      <c r="DV449" s="403"/>
      <c r="DW449" s="669" t="b">
        <f t="shared" si="401"/>
        <v>0</v>
      </c>
      <c r="DX449" s="663" t="b">
        <f t="shared" si="402"/>
        <v>0</v>
      </c>
      <c r="DY449" s="666" t="b">
        <f t="shared" si="403"/>
        <v>1</v>
      </c>
      <c r="DZ449" s="663" t="b">
        <f t="shared" si="404"/>
        <v>0</v>
      </c>
      <c r="EA449" s="663" t="b">
        <f t="shared" si="405"/>
        <v>0</v>
      </c>
      <c r="EB449" s="666" t="b">
        <f t="shared" si="406"/>
        <v>1</v>
      </c>
      <c r="EC449" s="663" t="b">
        <f t="shared" si="407"/>
        <v>0</v>
      </c>
      <c r="ED449" s="663" t="b">
        <f t="shared" si="357"/>
        <v>0</v>
      </c>
      <c r="EE449" s="666" t="b">
        <f t="shared" si="408"/>
        <v>1</v>
      </c>
      <c r="EF449" s="665" t="b">
        <f t="shared" si="409"/>
        <v>1</v>
      </c>
      <c r="EG449" s="663" t="b">
        <f t="shared" si="410"/>
        <v>1</v>
      </c>
      <c r="EH449" s="666" t="b">
        <f t="shared" si="411"/>
        <v>1</v>
      </c>
      <c r="EI449" s="663" t="b">
        <f t="shared" si="412"/>
        <v>1</v>
      </c>
      <c r="EJ449" s="663" t="b">
        <f t="shared" si="413"/>
        <v>1</v>
      </c>
      <c r="EK449" s="666" t="b">
        <f t="shared" si="414"/>
        <v>1</v>
      </c>
      <c r="EL449" s="663" t="b">
        <f t="shared" si="415"/>
        <v>1</v>
      </c>
      <c r="EM449" s="663" t="b">
        <f t="shared" si="358"/>
        <v>1</v>
      </c>
      <c r="EN449" s="666" t="b">
        <f t="shared" si="416"/>
        <v>1</v>
      </c>
      <c r="EO449" s="403"/>
    </row>
    <row r="450" spans="1:145">
      <c r="A450" s="552" t="s">
        <v>433</v>
      </c>
      <c r="B450" s="511" t="s">
        <v>187</v>
      </c>
      <c r="C450" s="510">
        <v>218706</v>
      </c>
      <c r="D450" s="555">
        <v>10</v>
      </c>
      <c r="E450" s="414"/>
      <c r="F450" s="416"/>
      <c r="G450" s="416"/>
      <c r="H450" s="416"/>
      <c r="I450" s="417"/>
      <c r="J450" s="417"/>
      <c r="K450" s="419"/>
      <c r="L450" s="414"/>
      <c r="M450" s="416"/>
      <c r="N450" s="416"/>
      <c r="O450" s="448"/>
      <c r="P450" s="448"/>
      <c r="Q450" s="416"/>
      <c r="R450" s="416"/>
      <c r="S450" s="416"/>
      <c r="T450" s="416"/>
      <c r="U450" s="416"/>
      <c r="V450" s="417"/>
      <c r="W450" s="419"/>
      <c r="X450" s="414"/>
      <c r="Y450" s="416"/>
      <c r="Z450" s="416"/>
      <c r="AA450" s="448"/>
      <c r="AB450" s="448"/>
      <c r="AC450" s="416"/>
      <c r="AD450" s="416"/>
      <c r="AE450" s="416"/>
      <c r="AF450" s="416"/>
      <c r="AG450" s="416"/>
      <c r="AH450" s="417"/>
      <c r="AI450" s="419"/>
      <c r="AJ450" s="420" t="str">
        <f t="shared" si="419"/>
        <v xml:space="preserve"> </v>
      </c>
      <c r="AK450" s="421" t="str">
        <f t="shared" si="420"/>
        <v xml:space="preserve"> </v>
      </c>
      <c r="AL450" s="421" t="str">
        <f t="shared" si="421"/>
        <v xml:space="preserve"> </v>
      </c>
      <c r="AM450" s="421" t="str">
        <f t="shared" si="422"/>
        <v xml:space="preserve"> </v>
      </c>
      <c r="AN450" s="421" t="str">
        <f t="shared" si="423"/>
        <v xml:space="preserve"> </v>
      </c>
      <c r="AO450" s="421" t="str">
        <f t="shared" si="424"/>
        <v xml:space="preserve"> </v>
      </c>
      <c r="AP450" s="421" t="str">
        <f t="shared" si="425"/>
        <v xml:space="preserve"> </v>
      </c>
      <c r="AQ450" s="421" t="str">
        <f t="shared" si="426"/>
        <v xml:space="preserve"> </v>
      </c>
      <c r="AR450" s="421" t="str">
        <f t="shared" si="427"/>
        <v xml:space="preserve"> </v>
      </c>
      <c r="AS450" s="421" t="str">
        <f t="shared" si="428"/>
        <v xml:space="preserve"> </v>
      </c>
      <c r="AT450" s="421" t="str">
        <f t="shared" si="429"/>
        <v xml:space="preserve"> </v>
      </c>
      <c r="AU450" s="422" t="str">
        <f t="shared" si="430"/>
        <v xml:space="preserve"> </v>
      </c>
      <c r="AV450" s="423"/>
      <c r="AW450" s="417"/>
      <c r="AX450" s="419"/>
      <c r="AY450" s="414"/>
      <c r="AZ450" s="417"/>
      <c r="BA450" s="419"/>
      <c r="BB450" s="420" t="str">
        <f t="shared" si="431"/>
        <v xml:space="preserve"> </v>
      </c>
      <c r="BC450" s="421" t="str">
        <f t="shared" si="432"/>
        <v xml:space="preserve"> </v>
      </c>
      <c r="BD450" s="422" t="str">
        <f t="shared" si="433"/>
        <v xml:space="preserve"> </v>
      </c>
      <c r="BE450" s="176"/>
      <c r="BF450" s="417"/>
      <c r="BG450" s="419"/>
      <c r="BH450" s="178"/>
      <c r="BI450" s="417"/>
      <c r="BJ450" s="419"/>
      <c r="BK450" s="178"/>
      <c r="BL450" s="417"/>
      <c r="BM450" s="419"/>
      <c r="BN450" s="426" t="str">
        <f t="shared" si="351"/>
        <v/>
      </c>
      <c r="BO450" s="427" t="str">
        <f t="shared" si="352"/>
        <v/>
      </c>
      <c r="BP450" s="428" t="str">
        <f t="shared" si="353"/>
        <v/>
      </c>
      <c r="BQ450" s="178"/>
      <c r="BR450" s="417"/>
      <c r="BS450" s="419"/>
      <c r="BT450" s="198">
        <v>81</v>
      </c>
      <c r="BU450" s="177">
        <v>103</v>
      </c>
      <c r="BV450" s="177">
        <v>86</v>
      </c>
      <c r="BW450" s="417">
        <v>108</v>
      </c>
      <c r="BX450" s="417">
        <v>101</v>
      </c>
      <c r="BY450" s="419">
        <v>110</v>
      </c>
      <c r="BZ450" s="177">
        <v>55</v>
      </c>
      <c r="CA450" s="177">
        <v>56</v>
      </c>
      <c r="CB450" s="177">
        <v>52</v>
      </c>
      <c r="CC450" s="177">
        <v>79</v>
      </c>
      <c r="CD450" s="177">
        <v>63</v>
      </c>
      <c r="CE450" s="177">
        <v>67</v>
      </c>
      <c r="CF450" s="417">
        <v>78</v>
      </c>
      <c r="CG450" s="419">
        <v>76</v>
      </c>
      <c r="CH450" s="178"/>
      <c r="CI450" s="177"/>
      <c r="CJ450" s="177"/>
      <c r="CK450" s="177"/>
      <c r="CL450" s="177"/>
      <c r="CM450" s="177"/>
      <c r="CN450" s="417"/>
      <c r="CO450" s="419"/>
      <c r="CP450" s="421">
        <f t="shared" si="417"/>
        <v>55</v>
      </c>
      <c r="CQ450" s="421">
        <f t="shared" si="418"/>
        <v>56</v>
      </c>
      <c r="CR450" s="421">
        <f t="shared" si="434"/>
        <v>52</v>
      </c>
      <c r="CS450" s="421">
        <f t="shared" si="435"/>
        <v>79</v>
      </c>
      <c r="CT450" s="421">
        <f t="shared" si="436"/>
        <v>63</v>
      </c>
      <c r="CU450" s="421">
        <f t="shared" si="437"/>
        <v>67</v>
      </c>
      <c r="CV450" s="421">
        <f t="shared" si="438"/>
        <v>78</v>
      </c>
      <c r="CW450" s="429">
        <f t="shared" si="439"/>
        <v>76</v>
      </c>
      <c r="CX450" s="449">
        <v>43</v>
      </c>
      <c r="CY450" s="417">
        <v>42</v>
      </c>
      <c r="CZ450" s="419">
        <v>45</v>
      </c>
      <c r="DA450" s="432">
        <v>8</v>
      </c>
      <c r="DB450" s="417">
        <v>11</v>
      </c>
      <c r="DC450" s="419">
        <v>8</v>
      </c>
      <c r="DD450" s="430">
        <f t="shared" si="440"/>
        <v>16</v>
      </c>
      <c r="DE450" s="431">
        <f t="shared" si="441"/>
        <v>25</v>
      </c>
      <c r="DF450" s="428">
        <f t="shared" si="442"/>
        <v>23</v>
      </c>
      <c r="DG450" s="450">
        <v>16</v>
      </c>
      <c r="DH450" s="417">
        <v>23</v>
      </c>
      <c r="DI450" s="419">
        <v>22</v>
      </c>
      <c r="DJ450" s="432">
        <v>5</v>
      </c>
      <c r="DK450" s="417">
        <v>0</v>
      </c>
      <c r="DL450" s="419">
        <v>4</v>
      </c>
      <c r="DM450" s="432">
        <v>34</v>
      </c>
      <c r="DN450" s="417">
        <v>21</v>
      </c>
      <c r="DO450" s="419">
        <v>20</v>
      </c>
      <c r="DP450" s="430">
        <f t="shared" si="354"/>
        <v>24</v>
      </c>
      <c r="DQ450" s="431">
        <f t="shared" si="355"/>
        <v>19</v>
      </c>
      <c r="DR450" s="428">
        <f t="shared" si="356"/>
        <v>21</v>
      </c>
      <c r="DS450" s="432">
        <v>18</v>
      </c>
      <c r="DT450" s="417">
        <v>24</v>
      </c>
      <c r="DU450" s="197">
        <v>24</v>
      </c>
      <c r="DV450" s="403"/>
      <c r="DW450" s="669" t="b">
        <f t="shared" si="401"/>
        <v>0</v>
      </c>
      <c r="DX450" s="663" t="b">
        <f t="shared" si="402"/>
        <v>0</v>
      </c>
      <c r="DY450" s="666" t="b">
        <f t="shared" si="403"/>
        <v>1</v>
      </c>
      <c r="DZ450" s="663" t="b">
        <f t="shared" si="404"/>
        <v>0</v>
      </c>
      <c r="EA450" s="663" t="b">
        <f t="shared" si="405"/>
        <v>0</v>
      </c>
      <c r="EB450" s="666" t="b">
        <f t="shared" si="406"/>
        <v>1</v>
      </c>
      <c r="EC450" s="663" t="b">
        <f t="shared" si="407"/>
        <v>0</v>
      </c>
      <c r="ED450" s="663" t="b">
        <f t="shared" si="357"/>
        <v>0</v>
      </c>
      <c r="EE450" s="666" t="b">
        <f t="shared" si="408"/>
        <v>1</v>
      </c>
      <c r="EF450" s="665" t="b">
        <f t="shared" si="409"/>
        <v>1</v>
      </c>
      <c r="EG450" s="663" t="b">
        <f t="shared" si="410"/>
        <v>1</v>
      </c>
      <c r="EH450" s="666" t="b">
        <f t="shared" si="411"/>
        <v>1</v>
      </c>
      <c r="EI450" s="663" t="b">
        <f t="shared" si="412"/>
        <v>1</v>
      </c>
      <c r="EJ450" s="663" t="b">
        <f t="shared" si="413"/>
        <v>1</v>
      </c>
      <c r="EK450" s="666" t="b">
        <f t="shared" si="414"/>
        <v>1</v>
      </c>
      <c r="EL450" s="663" t="b">
        <f t="shared" si="415"/>
        <v>1</v>
      </c>
      <c r="EM450" s="663" t="b">
        <f t="shared" si="358"/>
        <v>1</v>
      </c>
      <c r="EN450" s="666" t="b">
        <f t="shared" si="416"/>
        <v>1</v>
      </c>
      <c r="EO450" s="403"/>
    </row>
    <row r="451" spans="1:145">
      <c r="A451" s="552" t="s">
        <v>433</v>
      </c>
      <c r="B451" s="553" t="s">
        <v>188</v>
      </c>
      <c r="C451" s="554">
        <v>218955</v>
      </c>
      <c r="D451" s="554">
        <v>10</v>
      </c>
      <c r="E451" s="414"/>
      <c r="F451" s="416"/>
      <c r="G451" s="416"/>
      <c r="H451" s="416"/>
      <c r="I451" s="417"/>
      <c r="J451" s="417"/>
      <c r="K451" s="419"/>
      <c r="L451" s="414"/>
      <c r="M451" s="416"/>
      <c r="N451" s="416"/>
      <c r="O451" s="448"/>
      <c r="P451" s="448"/>
      <c r="Q451" s="416"/>
      <c r="R451" s="416"/>
      <c r="S451" s="416"/>
      <c r="T451" s="416"/>
      <c r="U451" s="416"/>
      <c r="V451" s="417"/>
      <c r="W451" s="419"/>
      <c r="X451" s="414"/>
      <c r="Y451" s="416"/>
      <c r="Z451" s="416"/>
      <c r="AA451" s="448"/>
      <c r="AB451" s="448"/>
      <c r="AC451" s="416"/>
      <c r="AD451" s="416"/>
      <c r="AE451" s="416"/>
      <c r="AF451" s="416"/>
      <c r="AG451" s="416"/>
      <c r="AH451" s="417"/>
      <c r="AI451" s="419"/>
      <c r="AJ451" s="420" t="str">
        <f t="shared" si="419"/>
        <v xml:space="preserve"> </v>
      </c>
      <c r="AK451" s="421" t="str">
        <f t="shared" si="420"/>
        <v xml:space="preserve"> </v>
      </c>
      <c r="AL451" s="421" t="str">
        <f t="shared" si="421"/>
        <v xml:space="preserve"> </v>
      </c>
      <c r="AM451" s="421" t="str">
        <f t="shared" si="422"/>
        <v xml:space="preserve"> </v>
      </c>
      <c r="AN451" s="421" t="str">
        <f t="shared" si="423"/>
        <v xml:space="preserve"> </v>
      </c>
      <c r="AO451" s="421" t="str">
        <f t="shared" si="424"/>
        <v xml:space="preserve"> </v>
      </c>
      <c r="AP451" s="421" t="str">
        <f t="shared" si="425"/>
        <v xml:space="preserve"> </v>
      </c>
      <c r="AQ451" s="421" t="str">
        <f t="shared" si="426"/>
        <v xml:space="preserve"> </v>
      </c>
      <c r="AR451" s="421" t="str">
        <f t="shared" si="427"/>
        <v xml:space="preserve"> </v>
      </c>
      <c r="AS451" s="421" t="str">
        <f t="shared" si="428"/>
        <v xml:space="preserve"> </v>
      </c>
      <c r="AT451" s="421" t="str">
        <f t="shared" si="429"/>
        <v xml:space="preserve"> </v>
      </c>
      <c r="AU451" s="422" t="str">
        <f t="shared" si="430"/>
        <v xml:space="preserve"> </v>
      </c>
      <c r="AV451" s="423"/>
      <c r="AW451" s="417"/>
      <c r="AX451" s="419"/>
      <c r="AY451" s="414"/>
      <c r="AZ451" s="417"/>
      <c r="BA451" s="419"/>
      <c r="BB451" s="420" t="str">
        <f t="shared" si="431"/>
        <v xml:space="preserve"> </v>
      </c>
      <c r="BC451" s="421" t="str">
        <f t="shared" si="432"/>
        <v xml:space="preserve"> </v>
      </c>
      <c r="BD451" s="422" t="str">
        <f t="shared" si="433"/>
        <v xml:space="preserve"> </v>
      </c>
      <c r="BE451" s="176"/>
      <c r="BF451" s="417"/>
      <c r="BG451" s="419"/>
      <c r="BH451" s="178"/>
      <c r="BI451" s="417"/>
      <c r="BJ451" s="419"/>
      <c r="BK451" s="178"/>
      <c r="BL451" s="417"/>
      <c r="BM451" s="419"/>
      <c r="BN451" s="426" t="str">
        <f t="shared" si="351"/>
        <v/>
      </c>
      <c r="BO451" s="427" t="str">
        <f t="shared" si="352"/>
        <v/>
      </c>
      <c r="BP451" s="428" t="str">
        <f t="shared" si="353"/>
        <v/>
      </c>
      <c r="BQ451" s="178"/>
      <c r="BR451" s="417"/>
      <c r="BS451" s="419"/>
      <c r="BT451" s="198">
        <v>159</v>
      </c>
      <c r="BU451" s="177">
        <v>157</v>
      </c>
      <c r="BV451" s="177">
        <v>169</v>
      </c>
      <c r="BW451" s="417">
        <v>228</v>
      </c>
      <c r="BX451" s="417">
        <v>270</v>
      </c>
      <c r="BY451" s="419">
        <v>236</v>
      </c>
      <c r="BZ451" s="201">
        <v>49</v>
      </c>
      <c r="CA451" s="177">
        <v>76</v>
      </c>
      <c r="CB451" s="177">
        <v>80</v>
      </c>
      <c r="CC451" s="177">
        <v>77</v>
      </c>
      <c r="CD451" s="177">
        <v>95</v>
      </c>
      <c r="CE451" s="177">
        <v>85</v>
      </c>
      <c r="CF451" s="417">
        <v>82</v>
      </c>
      <c r="CG451" s="419">
        <v>105</v>
      </c>
      <c r="CH451" s="178"/>
      <c r="CI451" s="177"/>
      <c r="CJ451" s="177"/>
      <c r="CK451" s="177"/>
      <c r="CL451" s="177"/>
      <c r="CM451" s="177"/>
      <c r="CN451" s="417"/>
      <c r="CO451" s="419"/>
      <c r="CP451" s="421">
        <f t="shared" si="417"/>
        <v>49</v>
      </c>
      <c r="CQ451" s="421">
        <f t="shared" si="418"/>
        <v>76</v>
      </c>
      <c r="CR451" s="421">
        <f t="shared" si="434"/>
        <v>80</v>
      </c>
      <c r="CS451" s="421">
        <f t="shared" si="435"/>
        <v>77</v>
      </c>
      <c r="CT451" s="421">
        <f t="shared" si="436"/>
        <v>95</v>
      </c>
      <c r="CU451" s="421">
        <f t="shared" si="437"/>
        <v>85</v>
      </c>
      <c r="CV451" s="421">
        <f t="shared" si="438"/>
        <v>82</v>
      </c>
      <c r="CW451" s="429">
        <f t="shared" si="439"/>
        <v>105</v>
      </c>
      <c r="CX451" s="449">
        <v>44</v>
      </c>
      <c r="CY451" s="417">
        <v>51</v>
      </c>
      <c r="CZ451" s="419">
        <v>51</v>
      </c>
      <c r="DA451" s="432">
        <v>1</v>
      </c>
      <c r="DB451" s="417">
        <v>4</v>
      </c>
      <c r="DC451" s="419">
        <v>5</v>
      </c>
      <c r="DD451" s="430">
        <f t="shared" si="440"/>
        <v>40</v>
      </c>
      <c r="DE451" s="431">
        <f t="shared" si="441"/>
        <v>27</v>
      </c>
      <c r="DF451" s="428">
        <f t="shared" si="442"/>
        <v>49</v>
      </c>
      <c r="DG451" s="450">
        <v>15</v>
      </c>
      <c r="DH451" s="417">
        <v>18</v>
      </c>
      <c r="DI451" s="419">
        <v>20</v>
      </c>
      <c r="DJ451" s="432">
        <v>8</v>
      </c>
      <c r="DK451" s="417">
        <v>13</v>
      </c>
      <c r="DL451" s="419">
        <v>8</v>
      </c>
      <c r="DM451" s="432">
        <v>10</v>
      </c>
      <c r="DN451" s="417">
        <v>11</v>
      </c>
      <c r="DO451" s="419">
        <v>9</v>
      </c>
      <c r="DP451" s="430">
        <f t="shared" si="354"/>
        <v>44</v>
      </c>
      <c r="DQ451" s="431">
        <f t="shared" si="355"/>
        <v>53</v>
      </c>
      <c r="DR451" s="428">
        <f t="shared" si="356"/>
        <v>48</v>
      </c>
      <c r="DS451" s="432">
        <v>19</v>
      </c>
      <c r="DT451" s="417">
        <v>28</v>
      </c>
      <c r="DU451" s="197">
        <v>19</v>
      </c>
      <c r="DV451" s="403"/>
      <c r="DW451" s="669" t="b">
        <f t="shared" si="401"/>
        <v>0</v>
      </c>
      <c r="DX451" s="663" t="b">
        <f t="shared" si="402"/>
        <v>0</v>
      </c>
      <c r="DY451" s="666" t="b">
        <f t="shared" si="403"/>
        <v>1</v>
      </c>
      <c r="DZ451" s="663" t="b">
        <f t="shared" si="404"/>
        <v>0</v>
      </c>
      <c r="EA451" s="663" t="b">
        <f t="shared" si="405"/>
        <v>0</v>
      </c>
      <c r="EB451" s="666" t="b">
        <f t="shared" si="406"/>
        <v>1</v>
      </c>
      <c r="EC451" s="663" t="b">
        <f t="shared" si="407"/>
        <v>0</v>
      </c>
      <c r="ED451" s="663" t="b">
        <f t="shared" si="357"/>
        <v>0</v>
      </c>
      <c r="EE451" s="666" t="b">
        <f t="shared" si="408"/>
        <v>1</v>
      </c>
      <c r="EF451" s="665" t="b">
        <f t="shared" si="409"/>
        <v>1</v>
      </c>
      <c r="EG451" s="663" t="b">
        <f t="shared" si="410"/>
        <v>1</v>
      </c>
      <c r="EH451" s="666" t="b">
        <f t="shared" si="411"/>
        <v>1</v>
      </c>
      <c r="EI451" s="663" t="b">
        <f t="shared" si="412"/>
        <v>1</v>
      </c>
      <c r="EJ451" s="663" t="b">
        <f t="shared" si="413"/>
        <v>1</v>
      </c>
      <c r="EK451" s="666" t="b">
        <f t="shared" si="414"/>
        <v>1</v>
      </c>
      <c r="EL451" s="663" t="b">
        <f t="shared" si="415"/>
        <v>1</v>
      </c>
      <c r="EM451" s="663" t="b">
        <f t="shared" si="358"/>
        <v>1</v>
      </c>
      <c r="EN451" s="666" t="b">
        <f t="shared" si="416"/>
        <v>1</v>
      </c>
      <c r="EO451" s="403"/>
    </row>
    <row r="452" spans="1:145">
      <c r="A452" s="521" t="s">
        <v>734</v>
      </c>
      <c r="B452" s="557" t="s">
        <v>190</v>
      </c>
      <c r="C452" s="558">
        <v>220862</v>
      </c>
      <c r="D452" s="559">
        <v>1</v>
      </c>
      <c r="E452" s="414"/>
      <c r="F452" s="416"/>
      <c r="G452" s="416">
        <v>2144</v>
      </c>
      <c r="H452" s="416">
        <v>2136</v>
      </c>
      <c r="I452" s="417">
        <v>2184</v>
      </c>
      <c r="J452" s="417">
        <v>2093</v>
      </c>
      <c r="K452" s="419">
        <v>1989</v>
      </c>
      <c r="L452" s="414">
        <v>1649</v>
      </c>
      <c r="M452" s="416">
        <v>1668</v>
      </c>
      <c r="N452" s="416">
        <v>1794</v>
      </c>
      <c r="O452" s="448">
        <v>1740</v>
      </c>
      <c r="P452" s="448">
        <v>1877</v>
      </c>
      <c r="Q452" s="416">
        <v>1704</v>
      </c>
      <c r="R452" s="416">
        <v>1857</v>
      </c>
      <c r="S452" s="416">
        <v>1975</v>
      </c>
      <c r="T452" s="416">
        <v>2004</v>
      </c>
      <c r="U452" s="416">
        <v>2014</v>
      </c>
      <c r="V452" s="417">
        <v>1978</v>
      </c>
      <c r="W452" s="419">
        <v>1945</v>
      </c>
      <c r="X452" s="414"/>
      <c r="Y452" s="416"/>
      <c r="Z452" s="416"/>
      <c r="AA452" s="448"/>
      <c r="AB452" s="448"/>
      <c r="AC452" s="416"/>
      <c r="AD452" s="416"/>
      <c r="AE452" s="416"/>
      <c r="AF452" s="416"/>
      <c r="AG452" s="416"/>
      <c r="AH452" s="417"/>
      <c r="AI452" s="419"/>
      <c r="AJ452" s="420">
        <f t="shared" si="419"/>
        <v>1649</v>
      </c>
      <c r="AK452" s="421">
        <f t="shared" si="420"/>
        <v>1668</v>
      </c>
      <c r="AL452" s="421">
        <f t="shared" si="421"/>
        <v>1794</v>
      </c>
      <c r="AM452" s="421">
        <f t="shared" si="422"/>
        <v>1740</v>
      </c>
      <c r="AN452" s="421">
        <f t="shared" si="423"/>
        <v>1877</v>
      </c>
      <c r="AO452" s="421">
        <f t="shared" si="424"/>
        <v>1704</v>
      </c>
      <c r="AP452" s="421">
        <f t="shared" si="425"/>
        <v>1857</v>
      </c>
      <c r="AQ452" s="421">
        <f t="shared" si="426"/>
        <v>1975</v>
      </c>
      <c r="AR452" s="421">
        <f t="shared" si="427"/>
        <v>2004</v>
      </c>
      <c r="AS452" s="421">
        <f t="shared" si="428"/>
        <v>2014</v>
      </c>
      <c r="AT452" s="421">
        <f t="shared" si="429"/>
        <v>1978</v>
      </c>
      <c r="AU452" s="422">
        <f t="shared" si="430"/>
        <v>1945</v>
      </c>
      <c r="AV452" s="423">
        <v>1474</v>
      </c>
      <c r="AW452" s="417">
        <v>1479</v>
      </c>
      <c r="AX452" s="419">
        <v>1476</v>
      </c>
      <c r="AY452" s="414">
        <v>137</v>
      </c>
      <c r="AZ452" s="417">
        <v>142</v>
      </c>
      <c r="BA452" s="419">
        <v>130</v>
      </c>
      <c r="BB452" s="420">
        <f t="shared" si="431"/>
        <v>403</v>
      </c>
      <c r="BC452" s="421">
        <f t="shared" si="432"/>
        <v>357</v>
      </c>
      <c r="BD452" s="422">
        <f t="shared" si="433"/>
        <v>339</v>
      </c>
      <c r="BE452" s="176">
        <v>661</v>
      </c>
      <c r="BF452" s="417">
        <v>679</v>
      </c>
      <c r="BG452" s="419">
        <v>767</v>
      </c>
      <c r="BH452" s="178">
        <v>288</v>
      </c>
      <c r="BI452" s="417">
        <v>239</v>
      </c>
      <c r="BJ452" s="419">
        <v>281</v>
      </c>
      <c r="BK452" s="178">
        <v>185</v>
      </c>
      <c r="BL452" s="417">
        <v>142</v>
      </c>
      <c r="BM452" s="419">
        <v>158</v>
      </c>
      <c r="BN452" s="426">
        <f t="shared" si="351"/>
        <v>743</v>
      </c>
      <c r="BO452" s="427">
        <f t="shared" si="352"/>
        <v>644</v>
      </c>
      <c r="BP452" s="428">
        <f t="shared" si="353"/>
        <v>651</v>
      </c>
      <c r="BQ452" s="178">
        <v>746</v>
      </c>
      <c r="BR452" s="417">
        <v>804</v>
      </c>
      <c r="BS452" s="419">
        <v>870</v>
      </c>
      <c r="BT452" s="198"/>
      <c r="BU452" s="177"/>
      <c r="BV452" s="177"/>
      <c r="BW452" s="417"/>
      <c r="BX452" s="417"/>
      <c r="BY452" s="419"/>
      <c r="BZ452" s="178"/>
      <c r="CA452" s="177"/>
      <c r="CB452" s="177"/>
      <c r="CC452" s="177"/>
      <c r="CD452" s="177"/>
      <c r="CE452" s="177"/>
      <c r="CF452" s="417"/>
      <c r="CG452" s="419"/>
      <c r="CH452" s="178"/>
      <c r="CI452" s="177"/>
      <c r="CJ452" s="177"/>
      <c r="CK452" s="177"/>
      <c r="CL452" s="177"/>
      <c r="CM452" s="177"/>
      <c r="CN452" s="417"/>
      <c r="CO452" s="419"/>
      <c r="CP452" s="420"/>
      <c r="CQ452" s="421"/>
      <c r="CR452" s="421" t="str">
        <f t="shared" si="434"/>
        <v/>
      </c>
      <c r="CS452" s="421" t="str">
        <f t="shared" si="435"/>
        <v/>
      </c>
      <c r="CT452" s="421" t="str">
        <f t="shared" si="436"/>
        <v/>
      </c>
      <c r="CU452" s="421" t="str">
        <f t="shared" si="437"/>
        <v/>
      </c>
      <c r="CV452" s="421" t="str">
        <f t="shared" si="438"/>
        <v/>
      </c>
      <c r="CW452" s="429" t="str">
        <f t="shared" si="439"/>
        <v/>
      </c>
      <c r="CX452" s="449"/>
      <c r="CY452" s="417"/>
      <c r="CZ452" s="419"/>
      <c r="DA452" s="432"/>
      <c r="DB452" s="417"/>
      <c r="DC452" s="419"/>
      <c r="DD452" s="430" t="str">
        <f t="shared" si="440"/>
        <v/>
      </c>
      <c r="DE452" s="431" t="str">
        <f t="shared" si="441"/>
        <v/>
      </c>
      <c r="DF452" s="428" t="str">
        <f t="shared" si="442"/>
        <v/>
      </c>
      <c r="DG452" s="450"/>
      <c r="DH452" s="417"/>
      <c r="DI452" s="419"/>
      <c r="DJ452" s="432"/>
      <c r="DK452" s="417"/>
      <c r="DL452" s="419"/>
      <c r="DM452" s="432"/>
      <c r="DN452" s="417"/>
      <c r="DO452" s="419"/>
      <c r="DP452" s="430" t="str">
        <f t="shared" si="354"/>
        <v/>
      </c>
      <c r="DQ452" s="431" t="str">
        <f t="shared" si="355"/>
        <v/>
      </c>
      <c r="DR452" s="428" t="str">
        <f t="shared" si="356"/>
        <v/>
      </c>
      <c r="DS452" s="432"/>
      <c r="DT452" s="417"/>
      <c r="DU452" s="197"/>
      <c r="DV452" s="402"/>
      <c r="DW452" s="669" t="b">
        <f t="shared" si="401"/>
        <v>1</v>
      </c>
      <c r="DX452" s="663" t="b">
        <f t="shared" si="402"/>
        <v>1</v>
      </c>
      <c r="DY452" s="666" t="b">
        <f t="shared" si="403"/>
        <v>1</v>
      </c>
      <c r="DZ452" s="663" t="b">
        <f t="shared" si="404"/>
        <v>1</v>
      </c>
      <c r="EA452" s="663" t="b">
        <f t="shared" si="405"/>
        <v>1</v>
      </c>
      <c r="EB452" s="666" t="b">
        <f t="shared" si="406"/>
        <v>1</v>
      </c>
      <c r="EC452" s="663" t="b">
        <f t="shared" si="407"/>
        <v>1</v>
      </c>
      <c r="ED452" s="663" t="b">
        <f t="shared" si="357"/>
        <v>1</v>
      </c>
      <c r="EE452" s="666" t="b">
        <f t="shared" si="408"/>
        <v>1</v>
      </c>
      <c r="EF452" s="665" t="b">
        <f t="shared" si="409"/>
        <v>0</v>
      </c>
      <c r="EG452" s="663" t="b">
        <f t="shared" si="410"/>
        <v>0</v>
      </c>
      <c r="EH452" s="666" t="b">
        <f t="shared" si="411"/>
        <v>1</v>
      </c>
      <c r="EI452" s="663" t="b">
        <f t="shared" si="412"/>
        <v>0</v>
      </c>
      <c r="EJ452" s="663" t="b">
        <f t="shared" si="413"/>
        <v>0</v>
      </c>
      <c r="EK452" s="666" t="b">
        <f t="shared" si="414"/>
        <v>1</v>
      </c>
      <c r="EL452" s="663" t="b">
        <f t="shared" si="415"/>
        <v>0</v>
      </c>
      <c r="EM452" s="663" t="b">
        <f t="shared" si="358"/>
        <v>0</v>
      </c>
      <c r="EN452" s="666" t="b">
        <f t="shared" si="416"/>
        <v>1</v>
      </c>
      <c r="EO452" s="401"/>
    </row>
    <row r="453" spans="1:145">
      <c r="A453" s="521" t="s">
        <v>734</v>
      </c>
      <c r="B453" s="522" t="s">
        <v>189</v>
      </c>
      <c r="C453" s="523">
        <v>221759</v>
      </c>
      <c r="D453" s="524">
        <v>1</v>
      </c>
      <c r="E453" s="414"/>
      <c r="F453" s="416"/>
      <c r="G453" s="416">
        <v>4432</v>
      </c>
      <c r="H453" s="416">
        <v>4272</v>
      </c>
      <c r="I453" s="417">
        <v>4251</v>
      </c>
      <c r="J453" s="417">
        <v>4355</v>
      </c>
      <c r="K453" s="419">
        <v>4214</v>
      </c>
      <c r="L453" s="414">
        <v>3864</v>
      </c>
      <c r="M453" s="416">
        <v>3664</v>
      </c>
      <c r="N453" s="416">
        <v>4017</v>
      </c>
      <c r="O453" s="448">
        <v>3705</v>
      </c>
      <c r="P453" s="448">
        <v>3931</v>
      </c>
      <c r="Q453" s="416">
        <v>3560</v>
      </c>
      <c r="R453" s="416">
        <v>3466</v>
      </c>
      <c r="S453" s="416">
        <v>4312</v>
      </c>
      <c r="T453" s="416">
        <v>4164</v>
      </c>
      <c r="U453" s="416">
        <v>4132</v>
      </c>
      <c r="V453" s="417">
        <v>4247</v>
      </c>
      <c r="W453" s="419">
        <v>4200</v>
      </c>
      <c r="X453" s="414"/>
      <c r="Y453" s="416"/>
      <c r="Z453" s="416"/>
      <c r="AA453" s="448"/>
      <c r="AB453" s="448"/>
      <c r="AC453" s="416"/>
      <c r="AD453" s="416"/>
      <c r="AE453" s="416"/>
      <c r="AF453" s="416"/>
      <c r="AG453" s="416"/>
      <c r="AH453" s="417"/>
      <c r="AI453" s="419"/>
      <c r="AJ453" s="420">
        <f t="shared" si="419"/>
        <v>3864</v>
      </c>
      <c r="AK453" s="421">
        <f t="shared" si="420"/>
        <v>3664</v>
      </c>
      <c r="AL453" s="421">
        <f t="shared" si="421"/>
        <v>4017</v>
      </c>
      <c r="AM453" s="421">
        <f t="shared" si="422"/>
        <v>3705</v>
      </c>
      <c r="AN453" s="421">
        <f t="shared" si="423"/>
        <v>3931</v>
      </c>
      <c r="AO453" s="421">
        <f t="shared" si="424"/>
        <v>3560</v>
      </c>
      <c r="AP453" s="421">
        <f t="shared" si="425"/>
        <v>3466</v>
      </c>
      <c r="AQ453" s="421">
        <f t="shared" si="426"/>
        <v>4312</v>
      </c>
      <c r="AR453" s="421">
        <f t="shared" si="427"/>
        <v>4164</v>
      </c>
      <c r="AS453" s="421">
        <f t="shared" si="428"/>
        <v>4132</v>
      </c>
      <c r="AT453" s="421">
        <f t="shared" si="429"/>
        <v>4247</v>
      </c>
      <c r="AU453" s="422">
        <f t="shared" si="430"/>
        <v>4200</v>
      </c>
      <c r="AV453" s="423">
        <v>3473</v>
      </c>
      <c r="AW453" s="417">
        <v>3547</v>
      </c>
      <c r="AX453" s="419">
        <v>3508</v>
      </c>
      <c r="AY453" s="414">
        <v>362</v>
      </c>
      <c r="AZ453" s="417">
        <v>386</v>
      </c>
      <c r="BA453" s="419">
        <v>423</v>
      </c>
      <c r="BB453" s="420">
        <f t="shared" si="431"/>
        <v>297</v>
      </c>
      <c r="BC453" s="421">
        <f t="shared" si="432"/>
        <v>314</v>
      </c>
      <c r="BD453" s="422">
        <f t="shared" si="433"/>
        <v>269</v>
      </c>
      <c r="BE453" s="176">
        <v>2350</v>
      </c>
      <c r="BF453" s="417">
        <v>2200</v>
      </c>
      <c r="BG453" s="419">
        <v>2267</v>
      </c>
      <c r="BH453" s="178">
        <v>280</v>
      </c>
      <c r="BI453" s="417">
        <v>253</v>
      </c>
      <c r="BJ453" s="419">
        <v>264</v>
      </c>
      <c r="BK453" s="178">
        <v>477</v>
      </c>
      <c r="BL453" s="417">
        <v>386</v>
      </c>
      <c r="BM453" s="419">
        <v>392</v>
      </c>
      <c r="BN453" s="426">
        <f t="shared" si="351"/>
        <v>824</v>
      </c>
      <c r="BO453" s="427">
        <f t="shared" si="352"/>
        <v>721</v>
      </c>
      <c r="BP453" s="428">
        <f t="shared" si="353"/>
        <v>543</v>
      </c>
      <c r="BQ453" s="178">
        <v>2558</v>
      </c>
      <c r="BR453" s="417">
        <v>2474</v>
      </c>
      <c r="BS453" s="419">
        <v>2796</v>
      </c>
      <c r="BT453" s="198"/>
      <c r="BU453" s="177"/>
      <c r="BV453" s="177"/>
      <c r="BW453" s="417"/>
      <c r="BX453" s="417"/>
      <c r="BY453" s="419"/>
      <c r="BZ453" s="178"/>
      <c r="CA453" s="177"/>
      <c r="CB453" s="177"/>
      <c r="CC453" s="177"/>
      <c r="CD453" s="177"/>
      <c r="CE453" s="177"/>
      <c r="CF453" s="417"/>
      <c r="CG453" s="419"/>
      <c r="CH453" s="178"/>
      <c r="CI453" s="177"/>
      <c r="CJ453" s="177"/>
      <c r="CK453" s="177"/>
      <c r="CL453" s="177"/>
      <c r="CM453" s="177"/>
      <c r="CN453" s="417"/>
      <c r="CO453" s="419"/>
      <c r="CP453" s="420"/>
      <c r="CQ453" s="421"/>
      <c r="CR453" s="421" t="str">
        <f t="shared" si="434"/>
        <v/>
      </c>
      <c r="CS453" s="421" t="str">
        <f t="shared" si="435"/>
        <v/>
      </c>
      <c r="CT453" s="421" t="str">
        <f t="shared" si="436"/>
        <v/>
      </c>
      <c r="CU453" s="421" t="str">
        <f t="shared" si="437"/>
        <v/>
      </c>
      <c r="CV453" s="421" t="str">
        <f t="shared" si="438"/>
        <v/>
      </c>
      <c r="CW453" s="429" t="str">
        <f t="shared" si="439"/>
        <v/>
      </c>
      <c r="CX453" s="449"/>
      <c r="CY453" s="417"/>
      <c r="CZ453" s="419"/>
      <c r="DA453" s="432"/>
      <c r="DB453" s="417"/>
      <c r="DC453" s="419"/>
      <c r="DD453" s="430" t="str">
        <f t="shared" si="440"/>
        <v/>
      </c>
      <c r="DE453" s="431" t="str">
        <f t="shared" si="441"/>
        <v/>
      </c>
      <c r="DF453" s="428" t="str">
        <f t="shared" si="442"/>
        <v/>
      </c>
      <c r="DG453" s="450"/>
      <c r="DH453" s="417"/>
      <c r="DI453" s="419"/>
      <c r="DJ453" s="432"/>
      <c r="DK453" s="417"/>
      <c r="DL453" s="419"/>
      <c r="DM453" s="432"/>
      <c r="DN453" s="417"/>
      <c r="DO453" s="419"/>
      <c r="DP453" s="430" t="str">
        <f t="shared" si="354"/>
        <v/>
      </c>
      <c r="DQ453" s="431" t="str">
        <f t="shared" si="355"/>
        <v/>
      </c>
      <c r="DR453" s="428" t="str">
        <f t="shared" si="356"/>
        <v/>
      </c>
      <c r="DS453" s="432"/>
      <c r="DT453" s="417"/>
      <c r="DU453" s="197"/>
      <c r="DV453" s="402"/>
      <c r="DW453" s="669" t="b">
        <f t="shared" si="401"/>
        <v>1</v>
      </c>
      <c r="DX453" s="663" t="b">
        <f t="shared" si="402"/>
        <v>1</v>
      </c>
      <c r="DY453" s="666" t="b">
        <f t="shared" si="403"/>
        <v>1</v>
      </c>
      <c r="DZ453" s="663" t="b">
        <f t="shared" si="404"/>
        <v>1</v>
      </c>
      <c r="EA453" s="663" t="b">
        <f t="shared" si="405"/>
        <v>1</v>
      </c>
      <c r="EB453" s="666" t="b">
        <f t="shared" si="406"/>
        <v>1</v>
      </c>
      <c r="EC453" s="663" t="b">
        <f t="shared" si="407"/>
        <v>1</v>
      </c>
      <c r="ED453" s="663" t="b">
        <f t="shared" si="357"/>
        <v>1</v>
      </c>
      <c r="EE453" s="666" t="b">
        <f t="shared" si="408"/>
        <v>1</v>
      </c>
      <c r="EF453" s="665" t="b">
        <f t="shared" si="409"/>
        <v>0</v>
      </c>
      <c r="EG453" s="663" t="b">
        <f t="shared" si="410"/>
        <v>0</v>
      </c>
      <c r="EH453" s="666" t="b">
        <f t="shared" si="411"/>
        <v>1</v>
      </c>
      <c r="EI453" s="663" t="b">
        <f t="shared" si="412"/>
        <v>0</v>
      </c>
      <c r="EJ453" s="663" t="b">
        <f t="shared" si="413"/>
        <v>0</v>
      </c>
      <c r="EK453" s="666" t="b">
        <f t="shared" si="414"/>
        <v>1</v>
      </c>
      <c r="EL453" s="663" t="b">
        <f t="shared" si="415"/>
        <v>0</v>
      </c>
      <c r="EM453" s="663" t="b">
        <f t="shared" si="358"/>
        <v>0</v>
      </c>
      <c r="EN453" s="666" t="b">
        <f t="shared" si="416"/>
        <v>1</v>
      </c>
      <c r="EO453" s="401"/>
    </row>
    <row r="454" spans="1:145">
      <c r="A454" s="521" t="s">
        <v>734</v>
      </c>
      <c r="B454" s="522" t="s">
        <v>191</v>
      </c>
      <c r="C454" s="523">
        <v>220075</v>
      </c>
      <c r="D454" s="524">
        <v>3</v>
      </c>
      <c r="E454" s="414"/>
      <c r="F454" s="416"/>
      <c r="G454" s="416">
        <v>1538</v>
      </c>
      <c r="H454" s="416">
        <v>1604</v>
      </c>
      <c r="I454" s="417">
        <v>1752</v>
      </c>
      <c r="J454" s="417">
        <v>1956</v>
      </c>
      <c r="K454" s="419">
        <v>1895</v>
      </c>
      <c r="L454" s="414">
        <v>1489</v>
      </c>
      <c r="M454" s="416">
        <v>1448</v>
      </c>
      <c r="N454" s="416">
        <v>1409</v>
      </c>
      <c r="O454" s="448">
        <v>1454</v>
      </c>
      <c r="P454" s="448">
        <v>1490</v>
      </c>
      <c r="Q454" s="416">
        <v>1433</v>
      </c>
      <c r="R454" s="416">
        <v>1512</v>
      </c>
      <c r="S454" s="416">
        <v>1447</v>
      </c>
      <c r="T454" s="416">
        <v>1514</v>
      </c>
      <c r="U454" s="416">
        <v>1663</v>
      </c>
      <c r="V454" s="417">
        <v>1849</v>
      </c>
      <c r="W454" s="419">
        <v>1871</v>
      </c>
      <c r="X454" s="414"/>
      <c r="Y454" s="416"/>
      <c r="Z454" s="416"/>
      <c r="AA454" s="448"/>
      <c r="AB454" s="448"/>
      <c r="AC454" s="416"/>
      <c r="AD454" s="416"/>
      <c r="AE454" s="416"/>
      <c r="AF454" s="416"/>
      <c r="AG454" s="416"/>
      <c r="AH454" s="417"/>
      <c r="AI454" s="419"/>
      <c r="AJ454" s="420">
        <f t="shared" si="419"/>
        <v>1489</v>
      </c>
      <c r="AK454" s="421">
        <f t="shared" si="420"/>
        <v>1448</v>
      </c>
      <c r="AL454" s="421">
        <f t="shared" si="421"/>
        <v>1409</v>
      </c>
      <c r="AM454" s="421">
        <f t="shared" si="422"/>
        <v>1454</v>
      </c>
      <c r="AN454" s="421">
        <f t="shared" si="423"/>
        <v>1490</v>
      </c>
      <c r="AO454" s="421">
        <f t="shared" si="424"/>
        <v>1433</v>
      </c>
      <c r="AP454" s="421">
        <f t="shared" si="425"/>
        <v>1512</v>
      </c>
      <c r="AQ454" s="421">
        <f t="shared" si="426"/>
        <v>1447</v>
      </c>
      <c r="AR454" s="421">
        <f t="shared" si="427"/>
        <v>1514</v>
      </c>
      <c r="AS454" s="421">
        <f t="shared" si="428"/>
        <v>1663</v>
      </c>
      <c r="AT454" s="421">
        <f t="shared" si="429"/>
        <v>1849</v>
      </c>
      <c r="AU454" s="422">
        <f t="shared" si="430"/>
        <v>1871</v>
      </c>
      <c r="AV454" s="423">
        <v>1133</v>
      </c>
      <c r="AW454" s="417">
        <v>1247</v>
      </c>
      <c r="AX454" s="419">
        <v>1295</v>
      </c>
      <c r="AY454" s="414">
        <v>191</v>
      </c>
      <c r="AZ454" s="417">
        <v>197</v>
      </c>
      <c r="BA454" s="419">
        <v>191</v>
      </c>
      <c r="BB454" s="420">
        <f t="shared" si="431"/>
        <v>339</v>
      </c>
      <c r="BC454" s="421">
        <f t="shared" si="432"/>
        <v>405</v>
      </c>
      <c r="BD454" s="422">
        <f t="shared" si="433"/>
        <v>385</v>
      </c>
      <c r="BE454" s="176">
        <v>567</v>
      </c>
      <c r="BF454" s="417">
        <v>629</v>
      </c>
      <c r="BG454" s="419">
        <v>709</v>
      </c>
      <c r="BH454" s="178">
        <v>166</v>
      </c>
      <c r="BI454" s="417">
        <v>149</v>
      </c>
      <c r="BJ454" s="419">
        <v>188</v>
      </c>
      <c r="BK454" s="178">
        <v>163</v>
      </c>
      <c r="BL454" s="417">
        <v>197</v>
      </c>
      <c r="BM454" s="419">
        <v>177</v>
      </c>
      <c r="BN454" s="426">
        <f t="shared" ref="BN454:BN517" si="443">IF(AN454=" ","",(AN454-SUM(BE454,BH454,BK454)))</f>
        <v>594</v>
      </c>
      <c r="BO454" s="427">
        <f t="shared" ref="BO454:BO517" si="444">IF(AO454=" ","",(AO454-SUM(BF454,BI454,BL454)))</f>
        <v>458</v>
      </c>
      <c r="BP454" s="428">
        <f t="shared" ref="BP454:BP517" si="445">IF(AP454=" ","",(AP454-SUM(BG454,BJ454,BM454)))</f>
        <v>438</v>
      </c>
      <c r="BQ454" s="178">
        <v>685</v>
      </c>
      <c r="BR454" s="417">
        <v>676</v>
      </c>
      <c r="BS454" s="419">
        <v>710</v>
      </c>
      <c r="BT454" s="198"/>
      <c r="BU454" s="177"/>
      <c r="BV454" s="177"/>
      <c r="BW454" s="417"/>
      <c r="BX454" s="417"/>
      <c r="BY454" s="419"/>
      <c r="BZ454" s="178"/>
      <c r="CA454" s="177"/>
      <c r="CB454" s="177"/>
      <c r="CC454" s="177"/>
      <c r="CD454" s="177"/>
      <c r="CE454" s="177"/>
      <c r="CF454" s="417"/>
      <c r="CG454" s="419"/>
      <c r="CH454" s="178"/>
      <c r="CI454" s="177"/>
      <c r="CJ454" s="177"/>
      <c r="CK454" s="177"/>
      <c r="CL454" s="177"/>
      <c r="CM454" s="177"/>
      <c r="CN454" s="417"/>
      <c r="CO454" s="419"/>
      <c r="CP454" s="420"/>
      <c r="CQ454" s="421"/>
      <c r="CR454" s="421" t="str">
        <f t="shared" si="434"/>
        <v/>
      </c>
      <c r="CS454" s="421" t="str">
        <f t="shared" si="435"/>
        <v/>
      </c>
      <c r="CT454" s="421" t="str">
        <f t="shared" si="436"/>
        <v/>
      </c>
      <c r="CU454" s="421" t="str">
        <f t="shared" si="437"/>
        <v/>
      </c>
      <c r="CV454" s="421" t="str">
        <f t="shared" si="438"/>
        <v/>
      </c>
      <c r="CW454" s="429" t="str">
        <f t="shared" si="439"/>
        <v/>
      </c>
      <c r="CX454" s="449"/>
      <c r="CY454" s="417"/>
      <c r="CZ454" s="419"/>
      <c r="DA454" s="432"/>
      <c r="DB454" s="417"/>
      <c r="DC454" s="419"/>
      <c r="DD454" s="430" t="str">
        <f t="shared" si="440"/>
        <v/>
      </c>
      <c r="DE454" s="431" t="str">
        <f t="shared" si="441"/>
        <v/>
      </c>
      <c r="DF454" s="428" t="str">
        <f t="shared" si="442"/>
        <v/>
      </c>
      <c r="DG454" s="450"/>
      <c r="DH454" s="417"/>
      <c r="DI454" s="419"/>
      <c r="DJ454" s="432"/>
      <c r="DK454" s="417"/>
      <c r="DL454" s="419"/>
      <c r="DM454" s="432"/>
      <c r="DN454" s="417"/>
      <c r="DO454" s="419"/>
      <c r="DP454" s="430" t="str">
        <f t="shared" ref="DP454:DP517" si="446">IF(CS454="","",(CS454-SUM(DG454,DJ454,DM454)))</f>
        <v/>
      </c>
      <c r="DQ454" s="431" t="str">
        <f t="shared" ref="DQ454:DQ517" si="447">IF(CT454="","",(CT454-SUM(DH454,DK454,DN454)))</f>
        <v/>
      </c>
      <c r="DR454" s="428" t="str">
        <f t="shared" ref="DR454:DR517" si="448">IF(CU454="","",(CU454-SUM(DI454,DL454,DO454)))</f>
        <v/>
      </c>
      <c r="DS454" s="432"/>
      <c r="DT454" s="417"/>
      <c r="DU454" s="197"/>
      <c r="DV454" s="402"/>
      <c r="DW454" s="669" t="b">
        <f t="shared" si="401"/>
        <v>1</v>
      </c>
      <c r="DX454" s="663" t="b">
        <f t="shared" si="402"/>
        <v>1</v>
      </c>
      <c r="DY454" s="666" t="b">
        <f t="shared" si="403"/>
        <v>1</v>
      </c>
      <c r="DZ454" s="663" t="b">
        <f t="shared" si="404"/>
        <v>1</v>
      </c>
      <c r="EA454" s="663" t="b">
        <f t="shared" si="405"/>
        <v>1</v>
      </c>
      <c r="EB454" s="666" t="b">
        <f t="shared" si="406"/>
        <v>1</v>
      </c>
      <c r="EC454" s="663" t="b">
        <f t="shared" si="407"/>
        <v>1</v>
      </c>
      <c r="ED454" s="663" t="b">
        <f t="shared" ref="ED454:ED517" si="449">BS454&gt;0</f>
        <v>1</v>
      </c>
      <c r="EE454" s="666" t="b">
        <f t="shared" si="408"/>
        <v>1</v>
      </c>
      <c r="EF454" s="665" t="b">
        <f t="shared" si="409"/>
        <v>0</v>
      </c>
      <c r="EG454" s="663" t="b">
        <f t="shared" si="410"/>
        <v>0</v>
      </c>
      <c r="EH454" s="666" t="b">
        <f t="shared" si="411"/>
        <v>1</v>
      </c>
      <c r="EI454" s="663" t="b">
        <f t="shared" si="412"/>
        <v>0</v>
      </c>
      <c r="EJ454" s="663" t="b">
        <f t="shared" si="413"/>
        <v>0</v>
      </c>
      <c r="EK454" s="666" t="b">
        <f t="shared" si="414"/>
        <v>1</v>
      </c>
      <c r="EL454" s="663" t="b">
        <f t="shared" si="415"/>
        <v>0</v>
      </c>
      <c r="EM454" s="663" t="b">
        <f t="shared" ref="EM454:EM517" si="450">DU454&gt;0</f>
        <v>0</v>
      </c>
      <c r="EN454" s="666" t="b">
        <f t="shared" si="416"/>
        <v>1</v>
      </c>
      <c r="EO454" s="401"/>
    </row>
    <row r="455" spans="1:145">
      <c r="A455" s="521" t="s">
        <v>734</v>
      </c>
      <c r="B455" s="522" t="s">
        <v>192</v>
      </c>
      <c r="C455" s="523">
        <v>220978</v>
      </c>
      <c r="D455" s="524">
        <v>3</v>
      </c>
      <c r="E455" s="414"/>
      <c r="F455" s="416"/>
      <c r="G455" s="416">
        <v>3222</v>
      </c>
      <c r="H455" s="416">
        <v>3276</v>
      </c>
      <c r="I455" s="417">
        <v>3436</v>
      </c>
      <c r="J455" s="417">
        <v>3674</v>
      </c>
      <c r="K455" s="419">
        <v>3454</v>
      </c>
      <c r="L455" s="414">
        <v>2520</v>
      </c>
      <c r="M455" s="416">
        <v>2471</v>
      </c>
      <c r="N455" s="416">
        <v>2510</v>
      </c>
      <c r="O455" s="448">
        <v>2712</v>
      </c>
      <c r="P455" s="448">
        <v>2839</v>
      </c>
      <c r="Q455" s="416">
        <v>3039</v>
      </c>
      <c r="R455" s="416">
        <v>2932</v>
      </c>
      <c r="S455" s="416">
        <v>3076</v>
      </c>
      <c r="T455" s="416">
        <v>3122</v>
      </c>
      <c r="U455" s="416">
        <v>3294</v>
      </c>
      <c r="V455" s="417">
        <v>3509</v>
      </c>
      <c r="W455" s="419">
        <v>3385</v>
      </c>
      <c r="X455" s="414"/>
      <c r="Y455" s="416"/>
      <c r="Z455" s="416"/>
      <c r="AA455" s="448"/>
      <c r="AB455" s="448"/>
      <c r="AC455" s="416"/>
      <c r="AD455" s="416"/>
      <c r="AE455" s="416"/>
      <c r="AF455" s="416"/>
      <c r="AG455" s="416"/>
      <c r="AH455" s="417"/>
      <c r="AI455" s="419"/>
      <c r="AJ455" s="420">
        <f t="shared" si="419"/>
        <v>2520</v>
      </c>
      <c r="AK455" s="421">
        <f t="shared" si="420"/>
        <v>2471</v>
      </c>
      <c r="AL455" s="421">
        <f t="shared" si="421"/>
        <v>2510</v>
      </c>
      <c r="AM455" s="421">
        <f t="shared" si="422"/>
        <v>2712</v>
      </c>
      <c r="AN455" s="421">
        <f t="shared" si="423"/>
        <v>2839</v>
      </c>
      <c r="AO455" s="421">
        <f t="shared" si="424"/>
        <v>3039</v>
      </c>
      <c r="AP455" s="421">
        <f t="shared" si="425"/>
        <v>2932</v>
      </c>
      <c r="AQ455" s="421">
        <f t="shared" si="426"/>
        <v>3076</v>
      </c>
      <c r="AR455" s="421">
        <f t="shared" si="427"/>
        <v>3122</v>
      </c>
      <c r="AS455" s="421">
        <f t="shared" si="428"/>
        <v>3294</v>
      </c>
      <c r="AT455" s="421">
        <f t="shared" si="429"/>
        <v>3509</v>
      </c>
      <c r="AU455" s="422">
        <f t="shared" si="430"/>
        <v>3385</v>
      </c>
      <c r="AV455" s="423">
        <v>2310</v>
      </c>
      <c r="AW455" s="417">
        <v>2485</v>
      </c>
      <c r="AX455" s="419">
        <v>2454</v>
      </c>
      <c r="AY455" s="414">
        <v>289</v>
      </c>
      <c r="AZ455" s="417">
        <v>332</v>
      </c>
      <c r="BA455" s="419">
        <v>333</v>
      </c>
      <c r="BB455" s="420">
        <f t="shared" si="431"/>
        <v>695</v>
      </c>
      <c r="BC455" s="421">
        <f t="shared" si="432"/>
        <v>692</v>
      </c>
      <c r="BD455" s="422">
        <f t="shared" si="433"/>
        <v>598</v>
      </c>
      <c r="BE455" s="176">
        <v>1280</v>
      </c>
      <c r="BF455" s="417">
        <v>1441</v>
      </c>
      <c r="BG455" s="419">
        <v>1511</v>
      </c>
      <c r="BH455" s="178">
        <v>267</v>
      </c>
      <c r="BI455" s="417">
        <v>270</v>
      </c>
      <c r="BJ455" s="419">
        <v>331</v>
      </c>
      <c r="BK455" s="178">
        <v>295</v>
      </c>
      <c r="BL455" s="417">
        <v>332</v>
      </c>
      <c r="BM455" s="419">
        <v>272</v>
      </c>
      <c r="BN455" s="426">
        <f t="shared" si="443"/>
        <v>997</v>
      </c>
      <c r="BO455" s="427">
        <f t="shared" si="444"/>
        <v>996</v>
      </c>
      <c r="BP455" s="428">
        <f t="shared" si="445"/>
        <v>818</v>
      </c>
      <c r="BQ455" s="178">
        <v>1300</v>
      </c>
      <c r="BR455" s="417">
        <v>1267</v>
      </c>
      <c r="BS455" s="419">
        <v>1329</v>
      </c>
      <c r="BT455" s="198"/>
      <c r="BU455" s="177"/>
      <c r="BV455" s="177"/>
      <c r="BW455" s="417"/>
      <c r="BX455" s="417"/>
      <c r="BY455" s="419"/>
      <c r="BZ455" s="178"/>
      <c r="CA455" s="177"/>
      <c r="CB455" s="177"/>
      <c r="CC455" s="177"/>
      <c r="CD455" s="177"/>
      <c r="CE455" s="177"/>
      <c r="CF455" s="417"/>
      <c r="CG455" s="419"/>
      <c r="CH455" s="178"/>
      <c r="CI455" s="177"/>
      <c r="CJ455" s="177"/>
      <c r="CK455" s="177"/>
      <c r="CL455" s="177"/>
      <c r="CM455" s="177"/>
      <c r="CN455" s="417"/>
      <c r="CO455" s="419"/>
      <c r="CP455" s="420"/>
      <c r="CQ455" s="421"/>
      <c r="CR455" s="421" t="str">
        <f t="shared" si="434"/>
        <v/>
      </c>
      <c r="CS455" s="421" t="str">
        <f t="shared" si="435"/>
        <v/>
      </c>
      <c r="CT455" s="421" t="str">
        <f t="shared" si="436"/>
        <v/>
      </c>
      <c r="CU455" s="421" t="str">
        <f t="shared" si="437"/>
        <v/>
      </c>
      <c r="CV455" s="421" t="str">
        <f t="shared" si="438"/>
        <v/>
      </c>
      <c r="CW455" s="429" t="str">
        <f t="shared" si="439"/>
        <v/>
      </c>
      <c r="CX455" s="449"/>
      <c r="CY455" s="417"/>
      <c r="CZ455" s="419"/>
      <c r="DA455" s="432"/>
      <c r="DB455" s="417"/>
      <c r="DC455" s="419"/>
      <c r="DD455" s="430" t="str">
        <f t="shared" si="440"/>
        <v/>
      </c>
      <c r="DE455" s="431" t="str">
        <f t="shared" si="441"/>
        <v/>
      </c>
      <c r="DF455" s="428" t="str">
        <f t="shared" si="442"/>
        <v/>
      </c>
      <c r="DG455" s="450"/>
      <c r="DH455" s="417"/>
      <c r="DI455" s="419"/>
      <c r="DJ455" s="432"/>
      <c r="DK455" s="417"/>
      <c r="DL455" s="419"/>
      <c r="DM455" s="432"/>
      <c r="DN455" s="417"/>
      <c r="DO455" s="419"/>
      <c r="DP455" s="430" t="str">
        <f t="shared" si="446"/>
        <v/>
      </c>
      <c r="DQ455" s="431" t="str">
        <f t="shared" si="447"/>
        <v/>
      </c>
      <c r="DR455" s="428" t="str">
        <f t="shared" si="448"/>
        <v/>
      </c>
      <c r="DS455" s="432"/>
      <c r="DT455" s="417"/>
      <c r="DU455" s="197"/>
      <c r="DV455" s="402"/>
      <c r="DW455" s="669" t="b">
        <f t="shared" si="401"/>
        <v>1</v>
      </c>
      <c r="DX455" s="663" t="b">
        <f t="shared" si="402"/>
        <v>1</v>
      </c>
      <c r="DY455" s="666" t="b">
        <f t="shared" si="403"/>
        <v>1</v>
      </c>
      <c r="DZ455" s="663" t="b">
        <f t="shared" si="404"/>
        <v>1</v>
      </c>
      <c r="EA455" s="663" t="b">
        <f t="shared" si="405"/>
        <v>1</v>
      </c>
      <c r="EB455" s="666" t="b">
        <f t="shared" si="406"/>
        <v>1</v>
      </c>
      <c r="EC455" s="663" t="b">
        <f t="shared" si="407"/>
        <v>1</v>
      </c>
      <c r="ED455" s="663" t="b">
        <f t="shared" si="449"/>
        <v>1</v>
      </c>
      <c r="EE455" s="666" t="b">
        <f t="shared" si="408"/>
        <v>1</v>
      </c>
      <c r="EF455" s="665" t="b">
        <f t="shared" si="409"/>
        <v>0</v>
      </c>
      <c r="EG455" s="663" t="b">
        <f t="shared" si="410"/>
        <v>0</v>
      </c>
      <c r="EH455" s="666" t="b">
        <f t="shared" si="411"/>
        <v>1</v>
      </c>
      <c r="EI455" s="663" t="b">
        <f t="shared" si="412"/>
        <v>0</v>
      </c>
      <c r="EJ455" s="663" t="b">
        <f t="shared" si="413"/>
        <v>0</v>
      </c>
      <c r="EK455" s="666" t="b">
        <f t="shared" si="414"/>
        <v>1</v>
      </c>
      <c r="EL455" s="663" t="b">
        <f t="shared" si="415"/>
        <v>0</v>
      </c>
      <c r="EM455" s="663" t="b">
        <f t="shared" si="450"/>
        <v>0</v>
      </c>
      <c r="EN455" s="666" t="b">
        <f t="shared" si="416"/>
        <v>1</v>
      </c>
      <c r="EO455" s="401"/>
    </row>
    <row r="456" spans="1:145">
      <c r="A456" s="521" t="s">
        <v>734</v>
      </c>
      <c r="B456" s="522" t="s">
        <v>193</v>
      </c>
      <c r="C456" s="523">
        <v>221838</v>
      </c>
      <c r="D456" s="524">
        <v>3</v>
      </c>
      <c r="E456" s="414"/>
      <c r="F456" s="416"/>
      <c r="G456" s="416">
        <v>1241</v>
      </c>
      <c r="H456" s="416">
        <v>1217</v>
      </c>
      <c r="I456" s="417">
        <v>1193</v>
      </c>
      <c r="J456" s="417">
        <v>1243</v>
      </c>
      <c r="K456" s="419">
        <v>1040</v>
      </c>
      <c r="L456" s="414">
        <v>1140</v>
      </c>
      <c r="M456" s="416">
        <v>1231</v>
      </c>
      <c r="N456" s="416">
        <v>1355</v>
      </c>
      <c r="O456" s="448">
        <v>1242</v>
      </c>
      <c r="P456" s="448">
        <v>1262</v>
      </c>
      <c r="Q456" s="416">
        <v>1288</v>
      </c>
      <c r="R456" s="416">
        <v>1157</v>
      </c>
      <c r="S456" s="416">
        <v>1190</v>
      </c>
      <c r="T456" s="416">
        <v>1181</v>
      </c>
      <c r="U456" s="416">
        <v>1143</v>
      </c>
      <c r="V456" s="417">
        <v>1208</v>
      </c>
      <c r="W456" s="419">
        <v>1018</v>
      </c>
      <c r="X456" s="414"/>
      <c r="Y456" s="416"/>
      <c r="Z456" s="416"/>
      <c r="AA456" s="448"/>
      <c r="AB456" s="448"/>
      <c r="AC456" s="416"/>
      <c r="AD456" s="416"/>
      <c r="AE456" s="416"/>
      <c r="AF456" s="416"/>
      <c r="AG456" s="416"/>
      <c r="AH456" s="417"/>
      <c r="AI456" s="419"/>
      <c r="AJ456" s="420">
        <f t="shared" si="419"/>
        <v>1140</v>
      </c>
      <c r="AK456" s="421">
        <f t="shared" si="420"/>
        <v>1231</v>
      </c>
      <c r="AL456" s="421">
        <f t="shared" si="421"/>
        <v>1355</v>
      </c>
      <c r="AM456" s="421">
        <f t="shared" si="422"/>
        <v>1242</v>
      </c>
      <c r="AN456" s="421">
        <f t="shared" si="423"/>
        <v>1262</v>
      </c>
      <c r="AO456" s="421">
        <f t="shared" si="424"/>
        <v>1288</v>
      </c>
      <c r="AP456" s="421">
        <f t="shared" si="425"/>
        <v>1157</v>
      </c>
      <c r="AQ456" s="421">
        <f t="shared" si="426"/>
        <v>1190</v>
      </c>
      <c r="AR456" s="421">
        <f t="shared" si="427"/>
        <v>1181</v>
      </c>
      <c r="AS456" s="421">
        <f t="shared" si="428"/>
        <v>1143</v>
      </c>
      <c r="AT456" s="421">
        <f t="shared" si="429"/>
        <v>1208</v>
      </c>
      <c r="AU456" s="422">
        <f t="shared" si="430"/>
        <v>1018</v>
      </c>
      <c r="AV456" s="423">
        <v>820</v>
      </c>
      <c r="AW456" s="417">
        <v>749</v>
      </c>
      <c r="AX456" s="419">
        <v>683</v>
      </c>
      <c r="AY456" s="414">
        <v>61</v>
      </c>
      <c r="AZ456" s="417">
        <v>82</v>
      </c>
      <c r="BA456" s="419">
        <v>68</v>
      </c>
      <c r="BB456" s="420">
        <f t="shared" si="431"/>
        <v>262</v>
      </c>
      <c r="BC456" s="421">
        <f t="shared" si="432"/>
        <v>377</v>
      </c>
      <c r="BD456" s="422">
        <f t="shared" si="433"/>
        <v>267</v>
      </c>
      <c r="BE456" s="176">
        <v>503</v>
      </c>
      <c r="BF456" s="417">
        <v>485</v>
      </c>
      <c r="BG456" s="419">
        <v>483</v>
      </c>
      <c r="BH456" s="178">
        <v>130</v>
      </c>
      <c r="BI456" s="417">
        <v>122</v>
      </c>
      <c r="BJ456" s="419">
        <v>152</v>
      </c>
      <c r="BK456" s="178">
        <v>171</v>
      </c>
      <c r="BL456" s="417">
        <v>182</v>
      </c>
      <c r="BM456" s="419">
        <v>167</v>
      </c>
      <c r="BN456" s="426">
        <f t="shared" si="443"/>
        <v>458</v>
      </c>
      <c r="BO456" s="427">
        <f t="shared" si="444"/>
        <v>499</v>
      </c>
      <c r="BP456" s="428">
        <f t="shared" si="445"/>
        <v>355</v>
      </c>
      <c r="BQ456" s="178">
        <v>635</v>
      </c>
      <c r="BR456" s="417">
        <v>662</v>
      </c>
      <c r="BS456" s="419">
        <v>713</v>
      </c>
      <c r="BT456" s="198"/>
      <c r="BU456" s="177"/>
      <c r="BV456" s="177"/>
      <c r="BW456" s="417"/>
      <c r="BX456" s="417"/>
      <c r="BY456" s="419"/>
      <c r="BZ456" s="178"/>
      <c r="CA456" s="177"/>
      <c r="CB456" s="177"/>
      <c r="CC456" s="177"/>
      <c r="CD456" s="177"/>
      <c r="CE456" s="177"/>
      <c r="CF456" s="417"/>
      <c r="CG456" s="419"/>
      <c r="CH456" s="178"/>
      <c r="CI456" s="177"/>
      <c r="CJ456" s="177"/>
      <c r="CK456" s="177"/>
      <c r="CL456" s="177"/>
      <c r="CM456" s="177"/>
      <c r="CN456" s="417"/>
      <c r="CO456" s="419"/>
      <c r="CP456" s="420"/>
      <c r="CQ456" s="421"/>
      <c r="CR456" s="421" t="str">
        <f t="shared" si="434"/>
        <v/>
      </c>
      <c r="CS456" s="421" t="str">
        <f t="shared" si="435"/>
        <v/>
      </c>
      <c r="CT456" s="421" t="str">
        <f t="shared" si="436"/>
        <v/>
      </c>
      <c r="CU456" s="421" t="str">
        <f t="shared" si="437"/>
        <v/>
      </c>
      <c r="CV456" s="421" t="str">
        <f t="shared" si="438"/>
        <v/>
      </c>
      <c r="CW456" s="429" t="str">
        <f t="shared" si="439"/>
        <v/>
      </c>
      <c r="CX456" s="449"/>
      <c r="CY456" s="417"/>
      <c r="CZ456" s="419"/>
      <c r="DA456" s="432"/>
      <c r="DB456" s="417"/>
      <c r="DC456" s="419"/>
      <c r="DD456" s="430" t="str">
        <f t="shared" si="440"/>
        <v/>
      </c>
      <c r="DE456" s="431" t="str">
        <f t="shared" si="441"/>
        <v/>
      </c>
      <c r="DF456" s="428" t="str">
        <f t="shared" si="442"/>
        <v/>
      </c>
      <c r="DG456" s="450"/>
      <c r="DH456" s="417"/>
      <c r="DI456" s="419"/>
      <c r="DJ456" s="432"/>
      <c r="DK456" s="417"/>
      <c r="DL456" s="419"/>
      <c r="DM456" s="432"/>
      <c r="DN456" s="417"/>
      <c r="DO456" s="419"/>
      <c r="DP456" s="430" t="str">
        <f t="shared" si="446"/>
        <v/>
      </c>
      <c r="DQ456" s="431" t="str">
        <f t="shared" si="447"/>
        <v/>
      </c>
      <c r="DR456" s="428" t="str">
        <f t="shared" si="448"/>
        <v/>
      </c>
      <c r="DS456" s="432"/>
      <c r="DT456" s="417"/>
      <c r="DU456" s="197"/>
      <c r="DV456" s="402"/>
      <c r="DW456" s="669" t="b">
        <f t="shared" si="401"/>
        <v>1</v>
      </c>
      <c r="DX456" s="663" t="b">
        <f t="shared" si="402"/>
        <v>1</v>
      </c>
      <c r="DY456" s="666" t="b">
        <f t="shared" si="403"/>
        <v>1</v>
      </c>
      <c r="DZ456" s="663" t="b">
        <f t="shared" si="404"/>
        <v>1</v>
      </c>
      <c r="EA456" s="663" t="b">
        <f t="shared" si="405"/>
        <v>1</v>
      </c>
      <c r="EB456" s="666" t="b">
        <f t="shared" si="406"/>
        <v>1</v>
      </c>
      <c r="EC456" s="663" t="b">
        <f t="shared" si="407"/>
        <v>1</v>
      </c>
      <c r="ED456" s="663" t="b">
        <f t="shared" si="449"/>
        <v>1</v>
      </c>
      <c r="EE456" s="666" t="b">
        <f t="shared" si="408"/>
        <v>1</v>
      </c>
      <c r="EF456" s="665" t="b">
        <f t="shared" si="409"/>
        <v>0</v>
      </c>
      <c r="EG456" s="663" t="b">
        <f t="shared" si="410"/>
        <v>0</v>
      </c>
      <c r="EH456" s="666" t="b">
        <f t="shared" si="411"/>
        <v>1</v>
      </c>
      <c r="EI456" s="663" t="b">
        <f t="shared" si="412"/>
        <v>0</v>
      </c>
      <c r="EJ456" s="663" t="b">
        <f t="shared" si="413"/>
        <v>0</v>
      </c>
      <c r="EK456" s="666" t="b">
        <f t="shared" si="414"/>
        <v>1</v>
      </c>
      <c r="EL456" s="663" t="b">
        <f t="shared" si="415"/>
        <v>0</v>
      </c>
      <c r="EM456" s="663" t="b">
        <f t="shared" si="450"/>
        <v>0</v>
      </c>
      <c r="EN456" s="666" t="b">
        <f t="shared" si="416"/>
        <v>1</v>
      </c>
      <c r="EO456" s="401"/>
    </row>
    <row r="457" spans="1:145">
      <c r="A457" s="521" t="s">
        <v>734</v>
      </c>
      <c r="B457" s="557" t="s">
        <v>196</v>
      </c>
      <c r="C457" s="558">
        <v>221847</v>
      </c>
      <c r="D457" s="559">
        <v>3</v>
      </c>
      <c r="E457" s="414"/>
      <c r="F457" s="416"/>
      <c r="G457" s="416">
        <v>1259</v>
      </c>
      <c r="H457" s="416">
        <v>1193</v>
      </c>
      <c r="I457" s="417">
        <v>1256</v>
      </c>
      <c r="J457" s="417">
        <v>1627</v>
      </c>
      <c r="K457" s="419">
        <v>1623</v>
      </c>
      <c r="L457" s="414">
        <v>1109</v>
      </c>
      <c r="M457" s="416">
        <v>1017</v>
      </c>
      <c r="N457" s="416">
        <v>1149</v>
      </c>
      <c r="O457" s="448">
        <v>1102</v>
      </c>
      <c r="P457" s="448">
        <v>1102</v>
      </c>
      <c r="Q457" s="416">
        <v>1163</v>
      </c>
      <c r="R457" s="416">
        <v>1132</v>
      </c>
      <c r="S457" s="416">
        <v>1232</v>
      </c>
      <c r="T457" s="416">
        <v>1169</v>
      </c>
      <c r="U457" s="416">
        <v>1231</v>
      </c>
      <c r="V457" s="417">
        <v>1597</v>
      </c>
      <c r="W457" s="419">
        <v>1609</v>
      </c>
      <c r="X457" s="414"/>
      <c r="Y457" s="416"/>
      <c r="Z457" s="416"/>
      <c r="AA457" s="448"/>
      <c r="AB457" s="448"/>
      <c r="AC457" s="416"/>
      <c r="AD457" s="416"/>
      <c r="AE457" s="416"/>
      <c r="AF457" s="416"/>
      <c r="AG457" s="416"/>
      <c r="AH457" s="417"/>
      <c r="AI457" s="419"/>
      <c r="AJ457" s="420">
        <f t="shared" si="419"/>
        <v>1109</v>
      </c>
      <c r="AK457" s="421">
        <f t="shared" si="420"/>
        <v>1017</v>
      </c>
      <c r="AL457" s="421">
        <f t="shared" si="421"/>
        <v>1149</v>
      </c>
      <c r="AM457" s="421">
        <f t="shared" si="422"/>
        <v>1102</v>
      </c>
      <c r="AN457" s="421">
        <f t="shared" si="423"/>
        <v>1102</v>
      </c>
      <c r="AO457" s="421">
        <f t="shared" si="424"/>
        <v>1163</v>
      </c>
      <c r="AP457" s="421">
        <f t="shared" si="425"/>
        <v>1132</v>
      </c>
      <c r="AQ457" s="421">
        <f t="shared" si="426"/>
        <v>1232</v>
      </c>
      <c r="AR457" s="421">
        <f t="shared" si="427"/>
        <v>1169</v>
      </c>
      <c r="AS457" s="421">
        <f t="shared" si="428"/>
        <v>1231</v>
      </c>
      <c r="AT457" s="421">
        <f t="shared" si="429"/>
        <v>1597</v>
      </c>
      <c r="AU457" s="422">
        <f t="shared" si="430"/>
        <v>1609</v>
      </c>
      <c r="AV457" s="423">
        <v>863</v>
      </c>
      <c r="AW457" s="417">
        <v>1124</v>
      </c>
      <c r="AX457" s="419">
        <v>1147</v>
      </c>
      <c r="AY457" s="414">
        <v>156</v>
      </c>
      <c r="AZ457" s="417">
        <v>195</v>
      </c>
      <c r="BA457" s="419">
        <v>228</v>
      </c>
      <c r="BB457" s="420">
        <f t="shared" si="431"/>
        <v>212</v>
      </c>
      <c r="BC457" s="421">
        <f t="shared" si="432"/>
        <v>278</v>
      </c>
      <c r="BD457" s="422">
        <f t="shared" si="433"/>
        <v>234</v>
      </c>
      <c r="BE457" s="176">
        <v>474</v>
      </c>
      <c r="BF457" s="417">
        <v>537</v>
      </c>
      <c r="BG457" s="419">
        <v>633</v>
      </c>
      <c r="BH457" s="178">
        <v>95</v>
      </c>
      <c r="BI457" s="417">
        <v>105</v>
      </c>
      <c r="BJ457" s="419">
        <v>107</v>
      </c>
      <c r="BK457" s="178">
        <v>236</v>
      </c>
      <c r="BL457" s="417">
        <v>195</v>
      </c>
      <c r="BM457" s="419">
        <v>191</v>
      </c>
      <c r="BN457" s="426">
        <f t="shared" si="443"/>
        <v>297</v>
      </c>
      <c r="BO457" s="427">
        <f t="shared" si="444"/>
        <v>326</v>
      </c>
      <c r="BP457" s="428">
        <f t="shared" si="445"/>
        <v>201</v>
      </c>
      <c r="BQ457" s="178">
        <v>570</v>
      </c>
      <c r="BR457" s="417">
        <v>591</v>
      </c>
      <c r="BS457" s="419">
        <v>659</v>
      </c>
      <c r="BT457" s="198"/>
      <c r="BU457" s="177"/>
      <c r="BV457" s="177"/>
      <c r="BW457" s="417"/>
      <c r="BX457" s="417"/>
      <c r="BY457" s="419"/>
      <c r="BZ457" s="178"/>
      <c r="CA457" s="177"/>
      <c r="CB457" s="177"/>
      <c r="CC457" s="177"/>
      <c r="CD457" s="177"/>
      <c r="CE457" s="177"/>
      <c r="CF457" s="417"/>
      <c r="CG457" s="419"/>
      <c r="CH457" s="178"/>
      <c r="CI457" s="177"/>
      <c r="CJ457" s="177"/>
      <c r="CK457" s="177"/>
      <c r="CL457" s="177"/>
      <c r="CM457" s="177"/>
      <c r="CN457" s="417"/>
      <c r="CO457" s="419"/>
      <c r="CP457" s="420"/>
      <c r="CQ457" s="421"/>
      <c r="CR457" s="421" t="str">
        <f t="shared" si="434"/>
        <v/>
      </c>
      <c r="CS457" s="421" t="str">
        <f t="shared" si="435"/>
        <v/>
      </c>
      <c r="CT457" s="421" t="str">
        <f t="shared" si="436"/>
        <v/>
      </c>
      <c r="CU457" s="421" t="str">
        <f t="shared" si="437"/>
        <v/>
      </c>
      <c r="CV457" s="421" t="str">
        <f t="shared" si="438"/>
        <v/>
      </c>
      <c r="CW457" s="429" t="str">
        <f t="shared" si="439"/>
        <v/>
      </c>
      <c r="CX457" s="449"/>
      <c r="CY457" s="417"/>
      <c r="CZ457" s="419"/>
      <c r="DA457" s="432"/>
      <c r="DB457" s="417"/>
      <c r="DC457" s="419"/>
      <c r="DD457" s="430" t="str">
        <f t="shared" si="440"/>
        <v/>
      </c>
      <c r="DE457" s="431" t="str">
        <f t="shared" si="441"/>
        <v/>
      </c>
      <c r="DF457" s="428" t="str">
        <f t="shared" si="442"/>
        <v/>
      </c>
      <c r="DG457" s="450"/>
      <c r="DH457" s="417"/>
      <c r="DI457" s="419"/>
      <c r="DJ457" s="432"/>
      <c r="DK457" s="417"/>
      <c r="DL457" s="419"/>
      <c r="DM457" s="432"/>
      <c r="DN457" s="417"/>
      <c r="DO457" s="419"/>
      <c r="DP457" s="430" t="str">
        <f t="shared" si="446"/>
        <v/>
      </c>
      <c r="DQ457" s="431" t="str">
        <f t="shared" si="447"/>
        <v/>
      </c>
      <c r="DR457" s="428" t="str">
        <f t="shared" si="448"/>
        <v/>
      </c>
      <c r="DS457" s="432"/>
      <c r="DT457" s="417"/>
      <c r="DU457" s="197"/>
      <c r="DV457" s="402"/>
      <c r="DW457" s="669" t="b">
        <f t="shared" si="401"/>
        <v>1</v>
      </c>
      <c r="DX457" s="663" t="b">
        <f t="shared" si="402"/>
        <v>1</v>
      </c>
      <c r="DY457" s="666" t="b">
        <f t="shared" si="403"/>
        <v>1</v>
      </c>
      <c r="DZ457" s="663" t="b">
        <f t="shared" si="404"/>
        <v>1</v>
      </c>
      <c r="EA457" s="663" t="b">
        <f t="shared" si="405"/>
        <v>1</v>
      </c>
      <c r="EB457" s="666" t="b">
        <f t="shared" si="406"/>
        <v>1</v>
      </c>
      <c r="EC457" s="663" t="b">
        <f t="shared" si="407"/>
        <v>1</v>
      </c>
      <c r="ED457" s="663" t="b">
        <f t="shared" si="449"/>
        <v>1</v>
      </c>
      <c r="EE457" s="666" t="b">
        <f t="shared" si="408"/>
        <v>1</v>
      </c>
      <c r="EF457" s="665" t="b">
        <f t="shared" si="409"/>
        <v>0</v>
      </c>
      <c r="EG457" s="663" t="b">
        <f t="shared" si="410"/>
        <v>0</v>
      </c>
      <c r="EH457" s="666" t="b">
        <f t="shared" si="411"/>
        <v>1</v>
      </c>
      <c r="EI457" s="663" t="b">
        <f t="shared" si="412"/>
        <v>0</v>
      </c>
      <c r="EJ457" s="663" t="b">
        <f t="shared" si="413"/>
        <v>0</v>
      </c>
      <c r="EK457" s="666" t="b">
        <f t="shared" si="414"/>
        <v>1</v>
      </c>
      <c r="EL457" s="663" t="b">
        <f t="shared" si="415"/>
        <v>0</v>
      </c>
      <c r="EM457" s="663" t="b">
        <f t="shared" si="450"/>
        <v>0</v>
      </c>
      <c r="EN457" s="666" t="b">
        <f t="shared" si="416"/>
        <v>1</v>
      </c>
      <c r="EO457" s="401"/>
    </row>
    <row r="458" spans="1:145">
      <c r="A458" s="521" t="s">
        <v>734</v>
      </c>
      <c r="B458" s="522" t="s">
        <v>194</v>
      </c>
      <c r="C458" s="523">
        <v>221740</v>
      </c>
      <c r="D458" s="524">
        <v>3</v>
      </c>
      <c r="E458" s="414"/>
      <c r="F458" s="416"/>
      <c r="G458" s="416">
        <v>1504</v>
      </c>
      <c r="H458" s="416">
        <v>1457</v>
      </c>
      <c r="I458" s="417">
        <v>1785</v>
      </c>
      <c r="J458" s="417">
        <v>1948</v>
      </c>
      <c r="K458" s="419">
        <v>2083</v>
      </c>
      <c r="L458" s="414">
        <v>1145</v>
      </c>
      <c r="M458" s="416">
        <v>1231</v>
      </c>
      <c r="N458" s="416">
        <v>1075</v>
      </c>
      <c r="O458" s="448">
        <v>1080</v>
      </c>
      <c r="P458" s="448">
        <v>1067</v>
      </c>
      <c r="Q458" s="416">
        <v>1176</v>
      </c>
      <c r="R458" s="416">
        <v>1382</v>
      </c>
      <c r="S458" s="416">
        <v>1488</v>
      </c>
      <c r="T458" s="416">
        <v>1437</v>
      </c>
      <c r="U458" s="416">
        <v>1763</v>
      </c>
      <c r="V458" s="417">
        <v>1928</v>
      </c>
      <c r="W458" s="419">
        <v>2070</v>
      </c>
      <c r="X458" s="414"/>
      <c r="Y458" s="416"/>
      <c r="Z458" s="416"/>
      <c r="AA458" s="448"/>
      <c r="AB458" s="448"/>
      <c r="AC458" s="416"/>
      <c r="AD458" s="416"/>
      <c r="AE458" s="416"/>
      <c r="AF458" s="416"/>
      <c r="AG458" s="416"/>
      <c r="AH458" s="417"/>
      <c r="AI458" s="419"/>
      <c r="AJ458" s="420">
        <f t="shared" si="419"/>
        <v>1145</v>
      </c>
      <c r="AK458" s="421">
        <f t="shared" si="420"/>
        <v>1231</v>
      </c>
      <c r="AL458" s="421">
        <f t="shared" si="421"/>
        <v>1075</v>
      </c>
      <c r="AM458" s="421">
        <f t="shared" si="422"/>
        <v>1080</v>
      </c>
      <c r="AN458" s="421">
        <f t="shared" si="423"/>
        <v>1067</v>
      </c>
      <c r="AO458" s="421">
        <f t="shared" si="424"/>
        <v>1176</v>
      </c>
      <c r="AP458" s="421">
        <f t="shared" si="425"/>
        <v>1382</v>
      </c>
      <c r="AQ458" s="421">
        <f t="shared" si="426"/>
        <v>1488</v>
      </c>
      <c r="AR458" s="421">
        <f t="shared" si="427"/>
        <v>1437</v>
      </c>
      <c r="AS458" s="421">
        <f t="shared" si="428"/>
        <v>1763</v>
      </c>
      <c r="AT458" s="421">
        <f t="shared" si="429"/>
        <v>1928</v>
      </c>
      <c r="AU458" s="422">
        <f t="shared" si="430"/>
        <v>2070</v>
      </c>
      <c r="AV458" s="423">
        <v>1138</v>
      </c>
      <c r="AW458" s="417">
        <v>1175</v>
      </c>
      <c r="AX458" s="419">
        <v>1388</v>
      </c>
      <c r="AY458" s="414">
        <v>333</v>
      </c>
      <c r="AZ458" s="417">
        <v>393</v>
      </c>
      <c r="BA458" s="419">
        <v>383</v>
      </c>
      <c r="BB458" s="420">
        <f t="shared" si="431"/>
        <v>292</v>
      </c>
      <c r="BC458" s="421">
        <f t="shared" si="432"/>
        <v>360</v>
      </c>
      <c r="BD458" s="422">
        <f t="shared" si="433"/>
        <v>299</v>
      </c>
      <c r="BE458" s="176">
        <v>485</v>
      </c>
      <c r="BF458" s="417">
        <v>508</v>
      </c>
      <c r="BG458" s="419">
        <v>657</v>
      </c>
      <c r="BH458" s="178">
        <v>80</v>
      </c>
      <c r="BI458" s="417">
        <v>101</v>
      </c>
      <c r="BJ458" s="419">
        <v>115</v>
      </c>
      <c r="BK458" s="178">
        <v>192</v>
      </c>
      <c r="BL458" s="417">
        <v>393</v>
      </c>
      <c r="BM458" s="419">
        <v>245</v>
      </c>
      <c r="BN458" s="426">
        <f t="shared" si="443"/>
        <v>310</v>
      </c>
      <c r="BO458" s="427">
        <f t="shared" si="444"/>
        <v>174</v>
      </c>
      <c r="BP458" s="428">
        <f t="shared" si="445"/>
        <v>365</v>
      </c>
      <c r="BQ458" s="178">
        <v>610</v>
      </c>
      <c r="BR458" s="417">
        <v>730</v>
      </c>
      <c r="BS458" s="419">
        <v>623</v>
      </c>
      <c r="BT458" s="198"/>
      <c r="BU458" s="177"/>
      <c r="BV458" s="177"/>
      <c r="BW458" s="417"/>
      <c r="BX458" s="417"/>
      <c r="BY458" s="419"/>
      <c r="BZ458" s="178"/>
      <c r="CA458" s="177"/>
      <c r="CB458" s="177"/>
      <c r="CC458" s="177"/>
      <c r="CD458" s="177"/>
      <c r="CE458" s="177"/>
      <c r="CF458" s="417"/>
      <c r="CG458" s="419"/>
      <c r="CH458" s="178"/>
      <c r="CI458" s="177"/>
      <c r="CJ458" s="177"/>
      <c r="CK458" s="177"/>
      <c r="CL458" s="177"/>
      <c r="CM458" s="177"/>
      <c r="CN458" s="417"/>
      <c r="CO458" s="419"/>
      <c r="CP458" s="420"/>
      <c r="CQ458" s="421"/>
      <c r="CR458" s="421" t="str">
        <f t="shared" si="434"/>
        <v/>
      </c>
      <c r="CS458" s="421" t="str">
        <f t="shared" si="435"/>
        <v/>
      </c>
      <c r="CT458" s="421" t="str">
        <f t="shared" si="436"/>
        <v/>
      </c>
      <c r="CU458" s="421" t="str">
        <f t="shared" si="437"/>
        <v/>
      </c>
      <c r="CV458" s="421" t="str">
        <f t="shared" si="438"/>
        <v/>
      </c>
      <c r="CW458" s="429" t="str">
        <f t="shared" si="439"/>
        <v/>
      </c>
      <c r="CX458" s="449"/>
      <c r="CY458" s="417"/>
      <c r="CZ458" s="419"/>
      <c r="DA458" s="432"/>
      <c r="DB458" s="417"/>
      <c r="DC458" s="419"/>
      <c r="DD458" s="430" t="str">
        <f t="shared" si="440"/>
        <v/>
      </c>
      <c r="DE458" s="431" t="str">
        <f t="shared" si="441"/>
        <v/>
      </c>
      <c r="DF458" s="428" t="str">
        <f t="shared" si="442"/>
        <v/>
      </c>
      <c r="DG458" s="450"/>
      <c r="DH458" s="417"/>
      <c r="DI458" s="419"/>
      <c r="DJ458" s="432"/>
      <c r="DK458" s="417"/>
      <c r="DL458" s="419"/>
      <c r="DM458" s="432"/>
      <c r="DN458" s="417"/>
      <c r="DO458" s="419"/>
      <c r="DP458" s="430" t="str">
        <f t="shared" si="446"/>
        <v/>
      </c>
      <c r="DQ458" s="431" t="str">
        <f t="shared" si="447"/>
        <v/>
      </c>
      <c r="DR458" s="428" t="str">
        <f t="shared" si="448"/>
        <v/>
      </c>
      <c r="DS458" s="432"/>
      <c r="DT458" s="417"/>
      <c r="DU458" s="197"/>
      <c r="DV458" s="402"/>
      <c r="DW458" s="669" t="b">
        <f t="shared" si="401"/>
        <v>1</v>
      </c>
      <c r="DX458" s="663" t="b">
        <f t="shared" si="402"/>
        <v>1</v>
      </c>
      <c r="DY458" s="666" t="b">
        <f t="shared" si="403"/>
        <v>1</v>
      </c>
      <c r="DZ458" s="663" t="b">
        <f t="shared" si="404"/>
        <v>1</v>
      </c>
      <c r="EA458" s="663" t="b">
        <f t="shared" si="405"/>
        <v>1</v>
      </c>
      <c r="EB458" s="666" t="b">
        <f t="shared" si="406"/>
        <v>1</v>
      </c>
      <c r="EC458" s="663" t="b">
        <f t="shared" si="407"/>
        <v>1</v>
      </c>
      <c r="ED458" s="663" t="b">
        <f t="shared" si="449"/>
        <v>1</v>
      </c>
      <c r="EE458" s="666" t="b">
        <f t="shared" si="408"/>
        <v>1</v>
      </c>
      <c r="EF458" s="665" t="b">
        <f t="shared" si="409"/>
        <v>0</v>
      </c>
      <c r="EG458" s="663" t="b">
        <f t="shared" si="410"/>
        <v>0</v>
      </c>
      <c r="EH458" s="666" t="b">
        <f t="shared" si="411"/>
        <v>1</v>
      </c>
      <c r="EI458" s="663" t="b">
        <f t="shared" si="412"/>
        <v>0</v>
      </c>
      <c r="EJ458" s="663" t="b">
        <f t="shared" si="413"/>
        <v>0</v>
      </c>
      <c r="EK458" s="666" t="b">
        <f t="shared" si="414"/>
        <v>1</v>
      </c>
      <c r="EL458" s="663" t="b">
        <f t="shared" si="415"/>
        <v>0</v>
      </c>
      <c r="EM458" s="663" t="b">
        <f t="shared" si="450"/>
        <v>0</v>
      </c>
      <c r="EN458" s="666" t="b">
        <f t="shared" si="416"/>
        <v>1</v>
      </c>
      <c r="EO458" s="401"/>
    </row>
    <row r="459" spans="1:145">
      <c r="A459" s="521" t="s">
        <v>734</v>
      </c>
      <c r="B459" s="522" t="s">
        <v>195</v>
      </c>
      <c r="C459" s="523">
        <v>219602</v>
      </c>
      <c r="D459" s="524">
        <v>4</v>
      </c>
      <c r="E459" s="414"/>
      <c r="F459" s="416"/>
      <c r="G459" s="416">
        <v>1828</v>
      </c>
      <c r="H459" s="416">
        <v>1450</v>
      </c>
      <c r="I459" s="417">
        <v>1438</v>
      </c>
      <c r="J459" s="417">
        <v>1419</v>
      </c>
      <c r="K459" s="419">
        <v>1422</v>
      </c>
      <c r="L459" s="414">
        <v>798</v>
      </c>
      <c r="M459" s="416">
        <v>812</v>
      </c>
      <c r="N459" s="416">
        <v>690</v>
      </c>
      <c r="O459" s="448">
        <v>843</v>
      </c>
      <c r="P459" s="448">
        <v>903</v>
      </c>
      <c r="Q459" s="416">
        <v>944</v>
      </c>
      <c r="R459" s="416">
        <v>929</v>
      </c>
      <c r="S459" s="416">
        <v>1122</v>
      </c>
      <c r="T459" s="416">
        <v>1180</v>
      </c>
      <c r="U459" s="416">
        <v>1116</v>
      </c>
      <c r="V459" s="417">
        <v>1139</v>
      </c>
      <c r="W459" s="419">
        <v>1289</v>
      </c>
      <c r="X459" s="414"/>
      <c r="Y459" s="416"/>
      <c r="Z459" s="416"/>
      <c r="AA459" s="448"/>
      <c r="AB459" s="448"/>
      <c r="AC459" s="416"/>
      <c r="AD459" s="416"/>
      <c r="AE459" s="416"/>
      <c r="AF459" s="416"/>
      <c r="AG459" s="416"/>
      <c r="AH459" s="417"/>
      <c r="AI459" s="419"/>
      <c r="AJ459" s="420">
        <f t="shared" si="419"/>
        <v>798</v>
      </c>
      <c r="AK459" s="421">
        <f t="shared" si="420"/>
        <v>812</v>
      </c>
      <c r="AL459" s="421">
        <f t="shared" si="421"/>
        <v>690</v>
      </c>
      <c r="AM459" s="421">
        <f t="shared" si="422"/>
        <v>843</v>
      </c>
      <c r="AN459" s="421">
        <f t="shared" si="423"/>
        <v>903</v>
      </c>
      <c r="AO459" s="421">
        <f t="shared" si="424"/>
        <v>944</v>
      </c>
      <c r="AP459" s="421">
        <f t="shared" si="425"/>
        <v>929</v>
      </c>
      <c r="AQ459" s="421">
        <f t="shared" si="426"/>
        <v>1122</v>
      </c>
      <c r="AR459" s="421">
        <f t="shared" si="427"/>
        <v>1180</v>
      </c>
      <c r="AS459" s="421">
        <f t="shared" si="428"/>
        <v>1116</v>
      </c>
      <c r="AT459" s="421">
        <f t="shared" si="429"/>
        <v>1139</v>
      </c>
      <c r="AU459" s="422">
        <f t="shared" si="430"/>
        <v>1289</v>
      </c>
      <c r="AV459" s="423">
        <v>729</v>
      </c>
      <c r="AW459" s="417">
        <v>754</v>
      </c>
      <c r="AX459" s="419">
        <v>871</v>
      </c>
      <c r="AY459" s="414">
        <v>89</v>
      </c>
      <c r="AZ459" s="417">
        <v>71</v>
      </c>
      <c r="BA459" s="419">
        <v>104</v>
      </c>
      <c r="BB459" s="420">
        <f t="shared" si="431"/>
        <v>298</v>
      </c>
      <c r="BC459" s="421">
        <f t="shared" si="432"/>
        <v>314</v>
      </c>
      <c r="BD459" s="422">
        <f t="shared" si="433"/>
        <v>314</v>
      </c>
      <c r="BE459" s="176">
        <v>262</v>
      </c>
      <c r="BF459" s="417">
        <v>327</v>
      </c>
      <c r="BG459" s="419">
        <v>348</v>
      </c>
      <c r="BH459" s="178">
        <v>89</v>
      </c>
      <c r="BI459" s="417">
        <v>98</v>
      </c>
      <c r="BJ459" s="419">
        <v>102</v>
      </c>
      <c r="BK459" s="178">
        <v>167</v>
      </c>
      <c r="BL459" s="417">
        <v>171</v>
      </c>
      <c r="BM459" s="419">
        <v>153</v>
      </c>
      <c r="BN459" s="426">
        <f t="shared" si="443"/>
        <v>385</v>
      </c>
      <c r="BO459" s="427">
        <f t="shared" si="444"/>
        <v>348</v>
      </c>
      <c r="BP459" s="428">
        <f t="shared" si="445"/>
        <v>326</v>
      </c>
      <c r="BQ459" s="178">
        <v>333</v>
      </c>
      <c r="BR459" s="417">
        <v>333</v>
      </c>
      <c r="BS459" s="419">
        <v>300</v>
      </c>
      <c r="BT459" s="198"/>
      <c r="BU459" s="177"/>
      <c r="BV459" s="177"/>
      <c r="BW459" s="417"/>
      <c r="BX459" s="417"/>
      <c r="BY459" s="419"/>
      <c r="BZ459" s="178"/>
      <c r="CA459" s="177"/>
      <c r="CB459" s="177"/>
      <c r="CC459" s="177"/>
      <c r="CD459" s="177"/>
      <c r="CE459" s="177"/>
      <c r="CF459" s="417"/>
      <c r="CG459" s="419"/>
      <c r="CH459" s="178"/>
      <c r="CI459" s="177"/>
      <c r="CJ459" s="177"/>
      <c r="CK459" s="177"/>
      <c r="CL459" s="177"/>
      <c r="CM459" s="177"/>
      <c r="CN459" s="417"/>
      <c r="CO459" s="419"/>
      <c r="CP459" s="420"/>
      <c r="CQ459" s="421"/>
      <c r="CR459" s="421" t="str">
        <f t="shared" si="434"/>
        <v/>
      </c>
      <c r="CS459" s="421" t="str">
        <f t="shared" si="435"/>
        <v/>
      </c>
      <c r="CT459" s="421" t="str">
        <f t="shared" si="436"/>
        <v/>
      </c>
      <c r="CU459" s="421" t="str">
        <f t="shared" si="437"/>
        <v/>
      </c>
      <c r="CV459" s="421" t="str">
        <f t="shared" si="438"/>
        <v/>
      </c>
      <c r="CW459" s="429" t="str">
        <f t="shared" si="439"/>
        <v/>
      </c>
      <c r="CX459" s="449"/>
      <c r="CY459" s="417"/>
      <c r="CZ459" s="419"/>
      <c r="DA459" s="432"/>
      <c r="DB459" s="417"/>
      <c r="DC459" s="419"/>
      <c r="DD459" s="430" t="str">
        <f t="shared" si="440"/>
        <v/>
      </c>
      <c r="DE459" s="431" t="str">
        <f t="shared" si="441"/>
        <v/>
      </c>
      <c r="DF459" s="428" t="str">
        <f t="shared" si="442"/>
        <v/>
      </c>
      <c r="DG459" s="450"/>
      <c r="DH459" s="417"/>
      <c r="DI459" s="419"/>
      <c r="DJ459" s="432"/>
      <c r="DK459" s="417"/>
      <c r="DL459" s="419"/>
      <c r="DM459" s="432"/>
      <c r="DN459" s="417"/>
      <c r="DO459" s="419"/>
      <c r="DP459" s="430" t="str">
        <f t="shared" si="446"/>
        <v/>
      </c>
      <c r="DQ459" s="431" t="str">
        <f t="shared" si="447"/>
        <v/>
      </c>
      <c r="DR459" s="428" t="str">
        <f t="shared" si="448"/>
        <v/>
      </c>
      <c r="DS459" s="432"/>
      <c r="DT459" s="417"/>
      <c r="DU459" s="197"/>
      <c r="DV459" s="402"/>
      <c r="DW459" s="669" t="b">
        <f t="shared" si="401"/>
        <v>1</v>
      </c>
      <c r="DX459" s="663" t="b">
        <f t="shared" si="402"/>
        <v>1</v>
      </c>
      <c r="DY459" s="666" t="b">
        <f t="shared" si="403"/>
        <v>1</v>
      </c>
      <c r="DZ459" s="663" t="b">
        <f t="shared" si="404"/>
        <v>1</v>
      </c>
      <c r="EA459" s="663" t="b">
        <f t="shared" si="405"/>
        <v>1</v>
      </c>
      <c r="EB459" s="666" t="b">
        <f t="shared" si="406"/>
        <v>1</v>
      </c>
      <c r="EC459" s="663" t="b">
        <f t="shared" si="407"/>
        <v>1</v>
      </c>
      <c r="ED459" s="663" t="b">
        <f t="shared" si="449"/>
        <v>1</v>
      </c>
      <c r="EE459" s="666" t="b">
        <f t="shared" si="408"/>
        <v>1</v>
      </c>
      <c r="EF459" s="665" t="b">
        <f t="shared" si="409"/>
        <v>0</v>
      </c>
      <c r="EG459" s="663" t="b">
        <f t="shared" si="410"/>
        <v>0</v>
      </c>
      <c r="EH459" s="666" t="b">
        <f t="shared" si="411"/>
        <v>1</v>
      </c>
      <c r="EI459" s="663" t="b">
        <f t="shared" si="412"/>
        <v>0</v>
      </c>
      <c r="EJ459" s="663" t="b">
        <f t="shared" si="413"/>
        <v>0</v>
      </c>
      <c r="EK459" s="666" t="b">
        <f t="shared" si="414"/>
        <v>1</v>
      </c>
      <c r="EL459" s="663" t="b">
        <f t="shared" si="415"/>
        <v>0</v>
      </c>
      <c r="EM459" s="663" t="b">
        <f t="shared" si="450"/>
        <v>0</v>
      </c>
      <c r="EN459" s="666" t="b">
        <f t="shared" si="416"/>
        <v>1</v>
      </c>
      <c r="EO459" s="401"/>
    </row>
    <row r="460" spans="1:145">
      <c r="A460" s="521" t="s">
        <v>734</v>
      </c>
      <c r="B460" s="522" t="s">
        <v>197</v>
      </c>
      <c r="C460" s="523">
        <v>221768</v>
      </c>
      <c r="D460" s="524">
        <v>5</v>
      </c>
      <c r="E460" s="414"/>
      <c r="F460" s="416"/>
      <c r="G460" s="416">
        <v>1208</v>
      </c>
      <c r="H460" s="416">
        <v>1262</v>
      </c>
      <c r="I460" s="417">
        <v>1241</v>
      </c>
      <c r="J460" s="417">
        <v>1312</v>
      </c>
      <c r="K460" s="419">
        <v>1342</v>
      </c>
      <c r="L460" s="414">
        <v>1157</v>
      </c>
      <c r="M460" s="416">
        <v>1126</v>
      </c>
      <c r="N460" s="416">
        <v>932</v>
      </c>
      <c r="O460" s="448">
        <v>1073</v>
      </c>
      <c r="P460" s="448">
        <v>1089</v>
      </c>
      <c r="Q460" s="416">
        <v>1072</v>
      </c>
      <c r="R460" s="416">
        <v>951</v>
      </c>
      <c r="S460" s="416">
        <v>1132</v>
      </c>
      <c r="T460" s="416">
        <v>1203</v>
      </c>
      <c r="U460" s="416">
        <v>1175</v>
      </c>
      <c r="V460" s="417">
        <v>1250</v>
      </c>
      <c r="W460" s="419">
        <v>1318</v>
      </c>
      <c r="X460" s="414"/>
      <c r="Y460" s="416"/>
      <c r="Z460" s="416"/>
      <c r="AA460" s="448"/>
      <c r="AB460" s="448"/>
      <c r="AC460" s="416"/>
      <c r="AD460" s="416"/>
      <c r="AE460" s="416"/>
      <c r="AF460" s="416"/>
      <c r="AG460" s="416"/>
      <c r="AH460" s="417"/>
      <c r="AI460" s="419"/>
      <c r="AJ460" s="420">
        <f t="shared" si="419"/>
        <v>1157</v>
      </c>
      <c r="AK460" s="421">
        <f t="shared" si="420"/>
        <v>1126</v>
      </c>
      <c r="AL460" s="421">
        <f t="shared" si="421"/>
        <v>932</v>
      </c>
      <c r="AM460" s="421">
        <f t="shared" si="422"/>
        <v>1073</v>
      </c>
      <c r="AN460" s="421">
        <f t="shared" si="423"/>
        <v>1089</v>
      </c>
      <c r="AO460" s="421">
        <f t="shared" si="424"/>
        <v>1072</v>
      </c>
      <c r="AP460" s="421">
        <f t="shared" si="425"/>
        <v>951</v>
      </c>
      <c r="AQ460" s="421">
        <f t="shared" si="426"/>
        <v>1132</v>
      </c>
      <c r="AR460" s="421">
        <f t="shared" si="427"/>
        <v>1203</v>
      </c>
      <c r="AS460" s="421">
        <f t="shared" si="428"/>
        <v>1175</v>
      </c>
      <c r="AT460" s="421">
        <f t="shared" si="429"/>
        <v>1250</v>
      </c>
      <c r="AU460" s="422">
        <f t="shared" si="430"/>
        <v>1318</v>
      </c>
      <c r="AV460" s="423">
        <v>834</v>
      </c>
      <c r="AW460" s="417">
        <v>877</v>
      </c>
      <c r="AX460" s="419">
        <v>942</v>
      </c>
      <c r="AY460" s="414">
        <v>131</v>
      </c>
      <c r="AZ460" s="417">
        <v>133</v>
      </c>
      <c r="BA460" s="419">
        <v>158</v>
      </c>
      <c r="BB460" s="420">
        <f t="shared" si="431"/>
        <v>210</v>
      </c>
      <c r="BC460" s="421">
        <f t="shared" si="432"/>
        <v>240</v>
      </c>
      <c r="BD460" s="422">
        <f t="shared" si="433"/>
        <v>218</v>
      </c>
      <c r="BE460" s="176">
        <v>485</v>
      </c>
      <c r="BF460" s="417">
        <v>545</v>
      </c>
      <c r="BG460" s="419">
        <v>513</v>
      </c>
      <c r="BH460" s="178">
        <v>77</v>
      </c>
      <c r="BI460" s="417">
        <v>56</v>
      </c>
      <c r="BJ460" s="419">
        <v>64</v>
      </c>
      <c r="BK460" s="178">
        <v>172</v>
      </c>
      <c r="BL460" s="417">
        <v>133</v>
      </c>
      <c r="BM460" s="419">
        <v>129</v>
      </c>
      <c r="BN460" s="426">
        <f t="shared" si="443"/>
        <v>355</v>
      </c>
      <c r="BO460" s="427">
        <f t="shared" si="444"/>
        <v>338</v>
      </c>
      <c r="BP460" s="428">
        <f t="shared" si="445"/>
        <v>245</v>
      </c>
      <c r="BQ460" s="178">
        <v>568</v>
      </c>
      <c r="BR460" s="417">
        <v>563</v>
      </c>
      <c r="BS460" s="419">
        <v>477</v>
      </c>
      <c r="BT460" s="198"/>
      <c r="BU460" s="177"/>
      <c r="BV460" s="177"/>
      <c r="BW460" s="417"/>
      <c r="BX460" s="417"/>
      <c r="BY460" s="419"/>
      <c r="BZ460" s="178"/>
      <c r="CA460" s="177"/>
      <c r="CB460" s="177"/>
      <c r="CC460" s="177"/>
      <c r="CD460" s="177"/>
      <c r="CE460" s="177"/>
      <c r="CF460" s="417"/>
      <c r="CG460" s="419"/>
      <c r="CH460" s="178"/>
      <c r="CI460" s="177"/>
      <c r="CJ460" s="177"/>
      <c r="CK460" s="177"/>
      <c r="CL460" s="177"/>
      <c r="CM460" s="177"/>
      <c r="CN460" s="417"/>
      <c r="CO460" s="419"/>
      <c r="CP460" s="420"/>
      <c r="CQ460" s="421"/>
      <c r="CR460" s="421" t="str">
        <f t="shared" si="434"/>
        <v/>
      </c>
      <c r="CS460" s="421" t="str">
        <f t="shared" si="435"/>
        <v/>
      </c>
      <c r="CT460" s="421" t="str">
        <f t="shared" si="436"/>
        <v/>
      </c>
      <c r="CU460" s="421" t="str">
        <f t="shared" si="437"/>
        <v/>
      </c>
      <c r="CV460" s="421" t="str">
        <f t="shared" si="438"/>
        <v/>
      </c>
      <c r="CW460" s="429" t="str">
        <f t="shared" si="439"/>
        <v/>
      </c>
      <c r="CX460" s="449"/>
      <c r="CY460" s="417"/>
      <c r="CZ460" s="419"/>
      <c r="DA460" s="432"/>
      <c r="DB460" s="417"/>
      <c r="DC460" s="419"/>
      <c r="DD460" s="430" t="str">
        <f t="shared" si="440"/>
        <v/>
      </c>
      <c r="DE460" s="431" t="str">
        <f t="shared" si="441"/>
        <v/>
      </c>
      <c r="DF460" s="428" t="str">
        <f t="shared" si="442"/>
        <v/>
      </c>
      <c r="DG460" s="450"/>
      <c r="DH460" s="417"/>
      <c r="DI460" s="419"/>
      <c r="DJ460" s="432"/>
      <c r="DK460" s="417"/>
      <c r="DL460" s="419"/>
      <c r="DM460" s="432"/>
      <c r="DN460" s="417"/>
      <c r="DO460" s="419"/>
      <c r="DP460" s="430" t="str">
        <f t="shared" si="446"/>
        <v/>
      </c>
      <c r="DQ460" s="431" t="str">
        <f t="shared" si="447"/>
        <v/>
      </c>
      <c r="DR460" s="428" t="str">
        <f t="shared" si="448"/>
        <v/>
      </c>
      <c r="DS460" s="432"/>
      <c r="DT460" s="417"/>
      <c r="DU460" s="197"/>
      <c r="DV460" s="402"/>
      <c r="DW460" s="669" t="b">
        <f t="shared" si="401"/>
        <v>1</v>
      </c>
      <c r="DX460" s="663" t="b">
        <f t="shared" si="402"/>
        <v>1</v>
      </c>
      <c r="DY460" s="666" t="b">
        <f t="shared" si="403"/>
        <v>1</v>
      </c>
      <c r="DZ460" s="663" t="b">
        <f t="shared" si="404"/>
        <v>1</v>
      </c>
      <c r="EA460" s="663" t="b">
        <f t="shared" si="405"/>
        <v>1</v>
      </c>
      <c r="EB460" s="666" t="b">
        <f t="shared" si="406"/>
        <v>1</v>
      </c>
      <c r="EC460" s="663" t="b">
        <f t="shared" si="407"/>
        <v>1</v>
      </c>
      <c r="ED460" s="663" t="b">
        <f t="shared" si="449"/>
        <v>1</v>
      </c>
      <c r="EE460" s="666" t="b">
        <f t="shared" si="408"/>
        <v>1</v>
      </c>
      <c r="EF460" s="665" t="b">
        <f t="shared" si="409"/>
        <v>0</v>
      </c>
      <c r="EG460" s="663" t="b">
        <f t="shared" si="410"/>
        <v>0</v>
      </c>
      <c r="EH460" s="666" t="b">
        <f t="shared" si="411"/>
        <v>1</v>
      </c>
      <c r="EI460" s="663" t="b">
        <f t="shared" si="412"/>
        <v>0</v>
      </c>
      <c r="EJ460" s="663" t="b">
        <f t="shared" si="413"/>
        <v>0</v>
      </c>
      <c r="EK460" s="666" t="b">
        <f t="shared" si="414"/>
        <v>1</v>
      </c>
      <c r="EL460" s="663" t="b">
        <f t="shared" si="415"/>
        <v>0</v>
      </c>
      <c r="EM460" s="663" t="b">
        <f t="shared" si="450"/>
        <v>0</v>
      </c>
      <c r="EN460" s="666" t="b">
        <f t="shared" si="416"/>
        <v>1</v>
      </c>
      <c r="EO460" s="401"/>
    </row>
    <row r="461" spans="1:145">
      <c r="A461" s="521" t="s">
        <v>734</v>
      </c>
      <c r="B461" s="522" t="s">
        <v>198</v>
      </c>
      <c r="C461" s="523">
        <v>219824</v>
      </c>
      <c r="D461" s="524">
        <v>8</v>
      </c>
      <c r="E461" s="414"/>
      <c r="F461" s="416"/>
      <c r="G461" s="416"/>
      <c r="H461" s="416"/>
      <c r="I461" s="417"/>
      <c r="J461" s="417"/>
      <c r="K461" s="419"/>
      <c r="L461" s="414"/>
      <c r="M461" s="416"/>
      <c r="N461" s="416"/>
      <c r="O461" s="448"/>
      <c r="P461" s="448"/>
      <c r="Q461" s="416"/>
      <c r="R461" s="416"/>
      <c r="S461" s="416"/>
      <c r="T461" s="416"/>
      <c r="U461" s="416"/>
      <c r="V461" s="417"/>
      <c r="W461" s="419"/>
      <c r="X461" s="414"/>
      <c r="Y461" s="416"/>
      <c r="Z461" s="416"/>
      <c r="AA461" s="448"/>
      <c r="AB461" s="448"/>
      <c r="AC461" s="416"/>
      <c r="AD461" s="416"/>
      <c r="AE461" s="416"/>
      <c r="AF461" s="416"/>
      <c r="AG461" s="416"/>
      <c r="AH461" s="417"/>
      <c r="AI461" s="419"/>
      <c r="AJ461" s="420" t="str">
        <f t="shared" si="419"/>
        <v xml:space="preserve"> </v>
      </c>
      <c r="AK461" s="421" t="str">
        <f t="shared" si="420"/>
        <v xml:space="preserve"> </v>
      </c>
      <c r="AL461" s="421" t="str">
        <f t="shared" si="421"/>
        <v xml:space="preserve"> </v>
      </c>
      <c r="AM461" s="421" t="str">
        <f t="shared" si="422"/>
        <v xml:space="preserve"> </v>
      </c>
      <c r="AN461" s="421" t="str">
        <f t="shared" si="423"/>
        <v xml:space="preserve"> </v>
      </c>
      <c r="AO461" s="421" t="str">
        <f t="shared" si="424"/>
        <v xml:space="preserve"> </v>
      </c>
      <c r="AP461" s="421" t="str">
        <f t="shared" si="425"/>
        <v xml:space="preserve"> </v>
      </c>
      <c r="AQ461" s="421" t="str">
        <f t="shared" si="426"/>
        <v xml:space="preserve"> </v>
      </c>
      <c r="AR461" s="421" t="str">
        <f t="shared" si="427"/>
        <v xml:space="preserve"> </v>
      </c>
      <c r="AS461" s="421" t="str">
        <f t="shared" si="428"/>
        <v xml:space="preserve"> </v>
      </c>
      <c r="AT461" s="421" t="str">
        <f t="shared" si="429"/>
        <v xml:space="preserve"> </v>
      </c>
      <c r="AU461" s="422" t="str">
        <f t="shared" si="430"/>
        <v xml:space="preserve"> </v>
      </c>
      <c r="AV461" s="423"/>
      <c r="AW461" s="417"/>
      <c r="AX461" s="419"/>
      <c r="AY461" s="414"/>
      <c r="AZ461" s="417"/>
      <c r="BA461" s="419"/>
      <c r="BB461" s="420" t="str">
        <f t="shared" si="431"/>
        <v xml:space="preserve"> </v>
      </c>
      <c r="BC461" s="421" t="str">
        <f t="shared" si="432"/>
        <v xml:space="preserve"> </v>
      </c>
      <c r="BD461" s="422" t="str">
        <f t="shared" si="433"/>
        <v xml:space="preserve"> </v>
      </c>
      <c r="BE461" s="176"/>
      <c r="BF461" s="417"/>
      <c r="BG461" s="419"/>
      <c r="BH461" s="178"/>
      <c r="BI461" s="417"/>
      <c r="BJ461" s="419"/>
      <c r="BK461" s="178"/>
      <c r="BL461" s="417"/>
      <c r="BM461" s="419"/>
      <c r="BN461" s="426" t="str">
        <f t="shared" si="443"/>
        <v/>
      </c>
      <c r="BO461" s="427" t="str">
        <f t="shared" si="444"/>
        <v/>
      </c>
      <c r="BP461" s="428" t="str">
        <f t="shared" si="445"/>
        <v/>
      </c>
      <c r="BQ461" s="178"/>
      <c r="BR461" s="417"/>
      <c r="BS461" s="419"/>
      <c r="BT461" s="560"/>
      <c r="BU461" s="177">
        <v>1457</v>
      </c>
      <c r="BV461" s="177">
        <v>1369</v>
      </c>
      <c r="BW461" s="417">
        <v>1378</v>
      </c>
      <c r="BX461" s="417">
        <v>1398</v>
      </c>
      <c r="BY461" s="419">
        <v>1343</v>
      </c>
      <c r="BZ461" s="177">
        <v>1068</v>
      </c>
      <c r="CA461" s="177">
        <v>956</v>
      </c>
      <c r="CB461" s="177">
        <v>1057</v>
      </c>
      <c r="CC461" s="177">
        <v>1063</v>
      </c>
      <c r="CD461" s="177">
        <v>1031</v>
      </c>
      <c r="CE461" s="177">
        <v>984</v>
      </c>
      <c r="CF461" s="417">
        <v>974</v>
      </c>
      <c r="CG461" s="419">
        <v>1024</v>
      </c>
      <c r="CH461" s="178"/>
      <c r="CI461" s="177"/>
      <c r="CJ461" s="177"/>
      <c r="CK461" s="177"/>
      <c r="CL461" s="177"/>
      <c r="CM461" s="177"/>
      <c r="CN461" s="417"/>
      <c r="CO461" s="419"/>
      <c r="CP461" s="421">
        <f t="shared" ref="CP461:CP473" si="451">IF(BZ461&gt;0,BZ461-CH461,"")</f>
        <v>1068</v>
      </c>
      <c r="CQ461" s="421">
        <f t="shared" ref="CQ461:CQ473" si="452">IF(CA461&gt;0,CA461-CI461,"")</f>
        <v>956</v>
      </c>
      <c r="CR461" s="421">
        <f t="shared" si="434"/>
        <v>1057</v>
      </c>
      <c r="CS461" s="421">
        <f t="shared" si="435"/>
        <v>1063</v>
      </c>
      <c r="CT461" s="421">
        <f t="shared" si="436"/>
        <v>1031</v>
      </c>
      <c r="CU461" s="421">
        <f t="shared" si="437"/>
        <v>984</v>
      </c>
      <c r="CV461" s="421">
        <f t="shared" si="438"/>
        <v>974</v>
      </c>
      <c r="CW461" s="429">
        <f t="shared" si="439"/>
        <v>1024</v>
      </c>
      <c r="CX461" s="449">
        <v>536</v>
      </c>
      <c r="CY461" s="417">
        <v>517</v>
      </c>
      <c r="CZ461" s="419">
        <v>564</v>
      </c>
      <c r="DA461" s="432">
        <v>56</v>
      </c>
      <c r="DB461" s="417">
        <v>41</v>
      </c>
      <c r="DC461" s="419">
        <v>46</v>
      </c>
      <c r="DD461" s="430">
        <f t="shared" si="440"/>
        <v>392</v>
      </c>
      <c r="DE461" s="431">
        <f t="shared" si="441"/>
        <v>416</v>
      </c>
      <c r="DF461" s="428">
        <f t="shared" si="442"/>
        <v>414</v>
      </c>
      <c r="DG461" s="450">
        <v>108</v>
      </c>
      <c r="DH461" s="417">
        <v>79</v>
      </c>
      <c r="DI461" s="419">
        <v>74</v>
      </c>
      <c r="DJ461" s="432">
        <v>205</v>
      </c>
      <c r="DK461" s="417">
        <v>170</v>
      </c>
      <c r="DL461" s="419">
        <v>162</v>
      </c>
      <c r="DM461" s="432">
        <v>109</v>
      </c>
      <c r="DN461" s="417">
        <v>110</v>
      </c>
      <c r="DO461" s="419">
        <v>103</v>
      </c>
      <c r="DP461" s="430">
        <f t="shared" si="446"/>
        <v>641</v>
      </c>
      <c r="DQ461" s="431">
        <f t="shared" si="447"/>
        <v>672</v>
      </c>
      <c r="DR461" s="428">
        <f t="shared" si="448"/>
        <v>645</v>
      </c>
      <c r="DS461" s="432">
        <v>196</v>
      </c>
      <c r="DT461" s="417">
        <v>159</v>
      </c>
      <c r="DU461" s="197">
        <v>186</v>
      </c>
      <c r="DV461" s="402"/>
      <c r="DW461" s="669" t="b">
        <f t="shared" si="401"/>
        <v>0</v>
      </c>
      <c r="DX461" s="663" t="b">
        <f t="shared" si="402"/>
        <v>0</v>
      </c>
      <c r="DY461" s="666" t="b">
        <f t="shared" si="403"/>
        <v>1</v>
      </c>
      <c r="DZ461" s="663" t="b">
        <f t="shared" si="404"/>
        <v>0</v>
      </c>
      <c r="EA461" s="663" t="b">
        <f t="shared" si="405"/>
        <v>0</v>
      </c>
      <c r="EB461" s="666" t="b">
        <f t="shared" si="406"/>
        <v>1</v>
      </c>
      <c r="EC461" s="663" t="b">
        <f t="shared" si="407"/>
        <v>0</v>
      </c>
      <c r="ED461" s="663" t="b">
        <f t="shared" si="449"/>
        <v>0</v>
      </c>
      <c r="EE461" s="666" t="b">
        <f t="shared" si="408"/>
        <v>1</v>
      </c>
      <c r="EF461" s="665" t="b">
        <f t="shared" si="409"/>
        <v>1</v>
      </c>
      <c r="EG461" s="663" t="b">
        <f t="shared" si="410"/>
        <v>1</v>
      </c>
      <c r="EH461" s="666" t="b">
        <f t="shared" si="411"/>
        <v>1</v>
      </c>
      <c r="EI461" s="663" t="b">
        <f t="shared" si="412"/>
        <v>1</v>
      </c>
      <c r="EJ461" s="663" t="b">
        <f t="shared" si="413"/>
        <v>1</v>
      </c>
      <c r="EK461" s="666" t="b">
        <f t="shared" si="414"/>
        <v>1</v>
      </c>
      <c r="EL461" s="663" t="b">
        <f t="shared" si="415"/>
        <v>1</v>
      </c>
      <c r="EM461" s="663" t="b">
        <f t="shared" si="450"/>
        <v>1</v>
      </c>
      <c r="EN461" s="666" t="b">
        <f t="shared" si="416"/>
        <v>1</v>
      </c>
      <c r="EO461" s="401"/>
    </row>
    <row r="462" spans="1:145">
      <c r="A462" s="523" t="s">
        <v>734</v>
      </c>
      <c r="B462" s="522" t="s">
        <v>199</v>
      </c>
      <c r="C462" s="523">
        <v>221643</v>
      </c>
      <c r="D462" s="524">
        <v>8</v>
      </c>
      <c r="E462" s="414"/>
      <c r="F462" s="416"/>
      <c r="G462" s="416"/>
      <c r="H462" s="416"/>
      <c r="I462" s="417"/>
      <c r="J462" s="417"/>
      <c r="K462" s="419"/>
      <c r="L462" s="414"/>
      <c r="M462" s="416"/>
      <c r="N462" s="416"/>
      <c r="O462" s="448"/>
      <c r="P462" s="448"/>
      <c r="Q462" s="416"/>
      <c r="R462" s="416"/>
      <c r="S462" s="416"/>
      <c r="T462" s="416"/>
      <c r="U462" s="416"/>
      <c r="V462" s="417"/>
      <c r="W462" s="419"/>
      <c r="X462" s="414"/>
      <c r="Y462" s="416"/>
      <c r="Z462" s="416"/>
      <c r="AA462" s="448"/>
      <c r="AB462" s="448"/>
      <c r="AC462" s="416"/>
      <c r="AD462" s="416"/>
      <c r="AE462" s="416"/>
      <c r="AF462" s="416"/>
      <c r="AG462" s="416"/>
      <c r="AH462" s="417"/>
      <c r="AI462" s="419"/>
      <c r="AJ462" s="420" t="str">
        <f t="shared" si="419"/>
        <v xml:space="preserve"> </v>
      </c>
      <c r="AK462" s="421" t="str">
        <f t="shared" si="420"/>
        <v xml:space="preserve"> </v>
      </c>
      <c r="AL462" s="421" t="str">
        <f t="shared" si="421"/>
        <v xml:space="preserve"> </v>
      </c>
      <c r="AM462" s="421" t="str">
        <f t="shared" si="422"/>
        <v xml:space="preserve"> </v>
      </c>
      <c r="AN462" s="421" t="str">
        <f t="shared" si="423"/>
        <v xml:space="preserve"> </v>
      </c>
      <c r="AO462" s="421" t="str">
        <f t="shared" si="424"/>
        <v xml:space="preserve"> </v>
      </c>
      <c r="AP462" s="421" t="str">
        <f t="shared" si="425"/>
        <v xml:space="preserve"> </v>
      </c>
      <c r="AQ462" s="421" t="str">
        <f t="shared" si="426"/>
        <v xml:space="preserve"> </v>
      </c>
      <c r="AR462" s="421" t="str">
        <f t="shared" si="427"/>
        <v xml:space="preserve"> </v>
      </c>
      <c r="AS462" s="421" t="str">
        <f t="shared" si="428"/>
        <v xml:space="preserve"> </v>
      </c>
      <c r="AT462" s="421" t="str">
        <f t="shared" si="429"/>
        <v xml:space="preserve"> </v>
      </c>
      <c r="AU462" s="422" t="str">
        <f t="shared" si="430"/>
        <v xml:space="preserve"> </v>
      </c>
      <c r="AV462" s="423"/>
      <c r="AW462" s="417"/>
      <c r="AX462" s="419"/>
      <c r="AY462" s="414"/>
      <c r="AZ462" s="417"/>
      <c r="BA462" s="419"/>
      <c r="BB462" s="420" t="str">
        <f t="shared" si="431"/>
        <v xml:space="preserve"> </v>
      </c>
      <c r="BC462" s="421" t="str">
        <f t="shared" si="432"/>
        <v xml:space="preserve"> </v>
      </c>
      <c r="BD462" s="422" t="str">
        <f t="shared" si="433"/>
        <v xml:space="preserve"> </v>
      </c>
      <c r="BE462" s="176"/>
      <c r="BF462" s="417"/>
      <c r="BG462" s="419"/>
      <c r="BH462" s="178"/>
      <c r="BI462" s="417"/>
      <c r="BJ462" s="419"/>
      <c r="BK462" s="178"/>
      <c r="BL462" s="417"/>
      <c r="BM462" s="419"/>
      <c r="BN462" s="426" t="str">
        <f t="shared" si="443"/>
        <v/>
      </c>
      <c r="BO462" s="427" t="str">
        <f t="shared" si="444"/>
        <v/>
      </c>
      <c r="BP462" s="428" t="str">
        <f t="shared" si="445"/>
        <v/>
      </c>
      <c r="BQ462" s="178"/>
      <c r="BR462" s="417"/>
      <c r="BS462" s="419"/>
      <c r="BT462" s="560"/>
      <c r="BU462" s="177">
        <v>1384</v>
      </c>
      <c r="BV462" s="177">
        <v>1517</v>
      </c>
      <c r="BW462" s="417">
        <v>1489</v>
      </c>
      <c r="BX462" s="417">
        <v>1666</v>
      </c>
      <c r="BY462" s="419">
        <v>1540</v>
      </c>
      <c r="BZ462" s="177">
        <v>923</v>
      </c>
      <c r="CA462" s="177">
        <v>937</v>
      </c>
      <c r="CB462" s="177">
        <v>859</v>
      </c>
      <c r="CC462" s="177">
        <v>985</v>
      </c>
      <c r="CD462" s="177">
        <v>1067</v>
      </c>
      <c r="CE462" s="177">
        <v>1053</v>
      </c>
      <c r="CF462" s="417">
        <v>1184</v>
      </c>
      <c r="CG462" s="419">
        <v>1215</v>
      </c>
      <c r="CH462" s="178"/>
      <c r="CI462" s="177"/>
      <c r="CJ462" s="177"/>
      <c r="CK462" s="177"/>
      <c r="CL462" s="177"/>
      <c r="CM462" s="177"/>
      <c r="CN462" s="417"/>
      <c r="CO462" s="419"/>
      <c r="CP462" s="421">
        <f t="shared" si="451"/>
        <v>923</v>
      </c>
      <c r="CQ462" s="421">
        <f t="shared" si="452"/>
        <v>937</v>
      </c>
      <c r="CR462" s="421">
        <f t="shared" si="434"/>
        <v>859</v>
      </c>
      <c r="CS462" s="421">
        <f t="shared" si="435"/>
        <v>985</v>
      </c>
      <c r="CT462" s="421">
        <f t="shared" si="436"/>
        <v>1067</v>
      </c>
      <c r="CU462" s="421">
        <f t="shared" si="437"/>
        <v>1053</v>
      </c>
      <c r="CV462" s="421">
        <f t="shared" si="438"/>
        <v>1184</v>
      </c>
      <c r="CW462" s="429">
        <f t="shared" si="439"/>
        <v>1215</v>
      </c>
      <c r="CX462" s="449">
        <v>633</v>
      </c>
      <c r="CY462" s="417">
        <v>672</v>
      </c>
      <c r="CZ462" s="419">
        <v>736</v>
      </c>
      <c r="DA462" s="432">
        <v>57</v>
      </c>
      <c r="DB462" s="417">
        <v>93</v>
      </c>
      <c r="DC462" s="419">
        <v>88</v>
      </c>
      <c r="DD462" s="430">
        <f t="shared" si="440"/>
        <v>363</v>
      </c>
      <c r="DE462" s="431">
        <f t="shared" si="441"/>
        <v>419</v>
      </c>
      <c r="DF462" s="428">
        <f t="shared" si="442"/>
        <v>391</v>
      </c>
      <c r="DG462" s="450">
        <v>111</v>
      </c>
      <c r="DH462" s="417">
        <v>115</v>
      </c>
      <c r="DI462" s="419">
        <v>101</v>
      </c>
      <c r="DJ462" s="432">
        <v>216</v>
      </c>
      <c r="DK462" s="417">
        <v>193</v>
      </c>
      <c r="DL462" s="419">
        <v>255</v>
      </c>
      <c r="DM462" s="432">
        <v>183</v>
      </c>
      <c r="DN462" s="417">
        <v>237</v>
      </c>
      <c r="DO462" s="419">
        <v>245</v>
      </c>
      <c r="DP462" s="430">
        <f t="shared" si="446"/>
        <v>475</v>
      </c>
      <c r="DQ462" s="431">
        <f t="shared" si="447"/>
        <v>522</v>
      </c>
      <c r="DR462" s="428">
        <f t="shared" si="448"/>
        <v>452</v>
      </c>
      <c r="DS462" s="432">
        <v>178</v>
      </c>
      <c r="DT462" s="417">
        <v>191</v>
      </c>
      <c r="DU462" s="197">
        <v>193</v>
      </c>
      <c r="DV462" s="402"/>
      <c r="DW462" s="669" t="b">
        <f t="shared" si="401"/>
        <v>0</v>
      </c>
      <c r="DX462" s="663" t="b">
        <f t="shared" si="402"/>
        <v>0</v>
      </c>
      <c r="DY462" s="666" t="b">
        <f t="shared" si="403"/>
        <v>1</v>
      </c>
      <c r="DZ462" s="663" t="b">
        <f t="shared" si="404"/>
        <v>0</v>
      </c>
      <c r="EA462" s="663" t="b">
        <f t="shared" si="405"/>
        <v>0</v>
      </c>
      <c r="EB462" s="666" t="b">
        <f t="shared" si="406"/>
        <v>1</v>
      </c>
      <c r="EC462" s="663" t="b">
        <f t="shared" si="407"/>
        <v>0</v>
      </c>
      <c r="ED462" s="663" t="b">
        <f t="shared" si="449"/>
        <v>0</v>
      </c>
      <c r="EE462" s="666" t="b">
        <f t="shared" si="408"/>
        <v>1</v>
      </c>
      <c r="EF462" s="665" t="b">
        <f t="shared" si="409"/>
        <v>1</v>
      </c>
      <c r="EG462" s="663" t="b">
        <f t="shared" si="410"/>
        <v>1</v>
      </c>
      <c r="EH462" s="666" t="b">
        <f t="shared" si="411"/>
        <v>1</v>
      </c>
      <c r="EI462" s="663" t="b">
        <f t="shared" si="412"/>
        <v>1</v>
      </c>
      <c r="EJ462" s="663" t="b">
        <f t="shared" si="413"/>
        <v>1</v>
      </c>
      <c r="EK462" s="666" t="b">
        <f t="shared" si="414"/>
        <v>1</v>
      </c>
      <c r="EL462" s="663" t="b">
        <f t="shared" si="415"/>
        <v>1</v>
      </c>
      <c r="EM462" s="663" t="b">
        <f t="shared" si="450"/>
        <v>1</v>
      </c>
      <c r="EN462" s="666" t="b">
        <f t="shared" si="416"/>
        <v>1</v>
      </c>
      <c r="EO462" s="401"/>
    </row>
    <row r="463" spans="1:145">
      <c r="A463" s="523" t="s">
        <v>734</v>
      </c>
      <c r="B463" s="522" t="s">
        <v>993</v>
      </c>
      <c r="C463" s="523">
        <v>221485</v>
      </c>
      <c r="D463" s="524">
        <v>8</v>
      </c>
      <c r="E463" s="414"/>
      <c r="F463" s="416"/>
      <c r="G463" s="416"/>
      <c r="H463" s="416"/>
      <c r="I463" s="417"/>
      <c r="J463" s="417"/>
      <c r="K463" s="419"/>
      <c r="L463" s="414"/>
      <c r="M463" s="416"/>
      <c r="N463" s="416"/>
      <c r="O463" s="448"/>
      <c r="P463" s="448"/>
      <c r="Q463" s="416"/>
      <c r="R463" s="416"/>
      <c r="S463" s="416"/>
      <c r="T463" s="416"/>
      <c r="U463" s="416"/>
      <c r="V463" s="417"/>
      <c r="W463" s="419"/>
      <c r="X463" s="414"/>
      <c r="Y463" s="416"/>
      <c r="Z463" s="416"/>
      <c r="AA463" s="448"/>
      <c r="AB463" s="448"/>
      <c r="AC463" s="416"/>
      <c r="AD463" s="416"/>
      <c r="AE463" s="416"/>
      <c r="AF463" s="416"/>
      <c r="AG463" s="416"/>
      <c r="AH463" s="417"/>
      <c r="AI463" s="419"/>
      <c r="AJ463" s="420" t="str">
        <f t="shared" si="419"/>
        <v xml:space="preserve"> </v>
      </c>
      <c r="AK463" s="421" t="str">
        <f t="shared" si="420"/>
        <v xml:space="preserve"> </v>
      </c>
      <c r="AL463" s="421" t="str">
        <f t="shared" si="421"/>
        <v xml:space="preserve"> </v>
      </c>
      <c r="AM463" s="421" t="str">
        <f t="shared" si="422"/>
        <v xml:space="preserve"> </v>
      </c>
      <c r="AN463" s="421" t="str">
        <f t="shared" si="423"/>
        <v xml:space="preserve"> </v>
      </c>
      <c r="AO463" s="421" t="str">
        <f t="shared" si="424"/>
        <v xml:space="preserve"> </v>
      </c>
      <c r="AP463" s="421" t="str">
        <f t="shared" si="425"/>
        <v xml:space="preserve"> </v>
      </c>
      <c r="AQ463" s="421" t="str">
        <f t="shared" si="426"/>
        <v xml:space="preserve"> </v>
      </c>
      <c r="AR463" s="421" t="str">
        <f t="shared" si="427"/>
        <v xml:space="preserve"> </v>
      </c>
      <c r="AS463" s="421" t="str">
        <f t="shared" si="428"/>
        <v xml:space="preserve"> </v>
      </c>
      <c r="AT463" s="421" t="str">
        <f t="shared" si="429"/>
        <v xml:space="preserve"> </v>
      </c>
      <c r="AU463" s="422" t="str">
        <f t="shared" si="430"/>
        <v xml:space="preserve"> </v>
      </c>
      <c r="AV463" s="423"/>
      <c r="AW463" s="417"/>
      <c r="AX463" s="419"/>
      <c r="AY463" s="414"/>
      <c r="AZ463" s="417"/>
      <c r="BA463" s="419"/>
      <c r="BB463" s="420" t="str">
        <f t="shared" si="431"/>
        <v xml:space="preserve"> </v>
      </c>
      <c r="BC463" s="421" t="str">
        <f t="shared" si="432"/>
        <v xml:space="preserve"> </v>
      </c>
      <c r="BD463" s="422" t="str">
        <f t="shared" si="433"/>
        <v xml:space="preserve"> </v>
      </c>
      <c r="BE463" s="176"/>
      <c r="BF463" s="417"/>
      <c r="BG463" s="419"/>
      <c r="BH463" s="178"/>
      <c r="BI463" s="417"/>
      <c r="BJ463" s="419"/>
      <c r="BK463" s="178"/>
      <c r="BL463" s="417"/>
      <c r="BM463" s="419"/>
      <c r="BN463" s="426" t="str">
        <f t="shared" si="443"/>
        <v/>
      </c>
      <c r="BO463" s="427" t="str">
        <f t="shared" si="444"/>
        <v/>
      </c>
      <c r="BP463" s="428" t="str">
        <f t="shared" si="445"/>
        <v/>
      </c>
      <c r="BQ463" s="178"/>
      <c r="BR463" s="417"/>
      <c r="BS463" s="419"/>
      <c r="BT463" s="560"/>
      <c r="BU463" s="177">
        <v>2308</v>
      </c>
      <c r="BV463" s="177">
        <v>2263</v>
      </c>
      <c r="BW463" s="417">
        <v>2335</v>
      </c>
      <c r="BX463" s="417">
        <v>2133</v>
      </c>
      <c r="BY463" s="419">
        <v>2183</v>
      </c>
      <c r="BZ463" s="177">
        <v>1379</v>
      </c>
      <c r="CA463" s="177">
        <v>1174</v>
      </c>
      <c r="CB463" s="177">
        <v>1314</v>
      </c>
      <c r="CC463" s="177">
        <v>1461</v>
      </c>
      <c r="CD463" s="177">
        <v>1478</v>
      </c>
      <c r="CE463" s="177">
        <v>1547</v>
      </c>
      <c r="CF463" s="417">
        <v>1330</v>
      </c>
      <c r="CG463" s="419">
        <v>1520</v>
      </c>
      <c r="CH463" s="178"/>
      <c r="CI463" s="177"/>
      <c r="CJ463" s="177"/>
      <c r="CK463" s="177"/>
      <c r="CL463" s="177"/>
      <c r="CM463" s="177"/>
      <c r="CN463" s="417"/>
      <c r="CO463" s="419"/>
      <c r="CP463" s="421">
        <f t="shared" si="451"/>
        <v>1379</v>
      </c>
      <c r="CQ463" s="421">
        <f t="shared" si="452"/>
        <v>1174</v>
      </c>
      <c r="CR463" s="421">
        <f t="shared" si="434"/>
        <v>1314</v>
      </c>
      <c r="CS463" s="421">
        <f t="shared" si="435"/>
        <v>1461</v>
      </c>
      <c r="CT463" s="421">
        <f t="shared" si="436"/>
        <v>1478</v>
      </c>
      <c r="CU463" s="421">
        <f t="shared" si="437"/>
        <v>1547</v>
      </c>
      <c r="CV463" s="421">
        <f t="shared" si="438"/>
        <v>1330</v>
      </c>
      <c r="CW463" s="429">
        <f t="shared" si="439"/>
        <v>1520</v>
      </c>
      <c r="CX463" s="449">
        <v>692</v>
      </c>
      <c r="CY463" s="417">
        <v>646</v>
      </c>
      <c r="CZ463" s="419">
        <v>727</v>
      </c>
      <c r="DA463" s="432">
        <v>78</v>
      </c>
      <c r="DB463" s="417">
        <v>88</v>
      </c>
      <c r="DC463" s="419">
        <v>85</v>
      </c>
      <c r="DD463" s="430">
        <f t="shared" si="440"/>
        <v>777</v>
      </c>
      <c r="DE463" s="431">
        <f t="shared" si="441"/>
        <v>596</v>
      </c>
      <c r="DF463" s="428">
        <f t="shared" si="442"/>
        <v>708</v>
      </c>
      <c r="DG463" s="450">
        <v>95</v>
      </c>
      <c r="DH463" s="417">
        <v>70</v>
      </c>
      <c r="DI463" s="419">
        <v>59</v>
      </c>
      <c r="DJ463" s="432">
        <v>244</v>
      </c>
      <c r="DK463" s="417">
        <v>216</v>
      </c>
      <c r="DL463" s="419">
        <v>267</v>
      </c>
      <c r="DM463" s="432">
        <v>140</v>
      </c>
      <c r="DN463" s="417">
        <v>128</v>
      </c>
      <c r="DO463" s="419">
        <v>148</v>
      </c>
      <c r="DP463" s="430">
        <f t="shared" si="446"/>
        <v>982</v>
      </c>
      <c r="DQ463" s="431">
        <f t="shared" si="447"/>
        <v>1064</v>
      </c>
      <c r="DR463" s="428">
        <f t="shared" si="448"/>
        <v>1073</v>
      </c>
      <c r="DS463" s="432">
        <v>150</v>
      </c>
      <c r="DT463" s="417">
        <v>158</v>
      </c>
      <c r="DU463" s="197">
        <v>127</v>
      </c>
      <c r="DV463" s="402"/>
      <c r="DW463" s="669" t="b">
        <f t="shared" si="401"/>
        <v>0</v>
      </c>
      <c r="DX463" s="663" t="b">
        <f t="shared" si="402"/>
        <v>0</v>
      </c>
      <c r="DY463" s="666" t="b">
        <f t="shared" si="403"/>
        <v>1</v>
      </c>
      <c r="DZ463" s="663" t="b">
        <f t="shared" si="404"/>
        <v>0</v>
      </c>
      <c r="EA463" s="663" t="b">
        <f t="shared" si="405"/>
        <v>0</v>
      </c>
      <c r="EB463" s="666" t="b">
        <f t="shared" si="406"/>
        <v>1</v>
      </c>
      <c r="EC463" s="663" t="b">
        <f t="shared" si="407"/>
        <v>0</v>
      </c>
      <c r="ED463" s="663" t="b">
        <f t="shared" si="449"/>
        <v>0</v>
      </c>
      <c r="EE463" s="666" t="b">
        <f t="shared" si="408"/>
        <v>1</v>
      </c>
      <c r="EF463" s="665" t="b">
        <f t="shared" si="409"/>
        <v>1</v>
      </c>
      <c r="EG463" s="663" t="b">
        <f t="shared" si="410"/>
        <v>1</v>
      </c>
      <c r="EH463" s="666" t="b">
        <f t="shared" si="411"/>
        <v>1</v>
      </c>
      <c r="EI463" s="663" t="b">
        <f t="shared" si="412"/>
        <v>1</v>
      </c>
      <c r="EJ463" s="663" t="b">
        <f t="shared" si="413"/>
        <v>1</v>
      </c>
      <c r="EK463" s="666" t="b">
        <f t="shared" si="414"/>
        <v>1</v>
      </c>
      <c r="EL463" s="663" t="b">
        <f t="shared" si="415"/>
        <v>1</v>
      </c>
      <c r="EM463" s="663" t="b">
        <f t="shared" si="450"/>
        <v>1</v>
      </c>
      <c r="EN463" s="666" t="b">
        <f t="shared" si="416"/>
        <v>1</v>
      </c>
      <c r="EO463" s="401"/>
    </row>
    <row r="464" spans="1:145">
      <c r="A464" s="523" t="s">
        <v>734</v>
      </c>
      <c r="B464" s="522" t="s">
        <v>200</v>
      </c>
      <c r="C464" s="523">
        <v>219879</v>
      </c>
      <c r="D464" s="524">
        <v>9</v>
      </c>
      <c r="E464" s="414"/>
      <c r="F464" s="416"/>
      <c r="G464" s="416"/>
      <c r="H464" s="416"/>
      <c r="I464" s="417"/>
      <c r="J464" s="417"/>
      <c r="K464" s="419"/>
      <c r="L464" s="414"/>
      <c r="M464" s="416"/>
      <c r="N464" s="416"/>
      <c r="O464" s="448"/>
      <c r="P464" s="448"/>
      <c r="Q464" s="416"/>
      <c r="R464" s="416"/>
      <c r="S464" s="416"/>
      <c r="T464" s="416"/>
      <c r="U464" s="416"/>
      <c r="V464" s="417"/>
      <c r="W464" s="419"/>
      <c r="X464" s="414"/>
      <c r="Y464" s="416"/>
      <c r="Z464" s="416"/>
      <c r="AA464" s="448"/>
      <c r="AB464" s="448"/>
      <c r="AC464" s="416"/>
      <c r="AD464" s="416"/>
      <c r="AE464" s="416"/>
      <c r="AF464" s="416"/>
      <c r="AG464" s="416"/>
      <c r="AH464" s="417"/>
      <c r="AI464" s="419"/>
      <c r="AJ464" s="420" t="str">
        <f t="shared" si="419"/>
        <v xml:space="preserve"> </v>
      </c>
      <c r="AK464" s="421" t="str">
        <f t="shared" si="420"/>
        <v xml:space="preserve"> </v>
      </c>
      <c r="AL464" s="421" t="str">
        <f t="shared" si="421"/>
        <v xml:space="preserve"> </v>
      </c>
      <c r="AM464" s="421" t="str">
        <f t="shared" si="422"/>
        <v xml:space="preserve"> </v>
      </c>
      <c r="AN464" s="421" t="str">
        <f t="shared" si="423"/>
        <v xml:space="preserve"> </v>
      </c>
      <c r="AO464" s="421" t="str">
        <f t="shared" si="424"/>
        <v xml:space="preserve"> </v>
      </c>
      <c r="AP464" s="421" t="str">
        <f t="shared" si="425"/>
        <v xml:space="preserve"> </v>
      </c>
      <c r="AQ464" s="421" t="str">
        <f t="shared" si="426"/>
        <v xml:space="preserve"> </v>
      </c>
      <c r="AR464" s="421" t="str">
        <f t="shared" si="427"/>
        <v xml:space="preserve"> </v>
      </c>
      <c r="AS464" s="421" t="str">
        <f t="shared" si="428"/>
        <v xml:space="preserve"> </v>
      </c>
      <c r="AT464" s="421" t="str">
        <f t="shared" si="429"/>
        <v xml:space="preserve"> </v>
      </c>
      <c r="AU464" s="422" t="str">
        <f t="shared" si="430"/>
        <v xml:space="preserve"> </v>
      </c>
      <c r="AV464" s="423"/>
      <c r="AW464" s="417"/>
      <c r="AX464" s="419"/>
      <c r="AY464" s="414"/>
      <c r="AZ464" s="417"/>
      <c r="BA464" s="419"/>
      <c r="BB464" s="420" t="str">
        <f t="shared" si="431"/>
        <v xml:space="preserve"> </v>
      </c>
      <c r="BC464" s="421" t="str">
        <f t="shared" si="432"/>
        <v xml:space="preserve"> </v>
      </c>
      <c r="BD464" s="422" t="str">
        <f t="shared" si="433"/>
        <v xml:space="preserve"> </v>
      </c>
      <c r="BE464" s="176"/>
      <c r="BF464" s="417"/>
      <c r="BG464" s="419"/>
      <c r="BH464" s="178"/>
      <c r="BI464" s="417"/>
      <c r="BJ464" s="419"/>
      <c r="BK464" s="178"/>
      <c r="BL464" s="417"/>
      <c r="BM464" s="419"/>
      <c r="BN464" s="426" t="str">
        <f t="shared" si="443"/>
        <v/>
      </c>
      <c r="BO464" s="427" t="str">
        <f t="shared" si="444"/>
        <v/>
      </c>
      <c r="BP464" s="428" t="str">
        <f t="shared" si="445"/>
        <v/>
      </c>
      <c r="BQ464" s="178"/>
      <c r="BR464" s="417"/>
      <c r="BS464" s="419"/>
      <c r="BT464" s="560"/>
      <c r="BU464" s="177">
        <v>615</v>
      </c>
      <c r="BV464" s="177">
        <v>604</v>
      </c>
      <c r="BW464" s="417">
        <v>609</v>
      </c>
      <c r="BX464" s="417">
        <v>588</v>
      </c>
      <c r="BY464" s="419">
        <v>639</v>
      </c>
      <c r="BZ464" s="177">
        <v>553</v>
      </c>
      <c r="CA464" s="177">
        <v>482</v>
      </c>
      <c r="CB464" s="177">
        <v>536</v>
      </c>
      <c r="CC464" s="177">
        <v>509</v>
      </c>
      <c r="CD464" s="177">
        <v>503</v>
      </c>
      <c r="CE464" s="177">
        <v>501</v>
      </c>
      <c r="CF464" s="417">
        <v>476</v>
      </c>
      <c r="CG464" s="419">
        <v>525</v>
      </c>
      <c r="CH464" s="178"/>
      <c r="CI464" s="177"/>
      <c r="CJ464" s="177"/>
      <c r="CK464" s="177"/>
      <c r="CL464" s="177"/>
      <c r="CM464" s="177"/>
      <c r="CN464" s="417"/>
      <c r="CO464" s="419"/>
      <c r="CP464" s="421">
        <f t="shared" si="451"/>
        <v>553</v>
      </c>
      <c r="CQ464" s="421">
        <f t="shared" si="452"/>
        <v>482</v>
      </c>
      <c r="CR464" s="421">
        <f t="shared" si="434"/>
        <v>536</v>
      </c>
      <c r="CS464" s="421">
        <f t="shared" si="435"/>
        <v>509</v>
      </c>
      <c r="CT464" s="421">
        <f t="shared" si="436"/>
        <v>503</v>
      </c>
      <c r="CU464" s="421">
        <f t="shared" si="437"/>
        <v>501</v>
      </c>
      <c r="CV464" s="421">
        <f t="shared" si="438"/>
        <v>476</v>
      </c>
      <c r="CW464" s="429">
        <f t="shared" si="439"/>
        <v>525</v>
      </c>
      <c r="CX464" s="449">
        <v>290</v>
      </c>
      <c r="CY464" s="417">
        <v>267</v>
      </c>
      <c r="CZ464" s="419">
        <v>263</v>
      </c>
      <c r="DA464" s="432">
        <v>23</v>
      </c>
      <c r="DB464" s="417">
        <v>23</v>
      </c>
      <c r="DC464" s="419">
        <v>24</v>
      </c>
      <c r="DD464" s="430">
        <f t="shared" si="440"/>
        <v>188</v>
      </c>
      <c r="DE464" s="431">
        <f t="shared" si="441"/>
        <v>186</v>
      </c>
      <c r="DF464" s="428">
        <f t="shared" si="442"/>
        <v>238</v>
      </c>
      <c r="DG464" s="450">
        <v>72</v>
      </c>
      <c r="DH464" s="417">
        <v>67</v>
      </c>
      <c r="DI464" s="419">
        <v>64</v>
      </c>
      <c r="DJ464" s="432">
        <v>81</v>
      </c>
      <c r="DK464" s="417">
        <v>68</v>
      </c>
      <c r="DL464" s="419">
        <v>91</v>
      </c>
      <c r="DM464" s="432">
        <v>94</v>
      </c>
      <c r="DN464" s="417">
        <v>82</v>
      </c>
      <c r="DO464" s="419">
        <v>97</v>
      </c>
      <c r="DP464" s="430">
        <f t="shared" si="446"/>
        <v>262</v>
      </c>
      <c r="DQ464" s="431">
        <f t="shared" si="447"/>
        <v>286</v>
      </c>
      <c r="DR464" s="428">
        <f t="shared" si="448"/>
        <v>249</v>
      </c>
      <c r="DS464" s="432">
        <v>108</v>
      </c>
      <c r="DT464" s="417">
        <v>120</v>
      </c>
      <c r="DU464" s="197">
        <v>118</v>
      </c>
      <c r="DV464" s="402"/>
      <c r="DW464" s="669" t="b">
        <f t="shared" si="401"/>
        <v>0</v>
      </c>
      <c r="DX464" s="663" t="b">
        <f t="shared" si="402"/>
        <v>0</v>
      </c>
      <c r="DY464" s="666" t="b">
        <f t="shared" si="403"/>
        <v>1</v>
      </c>
      <c r="DZ464" s="663" t="b">
        <f t="shared" si="404"/>
        <v>0</v>
      </c>
      <c r="EA464" s="663" t="b">
        <f t="shared" si="405"/>
        <v>0</v>
      </c>
      <c r="EB464" s="666" t="b">
        <f t="shared" si="406"/>
        <v>1</v>
      </c>
      <c r="EC464" s="663" t="b">
        <f t="shared" si="407"/>
        <v>0</v>
      </c>
      <c r="ED464" s="663" t="b">
        <f t="shared" si="449"/>
        <v>0</v>
      </c>
      <c r="EE464" s="666" t="b">
        <f t="shared" si="408"/>
        <v>1</v>
      </c>
      <c r="EF464" s="665" t="b">
        <f t="shared" si="409"/>
        <v>1</v>
      </c>
      <c r="EG464" s="663" t="b">
        <f t="shared" si="410"/>
        <v>1</v>
      </c>
      <c r="EH464" s="666" t="b">
        <f t="shared" si="411"/>
        <v>1</v>
      </c>
      <c r="EI464" s="663" t="b">
        <f t="shared" si="412"/>
        <v>1</v>
      </c>
      <c r="EJ464" s="663" t="b">
        <f t="shared" si="413"/>
        <v>1</v>
      </c>
      <c r="EK464" s="666" t="b">
        <f t="shared" si="414"/>
        <v>1</v>
      </c>
      <c r="EL464" s="663" t="b">
        <f t="shared" si="415"/>
        <v>1</v>
      </c>
      <c r="EM464" s="663" t="b">
        <f t="shared" si="450"/>
        <v>1</v>
      </c>
      <c r="EN464" s="666" t="b">
        <f t="shared" si="416"/>
        <v>1</v>
      </c>
      <c r="EO464" s="401"/>
    </row>
    <row r="465" spans="1:145">
      <c r="A465" s="523" t="s">
        <v>734</v>
      </c>
      <c r="B465" s="522" t="s">
        <v>201</v>
      </c>
      <c r="C465" s="523">
        <v>219888</v>
      </c>
      <c r="D465" s="524">
        <v>9</v>
      </c>
      <c r="E465" s="414"/>
      <c r="F465" s="416"/>
      <c r="G465" s="416"/>
      <c r="H465" s="416"/>
      <c r="I465" s="417"/>
      <c r="J465" s="417"/>
      <c r="K465" s="419"/>
      <c r="L465" s="414"/>
      <c r="M465" s="416"/>
      <c r="N465" s="416"/>
      <c r="O465" s="448"/>
      <c r="P465" s="448"/>
      <c r="Q465" s="416"/>
      <c r="R465" s="416"/>
      <c r="S465" s="416"/>
      <c r="T465" s="416"/>
      <c r="U465" s="416"/>
      <c r="V465" s="417"/>
      <c r="W465" s="419"/>
      <c r="X465" s="414"/>
      <c r="Y465" s="416"/>
      <c r="Z465" s="416"/>
      <c r="AA465" s="448"/>
      <c r="AB465" s="448"/>
      <c r="AC465" s="416"/>
      <c r="AD465" s="416"/>
      <c r="AE465" s="416"/>
      <c r="AF465" s="416"/>
      <c r="AG465" s="416"/>
      <c r="AH465" s="417"/>
      <c r="AI465" s="419"/>
      <c r="AJ465" s="420" t="str">
        <f t="shared" si="419"/>
        <v xml:space="preserve"> </v>
      </c>
      <c r="AK465" s="421" t="str">
        <f t="shared" si="420"/>
        <v xml:space="preserve"> </v>
      </c>
      <c r="AL465" s="421" t="str">
        <f t="shared" si="421"/>
        <v xml:space="preserve"> </v>
      </c>
      <c r="AM465" s="421" t="str">
        <f t="shared" si="422"/>
        <v xml:space="preserve"> </v>
      </c>
      <c r="AN465" s="421" t="str">
        <f t="shared" si="423"/>
        <v xml:space="preserve"> </v>
      </c>
      <c r="AO465" s="421" t="str">
        <f t="shared" si="424"/>
        <v xml:space="preserve"> </v>
      </c>
      <c r="AP465" s="421" t="str">
        <f t="shared" si="425"/>
        <v xml:space="preserve"> </v>
      </c>
      <c r="AQ465" s="421" t="str">
        <f t="shared" si="426"/>
        <v xml:space="preserve"> </v>
      </c>
      <c r="AR465" s="421" t="str">
        <f t="shared" si="427"/>
        <v xml:space="preserve"> </v>
      </c>
      <c r="AS465" s="421" t="str">
        <f t="shared" si="428"/>
        <v xml:space="preserve"> </v>
      </c>
      <c r="AT465" s="421" t="str">
        <f t="shared" si="429"/>
        <v xml:space="preserve"> </v>
      </c>
      <c r="AU465" s="422" t="str">
        <f t="shared" si="430"/>
        <v xml:space="preserve"> </v>
      </c>
      <c r="AV465" s="423"/>
      <c r="AW465" s="417"/>
      <c r="AX465" s="419"/>
      <c r="AY465" s="414"/>
      <c r="AZ465" s="417"/>
      <c r="BA465" s="419"/>
      <c r="BB465" s="420" t="str">
        <f t="shared" si="431"/>
        <v xml:space="preserve"> </v>
      </c>
      <c r="BC465" s="421" t="str">
        <f t="shared" si="432"/>
        <v xml:space="preserve"> </v>
      </c>
      <c r="BD465" s="422" t="str">
        <f t="shared" si="433"/>
        <v xml:space="preserve"> </v>
      </c>
      <c r="BE465" s="176"/>
      <c r="BF465" s="417"/>
      <c r="BG465" s="419"/>
      <c r="BH465" s="178"/>
      <c r="BI465" s="417"/>
      <c r="BJ465" s="419"/>
      <c r="BK465" s="178"/>
      <c r="BL465" s="417"/>
      <c r="BM465" s="419"/>
      <c r="BN465" s="426" t="str">
        <f t="shared" si="443"/>
        <v/>
      </c>
      <c r="BO465" s="427" t="str">
        <f t="shared" si="444"/>
        <v/>
      </c>
      <c r="BP465" s="428" t="str">
        <f t="shared" si="445"/>
        <v/>
      </c>
      <c r="BQ465" s="178"/>
      <c r="BR465" s="417"/>
      <c r="BS465" s="419"/>
      <c r="BT465" s="560"/>
      <c r="BU465" s="177">
        <v>1002</v>
      </c>
      <c r="BV465" s="177">
        <v>882</v>
      </c>
      <c r="BW465" s="417">
        <v>989</v>
      </c>
      <c r="BX465" s="417">
        <v>1091</v>
      </c>
      <c r="BY465" s="419">
        <v>944</v>
      </c>
      <c r="BZ465" s="177">
        <v>780</v>
      </c>
      <c r="CA465" s="177">
        <v>651</v>
      </c>
      <c r="CB465" s="177">
        <v>661</v>
      </c>
      <c r="CC465" s="177">
        <v>729</v>
      </c>
      <c r="CD465" s="177">
        <v>684</v>
      </c>
      <c r="CE465" s="177">
        <v>779</v>
      </c>
      <c r="CF465" s="417">
        <v>793</v>
      </c>
      <c r="CG465" s="419">
        <v>657</v>
      </c>
      <c r="CH465" s="178"/>
      <c r="CI465" s="177"/>
      <c r="CJ465" s="177"/>
      <c r="CK465" s="177"/>
      <c r="CL465" s="177"/>
      <c r="CM465" s="177"/>
      <c r="CN465" s="417"/>
      <c r="CO465" s="419"/>
      <c r="CP465" s="421">
        <f t="shared" si="451"/>
        <v>780</v>
      </c>
      <c r="CQ465" s="421">
        <f t="shared" si="452"/>
        <v>651</v>
      </c>
      <c r="CR465" s="421">
        <f t="shared" si="434"/>
        <v>661</v>
      </c>
      <c r="CS465" s="421">
        <f t="shared" si="435"/>
        <v>729</v>
      </c>
      <c r="CT465" s="421">
        <f t="shared" si="436"/>
        <v>684</v>
      </c>
      <c r="CU465" s="421">
        <f t="shared" si="437"/>
        <v>779</v>
      </c>
      <c r="CV465" s="421">
        <f t="shared" si="438"/>
        <v>793</v>
      </c>
      <c r="CW465" s="429">
        <f t="shared" si="439"/>
        <v>657</v>
      </c>
      <c r="CX465" s="449">
        <v>448</v>
      </c>
      <c r="CY465" s="417">
        <v>427</v>
      </c>
      <c r="CZ465" s="419">
        <v>405</v>
      </c>
      <c r="DA465" s="432">
        <v>60</v>
      </c>
      <c r="DB465" s="417">
        <v>74</v>
      </c>
      <c r="DC465" s="419">
        <v>51</v>
      </c>
      <c r="DD465" s="430">
        <f t="shared" si="440"/>
        <v>271</v>
      </c>
      <c r="DE465" s="431">
        <f t="shared" si="441"/>
        <v>292</v>
      </c>
      <c r="DF465" s="428">
        <f t="shared" si="442"/>
        <v>201</v>
      </c>
      <c r="DG465" s="450">
        <v>133</v>
      </c>
      <c r="DH465" s="417">
        <v>103</v>
      </c>
      <c r="DI465" s="419">
        <v>110</v>
      </c>
      <c r="DJ465" s="432">
        <v>128</v>
      </c>
      <c r="DK465" s="417">
        <v>122</v>
      </c>
      <c r="DL465" s="419">
        <v>136</v>
      </c>
      <c r="DM465" s="432">
        <v>164</v>
      </c>
      <c r="DN465" s="417">
        <v>154</v>
      </c>
      <c r="DO465" s="419">
        <v>151</v>
      </c>
      <c r="DP465" s="430">
        <f t="shared" si="446"/>
        <v>304</v>
      </c>
      <c r="DQ465" s="431">
        <f t="shared" si="447"/>
        <v>305</v>
      </c>
      <c r="DR465" s="428">
        <f t="shared" si="448"/>
        <v>382</v>
      </c>
      <c r="DS465" s="432">
        <v>197</v>
      </c>
      <c r="DT465" s="417">
        <v>164</v>
      </c>
      <c r="DU465" s="197">
        <v>181</v>
      </c>
      <c r="DV465" s="402"/>
      <c r="DW465" s="669" t="b">
        <f t="shared" si="401"/>
        <v>0</v>
      </c>
      <c r="DX465" s="663" t="b">
        <f t="shared" si="402"/>
        <v>0</v>
      </c>
      <c r="DY465" s="666" t="b">
        <f t="shared" si="403"/>
        <v>1</v>
      </c>
      <c r="DZ465" s="663" t="b">
        <f t="shared" si="404"/>
        <v>0</v>
      </c>
      <c r="EA465" s="663" t="b">
        <f t="shared" si="405"/>
        <v>0</v>
      </c>
      <c r="EB465" s="666" t="b">
        <f t="shared" si="406"/>
        <v>1</v>
      </c>
      <c r="EC465" s="663" t="b">
        <f t="shared" si="407"/>
        <v>0</v>
      </c>
      <c r="ED465" s="663" t="b">
        <f t="shared" si="449"/>
        <v>0</v>
      </c>
      <c r="EE465" s="666" t="b">
        <f t="shared" si="408"/>
        <v>1</v>
      </c>
      <c r="EF465" s="665" t="b">
        <f t="shared" si="409"/>
        <v>1</v>
      </c>
      <c r="EG465" s="663" t="b">
        <f t="shared" si="410"/>
        <v>1</v>
      </c>
      <c r="EH465" s="666" t="b">
        <f t="shared" si="411"/>
        <v>1</v>
      </c>
      <c r="EI465" s="663" t="b">
        <f t="shared" si="412"/>
        <v>1</v>
      </c>
      <c r="EJ465" s="663" t="b">
        <f t="shared" si="413"/>
        <v>1</v>
      </c>
      <c r="EK465" s="666" t="b">
        <f t="shared" si="414"/>
        <v>1</v>
      </c>
      <c r="EL465" s="663" t="b">
        <f t="shared" si="415"/>
        <v>1</v>
      </c>
      <c r="EM465" s="663" t="b">
        <f t="shared" si="450"/>
        <v>1</v>
      </c>
      <c r="EN465" s="666" t="b">
        <f t="shared" si="416"/>
        <v>1</v>
      </c>
      <c r="EO465" s="401"/>
    </row>
    <row r="466" spans="1:145">
      <c r="A466" s="523" t="s">
        <v>734</v>
      </c>
      <c r="B466" s="522" t="s">
        <v>202</v>
      </c>
      <c r="C466" s="523">
        <v>220400</v>
      </c>
      <c r="D466" s="524">
        <v>9</v>
      </c>
      <c r="E466" s="414"/>
      <c r="F466" s="416"/>
      <c r="G466" s="416"/>
      <c r="H466" s="416"/>
      <c r="I466" s="417"/>
      <c r="J466" s="417"/>
      <c r="K466" s="419"/>
      <c r="L466" s="414"/>
      <c r="M466" s="416"/>
      <c r="N466" s="416"/>
      <c r="O466" s="448"/>
      <c r="P466" s="448"/>
      <c r="Q466" s="416"/>
      <c r="R466" s="416"/>
      <c r="S466" s="416"/>
      <c r="T466" s="416"/>
      <c r="U466" s="416"/>
      <c r="V466" s="417"/>
      <c r="W466" s="419"/>
      <c r="X466" s="414"/>
      <c r="Y466" s="416"/>
      <c r="Z466" s="416"/>
      <c r="AA466" s="448"/>
      <c r="AB466" s="448"/>
      <c r="AC466" s="416"/>
      <c r="AD466" s="416"/>
      <c r="AE466" s="416"/>
      <c r="AF466" s="416"/>
      <c r="AG466" s="416"/>
      <c r="AH466" s="417"/>
      <c r="AI466" s="419"/>
      <c r="AJ466" s="420" t="str">
        <f t="shared" si="419"/>
        <v xml:space="preserve"> </v>
      </c>
      <c r="AK466" s="421" t="str">
        <f t="shared" si="420"/>
        <v xml:space="preserve"> </v>
      </c>
      <c r="AL466" s="421" t="str">
        <f t="shared" si="421"/>
        <v xml:space="preserve"> </v>
      </c>
      <c r="AM466" s="421" t="str">
        <f t="shared" si="422"/>
        <v xml:space="preserve"> </v>
      </c>
      <c r="AN466" s="421" t="str">
        <f t="shared" si="423"/>
        <v xml:space="preserve"> </v>
      </c>
      <c r="AO466" s="421" t="str">
        <f t="shared" si="424"/>
        <v xml:space="preserve"> </v>
      </c>
      <c r="AP466" s="421" t="str">
        <f t="shared" si="425"/>
        <v xml:space="preserve"> </v>
      </c>
      <c r="AQ466" s="421" t="str">
        <f t="shared" si="426"/>
        <v xml:space="preserve"> </v>
      </c>
      <c r="AR466" s="421" t="str">
        <f t="shared" si="427"/>
        <v xml:space="preserve"> </v>
      </c>
      <c r="AS466" s="421" t="str">
        <f t="shared" si="428"/>
        <v xml:space="preserve"> </v>
      </c>
      <c r="AT466" s="421" t="str">
        <f t="shared" si="429"/>
        <v xml:space="preserve"> </v>
      </c>
      <c r="AU466" s="422" t="str">
        <f t="shared" si="430"/>
        <v xml:space="preserve"> </v>
      </c>
      <c r="AV466" s="423"/>
      <c r="AW466" s="417"/>
      <c r="AX466" s="419"/>
      <c r="AY466" s="414"/>
      <c r="AZ466" s="417"/>
      <c r="BA466" s="419"/>
      <c r="BB466" s="420" t="str">
        <f t="shared" si="431"/>
        <v xml:space="preserve"> </v>
      </c>
      <c r="BC466" s="421" t="str">
        <f t="shared" si="432"/>
        <v xml:space="preserve"> </v>
      </c>
      <c r="BD466" s="422" t="str">
        <f t="shared" si="433"/>
        <v xml:space="preserve"> </v>
      </c>
      <c r="BE466" s="176"/>
      <c r="BF466" s="417"/>
      <c r="BG466" s="419"/>
      <c r="BH466" s="178"/>
      <c r="BI466" s="417"/>
      <c r="BJ466" s="419"/>
      <c r="BK466" s="178"/>
      <c r="BL466" s="417"/>
      <c r="BM466" s="419"/>
      <c r="BN466" s="426" t="str">
        <f t="shared" si="443"/>
        <v/>
      </c>
      <c r="BO466" s="427" t="str">
        <f t="shared" si="444"/>
        <v/>
      </c>
      <c r="BP466" s="428" t="str">
        <f t="shared" si="445"/>
        <v/>
      </c>
      <c r="BQ466" s="178"/>
      <c r="BR466" s="417"/>
      <c r="BS466" s="419"/>
      <c r="BT466" s="560"/>
      <c r="BU466" s="177">
        <v>876</v>
      </c>
      <c r="BV466" s="177">
        <v>808</v>
      </c>
      <c r="BW466" s="417">
        <v>953</v>
      </c>
      <c r="BX466" s="417">
        <v>1045</v>
      </c>
      <c r="BY466" s="419">
        <v>892</v>
      </c>
      <c r="BZ466" s="177">
        <v>681</v>
      </c>
      <c r="CA466" s="177">
        <v>646</v>
      </c>
      <c r="CB466" s="177">
        <v>641</v>
      </c>
      <c r="CC466" s="177">
        <v>685</v>
      </c>
      <c r="CD466" s="177">
        <v>623</v>
      </c>
      <c r="CE466" s="177">
        <v>759</v>
      </c>
      <c r="CF466" s="417">
        <v>835</v>
      </c>
      <c r="CG466" s="419">
        <v>748</v>
      </c>
      <c r="CH466" s="178"/>
      <c r="CI466" s="177"/>
      <c r="CJ466" s="177"/>
      <c r="CK466" s="177"/>
      <c r="CL466" s="177"/>
      <c r="CM466" s="177"/>
      <c r="CN466" s="417"/>
      <c r="CO466" s="419"/>
      <c r="CP466" s="421">
        <f t="shared" si="451"/>
        <v>681</v>
      </c>
      <c r="CQ466" s="421">
        <f t="shared" si="452"/>
        <v>646</v>
      </c>
      <c r="CR466" s="421">
        <f t="shared" si="434"/>
        <v>641</v>
      </c>
      <c r="CS466" s="421">
        <f t="shared" si="435"/>
        <v>685</v>
      </c>
      <c r="CT466" s="421">
        <f t="shared" si="436"/>
        <v>623</v>
      </c>
      <c r="CU466" s="421">
        <f t="shared" si="437"/>
        <v>759</v>
      </c>
      <c r="CV466" s="421">
        <f t="shared" si="438"/>
        <v>835</v>
      </c>
      <c r="CW466" s="429">
        <f t="shared" si="439"/>
        <v>748</v>
      </c>
      <c r="CX466" s="449">
        <v>383</v>
      </c>
      <c r="CY466" s="417">
        <v>407</v>
      </c>
      <c r="CZ466" s="419">
        <v>406</v>
      </c>
      <c r="DA466" s="432">
        <v>33</v>
      </c>
      <c r="DB466" s="417">
        <v>50</v>
      </c>
      <c r="DC466" s="419">
        <v>50</v>
      </c>
      <c r="DD466" s="430">
        <f t="shared" si="440"/>
        <v>343</v>
      </c>
      <c r="DE466" s="431">
        <f t="shared" si="441"/>
        <v>378</v>
      </c>
      <c r="DF466" s="428">
        <f t="shared" si="442"/>
        <v>292</v>
      </c>
      <c r="DG466" s="450">
        <v>72</v>
      </c>
      <c r="DH466" s="417">
        <v>51</v>
      </c>
      <c r="DI466" s="419">
        <v>59</v>
      </c>
      <c r="DJ466" s="432">
        <v>119</v>
      </c>
      <c r="DK466" s="417">
        <v>115</v>
      </c>
      <c r="DL466" s="419">
        <v>133</v>
      </c>
      <c r="DM466" s="432">
        <v>105</v>
      </c>
      <c r="DN466" s="417">
        <v>87</v>
      </c>
      <c r="DO466" s="419">
        <v>99</v>
      </c>
      <c r="DP466" s="430">
        <f t="shared" si="446"/>
        <v>389</v>
      </c>
      <c r="DQ466" s="431">
        <f t="shared" si="447"/>
        <v>370</v>
      </c>
      <c r="DR466" s="428">
        <f t="shared" si="448"/>
        <v>468</v>
      </c>
      <c r="DS466" s="432">
        <v>143</v>
      </c>
      <c r="DT466" s="417">
        <v>158</v>
      </c>
      <c r="DU466" s="197">
        <v>121</v>
      </c>
      <c r="DV466" s="402"/>
      <c r="DW466" s="669" t="b">
        <f t="shared" si="401"/>
        <v>0</v>
      </c>
      <c r="DX466" s="663" t="b">
        <f t="shared" si="402"/>
        <v>0</v>
      </c>
      <c r="DY466" s="666" t="b">
        <f t="shared" si="403"/>
        <v>1</v>
      </c>
      <c r="DZ466" s="663" t="b">
        <f t="shared" si="404"/>
        <v>0</v>
      </c>
      <c r="EA466" s="663" t="b">
        <f t="shared" si="405"/>
        <v>0</v>
      </c>
      <c r="EB466" s="666" t="b">
        <f t="shared" si="406"/>
        <v>1</v>
      </c>
      <c r="EC466" s="663" t="b">
        <f t="shared" si="407"/>
        <v>0</v>
      </c>
      <c r="ED466" s="663" t="b">
        <f t="shared" si="449"/>
        <v>0</v>
      </c>
      <c r="EE466" s="666" t="b">
        <f t="shared" si="408"/>
        <v>1</v>
      </c>
      <c r="EF466" s="665" t="b">
        <f t="shared" si="409"/>
        <v>1</v>
      </c>
      <c r="EG466" s="663" t="b">
        <f t="shared" si="410"/>
        <v>1</v>
      </c>
      <c r="EH466" s="666" t="b">
        <f t="shared" si="411"/>
        <v>1</v>
      </c>
      <c r="EI466" s="663" t="b">
        <f t="shared" si="412"/>
        <v>1</v>
      </c>
      <c r="EJ466" s="663" t="b">
        <f t="shared" si="413"/>
        <v>1</v>
      </c>
      <c r="EK466" s="666" t="b">
        <f t="shared" si="414"/>
        <v>1</v>
      </c>
      <c r="EL466" s="663" t="b">
        <f t="shared" si="415"/>
        <v>1</v>
      </c>
      <c r="EM466" s="663" t="b">
        <f t="shared" si="450"/>
        <v>1</v>
      </c>
      <c r="EN466" s="666" t="b">
        <f t="shared" si="416"/>
        <v>1</v>
      </c>
      <c r="EO466" s="401"/>
    </row>
    <row r="467" spans="1:145">
      <c r="A467" s="523" t="s">
        <v>734</v>
      </c>
      <c r="B467" s="522" t="s">
        <v>203</v>
      </c>
      <c r="C467" s="523">
        <v>221096</v>
      </c>
      <c r="D467" s="524">
        <v>9</v>
      </c>
      <c r="E467" s="414"/>
      <c r="F467" s="416"/>
      <c r="G467" s="416"/>
      <c r="H467" s="416"/>
      <c r="I467" s="417"/>
      <c r="J467" s="417"/>
      <c r="K467" s="419"/>
      <c r="L467" s="414"/>
      <c r="M467" s="416"/>
      <c r="N467" s="416"/>
      <c r="O467" s="448"/>
      <c r="P467" s="448"/>
      <c r="Q467" s="416"/>
      <c r="R467" s="416"/>
      <c r="S467" s="416"/>
      <c r="T467" s="416"/>
      <c r="U467" s="416"/>
      <c r="V467" s="417"/>
      <c r="W467" s="419"/>
      <c r="X467" s="414"/>
      <c r="Y467" s="416"/>
      <c r="Z467" s="416"/>
      <c r="AA467" s="448"/>
      <c r="AB467" s="448"/>
      <c r="AC467" s="416"/>
      <c r="AD467" s="416"/>
      <c r="AE467" s="416"/>
      <c r="AF467" s="416"/>
      <c r="AG467" s="416"/>
      <c r="AH467" s="417"/>
      <c r="AI467" s="419"/>
      <c r="AJ467" s="420" t="str">
        <f t="shared" si="419"/>
        <v xml:space="preserve"> </v>
      </c>
      <c r="AK467" s="421" t="str">
        <f t="shared" si="420"/>
        <v xml:space="preserve"> </v>
      </c>
      <c r="AL467" s="421" t="str">
        <f t="shared" si="421"/>
        <v xml:space="preserve"> </v>
      </c>
      <c r="AM467" s="421" t="str">
        <f t="shared" si="422"/>
        <v xml:space="preserve"> </v>
      </c>
      <c r="AN467" s="421" t="str">
        <f t="shared" si="423"/>
        <v xml:space="preserve"> </v>
      </c>
      <c r="AO467" s="421" t="str">
        <f t="shared" si="424"/>
        <v xml:space="preserve"> </v>
      </c>
      <c r="AP467" s="421" t="str">
        <f t="shared" si="425"/>
        <v xml:space="preserve"> </v>
      </c>
      <c r="AQ467" s="421" t="str">
        <f t="shared" si="426"/>
        <v xml:space="preserve"> </v>
      </c>
      <c r="AR467" s="421" t="str">
        <f t="shared" si="427"/>
        <v xml:space="preserve"> </v>
      </c>
      <c r="AS467" s="421" t="str">
        <f t="shared" si="428"/>
        <v xml:space="preserve"> </v>
      </c>
      <c r="AT467" s="421" t="str">
        <f t="shared" si="429"/>
        <v xml:space="preserve"> </v>
      </c>
      <c r="AU467" s="422" t="str">
        <f t="shared" si="430"/>
        <v xml:space="preserve"> </v>
      </c>
      <c r="AV467" s="423"/>
      <c r="AW467" s="417"/>
      <c r="AX467" s="419"/>
      <c r="AY467" s="414"/>
      <c r="AZ467" s="417"/>
      <c r="BA467" s="419"/>
      <c r="BB467" s="420" t="str">
        <f t="shared" si="431"/>
        <v xml:space="preserve"> </v>
      </c>
      <c r="BC467" s="421" t="str">
        <f t="shared" si="432"/>
        <v xml:space="preserve"> </v>
      </c>
      <c r="BD467" s="422" t="str">
        <f t="shared" si="433"/>
        <v xml:space="preserve"> </v>
      </c>
      <c r="BE467" s="176"/>
      <c r="BF467" s="417"/>
      <c r="BG467" s="419"/>
      <c r="BH467" s="178"/>
      <c r="BI467" s="417"/>
      <c r="BJ467" s="419"/>
      <c r="BK467" s="178"/>
      <c r="BL467" s="417"/>
      <c r="BM467" s="419"/>
      <c r="BN467" s="426" t="str">
        <f t="shared" si="443"/>
        <v/>
      </c>
      <c r="BO467" s="427" t="str">
        <f t="shared" si="444"/>
        <v/>
      </c>
      <c r="BP467" s="428" t="str">
        <f t="shared" si="445"/>
        <v/>
      </c>
      <c r="BQ467" s="178"/>
      <c r="BR467" s="417"/>
      <c r="BS467" s="419"/>
      <c r="BT467" s="560"/>
      <c r="BU467" s="177">
        <v>1012</v>
      </c>
      <c r="BV467" s="177">
        <v>982</v>
      </c>
      <c r="BW467" s="417">
        <v>1028</v>
      </c>
      <c r="BX467" s="417">
        <v>1101</v>
      </c>
      <c r="BY467" s="419">
        <v>1088</v>
      </c>
      <c r="BZ467" s="177">
        <v>740</v>
      </c>
      <c r="CA467" s="177">
        <v>750</v>
      </c>
      <c r="CB467" s="177">
        <v>721</v>
      </c>
      <c r="CC467" s="177">
        <v>790</v>
      </c>
      <c r="CD467" s="177">
        <v>802</v>
      </c>
      <c r="CE467" s="177">
        <v>832</v>
      </c>
      <c r="CF467" s="417">
        <v>883</v>
      </c>
      <c r="CG467" s="419">
        <v>924</v>
      </c>
      <c r="CH467" s="178"/>
      <c r="CI467" s="177"/>
      <c r="CJ467" s="177"/>
      <c r="CK467" s="177"/>
      <c r="CL467" s="177"/>
      <c r="CM467" s="177"/>
      <c r="CN467" s="417"/>
      <c r="CO467" s="419"/>
      <c r="CP467" s="421">
        <f t="shared" si="451"/>
        <v>740</v>
      </c>
      <c r="CQ467" s="421">
        <f t="shared" si="452"/>
        <v>750</v>
      </c>
      <c r="CR467" s="421">
        <f t="shared" si="434"/>
        <v>721</v>
      </c>
      <c r="CS467" s="421">
        <f t="shared" si="435"/>
        <v>790</v>
      </c>
      <c r="CT467" s="421">
        <f t="shared" si="436"/>
        <v>802</v>
      </c>
      <c r="CU467" s="421">
        <f t="shared" si="437"/>
        <v>832</v>
      </c>
      <c r="CV467" s="421">
        <f t="shared" si="438"/>
        <v>883</v>
      </c>
      <c r="CW467" s="429">
        <f t="shared" si="439"/>
        <v>924</v>
      </c>
      <c r="CX467" s="449">
        <v>443</v>
      </c>
      <c r="CY467" s="417">
        <v>455</v>
      </c>
      <c r="CZ467" s="419">
        <v>525</v>
      </c>
      <c r="DA467" s="432">
        <v>59</v>
      </c>
      <c r="DB467" s="417">
        <v>78</v>
      </c>
      <c r="DC467" s="419">
        <v>68</v>
      </c>
      <c r="DD467" s="430">
        <f t="shared" si="440"/>
        <v>330</v>
      </c>
      <c r="DE467" s="431">
        <f t="shared" si="441"/>
        <v>350</v>
      </c>
      <c r="DF467" s="428">
        <f t="shared" si="442"/>
        <v>331</v>
      </c>
      <c r="DG467" s="450">
        <v>134</v>
      </c>
      <c r="DH467" s="417">
        <v>138</v>
      </c>
      <c r="DI467" s="419">
        <v>138</v>
      </c>
      <c r="DJ467" s="432">
        <v>88</v>
      </c>
      <c r="DK467" s="417">
        <v>64</v>
      </c>
      <c r="DL467" s="419">
        <v>100</v>
      </c>
      <c r="DM467" s="432">
        <v>187</v>
      </c>
      <c r="DN467" s="417">
        <v>172</v>
      </c>
      <c r="DO467" s="419">
        <v>198</v>
      </c>
      <c r="DP467" s="430">
        <f t="shared" si="446"/>
        <v>381</v>
      </c>
      <c r="DQ467" s="431">
        <f t="shared" si="447"/>
        <v>428</v>
      </c>
      <c r="DR467" s="428">
        <f t="shared" si="448"/>
        <v>396</v>
      </c>
      <c r="DS467" s="432">
        <v>184</v>
      </c>
      <c r="DT467" s="417">
        <v>177</v>
      </c>
      <c r="DU467" s="197">
        <v>182</v>
      </c>
      <c r="DV467" s="402"/>
      <c r="DW467" s="669" t="b">
        <f t="shared" si="401"/>
        <v>0</v>
      </c>
      <c r="DX467" s="663" t="b">
        <f t="shared" si="402"/>
        <v>0</v>
      </c>
      <c r="DY467" s="666" t="b">
        <f t="shared" si="403"/>
        <v>1</v>
      </c>
      <c r="DZ467" s="663" t="b">
        <f t="shared" si="404"/>
        <v>0</v>
      </c>
      <c r="EA467" s="663" t="b">
        <f t="shared" si="405"/>
        <v>0</v>
      </c>
      <c r="EB467" s="666" t="b">
        <f t="shared" si="406"/>
        <v>1</v>
      </c>
      <c r="EC467" s="663" t="b">
        <f t="shared" si="407"/>
        <v>0</v>
      </c>
      <c r="ED467" s="663" t="b">
        <f t="shared" si="449"/>
        <v>0</v>
      </c>
      <c r="EE467" s="666" t="b">
        <f t="shared" si="408"/>
        <v>1</v>
      </c>
      <c r="EF467" s="665" t="b">
        <f t="shared" si="409"/>
        <v>1</v>
      </c>
      <c r="EG467" s="663" t="b">
        <f t="shared" si="410"/>
        <v>1</v>
      </c>
      <c r="EH467" s="666" t="b">
        <f t="shared" si="411"/>
        <v>1</v>
      </c>
      <c r="EI467" s="663" t="b">
        <f t="shared" si="412"/>
        <v>1</v>
      </c>
      <c r="EJ467" s="663" t="b">
        <f t="shared" si="413"/>
        <v>1</v>
      </c>
      <c r="EK467" s="666" t="b">
        <f t="shared" si="414"/>
        <v>1</v>
      </c>
      <c r="EL467" s="663" t="b">
        <f t="shared" si="415"/>
        <v>1</v>
      </c>
      <c r="EM467" s="663" t="b">
        <f t="shared" si="450"/>
        <v>1</v>
      </c>
      <c r="EN467" s="666" t="b">
        <f t="shared" si="416"/>
        <v>1</v>
      </c>
      <c r="EO467" s="401"/>
    </row>
    <row r="468" spans="1:145">
      <c r="A468" s="523" t="s">
        <v>734</v>
      </c>
      <c r="B468" s="522" t="s">
        <v>204</v>
      </c>
      <c r="C468" s="523">
        <v>221184</v>
      </c>
      <c r="D468" s="524">
        <v>9</v>
      </c>
      <c r="E468" s="414"/>
      <c r="F468" s="416"/>
      <c r="G468" s="416"/>
      <c r="H468" s="416"/>
      <c r="I468" s="417"/>
      <c r="J468" s="417"/>
      <c r="K468" s="419"/>
      <c r="L468" s="414"/>
      <c r="M468" s="416"/>
      <c r="N468" s="416"/>
      <c r="O468" s="448"/>
      <c r="P468" s="448"/>
      <c r="Q468" s="416"/>
      <c r="R468" s="416"/>
      <c r="S468" s="416"/>
      <c r="T468" s="416"/>
      <c r="U468" s="416"/>
      <c r="V468" s="417"/>
      <c r="W468" s="419"/>
      <c r="X468" s="414"/>
      <c r="Y468" s="416"/>
      <c r="Z468" s="416"/>
      <c r="AA468" s="448"/>
      <c r="AB468" s="448"/>
      <c r="AC468" s="416"/>
      <c r="AD468" s="416"/>
      <c r="AE468" s="416"/>
      <c r="AF468" s="416"/>
      <c r="AG468" s="416"/>
      <c r="AH468" s="417"/>
      <c r="AI468" s="419"/>
      <c r="AJ468" s="420" t="str">
        <f t="shared" si="419"/>
        <v xml:space="preserve"> </v>
      </c>
      <c r="AK468" s="421" t="str">
        <f t="shared" si="420"/>
        <v xml:space="preserve"> </v>
      </c>
      <c r="AL468" s="421" t="str">
        <f t="shared" si="421"/>
        <v xml:space="preserve"> </v>
      </c>
      <c r="AM468" s="421" t="str">
        <f t="shared" si="422"/>
        <v xml:space="preserve"> </v>
      </c>
      <c r="AN468" s="421" t="str">
        <f t="shared" si="423"/>
        <v xml:space="preserve"> </v>
      </c>
      <c r="AO468" s="421" t="str">
        <f t="shared" si="424"/>
        <v xml:space="preserve"> </v>
      </c>
      <c r="AP468" s="421" t="str">
        <f t="shared" si="425"/>
        <v xml:space="preserve"> </v>
      </c>
      <c r="AQ468" s="421" t="str">
        <f t="shared" si="426"/>
        <v xml:space="preserve"> </v>
      </c>
      <c r="AR468" s="421" t="str">
        <f t="shared" si="427"/>
        <v xml:space="preserve"> </v>
      </c>
      <c r="AS468" s="421" t="str">
        <f t="shared" si="428"/>
        <v xml:space="preserve"> </v>
      </c>
      <c r="AT468" s="421" t="str">
        <f t="shared" si="429"/>
        <v xml:space="preserve"> </v>
      </c>
      <c r="AU468" s="422" t="str">
        <f t="shared" si="430"/>
        <v xml:space="preserve"> </v>
      </c>
      <c r="AV468" s="423"/>
      <c r="AW468" s="417"/>
      <c r="AX468" s="419"/>
      <c r="AY468" s="414"/>
      <c r="AZ468" s="417"/>
      <c r="BA468" s="419"/>
      <c r="BB468" s="420" t="str">
        <f t="shared" si="431"/>
        <v xml:space="preserve"> </v>
      </c>
      <c r="BC468" s="421" t="str">
        <f t="shared" si="432"/>
        <v xml:space="preserve"> </v>
      </c>
      <c r="BD468" s="422" t="str">
        <f t="shared" si="433"/>
        <v xml:space="preserve"> </v>
      </c>
      <c r="BE468" s="176"/>
      <c r="BF468" s="417"/>
      <c r="BG468" s="419"/>
      <c r="BH468" s="178"/>
      <c r="BI468" s="417"/>
      <c r="BJ468" s="419"/>
      <c r="BK468" s="178"/>
      <c r="BL468" s="417"/>
      <c r="BM468" s="419"/>
      <c r="BN468" s="426" t="str">
        <f t="shared" si="443"/>
        <v/>
      </c>
      <c r="BO468" s="427" t="str">
        <f t="shared" si="444"/>
        <v/>
      </c>
      <c r="BP468" s="428" t="str">
        <f t="shared" si="445"/>
        <v/>
      </c>
      <c r="BQ468" s="178"/>
      <c r="BR468" s="417"/>
      <c r="BS468" s="419"/>
      <c r="BT468" s="560"/>
      <c r="BU468" s="177">
        <v>1064</v>
      </c>
      <c r="BV468" s="177">
        <v>1072</v>
      </c>
      <c r="BW468" s="417">
        <v>1034</v>
      </c>
      <c r="BX468" s="417">
        <v>1110</v>
      </c>
      <c r="BY468" s="419">
        <v>1096</v>
      </c>
      <c r="BZ468" s="177">
        <v>393</v>
      </c>
      <c r="CA468" s="177">
        <v>432</v>
      </c>
      <c r="CB468" s="177">
        <v>472</v>
      </c>
      <c r="CC468" s="177">
        <v>581</v>
      </c>
      <c r="CD468" s="177">
        <v>584</v>
      </c>
      <c r="CE468" s="177">
        <v>585</v>
      </c>
      <c r="CF468" s="417">
        <v>566</v>
      </c>
      <c r="CG468" s="419">
        <v>683</v>
      </c>
      <c r="CH468" s="178"/>
      <c r="CI468" s="177"/>
      <c r="CJ468" s="177"/>
      <c r="CK468" s="177"/>
      <c r="CL468" s="177"/>
      <c r="CM468" s="177"/>
      <c r="CN468" s="417"/>
      <c r="CO468" s="419"/>
      <c r="CP468" s="421">
        <f t="shared" si="451"/>
        <v>393</v>
      </c>
      <c r="CQ468" s="421">
        <f t="shared" si="452"/>
        <v>432</v>
      </c>
      <c r="CR468" s="421">
        <f t="shared" si="434"/>
        <v>472</v>
      </c>
      <c r="CS468" s="421">
        <f t="shared" si="435"/>
        <v>581</v>
      </c>
      <c r="CT468" s="421">
        <f t="shared" si="436"/>
        <v>584</v>
      </c>
      <c r="CU468" s="421">
        <f t="shared" si="437"/>
        <v>585</v>
      </c>
      <c r="CV468" s="421">
        <f t="shared" si="438"/>
        <v>566</v>
      </c>
      <c r="CW468" s="429">
        <f t="shared" si="439"/>
        <v>683</v>
      </c>
      <c r="CX468" s="449">
        <v>285</v>
      </c>
      <c r="CY468" s="417">
        <v>278</v>
      </c>
      <c r="CZ468" s="419">
        <v>337</v>
      </c>
      <c r="DA468" s="432">
        <v>35</v>
      </c>
      <c r="DB468" s="417">
        <v>61</v>
      </c>
      <c r="DC468" s="419">
        <v>65</v>
      </c>
      <c r="DD468" s="430">
        <f t="shared" si="440"/>
        <v>265</v>
      </c>
      <c r="DE468" s="431">
        <f t="shared" si="441"/>
        <v>227</v>
      </c>
      <c r="DF468" s="428">
        <f t="shared" si="442"/>
        <v>281</v>
      </c>
      <c r="DG468" s="450">
        <v>69</v>
      </c>
      <c r="DH468" s="417">
        <v>41</v>
      </c>
      <c r="DI468" s="419">
        <v>46</v>
      </c>
      <c r="DJ468" s="432">
        <v>97</v>
      </c>
      <c r="DK468" s="417">
        <v>80</v>
      </c>
      <c r="DL468" s="419">
        <v>93</v>
      </c>
      <c r="DM468" s="432">
        <v>86</v>
      </c>
      <c r="DN468" s="417">
        <v>69</v>
      </c>
      <c r="DO468" s="419">
        <v>81</v>
      </c>
      <c r="DP468" s="430">
        <f t="shared" si="446"/>
        <v>329</v>
      </c>
      <c r="DQ468" s="431">
        <f t="shared" si="447"/>
        <v>394</v>
      </c>
      <c r="DR468" s="428">
        <f t="shared" si="448"/>
        <v>365</v>
      </c>
      <c r="DS468" s="432">
        <v>64</v>
      </c>
      <c r="DT468" s="417">
        <v>80</v>
      </c>
      <c r="DU468" s="197">
        <v>85</v>
      </c>
      <c r="DV468" s="402"/>
      <c r="DW468" s="669" t="b">
        <f t="shared" si="401"/>
        <v>0</v>
      </c>
      <c r="DX468" s="663" t="b">
        <f t="shared" si="402"/>
        <v>0</v>
      </c>
      <c r="DY468" s="666" t="b">
        <f t="shared" si="403"/>
        <v>1</v>
      </c>
      <c r="DZ468" s="663" t="b">
        <f t="shared" si="404"/>
        <v>0</v>
      </c>
      <c r="EA468" s="663" t="b">
        <f t="shared" si="405"/>
        <v>0</v>
      </c>
      <c r="EB468" s="666" t="b">
        <f t="shared" si="406"/>
        <v>1</v>
      </c>
      <c r="EC468" s="663" t="b">
        <f t="shared" si="407"/>
        <v>0</v>
      </c>
      <c r="ED468" s="663" t="b">
        <f t="shared" si="449"/>
        <v>0</v>
      </c>
      <c r="EE468" s="666" t="b">
        <f t="shared" si="408"/>
        <v>1</v>
      </c>
      <c r="EF468" s="665" t="b">
        <f t="shared" si="409"/>
        <v>1</v>
      </c>
      <c r="EG468" s="663" t="b">
        <f t="shared" si="410"/>
        <v>1</v>
      </c>
      <c r="EH468" s="666" t="b">
        <f t="shared" si="411"/>
        <v>1</v>
      </c>
      <c r="EI468" s="663" t="b">
        <f t="shared" si="412"/>
        <v>1</v>
      </c>
      <c r="EJ468" s="663" t="b">
        <f t="shared" si="413"/>
        <v>1</v>
      </c>
      <c r="EK468" s="666" t="b">
        <f t="shared" si="414"/>
        <v>1</v>
      </c>
      <c r="EL468" s="663" t="b">
        <f t="shared" si="415"/>
        <v>1</v>
      </c>
      <c r="EM468" s="663" t="b">
        <f t="shared" si="450"/>
        <v>1</v>
      </c>
      <c r="EN468" s="666" t="b">
        <f t="shared" si="416"/>
        <v>1</v>
      </c>
      <c r="EO468" s="401"/>
    </row>
    <row r="469" spans="1:145">
      <c r="A469" s="523" t="s">
        <v>734</v>
      </c>
      <c r="B469" s="522" t="s">
        <v>205</v>
      </c>
      <c r="C469" s="523">
        <v>221908</v>
      </c>
      <c r="D469" s="524">
        <v>9</v>
      </c>
      <c r="E469" s="414"/>
      <c r="F469" s="416"/>
      <c r="G469" s="416"/>
      <c r="H469" s="416"/>
      <c r="I469" s="417"/>
      <c r="J469" s="417"/>
      <c r="K469" s="419"/>
      <c r="L469" s="414"/>
      <c r="M469" s="416"/>
      <c r="N469" s="416"/>
      <c r="O469" s="448"/>
      <c r="P469" s="448"/>
      <c r="Q469" s="416"/>
      <c r="R469" s="416"/>
      <c r="S469" s="416"/>
      <c r="T469" s="416"/>
      <c r="U469" s="416"/>
      <c r="V469" s="417"/>
      <c r="W469" s="419"/>
      <c r="X469" s="414"/>
      <c r="Y469" s="416"/>
      <c r="Z469" s="416"/>
      <c r="AA469" s="448"/>
      <c r="AB469" s="448"/>
      <c r="AC469" s="416"/>
      <c r="AD469" s="416"/>
      <c r="AE469" s="416"/>
      <c r="AF469" s="416"/>
      <c r="AG469" s="416"/>
      <c r="AH469" s="417"/>
      <c r="AI469" s="419"/>
      <c r="AJ469" s="420" t="str">
        <f t="shared" si="419"/>
        <v xml:space="preserve"> </v>
      </c>
      <c r="AK469" s="421" t="str">
        <f t="shared" si="420"/>
        <v xml:space="preserve"> </v>
      </c>
      <c r="AL469" s="421" t="str">
        <f t="shared" si="421"/>
        <v xml:space="preserve"> </v>
      </c>
      <c r="AM469" s="421" t="str">
        <f t="shared" si="422"/>
        <v xml:space="preserve"> </v>
      </c>
      <c r="AN469" s="421" t="str">
        <f t="shared" si="423"/>
        <v xml:space="preserve"> </v>
      </c>
      <c r="AO469" s="421" t="str">
        <f t="shared" si="424"/>
        <v xml:space="preserve"> </v>
      </c>
      <c r="AP469" s="421" t="str">
        <f t="shared" si="425"/>
        <v xml:space="preserve"> </v>
      </c>
      <c r="AQ469" s="421" t="str">
        <f t="shared" si="426"/>
        <v xml:space="preserve"> </v>
      </c>
      <c r="AR469" s="421" t="str">
        <f t="shared" si="427"/>
        <v xml:space="preserve"> </v>
      </c>
      <c r="AS469" s="421" t="str">
        <f t="shared" si="428"/>
        <v xml:space="preserve"> </v>
      </c>
      <c r="AT469" s="421" t="str">
        <f t="shared" si="429"/>
        <v xml:space="preserve"> </v>
      </c>
      <c r="AU469" s="422" t="str">
        <f t="shared" si="430"/>
        <v xml:space="preserve"> </v>
      </c>
      <c r="AV469" s="423"/>
      <c r="AW469" s="417"/>
      <c r="AX469" s="419"/>
      <c r="AY469" s="414"/>
      <c r="AZ469" s="417"/>
      <c r="BA469" s="419"/>
      <c r="BB469" s="420" t="str">
        <f t="shared" si="431"/>
        <v xml:space="preserve"> </v>
      </c>
      <c r="BC469" s="421" t="str">
        <f t="shared" si="432"/>
        <v xml:space="preserve"> </v>
      </c>
      <c r="BD469" s="422" t="str">
        <f t="shared" si="433"/>
        <v xml:space="preserve"> </v>
      </c>
      <c r="BE469" s="176"/>
      <c r="BF469" s="417"/>
      <c r="BG469" s="419"/>
      <c r="BH469" s="178"/>
      <c r="BI469" s="417"/>
      <c r="BJ469" s="419"/>
      <c r="BK469" s="178"/>
      <c r="BL469" s="417"/>
      <c r="BM469" s="419"/>
      <c r="BN469" s="426" t="str">
        <f t="shared" si="443"/>
        <v/>
      </c>
      <c r="BO469" s="427" t="str">
        <f t="shared" si="444"/>
        <v/>
      </c>
      <c r="BP469" s="428" t="str">
        <f t="shared" si="445"/>
        <v/>
      </c>
      <c r="BQ469" s="178"/>
      <c r="BR469" s="417"/>
      <c r="BS469" s="419"/>
      <c r="BT469" s="560"/>
      <c r="BU469" s="177">
        <v>1029</v>
      </c>
      <c r="BV469" s="177">
        <v>987</v>
      </c>
      <c r="BW469" s="417">
        <v>1023</v>
      </c>
      <c r="BX469" s="417">
        <v>1080</v>
      </c>
      <c r="BY469" s="419">
        <v>1068</v>
      </c>
      <c r="BZ469" s="177">
        <v>678</v>
      </c>
      <c r="CA469" s="177">
        <v>641</v>
      </c>
      <c r="CB469" s="177">
        <v>734</v>
      </c>
      <c r="CC469" s="177">
        <v>789</v>
      </c>
      <c r="CD469" s="177">
        <v>775</v>
      </c>
      <c r="CE469" s="177">
        <v>814</v>
      </c>
      <c r="CF469" s="417">
        <v>772</v>
      </c>
      <c r="CG469" s="419">
        <v>907</v>
      </c>
      <c r="CH469" s="178"/>
      <c r="CI469" s="177"/>
      <c r="CJ469" s="177"/>
      <c r="CK469" s="177"/>
      <c r="CL469" s="177"/>
      <c r="CM469" s="177"/>
      <c r="CN469" s="417"/>
      <c r="CO469" s="419"/>
      <c r="CP469" s="421">
        <f t="shared" si="451"/>
        <v>678</v>
      </c>
      <c r="CQ469" s="421">
        <f t="shared" si="452"/>
        <v>641</v>
      </c>
      <c r="CR469" s="421">
        <f t="shared" si="434"/>
        <v>734</v>
      </c>
      <c r="CS469" s="421">
        <f t="shared" si="435"/>
        <v>789</v>
      </c>
      <c r="CT469" s="421">
        <f t="shared" si="436"/>
        <v>775</v>
      </c>
      <c r="CU469" s="421">
        <f t="shared" si="437"/>
        <v>814</v>
      </c>
      <c r="CV469" s="421">
        <f t="shared" si="438"/>
        <v>772</v>
      </c>
      <c r="CW469" s="429">
        <f t="shared" si="439"/>
        <v>907</v>
      </c>
      <c r="CX469" s="449">
        <v>501</v>
      </c>
      <c r="CY469" s="417">
        <v>435</v>
      </c>
      <c r="CZ469" s="419">
        <v>552</v>
      </c>
      <c r="DA469" s="432">
        <v>12</v>
      </c>
      <c r="DB469" s="417">
        <v>23</v>
      </c>
      <c r="DC469" s="419">
        <v>16</v>
      </c>
      <c r="DD469" s="430">
        <f t="shared" si="440"/>
        <v>301</v>
      </c>
      <c r="DE469" s="431">
        <f t="shared" si="441"/>
        <v>314</v>
      </c>
      <c r="DF469" s="428">
        <f t="shared" si="442"/>
        <v>339</v>
      </c>
      <c r="DG469" s="450">
        <v>176</v>
      </c>
      <c r="DH469" s="417">
        <v>123</v>
      </c>
      <c r="DI469" s="419">
        <v>129</v>
      </c>
      <c r="DJ469" s="432">
        <v>158</v>
      </c>
      <c r="DK469" s="417">
        <v>133</v>
      </c>
      <c r="DL469" s="419">
        <v>147</v>
      </c>
      <c r="DM469" s="432">
        <v>96</v>
      </c>
      <c r="DN469" s="417">
        <v>118</v>
      </c>
      <c r="DO469" s="419">
        <v>103</v>
      </c>
      <c r="DP469" s="430">
        <f t="shared" si="446"/>
        <v>359</v>
      </c>
      <c r="DQ469" s="431">
        <f t="shared" si="447"/>
        <v>401</v>
      </c>
      <c r="DR469" s="428">
        <f t="shared" si="448"/>
        <v>435</v>
      </c>
      <c r="DS469" s="432">
        <v>151</v>
      </c>
      <c r="DT469" s="417">
        <v>161</v>
      </c>
      <c r="DU469" s="197">
        <v>190</v>
      </c>
      <c r="DV469" s="402"/>
      <c r="DW469" s="669" t="b">
        <f t="shared" si="401"/>
        <v>0</v>
      </c>
      <c r="DX469" s="663" t="b">
        <f t="shared" si="402"/>
        <v>0</v>
      </c>
      <c r="DY469" s="666" t="b">
        <f t="shared" si="403"/>
        <v>1</v>
      </c>
      <c r="DZ469" s="663" t="b">
        <f t="shared" si="404"/>
        <v>0</v>
      </c>
      <c r="EA469" s="663" t="b">
        <f t="shared" si="405"/>
        <v>0</v>
      </c>
      <c r="EB469" s="666" t="b">
        <f t="shared" si="406"/>
        <v>1</v>
      </c>
      <c r="EC469" s="663" t="b">
        <f t="shared" si="407"/>
        <v>0</v>
      </c>
      <c r="ED469" s="663" t="b">
        <f t="shared" si="449"/>
        <v>0</v>
      </c>
      <c r="EE469" s="666" t="b">
        <f t="shared" si="408"/>
        <v>1</v>
      </c>
      <c r="EF469" s="665" t="b">
        <f t="shared" si="409"/>
        <v>1</v>
      </c>
      <c r="EG469" s="663" t="b">
        <f t="shared" si="410"/>
        <v>1</v>
      </c>
      <c r="EH469" s="666" t="b">
        <f t="shared" si="411"/>
        <v>1</v>
      </c>
      <c r="EI469" s="663" t="b">
        <f t="shared" si="412"/>
        <v>1</v>
      </c>
      <c r="EJ469" s="663" t="b">
        <f t="shared" si="413"/>
        <v>1</v>
      </c>
      <c r="EK469" s="666" t="b">
        <f t="shared" si="414"/>
        <v>1</v>
      </c>
      <c r="EL469" s="663" t="b">
        <f t="shared" si="415"/>
        <v>1</v>
      </c>
      <c r="EM469" s="663" t="b">
        <f t="shared" si="450"/>
        <v>1</v>
      </c>
      <c r="EN469" s="666" t="b">
        <f t="shared" si="416"/>
        <v>1</v>
      </c>
      <c r="EO469" s="401"/>
    </row>
    <row r="470" spans="1:145">
      <c r="A470" s="523" t="s">
        <v>734</v>
      </c>
      <c r="B470" s="522" t="s">
        <v>206</v>
      </c>
      <c r="C470" s="523">
        <v>221397</v>
      </c>
      <c r="D470" s="524">
        <v>9</v>
      </c>
      <c r="E470" s="414"/>
      <c r="F470" s="416"/>
      <c r="G470" s="416"/>
      <c r="H470" s="416"/>
      <c r="I470" s="417"/>
      <c r="J470" s="417"/>
      <c r="K470" s="419"/>
      <c r="L470" s="414"/>
      <c r="M470" s="416"/>
      <c r="N470" s="416"/>
      <c r="O470" s="448"/>
      <c r="P470" s="448"/>
      <c r="Q470" s="416"/>
      <c r="R470" s="416"/>
      <c r="S470" s="416"/>
      <c r="T470" s="416"/>
      <c r="U470" s="416"/>
      <c r="V470" s="417"/>
      <c r="W470" s="419"/>
      <c r="X470" s="414"/>
      <c r="Y470" s="416"/>
      <c r="Z470" s="416"/>
      <c r="AA470" s="448"/>
      <c r="AB470" s="448"/>
      <c r="AC470" s="416"/>
      <c r="AD470" s="416"/>
      <c r="AE470" s="416"/>
      <c r="AF470" s="416"/>
      <c r="AG470" s="416"/>
      <c r="AH470" s="417"/>
      <c r="AI470" s="419"/>
      <c r="AJ470" s="420" t="str">
        <f t="shared" si="419"/>
        <v xml:space="preserve"> </v>
      </c>
      <c r="AK470" s="421" t="str">
        <f t="shared" si="420"/>
        <v xml:space="preserve"> </v>
      </c>
      <c r="AL470" s="421" t="str">
        <f t="shared" si="421"/>
        <v xml:space="preserve"> </v>
      </c>
      <c r="AM470" s="421" t="str">
        <f t="shared" si="422"/>
        <v xml:space="preserve"> </v>
      </c>
      <c r="AN470" s="421" t="str">
        <f t="shared" si="423"/>
        <v xml:space="preserve"> </v>
      </c>
      <c r="AO470" s="421" t="str">
        <f t="shared" si="424"/>
        <v xml:space="preserve"> </v>
      </c>
      <c r="AP470" s="421" t="str">
        <f t="shared" si="425"/>
        <v xml:space="preserve"> </v>
      </c>
      <c r="AQ470" s="421" t="str">
        <f t="shared" si="426"/>
        <v xml:space="preserve"> </v>
      </c>
      <c r="AR470" s="421" t="str">
        <f t="shared" si="427"/>
        <v xml:space="preserve"> </v>
      </c>
      <c r="AS470" s="421" t="str">
        <f t="shared" si="428"/>
        <v xml:space="preserve"> </v>
      </c>
      <c r="AT470" s="421" t="str">
        <f t="shared" si="429"/>
        <v xml:space="preserve"> </v>
      </c>
      <c r="AU470" s="422" t="str">
        <f t="shared" si="430"/>
        <v xml:space="preserve"> </v>
      </c>
      <c r="AV470" s="423"/>
      <c r="AW470" s="417"/>
      <c r="AX470" s="419"/>
      <c r="AY470" s="414"/>
      <c r="AZ470" s="417"/>
      <c r="BA470" s="419"/>
      <c r="BB470" s="420" t="str">
        <f t="shared" si="431"/>
        <v xml:space="preserve"> </v>
      </c>
      <c r="BC470" s="421" t="str">
        <f t="shared" si="432"/>
        <v xml:space="preserve"> </v>
      </c>
      <c r="BD470" s="422" t="str">
        <f t="shared" si="433"/>
        <v xml:space="preserve"> </v>
      </c>
      <c r="BE470" s="176"/>
      <c r="BF470" s="417"/>
      <c r="BG470" s="419"/>
      <c r="BH470" s="178"/>
      <c r="BI470" s="417"/>
      <c r="BJ470" s="419"/>
      <c r="BK470" s="178"/>
      <c r="BL470" s="417"/>
      <c r="BM470" s="419"/>
      <c r="BN470" s="426" t="str">
        <f t="shared" si="443"/>
        <v/>
      </c>
      <c r="BO470" s="427" t="str">
        <f t="shared" si="444"/>
        <v/>
      </c>
      <c r="BP470" s="428" t="str">
        <f t="shared" si="445"/>
        <v/>
      </c>
      <c r="BQ470" s="178"/>
      <c r="BR470" s="417"/>
      <c r="BS470" s="419"/>
      <c r="BT470" s="560"/>
      <c r="BU470" s="177">
        <v>1185</v>
      </c>
      <c r="BV470" s="177">
        <v>1044</v>
      </c>
      <c r="BW470" s="417">
        <v>1166</v>
      </c>
      <c r="BX470" s="417">
        <v>1173</v>
      </c>
      <c r="BY470" s="419">
        <v>1071</v>
      </c>
      <c r="BZ470" s="177">
        <v>837</v>
      </c>
      <c r="CA470" s="177">
        <v>870</v>
      </c>
      <c r="CB470" s="177">
        <v>878</v>
      </c>
      <c r="CC470" s="177">
        <v>907</v>
      </c>
      <c r="CD470" s="177">
        <v>850</v>
      </c>
      <c r="CE470" s="177">
        <v>956</v>
      </c>
      <c r="CF470" s="417">
        <v>949</v>
      </c>
      <c r="CG470" s="419">
        <v>904</v>
      </c>
      <c r="CH470" s="178"/>
      <c r="CI470" s="177"/>
      <c r="CJ470" s="177"/>
      <c r="CK470" s="177"/>
      <c r="CL470" s="177"/>
      <c r="CM470" s="177"/>
      <c r="CN470" s="417"/>
      <c r="CO470" s="419"/>
      <c r="CP470" s="421">
        <f t="shared" si="451"/>
        <v>837</v>
      </c>
      <c r="CQ470" s="421">
        <f t="shared" si="452"/>
        <v>870</v>
      </c>
      <c r="CR470" s="421">
        <f t="shared" si="434"/>
        <v>878</v>
      </c>
      <c r="CS470" s="421">
        <f t="shared" si="435"/>
        <v>907</v>
      </c>
      <c r="CT470" s="421">
        <f t="shared" si="436"/>
        <v>850</v>
      </c>
      <c r="CU470" s="421">
        <f t="shared" si="437"/>
        <v>956</v>
      </c>
      <c r="CV470" s="421">
        <f t="shared" si="438"/>
        <v>949</v>
      </c>
      <c r="CW470" s="429">
        <f t="shared" si="439"/>
        <v>904</v>
      </c>
      <c r="CX470" s="449">
        <v>538</v>
      </c>
      <c r="CY470" s="417">
        <v>562</v>
      </c>
      <c r="CZ470" s="419">
        <v>559</v>
      </c>
      <c r="DA470" s="432">
        <v>62</v>
      </c>
      <c r="DB470" s="417">
        <v>46</v>
      </c>
      <c r="DC470" s="419">
        <v>47</v>
      </c>
      <c r="DD470" s="430">
        <f t="shared" si="440"/>
        <v>356</v>
      </c>
      <c r="DE470" s="431">
        <f t="shared" si="441"/>
        <v>341</v>
      </c>
      <c r="DF470" s="428">
        <f t="shared" si="442"/>
        <v>298</v>
      </c>
      <c r="DG470" s="450">
        <v>161</v>
      </c>
      <c r="DH470" s="417">
        <v>112</v>
      </c>
      <c r="DI470" s="419">
        <v>133</v>
      </c>
      <c r="DJ470" s="432">
        <v>140</v>
      </c>
      <c r="DK470" s="417">
        <v>145</v>
      </c>
      <c r="DL470" s="419">
        <v>143</v>
      </c>
      <c r="DM470" s="432">
        <v>183</v>
      </c>
      <c r="DN470" s="417">
        <v>161</v>
      </c>
      <c r="DO470" s="419">
        <v>168</v>
      </c>
      <c r="DP470" s="430">
        <f t="shared" si="446"/>
        <v>423</v>
      </c>
      <c r="DQ470" s="431">
        <f t="shared" si="447"/>
        <v>432</v>
      </c>
      <c r="DR470" s="428">
        <f t="shared" si="448"/>
        <v>512</v>
      </c>
      <c r="DS470" s="432">
        <v>200</v>
      </c>
      <c r="DT470" s="417">
        <v>230</v>
      </c>
      <c r="DU470" s="197">
        <v>228</v>
      </c>
      <c r="DV470" s="402"/>
      <c r="DW470" s="669" t="b">
        <f t="shared" si="401"/>
        <v>0</v>
      </c>
      <c r="DX470" s="663" t="b">
        <f t="shared" si="402"/>
        <v>0</v>
      </c>
      <c r="DY470" s="666" t="b">
        <f t="shared" si="403"/>
        <v>1</v>
      </c>
      <c r="DZ470" s="663" t="b">
        <f t="shared" si="404"/>
        <v>0</v>
      </c>
      <c r="EA470" s="663" t="b">
        <f t="shared" si="405"/>
        <v>0</v>
      </c>
      <c r="EB470" s="666" t="b">
        <f t="shared" si="406"/>
        <v>1</v>
      </c>
      <c r="EC470" s="663" t="b">
        <f t="shared" si="407"/>
        <v>0</v>
      </c>
      <c r="ED470" s="663" t="b">
        <f t="shared" si="449"/>
        <v>0</v>
      </c>
      <c r="EE470" s="666" t="b">
        <f t="shared" si="408"/>
        <v>1</v>
      </c>
      <c r="EF470" s="665" t="b">
        <f t="shared" si="409"/>
        <v>1</v>
      </c>
      <c r="EG470" s="663" t="b">
        <f t="shared" si="410"/>
        <v>1</v>
      </c>
      <c r="EH470" s="666" t="b">
        <f t="shared" si="411"/>
        <v>1</v>
      </c>
      <c r="EI470" s="663" t="b">
        <f t="shared" si="412"/>
        <v>1</v>
      </c>
      <c r="EJ470" s="663" t="b">
        <f t="shared" si="413"/>
        <v>1</v>
      </c>
      <c r="EK470" s="666" t="b">
        <f t="shared" si="414"/>
        <v>1</v>
      </c>
      <c r="EL470" s="663" t="b">
        <f t="shared" si="415"/>
        <v>1</v>
      </c>
      <c r="EM470" s="663" t="b">
        <f t="shared" si="450"/>
        <v>1</v>
      </c>
      <c r="EN470" s="666" t="b">
        <f t="shared" si="416"/>
        <v>1</v>
      </c>
      <c r="EO470" s="401"/>
    </row>
    <row r="471" spans="1:145">
      <c r="A471" s="523" t="s">
        <v>734</v>
      </c>
      <c r="B471" s="522" t="s">
        <v>207</v>
      </c>
      <c r="C471" s="523">
        <v>222053</v>
      </c>
      <c r="D471" s="524">
        <v>9</v>
      </c>
      <c r="E471" s="414"/>
      <c r="F471" s="416"/>
      <c r="G471" s="416"/>
      <c r="H471" s="416"/>
      <c r="I471" s="417"/>
      <c r="J471" s="417"/>
      <c r="K471" s="419"/>
      <c r="L471" s="414"/>
      <c r="M471" s="416"/>
      <c r="N471" s="416"/>
      <c r="O471" s="448"/>
      <c r="P471" s="448"/>
      <c r="Q471" s="416"/>
      <c r="R471" s="416"/>
      <c r="S471" s="416"/>
      <c r="T471" s="416"/>
      <c r="U471" s="416"/>
      <c r="V471" s="417"/>
      <c r="W471" s="419"/>
      <c r="X471" s="414"/>
      <c r="Y471" s="416"/>
      <c r="Z471" s="416"/>
      <c r="AA471" s="448"/>
      <c r="AB471" s="448"/>
      <c r="AC471" s="416"/>
      <c r="AD471" s="416"/>
      <c r="AE471" s="416"/>
      <c r="AF471" s="416"/>
      <c r="AG471" s="416"/>
      <c r="AH471" s="417"/>
      <c r="AI471" s="419"/>
      <c r="AJ471" s="420" t="str">
        <f t="shared" si="419"/>
        <v xml:space="preserve"> </v>
      </c>
      <c r="AK471" s="421" t="str">
        <f t="shared" si="420"/>
        <v xml:space="preserve"> </v>
      </c>
      <c r="AL471" s="421" t="str">
        <f t="shared" si="421"/>
        <v xml:space="preserve"> </v>
      </c>
      <c r="AM471" s="421" t="str">
        <f t="shared" si="422"/>
        <v xml:space="preserve"> </v>
      </c>
      <c r="AN471" s="421" t="str">
        <f t="shared" si="423"/>
        <v xml:space="preserve"> </v>
      </c>
      <c r="AO471" s="421" t="str">
        <f t="shared" si="424"/>
        <v xml:space="preserve"> </v>
      </c>
      <c r="AP471" s="421" t="str">
        <f t="shared" si="425"/>
        <v xml:space="preserve"> </v>
      </c>
      <c r="AQ471" s="421" t="str">
        <f t="shared" si="426"/>
        <v xml:space="preserve"> </v>
      </c>
      <c r="AR471" s="421" t="str">
        <f t="shared" si="427"/>
        <v xml:space="preserve"> </v>
      </c>
      <c r="AS471" s="421" t="str">
        <f t="shared" si="428"/>
        <v xml:space="preserve"> </v>
      </c>
      <c r="AT471" s="421" t="str">
        <f t="shared" si="429"/>
        <v xml:space="preserve"> </v>
      </c>
      <c r="AU471" s="422" t="str">
        <f t="shared" si="430"/>
        <v xml:space="preserve"> </v>
      </c>
      <c r="AV471" s="423"/>
      <c r="AW471" s="417"/>
      <c r="AX471" s="419"/>
      <c r="AY471" s="414"/>
      <c r="AZ471" s="417"/>
      <c r="BA471" s="419"/>
      <c r="BB471" s="420" t="str">
        <f t="shared" si="431"/>
        <v xml:space="preserve"> </v>
      </c>
      <c r="BC471" s="421" t="str">
        <f t="shared" si="432"/>
        <v xml:space="preserve"> </v>
      </c>
      <c r="BD471" s="422" t="str">
        <f t="shared" si="433"/>
        <v xml:space="preserve"> </v>
      </c>
      <c r="BE471" s="176"/>
      <c r="BF471" s="417"/>
      <c r="BG471" s="419"/>
      <c r="BH471" s="178"/>
      <c r="BI471" s="417"/>
      <c r="BJ471" s="419"/>
      <c r="BK471" s="178"/>
      <c r="BL471" s="417"/>
      <c r="BM471" s="419"/>
      <c r="BN471" s="426" t="str">
        <f t="shared" si="443"/>
        <v/>
      </c>
      <c r="BO471" s="427" t="str">
        <f t="shared" si="444"/>
        <v/>
      </c>
      <c r="BP471" s="428" t="str">
        <f t="shared" si="445"/>
        <v/>
      </c>
      <c r="BQ471" s="178"/>
      <c r="BR471" s="417"/>
      <c r="BS471" s="419"/>
      <c r="BT471" s="560"/>
      <c r="BU471" s="177">
        <v>1391</v>
      </c>
      <c r="BV471" s="177">
        <v>1360</v>
      </c>
      <c r="BW471" s="417">
        <v>1432</v>
      </c>
      <c r="BX471" s="417">
        <v>1379</v>
      </c>
      <c r="BY471" s="419">
        <v>1429</v>
      </c>
      <c r="BZ471" s="177">
        <v>958</v>
      </c>
      <c r="CA471" s="177">
        <v>863</v>
      </c>
      <c r="CB471" s="177">
        <v>933</v>
      </c>
      <c r="CC471" s="177">
        <v>986</v>
      </c>
      <c r="CD471" s="177">
        <v>1019</v>
      </c>
      <c r="CE471" s="177">
        <v>1082</v>
      </c>
      <c r="CF471" s="417">
        <v>1050</v>
      </c>
      <c r="CG471" s="419">
        <v>1193</v>
      </c>
      <c r="CH471" s="178"/>
      <c r="CI471" s="177"/>
      <c r="CJ471" s="177"/>
      <c r="CK471" s="177"/>
      <c r="CL471" s="177"/>
      <c r="CM471" s="177"/>
      <c r="CN471" s="417"/>
      <c r="CO471" s="419"/>
      <c r="CP471" s="421">
        <f t="shared" si="451"/>
        <v>958</v>
      </c>
      <c r="CQ471" s="421">
        <f t="shared" si="452"/>
        <v>863</v>
      </c>
      <c r="CR471" s="421">
        <f t="shared" si="434"/>
        <v>933</v>
      </c>
      <c r="CS471" s="421">
        <f t="shared" si="435"/>
        <v>986</v>
      </c>
      <c r="CT471" s="421">
        <f t="shared" si="436"/>
        <v>1019</v>
      </c>
      <c r="CU471" s="421">
        <f t="shared" si="437"/>
        <v>1082</v>
      </c>
      <c r="CV471" s="421">
        <f t="shared" si="438"/>
        <v>1050</v>
      </c>
      <c r="CW471" s="429">
        <f t="shared" si="439"/>
        <v>1193</v>
      </c>
      <c r="CX471" s="449">
        <v>566</v>
      </c>
      <c r="CY471" s="417">
        <v>549</v>
      </c>
      <c r="CZ471" s="419">
        <v>661</v>
      </c>
      <c r="DA471" s="432">
        <v>68</v>
      </c>
      <c r="DB471" s="417">
        <v>69</v>
      </c>
      <c r="DC471" s="419">
        <v>66</v>
      </c>
      <c r="DD471" s="430">
        <f t="shared" si="440"/>
        <v>448</v>
      </c>
      <c r="DE471" s="431">
        <f t="shared" si="441"/>
        <v>432</v>
      </c>
      <c r="DF471" s="428">
        <f t="shared" si="442"/>
        <v>466</v>
      </c>
      <c r="DG471" s="450">
        <v>128</v>
      </c>
      <c r="DH471" s="417">
        <v>102</v>
      </c>
      <c r="DI471" s="419">
        <v>126</v>
      </c>
      <c r="DJ471" s="432">
        <v>156</v>
      </c>
      <c r="DK471" s="417">
        <v>159</v>
      </c>
      <c r="DL471" s="419">
        <v>181</v>
      </c>
      <c r="DM471" s="432">
        <v>136</v>
      </c>
      <c r="DN471" s="417">
        <v>182</v>
      </c>
      <c r="DO471" s="419">
        <v>157</v>
      </c>
      <c r="DP471" s="430">
        <f t="shared" si="446"/>
        <v>566</v>
      </c>
      <c r="DQ471" s="431">
        <f t="shared" si="447"/>
        <v>576</v>
      </c>
      <c r="DR471" s="428">
        <f t="shared" si="448"/>
        <v>618</v>
      </c>
      <c r="DS471" s="432">
        <v>166</v>
      </c>
      <c r="DT471" s="417">
        <v>174</v>
      </c>
      <c r="DU471" s="197">
        <v>206</v>
      </c>
      <c r="DV471" s="402"/>
      <c r="DW471" s="669" t="b">
        <f t="shared" si="401"/>
        <v>0</v>
      </c>
      <c r="DX471" s="663" t="b">
        <f t="shared" si="402"/>
        <v>0</v>
      </c>
      <c r="DY471" s="666" t="b">
        <f t="shared" si="403"/>
        <v>1</v>
      </c>
      <c r="DZ471" s="663" t="b">
        <f t="shared" si="404"/>
        <v>0</v>
      </c>
      <c r="EA471" s="663" t="b">
        <f t="shared" si="405"/>
        <v>0</v>
      </c>
      <c r="EB471" s="666" t="b">
        <f t="shared" si="406"/>
        <v>1</v>
      </c>
      <c r="EC471" s="663" t="b">
        <f t="shared" si="407"/>
        <v>0</v>
      </c>
      <c r="ED471" s="663" t="b">
        <f t="shared" si="449"/>
        <v>0</v>
      </c>
      <c r="EE471" s="666" t="b">
        <f t="shared" si="408"/>
        <v>1</v>
      </c>
      <c r="EF471" s="665" t="b">
        <f t="shared" si="409"/>
        <v>1</v>
      </c>
      <c r="EG471" s="663" t="b">
        <f t="shared" si="410"/>
        <v>1</v>
      </c>
      <c r="EH471" s="666" t="b">
        <f t="shared" si="411"/>
        <v>1</v>
      </c>
      <c r="EI471" s="663" t="b">
        <f t="shared" si="412"/>
        <v>1</v>
      </c>
      <c r="EJ471" s="663" t="b">
        <f t="shared" si="413"/>
        <v>1</v>
      </c>
      <c r="EK471" s="666" t="b">
        <f t="shared" si="414"/>
        <v>1</v>
      </c>
      <c r="EL471" s="663" t="b">
        <f t="shared" si="415"/>
        <v>1</v>
      </c>
      <c r="EM471" s="663" t="b">
        <f t="shared" si="450"/>
        <v>1</v>
      </c>
      <c r="EN471" s="666" t="b">
        <f t="shared" si="416"/>
        <v>1</v>
      </c>
      <c r="EO471" s="401"/>
    </row>
    <row r="472" spans="1:145">
      <c r="A472" s="523" t="s">
        <v>734</v>
      </c>
      <c r="B472" s="522" t="s">
        <v>208</v>
      </c>
      <c r="C472" s="523">
        <v>222062</v>
      </c>
      <c r="D472" s="524">
        <v>9</v>
      </c>
      <c r="E472" s="414"/>
      <c r="F472" s="416"/>
      <c r="G472" s="416"/>
      <c r="H472" s="416"/>
      <c r="I472" s="417"/>
      <c r="J472" s="417"/>
      <c r="K472" s="419"/>
      <c r="L472" s="414"/>
      <c r="M472" s="416"/>
      <c r="N472" s="416"/>
      <c r="O472" s="448"/>
      <c r="P472" s="448"/>
      <c r="Q472" s="416"/>
      <c r="R472" s="416"/>
      <c r="S472" s="416"/>
      <c r="T472" s="416"/>
      <c r="U472" s="416"/>
      <c r="V472" s="417"/>
      <c r="W472" s="419"/>
      <c r="X472" s="414"/>
      <c r="Y472" s="416"/>
      <c r="Z472" s="416"/>
      <c r="AA472" s="448"/>
      <c r="AB472" s="448"/>
      <c r="AC472" s="416"/>
      <c r="AD472" s="416"/>
      <c r="AE472" s="416"/>
      <c r="AF472" s="416"/>
      <c r="AG472" s="416"/>
      <c r="AH472" s="417"/>
      <c r="AI472" s="419"/>
      <c r="AJ472" s="420" t="str">
        <f t="shared" si="419"/>
        <v xml:space="preserve"> </v>
      </c>
      <c r="AK472" s="421" t="str">
        <f t="shared" si="420"/>
        <v xml:space="preserve"> </v>
      </c>
      <c r="AL472" s="421" t="str">
        <f t="shared" si="421"/>
        <v xml:space="preserve"> </v>
      </c>
      <c r="AM472" s="421" t="str">
        <f t="shared" si="422"/>
        <v xml:space="preserve"> </v>
      </c>
      <c r="AN472" s="421" t="str">
        <f t="shared" si="423"/>
        <v xml:space="preserve"> </v>
      </c>
      <c r="AO472" s="421" t="str">
        <f t="shared" si="424"/>
        <v xml:space="preserve"> </v>
      </c>
      <c r="AP472" s="421" t="str">
        <f t="shared" si="425"/>
        <v xml:space="preserve"> </v>
      </c>
      <c r="AQ472" s="421" t="str">
        <f t="shared" si="426"/>
        <v xml:space="preserve"> </v>
      </c>
      <c r="AR472" s="421" t="str">
        <f t="shared" si="427"/>
        <v xml:space="preserve"> </v>
      </c>
      <c r="AS472" s="421" t="str">
        <f t="shared" si="428"/>
        <v xml:space="preserve"> </v>
      </c>
      <c r="AT472" s="421" t="str">
        <f t="shared" si="429"/>
        <v xml:space="preserve"> </v>
      </c>
      <c r="AU472" s="422" t="str">
        <f t="shared" si="430"/>
        <v xml:space="preserve"> </v>
      </c>
      <c r="AV472" s="423"/>
      <c r="AW472" s="417"/>
      <c r="AX472" s="419"/>
      <c r="AY472" s="414"/>
      <c r="AZ472" s="417"/>
      <c r="BA472" s="419"/>
      <c r="BB472" s="420" t="str">
        <f t="shared" si="431"/>
        <v xml:space="preserve"> </v>
      </c>
      <c r="BC472" s="421" t="str">
        <f t="shared" si="432"/>
        <v xml:space="preserve"> </v>
      </c>
      <c r="BD472" s="422" t="str">
        <f t="shared" si="433"/>
        <v xml:space="preserve"> </v>
      </c>
      <c r="BE472" s="176"/>
      <c r="BF472" s="417"/>
      <c r="BG472" s="419"/>
      <c r="BH472" s="178"/>
      <c r="BI472" s="417"/>
      <c r="BJ472" s="419"/>
      <c r="BK472" s="178"/>
      <c r="BL472" s="417"/>
      <c r="BM472" s="419"/>
      <c r="BN472" s="426" t="str">
        <f t="shared" si="443"/>
        <v/>
      </c>
      <c r="BO472" s="427" t="str">
        <f t="shared" si="444"/>
        <v/>
      </c>
      <c r="BP472" s="428" t="str">
        <f t="shared" si="445"/>
        <v/>
      </c>
      <c r="BQ472" s="178"/>
      <c r="BR472" s="417"/>
      <c r="BS472" s="419"/>
      <c r="BT472" s="560"/>
      <c r="BU472" s="416">
        <v>1146</v>
      </c>
      <c r="BV472" s="416">
        <v>1250</v>
      </c>
      <c r="BW472" s="417">
        <v>1254</v>
      </c>
      <c r="BX472" s="417">
        <v>1237</v>
      </c>
      <c r="BY472" s="419">
        <v>1219</v>
      </c>
      <c r="BZ472" s="177">
        <v>1006</v>
      </c>
      <c r="CA472" s="177">
        <v>871</v>
      </c>
      <c r="CB472" s="177">
        <v>1080</v>
      </c>
      <c r="CC472" s="177">
        <v>894</v>
      </c>
      <c r="CD472" s="177">
        <v>1018</v>
      </c>
      <c r="CE472" s="177">
        <v>1005</v>
      </c>
      <c r="CF472" s="417">
        <v>1004</v>
      </c>
      <c r="CG472" s="419">
        <v>1080</v>
      </c>
      <c r="CH472" s="178"/>
      <c r="CI472" s="177"/>
      <c r="CJ472" s="177"/>
      <c r="CK472" s="177"/>
      <c r="CL472" s="177"/>
      <c r="CM472" s="177"/>
      <c r="CN472" s="417"/>
      <c r="CO472" s="419"/>
      <c r="CP472" s="421">
        <f t="shared" si="451"/>
        <v>1006</v>
      </c>
      <c r="CQ472" s="421">
        <f t="shared" si="452"/>
        <v>871</v>
      </c>
      <c r="CR472" s="421">
        <f t="shared" si="434"/>
        <v>1080</v>
      </c>
      <c r="CS472" s="421">
        <f t="shared" si="435"/>
        <v>894</v>
      </c>
      <c r="CT472" s="421">
        <f t="shared" si="436"/>
        <v>1018</v>
      </c>
      <c r="CU472" s="421">
        <f t="shared" si="437"/>
        <v>1005</v>
      </c>
      <c r="CV472" s="421">
        <f t="shared" si="438"/>
        <v>1004</v>
      </c>
      <c r="CW472" s="429">
        <f t="shared" si="439"/>
        <v>1080</v>
      </c>
      <c r="CX472" s="449">
        <v>584</v>
      </c>
      <c r="CY472" s="417">
        <v>583</v>
      </c>
      <c r="CZ472" s="419">
        <v>694</v>
      </c>
      <c r="DA472" s="432">
        <v>45</v>
      </c>
      <c r="DB472" s="417">
        <v>42</v>
      </c>
      <c r="DC472" s="419">
        <v>49</v>
      </c>
      <c r="DD472" s="430">
        <f t="shared" si="440"/>
        <v>376</v>
      </c>
      <c r="DE472" s="431">
        <f t="shared" si="441"/>
        <v>379</v>
      </c>
      <c r="DF472" s="428">
        <f t="shared" si="442"/>
        <v>337</v>
      </c>
      <c r="DG472" s="450">
        <v>161</v>
      </c>
      <c r="DH472" s="417">
        <v>154</v>
      </c>
      <c r="DI472" s="419">
        <v>154</v>
      </c>
      <c r="DJ472" s="432">
        <v>112</v>
      </c>
      <c r="DK472" s="417">
        <v>140</v>
      </c>
      <c r="DL472" s="419">
        <v>174</v>
      </c>
      <c r="DM472" s="432">
        <v>149</v>
      </c>
      <c r="DN472" s="417">
        <v>184</v>
      </c>
      <c r="DO472" s="419">
        <v>167</v>
      </c>
      <c r="DP472" s="430">
        <f t="shared" si="446"/>
        <v>472</v>
      </c>
      <c r="DQ472" s="431">
        <f t="shared" si="447"/>
        <v>540</v>
      </c>
      <c r="DR472" s="428">
        <f t="shared" si="448"/>
        <v>510</v>
      </c>
      <c r="DS472" s="432">
        <v>250</v>
      </c>
      <c r="DT472" s="417">
        <v>223</v>
      </c>
      <c r="DU472" s="197">
        <v>250</v>
      </c>
      <c r="DV472" s="402"/>
      <c r="DW472" s="669" t="b">
        <f t="shared" si="401"/>
        <v>0</v>
      </c>
      <c r="DX472" s="663" t="b">
        <f t="shared" si="402"/>
        <v>0</v>
      </c>
      <c r="DY472" s="666" t="b">
        <f t="shared" si="403"/>
        <v>1</v>
      </c>
      <c r="DZ472" s="663" t="b">
        <f t="shared" si="404"/>
        <v>0</v>
      </c>
      <c r="EA472" s="663" t="b">
        <f t="shared" si="405"/>
        <v>0</v>
      </c>
      <c r="EB472" s="666" t="b">
        <f t="shared" si="406"/>
        <v>1</v>
      </c>
      <c r="EC472" s="663" t="b">
        <f t="shared" si="407"/>
        <v>0</v>
      </c>
      <c r="ED472" s="663" t="b">
        <f t="shared" si="449"/>
        <v>0</v>
      </c>
      <c r="EE472" s="666" t="b">
        <f t="shared" si="408"/>
        <v>1</v>
      </c>
      <c r="EF472" s="665" t="b">
        <f t="shared" si="409"/>
        <v>1</v>
      </c>
      <c r="EG472" s="663" t="b">
        <f t="shared" si="410"/>
        <v>1</v>
      </c>
      <c r="EH472" s="666" t="b">
        <f t="shared" si="411"/>
        <v>1</v>
      </c>
      <c r="EI472" s="663" t="b">
        <f t="shared" si="412"/>
        <v>1</v>
      </c>
      <c r="EJ472" s="663" t="b">
        <f t="shared" si="413"/>
        <v>1</v>
      </c>
      <c r="EK472" s="666" t="b">
        <f t="shared" si="414"/>
        <v>1</v>
      </c>
      <c r="EL472" s="663" t="b">
        <f t="shared" si="415"/>
        <v>1</v>
      </c>
      <c r="EM472" s="663" t="b">
        <f t="shared" si="450"/>
        <v>1</v>
      </c>
      <c r="EN472" s="666" t="b">
        <f t="shared" si="416"/>
        <v>1</v>
      </c>
      <c r="EO472" s="401"/>
    </row>
    <row r="473" spans="1:145">
      <c r="A473" s="521" t="s">
        <v>734</v>
      </c>
      <c r="B473" s="522" t="s">
        <v>209</v>
      </c>
      <c r="C473" s="523">
        <v>220057</v>
      </c>
      <c r="D473" s="524">
        <v>10</v>
      </c>
      <c r="E473" s="414"/>
      <c r="F473" s="416"/>
      <c r="G473" s="416"/>
      <c r="H473" s="416"/>
      <c r="I473" s="417"/>
      <c r="J473" s="417"/>
      <c r="K473" s="419"/>
      <c r="L473" s="414"/>
      <c r="M473" s="416"/>
      <c r="N473" s="416"/>
      <c r="O473" s="448"/>
      <c r="P473" s="448"/>
      <c r="Q473" s="416"/>
      <c r="R473" s="416"/>
      <c r="S473" s="416"/>
      <c r="T473" s="416"/>
      <c r="U473" s="416"/>
      <c r="V473" s="417"/>
      <c r="W473" s="419"/>
      <c r="X473" s="414"/>
      <c r="Y473" s="416"/>
      <c r="Z473" s="416"/>
      <c r="AA473" s="448"/>
      <c r="AB473" s="448"/>
      <c r="AC473" s="416"/>
      <c r="AD473" s="416"/>
      <c r="AE473" s="416"/>
      <c r="AF473" s="416"/>
      <c r="AG473" s="416"/>
      <c r="AH473" s="417"/>
      <c r="AI473" s="419"/>
      <c r="AJ473" s="420" t="str">
        <f t="shared" si="419"/>
        <v xml:space="preserve"> </v>
      </c>
      <c r="AK473" s="421" t="str">
        <f t="shared" si="420"/>
        <v xml:space="preserve"> </v>
      </c>
      <c r="AL473" s="421" t="str">
        <f t="shared" si="421"/>
        <v xml:space="preserve"> </v>
      </c>
      <c r="AM473" s="421" t="str">
        <f t="shared" si="422"/>
        <v xml:space="preserve"> </v>
      </c>
      <c r="AN473" s="421" t="str">
        <f t="shared" si="423"/>
        <v xml:space="preserve"> </v>
      </c>
      <c r="AO473" s="421" t="str">
        <f t="shared" si="424"/>
        <v xml:space="preserve"> </v>
      </c>
      <c r="AP473" s="421" t="str">
        <f t="shared" si="425"/>
        <v xml:space="preserve"> </v>
      </c>
      <c r="AQ473" s="421" t="str">
        <f t="shared" si="426"/>
        <v xml:space="preserve"> </v>
      </c>
      <c r="AR473" s="421" t="str">
        <f t="shared" si="427"/>
        <v xml:space="preserve"> </v>
      </c>
      <c r="AS473" s="421" t="str">
        <f t="shared" si="428"/>
        <v xml:space="preserve"> </v>
      </c>
      <c r="AT473" s="421" t="str">
        <f t="shared" si="429"/>
        <v xml:space="preserve"> </v>
      </c>
      <c r="AU473" s="422" t="str">
        <f t="shared" si="430"/>
        <v xml:space="preserve"> </v>
      </c>
      <c r="AV473" s="423"/>
      <c r="AW473" s="417"/>
      <c r="AX473" s="419"/>
      <c r="AY473" s="414"/>
      <c r="AZ473" s="417"/>
      <c r="BA473" s="419"/>
      <c r="BB473" s="420" t="str">
        <f t="shared" si="431"/>
        <v xml:space="preserve"> </v>
      </c>
      <c r="BC473" s="421" t="str">
        <f t="shared" si="432"/>
        <v xml:space="preserve"> </v>
      </c>
      <c r="BD473" s="422" t="str">
        <f t="shared" si="433"/>
        <v xml:space="preserve"> </v>
      </c>
      <c r="BE473" s="176"/>
      <c r="BF473" s="417"/>
      <c r="BG473" s="419"/>
      <c r="BH473" s="178"/>
      <c r="BI473" s="417"/>
      <c r="BJ473" s="419"/>
      <c r="BK473" s="178"/>
      <c r="BL473" s="417"/>
      <c r="BM473" s="419"/>
      <c r="BN473" s="426" t="str">
        <f t="shared" si="443"/>
        <v/>
      </c>
      <c r="BO473" s="427" t="str">
        <f t="shared" si="444"/>
        <v/>
      </c>
      <c r="BP473" s="428" t="str">
        <f t="shared" si="445"/>
        <v/>
      </c>
      <c r="BQ473" s="178"/>
      <c r="BR473" s="417"/>
      <c r="BS473" s="419"/>
      <c r="BT473" s="560"/>
      <c r="BU473" s="416">
        <v>641</v>
      </c>
      <c r="BV473" s="416">
        <v>625</v>
      </c>
      <c r="BW473" s="417">
        <v>583</v>
      </c>
      <c r="BX473" s="417">
        <v>636</v>
      </c>
      <c r="BY473" s="419">
        <v>631</v>
      </c>
      <c r="BZ473" s="177">
        <v>498</v>
      </c>
      <c r="CA473" s="177">
        <v>457</v>
      </c>
      <c r="CB473" s="177">
        <v>599</v>
      </c>
      <c r="CC473" s="177">
        <v>491</v>
      </c>
      <c r="CD473" s="177">
        <v>476</v>
      </c>
      <c r="CE473" s="177">
        <v>464</v>
      </c>
      <c r="CF473" s="417">
        <v>503</v>
      </c>
      <c r="CG473" s="419">
        <v>523</v>
      </c>
      <c r="CH473" s="178"/>
      <c r="CI473" s="177"/>
      <c r="CJ473" s="177"/>
      <c r="CK473" s="177"/>
      <c r="CL473" s="177"/>
      <c r="CM473" s="177"/>
      <c r="CN473" s="417"/>
      <c r="CO473" s="419"/>
      <c r="CP473" s="421">
        <f t="shared" si="451"/>
        <v>498</v>
      </c>
      <c r="CQ473" s="421">
        <f t="shared" si="452"/>
        <v>457</v>
      </c>
      <c r="CR473" s="421">
        <f t="shared" si="434"/>
        <v>599</v>
      </c>
      <c r="CS473" s="421">
        <f t="shared" si="435"/>
        <v>491</v>
      </c>
      <c r="CT473" s="421">
        <f t="shared" si="436"/>
        <v>476</v>
      </c>
      <c r="CU473" s="421">
        <f t="shared" si="437"/>
        <v>464</v>
      </c>
      <c r="CV473" s="421">
        <f t="shared" si="438"/>
        <v>503</v>
      </c>
      <c r="CW473" s="429">
        <f t="shared" si="439"/>
        <v>523</v>
      </c>
      <c r="CX473" s="449">
        <v>220</v>
      </c>
      <c r="CY473" s="417">
        <v>242</v>
      </c>
      <c r="CZ473" s="419">
        <v>281</v>
      </c>
      <c r="DA473" s="432">
        <v>33</v>
      </c>
      <c r="DB473" s="417">
        <v>38</v>
      </c>
      <c r="DC473" s="419">
        <v>38</v>
      </c>
      <c r="DD473" s="430">
        <f t="shared" si="440"/>
        <v>211</v>
      </c>
      <c r="DE473" s="431">
        <f t="shared" si="441"/>
        <v>223</v>
      </c>
      <c r="DF473" s="428">
        <f t="shared" si="442"/>
        <v>204</v>
      </c>
      <c r="DG473" s="450">
        <v>54</v>
      </c>
      <c r="DH473" s="417">
        <v>41</v>
      </c>
      <c r="DI473" s="419">
        <v>32</v>
      </c>
      <c r="DJ473" s="432">
        <v>63</v>
      </c>
      <c r="DK473" s="417">
        <v>66</v>
      </c>
      <c r="DL473" s="419">
        <v>75</v>
      </c>
      <c r="DM473" s="432">
        <v>66</v>
      </c>
      <c r="DN473" s="417">
        <v>89</v>
      </c>
      <c r="DO473" s="419">
        <v>77</v>
      </c>
      <c r="DP473" s="430">
        <f t="shared" si="446"/>
        <v>308</v>
      </c>
      <c r="DQ473" s="431">
        <f t="shared" si="447"/>
        <v>280</v>
      </c>
      <c r="DR473" s="428">
        <f t="shared" si="448"/>
        <v>280</v>
      </c>
      <c r="DS473" s="432">
        <v>89</v>
      </c>
      <c r="DT473" s="417">
        <v>80</v>
      </c>
      <c r="DU473" s="197">
        <v>98</v>
      </c>
      <c r="DV473" s="402"/>
      <c r="DW473" s="669" t="b">
        <f t="shared" si="401"/>
        <v>0</v>
      </c>
      <c r="DX473" s="663" t="b">
        <f t="shared" si="402"/>
        <v>0</v>
      </c>
      <c r="DY473" s="666" t="b">
        <f t="shared" si="403"/>
        <v>1</v>
      </c>
      <c r="DZ473" s="663" t="b">
        <f t="shared" si="404"/>
        <v>0</v>
      </c>
      <c r="EA473" s="663" t="b">
        <f t="shared" si="405"/>
        <v>0</v>
      </c>
      <c r="EB473" s="666" t="b">
        <f t="shared" si="406"/>
        <v>1</v>
      </c>
      <c r="EC473" s="663" t="b">
        <f t="shared" si="407"/>
        <v>0</v>
      </c>
      <c r="ED473" s="663" t="b">
        <f t="shared" si="449"/>
        <v>0</v>
      </c>
      <c r="EE473" s="666" t="b">
        <f t="shared" si="408"/>
        <v>1</v>
      </c>
      <c r="EF473" s="665" t="b">
        <f t="shared" si="409"/>
        <v>1</v>
      </c>
      <c r="EG473" s="663" t="b">
        <f t="shared" si="410"/>
        <v>1</v>
      </c>
      <c r="EH473" s="666" t="b">
        <f t="shared" si="411"/>
        <v>1</v>
      </c>
      <c r="EI473" s="663" t="b">
        <f t="shared" si="412"/>
        <v>1</v>
      </c>
      <c r="EJ473" s="663" t="b">
        <f t="shared" si="413"/>
        <v>1</v>
      </c>
      <c r="EK473" s="666" t="b">
        <f t="shared" si="414"/>
        <v>1</v>
      </c>
      <c r="EL473" s="663" t="b">
        <f t="shared" si="415"/>
        <v>1</v>
      </c>
      <c r="EM473" s="663" t="b">
        <f t="shared" si="450"/>
        <v>1</v>
      </c>
      <c r="EN473" s="666" t="b">
        <f t="shared" si="416"/>
        <v>1</v>
      </c>
      <c r="EO473" s="401"/>
    </row>
    <row r="474" spans="1:145">
      <c r="A474" s="521" t="s">
        <v>734</v>
      </c>
      <c r="B474" s="522" t="s">
        <v>210</v>
      </c>
      <c r="C474" s="523">
        <v>219596</v>
      </c>
      <c r="D474" s="524">
        <v>13</v>
      </c>
      <c r="E474" s="414"/>
      <c r="F474" s="416"/>
      <c r="G474" s="416"/>
      <c r="H474" s="416"/>
      <c r="I474" s="417"/>
      <c r="J474" s="417"/>
      <c r="K474" s="419"/>
      <c r="L474" s="414"/>
      <c r="M474" s="416"/>
      <c r="N474" s="416"/>
      <c r="O474" s="448"/>
      <c r="P474" s="448"/>
      <c r="Q474" s="416"/>
      <c r="R474" s="416"/>
      <c r="S474" s="416"/>
      <c r="T474" s="416"/>
      <c r="U474" s="416"/>
      <c r="V474" s="417"/>
      <c r="W474" s="419"/>
      <c r="X474" s="414"/>
      <c r="Y474" s="416"/>
      <c r="Z474" s="416"/>
      <c r="AA474" s="448"/>
      <c r="AB474" s="448"/>
      <c r="AC474" s="416"/>
      <c r="AD474" s="416"/>
      <c r="AE474" s="416"/>
      <c r="AF474" s="416"/>
      <c r="AG474" s="416"/>
      <c r="AH474" s="417"/>
      <c r="AI474" s="419"/>
      <c r="AJ474" s="420" t="str">
        <f t="shared" si="419"/>
        <v xml:space="preserve"> </v>
      </c>
      <c r="AK474" s="421" t="str">
        <f t="shared" si="420"/>
        <v xml:space="preserve"> </v>
      </c>
      <c r="AL474" s="421" t="str">
        <f t="shared" si="421"/>
        <v xml:space="preserve"> </v>
      </c>
      <c r="AM474" s="421" t="str">
        <f t="shared" si="422"/>
        <v xml:space="preserve"> </v>
      </c>
      <c r="AN474" s="421" t="str">
        <f t="shared" si="423"/>
        <v xml:space="preserve"> </v>
      </c>
      <c r="AO474" s="421" t="str">
        <f t="shared" si="424"/>
        <v xml:space="preserve"> </v>
      </c>
      <c r="AP474" s="421" t="str">
        <f t="shared" si="425"/>
        <v xml:space="preserve"> </v>
      </c>
      <c r="AQ474" s="421" t="str">
        <f t="shared" si="426"/>
        <v xml:space="preserve"> </v>
      </c>
      <c r="AR474" s="421" t="str">
        <f t="shared" si="427"/>
        <v xml:space="preserve"> </v>
      </c>
      <c r="AS474" s="421" t="str">
        <f t="shared" si="428"/>
        <v xml:space="preserve"> </v>
      </c>
      <c r="AT474" s="421" t="str">
        <f t="shared" si="429"/>
        <v xml:space="preserve"> </v>
      </c>
      <c r="AU474" s="422" t="str">
        <f t="shared" si="430"/>
        <v xml:space="preserve"> </v>
      </c>
      <c r="AV474" s="423"/>
      <c r="AW474" s="417"/>
      <c r="AX474" s="419"/>
      <c r="AY474" s="414"/>
      <c r="AZ474" s="417"/>
      <c r="BA474" s="419"/>
      <c r="BB474" s="420" t="str">
        <f t="shared" si="431"/>
        <v xml:space="preserve"> </v>
      </c>
      <c r="BC474" s="421" t="str">
        <f t="shared" si="432"/>
        <v xml:space="preserve"> </v>
      </c>
      <c r="BD474" s="422" t="str">
        <f t="shared" si="433"/>
        <v xml:space="preserve"> </v>
      </c>
      <c r="BE474" s="176"/>
      <c r="BF474" s="417"/>
      <c r="BG474" s="419"/>
      <c r="BH474" s="178"/>
      <c r="BI474" s="417"/>
      <c r="BJ474" s="419"/>
      <c r="BK474" s="178"/>
      <c r="BL474" s="417"/>
      <c r="BM474" s="419"/>
      <c r="BN474" s="426" t="str">
        <f t="shared" si="443"/>
        <v/>
      </c>
      <c r="BO474" s="427" t="str">
        <f t="shared" si="444"/>
        <v/>
      </c>
      <c r="BP474" s="428" t="str">
        <f t="shared" si="445"/>
        <v/>
      </c>
      <c r="BQ474" s="178"/>
      <c r="BR474" s="417"/>
      <c r="BS474" s="419"/>
      <c r="BT474" s="198"/>
      <c r="BU474" s="177"/>
      <c r="BV474" s="177"/>
      <c r="BW474" s="417"/>
      <c r="BX474" s="417"/>
      <c r="BY474" s="419"/>
      <c r="BZ474" s="178"/>
      <c r="CA474" s="177"/>
      <c r="CB474" s="177"/>
      <c r="CC474" s="177"/>
      <c r="CD474" s="177"/>
      <c r="CE474" s="177"/>
      <c r="CF474" s="417"/>
      <c r="CG474" s="419"/>
      <c r="CH474" s="178"/>
      <c r="CI474" s="177"/>
      <c r="CJ474" s="177"/>
      <c r="CK474" s="177"/>
      <c r="CL474" s="177"/>
      <c r="CM474" s="177"/>
      <c r="CN474" s="417"/>
      <c r="CO474" s="419"/>
      <c r="CP474" s="420"/>
      <c r="CQ474" s="421"/>
      <c r="CR474" s="421" t="str">
        <f t="shared" si="434"/>
        <v/>
      </c>
      <c r="CS474" s="421" t="str">
        <f t="shared" si="435"/>
        <v/>
      </c>
      <c r="CT474" s="421" t="str">
        <f t="shared" si="436"/>
        <v/>
      </c>
      <c r="CU474" s="421" t="str">
        <f t="shared" si="437"/>
        <v/>
      </c>
      <c r="CV474" s="421" t="str">
        <f t="shared" si="438"/>
        <v/>
      </c>
      <c r="CW474" s="429" t="str">
        <f t="shared" si="439"/>
        <v/>
      </c>
      <c r="CX474" s="449"/>
      <c r="CY474" s="417"/>
      <c r="CZ474" s="419"/>
      <c r="DA474" s="432"/>
      <c r="DB474" s="417"/>
      <c r="DC474" s="419"/>
      <c r="DD474" s="430" t="str">
        <f t="shared" si="440"/>
        <v/>
      </c>
      <c r="DE474" s="431" t="str">
        <f t="shared" si="441"/>
        <v/>
      </c>
      <c r="DF474" s="428" t="str">
        <f t="shared" si="442"/>
        <v/>
      </c>
      <c r="DG474" s="450"/>
      <c r="DH474" s="417"/>
      <c r="DI474" s="419"/>
      <c r="DJ474" s="432"/>
      <c r="DK474" s="417"/>
      <c r="DL474" s="419"/>
      <c r="DM474" s="432"/>
      <c r="DN474" s="417"/>
      <c r="DO474" s="419"/>
      <c r="DP474" s="430" t="str">
        <f t="shared" si="446"/>
        <v/>
      </c>
      <c r="DQ474" s="431" t="str">
        <f t="shared" si="447"/>
        <v/>
      </c>
      <c r="DR474" s="428" t="str">
        <f t="shared" si="448"/>
        <v/>
      </c>
      <c r="DS474" s="432"/>
      <c r="DT474" s="417"/>
      <c r="DU474" s="197"/>
      <c r="DV474" s="402"/>
      <c r="DW474" s="669" t="b">
        <f t="shared" si="401"/>
        <v>0</v>
      </c>
      <c r="DX474" s="663" t="b">
        <f t="shared" si="402"/>
        <v>0</v>
      </c>
      <c r="DY474" s="666" t="b">
        <f t="shared" si="403"/>
        <v>1</v>
      </c>
      <c r="DZ474" s="663" t="b">
        <f t="shared" si="404"/>
        <v>0</v>
      </c>
      <c r="EA474" s="663" t="b">
        <f t="shared" si="405"/>
        <v>0</v>
      </c>
      <c r="EB474" s="666" t="b">
        <f t="shared" si="406"/>
        <v>1</v>
      </c>
      <c r="EC474" s="663" t="b">
        <f t="shared" si="407"/>
        <v>0</v>
      </c>
      <c r="ED474" s="663" t="b">
        <f t="shared" si="449"/>
        <v>0</v>
      </c>
      <c r="EE474" s="666" t="b">
        <f t="shared" si="408"/>
        <v>1</v>
      </c>
      <c r="EF474" s="665" t="b">
        <f t="shared" si="409"/>
        <v>0</v>
      </c>
      <c r="EG474" s="663" t="b">
        <f t="shared" si="410"/>
        <v>0</v>
      </c>
      <c r="EH474" s="666" t="b">
        <f t="shared" si="411"/>
        <v>1</v>
      </c>
      <c r="EI474" s="663" t="b">
        <f t="shared" si="412"/>
        <v>0</v>
      </c>
      <c r="EJ474" s="663" t="b">
        <f t="shared" si="413"/>
        <v>0</v>
      </c>
      <c r="EK474" s="666" t="b">
        <f t="shared" si="414"/>
        <v>1</v>
      </c>
      <c r="EL474" s="663" t="b">
        <f t="shared" si="415"/>
        <v>0</v>
      </c>
      <c r="EM474" s="663" t="b">
        <f t="shared" si="450"/>
        <v>0</v>
      </c>
      <c r="EN474" s="666" t="b">
        <f t="shared" si="416"/>
        <v>1</v>
      </c>
      <c r="EO474" s="401"/>
    </row>
    <row r="475" spans="1:145">
      <c r="A475" s="521" t="s">
        <v>734</v>
      </c>
      <c r="B475" s="522" t="s">
        <v>211</v>
      </c>
      <c r="C475" s="523" t="s">
        <v>212</v>
      </c>
      <c r="D475" s="524">
        <v>13</v>
      </c>
      <c r="E475" s="414"/>
      <c r="F475" s="416"/>
      <c r="G475" s="416"/>
      <c r="H475" s="416"/>
      <c r="I475" s="417"/>
      <c r="J475" s="417"/>
      <c r="K475" s="419"/>
      <c r="L475" s="414"/>
      <c r="M475" s="416"/>
      <c r="N475" s="416"/>
      <c r="O475" s="448"/>
      <c r="P475" s="448"/>
      <c r="Q475" s="416"/>
      <c r="R475" s="416"/>
      <c r="S475" s="416"/>
      <c r="T475" s="416"/>
      <c r="U475" s="416"/>
      <c r="V475" s="417"/>
      <c r="W475" s="419"/>
      <c r="X475" s="414"/>
      <c r="Y475" s="416"/>
      <c r="Z475" s="416"/>
      <c r="AA475" s="448"/>
      <c r="AB475" s="448"/>
      <c r="AC475" s="416"/>
      <c r="AD475" s="416"/>
      <c r="AE475" s="416"/>
      <c r="AF475" s="416"/>
      <c r="AG475" s="416"/>
      <c r="AH475" s="417"/>
      <c r="AI475" s="419"/>
      <c r="AJ475" s="420" t="str">
        <f t="shared" si="419"/>
        <v xml:space="preserve"> </v>
      </c>
      <c r="AK475" s="421" t="str">
        <f t="shared" si="420"/>
        <v xml:space="preserve"> </v>
      </c>
      <c r="AL475" s="421" t="str">
        <f t="shared" si="421"/>
        <v xml:space="preserve"> </v>
      </c>
      <c r="AM475" s="421" t="str">
        <f t="shared" si="422"/>
        <v xml:space="preserve"> </v>
      </c>
      <c r="AN475" s="421" t="str">
        <f t="shared" si="423"/>
        <v xml:space="preserve"> </v>
      </c>
      <c r="AO475" s="421" t="str">
        <f t="shared" si="424"/>
        <v xml:space="preserve"> </v>
      </c>
      <c r="AP475" s="421" t="str">
        <f t="shared" si="425"/>
        <v xml:space="preserve"> </v>
      </c>
      <c r="AQ475" s="421" t="str">
        <f t="shared" si="426"/>
        <v xml:space="preserve"> </v>
      </c>
      <c r="AR475" s="421" t="str">
        <f t="shared" si="427"/>
        <v xml:space="preserve"> </v>
      </c>
      <c r="AS475" s="421" t="str">
        <f t="shared" si="428"/>
        <v xml:space="preserve"> </v>
      </c>
      <c r="AT475" s="421" t="str">
        <f t="shared" si="429"/>
        <v xml:space="preserve"> </v>
      </c>
      <c r="AU475" s="422" t="str">
        <f t="shared" si="430"/>
        <v xml:space="preserve"> </v>
      </c>
      <c r="AV475" s="423"/>
      <c r="AW475" s="417"/>
      <c r="AX475" s="419"/>
      <c r="AY475" s="414"/>
      <c r="AZ475" s="417"/>
      <c r="BA475" s="419"/>
      <c r="BB475" s="420" t="str">
        <f t="shared" si="431"/>
        <v xml:space="preserve"> </v>
      </c>
      <c r="BC475" s="421" t="str">
        <f t="shared" si="432"/>
        <v xml:space="preserve"> </v>
      </c>
      <c r="BD475" s="422" t="str">
        <f t="shared" si="433"/>
        <v xml:space="preserve"> </v>
      </c>
      <c r="BE475" s="176"/>
      <c r="BF475" s="417"/>
      <c r="BG475" s="419"/>
      <c r="BH475" s="178"/>
      <c r="BI475" s="417"/>
      <c r="BJ475" s="419"/>
      <c r="BK475" s="178"/>
      <c r="BL475" s="417"/>
      <c r="BM475" s="419"/>
      <c r="BN475" s="426" t="str">
        <f t="shared" si="443"/>
        <v/>
      </c>
      <c r="BO475" s="427" t="str">
        <f t="shared" si="444"/>
        <v/>
      </c>
      <c r="BP475" s="428" t="str">
        <f t="shared" si="445"/>
        <v/>
      </c>
      <c r="BQ475" s="178"/>
      <c r="BR475" s="417"/>
      <c r="BS475" s="419"/>
      <c r="BT475" s="198"/>
      <c r="BU475" s="177"/>
      <c r="BV475" s="177"/>
      <c r="BW475" s="417"/>
      <c r="BX475" s="417"/>
      <c r="BY475" s="419"/>
      <c r="BZ475" s="178"/>
      <c r="CA475" s="177"/>
      <c r="CB475" s="177"/>
      <c r="CC475" s="177"/>
      <c r="CD475" s="177"/>
      <c r="CE475" s="177"/>
      <c r="CF475" s="417"/>
      <c r="CG475" s="419"/>
      <c r="CH475" s="178"/>
      <c r="CI475" s="177"/>
      <c r="CJ475" s="177"/>
      <c r="CK475" s="177"/>
      <c r="CL475" s="177"/>
      <c r="CM475" s="177"/>
      <c r="CN475" s="417"/>
      <c r="CO475" s="419"/>
      <c r="CP475" s="420"/>
      <c r="CQ475" s="421"/>
      <c r="CR475" s="421" t="str">
        <f t="shared" si="434"/>
        <v/>
      </c>
      <c r="CS475" s="421" t="str">
        <f t="shared" si="435"/>
        <v/>
      </c>
      <c r="CT475" s="421" t="str">
        <f t="shared" si="436"/>
        <v/>
      </c>
      <c r="CU475" s="421" t="str">
        <f t="shared" si="437"/>
        <v/>
      </c>
      <c r="CV475" s="421" t="str">
        <f t="shared" si="438"/>
        <v/>
      </c>
      <c r="CW475" s="429" t="str">
        <f t="shared" si="439"/>
        <v/>
      </c>
      <c r="CX475" s="449"/>
      <c r="CY475" s="417"/>
      <c r="CZ475" s="419"/>
      <c r="DA475" s="432"/>
      <c r="DB475" s="417"/>
      <c r="DC475" s="419"/>
      <c r="DD475" s="430" t="str">
        <f t="shared" si="440"/>
        <v/>
      </c>
      <c r="DE475" s="431" t="str">
        <f t="shared" si="441"/>
        <v/>
      </c>
      <c r="DF475" s="428" t="str">
        <f t="shared" si="442"/>
        <v/>
      </c>
      <c r="DG475" s="450"/>
      <c r="DH475" s="417"/>
      <c r="DI475" s="419"/>
      <c r="DJ475" s="432"/>
      <c r="DK475" s="417"/>
      <c r="DL475" s="419"/>
      <c r="DM475" s="432"/>
      <c r="DN475" s="417"/>
      <c r="DO475" s="419"/>
      <c r="DP475" s="430" t="str">
        <f t="shared" si="446"/>
        <v/>
      </c>
      <c r="DQ475" s="431" t="str">
        <f t="shared" si="447"/>
        <v/>
      </c>
      <c r="DR475" s="428" t="str">
        <f t="shared" si="448"/>
        <v/>
      </c>
      <c r="DS475" s="432"/>
      <c r="DT475" s="417"/>
      <c r="DU475" s="197"/>
      <c r="DV475" s="402"/>
      <c r="DW475" s="669" t="b">
        <f t="shared" si="401"/>
        <v>0</v>
      </c>
      <c r="DX475" s="663" t="b">
        <f t="shared" si="402"/>
        <v>0</v>
      </c>
      <c r="DY475" s="666" t="b">
        <f t="shared" si="403"/>
        <v>1</v>
      </c>
      <c r="DZ475" s="663" t="b">
        <f t="shared" si="404"/>
        <v>0</v>
      </c>
      <c r="EA475" s="663" t="b">
        <f t="shared" si="405"/>
        <v>0</v>
      </c>
      <c r="EB475" s="666" t="b">
        <f t="shared" si="406"/>
        <v>1</v>
      </c>
      <c r="EC475" s="663" t="b">
        <f t="shared" si="407"/>
        <v>0</v>
      </c>
      <c r="ED475" s="663" t="b">
        <f t="shared" si="449"/>
        <v>0</v>
      </c>
      <c r="EE475" s="666" t="b">
        <f t="shared" si="408"/>
        <v>1</v>
      </c>
      <c r="EF475" s="665" t="b">
        <f t="shared" si="409"/>
        <v>0</v>
      </c>
      <c r="EG475" s="663" t="b">
        <f t="shared" si="410"/>
        <v>0</v>
      </c>
      <c r="EH475" s="666" t="b">
        <f t="shared" si="411"/>
        <v>1</v>
      </c>
      <c r="EI475" s="663" t="b">
        <f t="shared" si="412"/>
        <v>0</v>
      </c>
      <c r="EJ475" s="663" t="b">
        <f t="shared" si="413"/>
        <v>0</v>
      </c>
      <c r="EK475" s="666" t="b">
        <f t="shared" si="414"/>
        <v>1</v>
      </c>
      <c r="EL475" s="663" t="b">
        <f t="shared" si="415"/>
        <v>0</v>
      </c>
      <c r="EM475" s="663" t="b">
        <f t="shared" si="450"/>
        <v>0</v>
      </c>
      <c r="EN475" s="666" t="b">
        <f t="shared" si="416"/>
        <v>1</v>
      </c>
      <c r="EO475" s="401"/>
    </row>
    <row r="476" spans="1:145">
      <c r="A476" s="521" t="s">
        <v>734</v>
      </c>
      <c r="B476" s="522" t="s">
        <v>213</v>
      </c>
      <c r="C476" s="523">
        <v>219921</v>
      </c>
      <c r="D476" s="524">
        <v>13</v>
      </c>
      <c r="E476" s="414"/>
      <c r="F476" s="416"/>
      <c r="G476" s="416"/>
      <c r="H476" s="416"/>
      <c r="I476" s="417"/>
      <c r="J476" s="417"/>
      <c r="K476" s="419"/>
      <c r="L476" s="414"/>
      <c r="M476" s="416"/>
      <c r="N476" s="416"/>
      <c r="O476" s="448"/>
      <c r="P476" s="448"/>
      <c r="Q476" s="416"/>
      <c r="R476" s="416"/>
      <c r="S476" s="416"/>
      <c r="T476" s="416"/>
      <c r="U476" s="416"/>
      <c r="V476" s="417"/>
      <c r="W476" s="419"/>
      <c r="X476" s="414"/>
      <c r="Y476" s="416"/>
      <c r="Z476" s="416"/>
      <c r="AA476" s="448"/>
      <c r="AB476" s="448"/>
      <c r="AC476" s="416"/>
      <c r="AD476" s="416"/>
      <c r="AE476" s="416"/>
      <c r="AF476" s="416"/>
      <c r="AG476" s="416"/>
      <c r="AH476" s="417"/>
      <c r="AI476" s="419"/>
      <c r="AJ476" s="420" t="str">
        <f t="shared" si="419"/>
        <v xml:space="preserve"> </v>
      </c>
      <c r="AK476" s="421" t="str">
        <f t="shared" si="420"/>
        <v xml:space="preserve"> </v>
      </c>
      <c r="AL476" s="421" t="str">
        <f t="shared" si="421"/>
        <v xml:space="preserve"> </v>
      </c>
      <c r="AM476" s="421" t="str">
        <f t="shared" si="422"/>
        <v xml:space="preserve"> </v>
      </c>
      <c r="AN476" s="421" t="str">
        <f t="shared" si="423"/>
        <v xml:space="preserve"> </v>
      </c>
      <c r="AO476" s="421" t="str">
        <f t="shared" si="424"/>
        <v xml:space="preserve"> </v>
      </c>
      <c r="AP476" s="421" t="str">
        <f t="shared" si="425"/>
        <v xml:space="preserve"> </v>
      </c>
      <c r="AQ476" s="421" t="str">
        <f t="shared" si="426"/>
        <v xml:space="preserve"> </v>
      </c>
      <c r="AR476" s="421" t="str">
        <f t="shared" si="427"/>
        <v xml:space="preserve"> </v>
      </c>
      <c r="AS476" s="421" t="str">
        <f t="shared" si="428"/>
        <v xml:space="preserve"> </v>
      </c>
      <c r="AT476" s="421" t="str">
        <f t="shared" si="429"/>
        <v xml:space="preserve"> </v>
      </c>
      <c r="AU476" s="422" t="str">
        <f t="shared" si="430"/>
        <v xml:space="preserve"> </v>
      </c>
      <c r="AV476" s="423"/>
      <c r="AW476" s="417"/>
      <c r="AX476" s="419"/>
      <c r="AY476" s="414"/>
      <c r="AZ476" s="417"/>
      <c r="BA476" s="419"/>
      <c r="BB476" s="420" t="str">
        <f t="shared" si="431"/>
        <v xml:space="preserve"> </v>
      </c>
      <c r="BC476" s="421" t="str">
        <f t="shared" si="432"/>
        <v xml:space="preserve"> </v>
      </c>
      <c r="BD476" s="422" t="str">
        <f t="shared" si="433"/>
        <v xml:space="preserve"> </v>
      </c>
      <c r="BE476" s="176"/>
      <c r="BF476" s="417"/>
      <c r="BG476" s="419"/>
      <c r="BH476" s="178"/>
      <c r="BI476" s="417"/>
      <c r="BJ476" s="419"/>
      <c r="BK476" s="178"/>
      <c r="BL476" s="417"/>
      <c r="BM476" s="419"/>
      <c r="BN476" s="426" t="str">
        <f t="shared" si="443"/>
        <v/>
      </c>
      <c r="BO476" s="427" t="str">
        <f t="shared" si="444"/>
        <v/>
      </c>
      <c r="BP476" s="428" t="str">
        <f t="shared" si="445"/>
        <v/>
      </c>
      <c r="BQ476" s="178"/>
      <c r="BR476" s="417"/>
      <c r="BS476" s="419"/>
      <c r="BT476" s="198"/>
      <c r="BU476" s="177"/>
      <c r="BV476" s="177"/>
      <c r="BW476" s="417"/>
      <c r="BX476" s="417"/>
      <c r="BY476" s="419"/>
      <c r="BZ476" s="178"/>
      <c r="CA476" s="177"/>
      <c r="CB476" s="177"/>
      <c r="CC476" s="177"/>
      <c r="CD476" s="177"/>
      <c r="CE476" s="177"/>
      <c r="CF476" s="417"/>
      <c r="CG476" s="419"/>
      <c r="CH476" s="178"/>
      <c r="CI476" s="177"/>
      <c r="CJ476" s="177"/>
      <c r="CK476" s="177"/>
      <c r="CL476" s="177"/>
      <c r="CM476" s="177"/>
      <c r="CN476" s="417"/>
      <c r="CO476" s="419"/>
      <c r="CP476" s="420"/>
      <c r="CQ476" s="421"/>
      <c r="CR476" s="421" t="str">
        <f t="shared" si="434"/>
        <v/>
      </c>
      <c r="CS476" s="421" t="str">
        <f t="shared" si="435"/>
        <v/>
      </c>
      <c r="CT476" s="421" t="str">
        <f t="shared" si="436"/>
        <v/>
      </c>
      <c r="CU476" s="421" t="str">
        <f t="shared" si="437"/>
        <v/>
      </c>
      <c r="CV476" s="421" t="str">
        <f t="shared" si="438"/>
        <v/>
      </c>
      <c r="CW476" s="429" t="str">
        <f t="shared" si="439"/>
        <v/>
      </c>
      <c r="CX476" s="449"/>
      <c r="CY476" s="417"/>
      <c r="CZ476" s="419"/>
      <c r="DA476" s="432"/>
      <c r="DB476" s="417"/>
      <c r="DC476" s="419"/>
      <c r="DD476" s="430" t="str">
        <f t="shared" si="440"/>
        <v/>
      </c>
      <c r="DE476" s="431" t="str">
        <f t="shared" si="441"/>
        <v/>
      </c>
      <c r="DF476" s="428" t="str">
        <f t="shared" si="442"/>
        <v/>
      </c>
      <c r="DG476" s="450"/>
      <c r="DH476" s="417"/>
      <c r="DI476" s="419"/>
      <c r="DJ476" s="432"/>
      <c r="DK476" s="417"/>
      <c r="DL476" s="419"/>
      <c r="DM476" s="432"/>
      <c r="DN476" s="417"/>
      <c r="DO476" s="419"/>
      <c r="DP476" s="430" t="str">
        <f t="shared" si="446"/>
        <v/>
      </c>
      <c r="DQ476" s="431" t="str">
        <f t="shared" si="447"/>
        <v/>
      </c>
      <c r="DR476" s="428" t="str">
        <f t="shared" si="448"/>
        <v/>
      </c>
      <c r="DS476" s="432"/>
      <c r="DT476" s="417"/>
      <c r="DU476" s="197"/>
      <c r="DV476" s="402"/>
      <c r="DW476" s="669" t="b">
        <f t="shared" si="401"/>
        <v>0</v>
      </c>
      <c r="DX476" s="663" t="b">
        <f t="shared" si="402"/>
        <v>0</v>
      </c>
      <c r="DY476" s="666" t="b">
        <f t="shared" si="403"/>
        <v>1</v>
      </c>
      <c r="DZ476" s="663" t="b">
        <f t="shared" si="404"/>
        <v>0</v>
      </c>
      <c r="EA476" s="663" t="b">
        <f t="shared" si="405"/>
        <v>0</v>
      </c>
      <c r="EB476" s="666" t="b">
        <f t="shared" si="406"/>
        <v>1</v>
      </c>
      <c r="EC476" s="663" t="b">
        <f t="shared" si="407"/>
        <v>0</v>
      </c>
      <c r="ED476" s="663" t="b">
        <f t="shared" si="449"/>
        <v>0</v>
      </c>
      <c r="EE476" s="666" t="b">
        <f t="shared" si="408"/>
        <v>1</v>
      </c>
      <c r="EF476" s="665" t="b">
        <f t="shared" si="409"/>
        <v>0</v>
      </c>
      <c r="EG476" s="663" t="b">
        <f t="shared" si="410"/>
        <v>0</v>
      </c>
      <c r="EH476" s="666" t="b">
        <f t="shared" si="411"/>
        <v>1</v>
      </c>
      <c r="EI476" s="663" t="b">
        <f t="shared" si="412"/>
        <v>0</v>
      </c>
      <c r="EJ476" s="663" t="b">
        <f t="shared" si="413"/>
        <v>0</v>
      </c>
      <c r="EK476" s="666" t="b">
        <f t="shared" si="414"/>
        <v>1</v>
      </c>
      <c r="EL476" s="663" t="b">
        <f t="shared" si="415"/>
        <v>0</v>
      </c>
      <c r="EM476" s="663" t="b">
        <f t="shared" si="450"/>
        <v>0</v>
      </c>
      <c r="EN476" s="666" t="b">
        <f t="shared" si="416"/>
        <v>1</v>
      </c>
      <c r="EO476" s="401"/>
    </row>
    <row r="477" spans="1:145">
      <c r="A477" s="521" t="s">
        <v>734</v>
      </c>
      <c r="B477" s="522" t="s">
        <v>214</v>
      </c>
      <c r="C477" s="523">
        <v>221591</v>
      </c>
      <c r="D477" s="524">
        <v>13</v>
      </c>
      <c r="E477" s="414"/>
      <c r="F477" s="416"/>
      <c r="G477" s="416"/>
      <c r="H477" s="416"/>
      <c r="I477" s="417"/>
      <c r="J477" s="417"/>
      <c r="K477" s="419"/>
      <c r="L477" s="414"/>
      <c r="M477" s="416"/>
      <c r="N477" s="416"/>
      <c r="O477" s="448"/>
      <c r="P477" s="448"/>
      <c r="Q477" s="416"/>
      <c r="R477" s="416"/>
      <c r="S477" s="416"/>
      <c r="T477" s="416"/>
      <c r="U477" s="416"/>
      <c r="V477" s="417"/>
      <c r="W477" s="419"/>
      <c r="X477" s="414"/>
      <c r="Y477" s="416"/>
      <c r="Z477" s="416"/>
      <c r="AA477" s="448"/>
      <c r="AB477" s="448"/>
      <c r="AC477" s="416"/>
      <c r="AD477" s="416"/>
      <c r="AE477" s="416"/>
      <c r="AF477" s="416"/>
      <c r="AG477" s="416"/>
      <c r="AH477" s="417"/>
      <c r="AI477" s="419"/>
      <c r="AJ477" s="420" t="str">
        <f t="shared" si="419"/>
        <v xml:space="preserve"> </v>
      </c>
      <c r="AK477" s="421" t="str">
        <f t="shared" si="420"/>
        <v xml:space="preserve"> </v>
      </c>
      <c r="AL477" s="421" t="str">
        <f t="shared" si="421"/>
        <v xml:space="preserve"> </v>
      </c>
      <c r="AM477" s="421" t="str">
        <f t="shared" si="422"/>
        <v xml:space="preserve"> </v>
      </c>
      <c r="AN477" s="421" t="str">
        <f t="shared" si="423"/>
        <v xml:space="preserve"> </v>
      </c>
      <c r="AO477" s="421" t="str">
        <f t="shared" si="424"/>
        <v xml:space="preserve"> </v>
      </c>
      <c r="AP477" s="421" t="str">
        <f t="shared" si="425"/>
        <v xml:space="preserve"> </v>
      </c>
      <c r="AQ477" s="421" t="str">
        <f t="shared" si="426"/>
        <v xml:space="preserve"> </v>
      </c>
      <c r="AR477" s="421" t="str">
        <f t="shared" si="427"/>
        <v xml:space="preserve"> </v>
      </c>
      <c r="AS477" s="421" t="str">
        <f t="shared" si="428"/>
        <v xml:space="preserve"> </v>
      </c>
      <c r="AT477" s="421" t="str">
        <f t="shared" si="429"/>
        <v xml:space="preserve"> </v>
      </c>
      <c r="AU477" s="422" t="str">
        <f t="shared" si="430"/>
        <v xml:space="preserve"> </v>
      </c>
      <c r="AV477" s="423"/>
      <c r="AW477" s="417"/>
      <c r="AX477" s="419"/>
      <c r="AY477" s="414"/>
      <c r="AZ477" s="417"/>
      <c r="BA477" s="419"/>
      <c r="BB477" s="420" t="str">
        <f t="shared" si="431"/>
        <v xml:space="preserve"> </v>
      </c>
      <c r="BC477" s="421" t="str">
        <f t="shared" si="432"/>
        <v xml:space="preserve"> </v>
      </c>
      <c r="BD477" s="422" t="str">
        <f t="shared" si="433"/>
        <v xml:space="preserve"> </v>
      </c>
      <c r="BE477" s="176"/>
      <c r="BF477" s="417"/>
      <c r="BG477" s="419"/>
      <c r="BH477" s="178"/>
      <c r="BI477" s="417"/>
      <c r="BJ477" s="419"/>
      <c r="BK477" s="178"/>
      <c r="BL477" s="417"/>
      <c r="BM477" s="419"/>
      <c r="BN477" s="426" t="str">
        <f t="shared" si="443"/>
        <v/>
      </c>
      <c r="BO477" s="427" t="str">
        <f t="shared" si="444"/>
        <v/>
      </c>
      <c r="BP477" s="428" t="str">
        <f t="shared" si="445"/>
        <v/>
      </c>
      <c r="BQ477" s="178"/>
      <c r="BR477" s="417"/>
      <c r="BS477" s="419"/>
      <c r="BT477" s="198"/>
      <c r="BU477" s="177"/>
      <c r="BV477" s="177"/>
      <c r="BW477" s="417"/>
      <c r="BX477" s="417"/>
      <c r="BY477" s="419"/>
      <c r="BZ477" s="178"/>
      <c r="CA477" s="177"/>
      <c r="CB477" s="177"/>
      <c r="CC477" s="177"/>
      <c r="CD477" s="177"/>
      <c r="CE477" s="177"/>
      <c r="CF477" s="417"/>
      <c r="CG477" s="419"/>
      <c r="CH477" s="178"/>
      <c r="CI477" s="177"/>
      <c r="CJ477" s="177"/>
      <c r="CK477" s="177"/>
      <c r="CL477" s="177"/>
      <c r="CM477" s="177"/>
      <c r="CN477" s="417"/>
      <c r="CO477" s="419"/>
      <c r="CP477" s="420"/>
      <c r="CQ477" s="421"/>
      <c r="CR477" s="421" t="str">
        <f t="shared" si="434"/>
        <v/>
      </c>
      <c r="CS477" s="421" t="str">
        <f t="shared" si="435"/>
        <v/>
      </c>
      <c r="CT477" s="421" t="str">
        <f t="shared" si="436"/>
        <v/>
      </c>
      <c r="CU477" s="421" t="str">
        <f t="shared" si="437"/>
        <v/>
      </c>
      <c r="CV477" s="421" t="str">
        <f t="shared" si="438"/>
        <v/>
      </c>
      <c r="CW477" s="429" t="str">
        <f t="shared" si="439"/>
        <v/>
      </c>
      <c r="CX477" s="449"/>
      <c r="CY477" s="417"/>
      <c r="CZ477" s="419"/>
      <c r="DA477" s="432"/>
      <c r="DB477" s="417"/>
      <c r="DC477" s="419"/>
      <c r="DD477" s="430" t="str">
        <f t="shared" si="440"/>
        <v/>
      </c>
      <c r="DE477" s="431" t="str">
        <f t="shared" si="441"/>
        <v/>
      </c>
      <c r="DF477" s="428" t="str">
        <f t="shared" si="442"/>
        <v/>
      </c>
      <c r="DG477" s="450"/>
      <c r="DH477" s="417"/>
      <c r="DI477" s="419"/>
      <c r="DJ477" s="432"/>
      <c r="DK477" s="417"/>
      <c r="DL477" s="419"/>
      <c r="DM477" s="432"/>
      <c r="DN477" s="417"/>
      <c r="DO477" s="419"/>
      <c r="DP477" s="430" t="str">
        <f t="shared" si="446"/>
        <v/>
      </c>
      <c r="DQ477" s="431" t="str">
        <f t="shared" si="447"/>
        <v/>
      </c>
      <c r="DR477" s="428" t="str">
        <f t="shared" si="448"/>
        <v/>
      </c>
      <c r="DS477" s="432"/>
      <c r="DT477" s="417"/>
      <c r="DU477" s="197"/>
      <c r="DV477" s="402"/>
      <c r="DW477" s="669" t="b">
        <f t="shared" si="401"/>
        <v>0</v>
      </c>
      <c r="DX477" s="663" t="b">
        <f t="shared" si="402"/>
        <v>0</v>
      </c>
      <c r="DY477" s="666" t="b">
        <f t="shared" si="403"/>
        <v>1</v>
      </c>
      <c r="DZ477" s="663" t="b">
        <f t="shared" si="404"/>
        <v>0</v>
      </c>
      <c r="EA477" s="663" t="b">
        <f t="shared" si="405"/>
        <v>0</v>
      </c>
      <c r="EB477" s="666" t="b">
        <f t="shared" si="406"/>
        <v>1</v>
      </c>
      <c r="EC477" s="663" t="b">
        <f t="shared" si="407"/>
        <v>0</v>
      </c>
      <c r="ED477" s="663" t="b">
        <f t="shared" si="449"/>
        <v>0</v>
      </c>
      <c r="EE477" s="666" t="b">
        <f t="shared" si="408"/>
        <v>1</v>
      </c>
      <c r="EF477" s="665" t="b">
        <f t="shared" si="409"/>
        <v>0</v>
      </c>
      <c r="EG477" s="663" t="b">
        <f t="shared" si="410"/>
        <v>0</v>
      </c>
      <c r="EH477" s="666" t="b">
        <f t="shared" si="411"/>
        <v>1</v>
      </c>
      <c r="EI477" s="663" t="b">
        <f t="shared" si="412"/>
        <v>0</v>
      </c>
      <c r="EJ477" s="663" t="b">
        <f t="shared" si="413"/>
        <v>0</v>
      </c>
      <c r="EK477" s="666" t="b">
        <f t="shared" si="414"/>
        <v>1</v>
      </c>
      <c r="EL477" s="663" t="b">
        <f t="shared" si="415"/>
        <v>0</v>
      </c>
      <c r="EM477" s="663" t="b">
        <f t="shared" si="450"/>
        <v>0</v>
      </c>
      <c r="EN477" s="666" t="b">
        <f t="shared" si="416"/>
        <v>1</v>
      </c>
      <c r="EO477" s="401"/>
    </row>
    <row r="478" spans="1:145">
      <c r="A478" s="521" t="s">
        <v>734</v>
      </c>
      <c r="B478" s="522" t="s">
        <v>215</v>
      </c>
      <c r="C478" s="523">
        <v>221430</v>
      </c>
      <c r="D478" s="524">
        <v>13</v>
      </c>
      <c r="E478" s="414"/>
      <c r="F478" s="416"/>
      <c r="G478" s="416"/>
      <c r="H478" s="416"/>
      <c r="I478" s="417"/>
      <c r="J478" s="417"/>
      <c r="K478" s="419"/>
      <c r="L478" s="414"/>
      <c r="M478" s="416"/>
      <c r="N478" s="416"/>
      <c r="O478" s="448"/>
      <c r="P478" s="448"/>
      <c r="Q478" s="416"/>
      <c r="R478" s="416"/>
      <c r="S478" s="416"/>
      <c r="T478" s="416"/>
      <c r="U478" s="416"/>
      <c r="V478" s="417"/>
      <c r="W478" s="419"/>
      <c r="X478" s="414"/>
      <c r="Y478" s="416"/>
      <c r="Z478" s="416"/>
      <c r="AA478" s="448"/>
      <c r="AB478" s="448"/>
      <c r="AC478" s="416"/>
      <c r="AD478" s="416"/>
      <c r="AE478" s="416"/>
      <c r="AF478" s="416"/>
      <c r="AG478" s="416"/>
      <c r="AH478" s="417"/>
      <c r="AI478" s="419"/>
      <c r="AJ478" s="420" t="str">
        <f t="shared" si="419"/>
        <v xml:space="preserve"> </v>
      </c>
      <c r="AK478" s="421" t="str">
        <f t="shared" si="420"/>
        <v xml:space="preserve"> </v>
      </c>
      <c r="AL478" s="421" t="str">
        <f t="shared" si="421"/>
        <v xml:space="preserve"> </v>
      </c>
      <c r="AM478" s="421" t="str">
        <f t="shared" si="422"/>
        <v xml:space="preserve"> </v>
      </c>
      <c r="AN478" s="421" t="str">
        <f t="shared" si="423"/>
        <v xml:space="preserve"> </v>
      </c>
      <c r="AO478" s="421" t="str">
        <f t="shared" si="424"/>
        <v xml:space="preserve"> </v>
      </c>
      <c r="AP478" s="421" t="str">
        <f t="shared" si="425"/>
        <v xml:space="preserve"> </v>
      </c>
      <c r="AQ478" s="421" t="str">
        <f t="shared" si="426"/>
        <v xml:space="preserve"> </v>
      </c>
      <c r="AR478" s="421" t="str">
        <f t="shared" si="427"/>
        <v xml:space="preserve"> </v>
      </c>
      <c r="AS478" s="421" t="str">
        <f t="shared" si="428"/>
        <v xml:space="preserve"> </v>
      </c>
      <c r="AT478" s="421" t="str">
        <f t="shared" si="429"/>
        <v xml:space="preserve"> </v>
      </c>
      <c r="AU478" s="422" t="str">
        <f t="shared" si="430"/>
        <v xml:space="preserve"> </v>
      </c>
      <c r="AV478" s="423"/>
      <c r="AW478" s="417"/>
      <c r="AX478" s="419"/>
      <c r="AY478" s="414"/>
      <c r="AZ478" s="417"/>
      <c r="BA478" s="419"/>
      <c r="BB478" s="420" t="str">
        <f t="shared" si="431"/>
        <v xml:space="preserve"> </v>
      </c>
      <c r="BC478" s="421" t="str">
        <f t="shared" si="432"/>
        <v xml:space="preserve"> </v>
      </c>
      <c r="BD478" s="422" t="str">
        <f t="shared" si="433"/>
        <v xml:space="preserve"> </v>
      </c>
      <c r="BE478" s="176"/>
      <c r="BF478" s="417"/>
      <c r="BG478" s="419"/>
      <c r="BH478" s="178"/>
      <c r="BI478" s="417"/>
      <c r="BJ478" s="419"/>
      <c r="BK478" s="178"/>
      <c r="BL478" s="417"/>
      <c r="BM478" s="419"/>
      <c r="BN478" s="426" t="str">
        <f t="shared" si="443"/>
        <v/>
      </c>
      <c r="BO478" s="427" t="str">
        <f t="shared" si="444"/>
        <v/>
      </c>
      <c r="BP478" s="428" t="str">
        <f t="shared" si="445"/>
        <v/>
      </c>
      <c r="BQ478" s="178"/>
      <c r="BR478" s="417"/>
      <c r="BS478" s="419"/>
      <c r="BT478" s="198"/>
      <c r="BU478" s="177"/>
      <c r="BV478" s="177"/>
      <c r="BW478" s="417"/>
      <c r="BX478" s="417"/>
      <c r="BY478" s="419"/>
      <c r="BZ478" s="178"/>
      <c r="CA478" s="177"/>
      <c r="CB478" s="177"/>
      <c r="CC478" s="177"/>
      <c r="CD478" s="177"/>
      <c r="CE478" s="177"/>
      <c r="CF478" s="417"/>
      <c r="CG478" s="419"/>
      <c r="CH478" s="178"/>
      <c r="CI478" s="177"/>
      <c r="CJ478" s="177"/>
      <c r="CK478" s="177"/>
      <c r="CL478" s="177"/>
      <c r="CM478" s="177"/>
      <c r="CN478" s="417"/>
      <c r="CO478" s="419"/>
      <c r="CP478" s="420"/>
      <c r="CQ478" s="421"/>
      <c r="CR478" s="421" t="str">
        <f t="shared" si="434"/>
        <v/>
      </c>
      <c r="CS478" s="421" t="str">
        <f t="shared" si="435"/>
        <v/>
      </c>
      <c r="CT478" s="421" t="str">
        <f t="shared" si="436"/>
        <v/>
      </c>
      <c r="CU478" s="421" t="str">
        <f t="shared" si="437"/>
        <v/>
      </c>
      <c r="CV478" s="421" t="str">
        <f t="shared" si="438"/>
        <v/>
      </c>
      <c r="CW478" s="429" t="str">
        <f t="shared" si="439"/>
        <v/>
      </c>
      <c r="CX478" s="449"/>
      <c r="CY478" s="417"/>
      <c r="CZ478" s="419"/>
      <c r="DA478" s="432"/>
      <c r="DB478" s="417"/>
      <c r="DC478" s="419"/>
      <c r="DD478" s="430" t="str">
        <f t="shared" si="440"/>
        <v/>
      </c>
      <c r="DE478" s="431" t="str">
        <f t="shared" si="441"/>
        <v/>
      </c>
      <c r="DF478" s="428" t="str">
        <f t="shared" si="442"/>
        <v/>
      </c>
      <c r="DG478" s="450"/>
      <c r="DH478" s="417"/>
      <c r="DI478" s="419"/>
      <c r="DJ478" s="432"/>
      <c r="DK478" s="417"/>
      <c r="DL478" s="419"/>
      <c r="DM478" s="432"/>
      <c r="DN478" s="417"/>
      <c r="DO478" s="419"/>
      <c r="DP478" s="430" t="str">
        <f t="shared" si="446"/>
        <v/>
      </c>
      <c r="DQ478" s="431" t="str">
        <f t="shared" si="447"/>
        <v/>
      </c>
      <c r="DR478" s="428" t="str">
        <f t="shared" si="448"/>
        <v/>
      </c>
      <c r="DS478" s="432"/>
      <c r="DT478" s="417"/>
      <c r="DU478" s="197"/>
      <c r="DV478" s="402"/>
      <c r="DW478" s="669" t="b">
        <f t="shared" si="401"/>
        <v>0</v>
      </c>
      <c r="DX478" s="663" t="b">
        <f t="shared" si="402"/>
        <v>0</v>
      </c>
      <c r="DY478" s="666" t="b">
        <f t="shared" si="403"/>
        <v>1</v>
      </c>
      <c r="DZ478" s="663" t="b">
        <f t="shared" si="404"/>
        <v>0</v>
      </c>
      <c r="EA478" s="663" t="b">
        <f t="shared" si="405"/>
        <v>0</v>
      </c>
      <c r="EB478" s="666" t="b">
        <f t="shared" si="406"/>
        <v>1</v>
      </c>
      <c r="EC478" s="663" t="b">
        <f t="shared" si="407"/>
        <v>0</v>
      </c>
      <c r="ED478" s="663" t="b">
        <f t="shared" si="449"/>
        <v>0</v>
      </c>
      <c r="EE478" s="666" t="b">
        <f t="shared" si="408"/>
        <v>1</v>
      </c>
      <c r="EF478" s="665" t="b">
        <f t="shared" si="409"/>
        <v>0</v>
      </c>
      <c r="EG478" s="663" t="b">
        <f t="shared" si="410"/>
        <v>0</v>
      </c>
      <c r="EH478" s="666" t="b">
        <f t="shared" si="411"/>
        <v>1</v>
      </c>
      <c r="EI478" s="663" t="b">
        <f t="shared" si="412"/>
        <v>0</v>
      </c>
      <c r="EJ478" s="663" t="b">
        <f t="shared" si="413"/>
        <v>0</v>
      </c>
      <c r="EK478" s="666" t="b">
        <f t="shared" si="414"/>
        <v>1</v>
      </c>
      <c r="EL478" s="663" t="b">
        <f t="shared" si="415"/>
        <v>0</v>
      </c>
      <c r="EM478" s="663" t="b">
        <f t="shared" si="450"/>
        <v>0</v>
      </c>
      <c r="EN478" s="666" t="b">
        <f t="shared" si="416"/>
        <v>1</v>
      </c>
      <c r="EO478" s="401"/>
    </row>
    <row r="479" spans="1:145">
      <c r="A479" s="521" t="s">
        <v>734</v>
      </c>
      <c r="B479" s="522" t="s">
        <v>216</v>
      </c>
      <c r="C479" s="523">
        <v>219994</v>
      </c>
      <c r="D479" s="524">
        <v>13</v>
      </c>
      <c r="E479" s="414"/>
      <c r="F479" s="416"/>
      <c r="G479" s="416"/>
      <c r="H479" s="416"/>
      <c r="I479" s="417"/>
      <c r="J479" s="417"/>
      <c r="K479" s="419"/>
      <c r="L479" s="414"/>
      <c r="M479" s="416"/>
      <c r="N479" s="416"/>
      <c r="O479" s="448"/>
      <c r="P479" s="448"/>
      <c r="Q479" s="416"/>
      <c r="R479" s="416"/>
      <c r="S479" s="416"/>
      <c r="T479" s="416"/>
      <c r="U479" s="416"/>
      <c r="V479" s="417"/>
      <c r="W479" s="419"/>
      <c r="X479" s="414"/>
      <c r="Y479" s="416"/>
      <c r="Z479" s="416"/>
      <c r="AA479" s="448"/>
      <c r="AB479" s="448"/>
      <c r="AC479" s="416"/>
      <c r="AD479" s="416"/>
      <c r="AE479" s="416"/>
      <c r="AF479" s="416"/>
      <c r="AG479" s="416"/>
      <c r="AH479" s="417"/>
      <c r="AI479" s="419"/>
      <c r="AJ479" s="420" t="str">
        <f t="shared" si="419"/>
        <v xml:space="preserve"> </v>
      </c>
      <c r="AK479" s="421" t="str">
        <f t="shared" si="420"/>
        <v xml:space="preserve"> </v>
      </c>
      <c r="AL479" s="421" t="str">
        <f t="shared" si="421"/>
        <v xml:space="preserve"> </v>
      </c>
      <c r="AM479" s="421" t="str">
        <f t="shared" si="422"/>
        <v xml:space="preserve"> </v>
      </c>
      <c r="AN479" s="421" t="str">
        <f t="shared" si="423"/>
        <v xml:space="preserve"> </v>
      </c>
      <c r="AO479" s="421" t="str">
        <f t="shared" si="424"/>
        <v xml:space="preserve"> </v>
      </c>
      <c r="AP479" s="421" t="str">
        <f t="shared" si="425"/>
        <v xml:space="preserve"> </v>
      </c>
      <c r="AQ479" s="421" t="str">
        <f t="shared" si="426"/>
        <v xml:space="preserve"> </v>
      </c>
      <c r="AR479" s="421" t="str">
        <f t="shared" si="427"/>
        <v xml:space="preserve"> </v>
      </c>
      <c r="AS479" s="421" t="str">
        <f t="shared" si="428"/>
        <v xml:space="preserve"> </v>
      </c>
      <c r="AT479" s="421" t="str">
        <f t="shared" si="429"/>
        <v xml:space="preserve"> </v>
      </c>
      <c r="AU479" s="422" t="str">
        <f t="shared" si="430"/>
        <v xml:space="preserve"> </v>
      </c>
      <c r="AV479" s="423"/>
      <c r="AW479" s="417"/>
      <c r="AX479" s="419"/>
      <c r="AY479" s="414"/>
      <c r="AZ479" s="417"/>
      <c r="BA479" s="419"/>
      <c r="BB479" s="420" t="str">
        <f t="shared" si="431"/>
        <v xml:space="preserve"> </v>
      </c>
      <c r="BC479" s="421" t="str">
        <f t="shared" si="432"/>
        <v xml:space="preserve"> </v>
      </c>
      <c r="BD479" s="422" t="str">
        <f t="shared" si="433"/>
        <v xml:space="preserve"> </v>
      </c>
      <c r="BE479" s="176"/>
      <c r="BF479" s="417"/>
      <c r="BG479" s="419"/>
      <c r="BH479" s="178"/>
      <c r="BI479" s="417"/>
      <c r="BJ479" s="419"/>
      <c r="BK479" s="178"/>
      <c r="BL479" s="417"/>
      <c r="BM479" s="419"/>
      <c r="BN479" s="426" t="str">
        <f t="shared" si="443"/>
        <v/>
      </c>
      <c r="BO479" s="427" t="str">
        <f t="shared" si="444"/>
        <v/>
      </c>
      <c r="BP479" s="428" t="str">
        <f t="shared" si="445"/>
        <v/>
      </c>
      <c r="BQ479" s="178"/>
      <c r="BR479" s="417"/>
      <c r="BS479" s="419"/>
      <c r="BT479" s="198"/>
      <c r="BU479" s="177"/>
      <c r="BV479" s="177"/>
      <c r="BW479" s="417"/>
      <c r="BX479" s="417"/>
      <c r="BY479" s="419"/>
      <c r="BZ479" s="178"/>
      <c r="CA479" s="177"/>
      <c r="CB479" s="177"/>
      <c r="CC479" s="177"/>
      <c r="CD479" s="177"/>
      <c r="CE479" s="177"/>
      <c r="CF479" s="417"/>
      <c r="CG479" s="419"/>
      <c r="CH479" s="178"/>
      <c r="CI479" s="177"/>
      <c r="CJ479" s="177"/>
      <c r="CK479" s="177"/>
      <c r="CL479" s="177"/>
      <c r="CM479" s="177"/>
      <c r="CN479" s="417"/>
      <c r="CO479" s="419"/>
      <c r="CP479" s="420"/>
      <c r="CQ479" s="421"/>
      <c r="CR479" s="421" t="str">
        <f t="shared" si="434"/>
        <v/>
      </c>
      <c r="CS479" s="421" t="str">
        <f t="shared" si="435"/>
        <v/>
      </c>
      <c r="CT479" s="421" t="str">
        <f t="shared" si="436"/>
        <v/>
      </c>
      <c r="CU479" s="421" t="str">
        <f t="shared" si="437"/>
        <v/>
      </c>
      <c r="CV479" s="421" t="str">
        <f t="shared" si="438"/>
        <v/>
      </c>
      <c r="CW479" s="429" t="str">
        <f t="shared" si="439"/>
        <v/>
      </c>
      <c r="CX479" s="449"/>
      <c r="CY479" s="417"/>
      <c r="CZ479" s="419"/>
      <c r="DA479" s="432"/>
      <c r="DB479" s="417"/>
      <c r="DC479" s="419"/>
      <c r="DD479" s="430" t="str">
        <f t="shared" si="440"/>
        <v/>
      </c>
      <c r="DE479" s="431" t="str">
        <f t="shared" si="441"/>
        <v/>
      </c>
      <c r="DF479" s="428" t="str">
        <f t="shared" si="442"/>
        <v/>
      </c>
      <c r="DG479" s="450"/>
      <c r="DH479" s="417"/>
      <c r="DI479" s="419"/>
      <c r="DJ479" s="432"/>
      <c r="DK479" s="417"/>
      <c r="DL479" s="419"/>
      <c r="DM479" s="432"/>
      <c r="DN479" s="417"/>
      <c r="DO479" s="419"/>
      <c r="DP479" s="430" t="str">
        <f t="shared" si="446"/>
        <v/>
      </c>
      <c r="DQ479" s="431" t="str">
        <f t="shared" si="447"/>
        <v/>
      </c>
      <c r="DR479" s="428" t="str">
        <f t="shared" si="448"/>
        <v/>
      </c>
      <c r="DS479" s="432"/>
      <c r="DT479" s="417"/>
      <c r="DU479" s="197"/>
      <c r="DV479" s="402"/>
      <c r="DW479" s="669" t="b">
        <f t="shared" si="401"/>
        <v>0</v>
      </c>
      <c r="DX479" s="663" t="b">
        <f t="shared" si="402"/>
        <v>0</v>
      </c>
      <c r="DY479" s="666" t="b">
        <f t="shared" si="403"/>
        <v>1</v>
      </c>
      <c r="DZ479" s="663" t="b">
        <f t="shared" si="404"/>
        <v>0</v>
      </c>
      <c r="EA479" s="663" t="b">
        <f t="shared" si="405"/>
        <v>0</v>
      </c>
      <c r="EB479" s="666" t="b">
        <f t="shared" si="406"/>
        <v>1</v>
      </c>
      <c r="EC479" s="663" t="b">
        <f t="shared" si="407"/>
        <v>0</v>
      </c>
      <c r="ED479" s="663" t="b">
        <f t="shared" si="449"/>
        <v>0</v>
      </c>
      <c r="EE479" s="666" t="b">
        <f t="shared" si="408"/>
        <v>1</v>
      </c>
      <c r="EF479" s="665" t="b">
        <f t="shared" si="409"/>
        <v>0</v>
      </c>
      <c r="EG479" s="663" t="b">
        <f t="shared" si="410"/>
        <v>0</v>
      </c>
      <c r="EH479" s="666" t="b">
        <f t="shared" si="411"/>
        <v>1</v>
      </c>
      <c r="EI479" s="663" t="b">
        <f t="shared" si="412"/>
        <v>0</v>
      </c>
      <c r="EJ479" s="663" t="b">
        <f t="shared" si="413"/>
        <v>0</v>
      </c>
      <c r="EK479" s="666" t="b">
        <f t="shared" si="414"/>
        <v>1</v>
      </c>
      <c r="EL479" s="663" t="b">
        <f t="shared" si="415"/>
        <v>0</v>
      </c>
      <c r="EM479" s="663" t="b">
        <f t="shared" si="450"/>
        <v>0</v>
      </c>
      <c r="EN479" s="666" t="b">
        <f t="shared" si="416"/>
        <v>1</v>
      </c>
      <c r="EO479" s="401"/>
    </row>
    <row r="480" spans="1:145">
      <c r="A480" s="521" t="s">
        <v>734</v>
      </c>
      <c r="B480" s="522" t="s">
        <v>217</v>
      </c>
      <c r="C480" s="523">
        <v>220127</v>
      </c>
      <c r="D480" s="524">
        <v>13</v>
      </c>
      <c r="E480" s="414"/>
      <c r="F480" s="416"/>
      <c r="G480" s="416"/>
      <c r="H480" s="416"/>
      <c r="I480" s="417"/>
      <c r="J480" s="417"/>
      <c r="K480" s="419"/>
      <c r="L480" s="414"/>
      <c r="M480" s="416"/>
      <c r="N480" s="416"/>
      <c r="O480" s="448"/>
      <c r="P480" s="448"/>
      <c r="Q480" s="416"/>
      <c r="R480" s="416"/>
      <c r="S480" s="416"/>
      <c r="T480" s="416"/>
      <c r="U480" s="416"/>
      <c r="V480" s="417"/>
      <c r="W480" s="419"/>
      <c r="X480" s="414"/>
      <c r="Y480" s="416"/>
      <c r="Z480" s="416"/>
      <c r="AA480" s="448"/>
      <c r="AB480" s="448"/>
      <c r="AC480" s="416"/>
      <c r="AD480" s="416"/>
      <c r="AE480" s="416"/>
      <c r="AF480" s="416"/>
      <c r="AG480" s="416"/>
      <c r="AH480" s="417"/>
      <c r="AI480" s="419"/>
      <c r="AJ480" s="420" t="str">
        <f t="shared" si="419"/>
        <v xml:space="preserve"> </v>
      </c>
      <c r="AK480" s="421" t="str">
        <f t="shared" si="420"/>
        <v xml:space="preserve"> </v>
      </c>
      <c r="AL480" s="421" t="str">
        <f t="shared" si="421"/>
        <v xml:space="preserve"> </v>
      </c>
      <c r="AM480" s="421" t="str">
        <f t="shared" si="422"/>
        <v xml:space="preserve"> </v>
      </c>
      <c r="AN480" s="421" t="str">
        <f t="shared" si="423"/>
        <v xml:space="preserve"> </v>
      </c>
      <c r="AO480" s="421" t="str">
        <f t="shared" si="424"/>
        <v xml:space="preserve"> </v>
      </c>
      <c r="AP480" s="421" t="str">
        <f t="shared" si="425"/>
        <v xml:space="preserve"> </v>
      </c>
      <c r="AQ480" s="421" t="str">
        <f t="shared" si="426"/>
        <v xml:space="preserve"> </v>
      </c>
      <c r="AR480" s="421" t="str">
        <f t="shared" si="427"/>
        <v xml:space="preserve"> </v>
      </c>
      <c r="AS480" s="421" t="str">
        <f t="shared" si="428"/>
        <v xml:space="preserve"> </v>
      </c>
      <c r="AT480" s="421" t="str">
        <f t="shared" si="429"/>
        <v xml:space="preserve"> </v>
      </c>
      <c r="AU480" s="422" t="str">
        <f t="shared" si="430"/>
        <v xml:space="preserve"> </v>
      </c>
      <c r="AV480" s="423"/>
      <c r="AW480" s="417"/>
      <c r="AX480" s="419"/>
      <c r="AY480" s="414"/>
      <c r="AZ480" s="417"/>
      <c r="BA480" s="419"/>
      <c r="BB480" s="420" t="str">
        <f t="shared" si="431"/>
        <v xml:space="preserve"> </v>
      </c>
      <c r="BC480" s="421" t="str">
        <f t="shared" si="432"/>
        <v xml:space="preserve"> </v>
      </c>
      <c r="BD480" s="422" t="str">
        <f t="shared" si="433"/>
        <v xml:space="preserve"> </v>
      </c>
      <c r="BE480" s="176"/>
      <c r="BF480" s="417"/>
      <c r="BG480" s="419"/>
      <c r="BH480" s="178"/>
      <c r="BI480" s="417"/>
      <c r="BJ480" s="419"/>
      <c r="BK480" s="178"/>
      <c r="BL480" s="417"/>
      <c r="BM480" s="419"/>
      <c r="BN480" s="426" t="str">
        <f t="shared" si="443"/>
        <v/>
      </c>
      <c r="BO480" s="427" t="str">
        <f t="shared" si="444"/>
        <v/>
      </c>
      <c r="BP480" s="428" t="str">
        <f t="shared" si="445"/>
        <v/>
      </c>
      <c r="BQ480" s="178"/>
      <c r="BR480" s="417"/>
      <c r="BS480" s="419"/>
      <c r="BT480" s="198"/>
      <c r="BU480" s="177"/>
      <c r="BV480" s="177"/>
      <c r="BW480" s="417"/>
      <c r="BX480" s="417"/>
      <c r="BY480" s="419"/>
      <c r="BZ480" s="178"/>
      <c r="CA480" s="177"/>
      <c r="CB480" s="177"/>
      <c r="CC480" s="177"/>
      <c r="CD480" s="177"/>
      <c r="CE480" s="177"/>
      <c r="CF480" s="417"/>
      <c r="CG480" s="419"/>
      <c r="CH480" s="178"/>
      <c r="CI480" s="177"/>
      <c r="CJ480" s="177"/>
      <c r="CK480" s="177"/>
      <c r="CL480" s="177"/>
      <c r="CM480" s="177"/>
      <c r="CN480" s="417"/>
      <c r="CO480" s="419"/>
      <c r="CP480" s="420"/>
      <c r="CQ480" s="421"/>
      <c r="CR480" s="421" t="str">
        <f t="shared" si="434"/>
        <v/>
      </c>
      <c r="CS480" s="421" t="str">
        <f t="shared" si="435"/>
        <v/>
      </c>
      <c r="CT480" s="421" t="str">
        <f t="shared" si="436"/>
        <v/>
      </c>
      <c r="CU480" s="421" t="str">
        <f t="shared" si="437"/>
        <v/>
      </c>
      <c r="CV480" s="421" t="str">
        <f t="shared" si="438"/>
        <v/>
      </c>
      <c r="CW480" s="429" t="str">
        <f t="shared" si="439"/>
        <v/>
      </c>
      <c r="CX480" s="449"/>
      <c r="CY480" s="417"/>
      <c r="CZ480" s="419"/>
      <c r="DA480" s="432"/>
      <c r="DB480" s="417"/>
      <c r="DC480" s="419"/>
      <c r="DD480" s="430" t="str">
        <f t="shared" si="440"/>
        <v/>
      </c>
      <c r="DE480" s="431" t="str">
        <f t="shared" si="441"/>
        <v/>
      </c>
      <c r="DF480" s="428" t="str">
        <f t="shared" si="442"/>
        <v/>
      </c>
      <c r="DG480" s="450"/>
      <c r="DH480" s="417"/>
      <c r="DI480" s="419"/>
      <c r="DJ480" s="432"/>
      <c r="DK480" s="417"/>
      <c r="DL480" s="419"/>
      <c r="DM480" s="432"/>
      <c r="DN480" s="417"/>
      <c r="DO480" s="419"/>
      <c r="DP480" s="430" t="str">
        <f t="shared" si="446"/>
        <v/>
      </c>
      <c r="DQ480" s="431" t="str">
        <f t="shared" si="447"/>
        <v/>
      </c>
      <c r="DR480" s="428" t="str">
        <f t="shared" si="448"/>
        <v/>
      </c>
      <c r="DS480" s="432"/>
      <c r="DT480" s="417"/>
      <c r="DU480" s="197"/>
      <c r="DV480" s="402"/>
      <c r="DW480" s="669" t="b">
        <f t="shared" si="401"/>
        <v>0</v>
      </c>
      <c r="DX480" s="663" t="b">
        <f t="shared" si="402"/>
        <v>0</v>
      </c>
      <c r="DY480" s="666" t="b">
        <f t="shared" si="403"/>
        <v>1</v>
      </c>
      <c r="DZ480" s="663" t="b">
        <f t="shared" si="404"/>
        <v>0</v>
      </c>
      <c r="EA480" s="663" t="b">
        <f t="shared" si="405"/>
        <v>0</v>
      </c>
      <c r="EB480" s="666" t="b">
        <f t="shared" si="406"/>
        <v>1</v>
      </c>
      <c r="EC480" s="663" t="b">
        <f t="shared" si="407"/>
        <v>0</v>
      </c>
      <c r="ED480" s="663" t="b">
        <f t="shared" si="449"/>
        <v>0</v>
      </c>
      <c r="EE480" s="666" t="b">
        <f t="shared" si="408"/>
        <v>1</v>
      </c>
      <c r="EF480" s="665" t="b">
        <f t="shared" si="409"/>
        <v>0</v>
      </c>
      <c r="EG480" s="663" t="b">
        <f t="shared" si="410"/>
        <v>0</v>
      </c>
      <c r="EH480" s="666" t="b">
        <f t="shared" si="411"/>
        <v>1</v>
      </c>
      <c r="EI480" s="663" t="b">
        <f t="shared" si="412"/>
        <v>0</v>
      </c>
      <c r="EJ480" s="663" t="b">
        <f t="shared" si="413"/>
        <v>0</v>
      </c>
      <c r="EK480" s="666" t="b">
        <f t="shared" si="414"/>
        <v>1</v>
      </c>
      <c r="EL480" s="663" t="b">
        <f t="shared" si="415"/>
        <v>0</v>
      </c>
      <c r="EM480" s="663" t="b">
        <f t="shared" si="450"/>
        <v>0</v>
      </c>
      <c r="EN480" s="666" t="b">
        <f t="shared" si="416"/>
        <v>1</v>
      </c>
      <c r="EO480" s="401"/>
    </row>
    <row r="481" spans="1:145">
      <c r="A481" s="521" t="s">
        <v>734</v>
      </c>
      <c r="B481" s="522" t="s">
        <v>218</v>
      </c>
      <c r="C481" s="523">
        <v>220251</v>
      </c>
      <c r="D481" s="524">
        <v>13</v>
      </c>
      <c r="E481" s="414"/>
      <c r="F481" s="416"/>
      <c r="G481" s="416"/>
      <c r="H481" s="416"/>
      <c r="I481" s="417"/>
      <c r="J481" s="417"/>
      <c r="K481" s="419"/>
      <c r="L481" s="414"/>
      <c r="M481" s="416"/>
      <c r="N481" s="416"/>
      <c r="O481" s="448"/>
      <c r="P481" s="448"/>
      <c r="Q481" s="416"/>
      <c r="R481" s="416"/>
      <c r="S481" s="416"/>
      <c r="T481" s="416"/>
      <c r="U481" s="416"/>
      <c r="V481" s="417"/>
      <c r="W481" s="419"/>
      <c r="X481" s="414"/>
      <c r="Y481" s="416"/>
      <c r="Z481" s="416"/>
      <c r="AA481" s="448"/>
      <c r="AB481" s="448"/>
      <c r="AC481" s="416"/>
      <c r="AD481" s="416"/>
      <c r="AE481" s="416"/>
      <c r="AF481" s="416"/>
      <c r="AG481" s="416"/>
      <c r="AH481" s="417"/>
      <c r="AI481" s="419"/>
      <c r="AJ481" s="420" t="str">
        <f t="shared" si="419"/>
        <v xml:space="preserve"> </v>
      </c>
      <c r="AK481" s="421" t="str">
        <f t="shared" si="420"/>
        <v xml:space="preserve"> </v>
      </c>
      <c r="AL481" s="421" t="str">
        <f t="shared" si="421"/>
        <v xml:space="preserve"> </v>
      </c>
      <c r="AM481" s="421" t="str">
        <f t="shared" si="422"/>
        <v xml:space="preserve"> </v>
      </c>
      <c r="AN481" s="421" t="str">
        <f t="shared" si="423"/>
        <v xml:space="preserve"> </v>
      </c>
      <c r="AO481" s="421" t="str">
        <f t="shared" si="424"/>
        <v xml:space="preserve"> </v>
      </c>
      <c r="AP481" s="421" t="str">
        <f t="shared" si="425"/>
        <v xml:space="preserve"> </v>
      </c>
      <c r="AQ481" s="421" t="str">
        <f t="shared" si="426"/>
        <v xml:space="preserve"> </v>
      </c>
      <c r="AR481" s="421" t="str">
        <f t="shared" si="427"/>
        <v xml:space="preserve"> </v>
      </c>
      <c r="AS481" s="421" t="str">
        <f t="shared" si="428"/>
        <v xml:space="preserve"> </v>
      </c>
      <c r="AT481" s="421" t="str">
        <f t="shared" si="429"/>
        <v xml:space="preserve"> </v>
      </c>
      <c r="AU481" s="422" t="str">
        <f t="shared" si="430"/>
        <v xml:space="preserve"> </v>
      </c>
      <c r="AV481" s="423"/>
      <c r="AW481" s="417"/>
      <c r="AX481" s="419"/>
      <c r="AY481" s="414"/>
      <c r="AZ481" s="417"/>
      <c r="BA481" s="419"/>
      <c r="BB481" s="420" t="str">
        <f t="shared" si="431"/>
        <v xml:space="preserve"> </v>
      </c>
      <c r="BC481" s="421" t="str">
        <f t="shared" si="432"/>
        <v xml:space="preserve"> </v>
      </c>
      <c r="BD481" s="422" t="str">
        <f t="shared" si="433"/>
        <v xml:space="preserve"> </v>
      </c>
      <c r="BE481" s="176"/>
      <c r="BF481" s="417"/>
      <c r="BG481" s="419"/>
      <c r="BH481" s="178"/>
      <c r="BI481" s="417"/>
      <c r="BJ481" s="419"/>
      <c r="BK481" s="178"/>
      <c r="BL481" s="417"/>
      <c r="BM481" s="419"/>
      <c r="BN481" s="426" t="str">
        <f t="shared" si="443"/>
        <v/>
      </c>
      <c r="BO481" s="427" t="str">
        <f t="shared" si="444"/>
        <v/>
      </c>
      <c r="BP481" s="428" t="str">
        <f t="shared" si="445"/>
        <v/>
      </c>
      <c r="BQ481" s="178"/>
      <c r="BR481" s="417"/>
      <c r="BS481" s="419"/>
      <c r="BT481" s="198"/>
      <c r="BU481" s="177"/>
      <c r="BV481" s="177"/>
      <c r="BW481" s="417"/>
      <c r="BX481" s="417"/>
      <c r="BY481" s="419"/>
      <c r="BZ481" s="178"/>
      <c r="CA481" s="177"/>
      <c r="CB481" s="177"/>
      <c r="CC481" s="177"/>
      <c r="CD481" s="177"/>
      <c r="CE481" s="177"/>
      <c r="CF481" s="417"/>
      <c r="CG481" s="419"/>
      <c r="CH481" s="178"/>
      <c r="CI481" s="177"/>
      <c r="CJ481" s="177"/>
      <c r="CK481" s="177"/>
      <c r="CL481" s="177"/>
      <c r="CM481" s="177"/>
      <c r="CN481" s="417"/>
      <c r="CO481" s="419"/>
      <c r="CP481" s="420"/>
      <c r="CQ481" s="421"/>
      <c r="CR481" s="421" t="str">
        <f t="shared" si="434"/>
        <v/>
      </c>
      <c r="CS481" s="421" t="str">
        <f t="shared" si="435"/>
        <v/>
      </c>
      <c r="CT481" s="421" t="str">
        <f t="shared" si="436"/>
        <v/>
      </c>
      <c r="CU481" s="421" t="str">
        <f t="shared" si="437"/>
        <v/>
      </c>
      <c r="CV481" s="421" t="str">
        <f t="shared" si="438"/>
        <v/>
      </c>
      <c r="CW481" s="429" t="str">
        <f t="shared" si="439"/>
        <v/>
      </c>
      <c r="CX481" s="449"/>
      <c r="CY481" s="417"/>
      <c r="CZ481" s="419"/>
      <c r="DA481" s="432"/>
      <c r="DB481" s="417"/>
      <c r="DC481" s="419"/>
      <c r="DD481" s="430" t="str">
        <f t="shared" si="440"/>
        <v/>
      </c>
      <c r="DE481" s="431" t="str">
        <f t="shared" si="441"/>
        <v/>
      </c>
      <c r="DF481" s="428" t="str">
        <f t="shared" si="442"/>
        <v/>
      </c>
      <c r="DG481" s="450"/>
      <c r="DH481" s="417"/>
      <c r="DI481" s="419"/>
      <c r="DJ481" s="432"/>
      <c r="DK481" s="417"/>
      <c r="DL481" s="419"/>
      <c r="DM481" s="432"/>
      <c r="DN481" s="417"/>
      <c r="DO481" s="419"/>
      <c r="DP481" s="430" t="str">
        <f t="shared" si="446"/>
        <v/>
      </c>
      <c r="DQ481" s="431" t="str">
        <f t="shared" si="447"/>
        <v/>
      </c>
      <c r="DR481" s="428" t="str">
        <f t="shared" si="448"/>
        <v/>
      </c>
      <c r="DS481" s="432"/>
      <c r="DT481" s="417"/>
      <c r="DU481" s="197"/>
      <c r="DV481" s="402"/>
      <c r="DW481" s="669" t="b">
        <f t="shared" si="401"/>
        <v>0</v>
      </c>
      <c r="DX481" s="663" t="b">
        <f t="shared" si="402"/>
        <v>0</v>
      </c>
      <c r="DY481" s="666" t="b">
        <f t="shared" si="403"/>
        <v>1</v>
      </c>
      <c r="DZ481" s="663" t="b">
        <f t="shared" si="404"/>
        <v>0</v>
      </c>
      <c r="EA481" s="663" t="b">
        <f t="shared" si="405"/>
        <v>0</v>
      </c>
      <c r="EB481" s="666" t="b">
        <f t="shared" si="406"/>
        <v>1</v>
      </c>
      <c r="EC481" s="663" t="b">
        <f t="shared" si="407"/>
        <v>0</v>
      </c>
      <c r="ED481" s="663" t="b">
        <f t="shared" si="449"/>
        <v>0</v>
      </c>
      <c r="EE481" s="666" t="b">
        <f t="shared" si="408"/>
        <v>1</v>
      </c>
      <c r="EF481" s="665" t="b">
        <f t="shared" si="409"/>
        <v>0</v>
      </c>
      <c r="EG481" s="663" t="b">
        <f t="shared" si="410"/>
        <v>0</v>
      </c>
      <c r="EH481" s="666" t="b">
        <f t="shared" si="411"/>
        <v>1</v>
      </c>
      <c r="EI481" s="663" t="b">
        <f t="shared" si="412"/>
        <v>0</v>
      </c>
      <c r="EJ481" s="663" t="b">
        <f t="shared" si="413"/>
        <v>0</v>
      </c>
      <c r="EK481" s="666" t="b">
        <f t="shared" si="414"/>
        <v>1</v>
      </c>
      <c r="EL481" s="663" t="b">
        <f t="shared" si="415"/>
        <v>0</v>
      </c>
      <c r="EM481" s="663" t="b">
        <f t="shared" si="450"/>
        <v>0</v>
      </c>
      <c r="EN481" s="666" t="b">
        <f t="shared" si="416"/>
        <v>1</v>
      </c>
      <c r="EO481" s="401"/>
    </row>
    <row r="482" spans="1:145">
      <c r="A482" s="521" t="s">
        <v>734</v>
      </c>
      <c r="B482" s="522" t="s">
        <v>219</v>
      </c>
      <c r="C482" s="523">
        <v>220279</v>
      </c>
      <c r="D482" s="524">
        <v>13</v>
      </c>
      <c r="E482" s="414"/>
      <c r="F482" s="416"/>
      <c r="G482" s="416"/>
      <c r="H482" s="416"/>
      <c r="I482" s="417"/>
      <c r="J482" s="417"/>
      <c r="K482" s="419"/>
      <c r="L482" s="414"/>
      <c r="M482" s="416"/>
      <c r="N482" s="416"/>
      <c r="O482" s="448"/>
      <c r="P482" s="448"/>
      <c r="Q482" s="416"/>
      <c r="R482" s="416"/>
      <c r="S482" s="416"/>
      <c r="T482" s="416"/>
      <c r="U482" s="416"/>
      <c r="V482" s="417"/>
      <c r="W482" s="419"/>
      <c r="X482" s="414"/>
      <c r="Y482" s="416"/>
      <c r="Z482" s="416"/>
      <c r="AA482" s="448"/>
      <c r="AB482" s="448"/>
      <c r="AC482" s="416"/>
      <c r="AD482" s="416"/>
      <c r="AE482" s="416"/>
      <c r="AF482" s="416"/>
      <c r="AG482" s="416"/>
      <c r="AH482" s="417"/>
      <c r="AI482" s="419"/>
      <c r="AJ482" s="420" t="str">
        <f t="shared" si="419"/>
        <v xml:space="preserve"> </v>
      </c>
      <c r="AK482" s="421" t="str">
        <f t="shared" si="420"/>
        <v xml:space="preserve"> </v>
      </c>
      <c r="AL482" s="421" t="str">
        <f t="shared" si="421"/>
        <v xml:space="preserve"> </v>
      </c>
      <c r="AM482" s="421" t="str">
        <f t="shared" si="422"/>
        <v xml:space="preserve"> </v>
      </c>
      <c r="AN482" s="421" t="str">
        <f t="shared" si="423"/>
        <v xml:space="preserve"> </v>
      </c>
      <c r="AO482" s="421" t="str">
        <f t="shared" si="424"/>
        <v xml:space="preserve"> </v>
      </c>
      <c r="AP482" s="421" t="str">
        <f t="shared" si="425"/>
        <v xml:space="preserve"> </v>
      </c>
      <c r="AQ482" s="421" t="str">
        <f t="shared" si="426"/>
        <v xml:space="preserve"> </v>
      </c>
      <c r="AR482" s="421" t="str">
        <f t="shared" si="427"/>
        <v xml:space="preserve"> </v>
      </c>
      <c r="AS482" s="421" t="str">
        <f t="shared" si="428"/>
        <v xml:space="preserve"> </v>
      </c>
      <c r="AT482" s="421" t="str">
        <f t="shared" si="429"/>
        <v xml:space="preserve"> </v>
      </c>
      <c r="AU482" s="422" t="str">
        <f t="shared" si="430"/>
        <v xml:space="preserve"> </v>
      </c>
      <c r="AV482" s="423"/>
      <c r="AW482" s="417"/>
      <c r="AX482" s="419"/>
      <c r="AY482" s="414"/>
      <c r="AZ482" s="417"/>
      <c r="BA482" s="419"/>
      <c r="BB482" s="420" t="str">
        <f t="shared" si="431"/>
        <v xml:space="preserve"> </v>
      </c>
      <c r="BC482" s="421" t="str">
        <f t="shared" si="432"/>
        <v xml:space="preserve"> </v>
      </c>
      <c r="BD482" s="422" t="str">
        <f t="shared" si="433"/>
        <v xml:space="preserve"> </v>
      </c>
      <c r="BE482" s="176"/>
      <c r="BF482" s="417"/>
      <c r="BG482" s="419"/>
      <c r="BH482" s="178"/>
      <c r="BI482" s="417"/>
      <c r="BJ482" s="419"/>
      <c r="BK482" s="178"/>
      <c r="BL482" s="417"/>
      <c r="BM482" s="419"/>
      <c r="BN482" s="426" t="str">
        <f t="shared" si="443"/>
        <v/>
      </c>
      <c r="BO482" s="427" t="str">
        <f t="shared" si="444"/>
        <v/>
      </c>
      <c r="BP482" s="428" t="str">
        <f t="shared" si="445"/>
        <v/>
      </c>
      <c r="BQ482" s="178"/>
      <c r="BR482" s="417"/>
      <c r="BS482" s="419"/>
      <c r="BT482" s="198"/>
      <c r="BU482" s="177"/>
      <c r="BV482" s="177"/>
      <c r="BW482" s="417"/>
      <c r="BX482" s="417"/>
      <c r="BY482" s="419"/>
      <c r="BZ482" s="178"/>
      <c r="CA482" s="177"/>
      <c r="CB482" s="177"/>
      <c r="CC482" s="177"/>
      <c r="CD482" s="177"/>
      <c r="CE482" s="177"/>
      <c r="CF482" s="417"/>
      <c r="CG482" s="419"/>
      <c r="CH482" s="178"/>
      <c r="CI482" s="177"/>
      <c r="CJ482" s="177"/>
      <c r="CK482" s="177"/>
      <c r="CL482" s="177"/>
      <c r="CM482" s="177"/>
      <c r="CN482" s="417"/>
      <c r="CO482" s="419"/>
      <c r="CP482" s="420"/>
      <c r="CQ482" s="421"/>
      <c r="CR482" s="421" t="str">
        <f t="shared" si="434"/>
        <v/>
      </c>
      <c r="CS482" s="421" t="str">
        <f t="shared" si="435"/>
        <v/>
      </c>
      <c r="CT482" s="421" t="str">
        <f t="shared" si="436"/>
        <v/>
      </c>
      <c r="CU482" s="421" t="str">
        <f t="shared" si="437"/>
        <v/>
      </c>
      <c r="CV482" s="421" t="str">
        <f t="shared" si="438"/>
        <v/>
      </c>
      <c r="CW482" s="429" t="str">
        <f t="shared" si="439"/>
        <v/>
      </c>
      <c r="CX482" s="449"/>
      <c r="CY482" s="417"/>
      <c r="CZ482" s="419"/>
      <c r="DA482" s="432"/>
      <c r="DB482" s="417"/>
      <c r="DC482" s="419"/>
      <c r="DD482" s="430" t="str">
        <f t="shared" si="440"/>
        <v/>
      </c>
      <c r="DE482" s="431" t="str">
        <f t="shared" si="441"/>
        <v/>
      </c>
      <c r="DF482" s="428" t="str">
        <f t="shared" si="442"/>
        <v/>
      </c>
      <c r="DG482" s="450"/>
      <c r="DH482" s="417"/>
      <c r="DI482" s="419"/>
      <c r="DJ482" s="432"/>
      <c r="DK482" s="417"/>
      <c r="DL482" s="419"/>
      <c r="DM482" s="432"/>
      <c r="DN482" s="417"/>
      <c r="DO482" s="419"/>
      <c r="DP482" s="430" t="str">
        <f t="shared" si="446"/>
        <v/>
      </c>
      <c r="DQ482" s="431" t="str">
        <f t="shared" si="447"/>
        <v/>
      </c>
      <c r="DR482" s="428" t="str">
        <f t="shared" si="448"/>
        <v/>
      </c>
      <c r="DS482" s="432"/>
      <c r="DT482" s="417"/>
      <c r="DU482" s="197"/>
      <c r="DV482" s="402"/>
      <c r="DW482" s="669" t="b">
        <f t="shared" si="401"/>
        <v>0</v>
      </c>
      <c r="DX482" s="663" t="b">
        <f t="shared" si="402"/>
        <v>0</v>
      </c>
      <c r="DY482" s="666" t="b">
        <f t="shared" si="403"/>
        <v>1</v>
      </c>
      <c r="DZ482" s="663" t="b">
        <f t="shared" si="404"/>
        <v>0</v>
      </c>
      <c r="EA482" s="663" t="b">
        <f t="shared" si="405"/>
        <v>0</v>
      </c>
      <c r="EB482" s="666" t="b">
        <f t="shared" si="406"/>
        <v>1</v>
      </c>
      <c r="EC482" s="663" t="b">
        <f t="shared" si="407"/>
        <v>0</v>
      </c>
      <c r="ED482" s="663" t="b">
        <f t="shared" si="449"/>
        <v>0</v>
      </c>
      <c r="EE482" s="666" t="b">
        <f t="shared" si="408"/>
        <v>1</v>
      </c>
      <c r="EF482" s="665" t="b">
        <f t="shared" si="409"/>
        <v>0</v>
      </c>
      <c r="EG482" s="663" t="b">
        <f t="shared" si="410"/>
        <v>0</v>
      </c>
      <c r="EH482" s="666" t="b">
        <f t="shared" si="411"/>
        <v>1</v>
      </c>
      <c r="EI482" s="663" t="b">
        <f t="shared" si="412"/>
        <v>0</v>
      </c>
      <c r="EJ482" s="663" t="b">
        <f t="shared" si="413"/>
        <v>0</v>
      </c>
      <c r="EK482" s="666" t="b">
        <f t="shared" si="414"/>
        <v>1</v>
      </c>
      <c r="EL482" s="663" t="b">
        <f t="shared" si="415"/>
        <v>0</v>
      </c>
      <c r="EM482" s="663" t="b">
        <f t="shared" si="450"/>
        <v>0</v>
      </c>
      <c r="EN482" s="666" t="b">
        <f t="shared" si="416"/>
        <v>1</v>
      </c>
      <c r="EO482" s="401"/>
    </row>
    <row r="483" spans="1:145">
      <c r="A483" s="521" t="s">
        <v>734</v>
      </c>
      <c r="B483" s="522" t="s">
        <v>124</v>
      </c>
      <c r="C483" s="523">
        <v>220321</v>
      </c>
      <c r="D483" s="524">
        <v>13</v>
      </c>
      <c r="E483" s="414"/>
      <c r="F483" s="416"/>
      <c r="G483" s="416"/>
      <c r="H483" s="416"/>
      <c r="I483" s="417"/>
      <c r="J483" s="417"/>
      <c r="K483" s="419"/>
      <c r="L483" s="414"/>
      <c r="M483" s="416"/>
      <c r="N483" s="416"/>
      <c r="O483" s="448"/>
      <c r="P483" s="448"/>
      <c r="Q483" s="416"/>
      <c r="R483" s="416"/>
      <c r="S483" s="416"/>
      <c r="T483" s="416"/>
      <c r="U483" s="416"/>
      <c r="V483" s="417"/>
      <c r="W483" s="419"/>
      <c r="X483" s="414"/>
      <c r="Y483" s="416"/>
      <c r="Z483" s="416"/>
      <c r="AA483" s="448"/>
      <c r="AB483" s="448"/>
      <c r="AC483" s="416"/>
      <c r="AD483" s="416"/>
      <c r="AE483" s="416"/>
      <c r="AF483" s="416"/>
      <c r="AG483" s="416"/>
      <c r="AH483" s="417"/>
      <c r="AI483" s="419"/>
      <c r="AJ483" s="420" t="str">
        <f t="shared" si="419"/>
        <v xml:space="preserve"> </v>
      </c>
      <c r="AK483" s="421" t="str">
        <f t="shared" si="420"/>
        <v xml:space="preserve"> </v>
      </c>
      <c r="AL483" s="421" t="str">
        <f t="shared" si="421"/>
        <v xml:space="preserve"> </v>
      </c>
      <c r="AM483" s="421" t="str">
        <f t="shared" si="422"/>
        <v xml:space="preserve"> </v>
      </c>
      <c r="AN483" s="421" t="str">
        <f t="shared" si="423"/>
        <v xml:space="preserve"> </v>
      </c>
      <c r="AO483" s="421" t="str">
        <f t="shared" si="424"/>
        <v xml:space="preserve"> </v>
      </c>
      <c r="AP483" s="421" t="str">
        <f t="shared" si="425"/>
        <v xml:space="preserve"> </v>
      </c>
      <c r="AQ483" s="421" t="str">
        <f t="shared" si="426"/>
        <v xml:space="preserve"> </v>
      </c>
      <c r="AR483" s="421" t="str">
        <f t="shared" si="427"/>
        <v xml:space="preserve"> </v>
      </c>
      <c r="AS483" s="421" t="str">
        <f t="shared" si="428"/>
        <v xml:space="preserve"> </v>
      </c>
      <c r="AT483" s="421" t="str">
        <f t="shared" si="429"/>
        <v xml:space="preserve"> </v>
      </c>
      <c r="AU483" s="422" t="str">
        <f t="shared" si="430"/>
        <v xml:space="preserve"> </v>
      </c>
      <c r="AV483" s="423"/>
      <c r="AW483" s="417"/>
      <c r="AX483" s="419"/>
      <c r="AY483" s="414"/>
      <c r="AZ483" s="417"/>
      <c r="BA483" s="419"/>
      <c r="BB483" s="420" t="str">
        <f t="shared" si="431"/>
        <v xml:space="preserve"> </v>
      </c>
      <c r="BC483" s="421" t="str">
        <f t="shared" si="432"/>
        <v xml:space="preserve"> </v>
      </c>
      <c r="BD483" s="422" t="str">
        <f t="shared" si="433"/>
        <v xml:space="preserve"> </v>
      </c>
      <c r="BE483" s="176"/>
      <c r="BF483" s="417"/>
      <c r="BG483" s="419"/>
      <c r="BH483" s="178"/>
      <c r="BI483" s="417"/>
      <c r="BJ483" s="419"/>
      <c r="BK483" s="178"/>
      <c r="BL483" s="417"/>
      <c r="BM483" s="419"/>
      <c r="BN483" s="426" t="str">
        <f t="shared" si="443"/>
        <v/>
      </c>
      <c r="BO483" s="427" t="str">
        <f t="shared" si="444"/>
        <v/>
      </c>
      <c r="BP483" s="428" t="str">
        <f t="shared" si="445"/>
        <v/>
      </c>
      <c r="BQ483" s="178"/>
      <c r="BR483" s="417"/>
      <c r="BS483" s="419"/>
      <c r="BT483" s="198"/>
      <c r="BU483" s="177"/>
      <c r="BV483" s="177"/>
      <c r="BW483" s="417"/>
      <c r="BX483" s="417"/>
      <c r="BY483" s="419"/>
      <c r="BZ483" s="178"/>
      <c r="CA483" s="177"/>
      <c r="CB483" s="177"/>
      <c r="CC483" s="177"/>
      <c r="CD483" s="177"/>
      <c r="CE483" s="177"/>
      <c r="CF483" s="417"/>
      <c r="CG483" s="419"/>
      <c r="CH483" s="178"/>
      <c r="CI483" s="177"/>
      <c r="CJ483" s="177"/>
      <c r="CK483" s="177"/>
      <c r="CL483" s="177"/>
      <c r="CM483" s="177"/>
      <c r="CN483" s="417"/>
      <c r="CO483" s="419"/>
      <c r="CP483" s="420"/>
      <c r="CQ483" s="421"/>
      <c r="CR483" s="421" t="str">
        <f t="shared" si="434"/>
        <v/>
      </c>
      <c r="CS483" s="421" t="str">
        <f t="shared" si="435"/>
        <v/>
      </c>
      <c r="CT483" s="421" t="str">
        <f t="shared" si="436"/>
        <v/>
      </c>
      <c r="CU483" s="421" t="str">
        <f t="shared" si="437"/>
        <v/>
      </c>
      <c r="CV483" s="421" t="str">
        <f t="shared" si="438"/>
        <v/>
      </c>
      <c r="CW483" s="429" t="str">
        <f t="shared" si="439"/>
        <v/>
      </c>
      <c r="CX483" s="449"/>
      <c r="CY483" s="417"/>
      <c r="CZ483" s="419"/>
      <c r="DA483" s="432"/>
      <c r="DB483" s="417"/>
      <c r="DC483" s="419"/>
      <c r="DD483" s="430" t="str">
        <f t="shared" si="440"/>
        <v/>
      </c>
      <c r="DE483" s="431" t="str">
        <f t="shared" si="441"/>
        <v/>
      </c>
      <c r="DF483" s="428" t="str">
        <f t="shared" si="442"/>
        <v/>
      </c>
      <c r="DG483" s="450"/>
      <c r="DH483" s="417"/>
      <c r="DI483" s="419"/>
      <c r="DJ483" s="432"/>
      <c r="DK483" s="417"/>
      <c r="DL483" s="419"/>
      <c r="DM483" s="432"/>
      <c r="DN483" s="417"/>
      <c r="DO483" s="419"/>
      <c r="DP483" s="430" t="str">
        <f t="shared" si="446"/>
        <v/>
      </c>
      <c r="DQ483" s="431" t="str">
        <f t="shared" si="447"/>
        <v/>
      </c>
      <c r="DR483" s="428" t="str">
        <f t="shared" si="448"/>
        <v/>
      </c>
      <c r="DS483" s="432"/>
      <c r="DT483" s="417"/>
      <c r="DU483" s="197"/>
      <c r="DV483" s="402"/>
      <c r="DW483" s="669" t="b">
        <f t="shared" si="401"/>
        <v>0</v>
      </c>
      <c r="DX483" s="663" t="b">
        <f t="shared" si="402"/>
        <v>0</v>
      </c>
      <c r="DY483" s="666" t="b">
        <f t="shared" si="403"/>
        <v>1</v>
      </c>
      <c r="DZ483" s="663" t="b">
        <f t="shared" si="404"/>
        <v>0</v>
      </c>
      <c r="EA483" s="663" t="b">
        <f t="shared" si="405"/>
        <v>0</v>
      </c>
      <c r="EB483" s="666" t="b">
        <f t="shared" si="406"/>
        <v>1</v>
      </c>
      <c r="EC483" s="663" t="b">
        <f t="shared" si="407"/>
        <v>0</v>
      </c>
      <c r="ED483" s="663" t="b">
        <f t="shared" si="449"/>
        <v>0</v>
      </c>
      <c r="EE483" s="666" t="b">
        <f t="shared" si="408"/>
        <v>1</v>
      </c>
      <c r="EF483" s="665" t="b">
        <f t="shared" si="409"/>
        <v>0</v>
      </c>
      <c r="EG483" s="663" t="b">
        <f t="shared" si="410"/>
        <v>0</v>
      </c>
      <c r="EH483" s="666" t="b">
        <f t="shared" si="411"/>
        <v>1</v>
      </c>
      <c r="EI483" s="663" t="b">
        <f t="shared" si="412"/>
        <v>0</v>
      </c>
      <c r="EJ483" s="663" t="b">
        <f t="shared" si="413"/>
        <v>0</v>
      </c>
      <c r="EK483" s="666" t="b">
        <f t="shared" si="414"/>
        <v>1</v>
      </c>
      <c r="EL483" s="663" t="b">
        <f t="shared" si="415"/>
        <v>0</v>
      </c>
      <c r="EM483" s="663" t="b">
        <f t="shared" si="450"/>
        <v>0</v>
      </c>
      <c r="EN483" s="666" t="b">
        <f t="shared" si="416"/>
        <v>1</v>
      </c>
      <c r="EO483" s="401"/>
    </row>
    <row r="484" spans="1:145">
      <c r="A484" s="521" t="s">
        <v>734</v>
      </c>
      <c r="B484" s="522" t="s">
        <v>220</v>
      </c>
      <c r="C484" s="523">
        <v>220394</v>
      </c>
      <c r="D484" s="524">
        <v>13</v>
      </c>
      <c r="E484" s="414"/>
      <c r="F484" s="416"/>
      <c r="G484" s="416"/>
      <c r="H484" s="416"/>
      <c r="I484" s="417"/>
      <c r="J484" s="417"/>
      <c r="K484" s="419"/>
      <c r="L484" s="414"/>
      <c r="M484" s="416"/>
      <c r="N484" s="416"/>
      <c r="O484" s="448"/>
      <c r="P484" s="448"/>
      <c r="Q484" s="416"/>
      <c r="R484" s="416"/>
      <c r="S484" s="416"/>
      <c r="T484" s="416"/>
      <c r="U484" s="416"/>
      <c r="V484" s="417"/>
      <c r="W484" s="419"/>
      <c r="X484" s="414"/>
      <c r="Y484" s="416"/>
      <c r="Z484" s="416"/>
      <c r="AA484" s="448"/>
      <c r="AB484" s="448"/>
      <c r="AC484" s="416"/>
      <c r="AD484" s="416"/>
      <c r="AE484" s="416"/>
      <c r="AF484" s="416"/>
      <c r="AG484" s="416"/>
      <c r="AH484" s="417"/>
      <c r="AI484" s="419"/>
      <c r="AJ484" s="420" t="str">
        <f t="shared" si="419"/>
        <v xml:space="preserve"> </v>
      </c>
      <c r="AK484" s="421" t="str">
        <f t="shared" si="420"/>
        <v xml:space="preserve"> </v>
      </c>
      <c r="AL484" s="421" t="str">
        <f t="shared" si="421"/>
        <v xml:space="preserve"> </v>
      </c>
      <c r="AM484" s="421" t="str">
        <f t="shared" si="422"/>
        <v xml:space="preserve"> </v>
      </c>
      <c r="AN484" s="421" t="str">
        <f t="shared" si="423"/>
        <v xml:space="preserve"> </v>
      </c>
      <c r="AO484" s="421" t="str">
        <f t="shared" si="424"/>
        <v xml:space="preserve"> </v>
      </c>
      <c r="AP484" s="421" t="str">
        <f t="shared" si="425"/>
        <v xml:space="preserve"> </v>
      </c>
      <c r="AQ484" s="421" t="str">
        <f t="shared" si="426"/>
        <v xml:space="preserve"> </v>
      </c>
      <c r="AR484" s="421" t="str">
        <f t="shared" si="427"/>
        <v xml:space="preserve"> </v>
      </c>
      <c r="AS484" s="421" t="str">
        <f t="shared" si="428"/>
        <v xml:space="preserve"> </v>
      </c>
      <c r="AT484" s="421" t="str">
        <f t="shared" si="429"/>
        <v xml:space="preserve"> </v>
      </c>
      <c r="AU484" s="422" t="str">
        <f t="shared" si="430"/>
        <v xml:space="preserve"> </v>
      </c>
      <c r="AV484" s="423"/>
      <c r="AW484" s="417"/>
      <c r="AX484" s="419"/>
      <c r="AY484" s="414"/>
      <c r="AZ484" s="417"/>
      <c r="BA484" s="419"/>
      <c r="BB484" s="420" t="str">
        <f t="shared" si="431"/>
        <v xml:space="preserve"> </v>
      </c>
      <c r="BC484" s="421" t="str">
        <f t="shared" si="432"/>
        <v xml:space="preserve"> </v>
      </c>
      <c r="BD484" s="422" t="str">
        <f t="shared" si="433"/>
        <v xml:space="preserve"> </v>
      </c>
      <c r="BE484" s="176"/>
      <c r="BF484" s="417"/>
      <c r="BG484" s="419"/>
      <c r="BH484" s="178"/>
      <c r="BI484" s="417"/>
      <c r="BJ484" s="419"/>
      <c r="BK484" s="178"/>
      <c r="BL484" s="417"/>
      <c r="BM484" s="419"/>
      <c r="BN484" s="426" t="str">
        <f t="shared" si="443"/>
        <v/>
      </c>
      <c r="BO484" s="427" t="str">
        <f t="shared" si="444"/>
        <v/>
      </c>
      <c r="BP484" s="428" t="str">
        <f t="shared" si="445"/>
        <v/>
      </c>
      <c r="BQ484" s="178"/>
      <c r="BR484" s="417"/>
      <c r="BS484" s="419"/>
      <c r="BT484" s="198"/>
      <c r="BU484" s="177"/>
      <c r="BV484" s="177"/>
      <c r="BW484" s="417"/>
      <c r="BX484" s="417"/>
      <c r="BY484" s="419"/>
      <c r="BZ484" s="178"/>
      <c r="CA484" s="177"/>
      <c r="CB484" s="177"/>
      <c r="CC484" s="177"/>
      <c r="CD484" s="177"/>
      <c r="CE484" s="177"/>
      <c r="CF484" s="417"/>
      <c r="CG484" s="419"/>
      <c r="CH484" s="178"/>
      <c r="CI484" s="177"/>
      <c r="CJ484" s="177"/>
      <c r="CK484" s="177"/>
      <c r="CL484" s="177"/>
      <c r="CM484" s="177"/>
      <c r="CN484" s="417"/>
      <c r="CO484" s="419"/>
      <c r="CP484" s="420"/>
      <c r="CQ484" s="421"/>
      <c r="CR484" s="421" t="str">
        <f t="shared" si="434"/>
        <v/>
      </c>
      <c r="CS484" s="421" t="str">
        <f t="shared" si="435"/>
        <v/>
      </c>
      <c r="CT484" s="421" t="str">
        <f t="shared" si="436"/>
        <v/>
      </c>
      <c r="CU484" s="421" t="str">
        <f t="shared" si="437"/>
        <v/>
      </c>
      <c r="CV484" s="421" t="str">
        <f t="shared" si="438"/>
        <v/>
      </c>
      <c r="CW484" s="429" t="str">
        <f t="shared" si="439"/>
        <v/>
      </c>
      <c r="CX484" s="449"/>
      <c r="CY484" s="417"/>
      <c r="CZ484" s="419"/>
      <c r="DA484" s="432"/>
      <c r="DB484" s="417"/>
      <c r="DC484" s="419"/>
      <c r="DD484" s="430" t="str">
        <f t="shared" si="440"/>
        <v/>
      </c>
      <c r="DE484" s="431" t="str">
        <f t="shared" si="441"/>
        <v/>
      </c>
      <c r="DF484" s="428" t="str">
        <f t="shared" si="442"/>
        <v/>
      </c>
      <c r="DG484" s="450"/>
      <c r="DH484" s="417"/>
      <c r="DI484" s="419"/>
      <c r="DJ484" s="432"/>
      <c r="DK484" s="417"/>
      <c r="DL484" s="419"/>
      <c r="DM484" s="432"/>
      <c r="DN484" s="417"/>
      <c r="DO484" s="419"/>
      <c r="DP484" s="430" t="str">
        <f t="shared" si="446"/>
        <v/>
      </c>
      <c r="DQ484" s="431" t="str">
        <f t="shared" si="447"/>
        <v/>
      </c>
      <c r="DR484" s="428" t="str">
        <f t="shared" si="448"/>
        <v/>
      </c>
      <c r="DS484" s="432"/>
      <c r="DT484" s="417"/>
      <c r="DU484" s="197"/>
      <c r="DV484" s="402"/>
      <c r="DW484" s="669" t="b">
        <f t="shared" ref="DW484:DW547" si="453">W484&gt;0</f>
        <v>0</v>
      </c>
      <c r="DX484" s="663" t="b">
        <f t="shared" ref="DX484:DX547" si="454">AX484&gt;0</f>
        <v>0</v>
      </c>
      <c r="DY484" s="666" t="b">
        <f t="shared" ref="DY484:DY547" si="455">DW484=DX484</f>
        <v>1</v>
      </c>
      <c r="DZ484" s="663" t="b">
        <f t="shared" ref="DZ484:DZ547" si="456">R484&gt;0</f>
        <v>0</v>
      </c>
      <c r="EA484" s="663" t="b">
        <f t="shared" ref="EA484:EA547" si="457">BG484&gt;0</f>
        <v>0</v>
      </c>
      <c r="EB484" s="666" t="b">
        <f t="shared" ref="EB484:EB547" si="458">DZ484=EA484</f>
        <v>1</v>
      </c>
      <c r="EC484" s="663" t="b">
        <f t="shared" ref="EC484:EC547" si="459">N484&gt;0</f>
        <v>0</v>
      </c>
      <c r="ED484" s="663" t="b">
        <f t="shared" si="449"/>
        <v>0</v>
      </c>
      <c r="EE484" s="666" t="b">
        <f t="shared" ref="EE484:EE547" si="460">EC484=ED484</f>
        <v>1</v>
      </c>
      <c r="EF484" s="665" t="b">
        <f t="shared" ref="EF484:EF547" si="461">CG484&gt;0</f>
        <v>0</v>
      </c>
      <c r="EG484" s="663" t="b">
        <f t="shared" ref="EG484:EG547" si="462">CZ484&gt;0</f>
        <v>0</v>
      </c>
      <c r="EH484" s="666" t="b">
        <f t="shared" ref="EH484:EH547" si="463">EF484=EG484</f>
        <v>1</v>
      </c>
      <c r="EI484" s="663" t="b">
        <f t="shared" ref="EI484:EI547" si="464">CE484&gt;0</f>
        <v>0</v>
      </c>
      <c r="EJ484" s="663" t="b">
        <f t="shared" ref="EJ484:EJ547" si="465">DI484&gt;0</f>
        <v>0</v>
      </c>
      <c r="EK484" s="666" t="b">
        <f t="shared" ref="EK484:EK547" si="466">EI484=EJ484</f>
        <v>1</v>
      </c>
      <c r="EL484" s="663" t="b">
        <f t="shared" ref="EL484:EL547" si="467">CB484&gt;0</f>
        <v>0</v>
      </c>
      <c r="EM484" s="663" t="b">
        <f t="shared" si="450"/>
        <v>0</v>
      </c>
      <c r="EN484" s="666" t="b">
        <f t="shared" ref="EN484:EN547" si="468">EL484=EM484</f>
        <v>1</v>
      </c>
      <c r="EO484" s="401"/>
    </row>
    <row r="485" spans="1:145">
      <c r="A485" s="521" t="s">
        <v>734</v>
      </c>
      <c r="B485" s="522" t="s">
        <v>221</v>
      </c>
      <c r="C485" s="523">
        <v>221616</v>
      </c>
      <c r="D485" s="524">
        <v>13</v>
      </c>
      <c r="E485" s="414"/>
      <c r="F485" s="416"/>
      <c r="G485" s="416"/>
      <c r="H485" s="416"/>
      <c r="I485" s="417"/>
      <c r="J485" s="417"/>
      <c r="K485" s="419"/>
      <c r="L485" s="414"/>
      <c r="M485" s="416"/>
      <c r="N485" s="416"/>
      <c r="O485" s="448"/>
      <c r="P485" s="448"/>
      <c r="Q485" s="416"/>
      <c r="R485" s="416"/>
      <c r="S485" s="416"/>
      <c r="T485" s="416"/>
      <c r="U485" s="416"/>
      <c r="V485" s="417"/>
      <c r="W485" s="419"/>
      <c r="X485" s="414"/>
      <c r="Y485" s="416"/>
      <c r="Z485" s="416"/>
      <c r="AA485" s="448"/>
      <c r="AB485" s="448"/>
      <c r="AC485" s="416"/>
      <c r="AD485" s="416"/>
      <c r="AE485" s="416"/>
      <c r="AF485" s="416"/>
      <c r="AG485" s="416"/>
      <c r="AH485" s="417"/>
      <c r="AI485" s="419"/>
      <c r="AJ485" s="420" t="str">
        <f t="shared" si="419"/>
        <v xml:space="preserve"> </v>
      </c>
      <c r="AK485" s="421" t="str">
        <f t="shared" si="420"/>
        <v xml:space="preserve"> </v>
      </c>
      <c r="AL485" s="421" t="str">
        <f t="shared" si="421"/>
        <v xml:space="preserve"> </v>
      </c>
      <c r="AM485" s="421" t="str">
        <f t="shared" si="422"/>
        <v xml:space="preserve"> </v>
      </c>
      <c r="AN485" s="421" t="str">
        <f t="shared" si="423"/>
        <v xml:space="preserve"> </v>
      </c>
      <c r="AO485" s="421" t="str">
        <f t="shared" si="424"/>
        <v xml:space="preserve"> </v>
      </c>
      <c r="AP485" s="421" t="str">
        <f t="shared" si="425"/>
        <v xml:space="preserve"> </v>
      </c>
      <c r="AQ485" s="421" t="str">
        <f t="shared" si="426"/>
        <v xml:space="preserve"> </v>
      </c>
      <c r="AR485" s="421" t="str">
        <f t="shared" si="427"/>
        <v xml:space="preserve"> </v>
      </c>
      <c r="AS485" s="421" t="str">
        <f t="shared" si="428"/>
        <v xml:space="preserve"> </v>
      </c>
      <c r="AT485" s="421" t="str">
        <f t="shared" si="429"/>
        <v xml:space="preserve"> </v>
      </c>
      <c r="AU485" s="422" t="str">
        <f t="shared" si="430"/>
        <v xml:space="preserve"> </v>
      </c>
      <c r="AV485" s="423"/>
      <c r="AW485" s="417"/>
      <c r="AX485" s="419"/>
      <c r="AY485" s="414"/>
      <c r="AZ485" s="417"/>
      <c r="BA485" s="419"/>
      <c r="BB485" s="420" t="str">
        <f t="shared" si="431"/>
        <v xml:space="preserve"> </v>
      </c>
      <c r="BC485" s="421" t="str">
        <f t="shared" si="432"/>
        <v xml:space="preserve"> </v>
      </c>
      <c r="BD485" s="422" t="str">
        <f t="shared" si="433"/>
        <v xml:space="preserve"> </v>
      </c>
      <c r="BE485" s="176"/>
      <c r="BF485" s="417"/>
      <c r="BG485" s="419"/>
      <c r="BH485" s="178"/>
      <c r="BI485" s="417"/>
      <c r="BJ485" s="419"/>
      <c r="BK485" s="178"/>
      <c r="BL485" s="417"/>
      <c r="BM485" s="419"/>
      <c r="BN485" s="426" t="str">
        <f t="shared" si="443"/>
        <v/>
      </c>
      <c r="BO485" s="427" t="str">
        <f t="shared" si="444"/>
        <v/>
      </c>
      <c r="BP485" s="428" t="str">
        <f t="shared" si="445"/>
        <v/>
      </c>
      <c r="BQ485" s="178"/>
      <c r="BR485" s="417"/>
      <c r="BS485" s="419"/>
      <c r="BT485" s="198"/>
      <c r="BU485" s="177"/>
      <c r="BV485" s="177"/>
      <c r="BW485" s="417"/>
      <c r="BX485" s="417"/>
      <c r="BY485" s="419"/>
      <c r="BZ485" s="178"/>
      <c r="CA485" s="177"/>
      <c r="CB485" s="177"/>
      <c r="CC485" s="177"/>
      <c r="CD485" s="177"/>
      <c r="CE485" s="177"/>
      <c r="CF485" s="417"/>
      <c r="CG485" s="419"/>
      <c r="CH485" s="178"/>
      <c r="CI485" s="177"/>
      <c r="CJ485" s="177"/>
      <c r="CK485" s="177"/>
      <c r="CL485" s="177"/>
      <c r="CM485" s="177"/>
      <c r="CN485" s="417"/>
      <c r="CO485" s="419"/>
      <c r="CP485" s="420"/>
      <c r="CQ485" s="421"/>
      <c r="CR485" s="421" t="str">
        <f t="shared" si="434"/>
        <v/>
      </c>
      <c r="CS485" s="421" t="str">
        <f t="shared" si="435"/>
        <v/>
      </c>
      <c r="CT485" s="421" t="str">
        <f t="shared" si="436"/>
        <v/>
      </c>
      <c r="CU485" s="421" t="str">
        <f t="shared" si="437"/>
        <v/>
      </c>
      <c r="CV485" s="421" t="str">
        <f t="shared" si="438"/>
        <v/>
      </c>
      <c r="CW485" s="429" t="str">
        <f t="shared" si="439"/>
        <v/>
      </c>
      <c r="CX485" s="449"/>
      <c r="CY485" s="417"/>
      <c r="CZ485" s="419"/>
      <c r="DA485" s="432"/>
      <c r="DB485" s="417"/>
      <c r="DC485" s="419"/>
      <c r="DD485" s="430" t="str">
        <f t="shared" si="440"/>
        <v/>
      </c>
      <c r="DE485" s="431" t="str">
        <f t="shared" si="441"/>
        <v/>
      </c>
      <c r="DF485" s="428" t="str">
        <f t="shared" si="442"/>
        <v/>
      </c>
      <c r="DG485" s="450"/>
      <c r="DH485" s="417"/>
      <c r="DI485" s="419"/>
      <c r="DJ485" s="432"/>
      <c r="DK485" s="417"/>
      <c r="DL485" s="419"/>
      <c r="DM485" s="432"/>
      <c r="DN485" s="417"/>
      <c r="DO485" s="419"/>
      <c r="DP485" s="430" t="str">
        <f t="shared" si="446"/>
        <v/>
      </c>
      <c r="DQ485" s="431" t="str">
        <f t="shared" si="447"/>
        <v/>
      </c>
      <c r="DR485" s="428" t="str">
        <f t="shared" si="448"/>
        <v/>
      </c>
      <c r="DS485" s="432"/>
      <c r="DT485" s="417"/>
      <c r="DU485" s="197"/>
      <c r="DV485" s="402"/>
      <c r="DW485" s="669" t="b">
        <f t="shared" si="453"/>
        <v>0</v>
      </c>
      <c r="DX485" s="663" t="b">
        <f t="shared" si="454"/>
        <v>0</v>
      </c>
      <c r="DY485" s="666" t="b">
        <f t="shared" si="455"/>
        <v>1</v>
      </c>
      <c r="DZ485" s="663" t="b">
        <f t="shared" si="456"/>
        <v>0</v>
      </c>
      <c r="EA485" s="663" t="b">
        <f t="shared" si="457"/>
        <v>0</v>
      </c>
      <c r="EB485" s="666" t="b">
        <f t="shared" si="458"/>
        <v>1</v>
      </c>
      <c r="EC485" s="663" t="b">
        <f t="shared" si="459"/>
        <v>0</v>
      </c>
      <c r="ED485" s="663" t="b">
        <f t="shared" si="449"/>
        <v>0</v>
      </c>
      <c r="EE485" s="666" t="b">
        <f t="shared" si="460"/>
        <v>1</v>
      </c>
      <c r="EF485" s="665" t="b">
        <f t="shared" si="461"/>
        <v>0</v>
      </c>
      <c r="EG485" s="663" t="b">
        <f t="shared" si="462"/>
        <v>0</v>
      </c>
      <c r="EH485" s="666" t="b">
        <f t="shared" si="463"/>
        <v>1</v>
      </c>
      <c r="EI485" s="663" t="b">
        <f t="shared" si="464"/>
        <v>0</v>
      </c>
      <c r="EJ485" s="663" t="b">
        <f t="shared" si="465"/>
        <v>0</v>
      </c>
      <c r="EK485" s="666" t="b">
        <f t="shared" si="466"/>
        <v>1</v>
      </c>
      <c r="EL485" s="663" t="b">
        <f t="shared" si="467"/>
        <v>0</v>
      </c>
      <c r="EM485" s="663" t="b">
        <f t="shared" si="450"/>
        <v>0</v>
      </c>
      <c r="EN485" s="666" t="b">
        <f t="shared" si="468"/>
        <v>1</v>
      </c>
      <c r="EO485" s="401"/>
    </row>
    <row r="486" spans="1:145">
      <c r="A486" s="521" t="s">
        <v>734</v>
      </c>
      <c r="B486" s="522" t="s">
        <v>222</v>
      </c>
      <c r="C486" s="523">
        <v>221625</v>
      </c>
      <c r="D486" s="524">
        <v>13</v>
      </c>
      <c r="E486" s="414"/>
      <c r="F486" s="416"/>
      <c r="G486" s="416"/>
      <c r="H486" s="416"/>
      <c r="I486" s="417"/>
      <c r="J486" s="417"/>
      <c r="K486" s="419"/>
      <c r="L486" s="414"/>
      <c r="M486" s="416"/>
      <c r="N486" s="416"/>
      <c r="O486" s="448"/>
      <c r="P486" s="448"/>
      <c r="Q486" s="416"/>
      <c r="R486" s="416"/>
      <c r="S486" s="416"/>
      <c r="T486" s="416"/>
      <c r="U486" s="416"/>
      <c r="V486" s="417"/>
      <c r="W486" s="419"/>
      <c r="X486" s="414"/>
      <c r="Y486" s="416"/>
      <c r="Z486" s="416"/>
      <c r="AA486" s="448"/>
      <c r="AB486" s="448"/>
      <c r="AC486" s="416"/>
      <c r="AD486" s="416"/>
      <c r="AE486" s="416"/>
      <c r="AF486" s="416"/>
      <c r="AG486" s="416"/>
      <c r="AH486" s="417"/>
      <c r="AI486" s="419"/>
      <c r="AJ486" s="420" t="str">
        <f t="shared" si="419"/>
        <v xml:space="preserve"> </v>
      </c>
      <c r="AK486" s="421" t="str">
        <f t="shared" si="420"/>
        <v xml:space="preserve"> </v>
      </c>
      <c r="AL486" s="421" t="str">
        <f t="shared" si="421"/>
        <v xml:space="preserve"> </v>
      </c>
      <c r="AM486" s="421" t="str">
        <f t="shared" si="422"/>
        <v xml:space="preserve"> </v>
      </c>
      <c r="AN486" s="421" t="str">
        <f t="shared" si="423"/>
        <v xml:space="preserve"> </v>
      </c>
      <c r="AO486" s="421" t="str">
        <f t="shared" si="424"/>
        <v xml:space="preserve"> </v>
      </c>
      <c r="AP486" s="421" t="str">
        <f t="shared" si="425"/>
        <v xml:space="preserve"> </v>
      </c>
      <c r="AQ486" s="421" t="str">
        <f t="shared" si="426"/>
        <v xml:space="preserve"> </v>
      </c>
      <c r="AR486" s="421" t="str">
        <f t="shared" si="427"/>
        <v xml:space="preserve"> </v>
      </c>
      <c r="AS486" s="421" t="str">
        <f t="shared" si="428"/>
        <v xml:space="preserve"> </v>
      </c>
      <c r="AT486" s="421" t="str">
        <f t="shared" si="429"/>
        <v xml:space="preserve"> </v>
      </c>
      <c r="AU486" s="422" t="str">
        <f t="shared" si="430"/>
        <v xml:space="preserve"> </v>
      </c>
      <c r="AV486" s="423"/>
      <c r="AW486" s="417"/>
      <c r="AX486" s="419"/>
      <c r="AY486" s="414"/>
      <c r="AZ486" s="417"/>
      <c r="BA486" s="419"/>
      <c r="BB486" s="420" t="str">
        <f t="shared" si="431"/>
        <v xml:space="preserve"> </v>
      </c>
      <c r="BC486" s="421" t="str">
        <f t="shared" si="432"/>
        <v xml:space="preserve"> </v>
      </c>
      <c r="BD486" s="422" t="str">
        <f t="shared" si="433"/>
        <v xml:space="preserve"> </v>
      </c>
      <c r="BE486" s="176"/>
      <c r="BF486" s="417"/>
      <c r="BG486" s="419"/>
      <c r="BH486" s="178"/>
      <c r="BI486" s="417"/>
      <c r="BJ486" s="419"/>
      <c r="BK486" s="178"/>
      <c r="BL486" s="417"/>
      <c r="BM486" s="419"/>
      <c r="BN486" s="426" t="str">
        <f t="shared" si="443"/>
        <v/>
      </c>
      <c r="BO486" s="427" t="str">
        <f t="shared" si="444"/>
        <v/>
      </c>
      <c r="BP486" s="428" t="str">
        <f t="shared" si="445"/>
        <v/>
      </c>
      <c r="BQ486" s="178"/>
      <c r="BR486" s="417"/>
      <c r="BS486" s="419"/>
      <c r="BT486" s="198"/>
      <c r="BU486" s="177"/>
      <c r="BV486" s="177"/>
      <c r="BW486" s="417"/>
      <c r="BX486" s="417"/>
      <c r="BY486" s="419"/>
      <c r="BZ486" s="178"/>
      <c r="CA486" s="177"/>
      <c r="CB486" s="177"/>
      <c r="CC486" s="177"/>
      <c r="CD486" s="177"/>
      <c r="CE486" s="177"/>
      <c r="CF486" s="417"/>
      <c r="CG486" s="419"/>
      <c r="CH486" s="178"/>
      <c r="CI486" s="177"/>
      <c r="CJ486" s="177"/>
      <c r="CK486" s="177"/>
      <c r="CL486" s="177"/>
      <c r="CM486" s="177"/>
      <c r="CN486" s="417"/>
      <c r="CO486" s="419"/>
      <c r="CP486" s="420"/>
      <c r="CQ486" s="421"/>
      <c r="CR486" s="421" t="str">
        <f t="shared" si="434"/>
        <v/>
      </c>
      <c r="CS486" s="421" t="str">
        <f t="shared" si="435"/>
        <v/>
      </c>
      <c r="CT486" s="421" t="str">
        <f t="shared" si="436"/>
        <v/>
      </c>
      <c r="CU486" s="421" t="str">
        <f t="shared" si="437"/>
        <v/>
      </c>
      <c r="CV486" s="421" t="str">
        <f t="shared" si="438"/>
        <v/>
      </c>
      <c r="CW486" s="429" t="str">
        <f t="shared" si="439"/>
        <v/>
      </c>
      <c r="CX486" s="449"/>
      <c r="CY486" s="417"/>
      <c r="CZ486" s="419"/>
      <c r="DA486" s="432"/>
      <c r="DB486" s="417"/>
      <c r="DC486" s="419"/>
      <c r="DD486" s="430" t="str">
        <f t="shared" si="440"/>
        <v/>
      </c>
      <c r="DE486" s="431" t="str">
        <f t="shared" si="441"/>
        <v/>
      </c>
      <c r="DF486" s="428" t="str">
        <f t="shared" si="442"/>
        <v/>
      </c>
      <c r="DG486" s="450"/>
      <c r="DH486" s="417"/>
      <c r="DI486" s="419"/>
      <c r="DJ486" s="432"/>
      <c r="DK486" s="417"/>
      <c r="DL486" s="419"/>
      <c r="DM486" s="432"/>
      <c r="DN486" s="417"/>
      <c r="DO486" s="419"/>
      <c r="DP486" s="430" t="str">
        <f t="shared" si="446"/>
        <v/>
      </c>
      <c r="DQ486" s="431" t="str">
        <f t="shared" si="447"/>
        <v/>
      </c>
      <c r="DR486" s="428" t="str">
        <f t="shared" si="448"/>
        <v/>
      </c>
      <c r="DS486" s="432"/>
      <c r="DT486" s="417"/>
      <c r="DU486" s="197"/>
      <c r="DV486" s="402"/>
      <c r="DW486" s="669" t="b">
        <f t="shared" si="453"/>
        <v>0</v>
      </c>
      <c r="DX486" s="663" t="b">
        <f t="shared" si="454"/>
        <v>0</v>
      </c>
      <c r="DY486" s="666" t="b">
        <f t="shared" si="455"/>
        <v>1</v>
      </c>
      <c r="DZ486" s="663" t="b">
        <f t="shared" si="456"/>
        <v>0</v>
      </c>
      <c r="EA486" s="663" t="b">
        <f t="shared" si="457"/>
        <v>0</v>
      </c>
      <c r="EB486" s="666" t="b">
        <f t="shared" si="458"/>
        <v>1</v>
      </c>
      <c r="EC486" s="663" t="b">
        <f t="shared" si="459"/>
        <v>0</v>
      </c>
      <c r="ED486" s="663" t="b">
        <f t="shared" si="449"/>
        <v>0</v>
      </c>
      <c r="EE486" s="666" t="b">
        <f t="shared" si="460"/>
        <v>1</v>
      </c>
      <c r="EF486" s="665" t="b">
        <f t="shared" si="461"/>
        <v>0</v>
      </c>
      <c r="EG486" s="663" t="b">
        <f t="shared" si="462"/>
        <v>0</v>
      </c>
      <c r="EH486" s="666" t="b">
        <f t="shared" si="463"/>
        <v>1</v>
      </c>
      <c r="EI486" s="663" t="b">
        <f t="shared" si="464"/>
        <v>0</v>
      </c>
      <c r="EJ486" s="663" t="b">
        <f t="shared" si="465"/>
        <v>0</v>
      </c>
      <c r="EK486" s="666" t="b">
        <f t="shared" si="466"/>
        <v>1</v>
      </c>
      <c r="EL486" s="663" t="b">
        <f t="shared" si="467"/>
        <v>0</v>
      </c>
      <c r="EM486" s="663" t="b">
        <f t="shared" si="450"/>
        <v>0</v>
      </c>
      <c r="EN486" s="666" t="b">
        <f t="shared" si="468"/>
        <v>1</v>
      </c>
      <c r="EO486" s="401"/>
    </row>
    <row r="487" spans="1:145">
      <c r="A487" s="521" t="s">
        <v>734</v>
      </c>
      <c r="B487" s="522" t="s">
        <v>223</v>
      </c>
      <c r="C487" s="523">
        <v>220640</v>
      </c>
      <c r="D487" s="524">
        <v>13</v>
      </c>
      <c r="E487" s="414"/>
      <c r="F487" s="416"/>
      <c r="G487" s="416"/>
      <c r="H487" s="416"/>
      <c r="I487" s="417"/>
      <c r="J487" s="417"/>
      <c r="K487" s="419"/>
      <c r="L487" s="414"/>
      <c r="M487" s="416"/>
      <c r="N487" s="416"/>
      <c r="O487" s="448"/>
      <c r="P487" s="448"/>
      <c r="Q487" s="416"/>
      <c r="R487" s="416"/>
      <c r="S487" s="416"/>
      <c r="T487" s="416"/>
      <c r="U487" s="416"/>
      <c r="V487" s="417"/>
      <c r="W487" s="419"/>
      <c r="X487" s="414"/>
      <c r="Y487" s="416"/>
      <c r="Z487" s="416"/>
      <c r="AA487" s="448"/>
      <c r="AB487" s="448"/>
      <c r="AC487" s="416"/>
      <c r="AD487" s="416"/>
      <c r="AE487" s="416"/>
      <c r="AF487" s="416"/>
      <c r="AG487" s="416"/>
      <c r="AH487" s="417"/>
      <c r="AI487" s="419"/>
      <c r="AJ487" s="420" t="str">
        <f t="shared" si="419"/>
        <v xml:space="preserve"> </v>
      </c>
      <c r="AK487" s="421" t="str">
        <f t="shared" si="420"/>
        <v xml:space="preserve"> </v>
      </c>
      <c r="AL487" s="421" t="str">
        <f t="shared" si="421"/>
        <v xml:space="preserve"> </v>
      </c>
      <c r="AM487" s="421" t="str">
        <f t="shared" si="422"/>
        <v xml:space="preserve"> </v>
      </c>
      <c r="AN487" s="421" t="str">
        <f t="shared" si="423"/>
        <v xml:space="preserve"> </v>
      </c>
      <c r="AO487" s="421" t="str">
        <f t="shared" si="424"/>
        <v xml:space="preserve"> </v>
      </c>
      <c r="AP487" s="421" t="str">
        <f t="shared" si="425"/>
        <v xml:space="preserve"> </v>
      </c>
      <c r="AQ487" s="421" t="str">
        <f t="shared" si="426"/>
        <v xml:space="preserve"> </v>
      </c>
      <c r="AR487" s="421" t="str">
        <f t="shared" si="427"/>
        <v xml:space="preserve"> </v>
      </c>
      <c r="AS487" s="421" t="str">
        <f t="shared" si="428"/>
        <v xml:space="preserve"> </v>
      </c>
      <c r="AT487" s="421" t="str">
        <f t="shared" si="429"/>
        <v xml:space="preserve"> </v>
      </c>
      <c r="AU487" s="422" t="str">
        <f t="shared" si="430"/>
        <v xml:space="preserve"> </v>
      </c>
      <c r="AV487" s="423"/>
      <c r="AW487" s="417"/>
      <c r="AX487" s="419"/>
      <c r="AY487" s="414"/>
      <c r="AZ487" s="417"/>
      <c r="BA487" s="419"/>
      <c r="BB487" s="420" t="str">
        <f t="shared" si="431"/>
        <v xml:space="preserve"> </v>
      </c>
      <c r="BC487" s="421" t="str">
        <f t="shared" si="432"/>
        <v xml:space="preserve"> </v>
      </c>
      <c r="BD487" s="422" t="str">
        <f t="shared" si="433"/>
        <v xml:space="preserve"> </v>
      </c>
      <c r="BE487" s="176"/>
      <c r="BF487" s="417"/>
      <c r="BG487" s="419"/>
      <c r="BH487" s="178"/>
      <c r="BI487" s="417"/>
      <c r="BJ487" s="419"/>
      <c r="BK487" s="178"/>
      <c r="BL487" s="417"/>
      <c r="BM487" s="419"/>
      <c r="BN487" s="426" t="str">
        <f t="shared" si="443"/>
        <v/>
      </c>
      <c r="BO487" s="427" t="str">
        <f t="shared" si="444"/>
        <v/>
      </c>
      <c r="BP487" s="428" t="str">
        <f t="shared" si="445"/>
        <v/>
      </c>
      <c r="BQ487" s="178"/>
      <c r="BR487" s="417"/>
      <c r="BS487" s="419"/>
      <c r="BT487" s="198"/>
      <c r="BU487" s="177"/>
      <c r="BV487" s="177"/>
      <c r="BW487" s="417"/>
      <c r="BX487" s="417"/>
      <c r="BY487" s="419"/>
      <c r="BZ487" s="178"/>
      <c r="CA487" s="177"/>
      <c r="CB487" s="177"/>
      <c r="CC487" s="177"/>
      <c r="CD487" s="177"/>
      <c r="CE487" s="177"/>
      <c r="CF487" s="417"/>
      <c r="CG487" s="419"/>
      <c r="CH487" s="178"/>
      <c r="CI487" s="177"/>
      <c r="CJ487" s="177"/>
      <c r="CK487" s="177"/>
      <c r="CL487" s="177"/>
      <c r="CM487" s="177"/>
      <c r="CN487" s="417"/>
      <c r="CO487" s="419"/>
      <c r="CP487" s="420"/>
      <c r="CQ487" s="421"/>
      <c r="CR487" s="421" t="str">
        <f t="shared" si="434"/>
        <v/>
      </c>
      <c r="CS487" s="421" t="str">
        <f t="shared" si="435"/>
        <v/>
      </c>
      <c r="CT487" s="421" t="str">
        <f t="shared" si="436"/>
        <v/>
      </c>
      <c r="CU487" s="421" t="str">
        <f t="shared" si="437"/>
        <v/>
      </c>
      <c r="CV487" s="421" t="str">
        <f t="shared" si="438"/>
        <v/>
      </c>
      <c r="CW487" s="429" t="str">
        <f t="shared" si="439"/>
        <v/>
      </c>
      <c r="CX487" s="449"/>
      <c r="CY487" s="417"/>
      <c r="CZ487" s="419"/>
      <c r="DA487" s="432"/>
      <c r="DB487" s="417"/>
      <c r="DC487" s="419"/>
      <c r="DD487" s="430" t="str">
        <f t="shared" si="440"/>
        <v/>
      </c>
      <c r="DE487" s="431" t="str">
        <f t="shared" si="441"/>
        <v/>
      </c>
      <c r="DF487" s="428" t="str">
        <f t="shared" si="442"/>
        <v/>
      </c>
      <c r="DG487" s="450"/>
      <c r="DH487" s="417"/>
      <c r="DI487" s="419"/>
      <c r="DJ487" s="432"/>
      <c r="DK487" s="417"/>
      <c r="DL487" s="419"/>
      <c r="DM487" s="432"/>
      <c r="DN487" s="417"/>
      <c r="DO487" s="419"/>
      <c r="DP487" s="430" t="str">
        <f t="shared" si="446"/>
        <v/>
      </c>
      <c r="DQ487" s="431" t="str">
        <f t="shared" si="447"/>
        <v/>
      </c>
      <c r="DR487" s="428" t="str">
        <f t="shared" si="448"/>
        <v/>
      </c>
      <c r="DS487" s="432"/>
      <c r="DT487" s="417"/>
      <c r="DU487" s="197"/>
      <c r="DV487" s="402"/>
      <c r="DW487" s="669" t="b">
        <f t="shared" si="453"/>
        <v>0</v>
      </c>
      <c r="DX487" s="663" t="b">
        <f t="shared" si="454"/>
        <v>0</v>
      </c>
      <c r="DY487" s="666" t="b">
        <f t="shared" si="455"/>
        <v>1</v>
      </c>
      <c r="DZ487" s="663" t="b">
        <f t="shared" si="456"/>
        <v>0</v>
      </c>
      <c r="EA487" s="663" t="b">
        <f t="shared" si="457"/>
        <v>0</v>
      </c>
      <c r="EB487" s="666" t="b">
        <f t="shared" si="458"/>
        <v>1</v>
      </c>
      <c r="EC487" s="663" t="b">
        <f t="shared" si="459"/>
        <v>0</v>
      </c>
      <c r="ED487" s="663" t="b">
        <f t="shared" si="449"/>
        <v>0</v>
      </c>
      <c r="EE487" s="666" t="b">
        <f t="shared" si="460"/>
        <v>1</v>
      </c>
      <c r="EF487" s="665" t="b">
        <f t="shared" si="461"/>
        <v>0</v>
      </c>
      <c r="EG487" s="663" t="b">
        <f t="shared" si="462"/>
        <v>0</v>
      </c>
      <c r="EH487" s="666" t="b">
        <f t="shared" si="463"/>
        <v>1</v>
      </c>
      <c r="EI487" s="663" t="b">
        <f t="shared" si="464"/>
        <v>0</v>
      </c>
      <c r="EJ487" s="663" t="b">
        <f t="shared" si="465"/>
        <v>0</v>
      </c>
      <c r="EK487" s="666" t="b">
        <f t="shared" si="466"/>
        <v>1</v>
      </c>
      <c r="EL487" s="663" t="b">
        <f t="shared" si="467"/>
        <v>0</v>
      </c>
      <c r="EM487" s="663" t="b">
        <f t="shared" si="450"/>
        <v>0</v>
      </c>
      <c r="EN487" s="666" t="b">
        <f t="shared" si="468"/>
        <v>1</v>
      </c>
      <c r="EO487" s="401"/>
    </row>
    <row r="488" spans="1:145">
      <c r="A488" s="521" t="s">
        <v>734</v>
      </c>
      <c r="B488" s="522" t="s">
        <v>224</v>
      </c>
      <c r="C488" s="523">
        <v>220756</v>
      </c>
      <c r="D488" s="524">
        <v>13</v>
      </c>
      <c r="E488" s="414"/>
      <c r="F488" s="416"/>
      <c r="G488" s="416"/>
      <c r="H488" s="416"/>
      <c r="I488" s="417"/>
      <c r="J488" s="417"/>
      <c r="K488" s="419"/>
      <c r="L488" s="414"/>
      <c r="M488" s="416"/>
      <c r="N488" s="416"/>
      <c r="O488" s="448"/>
      <c r="P488" s="448"/>
      <c r="Q488" s="416"/>
      <c r="R488" s="416"/>
      <c r="S488" s="416"/>
      <c r="T488" s="416"/>
      <c r="U488" s="416"/>
      <c r="V488" s="417"/>
      <c r="W488" s="419"/>
      <c r="X488" s="414"/>
      <c r="Y488" s="416"/>
      <c r="Z488" s="416"/>
      <c r="AA488" s="448"/>
      <c r="AB488" s="448"/>
      <c r="AC488" s="416"/>
      <c r="AD488" s="416"/>
      <c r="AE488" s="416"/>
      <c r="AF488" s="416"/>
      <c r="AG488" s="416"/>
      <c r="AH488" s="417"/>
      <c r="AI488" s="419"/>
      <c r="AJ488" s="420" t="str">
        <f t="shared" si="419"/>
        <v xml:space="preserve"> </v>
      </c>
      <c r="AK488" s="421" t="str">
        <f t="shared" si="420"/>
        <v xml:space="preserve"> </v>
      </c>
      <c r="AL488" s="421" t="str">
        <f t="shared" si="421"/>
        <v xml:space="preserve"> </v>
      </c>
      <c r="AM488" s="421" t="str">
        <f t="shared" si="422"/>
        <v xml:space="preserve"> </v>
      </c>
      <c r="AN488" s="421" t="str">
        <f t="shared" si="423"/>
        <v xml:space="preserve"> </v>
      </c>
      <c r="AO488" s="421" t="str">
        <f t="shared" si="424"/>
        <v xml:space="preserve"> </v>
      </c>
      <c r="AP488" s="421" t="str">
        <f t="shared" si="425"/>
        <v xml:space="preserve"> </v>
      </c>
      <c r="AQ488" s="421" t="str">
        <f t="shared" si="426"/>
        <v xml:space="preserve"> </v>
      </c>
      <c r="AR488" s="421" t="str">
        <f t="shared" si="427"/>
        <v xml:space="preserve"> </v>
      </c>
      <c r="AS488" s="421" t="str">
        <f t="shared" si="428"/>
        <v xml:space="preserve"> </v>
      </c>
      <c r="AT488" s="421" t="str">
        <f t="shared" si="429"/>
        <v xml:space="preserve"> </v>
      </c>
      <c r="AU488" s="422" t="str">
        <f t="shared" si="430"/>
        <v xml:space="preserve"> </v>
      </c>
      <c r="AV488" s="423"/>
      <c r="AW488" s="417"/>
      <c r="AX488" s="419"/>
      <c r="AY488" s="414"/>
      <c r="AZ488" s="417"/>
      <c r="BA488" s="419"/>
      <c r="BB488" s="420" t="str">
        <f t="shared" si="431"/>
        <v xml:space="preserve"> </v>
      </c>
      <c r="BC488" s="421" t="str">
        <f t="shared" si="432"/>
        <v xml:space="preserve"> </v>
      </c>
      <c r="BD488" s="422" t="str">
        <f t="shared" si="433"/>
        <v xml:space="preserve"> </v>
      </c>
      <c r="BE488" s="176"/>
      <c r="BF488" s="417"/>
      <c r="BG488" s="419"/>
      <c r="BH488" s="178"/>
      <c r="BI488" s="417"/>
      <c r="BJ488" s="419"/>
      <c r="BK488" s="178"/>
      <c r="BL488" s="417"/>
      <c r="BM488" s="419"/>
      <c r="BN488" s="426" t="str">
        <f t="shared" si="443"/>
        <v/>
      </c>
      <c r="BO488" s="427" t="str">
        <f t="shared" si="444"/>
        <v/>
      </c>
      <c r="BP488" s="428" t="str">
        <f t="shared" si="445"/>
        <v/>
      </c>
      <c r="BQ488" s="178"/>
      <c r="BR488" s="417"/>
      <c r="BS488" s="419"/>
      <c r="BT488" s="198"/>
      <c r="BU488" s="177"/>
      <c r="BV488" s="177"/>
      <c r="BW488" s="417"/>
      <c r="BX488" s="417"/>
      <c r="BY488" s="419"/>
      <c r="BZ488" s="178"/>
      <c r="CA488" s="177"/>
      <c r="CB488" s="177"/>
      <c r="CC488" s="177"/>
      <c r="CD488" s="177"/>
      <c r="CE488" s="177"/>
      <c r="CF488" s="417"/>
      <c r="CG488" s="419"/>
      <c r="CH488" s="178"/>
      <c r="CI488" s="177"/>
      <c r="CJ488" s="177"/>
      <c r="CK488" s="177"/>
      <c r="CL488" s="177"/>
      <c r="CM488" s="177"/>
      <c r="CN488" s="417"/>
      <c r="CO488" s="419"/>
      <c r="CP488" s="420"/>
      <c r="CQ488" s="421"/>
      <c r="CR488" s="421" t="str">
        <f t="shared" si="434"/>
        <v/>
      </c>
      <c r="CS488" s="421" t="str">
        <f t="shared" si="435"/>
        <v/>
      </c>
      <c r="CT488" s="421" t="str">
        <f t="shared" si="436"/>
        <v/>
      </c>
      <c r="CU488" s="421" t="str">
        <f t="shared" si="437"/>
        <v/>
      </c>
      <c r="CV488" s="421" t="str">
        <f t="shared" si="438"/>
        <v/>
      </c>
      <c r="CW488" s="429" t="str">
        <f t="shared" si="439"/>
        <v/>
      </c>
      <c r="CX488" s="449"/>
      <c r="CY488" s="417"/>
      <c r="CZ488" s="419"/>
      <c r="DA488" s="432"/>
      <c r="DB488" s="417"/>
      <c r="DC488" s="419"/>
      <c r="DD488" s="430" t="str">
        <f t="shared" si="440"/>
        <v/>
      </c>
      <c r="DE488" s="431" t="str">
        <f t="shared" si="441"/>
        <v/>
      </c>
      <c r="DF488" s="428" t="str">
        <f t="shared" si="442"/>
        <v/>
      </c>
      <c r="DG488" s="450"/>
      <c r="DH488" s="417"/>
      <c r="DI488" s="419"/>
      <c r="DJ488" s="432"/>
      <c r="DK488" s="417"/>
      <c r="DL488" s="419"/>
      <c r="DM488" s="432"/>
      <c r="DN488" s="417"/>
      <c r="DO488" s="419"/>
      <c r="DP488" s="430" t="str">
        <f t="shared" si="446"/>
        <v/>
      </c>
      <c r="DQ488" s="431" t="str">
        <f t="shared" si="447"/>
        <v/>
      </c>
      <c r="DR488" s="428" t="str">
        <f t="shared" si="448"/>
        <v/>
      </c>
      <c r="DS488" s="432"/>
      <c r="DT488" s="417"/>
      <c r="DU488" s="197"/>
      <c r="DV488" s="402"/>
      <c r="DW488" s="669" t="b">
        <f t="shared" si="453"/>
        <v>0</v>
      </c>
      <c r="DX488" s="663" t="b">
        <f t="shared" si="454"/>
        <v>0</v>
      </c>
      <c r="DY488" s="666" t="b">
        <f t="shared" si="455"/>
        <v>1</v>
      </c>
      <c r="DZ488" s="663" t="b">
        <f t="shared" si="456"/>
        <v>0</v>
      </c>
      <c r="EA488" s="663" t="b">
        <f t="shared" si="457"/>
        <v>0</v>
      </c>
      <c r="EB488" s="666" t="b">
        <f t="shared" si="458"/>
        <v>1</v>
      </c>
      <c r="EC488" s="663" t="b">
        <f t="shared" si="459"/>
        <v>0</v>
      </c>
      <c r="ED488" s="663" t="b">
        <f t="shared" si="449"/>
        <v>0</v>
      </c>
      <c r="EE488" s="666" t="b">
        <f t="shared" si="460"/>
        <v>1</v>
      </c>
      <c r="EF488" s="665" t="b">
        <f t="shared" si="461"/>
        <v>0</v>
      </c>
      <c r="EG488" s="663" t="b">
        <f t="shared" si="462"/>
        <v>0</v>
      </c>
      <c r="EH488" s="666" t="b">
        <f t="shared" si="463"/>
        <v>1</v>
      </c>
      <c r="EI488" s="663" t="b">
        <f t="shared" si="464"/>
        <v>0</v>
      </c>
      <c r="EJ488" s="663" t="b">
        <f t="shared" si="465"/>
        <v>0</v>
      </c>
      <c r="EK488" s="666" t="b">
        <f t="shared" si="466"/>
        <v>1</v>
      </c>
      <c r="EL488" s="663" t="b">
        <f t="shared" si="467"/>
        <v>0</v>
      </c>
      <c r="EM488" s="663" t="b">
        <f t="shared" si="450"/>
        <v>0</v>
      </c>
      <c r="EN488" s="666" t="b">
        <f t="shared" si="468"/>
        <v>1</v>
      </c>
      <c r="EO488" s="401"/>
    </row>
    <row r="489" spans="1:145">
      <c r="A489" s="521" t="s">
        <v>734</v>
      </c>
      <c r="B489" s="522" t="s">
        <v>225</v>
      </c>
      <c r="C489" s="523">
        <v>221607</v>
      </c>
      <c r="D489" s="524">
        <v>13</v>
      </c>
      <c r="E489" s="414"/>
      <c r="F489" s="416"/>
      <c r="G489" s="416"/>
      <c r="H489" s="416"/>
      <c r="I489" s="417"/>
      <c r="J489" s="417"/>
      <c r="K489" s="419"/>
      <c r="L489" s="414"/>
      <c r="M489" s="416"/>
      <c r="N489" s="416"/>
      <c r="O489" s="448"/>
      <c r="P489" s="448"/>
      <c r="Q489" s="416"/>
      <c r="R489" s="416"/>
      <c r="S489" s="416"/>
      <c r="T489" s="416"/>
      <c r="U489" s="416"/>
      <c r="V489" s="417"/>
      <c r="W489" s="419"/>
      <c r="X489" s="414"/>
      <c r="Y489" s="416"/>
      <c r="Z489" s="416"/>
      <c r="AA489" s="448"/>
      <c r="AB489" s="448"/>
      <c r="AC489" s="416"/>
      <c r="AD489" s="416"/>
      <c r="AE489" s="416"/>
      <c r="AF489" s="416"/>
      <c r="AG489" s="416"/>
      <c r="AH489" s="417"/>
      <c r="AI489" s="419"/>
      <c r="AJ489" s="420" t="str">
        <f t="shared" si="419"/>
        <v xml:space="preserve"> </v>
      </c>
      <c r="AK489" s="421" t="str">
        <f t="shared" si="420"/>
        <v xml:space="preserve"> </v>
      </c>
      <c r="AL489" s="421" t="str">
        <f t="shared" si="421"/>
        <v xml:space="preserve"> </v>
      </c>
      <c r="AM489" s="421" t="str">
        <f t="shared" si="422"/>
        <v xml:space="preserve"> </v>
      </c>
      <c r="AN489" s="421" t="str">
        <f t="shared" si="423"/>
        <v xml:space="preserve"> </v>
      </c>
      <c r="AO489" s="421" t="str">
        <f t="shared" si="424"/>
        <v xml:space="preserve"> </v>
      </c>
      <c r="AP489" s="421" t="str">
        <f t="shared" si="425"/>
        <v xml:space="preserve"> </v>
      </c>
      <c r="AQ489" s="421" t="str">
        <f t="shared" si="426"/>
        <v xml:space="preserve"> </v>
      </c>
      <c r="AR489" s="421" t="str">
        <f t="shared" si="427"/>
        <v xml:space="preserve"> </v>
      </c>
      <c r="AS489" s="421" t="str">
        <f t="shared" si="428"/>
        <v xml:space="preserve"> </v>
      </c>
      <c r="AT489" s="421" t="str">
        <f t="shared" si="429"/>
        <v xml:space="preserve"> </v>
      </c>
      <c r="AU489" s="422" t="str">
        <f t="shared" si="430"/>
        <v xml:space="preserve"> </v>
      </c>
      <c r="AV489" s="423"/>
      <c r="AW489" s="417"/>
      <c r="AX489" s="419"/>
      <c r="AY489" s="414"/>
      <c r="AZ489" s="417"/>
      <c r="BA489" s="419"/>
      <c r="BB489" s="420" t="str">
        <f t="shared" si="431"/>
        <v xml:space="preserve"> </v>
      </c>
      <c r="BC489" s="421" t="str">
        <f t="shared" si="432"/>
        <v xml:space="preserve"> </v>
      </c>
      <c r="BD489" s="422" t="str">
        <f t="shared" si="433"/>
        <v xml:space="preserve"> </v>
      </c>
      <c r="BE489" s="176"/>
      <c r="BF489" s="417"/>
      <c r="BG489" s="419"/>
      <c r="BH489" s="178"/>
      <c r="BI489" s="417"/>
      <c r="BJ489" s="419"/>
      <c r="BK489" s="178"/>
      <c r="BL489" s="417"/>
      <c r="BM489" s="419"/>
      <c r="BN489" s="426" t="str">
        <f t="shared" si="443"/>
        <v/>
      </c>
      <c r="BO489" s="427" t="str">
        <f t="shared" si="444"/>
        <v/>
      </c>
      <c r="BP489" s="428" t="str">
        <f t="shared" si="445"/>
        <v/>
      </c>
      <c r="BQ489" s="178"/>
      <c r="BR489" s="417"/>
      <c r="BS489" s="419"/>
      <c r="BT489" s="198"/>
      <c r="BU489" s="177"/>
      <c r="BV489" s="177"/>
      <c r="BW489" s="417"/>
      <c r="BX489" s="417"/>
      <c r="BY489" s="419"/>
      <c r="BZ489" s="178"/>
      <c r="CA489" s="177"/>
      <c r="CB489" s="177"/>
      <c r="CC489" s="177"/>
      <c r="CD489" s="177"/>
      <c r="CE489" s="177"/>
      <c r="CF489" s="417"/>
      <c r="CG489" s="419"/>
      <c r="CH489" s="178"/>
      <c r="CI489" s="177"/>
      <c r="CJ489" s="177"/>
      <c r="CK489" s="177"/>
      <c r="CL489" s="177"/>
      <c r="CM489" s="177"/>
      <c r="CN489" s="417"/>
      <c r="CO489" s="419"/>
      <c r="CP489" s="420"/>
      <c r="CQ489" s="421"/>
      <c r="CR489" s="421" t="str">
        <f t="shared" si="434"/>
        <v/>
      </c>
      <c r="CS489" s="421" t="str">
        <f t="shared" si="435"/>
        <v/>
      </c>
      <c r="CT489" s="421" t="str">
        <f t="shared" si="436"/>
        <v/>
      </c>
      <c r="CU489" s="421" t="str">
        <f t="shared" si="437"/>
        <v/>
      </c>
      <c r="CV489" s="421" t="str">
        <f t="shared" si="438"/>
        <v/>
      </c>
      <c r="CW489" s="429" t="str">
        <f t="shared" si="439"/>
        <v/>
      </c>
      <c r="CX489" s="449"/>
      <c r="CY489" s="417"/>
      <c r="CZ489" s="419"/>
      <c r="DA489" s="432"/>
      <c r="DB489" s="417"/>
      <c r="DC489" s="419"/>
      <c r="DD489" s="430" t="str">
        <f t="shared" si="440"/>
        <v/>
      </c>
      <c r="DE489" s="431" t="str">
        <f t="shared" si="441"/>
        <v/>
      </c>
      <c r="DF489" s="428" t="str">
        <f t="shared" si="442"/>
        <v/>
      </c>
      <c r="DG489" s="450"/>
      <c r="DH489" s="417"/>
      <c r="DI489" s="419"/>
      <c r="DJ489" s="432"/>
      <c r="DK489" s="417"/>
      <c r="DL489" s="419"/>
      <c r="DM489" s="432"/>
      <c r="DN489" s="417"/>
      <c r="DO489" s="419"/>
      <c r="DP489" s="430" t="str">
        <f t="shared" si="446"/>
        <v/>
      </c>
      <c r="DQ489" s="431" t="str">
        <f t="shared" si="447"/>
        <v/>
      </c>
      <c r="DR489" s="428" t="str">
        <f t="shared" si="448"/>
        <v/>
      </c>
      <c r="DS489" s="432"/>
      <c r="DT489" s="417"/>
      <c r="DU489" s="197"/>
      <c r="DV489" s="402"/>
      <c r="DW489" s="669" t="b">
        <f t="shared" si="453"/>
        <v>0</v>
      </c>
      <c r="DX489" s="663" t="b">
        <f t="shared" si="454"/>
        <v>0</v>
      </c>
      <c r="DY489" s="666" t="b">
        <f t="shared" si="455"/>
        <v>1</v>
      </c>
      <c r="DZ489" s="663" t="b">
        <f t="shared" si="456"/>
        <v>0</v>
      </c>
      <c r="EA489" s="663" t="b">
        <f t="shared" si="457"/>
        <v>0</v>
      </c>
      <c r="EB489" s="666" t="b">
        <f t="shared" si="458"/>
        <v>1</v>
      </c>
      <c r="EC489" s="663" t="b">
        <f t="shared" si="459"/>
        <v>0</v>
      </c>
      <c r="ED489" s="663" t="b">
        <f t="shared" si="449"/>
        <v>0</v>
      </c>
      <c r="EE489" s="666" t="b">
        <f t="shared" si="460"/>
        <v>1</v>
      </c>
      <c r="EF489" s="665" t="b">
        <f t="shared" si="461"/>
        <v>0</v>
      </c>
      <c r="EG489" s="663" t="b">
        <f t="shared" si="462"/>
        <v>0</v>
      </c>
      <c r="EH489" s="666" t="b">
        <f t="shared" si="463"/>
        <v>1</v>
      </c>
      <c r="EI489" s="663" t="b">
        <f t="shared" si="464"/>
        <v>0</v>
      </c>
      <c r="EJ489" s="663" t="b">
        <f t="shared" si="465"/>
        <v>0</v>
      </c>
      <c r="EK489" s="666" t="b">
        <f t="shared" si="466"/>
        <v>1</v>
      </c>
      <c r="EL489" s="663" t="b">
        <f t="shared" si="467"/>
        <v>0</v>
      </c>
      <c r="EM489" s="663" t="b">
        <f t="shared" si="450"/>
        <v>0</v>
      </c>
      <c r="EN489" s="666" t="b">
        <f t="shared" si="468"/>
        <v>1</v>
      </c>
      <c r="EO489" s="401"/>
    </row>
    <row r="490" spans="1:145">
      <c r="A490" s="521" t="s">
        <v>734</v>
      </c>
      <c r="B490" s="522" t="s">
        <v>226</v>
      </c>
      <c r="C490" s="523">
        <v>220853</v>
      </c>
      <c r="D490" s="524">
        <v>13</v>
      </c>
      <c r="E490" s="414"/>
      <c r="F490" s="416"/>
      <c r="G490" s="416"/>
      <c r="H490" s="416"/>
      <c r="I490" s="417"/>
      <c r="J490" s="417"/>
      <c r="K490" s="419"/>
      <c r="L490" s="414"/>
      <c r="M490" s="416"/>
      <c r="N490" s="416"/>
      <c r="O490" s="448"/>
      <c r="P490" s="448"/>
      <c r="Q490" s="416"/>
      <c r="R490" s="416"/>
      <c r="S490" s="416"/>
      <c r="T490" s="416"/>
      <c r="U490" s="416"/>
      <c r="V490" s="417"/>
      <c r="W490" s="419"/>
      <c r="X490" s="414"/>
      <c r="Y490" s="416"/>
      <c r="Z490" s="416"/>
      <c r="AA490" s="448"/>
      <c r="AB490" s="448"/>
      <c r="AC490" s="416"/>
      <c r="AD490" s="416"/>
      <c r="AE490" s="416"/>
      <c r="AF490" s="416"/>
      <c r="AG490" s="416"/>
      <c r="AH490" s="417"/>
      <c r="AI490" s="419"/>
      <c r="AJ490" s="420" t="str">
        <f t="shared" si="419"/>
        <v xml:space="preserve"> </v>
      </c>
      <c r="AK490" s="421" t="str">
        <f t="shared" si="420"/>
        <v xml:space="preserve"> </v>
      </c>
      <c r="AL490" s="421" t="str">
        <f t="shared" si="421"/>
        <v xml:space="preserve"> </v>
      </c>
      <c r="AM490" s="421" t="str">
        <f t="shared" si="422"/>
        <v xml:space="preserve"> </v>
      </c>
      <c r="AN490" s="421" t="str">
        <f t="shared" si="423"/>
        <v xml:space="preserve"> </v>
      </c>
      <c r="AO490" s="421" t="str">
        <f t="shared" si="424"/>
        <v xml:space="preserve"> </v>
      </c>
      <c r="AP490" s="421" t="str">
        <f t="shared" si="425"/>
        <v xml:space="preserve"> </v>
      </c>
      <c r="AQ490" s="421" t="str">
        <f t="shared" si="426"/>
        <v xml:space="preserve"> </v>
      </c>
      <c r="AR490" s="421" t="str">
        <f t="shared" si="427"/>
        <v xml:space="preserve"> </v>
      </c>
      <c r="AS490" s="421" t="str">
        <f t="shared" si="428"/>
        <v xml:space="preserve"> </v>
      </c>
      <c r="AT490" s="421" t="str">
        <f t="shared" si="429"/>
        <v xml:space="preserve"> </v>
      </c>
      <c r="AU490" s="422" t="str">
        <f t="shared" si="430"/>
        <v xml:space="preserve"> </v>
      </c>
      <c r="AV490" s="423"/>
      <c r="AW490" s="417"/>
      <c r="AX490" s="419"/>
      <c r="AY490" s="414"/>
      <c r="AZ490" s="417"/>
      <c r="BA490" s="419"/>
      <c r="BB490" s="420" t="str">
        <f t="shared" si="431"/>
        <v xml:space="preserve"> </v>
      </c>
      <c r="BC490" s="421" t="str">
        <f t="shared" si="432"/>
        <v xml:space="preserve"> </v>
      </c>
      <c r="BD490" s="422" t="str">
        <f t="shared" si="433"/>
        <v xml:space="preserve"> </v>
      </c>
      <c r="BE490" s="176"/>
      <c r="BF490" s="417"/>
      <c r="BG490" s="419"/>
      <c r="BH490" s="178"/>
      <c r="BI490" s="417"/>
      <c r="BJ490" s="419"/>
      <c r="BK490" s="178"/>
      <c r="BL490" s="417"/>
      <c r="BM490" s="419"/>
      <c r="BN490" s="426" t="str">
        <f t="shared" si="443"/>
        <v/>
      </c>
      <c r="BO490" s="427" t="str">
        <f t="shared" si="444"/>
        <v/>
      </c>
      <c r="BP490" s="428" t="str">
        <f t="shared" si="445"/>
        <v/>
      </c>
      <c r="BQ490" s="178"/>
      <c r="BR490" s="417"/>
      <c r="BS490" s="419"/>
      <c r="BT490" s="198"/>
      <c r="BU490" s="177"/>
      <c r="BV490" s="177"/>
      <c r="BW490" s="417"/>
      <c r="BX490" s="417"/>
      <c r="BY490" s="419"/>
      <c r="BZ490" s="178"/>
      <c r="CA490" s="177"/>
      <c r="CB490" s="177"/>
      <c r="CC490" s="177"/>
      <c r="CD490" s="177"/>
      <c r="CE490" s="177"/>
      <c r="CF490" s="417"/>
      <c r="CG490" s="419"/>
      <c r="CH490" s="178"/>
      <c r="CI490" s="177"/>
      <c r="CJ490" s="177"/>
      <c r="CK490" s="177"/>
      <c r="CL490" s="177"/>
      <c r="CM490" s="177"/>
      <c r="CN490" s="417"/>
      <c r="CO490" s="419"/>
      <c r="CP490" s="420"/>
      <c r="CQ490" s="421"/>
      <c r="CR490" s="421" t="str">
        <f t="shared" si="434"/>
        <v/>
      </c>
      <c r="CS490" s="421" t="str">
        <f t="shared" si="435"/>
        <v/>
      </c>
      <c r="CT490" s="421" t="str">
        <f t="shared" si="436"/>
        <v/>
      </c>
      <c r="CU490" s="421" t="str">
        <f t="shared" si="437"/>
        <v/>
      </c>
      <c r="CV490" s="421" t="str">
        <f t="shared" si="438"/>
        <v/>
      </c>
      <c r="CW490" s="429" t="str">
        <f t="shared" si="439"/>
        <v/>
      </c>
      <c r="CX490" s="449"/>
      <c r="CY490" s="417"/>
      <c r="CZ490" s="419"/>
      <c r="DA490" s="432"/>
      <c r="DB490" s="417"/>
      <c r="DC490" s="419"/>
      <c r="DD490" s="430" t="str">
        <f t="shared" si="440"/>
        <v/>
      </c>
      <c r="DE490" s="431" t="str">
        <f t="shared" si="441"/>
        <v/>
      </c>
      <c r="DF490" s="428" t="str">
        <f t="shared" si="442"/>
        <v/>
      </c>
      <c r="DG490" s="450"/>
      <c r="DH490" s="417"/>
      <c r="DI490" s="419"/>
      <c r="DJ490" s="432"/>
      <c r="DK490" s="417"/>
      <c r="DL490" s="419"/>
      <c r="DM490" s="432"/>
      <c r="DN490" s="417"/>
      <c r="DO490" s="419"/>
      <c r="DP490" s="430" t="str">
        <f t="shared" si="446"/>
        <v/>
      </c>
      <c r="DQ490" s="431" t="str">
        <f t="shared" si="447"/>
        <v/>
      </c>
      <c r="DR490" s="428" t="str">
        <f t="shared" si="448"/>
        <v/>
      </c>
      <c r="DS490" s="432"/>
      <c r="DT490" s="417"/>
      <c r="DU490" s="197"/>
      <c r="DV490" s="402"/>
      <c r="DW490" s="669" t="b">
        <f t="shared" si="453"/>
        <v>0</v>
      </c>
      <c r="DX490" s="663" t="b">
        <f t="shared" si="454"/>
        <v>0</v>
      </c>
      <c r="DY490" s="666" t="b">
        <f t="shared" si="455"/>
        <v>1</v>
      </c>
      <c r="DZ490" s="663" t="b">
        <f t="shared" si="456"/>
        <v>0</v>
      </c>
      <c r="EA490" s="663" t="b">
        <f t="shared" si="457"/>
        <v>0</v>
      </c>
      <c r="EB490" s="666" t="b">
        <f t="shared" si="458"/>
        <v>1</v>
      </c>
      <c r="EC490" s="663" t="b">
        <f t="shared" si="459"/>
        <v>0</v>
      </c>
      <c r="ED490" s="663" t="b">
        <f t="shared" si="449"/>
        <v>0</v>
      </c>
      <c r="EE490" s="666" t="b">
        <f t="shared" si="460"/>
        <v>1</v>
      </c>
      <c r="EF490" s="665" t="b">
        <f t="shared" si="461"/>
        <v>0</v>
      </c>
      <c r="EG490" s="663" t="b">
        <f t="shared" si="462"/>
        <v>0</v>
      </c>
      <c r="EH490" s="666" t="b">
        <f t="shared" si="463"/>
        <v>1</v>
      </c>
      <c r="EI490" s="663" t="b">
        <f t="shared" si="464"/>
        <v>0</v>
      </c>
      <c r="EJ490" s="663" t="b">
        <f t="shared" si="465"/>
        <v>0</v>
      </c>
      <c r="EK490" s="666" t="b">
        <f t="shared" si="466"/>
        <v>1</v>
      </c>
      <c r="EL490" s="663" t="b">
        <f t="shared" si="467"/>
        <v>0</v>
      </c>
      <c r="EM490" s="663" t="b">
        <f t="shared" si="450"/>
        <v>0</v>
      </c>
      <c r="EN490" s="666" t="b">
        <f t="shared" si="468"/>
        <v>1</v>
      </c>
      <c r="EO490" s="401"/>
    </row>
    <row r="491" spans="1:145">
      <c r="A491" s="521" t="s">
        <v>734</v>
      </c>
      <c r="B491" s="522" t="s">
        <v>227</v>
      </c>
      <c r="C491" s="523">
        <v>221050</v>
      </c>
      <c r="D491" s="524">
        <v>13</v>
      </c>
      <c r="E491" s="414"/>
      <c r="F491" s="416"/>
      <c r="G491" s="416"/>
      <c r="H491" s="416"/>
      <c r="I491" s="417"/>
      <c r="J491" s="417"/>
      <c r="K491" s="419"/>
      <c r="L491" s="414"/>
      <c r="M491" s="416"/>
      <c r="N491" s="416"/>
      <c r="O491" s="448"/>
      <c r="P491" s="448"/>
      <c r="Q491" s="416"/>
      <c r="R491" s="416"/>
      <c r="S491" s="416"/>
      <c r="T491" s="416"/>
      <c r="U491" s="416"/>
      <c r="V491" s="417"/>
      <c r="W491" s="419"/>
      <c r="X491" s="414"/>
      <c r="Y491" s="416"/>
      <c r="Z491" s="416"/>
      <c r="AA491" s="448"/>
      <c r="AB491" s="448"/>
      <c r="AC491" s="416"/>
      <c r="AD491" s="416"/>
      <c r="AE491" s="416"/>
      <c r="AF491" s="416"/>
      <c r="AG491" s="416"/>
      <c r="AH491" s="417"/>
      <c r="AI491" s="419"/>
      <c r="AJ491" s="420" t="str">
        <f t="shared" si="419"/>
        <v xml:space="preserve"> </v>
      </c>
      <c r="AK491" s="421" t="str">
        <f t="shared" si="420"/>
        <v xml:space="preserve"> </v>
      </c>
      <c r="AL491" s="421" t="str">
        <f t="shared" si="421"/>
        <v xml:space="preserve"> </v>
      </c>
      <c r="AM491" s="421" t="str">
        <f t="shared" si="422"/>
        <v xml:space="preserve"> </v>
      </c>
      <c r="AN491" s="421" t="str">
        <f t="shared" si="423"/>
        <v xml:space="preserve"> </v>
      </c>
      <c r="AO491" s="421" t="str">
        <f t="shared" si="424"/>
        <v xml:space="preserve"> </v>
      </c>
      <c r="AP491" s="421" t="str">
        <f t="shared" si="425"/>
        <v xml:space="preserve"> </v>
      </c>
      <c r="AQ491" s="421" t="str">
        <f t="shared" si="426"/>
        <v xml:space="preserve"> </v>
      </c>
      <c r="AR491" s="421" t="str">
        <f t="shared" si="427"/>
        <v xml:space="preserve"> </v>
      </c>
      <c r="AS491" s="421" t="str">
        <f t="shared" si="428"/>
        <v xml:space="preserve"> </v>
      </c>
      <c r="AT491" s="421" t="str">
        <f t="shared" si="429"/>
        <v xml:space="preserve"> </v>
      </c>
      <c r="AU491" s="422" t="str">
        <f t="shared" si="430"/>
        <v xml:space="preserve"> </v>
      </c>
      <c r="AV491" s="423"/>
      <c r="AW491" s="417"/>
      <c r="AX491" s="419"/>
      <c r="AY491" s="414"/>
      <c r="AZ491" s="417"/>
      <c r="BA491" s="419"/>
      <c r="BB491" s="420" t="str">
        <f t="shared" si="431"/>
        <v xml:space="preserve"> </v>
      </c>
      <c r="BC491" s="421" t="str">
        <f t="shared" si="432"/>
        <v xml:space="preserve"> </v>
      </c>
      <c r="BD491" s="422" t="str">
        <f t="shared" si="433"/>
        <v xml:space="preserve"> </v>
      </c>
      <c r="BE491" s="176"/>
      <c r="BF491" s="417"/>
      <c r="BG491" s="419"/>
      <c r="BH491" s="178"/>
      <c r="BI491" s="417"/>
      <c r="BJ491" s="419"/>
      <c r="BK491" s="178"/>
      <c r="BL491" s="417"/>
      <c r="BM491" s="419"/>
      <c r="BN491" s="426" t="str">
        <f t="shared" si="443"/>
        <v/>
      </c>
      <c r="BO491" s="427" t="str">
        <f t="shared" si="444"/>
        <v/>
      </c>
      <c r="BP491" s="428" t="str">
        <f t="shared" si="445"/>
        <v/>
      </c>
      <c r="BQ491" s="178"/>
      <c r="BR491" s="417"/>
      <c r="BS491" s="419"/>
      <c r="BT491" s="198"/>
      <c r="BU491" s="177"/>
      <c r="BV491" s="177"/>
      <c r="BW491" s="417"/>
      <c r="BX491" s="417"/>
      <c r="BY491" s="419"/>
      <c r="BZ491" s="178"/>
      <c r="CA491" s="177"/>
      <c r="CB491" s="177"/>
      <c r="CC491" s="177"/>
      <c r="CD491" s="177"/>
      <c r="CE491" s="177"/>
      <c r="CF491" s="417"/>
      <c r="CG491" s="419"/>
      <c r="CH491" s="178"/>
      <c r="CI491" s="177"/>
      <c r="CJ491" s="177"/>
      <c r="CK491" s="177"/>
      <c r="CL491" s="177"/>
      <c r="CM491" s="177"/>
      <c r="CN491" s="417"/>
      <c r="CO491" s="419"/>
      <c r="CP491" s="420"/>
      <c r="CQ491" s="421"/>
      <c r="CR491" s="421" t="str">
        <f t="shared" si="434"/>
        <v/>
      </c>
      <c r="CS491" s="421" t="str">
        <f t="shared" si="435"/>
        <v/>
      </c>
      <c r="CT491" s="421" t="str">
        <f t="shared" si="436"/>
        <v/>
      </c>
      <c r="CU491" s="421" t="str">
        <f t="shared" si="437"/>
        <v/>
      </c>
      <c r="CV491" s="421" t="str">
        <f t="shared" si="438"/>
        <v/>
      </c>
      <c r="CW491" s="429" t="str">
        <f t="shared" si="439"/>
        <v/>
      </c>
      <c r="CX491" s="449"/>
      <c r="CY491" s="417"/>
      <c r="CZ491" s="419"/>
      <c r="DA491" s="432"/>
      <c r="DB491" s="417"/>
      <c r="DC491" s="419"/>
      <c r="DD491" s="430" t="str">
        <f t="shared" si="440"/>
        <v/>
      </c>
      <c r="DE491" s="431" t="str">
        <f t="shared" si="441"/>
        <v/>
      </c>
      <c r="DF491" s="428" t="str">
        <f t="shared" si="442"/>
        <v/>
      </c>
      <c r="DG491" s="450"/>
      <c r="DH491" s="417"/>
      <c r="DI491" s="419"/>
      <c r="DJ491" s="432"/>
      <c r="DK491" s="417"/>
      <c r="DL491" s="419"/>
      <c r="DM491" s="432"/>
      <c r="DN491" s="417"/>
      <c r="DO491" s="419"/>
      <c r="DP491" s="430" t="str">
        <f t="shared" si="446"/>
        <v/>
      </c>
      <c r="DQ491" s="431" t="str">
        <f t="shared" si="447"/>
        <v/>
      </c>
      <c r="DR491" s="428" t="str">
        <f t="shared" si="448"/>
        <v/>
      </c>
      <c r="DS491" s="432"/>
      <c r="DT491" s="417"/>
      <c r="DU491" s="197"/>
      <c r="DV491" s="402"/>
      <c r="DW491" s="669" t="b">
        <f t="shared" si="453"/>
        <v>0</v>
      </c>
      <c r="DX491" s="663" t="b">
        <f t="shared" si="454"/>
        <v>0</v>
      </c>
      <c r="DY491" s="666" t="b">
        <f t="shared" si="455"/>
        <v>1</v>
      </c>
      <c r="DZ491" s="663" t="b">
        <f t="shared" si="456"/>
        <v>0</v>
      </c>
      <c r="EA491" s="663" t="b">
        <f t="shared" si="457"/>
        <v>0</v>
      </c>
      <c r="EB491" s="666" t="b">
        <f t="shared" si="458"/>
        <v>1</v>
      </c>
      <c r="EC491" s="663" t="b">
        <f t="shared" si="459"/>
        <v>0</v>
      </c>
      <c r="ED491" s="663" t="b">
        <f t="shared" si="449"/>
        <v>0</v>
      </c>
      <c r="EE491" s="666" t="b">
        <f t="shared" si="460"/>
        <v>1</v>
      </c>
      <c r="EF491" s="665" t="b">
        <f t="shared" si="461"/>
        <v>0</v>
      </c>
      <c r="EG491" s="663" t="b">
        <f t="shared" si="462"/>
        <v>0</v>
      </c>
      <c r="EH491" s="666" t="b">
        <f t="shared" si="463"/>
        <v>1</v>
      </c>
      <c r="EI491" s="663" t="b">
        <f t="shared" si="464"/>
        <v>0</v>
      </c>
      <c r="EJ491" s="663" t="b">
        <f t="shared" si="465"/>
        <v>0</v>
      </c>
      <c r="EK491" s="666" t="b">
        <f t="shared" si="466"/>
        <v>1</v>
      </c>
      <c r="EL491" s="663" t="b">
        <f t="shared" si="467"/>
        <v>0</v>
      </c>
      <c r="EM491" s="663" t="b">
        <f t="shared" si="450"/>
        <v>0</v>
      </c>
      <c r="EN491" s="666" t="b">
        <f t="shared" si="468"/>
        <v>1</v>
      </c>
      <c r="EO491" s="401"/>
    </row>
    <row r="492" spans="1:145">
      <c r="A492" s="521" t="s">
        <v>734</v>
      </c>
      <c r="B492" s="522" t="s">
        <v>228</v>
      </c>
      <c r="C492" s="523">
        <v>221102</v>
      </c>
      <c r="D492" s="524">
        <v>13</v>
      </c>
      <c r="E492" s="414"/>
      <c r="F492" s="416"/>
      <c r="G492" s="416"/>
      <c r="H492" s="416"/>
      <c r="I492" s="417"/>
      <c r="J492" s="417"/>
      <c r="K492" s="419"/>
      <c r="L492" s="414"/>
      <c r="M492" s="416"/>
      <c r="N492" s="416"/>
      <c r="O492" s="448"/>
      <c r="P492" s="448"/>
      <c r="Q492" s="416"/>
      <c r="R492" s="416"/>
      <c r="S492" s="416"/>
      <c r="T492" s="416"/>
      <c r="U492" s="416"/>
      <c r="V492" s="417"/>
      <c r="W492" s="419"/>
      <c r="X492" s="414"/>
      <c r="Y492" s="416"/>
      <c r="Z492" s="416"/>
      <c r="AA492" s="448"/>
      <c r="AB492" s="448"/>
      <c r="AC492" s="416"/>
      <c r="AD492" s="416"/>
      <c r="AE492" s="416"/>
      <c r="AF492" s="416"/>
      <c r="AG492" s="416"/>
      <c r="AH492" s="417"/>
      <c r="AI492" s="419"/>
      <c r="AJ492" s="420" t="str">
        <f t="shared" si="419"/>
        <v xml:space="preserve"> </v>
      </c>
      <c r="AK492" s="421" t="str">
        <f t="shared" si="420"/>
        <v xml:space="preserve"> </v>
      </c>
      <c r="AL492" s="421" t="str">
        <f t="shared" si="421"/>
        <v xml:space="preserve"> </v>
      </c>
      <c r="AM492" s="421" t="str">
        <f t="shared" si="422"/>
        <v xml:space="preserve"> </v>
      </c>
      <c r="AN492" s="421" t="str">
        <f t="shared" si="423"/>
        <v xml:space="preserve"> </v>
      </c>
      <c r="AO492" s="421" t="str">
        <f t="shared" si="424"/>
        <v xml:space="preserve"> </v>
      </c>
      <c r="AP492" s="421" t="str">
        <f t="shared" si="425"/>
        <v xml:space="preserve"> </v>
      </c>
      <c r="AQ492" s="421" t="str">
        <f t="shared" si="426"/>
        <v xml:space="preserve"> </v>
      </c>
      <c r="AR492" s="421" t="str">
        <f t="shared" si="427"/>
        <v xml:space="preserve"> </v>
      </c>
      <c r="AS492" s="421" t="str">
        <f t="shared" si="428"/>
        <v xml:space="preserve"> </v>
      </c>
      <c r="AT492" s="421" t="str">
        <f t="shared" si="429"/>
        <v xml:space="preserve"> </v>
      </c>
      <c r="AU492" s="422" t="str">
        <f t="shared" si="430"/>
        <v xml:space="preserve"> </v>
      </c>
      <c r="AV492" s="423"/>
      <c r="AW492" s="417"/>
      <c r="AX492" s="419"/>
      <c r="AY492" s="414"/>
      <c r="AZ492" s="417"/>
      <c r="BA492" s="419"/>
      <c r="BB492" s="420" t="str">
        <f t="shared" si="431"/>
        <v xml:space="preserve"> </v>
      </c>
      <c r="BC492" s="421" t="str">
        <f t="shared" si="432"/>
        <v xml:space="preserve"> </v>
      </c>
      <c r="BD492" s="422" t="str">
        <f t="shared" si="433"/>
        <v xml:space="preserve"> </v>
      </c>
      <c r="BE492" s="176"/>
      <c r="BF492" s="417"/>
      <c r="BG492" s="419"/>
      <c r="BH492" s="178"/>
      <c r="BI492" s="417"/>
      <c r="BJ492" s="419"/>
      <c r="BK492" s="178"/>
      <c r="BL492" s="417"/>
      <c r="BM492" s="419"/>
      <c r="BN492" s="426" t="str">
        <f t="shared" si="443"/>
        <v/>
      </c>
      <c r="BO492" s="427" t="str">
        <f t="shared" si="444"/>
        <v/>
      </c>
      <c r="BP492" s="428" t="str">
        <f t="shared" si="445"/>
        <v/>
      </c>
      <c r="BQ492" s="178"/>
      <c r="BR492" s="417"/>
      <c r="BS492" s="419"/>
      <c r="BT492" s="198"/>
      <c r="BU492" s="177"/>
      <c r="BV492" s="177"/>
      <c r="BW492" s="417"/>
      <c r="BX492" s="417"/>
      <c r="BY492" s="419"/>
      <c r="BZ492" s="178"/>
      <c r="CA492" s="177"/>
      <c r="CB492" s="177"/>
      <c r="CC492" s="177"/>
      <c r="CD492" s="177"/>
      <c r="CE492" s="177"/>
      <c r="CF492" s="417"/>
      <c r="CG492" s="419"/>
      <c r="CH492" s="178"/>
      <c r="CI492" s="177"/>
      <c r="CJ492" s="177"/>
      <c r="CK492" s="177"/>
      <c r="CL492" s="177"/>
      <c r="CM492" s="177"/>
      <c r="CN492" s="417"/>
      <c r="CO492" s="419"/>
      <c r="CP492" s="420"/>
      <c r="CQ492" s="421"/>
      <c r="CR492" s="421" t="str">
        <f t="shared" si="434"/>
        <v/>
      </c>
      <c r="CS492" s="421" t="str">
        <f t="shared" si="435"/>
        <v/>
      </c>
      <c r="CT492" s="421" t="str">
        <f t="shared" si="436"/>
        <v/>
      </c>
      <c r="CU492" s="421" t="str">
        <f t="shared" si="437"/>
        <v/>
      </c>
      <c r="CV492" s="421" t="str">
        <f t="shared" si="438"/>
        <v/>
      </c>
      <c r="CW492" s="429" t="str">
        <f t="shared" si="439"/>
        <v/>
      </c>
      <c r="CX492" s="449"/>
      <c r="CY492" s="417"/>
      <c r="CZ492" s="419"/>
      <c r="DA492" s="432"/>
      <c r="DB492" s="417"/>
      <c r="DC492" s="419"/>
      <c r="DD492" s="430" t="str">
        <f t="shared" si="440"/>
        <v/>
      </c>
      <c r="DE492" s="431" t="str">
        <f t="shared" si="441"/>
        <v/>
      </c>
      <c r="DF492" s="428" t="str">
        <f t="shared" si="442"/>
        <v/>
      </c>
      <c r="DG492" s="450"/>
      <c r="DH492" s="417"/>
      <c r="DI492" s="419"/>
      <c r="DJ492" s="432"/>
      <c r="DK492" s="417"/>
      <c r="DL492" s="419"/>
      <c r="DM492" s="432"/>
      <c r="DN492" s="417"/>
      <c r="DO492" s="419"/>
      <c r="DP492" s="430" t="str">
        <f t="shared" si="446"/>
        <v/>
      </c>
      <c r="DQ492" s="431" t="str">
        <f t="shared" si="447"/>
        <v/>
      </c>
      <c r="DR492" s="428" t="str">
        <f t="shared" si="448"/>
        <v/>
      </c>
      <c r="DS492" s="432"/>
      <c r="DT492" s="417"/>
      <c r="DU492" s="197"/>
      <c r="DV492" s="402"/>
      <c r="DW492" s="669" t="b">
        <f t="shared" si="453"/>
        <v>0</v>
      </c>
      <c r="DX492" s="663" t="b">
        <f t="shared" si="454"/>
        <v>0</v>
      </c>
      <c r="DY492" s="666" t="b">
        <f t="shared" si="455"/>
        <v>1</v>
      </c>
      <c r="DZ492" s="663" t="b">
        <f t="shared" si="456"/>
        <v>0</v>
      </c>
      <c r="EA492" s="663" t="b">
        <f t="shared" si="457"/>
        <v>0</v>
      </c>
      <c r="EB492" s="666" t="b">
        <f t="shared" si="458"/>
        <v>1</v>
      </c>
      <c r="EC492" s="663" t="b">
        <f t="shared" si="459"/>
        <v>0</v>
      </c>
      <c r="ED492" s="663" t="b">
        <f t="shared" si="449"/>
        <v>0</v>
      </c>
      <c r="EE492" s="666" t="b">
        <f t="shared" si="460"/>
        <v>1</v>
      </c>
      <c r="EF492" s="665" t="b">
        <f t="shared" si="461"/>
        <v>0</v>
      </c>
      <c r="EG492" s="663" t="b">
        <f t="shared" si="462"/>
        <v>0</v>
      </c>
      <c r="EH492" s="666" t="b">
        <f t="shared" si="463"/>
        <v>1</v>
      </c>
      <c r="EI492" s="663" t="b">
        <f t="shared" si="464"/>
        <v>0</v>
      </c>
      <c r="EJ492" s="663" t="b">
        <f t="shared" si="465"/>
        <v>0</v>
      </c>
      <c r="EK492" s="666" t="b">
        <f t="shared" si="466"/>
        <v>1</v>
      </c>
      <c r="EL492" s="663" t="b">
        <f t="shared" si="467"/>
        <v>0</v>
      </c>
      <c r="EM492" s="663" t="b">
        <f t="shared" si="450"/>
        <v>0</v>
      </c>
      <c r="EN492" s="666" t="b">
        <f t="shared" si="468"/>
        <v>1</v>
      </c>
      <c r="EO492" s="401"/>
    </row>
    <row r="493" spans="1:145">
      <c r="A493" s="521" t="s">
        <v>734</v>
      </c>
      <c r="B493" s="522" t="s">
        <v>229</v>
      </c>
      <c r="C493" s="523">
        <v>248925</v>
      </c>
      <c r="D493" s="524">
        <v>13</v>
      </c>
      <c r="E493" s="414"/>
      <c r="F493" s="416"/>
      <c r="G493" s="416"/>
      <c r="H493" s="416"/>
      <c r="I493" s="417"/>
      <c r="J493" s="417"/>
      <c r="K493" s="419"/>
      <c r="L493" s="414"/>
      <c r="M493" s="416"/>
      <c r="N493" s="416"/>
      <c r="O493" s="448"/>
      <c r="P493" s="448"/>
      <c r="Q493" s="416"/>
      <c r="R493" s="416"/>
      <c r="S493" s="416"/>
      <c r="T493" s="416"/>
      <c r="U493" s="416"/>
      <c r="V493" s="417"/>
      <c r="W493" s="419"/>
      <c r="X493" s="414"/>
      <c r="Y493" s="416"/>
      <c r="Z493" s="416"/>
      <c r="AA493" s="448"/>
      <c r="AB493" s="448"/>
      <c r="AC493" s="416"/>
      <c r="AD493" s="416"/>
      <c r="AE493" s="416"/>
      <c r="AF493" s="416"/>
      <c r="AG493" s="416"/>
      <c r="AH493" s="417"/>
      <c r="AI493" s="419"/>
      <c r="AJ493" s="420" t="str">
        <f t="shared" si="419"/>
        <v xml:space="preserve"> </v>
      </c>
      <c r="AK493" s="421" t="str">
        <f t="shared" si="420"/>
        <v xml:space="preserve"> </v>
      </c>
      <c r="AL493" s="421" t="str">
        <f t="shared" si="421"/>
        <v xml:space="preserve"> </v>
      </c>
      <c r="AM493" s="421" t="str">
        <f t="shared" si="422"/>
        <v xml:space="preserve"> </v>
      </c>
      <c r="AN493" s="421" t="str">
        <f t="shared" si="423"/>
        <v xml:space="preserve"> </v>
      </c>
      <c r="AO493" s="421" t="str">
        <f t="shared" si="424"/>
        <v xml:space="preserve"> </v>
      </c>
      <c r="AP493" s="421" t="str">
        <f t="shared" si="425"/>
        <v xml:space="preserve"> </v>
      </c>
      <c r="AQ493" s="421" t="str">
        <f t="shared" si="426"/>
        <v xml:space="preserve"> </v>
      </c>
      <c r="AR493" s="421" t="str">
        <f t="shared" si="427"/>
        <v xml:space="preserve"> </v>
      </c>
      <c r="AS493" s="421" t="str">
        <f t="shared" si="428"/>
        <v xml:space="preserve"> </v>
      </c>
      <c r="AT493" s="421" t="str">
        <f t="shared" si="429"/>
        <v xml:space="preserve"> </v>
      </c>
      <c r="AU493" s="422" t="str">
        <f t="shared" si="430"/>
        <v xml:space="preserve"> </v>
      </c>
      <c r="AV493" s="423"/>
      <c r="AW493" s="417"/>
      <c r="AX493" s="419"/>
      <c r="AY493" s="414"/>
      <c r="AZ493" s="417"/>
      <c r="BA493" s="419"/>
      <c r="BB493" s="420" t="str">
        <f t="shared" si="431"/>
        <v xml:space="preserve"> </v>
      </c>
      <c r="BC493" s="421" t="str">
        <f t="shared" si="432"/>
        <v xml:space="preserve"> </v>
      </c>
      <c r="BD493" s="422" t="str">
        <f t="shared" si="433"/>
        <v xml:space="preserve"> </v>
      </c>
      <c r="BE493" s="176"/>
      <c r="BF493" s="417"/>
      <c r="BG493" s="419"/>
      <c r="BH493" s="178"/>
      <c r="BI493" s="417"/>
      <c r="BJ493" s="419"/>
      <c r="BK493" s="178"/>
      <c r="BL493" s="417"/>
      <c r="BM493" s="419"/>
      <c r="BN493" s="426" t="str">
        <f t="shared" si="443"/>
        <v/>
      </c>
      <c r="BO493" s="427" t="str">
        <f t="shared" si="444"/>
        <v/>
      </c>
      <c r="BP493" s="428" t="str">
        <f t="shared" si="445"/>
        <v/>
      </c>
      <c r="BQ493" s="178"/>
      <c r="BR493" s="417"/>
      <c r="BS493" s="419"/>
      <c r="BT493" s="198"/>
      <c r="BU493" s="177"/>
      <c r="BV493" s="177"/>
      <c r="BW493" s="417"/>
      <c r="BX493" s="417"/>
      <c r="BY493" s="419"/>
      <c r="BZ493" s="178"/>
      <c r="CA493" s="177"/>
      <c r="CB493" s="177"/>
      <c r="CC493" s="177"/>
      <c r="CD493" s="177"/>
      <c r="CE493" s="177"/>
      <c r="CF493" s="417"/>
      <c r="CG493" s="419"/>
      <c r="CH493" s="178"/>
      <c r="CI493" s="177"/>
      <c r="CJ493" s="177"/>
      <c r="CK493" s="177"/>
      <c r="CL493" s="177"/>
      <c r="CM493" s="177"/>
      <c r="CN493" s="417"/>
      <c r="CO493" s="419"/>
      <c r="CP493" s="420"/>
      <c r="CQ493" s="421"/>
      <c r="CR493" s="421" t="str">
        <f t="shared" si="434"/>
        <v/>
      </c>
      <c r="CS493" s="421" t="str">
        <f t="shared" si="435"/>
        <v/>
      </c>
      <c r="CT493" s="421" t="str">
        <f t="shared" si="436"/>
        <v/>
      </c>
      <c r="CU493" s="421" t="str">
        <f t="shared" si="437"/>
        <v/>
      </c>
      <c r="CV493" s="421" t="str">
        <f t="shared" si="438"/>
        <v/>
      </c>
      <c r="CW493" s="429" t="str">
        <f t="shared" si="439"/>
        <v/>
      </c>
      <c r="CX493" s="449"/>
      <c r="CY493" s="417"/>
      <c r="CZ493" s="419"/>
      <c r="DA493" s="432"/>
      <c r="DB493" s="417"/>
      <c r="DC493" s="419"/>
      <c r="DD493" s="430" t="str">
        <f t="shared" si="440"/>
        <v/>
      </c>
      <c r="DE493" s="431" t="str">
        <f t="shared" si="441"/>
        <v/>
      </c>
      <c r="DF493" s="428" t="str">
        <f t="shared" si="442"/>
        <v/>
      </c>
      <c r="DG493" s="450"/>
      <c r="DH493" s="417"/>
      <c r="DI493" s="419"/>
      <c r="DJ493" s="432"/>
      <c r="DK493" s="417"/>
      <c r="DL493" s="419"/>
      <c r="DM493" s="432"/>
      <c r="DN493" s="417"/>
      <c r="DO493" s="419"/>
      <c r="DP493" s="430" t="str">
        <f t="shared" si="446"/>
        <v/>
      </c>
      <c r="DQ493" s="431" t="str">
        <f t="shared" si="447"/>
        <v/>
      </c>
      <c r="DR493" s="428" t="str">
        <f t="shared" si="448"/>
        <v/>
      </c>
      <c r="DS493" s="432"/>
      <c r="DT493" s="417"/>
      <c r="DU493" s="197"/>
      <c r="DV493" s="402"/>
      <c r="DW493" s="669" t="b">
        <f t="shared" si="453"/>
        <v>0</v>
      </c>
      <c r="DX493" s="663" t="b">
        <f t="shared" si="454"/>
        <v>0</v>
      </c>
      <c r="DY493" s="666" t="b">
        <f t="shared" si="455"/>
        <v>1</v>
      </c>
      <c r="DZ493" s="663" t="b">
        <f t="shared" si="456"/>
        <v>0</v>
      </c>
      <c r="EA493" s="663" t="b">
        <f t="shared" si="457"/>
        <v>0</v>
      </c>
      <c r="EB493" s="666" t="b">
        <f t="shared" si="458"/>
        <v>1</v>
      </c>
      <c r="EC493" s="663" t="b">
        <f t="shared" si="459"/>
        <v>0</v>
      </c>
      <c r="ED493" s="663" t="b">
        <f t="shared" si="449"/>
        <v>0</v>
      </c>
      <c r="EE493" s="666" t="b">
        <f t="shared" si="460"/>
        <v>1</v>
      </c>
      <c r="EF493" s="665" t="b">
        <f t="shared" si="461"/>
        <v>0</v>
      </c>
      <c r="EG493" s="663" t="b">
        <f t="shared" si="462"/>
        <v>0</v>
      </c>
      <c r="EH493" s="666" t="b">
        <f t="shared" si="463"/>
        <v>1</v>
      </c>
      <c r="EI493" s="663" t="b">
        <f t="shared" si="464"/>
        <v>0</v>
      </c>
      <c r="EJ493" s="663" t="b">
        <f t="shared" si="465"/>
        <v>0</v>
      </c>
      <c r="EK493" s="666" t="b">
        <f t="shared" si="466"/>
        <v>1</v>
      </c>
      <c r="EL493" s="663" t="b">
        <f t="shared" si="467"/>
        <v>0</v>
      </c>
      <c r="EM493" s="663" t="b">
        <f t="shared" si="450"/>
        <v>0</v>
      </c>
      <c r="EN493" s="666" t="b">
        <f t="shared" si="468"/>
        <v>1</v>
      </c>
      <c r="EO493" s="401"/>
    </row>
    <row r="494" spans="1:145">
      <c r="A494" s="521" t="s">
        <v>734</v>
      </c>
      <c r="B494" s="522" t="s">
        <v>230</v>
      </c>
      <c r="C494" s="523">
        <v>221236</v>
      </c>
      <c r="D494" s="524">
        <v>13</v>
      </c>
      <c r="E494" s="414"/>
      <c r="F494" s="416"/>
      <c r="G494" s="416"/>
      <c r="H494" s="416"/>
      <c r="I494" s="417"/>
      <c r="J494" s="417"/>
      <c r="K494" s="419"/>
      <c r="L494" s="414"/>
      <c r="M494" s="416"/>
      <c r="N494" s="416"/>
      <c r="O494" s="448"/>
      <c r="P494" s="448"/>
      <c r="Q494" s="416"/>
      <c r="R494" s="416"/>
      <c r="S494" s="416"/>
      <c r="T494" s="416"/>
      <c r="U494" s="416"/>
      <c r="V494" s="417"/>
      <c r="W494" s="419"/>
      <c r="X494" s="414"/>
      <c r="Y494" s="416"/>
      <c r="Z494" s="416"/>
      <c r="AA494" s="448"/>
      <c r="AB494" s="448"/>
      <c r="AC494" s="416"/>
      <c r="AD494" s="416"/>
      <c r="AE494" s="416"/>
      <c r="AF494" s="416"/>
      <c r="AG494" s="416"/>
      <c r="AH494" s="417"/>
      <c r="AI494" s="419"/>
      <c r="AJ494" s="420" t="str">
        <f t="shared" si="419"/>
        <v xml:space="preserve"> </v>
      </c>
      <c r="AK494" s="421" t="str">
        <f t="shared" si="420"/>
        <v xml:space="preserve"> </v>
      </c>
      <c r="AL494" s="421" t="str">
        <f t="shared" si="421"/>
        <v xml:space="preserve"> </v>
      </c>
      <c r="AM494" s="421" t="str">
        <f t="shared" si="422"/>
        <v xml:space="preserve"> </v>
      </c>
      <c r="AN494" s="421" t="str">
        <f t="shared" si="423"/>
        <v xml:space="preserve"> </v>
      </c>
      <c r="AO494" s="421" t="str">
        <f t="shared" si="424"/>
        <v xml:space="preserve"> </v>
      </c>
      <c r="AP494" s="421" t="str">
        <f t="shared" si="425"/>
        <v xml:space="preserve"> </v>
      </c>
      <c r="AQ494" s="421" t="str">
        <f t="shared" si="426"/>
        <v xml:space="preserve"> </v>
      </c>
      <c r="AR494" s="421" t="str">
        <f t="shared" si="427"/>
        <v xml:space="preserve"> </v>
      </c>
      <c r="AS494" s="421" t="str">
        <f t="shared" si="428"/>
        <v xml:space="preserve"> </v>
      </c>
      <c r="AT494" s="421" t="str">
        <f t="shared" si="429"/>
        <v xml:space="preserve"> </v>
      </c>
      <c r="AU494" s="422" t="str">
        <f t="shared" si="430"/>
        <v xml:space="preserve"> </v>
      </c>
      <c r="AV494" s="423"/>
      <c r="AW494" s="417"/>
      <c r="AX494" s="419"/>
      <c r="AY494" s="414"/>
      <c r="AZ494" s="417"/>
      <c r="BA494" s="419"/>
      <c r="BB494" s="420" t="str">
        <f t="shared" si="431"/>
        <v xml:space="preserve"> </v>
      </c>
      <c r="BC494" s="421" t="str">
        <f t="shared" si="432"/>
        <v xml:space="preserve"> </v>
      </c>
      <c r="BD494" s="422" t="str">
        <f t="shared" si="433"/>
        <v xml:space="preserve"> </v>
      </c>
      <c r="BE494" s="176"/>
      <c r="BF494" s="417"/>
      <c r="BG494" s="419"/>
      <c r="BH494" s="178"/>
      <c r="BI494" s="417"/>
      <c r="BJ494" s="419"/>
      <c r="BK494" s="178"/>
      <c r="BL494" s="417"/>
      <c r="BM494" s="419"/>
      <c r="BN494" s="426" t="str">
        <f t="shared" si="443"/>
        <v/>
      </c>
      <c r="BO494" s="427" t="str">
        <f t="shared" si="444"/>
        <v/>
      </c>
      <c r="BP494" s="428" t="str">
        <f t="shared" si="445"/>
        <v/>
      </c>
      <c r="BQ494" s="178"/>
      <c r="BR494" s="417"/>
      <c r="BS494" s="419"/>
      <c r="BT494" s="198"/>
      <c r="BU494" s="177"/>
      <c r="BV494" s="177"/>
      <c r="BW494" s="417"/>
      <c r="BX494" s="417"/>
      <c r="BY494" s="419"/>
      <c r="BZ494" s="178"/>
      <c r="CA494" s="177"/>
      <c r="CB494" s="177"/>
      <c r="CC494" s="177"/>
      <c r="CD494" s="177"/>
      <c r="CE494" s="177"/>
      <c r="CF494" s="417"/>
      <c r="CG494" s="419"/>
      <c r="CH494" s="178"/>
      <c r="CI494" s="177"/>
      <c r="CJ494" s="177"/>
      <c r="CK494" s="177"/>
      <c r="CL494" s="177"/>
      <c r="CM494" s="177"/>
      <c r="CN494" s="417"/>
      <c r="CO494" s="419"/>
      <c r="CP494" s="420"/>
      <c r="CQ494" s="421"/>
      <c r="CR494" s="421" t="str">
        <f t="shared" si="434"/>
        <v/>
      </c>
      <c r="CS494" s="421" t="str">
        <f t="shared" si="435"/>
        <v/>
      </c>
      <c r="CT494" s="421" t="str">
        <f t="shared" si="436"/>
        <v/>
      </c>
      <c r="CU494" s="421" t="str">
        <f t="shared" si="437"/>
        <v/>
      </c>
      <c r="CV494" s="421" t="str">
        <f t="shared" si="438"/>
        <v/>
      </c>
      <c r="CW494" s="429" t="str">
        <f t="shared" si="439"/>
        <v/>
      </c>
      <c r="CX494" s="449"/>
      <c r="CY494" s="417"/>
      <c r="CZ494" s="419"/>
      <c r="DA494" s="432"/>
      <c r="DB494" s="417"/>
      <c r="DC494" s="419"/>
      <c r="DD494" s="430" t="str">
        <f t="shared" si="440"/>
        <v/>
      </c>
      <c r="DE494" s="431" t="str">
        <f t="shared" si="441"/>
        <v/>
      </c>
      <c r="DF494" s="428" t="str">
        <f t="shared" si="442"/>
        <v/>
      </c>
      <c r="DG494" s="450"/>
      <c r="DH494" s="417"/>
      <c r="DI494" s="419"/>
      <c r="DJ494" s="432"/>
      <c r="DK494" s="417"/>
      <c r="DL494" s="419"/>
      <c r="DM494" s="432"/>
      <c r="DN494" s="417"/>
      <c r="DO494" s="419"/>
      <c r="DP494" s="430" t="str">
        <f t="shared" si="446"/>
        <v/>
      </c>
      <c r="DQ494" s="431" t="str">
        <f t="shared" si="447"/>
        <v/>
      </c>
      <c r="DR494" s="428" t="str">
        <f t="shared" si="448"/>
        <v/>
      </c>
      <c r="DS494" s="432"/>
      <c r="DT494" s="417"/>
      <c r="DU494" s="197"/>
      <c r="DV494" s="402"/>
      <c r="DW494" s="669" t="b">
        <f t="shared" si="453"/>
        <v>0</v>
      </c>
      <c r="DX494" s="663" t="b">
        <f t="shared" si="454"/>
        <v>0</v>
      </c>
      <c r="DY494" s="666" t="b">
        <f t="shared" si="455"/>
        <v>1</v>
      </c>
      <c r="DZ494" s="663" t="b">
        <f t="shared" si="456"/>
        <v>0</v>
      </c>
      <c r="EA494" s="663" t="b">
        <f t="shared" si="457"/>
        <v>0</v>
      </c>
      <c r="EB494" s="666" t="b">
        <f t="shared" si="458"/>
        <v>1</v>
      </c>
      <c r="EC494" s="663" t="b">
        <f t="shared" si="459"/>
        <v>0</v>
      </c>
      <c r="ED494" s="663" t="b">
        <f t="shared" si="449"/>
        <v>0</v>
      </c>
      <c r="EE494" s="666" t="b">
        <f t="shared" si="460"/>
        <v>1</v>
      </c>
      <c r="EF494" s="665" t="b">
        <f t="shared" si="461"/>
        <v>0</v>
      </c>
      <c r="EG494" s="663" t="b">
        <f t="shared" si="462"/>
        <v>0</v>
      </c>
      <c r="EH494" s="666" t="b">
        <f t="shared" si="463"/>
        <v>1</v>
      </c>
      <c r="EI494" s="663" t="b">
        <f t="shared" si="464"/>
        <v>0</v>
      </c>
      <c r="EJ494" s="663" t="b">
        <f t="shared" si="465"/>
        <v>0</v>
      </c>
      <c r="EK494" s="666" t="b">
        <f t="shared" si="466"/>
        <v>1</v>
      </c>
      <c r="EL494" s="663" t="b">
        <f t="shared" si="467"/>
        <v>0</v>
      </c>
      <c r="EM494" s="663" t="b">
        <f t="shared" si="450"/>
        <v>0</v>
      </c>
      <c r="EN494" s="666" t="b">
        <f t="shared" si="468"/>
        <v>1</v>
      </c>
      <c r="EO494" s="401"/>
    </row>
    <row r="495" spans="1:145">
      <c r="A495" s="521" t="s">
        <v>734</v>
      </c>
      <c r="B495" s="522" t="s">
        <v>231</v>
      </c>
      <c r="C495" s="523">
        <v>221582</v>
      </c>
      <c r="D495" s="524">
        <v>13</v>
      </c>
      <c r="E495" s="414"/>
      <c r="F495" s="416"/>
      <c r="G495" s="416"/>
      <c r="H495" s="416"/>
      <c r="I495" s="417"/>
      <c r="J495" s="417"/>
      <c r="K495" s="419"/>
      <c r="L495" s="414"/>
      <c r="M495" s="416"/>
      <c r="N495" s="416"/>
      <c r="O495" s="448"/>
      <c r="P495" s="448"/>
      <c r="Q495" s="416"/>
      <c r="R495" s="416"/>
      <c r="S495" s="416"/>
      <c r="T495" s="416"/>
      <c r="U495" s="416"/>
      <c r="V495" s="417"/>
      <c r="W495" s="419"/>
      <c r="X495" s="414"/>
      <c r="Y495" s="416"/>
      <c r="Z495" s="416"/>
      <c r="AA495" s="448"/>
      <c r="AB495" s="448"/>
      <c r="AC495" s="416"/>
      <c r="AD495" s="416"/>
      <c r="AE495" s="416"/>
      <c r="AF495" s="416"/>
      <c r="AG495" s="416"/>
      <c r="AH495" s="417"/>
      <c r="AI495" s="419"/>
      <c r="AJ495" s="420" t="str">
        <f t="shared" si="419"/>
        <v xml:space="preserve"> </v>
      </c>
      <c r="AK495" s="421" t="str">
        <f t="shared" si="420"/>
        <v xml:space="preserve"> </v>
      </c>
      <c r="AL495" s="421" t="str">
        <f t="shared" si="421"/>
        <v xml:space="preserve"> </v>
      </c>
      <c r="AM495" s="421" t="str">
        <f t="shared" si="422"/>
        <v xml:space="preserve"> </v>
      </c>
      <c r="AN495" s="421" t="str">
        <f t="shared" si="423"/>
        <v xml:space="preserve"> </v>
      </c>
      <c r="AO495" s="421" t="str">
        <f t="shared" si="424"/>
        <v xml:space="preserve"> </v>
      </c>
      <c r="AP495" s="421" t="str">
        <f t="shared" si="425"/>
        <v xml:space="preserve"> </v>
      </c>
      <c r="AQ495" s="421" t="str">
        <f t="shared" si="426"/>
        <v xml:space="preserve"> </v>
      </c>
      <c r="AR495" s="421" t="str">
        <f t="shared" si="427"/>
        <v xml:space="preserve"> </v>
      </c>
      <c r="AS495" s="421" t="str">
        <f t="shared" si="428"/>
        <v xml:space="preserve"> </v>
      </c>
      <c r="AT495" s="421" t="str">
        <f t="shared" si="429"/>
        <v xml:space="preserve"> </v>
      </c>
      <c r="AU495" s="422" t="str">
        <f t="shared" si="430"/>
        <v xml:space="preserve"> </v>
      </c>
      <c r="AV495" s="423"/>
      <c r="AW495" s="417"/>
      <c r="AX495" s="419"/>
      <c r="AY495" s="414"/>
      <c r="AZ495" s="417"/>
      <c r="BA495" s="419"/>
      <c r="BB495" s="420" t="str">
        <f t="shared" si="431"/>
        <v xml:space="preserve"> </v>
      </c>
      <c r="BC495" s="421" t="str">
        <f t="shared" si="432"/>
        <v xml:space="preserve"> </v>
      </c>
      <c r="BD495" s="422" t="str">
        <f t="shared" si="433"/>
        <v xml:space="preserve"> </v>
      </c>
      <c r="BE495" s="176"/>
      <c r="BF495" s="417"/>
      <c r="BG495" s="419"/>
      <c r="BH495" s="178"/>
      <c r="BI495" s="417"/>
      <c r="BJ495" s="419"/>
      <c r="BK495" s="178"/>
      <c r="BL495" s="417"/>
      <c r="BM495" s="419"/>
      <c r="BN495" s="426" t="str">
        <f t="shared" si="443"/>
        <v/>
      </c>
      <c r="BO495" s="427" t="str">
        <f t="shared" si="444"/>
        <v/>
      </c>
      <c r="BP495" s="428" t="str">
        <f t="shared" si="445"/>
        <v/>
      </c>
      <c r="BQ495" s="178"/>
      <c r="BR495" s="417"/>
      <c r="BS495" s="419"/>
      <c r="BT495" s="198"/>
      <c r="BU495" s="177"/>
      <c r="BV495" s="177"/>
      <c r="BW495" s="417"/>
      <c r="BX495" s="417"/>
      <c r="BY495" s="419"/>
      <c r="BZ495" s="178"/>
      <c r="CA495" s="177"/>
      <c r="CB495" s="177"/>
      <c r="CC495" s="177"/>
      <c r="CD495" s="177"/>
      <c r="CE495" s="177"/>
      <c r="CF495" s="417"/>
      <c r="CG495" s="419"/>
      <c r="CH495" s="178"/>
      <c r="CI495" s="177"/>
      <c r="CJ495" s="177"/>
      <c r="CK495" s="177"/>
      <c r="CL495" s="177"/>
      <c r="CM495" s="177"/>
      <c r="CN495" s="417"/>
      <c r="CO495" s="419"/>
      <c r="CP495" s="420"/>
      <c r="CQ495" s="421"/>
      <c r="CR495" s="421" t="str">
        <f t="shared" si="434"/>
        <v/>
      </c>
      <c r="CS495" s="421" t="str">
        <f t="shared" si="435"/>
        <v/>
      </c>
      <c r="CT495" s="421" t="str">
        <f t="shared" si="436"/>
        <v/>
      </c>
      <c r="CU495" s="421" t="str">
        <f t="shared" si="437"/>
        <v/>
      </c>
      <c r="CV495" s="421" t="str">
        <f t="shared" si="438"/>
        <v/>
      </c>
      <c r="CW495" s="429" t="str">
        <f t="shared" si="439"/>
        <v/>
      </c>
      <c r="CX495" s="449"/>
      <c r="CY495" s="417"/>
      <c r="CZ495" s="419"/>
      <c r="DA495" s="432"/>
      <c r="DB495" s="417"/>
      <c r="DC495" s="419"/>
      <c r="DD495" s="430" t="str">
        <f t="shared" si="440"/>
        <v/>
      </c>
      <c r="DE495" s="431" t="str">
        <f t="shared" si="441"/>
        <v/>
      </c>
      <c r="DF495" s="428" t="str">
        <f t="shared" si="442"/>
        <v/>
      </c>
      <c r="DG495" s="450"/>
      <c r="DH495" s="417"/>
      <c r="DI495" s="419"/>
      <c r="DJ495" s="432"/>
      <c r="DK495" s="417"/>
      <c r="DL495" s="419"/>
      <c r="DM495" s="432"/>
      <c r="DN495" s="417"/>
      <c r="DO495" s="419"/>
      <c r="DP495" s="430" t="str">
        <f t="shared" si="446"/>
        <v/>
      </c>
      <c r="DQ495" s="431" t="str">
        <f t="shared" si="447"/>
        <v/>
      </c>
      <c r="DR495" s="428" t="str">
        <f t="shared" si="448"/>
        <v/>
      </c>
      <c r="DS495" s="432"/>
      <c r="DT495" s="417"/>
      <c r="DU495" s="197"/>
      <c r="DV495" s="402"/>
      <c r="DW495" s="669" t="b">
        <f t="shared" si="453"/>
        <v>0</v>
      </c>
      <c r="DX495" s="663" t="b">
        <f t="shared" si="454"/>
        <v>0</v>
      </c>
      <c r="DY495" s="666" t="b">
        <f t="shared" si="455"/>
        <v>1</v>
      </c>
      <c r="DZ495" s="663" t="b">
        <f t="shared" si="456"/>
        <v>0</v>
      </c>
      <c r="EA495" s="663" t="b">
        <f t="shared" si="457"/>
        <v>0</v>
      </c>
      <c r="EB495" s="666" t="b">
        <f t="shared" si="458"/>
        <v>1</v>
      </c>
      <c r="EC495" s="663" t="b">
        <f t="shared" si="459"/>
        <v>0</v>
      </c>
      <c r="ED495" s="663" t="b">
        <f t="shared" si="449"/>
        <v>0</v>
      </c>
      <c r="EE495" s="666" t="b">
        <f t="shared" si="460"/>
        <v>1</v>
      </c>
      <c r="EF495" s="665" t="b">
        <f t="shared" si="461"/>
        <v>0</v>
      </c>
      <c r="EG495" s="663" t="b">
        <f t="shared" si="462"/>
        <v>0</v>
      </c>
      <c r="EH495" s="666" t="b">
        <f t="shared" si="463"/>
        <v>1</v>
      </c>
      <c r="EI495" s="663" t="b">
        <f t="shared" si="464"/>
        <v>0</v>
      </c>
      <c r="EJ495" s="663" t="b">
        <f t="shared" si="465"/>
        <v>0</v>
      </c>
      <c r="EK495" s="666" t="b">
        <f t="shared" si="466"/>
        <v>1</v>
      </c>
      <c r="EL495" s="663" t="b">
        <f t="shared" si="467"/>
        <v>0</v>
      </c>
      <c r="EM495" s="663" t="b">
        <f t="shared" si="450"/>
        <v>0</v>
      </c>
      <c r="EN495" s="666" t="b">
        <f t="shared" si="468"/>
        <v>1</v>
      </c>
      <c r="EO495" s="401"/>
    </row>
    <row r="496" spans="1:145">
      <c r="A496" s="521" t="s">
        <v>734</v>
      </c>
      <c r="B496" s="522" t="s">
        <v>232</v>
      </c>
      <c r="C496" s="523">
        <v>221281</v>
      </c>
      <c r="D496" s="524">
        <v>13</v>
      </c>
      <c r="E496" s="414"/>
      <c r="F496" s="416"/>
      <c r="G496" s="416"/>
      <c r="H496" s="416"/>
      <c r="I496" s="417"/>
      <c r="J496" s="417"/>
      <c r="K496" s="419"/>
      <c r="L496" s="414"/>
      <c r="M496" s="416"/>
      <c r="N496" s="416"/>
      <c r="O496" s="448"/>
      <c r="P496" s="448"/>
      <c r="Q496" s="416"/>
      <c r="R496" s="416"/>
      <c r="S496" s="416"/>
      <c r="T496" s="416"/>
      <c r="U496" s="416"/>
      <c r="V496" s="417"/>
      <c r="W496" s="419"/>
      <c r="X496" s="414"/>
      <c r="Y496" s="416"/>
      <c r="Z496" s="416"/>
      <c r="AA496" s="448"/>
      <c r="AB496" s="448"/>
      <c r="AC496" s="416"/>
      <c r="AD496" s="416"/>
      <c r="AE496" s="416"/>
      <c r="AF496" s="416"/>
      <c r="AG496" s="416"/>
      <c r="AH496" s="417"/>
      <c r="AI496" s="419"/>
      <c r="AJ496" s="420" t="str">
        <f t="shared" si="419"/>
        <v xml:space="preserve"> </v>
      </c>
      <c r="AK496" s="421" t="str">
        <f t="shared" si="420"/>
        <v xml:space="preserve"> </v>
      </c>
      <c r="AL496" s="421" t="str">
        <f t="shared" si="421"/>
        <v xml:space="preserve"> </v>
      </c>
      <c r="AM496" s="421" t="str">
        <f t="shared" si="422"/>
        <v xml:space="preserve"> </v>
      </c>
      <c r="AN496" s="421" t="str">
        <f t="shared" si="423"/>
        <v xml:space="preserve"> </v>
      </c>
      <c r="AO496" s="421" t="str">
        <f t="shared" si="424"/>
        <v xml:space="preserve"> </v>
      </c>
      <c r="AP496" s="421" t="str">
        <f t="shared" si="425"/>
        <v xml:space="preserve"> </v>
      </c>
      <c r="AQ496" s="421" t="str">
        <f t="shared" si="426"/>
        <v xml:space="preserve"> </v>
      </c>
      <c r="AR496" s="421" t="str">
        <f t="shared" si="427"/>
        <v xml:space="preserve"> </v>
      </c>
      <c r="AS496" s="421" t="str">
        <f t="shared" si="428"/>
        <v xml:space="preserve"> </v>
      </c>
      <c r="AT496" s="421" t="str">
        <f t="shared" si="429"/>
        <v xml:space="preserve"> </v>
      </c>
      <c r="AU496" s="422" t="str">
        <f t="shared" si="430"/>
        <v xml:space="preserve"> </v>
      </c>
      <c r="AV496" s="423"/>
      <c r="AW496" s="417"/>
      <c r="AX496" s="419"/>
      <c r="AY496" s="414"/>
      <c r="AZ496" s="417"/>
      <c r="BA496" s="419"/>
      <c r="BB496" s="420" t="str">
        <f t="shared" si="431"/>
        <v xml:space="preserve"> </v>
      </c>
      <c r="BC496" s="421" t="str">
        <f t="shared" si="432"/>
        <v xml:space="preserve"> </v>
      </c>
      <c r="BD496" s="422" t="str">
        <f t="shared" si="433"/>
        <v xml:space="preserve"> </v>
      </c>
      <c r="BE496" s="176"/>
      <c r="BF496" s="417"/>
      <c r="BG496" s="419"/>
      <c r="BH496" s="178"/>
      <c r="BI496" s="417"/>
      <c r="BJ496" s="419"/>
      <c r="BK496" s="178"/>
      <c r="BL496" s="417"/>
      <c r="BM496" s="419"/>
      <c r="BN496" s="426" t="str">
        <f t="shared" si="443"/>
        <v/>
      </c>
      <c r="BO496" s="427" t="str">
        <f t="shared" si="444"/>
        <v/>
      </c>
      <c r="BP496" s="428" t="str">
        <f t="shared" si="445"/>
        <v/>
      </c>
      <c r="BQ496" s="178"/>
      <c r="BR496" s="417"/>
      <c r="BS496" s="419"/>
      <c r="BT496" s="198"/>
      <c r="BU496" s="177"/>
      <c r="BV496" s="177"/>
      <c r="BW496" s="417"/>
      <c r="BX496" s="417"/>
      <c r="BY496" s="419"/>
      <c r="BZ496" s="178"/>
      <c r="CA496" s="177"/>
      <c r="CB496" s="177"/>
      <c r="CC496" s="177"/>
      <c r="CD496" s="177"/>
      <c r="CE496" s="177"/>
      <c r="CF496" s="417"/>
      <c r="CG496" s="419"/>
      <c r="CH496" s="178"/>
      <c r="CI496" s="177"/>
      <c r="CJ496" s="177"/>
      <c r="CK496" s="177"/>
      <c r="CL496" s="177"/>
      <c r="CM496" s="177"/>
      <c r="CN496" s="417"/>
      <c r="CO496" s="419"/>
      <c r="CP496" s="420"/>
      <c r="CQ496" s="421"/>
      <c r="CR496" s="421" t="str">
        <f t="shared" si="434"/>
        <v/>
      </c>
      <c r="CS496" s="421" t="str">
        <f t="shared" si="435"/>
        <v/>
      </c>
      <c r="CT496" s="421" t="str">
        <f t="shared" si="436"/>
        <v/>
      </c>
      <c r="CU496" s="421" t="str">
        <f t="shared" si="437"/>
        <v/>
      </c>
      <c r="CV496" s="421" t="str">
        <f t="shared" si="438"/>
        <v/>
      </c>
      <c r="CW496" s="429" t="str">
        <f t="shared" si="439"/>
        <v/>
      </c>
      <c r="CX496" s="449"/>
      <c r="CY496" s="417"/>
      <c r="CZ496" s="419"/>
      <c r="DA496" s="432"/>
      <c r="DB496" s="417"/>
      <c r="DC496" s="419"/>
      <c r="DD496" s="430" t="str">
        <f t="shared" si="440"/>
        <v/>
      </c>
      <c r="DE496" s="431" t="str">
        <f t="shared" si="441"/>
        <v/>
      </c>
      <c r="DF496" s="428" t="str">
        <f t="shared" si="442"/>
        <v/>
      </c>
      <c r="DG496" s="450"/>
      <c r="DH496" s="417"/>
      <c r="DI496" s="419"/>
      <c r="DJ496" s="432"/>
      <c r="DK496" s="417"/>
      <c r="DL496" s="419"/>
      <c r="DM496" s="432"/>
      <c r="DN496" s="417"/>
      <c r="DO496" s="419"/>
      <c r="DP496" s="430" t="str">
        <f t="shared" si="446"/>
        <v/>
      </c>
      <c r="DQ496" s="431" t="str">
        <f t="shared" si="447"/>
        <v/>
      </c>
      <c r="DR496" s="428" t="str">
        <f t="shared" si="448"/>
        <v/>
      </c>
      <c r="DS496" s="432"/>
      <c r="DT496" s="417"/>
      <c r="DU496" s="197"/>
      <c r="DV496" s="402"/>
      <c r="DW496" s="669" t="b">
        <f t="shared" si="453"/>
        <v>0</v>
      </c>
      <c r="DX496" s="663" t="b">
        <f t="shared" si="454"/>
        <v>0</v>
      </c>
      <c r="DY496" s="666" t="b">
        <f t="shared" si="455"/>
        <v>1</v>
      </c>
      <c r="DZ496" s="663" t="b">
        <f t="shared" si="456"/>
        <v>0</v>
      </c>
      <c r="EA496" s="663" t="b">
        <f t="shared" si="457"/>
        <v>0</v>
      </c>
      <c r="EB496" s="666" t="b">
        <f t="shared" si="458"/>
        <v>1</v>
      </c>
      <c r="EC496" s="663" t="b">
        <f t="shared" si="459"/>
        <v>0</v>
      </c>
      <c r="ED496" s="663" t="b">
        <f t="shared" si="449"/>
        <v>0</v>
      </c>
      <c r="EE496" s="666" t="b">
        <f t="shared" si="460"/>
        <v>1</v>
      </c>
      <c r="EF496" s="665" t="b">
        <f t="shared" si="461"/>
        <v>0</v>
      </c>
      <c r="EG496" s="663" t="b">
        <f t="shared" si="462"/>
        <v>0</v>
      </c>
      <c r="EH496" s="666" t="b">
        <f t="shared" si="463"/>
        <v>1</v>
      </c>
      <c r="EI496" s="663" t="b">
        <f t="shared" si="464"/>
        <v>0</v>
      </c>
      <c r="EJ496" s="663" t="b">
        <f t="shared" si="465"/>
        <v>0</v>
      </c>
      <c r="EK496" s="666" t="b">
        <f t="shared" si="466"/>
        <v>1</v>
      </c>
      <c r="EL496" s="663" t="b">
        <f t="shared" si="467"/>
        <v>0</v>
      </c>
      <c r="EM496" s="663" t="b">
        <f t="shared" si="450"/>
        <v>0</v>
      </c>
      <c r="EN496" s="666" t="b">
        <f t="shared" si="468"/>
        <v>1</v>
      </c>
      <c r="EO496" s="401"/>
    </row>
    <row r="497" spans="1:145">
      <c r="A497" s="521" t="s">
        <v>734</v>
      </c>
      <c r="B497" s="522" t="s">
        <v>233</v>
      </c>
      <c r="C497" s="523">
        <v>221333</v>
      </c>
      <c r="D497" s="524">
        <v>13</v>
      </c>
      <c r="E497" s="414"/>
      <c r="F497" s="416"/>
      <c r="G497" s="416"/>
      <c r="H497" s="416"/>
      <c r="I497" s="417"/>
      <c r="J497" s="417"/>
      <c r="K497" s="419"/>
      <c r="L497" s="414"/>
      <c r="M497" s="416"/>
      <c r="N497" s="416"/>
      <c r="O497" s="448"/>
      <c r="P497" s="448"/>
      <c r="Q497" s="416"/>
      <c r="R497" s="416"/>
      <c r="S497" s="416"/>
      <c r="T497" s="416"/>
      <c r="U497" s="416"/>
      <c r="V497" s="417"/>
      <c r="W497" s="419"/>
      <c r="X497" s="414"/>
      <c r="Y497" s="416"/>
      <c r="Z497" s="416"/>
      <c r="AA497" s="448"/>
      <c r="AB497" s="448"/>
      <c r="AC497" s="416"/>
      <c r="AD497" s="416"/>
      <c r="AE497" s="416"/>
      <c r="AF497" s="416"/>
      <c r="AG497" s="416"/>
      <c r="AH497" s="417"/>
      <c r="AI497" s="419"/>
      <c r="AJ497" s="420" t="str">
        <f t="shared" si="419"/>
        <v xml:space="preserve"> </v>
      </c>
      <c r="AK497" s="421" t="str">
        <f t="shared" si="420"/>
        <v xml:space="preserve"> </v>
      </c>
      <c r="AL497" s="421" t="str">
        <f t="shared" si="421"/>
        <v xml:space="preserve"> </v>
      </c>
      <c r="AM497" s="421" t="str">
        <f t="shared" si="422"/>
        <v xml:space="preserve"> </v>
      </c>
      <c r="AN497" s="421" t="str">
        <f t="shared" si="423"/>
        <v xml:space="preserve"> </v>
      </c>
      <c r="AO497" s="421" t="str">
        <f t="shared" si="424"/>
        <v xml:space="preserve"> </v>
      </c>
      <c r="AP497" s="421" t="str">
        <f t="shared" si="425"/>
        <v xml:space="preserve"> </v>
      </c>
      <c r="AQ497" s="421" t="str">
        <f t="shared" si="426"/>
        <v xml:space="preserve"> </v>
      </c>
      <c r="AR497" s="421" t="str">
        <f t="shared" si="427"/>
        <v xml:space="preserve"> </v>
      </c>
      <c r="AS497" s="421" t="str">
        <f t="shared" si="428"/>
        <v xml:space="preserve"> </v>
      </c>
      <c r="AT497" s="421" t="str">
        <f t="shared" si="429"/>
        <v xml:space="preserve"> </v>
      </c>
      <c r="AU497" s="422" t="str">
        <f t="shared" si="430"/>
        <v xml:space="preserve"> </v>
      </c>
      <c r="AV497" s="423"/>
      <c r="AW497" s="417"/>
      <c r="AX497" s="419"/>
      <c r="AY497" s="414"/>
      <c r="AZ497" s="417"/>
      <c r="BA497" s="419"/>
      <c r="BB497" s="420" t="str">
        <f t="shared" si="431"/>
        <v xml:space="preserve"> </v>
      </c>
      <c r="BC497" s="421" t="str">
        <f t="shared" si="432"/>
        <v xml:space="preserve"> </v>
      </c>
      <c r="BD497" s="422" t="str">
        <f t="shared" si="433"/>
        <v xml:space="preserve"> </v>
      </c>
      <c r="BE497" s="176"/>
      <c r="BF497" s="417"/>
      <c r="BG497" s="419"/>
      <c r="BH497" s="178"/>
      <c r="BI497" s="417"/>
      <c r="BJ497" s="419"/>
      <c r="BK497" s="178"/>
      <c r="BL497" s="417"/>
      <c r="BM497" s="419"/>
      <c r="BN497" s="426" t="str">
        <f t="shared" si="443"/>
        <v/>
      </c>
      <c r="BO497" s="427" t="str">
        <f t="shared" si="444"/>
        <v/>
      </c>
      <c r="BP497" s="428" t="str">
        <f t="shared" si="445"/>
        <v/>
      </c>
      <c r="BQ497" s="178"/>
      <c r="BR497" s="417"/>
      <c r="BS497" s="419"/>
      <c r="BT497" s="198"/>
      <c r="BU497" s="177"/>
      <c r="BV497" s="177"/>
      <c r="BW497" s="417"/>
      <c r="BX497" s="417"/>
      <c r="BY497" s="419"/>
      <c r="BZ497" s="178"/>
      <c r="CA497" s="177"/>
      <c r="CB497" s="177"/>
      <c r="CC497" s="177"/>
      <c r="CD497" s="177"/>
      <c r="CE497" s="177"/>
      <c r="CF497" s="417"/>
      <c r="CG497" s="419"/>
      <c r="CH497" s="178"/>
      <c r="CI497" s="177"/>
      <c r="CJ497" s="177"/>
      <c r="CK497" s="177"/>
      <c r="CL497" s="177"/>
      <c r="CM497" s="177"/>
      <c r="CN497" s="417"/>
      <c r="CO497" s="419"/>
      <c r="CP497" s="420"/>
      <c r="CQ497" s="421"/>
      <c r="CR497" s="421" t="str">
        <f t="shared" si="434"/>
        <v/>
      </c>
      <c r="CS497" s="421" t="str">
        <f t="shared" si="435"/>
        <v/>
      </c>
      <c r="CT497" s="421" t="str">
        <f t="shared" si="436"/>
        <v/>
      </c>
      <c r="CU497" s="421" t="str">
        <f t="shared" si="437"/>
        <v/>
      </c>
      <c r="CV497" s="421" t="str">
        <f t="shared" si="438"/>
        <v/>
      </c>
      <c r="CW497" s="429" t="str">
        <f t="shared" si="439"/>
        <v/>
      </c>
      <c r="CX497" s="449"/>
      <c r="CY497" s="417"/>
      <c r="CZ497" s="419"/>
      <c r="DA497" s="432"/>
      <c r="DB497" s="417"/>
      <c r="DC497" s="419"/>
      <c r="DD497" s="430" t="str">
        <f t="shared" si="440"/>
        <v/>
      </c>
      <c r="DE497" s="431" t="str">
        <f t="shared" si="441"/>
        <v/>
      </c>
      <c r="DF497" s="428" t="str">
        <f t="shared" si="442"/>
        <v/>
      </c>
      <c r="DG497" s="450"/>
      <c r="DH497" s="417"/>
      <c r="DI497" s="419"/>
      <c r="DJ497" s="432"/>
      <c r="DK497" s="417"/>
      <c r="DL497" s="419"/>
      <c r="DM497" s="432"/>
      <c r="DN497" s="417"/>
      <c r="DO497" s="419"/>
      <c r="DP497" s="430" t="str">
        <f t="shared" si="446"/>
        <v/>
      </c>
      <c r="DQ497" s="431" t="str">
        <f t="shared" si="447"/>
        <v/>
      </c>
      <c r="DR497" s="428" t="str">
        <f t="shared" si="448"/>
        <v/>
      </c>
      <c r="DS497" s="432"/>
      <c r="DT497" s="417"/>
      <c r="DU497" s="197"/>
      <c r="DV497" s="402"/>
      <c r="DW497" s="669" t="b">
        <f t="shared" si="453"/>
        <v>0</v>
      </c>
      <c r="DX497" s="663" t="b">
        <f t="shared" si="454"/>
        <v>0</v>
      </c>
      <c r="DY497" s="666" t="b">
        <f t="shared" si="455"/>
        <v>1</v>
      </c>
      <c r="DZ497" s="663" t="b">
        <f t="shared" si="456"/>
        <v>0</v>
      </c>
      <c r="EA497" s="663" t="b">
        <f t="shared" si="457"/>
        <v>0</v>
      </c>
      <c r="EB497" s="666" t="b">
        <f t="shared" si="458"/>
        <v>1</v>
      </c>
      <c r="EC497" s="663" t="b">
        <f t="shared" si="459"/>
        <v>0</v>
      </c>
      <c r="ED497" s="663" t="b">
        <f t="shared" si="449"/>
        <v>0</v>
      </c>
      <c r="EE497" s="666" t="b">
        <f t="shared" si="460"/>
        <v>1</v>
      </c>
      <c r="EF497" s="665" t="b">
        <f t="shared" si="461"/>
        <v>0</v>
      </c>
      <c r="EG497" s="663" t="b">
        <f t="shared" si="462"/>
        <v>0</v>
      </c>
      <c r="EH497" s="666" t="b">
        <f t="shared" si="463"/>
        <v>1</v>
      </c>
      <c r="EI497" s="663" t="b">
        <f t="shared" si="464"/>
        <v>0</v>
      </c>
      <c r="EJ497" s="663" t="b">
        <f t="shared" si="465"/>
        <v>0</v>
      </c>
      <c r="EK497" s="666" t="b">
        <f t="shared" si="466"/>
        <v>1</v>
      </c>
      <c r="EL497" s="663" t="b">
        <f t="shared" si="467"/>
        <v>0</v>
      </c>
      <c r="EM497" s="663" t="b">
        <f t="shared" si="450"/>
        <v>0</v>
      </c>
      <c r="EN497" s="666" t="b">
        <f t="shared" si="468"/>
        <v>1</v>
      </c>
      <c r="EO497" s="401"/>
    </row>
    <row r="498" spans="1:145">
      <c r="A498" s="521" t="s">
        <v>734</v>
      </c>
      <c r="B498" s="522" t="s">
        <v>234</v>
      </c>
      <c r="C498" s="523">
        <v>221388</v>
      </c>
      <c r="D498" s="524">
        <v>13</v>
      </c>
      <c r="E498" s="414"/>
      <c r="F498" s="416"/>
      <c r="G498" s="416"/>
      <c r="H498" s="416"/>
      <c r="I498" s="417"/>
      <c r="J498" s="417"/>
      <c r="K498" s="419"/>
      <c r="L498" s="414"/>
      <c r="M498" s="416"/>
      <c r="N498" s="416"/>
      <c r="O498" s="448"/>
      <c r="P498" s="448"/>
      <c r="Q498" s="416"/>
      <c r="R498" s="416"/>
      <c r="S498" s="416"/>
      <c r="T498" s="416"/>
      <c r="U498" s="416"/>
      <c r="V498" s="417"/>
      <c r="W498" s="419"/>
      <c r="X498" s="414"/>
      <c r="Y498" s="416"/>
      <c r="Z498" s="416"/>
      <c r="AA498" s="448"/>
      <c r="AB498" s="448"/>
      <c r="AC498" s="416"/>
      <c r="AD498" s="416"/>
      <c r="AE498" s="416"/>
      <c r="AF498" s="416"/>
      <c r="AG498" s="416"/>
      <c r="AH498" s="417"/>
      <c r="AI498" s="419"/>
      <c r="AJ498" s="420" t="str">
        <f t="shared" si="419"/>
        <v xml:space="preserve"> </v>
      </c>
      <c r="AK498" s="421" t="str">
        <f t="shared" si="420"/>
        <v xml:space="preserve"> </v>
      </c>
      <c r="AL498" s="421" t="str">
        <f t="shared" si="421"/>
        <v xml:space="preserve"> </v>
      </c>
      <c r="AM498" s="421" t="str">
        <f t="shared" si="422"/>
        <v xml:space="preserve"> </v>
      </c>
      <c r="AN498" s="421" t="str">
        <f t="shared" si="423"/>
        <v xml:space="preserve"> </v>
      </c>
      <c r="AO498" s="421" t="str">
        <f t="shared" si="424"/>
        <v xml:space="preserve"> </v>
      </c>
      <c r="AP498" s="421" t="str">
        <f t="shared" si="425"/>
        <v xml:space="preserve"> </v>
      </c>
      <c r="AQ498" s="421" t="str">
        <f t="shared" si="426"/>
        <v xml:space="preserve"> </v>
      </c>
      <c r="AR498" s="421" t="str">
        <f t="shared" si="427"/>
        <v xml:space="preserve"> </v>
      </c>
      <c r="AS498" s="421" t="str">
        <f t="shared" si="428"/>
        <v xml:space="preserve"> </v>
      </c>
      <c r="AT498" s="421" t="str">
        <f t="shared" si="429"/>
        <v xml:space="preserve"> </v>
      </c>
      <c r="AU498" s="422" t="str">
        <f t="shared" si="430"/>
        <v xml:space="preserve"> </v>
      </c>
      <c r="AV498" s="423"/>
      <c r="AW498" s="417"/>
      <c r="AX498" s="419"/>
      <c r="AY498" s="414"/>
      <c r="AZ498" s="417"/>
      <c r="BA498" s="419"/>
      <c r="BB498" s="420" t="str">
        <f t="shared" si="431"/>
        <v xml:space="preserve"> </v>
      </c>
      <c r="BC498" s="421" t="str">
        <f t="shared" si="432"/>
        <v xml:space="preserve"> </v>
      </c>
      <c r="BD498" s="422" t="str">
        <f t="shared" si="433"/>
        <v xml:space="preserve"> </v>
      </c>
      <c r="BE498" s="176"/>
      <c r="BF498" s="417"/>
      <c r="BG498" s="419"/>
      <c r="BH498" s="178"/>
      <c r="BI498" s="417"/>
      <c r="BJ498" s="419"/>
      <c r="BK498" s="178"/>
      <c r="BL498" s="417"/>
      <c r="BM498" s="419"/>
      <c r="BN498" s="426" t="str">
        <f t="shared" si="443"/>
        <v/>
      </c>
      <c r="BO498" s="427" t="str">
        <f t="shared" si="444"/>
        <v/>
      </c>
      <c r="BP498" s="428" t="str">
        <f t="shared" si="445"/>
        <v/>
      </c>
      <c r="BQ498" s="178"/>
      <c r="BR498" s="417"/>
      <c r="BS498" s="419"/>
      <c r="BT498" s="198"/>
      <c r="BU498" s="177"/>
      <c r="BV498" s="177"/>
      <c r="BW498" s="417"/>
      <c r="BX498" s="417"/>
      <c r="BY498" s="419"/>
      <c r="BZ498" s="178"/>
      <c r="CA498" s="177"/>
      <c r="CB498" s="177"/>
      <c r="CC498" s="177"/>
      <c r="CD498" s="177"/>
      <c r="CE498" s="177"/>
      <c r="CF498" s="417"/>
      <c r="CG498" s="419"/>
      <c r="CH498" s="178"/>
      <c r="CI498" s="177"/>
      <c r="CJ498" s="177"/>
      <c r="CK498" s="177"/>
      <c r="CL498" s="177"/>
      <c r="CM498" s="177"/>
      <c r="CN498" s="417"/>
      <c r="CO498" s="419"/>
      <c r="CP498" s="420"/>
      <c r="CQ498" s="421"/>
      <c r="CR498" s="421" t="str">
        <f t="shared" si="434"/>
        <v/>
      </c>
      <c r="CS498" s="421" t="str">
        <f t="shared" si="435"/>
        <v/>
      </c>
      <c r="CT498" s="421" t="str">
        <f t="shared" si="436"/>
        <v/>
      </c>
      <c r="CU498" s="421" t="str">
        <f t="shared" si="437"/>
        <v/>
      </c>
      <c r="CV498" s="421" t="str">
        <f t="shared" si="438"/>
        <v/>
      </c>
      <c r="CW498" s="429" t="str">
        <f t="shared" si="439"/>
        <v/>
      </c>
      <c r="CX498" s="449"/>
      <c r="CY498" s="417"/>
      <c r="CZ498" s="419"/>
      <c r="DA498" s="432"/>
      <c r="DB498" s="417"/>
      <c r="DC498" s="419"/>
      <c r="DD498" s="430" t="str">
        <f t="shared" si="440"/>
        <v/>
      </c>
      <c r="DE498" s="431" t="str">
        <f t="shared" si="441"/>
        <v/>
      </c>
      <c r="DF498" s="428" t="str">
        <f t="shared" si="442"/>
        <v/>
      </c>
      <c r="DG498" s="450"/>
      <c r="DH498" s="417"/>
      <c r="DI498" s="419"/>
      <c r="DJ498" s="432"/>
      <c r="DK498" s="417"/>
      <c r="DL498" s="419"/>
      <c r="DM498" s="432"/>
      <c r="DN498" s="417"/>
      <c r="DO498" s="419"/>
      <c r="DP498" s="430" t="str">
        <f t="shared" si="446"/>
        <v/>
      </c>
      <c r="DQ498" s="431" t="str">
        <f t="shared" si="447"/>
        <v/>
      </c>
      <c r="DR498" s="428" t="str">
        <f t="shared" si="448"/>
        <v/>
      </c>
      <c r="DS498" s="432"/>
      <c r="DT498" s="417"/>
      <c r="DU498" s="197"/>
      <c r="DV498" s="402"/>
      <c r="DW498" s="669" t="b">
        <f t="shared" si="453"/>
        <v>0</v>
      </c>
      <c r="DX498" s="663" t="b">
        <f t="shared" si="454"/>
        <v>0</v>
      </c>
      <c r="DY498" s="666" t="b">
        <f t="shared" si="455"/>
        <v>1</v>
      </c>
      <c r="DZ498" s="663" t="b">
        <f t="shared" si="456"/>
        <v>0</v>
      </c>
      <c r="EA498" s="663" t="b">
        <f t="shared" si="457"/>
        <v>0</v>
      </c>
      <c r="EB498" s="666" t="b">
        <f t="shared" si="458"/>
        <v>1</v>
      </c>
      <c r="EC498" s="663" t="b">
        <f t="shared" si="459"/>
        <v>0</v>
      </c>
      <c r="ED498" s="663" t="b">
        <f t="shared" si="449"/>
        <v>0</v>
      </c>
      <c r="EE498" s="666" t="b">
        <f t="shared" si="460"/>
        <v>1</v>
      </c>
      <c r="EF498" s="665" t="b">
        <f t="shared" si="461"/>
        <v>0</v>
      </c>
      <c r="EG498" s="663" t="b">
        <f t="shared" si="462"/>
        <v>0</v>
      </c>
      <c r="EH498" s="666" t="b">
        <f t="shared" si="463"/>
        <v>1</v>
      </c>
      <c r="EI498" s="663" t="b">
        <f t="shared" si="464"/>
        <v>0</v>
      </c>
      <c r="EJ498" s="663" t="b">
        <f t="shared" si="465"/>
        <v>0</v>
      </c>
      <c r="EK498" s="666" t="b">
        <f t="shared" si="466"/>
        <v>1</v>
      </c>
      <c r="EL498" s="663" t="b">
        <f t="shared" si="467"/>
        <v>0</v>
      </c>
      <c r="EM498" s="663" t="b">
        <f t="shared" si="450"/>
        <v>0</v>
      </c>
      <c r="EN498" s="666" t="b">
        <f t="shared" si="468"/>
        <v>1</v>
      </c>
      <c r="EO498" s="401"/>
    </row>
    <row r="499" spans="1:145">
      <c r="A499" s="521" t="s">
        <v>734</v>
      </c>
      <c r="B499" s="522" t="s">
        <v>235</v>
      </c>
      <c r="C499" s="523">
        <v>221494</v>
      </c>
      <c r="D499" s="524">
        <v>13</v>
      </c>
      <c r="E499" s="414"/>
      <c r="F499" s="416"/>
      <c r="G499" s="416"/>
      <c r="H499" s="416"/>
      <c r="I499" s="417"/>
      <c r="J499" s="417"/>
      <c r="K499" s="419"/>
      <c r="L499" s="414"/>
      <c r="M499" s="416"/>
      <c r="N499" s="416"/>
      <c r="O499" s="448"/>
      <c r="P499" s="448"/>
      <c r="Q499" s="416"/>
      <c r="R499" s="416"/>
      <c r="S499" s="416"/>
      <c r="T499" s="416"/>
      <c r="U499" s="416"/>
      <c r="V499" s="417"/>
      <c r="W499" s="419"/>
      <c r="X499" s="414"/>
      <c r="Y499" s="416"/>
      <c r="Z499" s="416"/>
      <c r="AA499" s="448"/>
      <c r="AB499" s="448"/>
      <c r="AC499" s="416"/>
      <c r="AD499" s="416"/>
      <c r="AE499" s="416"/>
      <c r="AF499" s="416"/>
      <c r="AG499" s="416"/>
      <c r="AH499" s="417"/>
      <c r="AI499" s="419"/>
      <c r="AJ499" s="420" t="str">
        <f t="shared" si="419"/>
        <v xml:space="preserve"> </v>
      </c>
      <c r="AK499" s="421" t="str">
        <f t="shared" si="420"/>
        <v xml:space="preserve"> </v>
      </c>
      <c r="AL499" s="421" t="str">
        <f t="shared" si="421"/>
        <v xml:space="preserve"> </v>
      </c>
      <c r="AM499" s="421" t="str">
        <f t="shared" si="422"/>
        <v xml:space="preserve"> </v>
      </c>
      <c r="AN499" s="421" t="str">
        <f t="shared" si="423"/>
        <v xml:space="preserve"> </v>
      </c>
      <c r="AO499" s="421" t="str">
        <f t="shared" si="424"/>
        <v xml:space="preserve"> </v>
      </c>
      <c r="AP499" s="421" t="str">
        <f t="shared" si="425"/>
        <v xml:space="preserve"> </v>
      </c>
      <c r="AQ499" s="421" t="str">
        <f t="shared" si="426"/>
        <v xml:space="preserve"> </v>
      </c>
      <c r="AR499" s="421" t="str">
        <f t="shared" si="427"/>
        <v xml:space="preserve"> </v>
      </c>
      <c r="AS499" s="421" t="str">
        <f t="shared" si="428"/>
        <v xml:space="preserve"> </v>
      </c>
      <c r="AT499" s="421" t="str">
        <f t="shared" si="429"/>
        <v xml:space="preserve"> </v>
      </c>
      <c r="AU499" s="422" t="str">
        <f t="shared" si="430"/>
        <v xml:space="preserve"> </v>
      </c>
      <c r="AV499" s="423"/>
      <c r="AW499" s="417"/>
      <c r="AX499" s="419"/>
      <c r="AY499" s="414"/>
      <c r="AZ499" s="417"/>
      <c r="BA499" s="419"/>
      <c r="BB499" s="420" t="str">
        <f t="shared" si="431"/>
        <v xml:space="preserve"> </v>
      </c>
      <c r="BC499" s="421" t="str">
        <f t="shared" si="432"/>
        <v xml:space="preserve"> </v>
      </c>
      <c r="BD499" s="422" t="str">
        <f t="shared" si="433"/>
        <v xml:space="preserve"> </v>
      </c>
      <c r="BE499" s="176"/>
      <c r="BF499" s="417"/>
      <c r="BG499" s="419"/>
      <c r="BH499" s="178"/>
      <c r="BI499" s="417"/>
      <c r="BJ499" s="419"/>
      <c r="BK499" s="178"/>
      <c r="BL499" s="417"/>
      <c r="BM499" s="419"/>
      <c r="BN499" s="426" t="str">
        <f t="shared" si="443"/>
        <v/>
      </c>
      <c r="BO499" s="427" t="str">
        <f t="shared" si="444"/>
        <v/>
      </c>
      <c r="BP499" s="428" t="str">
        <f t="shared" si="445"/>
        <v/>
      </c>
      <c r="BQ499" s="178"/>
      <c r="BR499" s="417"/>
      <c r="BS499" s="419"/>
      <c r="BT499" s="198"/>
      <c r="BU499" s="177"/>
      <c r="BV499" s="177"/>
      <c r="BW499" s="417"/>
      <c r="BX499" s="417"/>
      <c r="BY499" s="419"/>
      <c r="BZ499" s="178"/>
      <c r="CA499" s="177"/>
      <c r="CB499" s="177"/>
      <c r="CC499" s="177"/>
      <c r="CD499" s="177"/>
      <c r="CE499" s="177"/>
      <c r="CF499" s="417"/>
      <c r="CG499" s="419"/>
      <c r="CH499" s="178"/>
      <c r="CI499" s="177"/>
      <c r="CJ499" s="177"/>
      <c r="CK499" s="177"/>
      <c r="CL499" s="177"/>
      <c r="CM499" s="177"/>
      <c r="CN499" s="417"/>
      <c r="CO499" s="419"/>
      <c r="CP499" s="420"/>
      <c r="CQ499" s="421"/>
      <c r="CR499" s="421" t="str">
        <f t="shared" si="434"/>
        <v/>
      </c>
      <c r="CS499" s="421" t="str">
        <f t="shared" si="435"/>
        <v/>
      </c>
      <c r="CT499" s="421" t="str">
        <f t="shared" si="436"/>
        <v/>
      </c>
      <c r="CU499" s="421" t="str">
        <f t="shared" si="437"/>
        <v/>
      </c>
      <c r="CV499" s="421" t="str">
        <f t="shared" si="438"/>
        <v/>
      </c>
      <c r="CW499" s="429" t="str">
        <f t="shared" si="439"/>
        <v/>
      </c>
      <c r="CX499" s="449"/>
      <c r="CY499" s="417"/>
      <c r="CZ499" s="419"/>
      <c r="DA499" s="432"/>
      <c r="DB499" s="417"/>
      <c r="DC499" s="419"/>
      <c r="DD499" s="430" t="str">
        <f t="shared" si="440"/>
        <v/>
      </c>
      <c r="DE499" s="431" t="str">
        <f t="shared" si="441"/>
        <v/>
      </c>
      <c r="DF499" s="428" t="str">
        <f t="shared" si="442"/>
        <v/>
      </c>
      <c r="DG499" s="450"/>
      <c r="DH499" s="417"/>
      <c r="DI499" s="419"/>
      <c r="DJ499" s="432"/>
      <c r="DK499" s="417"/>
      <c r="DL499" s="419"/>
      <c r="DM499" s="432"/>
      <c r="DN499" s="417"/>
      <c r="DO499" s="419"/>
      <c r="DP499" s="430" t="str">
        <f t="shared" si="446"/>
        <v/>
      </c>
      <c r="DQ499" s="431" t="str">
        <f t="shared" si="447"/>
        <v/>
      </c>
      <c r="DR499" s="428" t="str">
        <f t="shared" si="448"/>
        <v/>
      </c>
      <c r="DS499" s="432"/>
      <c r="DT499" s="417"/>
      <c r="DU499" s="197"/>
      <c r="DV499" s="402"/>
      <c r="DW499" s="669" t="b">
        <f t="shared" si="453"/>
        <v>0</v>
      </c>
      <c r="DX499" s="663" t="b">
        <f t="shared" si="454"/>
        <v>0</v>
      </c>
      <c r="DY499" s="666" t="b">
        <f t="shared" si="455"/>
        <v>1</v>
      </c>
      <c r="DZ499" s="663" t="b">
        <f t="shared" si="456"/>
        <v>0</v>
      </c>
      <c r="EA499" s="663" t="b">
        <f t="shared" si="457"/>
        <v>0</v>
      </c>
      <c r="EB499" s="666" t="b">
        <f t="shared" si="458"/>
        <v>1</v>
      </c>
      <c r="EC499" s="663" t="b">
        <f t="shared" si="459"/>
        <v>0</v>
      </c>
      <c r="ED499" s="663" t="b">
        <f t="shared" si="449"/>
        <v>0</v>
      </c>
      <c r="EE499" s="666" t="b">
        <f t="shared" si="460"/>
        <v>1</v>
      </c>
      <c r="EF499" s="665" t="b">
        <f t="shared" si="461"/>
        <v>0</v>
      </c>
      <c r="EG499" s="663" t="b">
        <f t="shared" si="462"/>
        <v>0</v>
      </c>
      <c r="EH499" s="666" t="b">
        <f t="shared" si="463"/>
        <v>1</v>
      </c>
      <c r="EI499" s="663" t="b">
        <f t="shared" si="464"/>
        <v>0</v>
      </c>
      <c r="EJ499" s="663" t="b">
        <f t="shared" si="465"/>
        <v>0</v>
      </c>
      <c r="EK499" s="666" t="b">
        <f t="shared" si="466"/>
        <v>1</v>
      </c>
      <c r="EL499" s="663" t="b">
        <f t="shared" si="467"/>
        <v>0</v>
      </c>
      <c r="EM499" s="663" t="b">
        <f t="shared" si="450"/>
        <v>0</v>
      </c>
      <c r="EN499" s="666" t="b">
        <f t="shared" si="468"/>
        <v>1</v>
      </c>
      <c r="EO499" s="401"/>
    </row>
    <row r="500" spans="1:145">
      <c r="A500" s="521" t="s">
        <v>734</v>
      </c>
      <c r="B500" s="522" t="s">
        <v>236</v>
      </c>
      <c r="C500" s="523">
        <v>221634</v>
      </c>
      <c r="D500" s="524">
        <v>13</v>
      </c>
      <c r="E500" s="414"/>
      <c r="F500" s="416"/>
      <c r="G500" s="416"/>
      <c r="H500" s="416"/>
      <c r="I500" s="417"/>
      <c r="J500" s="417"/>
      <c r="K500" s="419"/>
      <c r="L500" s="414"/>
      <c r="M500" s="416"/>
      <c r="N500" s="416"/>
      <c r="O500" s="448"/>
      <c r="P500" s="448"/>
      <c r="Q500" s="416"/>
      <c r="R500" s="416"/>
      <c r="S500" s="416"/>
      <c r="T500" s="416"/>
      <c r="U500" s="416"/>
      <c r="V500" s="417"/>
      <c r="W500" s="419"/>
      <c r="X500" s="414"/>
      <c r="Y500" s="416"/>
      <c r="Z500" s="416"/>
      <c r="AA500" s="448"/>
      <c r="AB500" s="448"/>
      <c r="AC500" s="416"/>
      <c r="AD500" s="416"/>
      <c r="AE500" s="416"/>
      <c r="AF500" s="416"/>
      <c r="AG500" s="416"/>
      <c r="AH500" s="417"/>
      <c r="AI500" s="419"/>
      <c r="AJ500" s="420" t="str">
        <f t="shared" si="419"/>
        <v xml:space="preserve"> </v>
      </c>
      <c r="AK500" s="421" t="str">
        <f t="shared" si="420"/>
        <v xml:space="preserve"> </v>
      </c>
      <c r="AL500" s="421" t="str">
        <f t="shared" si="421"/>
        <v xml:space="preserve"> </v>
      </c>
      <c r="AM500" s="421" t="str">
        <f t="shared" si="422"/>
        <v xml:space="preserve"> </v>
      </c>
      <c r="AN500" s="421" t="str">
        <f t="shared" si="423"/>
        <v xml:space="preserve"> </v>
      </c>
      <c r="AO500" s="421" t="str">
        <f t="shared" si="424"/>
        <v xml:space="preserve"> </v>
      </c>
      <c r="AP500" s="421" t="str">
        <f t="shared" si="425"/>
        <v xml:space="preserve"> </v>
      </c>
      <c r="AQ500" s="421" t="str">
        <f t="shared" si="426"/>
        <v xml:space="preserve"> </v>
      </c>
      <c r="AR500" s="421" t="str">
        <f t="shared" si="427"/>
        <v xml:space="preserve"> </v>
      </c>
      <c r="AS500" s="421" t="str">
        <f t="shared" si="428"/>
        <v xml:space="preserve"> </v>
      </c>
      <c r="AT500" s="421" t="str">
        <f t="shared" si="429"/>
        <v xml:space="preserve"> </v>
      </c>
      <c r="AU500" s="422" t="str">
        <f t="shared" si="430"/>
        <v xml:space="preserve"> </v>
      </c>
      <c r="AV500" s="423"/>
      <c r="AW500" s="417"/>
      <c r="AX500" s="419"/>
      <c r="AY500" s="414"/>
      <c r="AZ500" s="417"/>
      <c r="BA500" s="419"/>
      <c r="BB500" s="420" t="str">
        <f t="shared" si="431"/>
        <v xml:space="preserve"> </v>
      </c>
      <c r="BC500" s="421" t="str">
        <f t="shared" si="432"/>
        <v xml:space="preserve"> </v>
      </c>
      <c r="BD500" s="422" t="str">
        <f t="shared" si="433"/>
        <v xml:space="preserve"> </v>
      </c>
      <c r="BE500" s="176"/>
      <c r="BF500" s="417"/>
      <c r="BG500" s="419"/>
      <c r="BH500" s="178"/>
      <c r="BI500" s="417"/>
      <c r="BJ500" s="419"/>
      <c r="BK500" s="178"/>
      <c r="BL500" s="417"/>
      <c r="BM500" s="419"/>
      <c r="BN500" s="426" t="str">
        <f t="shared" si="443"/>
        <v/>
      </c>
      <c r="BO500" s="427" t="str">
        <f t="shared" si="444"/>
        <v/>
      </c>
      <c r="BP500" s="428" t="str">
        <f t="shared" si="445"/>
        <v/>
      </c>
      <c r="BQ500" s="178"/>
      <c r="BR500" s="417"/>
      <c r="BS500" s="419"/>
      <c r="BT500" s="198"/>
      <c r="BU500" s="177"/>
      <c r="BV500" s="177"/>
      <c r="BW500" s="417"/>
      <c r="BX500" s="417"/>
      <c r="BY500" s="419"/>
      <c r="BZ500" s="178"/>
      <c r="CA500" s="177"/>
      <c r="CB500" s="177"/>
      <c r="CC500" s="177"/>
      <c r="CD500" s="177"/>
      <c r="CE500" s="177"/>
      <c r="CF500" s="417"/>
      <c r="CG500" s="419"/>
      <c r="CH500" s="178"/>
      <c r="CI500" s="177"/>
      <c r="CJ500" s="177"/>
      <c r="CK500" s="177"/>
      <c r="CL500" s="177"/>
      <c r="CM500" s="177"/>
      <c r="CN500" s="417"/>
      <c r="CO500" s="419"/>
      <c r="CP500" s="420"/>
      <c r="CQ500" s="421"/>
      <c r="CR500" s="421" t="str">
        <f t="shared" si="434"/>
        <v/>
      </c>
      <c r="CS500" s="421" t="str">
        <f t="shared" si="435"/>
        <v/>
      </c>
      <c r="CT500" s="421" t="str">
        <f t="shared" si="436"/>
        <v/>
      </c>
      <c r="CU500" s="421" t="str">
        <f t="shared" si="437"/>
        <v/>
      </c>
      <c r="CV500" s="421" t="str">
        <f t="shared" si="438"/>
        <v/>
      </c>
      <c r="CW500" s="429" t="str">
        <f t="shared" si="439"/>
        <v/>
      </c>
      <c r="CX500" s="449"/>
      <c r="CY500" s="417"/>
      <c r="CZ500" s="419"/>
      <c r="DA500" s="432"/>
      <c r="DB500" s="417"/>
      <c r="DC500" s="419"/>
      <c r="DD500" s="430" t="str">
        <f t="shared" si="440"/>
        <v/>
      </c>
      <c r="DE500" s="431" t="str">
        <f t="shared" si="441"/>
        <v/>
      </c>
      <c r="DF500" s="428" t="str">
        <f t="shared" si="442"/>
        <v/>
      </c>
      <c r="DG500" s="450"/>
      <c r="DH500" s="417"/>
      <c r="DI500" s="419"/>
      <c r="DJ500" s="432"/>
      <c r="DK500" s="417"/>
      <c r="DL500" s="419"/>
      <c r="DM500" s="432"/>
      <c r="DN500" s="417"/>
      <c r="DO500" s="419"/>
      <c r="DP500" s="430" t="str">
        <f t="shared" si="446"/>
        <v/>
      </c>
      <c r="DQ500" s="431" t="str">
        <f t="shared" si="447"/>
        <v/>
      </c>
      <c r="DR500" s="428" t="str">
        <f t="shared" si="448"/>
        <v/>
      </c>
      <c r="DS500" s="432"/>
      <c r="DT500" s="417"/>
      <c r="DU500" s="197"/>
      <c r="DV500" s="402"/>
      <c r="DW500" s="669" t="b">
        <f t="shared" si="453"/>
        <v>0</v>
      </c>
      <c r="DX500" s="663" t="b">
        <f t="shared" si="454"/>
        <v>0</v>
      </c>
      <c r="DY500" s="666" t="b">
        <f t="shared" si="455"/>
        <v>1</v>
      </c>
      <c r="DZ500" s="663" t="b">
        <f t="shared" si="456"/>
        <v>0</v>
      </c>
      <c r="EA500" s="663" t="b">
        <f t="shared" si="457"/>
        <v>0</v>
      </c>
      <c r="EB500" s="666" t="b">
        <f t="shared" si="458"/>
        <v>1</v>
      </c>
      <c r="EC500" s="663" t="b">
        <f t="shared" si="459"/>
        <v>0</v>
      </c>
      <c r="ED500" s="663" t="b">
        <f t="shared" si="449"/>
        <v>0</v>
      </c>
      <c r="EE500" s="666" t="b">
        <f t="shared" si="460"/>
        <v>1</v>
      </c>
      <c r="EF500" s="665" t="b">
        <f t="shared" si="461"/>
        <v>0</v>
      </c>
      <c r="EG500" s="663" t="b">
        <f t="shared" si="462"/>
        <v>0</v>
      </c>
      <c r="EH500" s="666" t="b">
        <f t="shared" si="463"/>
        <v>1</v>
      </c>
      <c r="EI500" s="663" t="b">
        <f t="shared" si="464"/>
        <v>0</v>
      </c>
      <c r="EJ500" s="663" t="b">
        <f t="shared" si="465"/>
        <v>0</v>
      </c>
      <c r="EK500" s="666" t="b">
        <f t="shared" si="466"/>
        <v>1</v>
      </c>
      <c r="EL500" s="663" t="b">
        <f t="shared" si="467"/>
        <v>0</v>
      </c>
      <c r="EM500" s="663" t="b">
        <f t="shared" si="450"/>
        <v>0</v>
      </c>
      <c r="EN500" s="666" t="b">
        <f t="shared" si="468"/>
        <v>1</v>
      </c>
      <c r="EO500" s="401"/>
    </row>
    <row r="501" spans="1:145">
      <c r="A501" s="528" t="s">
        <v>430</v>
      </c>
      <c r="B501" s="534" t="s">
        <v>237</v>
      </c>
      <c r="C501" s="528">
        <v>228723</v>
      </c>
      <c r="D501" s="528">
        <v>1</v>
      </c>
      <c r="E501" s="414">
        <v>6949</v>
      </c>
      <c r="F501" s="416">
        <v>6726</v>
      </c>
      <c r="G501" s="416">
        <v>7068</v>
      </c>
      <c r="H501" s="416">
        <v>7104</v>
      </c>
      <c r="I501" s="417">
        <v>7804</v>
      </c>
      <c r="J501" s="417">
        <v>8094</v>
      </c>
      <c r="K501" s="561">
        <v>8093</v>
      </c>
      <c r="L501" s="414">
        <v>5559</v>
      </c>
      <c r="M501" s="416">
        <v>6627</v>
      </c>
      <c r="N501" s="416">
        <v>6660</v>
      </c>
      <c r="O501" s="448">
        <v>6652</v>
      </c>
      <c r="P501" s="448">
        <v>6313</v>
      </c>
      <c r="Q501" s="416">
        <v>6589</v>
      </c>
      <c r="R501" s="416">
        <v>6389</v>
      </c>
      <c r="S501" s="416">
        <v>6677</v>
      </c>
      <c r="T501" s="416">
        <v>6734</v>
      </c>
      <c r="U501" s="416">
        <v>7472</v>
      </c>
      <c r="V501" s="417">
        <v>7587</v>
      </c>
      <c r="W501" s="561">
        <v>7465</v>
      </c>
      <c r="X501" s="414"/>
      <c r="Y501" s="416"/>
      <c r="Z501" s="416"/>
      <c r="AA501" s="448"/>
      <c r="AB501" s="448"/>
      <c r="AC501" s="416">
        <v>24</v>
      </c>
      <c r="AD501" s="416">
        <v>29</v>
      </c>
      <c r="AE501" s="416"/>
      <c r="AF501" s="416"/>
      <c r="AG501" s="416"/>
      <c r="AH501" s="417"/>
      <c r="AI501" s="561"/>
      <c r="AJ501" s="420">
        <f t="shared" ref="AJ501:AJ564" si="469">IF(L501&gt;0,L501-X501," " )</f>
        <v>5559</v>
      </c>
      <c r="AK501" s="421">
        <f t="shared" ref="AK501:AK564" si="470">IF(M501&gt;0,M501-Y501," " )</f>
        <v>6627</v>
      </c>
      <c r="AL501" s="421">
        <f t="shared" ref="AL501:AL564" si="471">IF(N501&gt;0,N501-Z501," " )</f>
        <v>6660</v>
      </c>
      <c r="AM501" s="421">
        <f t="shared" ref="AM501:AM564" si="472">IF(O501&gt;0,O501-AA501," " )</f>
        <v>6652</v>
      </c>
      <c r="AN501" s="421">
        <f t="shared" ref="AN501:AN564" si="473">IF(P501&gt;0,P501-AB501," " )</f>
        <v>6313</v>
      </c>
      <c r="AO501" s="421">
        <f t="shared" ref="AO501:AO564" si="474">IF(Q501&gt;0,Q501-AC501," " )</f>
        <v>6565</v>
      </c>
      <c r="AP501" s="421">
        <f t="shared" ref="AP501:AP564" si="475">IF(R501&gt;0,R501-AD501," " )</f>
        <v>6360</v>
      </c>
      <c r="AQ501" s="421">
        <f t="shared" ref="AQ501:AQ564" si="476">IF(S501&gt;0,S501-AE501," " )</f>
        <v>6677</v>
      </c>
      <c r="AR501" s="421">
        <f t="shared" ref="AR501:AR564" si="477">IF(T501&gt;0,T501-AF501," " )</f>
        <v>6734</v>
      </c>
      <c r="AS501" s="421">
        <f t="shared" ref="AS501:AS564" si="478">IF(U501&gt;0,U501-AG501," " )</f>
        <v>7472</v>
      </c>
      <c r="AT501" s="421">
        <f t="shared" ref="AT501:AT564" si="479">IF(V501&gt;0,V501-AH501," " )</f>
        <v>7587</v>
      </c>
      <c r="AU501" s="422">
        <f t="shared" ref="AU501:AU564" si="480">IF(W501&gt;0,W501-AI501," " )</f>
        <v>7465</v>
      </c>
      <c r="AV501" s="423">
        <v>6828</v>
      </c>
      <c r="AW501" s="417">
        <v>7010</v>
      </c>
      <c r="AX501" s="561">
        <v>6896</v>
      </c>
      <c r="AY501" s="414">
        <v>427</v>
      </c>
      <c r="AZ501" s="417">
        <v>385</v>
      </c>
      <c r="BA501" s="561">
        <v>379</v>
      </c>
      <c r="BB501" s="420">
        <f t="shared" ref="BB501:BB564" si="481">IF(AS501=" "," ",(AS501-AV501-AY501))</f>
        <v>217</v>
      </c>
      <c r="BC501" s="421">
        <f t="shared" ref="BC501:BC564" si="482">IF(AT501=" "," ",(AT501-AW501-AZ501))</f>
        <v>192</v>
      </c>
      <c r="BD501" s="422">
        <f t="shared" ref="BD501:BD564" si="483">IF(AU501=" "," ",(AU501-AX501-BA501))</f>
        <v>190</v>
      </c>
      <c r="BE501" s="176">
        <v>4887</v>
      </c>
      <c r="BF501" s="417">
        <v>5146</v>
      </c>
      <c r="BG501" s="561">
        <v>5067</v>
      </c>
      <c r="BH501" s="178">
        <v>140</v>
      </c>
      <c r="BI501" s="417">
        <v>120</v>
      </c>
      <c r="BJ501" s="561">
        <v>86</v>
      </c>
      <c r="BK501" s="178">
        <v>908</v>
      </c>
      <c r="BL501" s="417">
        <v>943</v>
      </c>
      <c r="BM501" s="561">
        <v>860</v>
      </c>
      <c r="BN501" s="426">
        <f t="shared" si="443"/>
        <v>378</v>
      </c>
      <c r="BO501" s="427">
        <f t="shared" si="444"/>
        <v>356</v>
      </c>
      <c r="BP501" s="428">
        <f t="shared" si="445"/>
        <v>347</v>
      </c>
      <c r="BQ501" s="178">
        <v>4326</v>
      </c>
      <c r="BR501" s="417">
        <v>5202</v>
      </c>
      <c r="BS501" s="561">
        <v>5327</v>
      </c>
      <c r="BT501" s="208"/>
      <c r="BU501" s="209"/>
      <c r="BV501" s="209"/>
      <c r="BW501" s="417"/>
      <c r="BX501" s="417"/>
      <c r="BY501" s="561"/>
      <c r="BZ501" s="210"/>
      <c r="CA501" s="209"/>
      <c r="CB501" s="209"/>
      <c r="CC501" s="209"/>
      <c r="CD501" s="209"/>
      <c r="CE501" s="209"/>
      <c r="CF501" s="417"/>
      <c r="CG501" s="561"/>
      <c r="CH501" s="210"/>
      <c r="CI501" s="209"/>
      <c r="CJ501" s="209"/>
      <c r="CK501" s="209"/>
      <c r="CL501" s="209"/>
      <c r="CM501" s="209"/>
      <c r="CN501" s="417"/>
      <c r="CO501" s="561"/>
      <c r="CP501" s="420"/>
      <c r="CQ501" s="421"/>
      <c r="CR501" s="421" t="str">
        <f t="shared" ref="CR501:CR564" si="484">IF(CB501&gt;0,CB501-CJ501,"")</f>
        <v/>
      </c>
      <c r="CS501" s="421" t="str">
        <f t="shared" ref="CS501:CS564" si="485">IF(CC501&gt;0,CC501-CK501,"")</f>
        <v/>
      </c>
      <c r="CT501" s="421" t="str">
        <f t="shared" ref="CT501:CT564" si="486">IF(CD501&gt;0,CD501-CL501,"")</f>
        <v/>
      </c>
      <c r="CU501" s="421" t="str">
        <f t="shared" ref="CU501:CU564" si="487">IF(CE501&gt;0,CE501-CM501,"")</f>
        <v/>
      </c>
      <c r="CV501" s="421" t="str">
        <f t="shared" ref="CV501:CV564" si="488">IF(CF501&gt;0,CF501-CN501,"")</f>
        <v/>
      </c>
      <c r="CW501" s="429" t="str">
        <f t="shared" ref="CW501:CW564" si="489">IF(CG501&gt;0,CG501-CO501,"")</f>
        <v/>
      </c>
      <c r="CX501" s="449"/>
      <c r="CY501" s="417"/>
      <c r="CZ501" s="561"/>
      <c r="DA501" s="432"/>
      <c r="DB501" s="417"/>
      <c r="DC501" s="561"/>
      <c r="DD501" s="430" t="str">
        <f t="shared" ref="DD501:DD564" si="490">IF(CU501="","",(CU501-CX501-DA501))</f>
        <v/>
      </c>
      <c r="DE501" s="431" t="str">
        <f t="shared" ref="DE501:DE564" si="491">IF(CV501="","",(CV501-CY501-DB501))</f>
        <v/>
      </c>
      <c r="DF501" s="428" t="str">
        <f t="shared" ref="DF501:DF564" si="492">IF(CW501="","",(CW501-CZ501-DC501))</f>
        <v/>
      </c>
      <c r="DG501" s="450"/>
      <c r="DH501" s="417"/>
      <c r="DI501" s="561"/>
      <c r="DJ501" s="432"/>
      <c r="DK501" s="417"/>
      <c r="DL501" s="561"/>
      <c r="DM501" s="432"/>
      <c r="DN501" s="417"/>
      <c r="DO501" s="561"/>
      <c r="DP501" s="430" t="str">
        <f t="shared" si="446"/>
        <v/>
      </c>
      <c r="DQ501" s="431" t="str">
        <f t="shared" si="447"/>
        <v/>
      </c>
      <c r="DR501" s="428" t="str">
        <f t="shared" si="448"/>
        <v/>
      </c>
      <c r="DS501" s="432"/>
      <c r="DT501" s="417"/>
      <c r="DU501" s="561"/>
      <c r="DV501" s="403"/>
      <c r="DW501" s="669" t="b">
        <f t="shared" si="453"/>
        <v>1</v>
      </c>
      <c r="DX501" s="663" t="b">
        <f t="shared" si="454"/>
        <v>1</v>
      </c>
      <c r="DY501" s="666" t="b">
        <f t="shared" si="455"/>
        <v>1</v>
      </c>
      <c r="DZ501" s="663" t="b">
        <f t="shared" si="456"/>
        <v>1</v>
      </c>
      <c r="EA501" s="663" t="b">
        <f t="shared" si="457"/>
        <v>1</v>
      </c>
      <c r="EB501" s="666" t="b">
        <f t="shared" si="458"/>
        <v>1</v>
      </c>
      <c r="EC501" s="663" t="b">
        <f t="shared" si="459"/>
        <v>1</v>
      </c>
      <c r="ED501" s="663" t="b">
        <f t="shared" si="449"/>
        <v>1</v>
      </c>
      <c r="EE501" s="666" t="b">
        <f t="shared" si="460"/>
        <v>1</v>
      </c>
      <c r="EF501" s="665" t="b">
        <f t="shared" si="461"/>
        <v>0</v>
      </c>
      <c r="EG501" s="663" t="b">
        <f t="shared" si="462"/>
        <v>0</v>
      </c>
      <c r="EH501" s="666" t="b">
        <f t="shared" si="463"/>
        <v>1</v>
      </c>
      <c r="EI501" s="663" t="b">
        <f t="shared" si="464"/>
        <v>0</v>
      </c>
      <c r="EJ501" s="663" t="b">
        <f t="shared" si="465"/>
        <v>0</v>
      </c>
      <c r="EK501" s="666" t="b">
        <f t="shared" si="466"/>
        <v>1</v>
      </c>
      <c r="EL501" s="663" t="b">
        <f t="shared" si="467"/>
        <v>0</v>
      </c>
      <c r="EM501" s="663" t="b">
        <f t="shared" si="450"/>
        <v>0</v>
      </c>
      <c r="EN501" s="666" t="b">
        <f t="shared" si="468"/>
        <v>1</v>
      </c>
      <c r="EO501" s="403"/>
    </row>
    <row r="502" spans="1:145">
      <c r="A502" s="528" t="s">
        <v>430</v>
      </c>
      <c r="B502" s="534" t="s">
        <v>238</v>
      </c>
      <c r="C502" s="528">
        <v>229115</v>
      </c>
      <c r="D502" s="528">
        <v>1</v>
      </c>
      <c r="E502" s="414">
        <v>4533</v>
      </c>
      <c r="F502" s="416">
        <v>4445</v>
      </c>
      <c r="G502" s="416">
        <v>3951</v>
      </c>
      <c r="H502" s="416">
        <v>3802</v>
      </c>
      <c r="I502" s="417">
        <v>3922</v>
      </c>
      <c r="J502" s="417">
        <v>4518</v>
      </c>
      <c r="K502" s="561">
        <v>4408</v>
      </c>
      <c r="L502" s="414">
        <v>3227</v>
      </c>
      <c r="M502" s="416">
        <v>3136</v>
      </c>
      <c r="N502" s="416">
        <v>3410</v>
      </c>
      <c r="O502" s="448">
        <v>3971</v>
      </c>
      <c r="P502" s="448">
        <v>4057</v>
      </c>
      <c r="Q502" s="416">
        <v>4285</v>
      </c>
      <c r="R502" s="416">
        <v>4326</v>
      </c>
      <c r="S502" s="416">
        <v>3833</v>
      </c>
      <c r="T502" s="416">
        <v>3743</v>
      </c>
      <c r="U502" s="416">
        <v>3862</v>
      </c>
      <c r="V502" s="417">
        <v>4442</v>
      </c>
      <c r="W502" s="561">
        <v>4339</v>
      </c>
      <c r="X502" s="414"/>
      <c r="Y502" s="416"/>
      <c r="Z502" s="416"/>
      <c r="AA502" s="448"/>
      <c r="AB502" s="448"/>
      <c r="AC502" s="416">
        <v>20</v>
      </c>
      <c r="AD502" s="416">
        <v>35</v>
      </c>
      <c r="AE502" s="416"/>
      <c r="AF502" s="416"/>
      <c r="AG502" s="416"/>
      <c r="AH502" s="417"/>
      <c r="AI502" s="561"/>
      <c r="AJ502" s="420">
        <f t="shared" si="469"/>
        <v>3227</v>
      </c>
      <c r="AK502" s="421">
        <f t="shared" si="470"/>
        <v>3136</v>
      </c>
      <c r="AL502" s="421">
        <f t="shared" si="471"/>
        <v>3410</v>
      </c>
      <c r="AM502" s="421">
        <f t="shared" si="472"/>
        <v>3971</v>
      </c>
      <c r="AN502" s="421">
        <f t="shared" si="473"/>
        <v>4057</v>
      </c>
      <c r="AO502" s="421">
        <f t="shared" si="474"/>
        <v>4265</v>
      </c>
      <c r="AP502" s="421">
        <f t="shared" si="475"/>
        <v>4291</v>
      </c>
      <c r="AQ502" s="421">
        <f t="shared" si="476"/>
        <v>3833</v>
      </c>
      <c r="AR502" s="421">
        <f t="shared" si="477"/>
        <v>3743</v>
      </c>
      <c r="AS502" s="421">
        <f t="shared" si="478"/>
        <v>3862</v>
      </c>
      <c r="AT502" s="421">
        <f t="shared" si="479"/>
        <v>4442</v>
      </c>
      <c r="AU502" s="422">
        <f t="shared" si="480"/>
        <v>4339</v>
      </c>
      <c r="AV502" s="423">
        <v>3189</v>
      </c>
      <c r="AW502" s="417">
        <v>3560</v>
      </c>
      <c r="AX502" s="561">
        <v>3509</v>
      </c>
      <c r="AY502" s="414">
        <v>431</v>
      </c>
      <c r="AZ502" s="417">
        <v>544</v>
      </c>
      <c r="BA502" s="561">
        <v>488</v>
      </c>
      <c r="BB502" s="420">
        <f t="shared" si="481"/>
        <v>242</v>
      </c>
      <c r="BC502" s="421">
        <f t="shared" si="482"/>
        <v>338</v>
      </c>
      <c r="BD502" s="422">
        <f t="shared" si="483"/>
        <v>342</v>
      </c>
      <c r="BE502" s="176">
        <v>2272</v>
      </c>
      <c r="BF502" s="417">
        <v>2450</v>
      </c>
      <c r="BG502" s="561">
        <v>2584</v>
      </c>
      <c r="BH502" s="178">
        <v>158</v>
      </c>
      <c r="BI502" s="417">
        <v>172</v>
      </c>
      <c r="BJ502" s="561">
        <v>162</v>
      </c>
      <c r="BK502" s="178">
        <v>1174</v>
      </c>
      <c r="BL502" s="417">
        <v>1202</v>
      </c>
      <c r="BM502" s="561">
        <v>1105</v>
      </c>
      <c r="BN502" s="426">
        <f t="shared" si="443"/>
        <v>453</v>
      </c>
      <c r="BO502" s="427">
        <f t="shared" si="444"/>
        <v>441</v>
      </c>
      <c r="BP502" s="428">
        <f t="shared" si="445"/>
        <v>440</v>
      </c>
      <c r="BQ502" s="178">
        <v>1871</v>
      </c>
      <c r="BR502" s="417">
        <v>1814</v>
      </c>
      <c r="BS502" s="561">
        <v>2025</v>
      </c>
      <c r="BT502" s="208"/>
      <c r="BU502" s="209"/>
      <c r="BV502" s="209"/>
      <c r="BW502" s="417"/>
      <c r="BX502" s="417"/>
      <c r="BY502" s="561"/>
      <c r="BZ502" s="210"/>
      <c r="CA502" s="209"/>
      <c r="CB502" s="209"/>
      <c r="CC502" s="209"/>
      <c r="CD502" s="209"/>
      <c r="CE502" s="209"/>
      <c r="CF502" s="417"/>
      <c r="CG502" s="561"/>
      <c r="CH502" s="210"/>
      <c r="CI502" s="209"/>
      <c r="CJ502" s="209"/>
      <c r="CK502" s="209"/>
      <c r="CL502" s="209"/>
      <c r="CM502" s="209"/>
      <c r="CN502" s="417"/>
      <c r="CO502" s="561"/>
      <c r="CP502" s="420"/>
      <c r="CQ502" s="421"/>
      <c r="CR502" s="421" t="str">
        <f t="shared" si="484"/>
        <v/>
      </c>
      <c r="CS502" s="421" t="str">
        <f t="shared" si="485"/>
        <v/>
      </c>
      <c r="CT502" s="421" t="str">
        <f t="shared" si="486"/>
        <v/>
      </c>
      <c r="CU502" s="421" t="str">
        <f t="shared" si="487"/>
        <v/>
      </c>
      <c r="CV502" s="421" t="str">
        <f t="shared" si="488"/>
        <v/>
      </c>
      <c r="CW502" s="429" t="str">
        <f t="shared" si="489"/>
        <v/>
      </c>
      <c r="CX502" s="449"/>
      <c r="CY502" s="417"/>
      <c r="CZ502" s="561"/>
      <c r="DA502" s="432"/>
      <c r="DB502" s="417"/>
      <c r="DC502" s="561"/>
      <c r="DD502" s="430" t="str">
        <f t="shared" si="490"/>
        <v/>
      </c>
      <c r="DE502" s="431" t="str">
        <f t="shared" si="491"/>
        <v/>
      </c>
      <c r="DF502" s="428" t="str">
        <f t="shared" si="492"/>
        <v/>
      </c>
      <c r="DG502" s="450"/>
      <c r="DH502" s="417"/>
      <c r="DI502" s="561"/>
      <c r="DJ502" s="432"/>
      <c r="DK502" s="417"/>
      <c r="DL502" s="561"/>
      <c r="DM502" s="432"/>
      <c r="DN502" s="417"/>
      <c r="DO502" s="561"/>
      <c r="DP502" s="430" t="str">
        <f t="shared" si="446"/>
        <v/>
      </c>
      <c r="DQ502" s="431" t="str">
        <f t="shared" si="447"/>
        <v/>
      </c>
      <c r="DR502" s="428" t="str">
        <f t="shared" si="448"/>
        <v/>
      </c>
      <c r="DS502" s="432"/>
      <c r="DT502" s="417"/>
      <c r="DU502" s="561"/>
      <c r="DV502" s="403"/>
      <c r="DW502" s="669" t="b">
        <f t="shared" si="453"/>
        <v>1</v>
      </c>
      <c r="DX502" s="663" t="b">
        <f t="shared" si="454"/>
        <v>1</v>
      </c>
      <c r="DY502" s="666" t="b">
        <f t="shared" si="455"/>
        <v>1</v>
      </c>
      <c r="DZ502" s="663" t="b">
        <f t="shared" si="456"/>
        <v>1</v>
      </c>
      <c r="EA502" s="663" t="b">
        <f t="shared" si="457"/>
        <v>1</v>
      </c>
      <c r="EB502" s="666" t="b">
        <f t="shared" si="458"/>
        <v>1</v>
      </c>
      <c r="EC502" s="663" t="b">
        <f t="shared" si="459"/>
        <v>1</v>
      </c>
      <c r="ED502" s="663" t="b">
        <f t="shared" si="449"/>
        <v>1</v>
      </c>
      <c r="EE502" s="666" t="b">
        <f t="shared" si="460"/>
        <v>1</v>
      </c>
      <c r="EF502" s="665" t="b">
        <f t="shared" si="461"/>
        <v>0</v>
      </c>
      <c r="EG502" s="663" t="b">
        <f t="shared" si="462"/>
        <v>0</v>
      </c>
      <c r="EH502" s="666" t="b">
        <f t="shared" si="463"/>
        <v>1</v>
      </c>
      <c r="EI502" s="663" t="b">
        <f t="shared" si="464"/>
        <v>0</v>
      </c>
      <c r="EJ502" s="663" t="b">
        <f t="shared" si="465"/>
        <v>0</v>
      </c>
      <c r="EK502" s="666" t="b">
        <f t="shared" si="466"/>
        <v>1</v>
      </c>
      <c r="EL502" s="663" t="b">
        <f t="shared" si="467"/>
        <v>0</v>
      </c>
      <c r="EM502" s="663" t="b">
        <f t="shared" si="450"/>
        <v>0</v>
      </c>
      <c r="EN502" s="666" t="b">
        <f t="shared" si="468"/>
        <v>1</v>
      </c>
      <c r="EO502" s="403"/>
    </row>
    <row r="503" spans="1:145">
      <c r="A503" s="528" t="s">
        <v>430</v>
      </c>
      <c r="B503" s="534" t="s">
        <v>239</v>
      </c>
      <c r="C503" s="528">
        <v>225511</v>
      </c>
      <c r="D503" s="528">
        <v>1</v>
      </c>
      <c r="E503" s="414">
        <v>3457</v>
      </c>
      <c r="F503" s="416">
        <v>3325</v>
      </c>
      <c r="G503" s="416">
        <v>3389</v>
      </c>
      <c r="H503" s="416">
        <v>3461</v>
      </c>
      <c r="I503" s="417">
        <v>3472</v>
      </c>
      <c r="J503" s="417">
        <v>3609</v>
      </c>
      <c r="K503" s="561">
        <v>3874</v>
      </c>
      <c r="L503" s="414">
        <v>2576</v>
      </c>
      <c r="M503" s="416">
        <v>2952</v>
      </c>
      <c r="N503" s="416">
        <v>2941</v>
      </c>
      <c r="O503" s="448">
        <v>2847</v>
      </c>
      <c r="P503" s="448">
        <v>3213</v>
      </c>
      <c r="Q503" s="416">
        <v>3142</v>
      </c>
      <c r="R503" s="416">
        <v>3092</v>
      </c>
      <c r="S503" s="416">
        <v>3044</v>
      </c>
      <c r="T503" s="416">
        <v>3218</v>
      </c>
      <c r="U503" s="416">
        <v>3250</v>
      </c>
      <c r="V503" s="417">
        <v>3292</v>
      </c>
      <c r="W503" s="561">
        <v>3507</v>
      </c>
      <c r="X503" s="414"/>
      <c r="Y503" s="416"/>
      <c r="Z503" s="416"/>
      <c r="AA503" s="448"/>
      <c r="AB503" s="448"/>
      <c r="AC503" s="416">
        <v>17</v>
      </c>
      <c r="AD503" s="416">
        <v>19</v>
      </c>
      <c r="AE503" s="416"/>
      <c r="AF503" s="416"/>
      <c r="AG503" s="416"/>
      <c r="AH503" s="417"/>
      <c r="AI503" s="561"/>
      <c r="AJ503" s="420">
        <f t="shared" si="469"/>
        <v>2576</v>
      </c>
      <c r="AK503" s="421">
        <f t="shared" si="470"/>
        <v>2952</v>
      </c>
      <c r="AL503" s="421">
        <f t="shared" si="471"/>
        <v>2941</v>
      </c>
      <c r="AM503" s="421">
        <f t="shared" si="472"/>
        <v>2847</v>
      </c>
      <c r="AN503" s="421">
        <f t="shared" si="473"/>
        <v>3213</v>
      </c>
      <c r="AO503" s="421">
        <f t="shared" si="474"/>
        <v>3125</v>
      </c>
      <c r="AP503" s="421">
        <f t="shared" si="475"/>
        <v>3073</v>
      </c>
      <c r="AQ503" s="421">
        <f t="shared" si="476"/>
        <v>3044</v>
      </c>
      <c r="AR503" s="421">
        <f t="shared" si="477"/>
        <v>3218</v>
      </c>
      <c r="AS503" s="421">
        <f t="shared" si="478"/>
        <v>3250</v>
      </c>
      <c r="AT503" s="421">
        <f t="shared" si="479"/>
        <v>3292</v>
      </c>
      <c r="AU503" s="422">
        <f t="shared" si="480"/>
        <v>3507</v>
      </c>
      <c r="AV503" s="423">
        <v>2517</v>
      </c>
      <c r="AW503" s="417">
        <v>2584</v>
      </c>
      <c r="AX503" s="561">
        <v>2754</v>
      </c>
      <c r="AY503" s="414">
        <v>378</v>
      </c>
      <c r="AZ503" s="417">
        <v>371</v>
      </c>
      <c r="BA503" s="561">
        <v>394</v>
      </c>
      <c r="BB503" s="420">
        <f t="shared" si="481"/>
        <v>355</v>
      </c>
      <c r="BC503" s="421">
        <f t="shared" si="482"/>
        <v>337</v>
      </c>
      <c r="BD503" s="422">
        <f t="shared" si="483"/>
        <v>359</v>
      </c>
      <c r="BE503" s="176">
        <v>1375</v>
      </c>
      <c r="BF503" s="417">
        <v>1307</v>
      </c>
      <c r="BG503" s="561">
        <v>1258</v>
      </c>
      <c r="BH503" s="178">
        <v>315</v>
      </c>
      <c r="BI503" s="417">
        <v>272</v>
      </c>
      <c r="BJ503" s="561">
        <v>268</v>
      </c>
      <c r="BK503" s="178">
        <v>1005</v>
      </c>
      <c r="BL503" s="417">
        <v>1049</v>
      </c>
      <c r="BM503" s="561">
        <v>1055</v>
      </c>
      <c r="BN503" s="426">
        <f t="shared" si="443"/>
        <v>518</v>
      </c>
      <c r="BO503" s="427">
        <f t="shared" si="444"/>
        <v>497</v>
      </c>
      <c r="BP503" s="428">
        <f t="shared" si="445"/>
        <v>492</v>
      </c>
      <c r="BQ503" s="178">
        <v>1243</v>
      </c>
      <c r="BR503" s="417">
        <v>1374</v>
      </c>
      <c r="BS503" s="561">
        <v>1420</v>
      </c>
      <c r="BT503" s="208"/>
      <c r="BU503" s="209"/>
      <c r="BV503" s="209"/>
      <c r="BW503" s="417"/>
      <c r="BX503" s="417"/>
      <c r="BY503" s="561"/>
      <c r="BZ503" s="210"/>
      <c r="CA503" s="209"/>
      <c r="CB503" s="209"/>
      <c r="CC503" s="209"/>
      <c r="CD503" s="209"/>
      <c r="CE503" s="209"/>
      <c r="CF503" s="417"/>
      <c r="CG503" s="561"/>
      <c r="CH503" s="210"/>
      <c r="CI503" s="209"/>
      <c r="CJ503" s="209"/>
      <c r="CK503" s="209"/>
      <c r="CL503" s="209"/>
      <c r="CM503" s="209"/>
      <c r="CN503" s="417"/>
      <c r="CO503" s="561"/>
      <c r="CP503" s="420"/>
      <c r="CQ503" s="421"/>
      <c r="CR503" s="421" t="str">
        <f t="shared" si="484"/>
        <v/>
      </c>
      <c r="CS503" s="421" t="str">
        <f t="shared" si="485"/>
        <v/>
      </c>
      <c r="CT503" s="421" t="str">
        <f t="shared" si="486"/>
        <v/>
      </c>
      <c r="CU503" s="421" t="str">
        <f t="shared" si="487"/>
        <v/>
      </c>
      <c r="CV503" s="421" t="str">
        <f t="shared" si="488"/>
        <v/>
      </c>
      <c r="CW503" s="429" t="str">
        <f t="shared" si="489"/>
        <v/>
      </c>
      <c r="CX503" s="449"/>
      <c r="CY503" s="417"/>
      <c r="CZ503" s="561"/>
      <c r="DA503" s="432"/>
      <c r="DB503" s="417"/>
      <c r="DC503" s="561"/>
      <c r="DD503" s="430" t="str">
        <f t="shared" si="490"/>
        <v/>
      </c>
      <c r="DE503" s="431" t="str">
        <f t="shared" si="491"/>
        <v/>
      </c>
      <c r="DF503" s="428" t="str">
        <f t="shared" si="492"/>
        <v/>
      </c>
      <c r="DG503" s="450"/>
      <c r="DH503" s="417"/>
      <c r="DI503" s="561"/>
      <c r="DJ503" s="432"/>
      <c r="DK503" s="417"/>
      <c r="DL503" s="561"/>
      <c r="DM503" s="432"/>
      <c r="DN503" s="417"/>
      <c r="DO503" s="561"/>
      <c r="DP503" s="430" t="str">
        <f t="shared" si="446"/>
        <v/>
      </c>
      <c r="DQ503" s="431" t="str">
        <f t="shared" si="447"/>
        <v/>
      </c>
      <c r="DR503" s="428" t="str">
        <f t="shared" si="448"/>
        <v/>
      </c>
      <c r="DS503" s="432"/>
      <c r="DT503" s="417"/>
      <c r="DU503" s="561"/>
      <c r="DV503" s="403"/>
      <c r="DW503" s="669" t="b">
        <f t="shared" si="453"/>
        <v>1</v>
      </c>
      <c r="DX503" s="663" t="b">
        <f t="shared" si="454"/>
        <v>1</v>
      </c>
      <c r="DY503" s="666" t="b">
        <f t="shared" si="455"/>
        <v>1</v>
      </c>
      <c r="DZ503" s="663" t="b">
        <f t="shared" si="456"/>
        <v>1</v>
      </c>
      <c r="EA503" s="663" t="b">
        <f t="shared" si="457"/>
        <v>1</v>
      </c>
      <c r="EB503" s="666" t="b">
        <f t="shared" si="458"/>
        <v>1</v>
      </c>
      <c r="EC503" s="663" t="b">
        <f t="shared" si="459"/>
        <v>1</v>
      </c>
      <c r="ED503" s="663" t="b">
        <f t="shared" si="449"/>
        <v>1</v>
      </c>
      <c r="EE503" s="666" t="b">
        <f t="shared" si="460"/>
        <v>1</v>
      </c>
      <c r="EF503" s="665" t="b">
        <f t="shared" si="461"/>
        <v>0</v>
      </c>
      <c r="EG503" s="663" t="b">
        <f t="shared" si="462"/>
        <v>0</v>
      </c>
      <c r="EH503" s="666" t="b">
        <f t="shared" si="463"/>
        <v>1</v>
      </c>
      <c r="EI503" s="663" t="b">
        <f t="shared" si="464"/>
        <v>0</v>
      </c>
      <c r="EJ503" s="663" t="b">
        <f t="shared" si="465"/>
        <v>0</v>
      </c>
      <c r="EK503" s="666" t="b">
        <f t="shared" si="466"/>
        <v>1</v>
      </c>
      <c r="EL503" s="663" t="b">
        <f t="shared" si="467"/>
        <v>0</v>
      </c>
      <c r="EM503" s="663" t="b">
        <f t="shared" si="450"/>
        <v>0</v>
      </c>
      <c r="EN503" s="666" t="b">
        <f t="shared" si="468"/>
        <v>1</v>
      </c>
      <c r="EO503" s="403"/>
    </row>
    <row r="504" spans="1:145">
      <c r="A504" s="528" t="s">
        <v>430</v>
      </c>
      <c r="B504" s="534" t="s">
        <v>240</v>
      </c>
      <c r="C504" s="528">
        <v>227216</v>
      </c>
      <c r="D504" s="528">
        <v>1</v>
      </c>
      <c r="E504" s="414">
        <v>3029</v>
      </c>
      <c r="F504" s="416">
        <v>3440</v>
      </c>
      <c r="G504" s="416">
        <v>3356</v>
      </c>
      <c r="H504" s="416">
        <v>3643</v>
      </c>
      <c r="I504" s="417">
        <v>3696</v>
      </c>
      <c r="J504" s="417">
        <v>3570</v>
      </c>
      <c r="K504" s="561">
        <v>3544</v>
      </c>
      <c r="L504" s="414">
        <v>2292</v>
      </c>
      <c r="M504" s="416">
        <v>2449</v>
      </c>
      <c r="N504" s="416">
        <v>2691</v>
      </c>
      <c r="O504" s="448">
        <v>2844</v>
      </c>
      <c r="P504" s="448">
        <v>2816</v>
      </c>
      <c r="Q504" s="416">
        <v>2882</v>
      </c>
      <c r="R504" s="416">
        <v>3308</v>
      </c>
      <c r="S504" s="416">
        <v>3212</v>
      </c>
      <c r="T504" s="416">
        <v>3498</v>
      </c>
      <c r="U504" s="416">
        <v>3535</v>
      </c>
      <c r="V504" s="417">
        <v>3473</v>
      </c>
      <c r="W504" s="561">
        <v>3423</v>
      </c>
      <c r="X504" s="414"/>
      <c r="Y504" s="416"/>
      <c r="Z504" s="416"/>
      <c r="AA504" s="448"/>
      <c r="AB504" s="448"/>
      <c r="AC504" s="416">
        <v>20</v>
      </c>
      <c r="AD504" s="416">
        <v>35</v>
      </c>
      <c r="AE504" s="416"/>
      <c r="AF504" s="416"/>
      <c r="AG504" s="416"/>
      <c r="AH504" s="417"/>
      <c r="AI504" s="561"/>
      <c r="AJ504" s="420">
        <f t="shared" si="469"/>
        <v>2292</v>
      </c>
      <c r="AK504" s="421">
        <f t="shared" si="470"/>
        <v>2449</v>
      </c>
      <c r="AL504" s="421">
        <f t="shared" si="471"/>
        <v>2691</v>
      </c>
      <c r="AM504" s="421">
        <f t="shared" si="472"/>
        <v>2844</v>
      </c>
      <c r="AN504" s="421">
        <f t="shared" si="473"/>
        <v>2816</v>
      </c>
      <c r="AO504" s="421">
        <f t="shared" si="474"/>
        <v>2862</v>
      </c>
      <c r="AP504" s="421">
        <f t="shared" si="475"/>
        <v>3273</v>
      </c>
      <c r="AQ504" s="421">
        <f t="shared" si="476"/>
        <v>3212</v>
      </c>
      <c r="AR504" s="421">
        <f t="shared" si="477"/>
        <v>3498</v>
      </c>
      <c r="AS504" s="421">
        <f t="shared" si="478"/>
        <v>3535</v>
      </c>
      <c r="AT504" s="421">
        <f t="shared" si="479"/>
        <v>3473</v>
      </c>
      <c r="AU504" s="422">
        <f t="shared" si="480"/>
        <v>3423</v>
      </c>
      <c r="AV504" s="423">
        <v>2596</v>
      </c>
      <c r="AW504" s="417">
        <v>2549</v>
      </c>
      <c r="AX504" s="561">
        <v>2545</v>
      </c>
      <c r="AY504" s="414">
        <v>543</v>
      </c>
      <c r="AZ504" s="417">
        <v>496</v>
      </c>
      <c r="BA504" s="561">
        <v>502</v>
      </c>
      <c r="BB504" s="420">
        <f t="shared" si="481"/>
        <v>396</v>
      </c>
      <c r="BC504" s="421">
        <f t="shared" si="482"/>
        <v>428</v>
      </c>
      <c r="BD504" s="422">
        <f t="shared" si="483"/>
        <v>376</v>
      </c>
      <c r="BE504" s="176">
        <v>1251</v>
      </c>
      <c r="BF504" s="417">
        <v>1304</v>
      </c>
      <c r="BG504" s="561">
        <v>1558</v>
      </c>
      <c r="BH504" s="178">
        <v>180</v>
      </c>
      <c r="BI504" s="417">
        <v>204</v>
      </c>
      <c r="BJ504" s="561">
        <v>191</v>
      </c>
      <c r="BK504" s="178">
        <v>924</v>
      </c>
      <c r="BL504" s="417">
        <v>875</v>
      </c>
      <c r="BM504" s="561">
        <v>1008</v>
      </c>
      <c r="BN504" s="426">
        <f t="shared" si="443"/>
        <v>461</v>
      </c>
      <c r="BO504" s="427">
        <f t="shared" si="444"/>
        <v>479</v>
      </c>
      <c r="BP504" s="428">
        <f t="shared" si="445"/>
        <v>516</v>
      </c>
      <c r="BQ504" s="178">
        <v>1017</v>
      </c>
      <c r="BR504" s="417">
        <v>1146</v>
      </c>
      <c r="BS504" s="561">
        <v>1339</v>
      </c>
      <c r="BT504" s="208"/>
      <c r="BU504" s="209"/>
      <c r="BV504" s="209"/>
      <c r="BW504" s="417"/>
      <c r="BX504" s="417"/>
      <c r="BY504" s="561"/>
      <c r="BZ504" s="210"/>
      <c r="CA504" s="209"/>
      <c r="CB504" s="209"/>
      <c r="CC504" s="209"/>
      <c r="CD504" s="209"/>
      <c r="CE504" s="209"/>
      <c r="CF504" s="417"/>
      <c r="CG504" s="561"/>
      <c r="CH504" s="210"/>
      <c r="CI504" s="209"/>
      <c r="CJ504" s="209"/>
      <c r="CK504" s="209"/>
      <c r="CL504" s="209"/>
      <c r="CM504" s="209"/>
      <c r="CN504" s="417"/>
      <c r="CO504" s="561"/>
      <c r="CP504" s="420"/>
      <c r="CQ504" s="421"/>
      <c r="CR504" s="421" t="str">
        <f t="shared" si="484"/>
        <v/>
      </c>
      <c r="CS504" s="421" t="str">
        <f t="shared" si="485"/>
        <v/>
      </c>
      <c r="CT504" s="421" t="str">
        <f t="shared" si="486"/>
        <v/>
      </c>
      <c r="CU504" s="421" t="str">
        <f t="shared" si="487"/>
        <v/>
      </c>
      <c r="CV504" s="421" t="str">
        <f t="shared" si="488"/>
        <v/>
      </c>
      <c r="CW504" s="429" t="str">
        <f t="shared" si="489"/>
        <v/>
      </c>
      <c r="CX504" s="449"/>
      <c r="CY504" s="417"/>
      <c r="CZ504" s="561"/>
      <c r="DA504" s="432"/>
      <c r="DB504" s="417"/>
      <c r="DC504" s="561"/>
      <c r="DD504" s="430" t="str">
        <f t="shared" si="490"/>
        <v/>
      </c>
      <c r="DE504" s="431" t="str">
        <f t="shared" si="491"/>
        <v/>
      </c>
      <c r="DF504" s="428" t="str">
        <f t="shared" si="492"/>
        <v/>
      </c>
      <c r="DG504" s="450"/>
      <c r="DH504" s="417"/>
      <c r="DI504" s="561"/>
      <c r="DJ504" s="432"/>
      <c r="DK504" s="417"/>
      <c r="DL504" s="561"/>
      <c r="DM504" s="432"/>
      <c r="DN504" s="417"/>
      <c r="DO504" s="561"/>
      <c r="DP504" s="430" t="str">
        <f t="shared" si="446"/>
        <v/>
      </c>
      <c r="DQ504" s="431" t="str">
        <f t="shared" si="447"/>
        <v/>
      </c>
      <c r="DR504" s="428" t="str">
        <f t="shared" si="448"/>
        <v/>
      </c>
      <c r="DS504" s="432"/>
      <c r="DT504" s="417"/>
      <c r="DU504" s="561"/>
      <c r="DV504" s="403"/>
      <c r="DW504" s="669" t="b">
        <f t="shared" si="453"/>
        <v>1</v>
      </c>
      <c r="DX504" s="663" t="b">
        <f t="shared" si="454"/>
        <v>1</v>
      </c>
      <c r="DY504" s="666" t="b">
        <f t="shared" si="455"/>
        <v>1</v>
      </c>
      <c r="DZ504" s="663" t="b">
        <f t="shared" si="456"/>
        <v>1</v>
      </c>
      <c r="EA504" s="663" t="b">
        <f t="shared" si="457"/>
        <v>1</v>
      </c>
      <c r="EB504" s="666" t="b">
        <f t="shared" si="458"/>
        <v>1</v>
      </c>
      <c r="EC504" s="663" t="b">
        <f t="shared" si="459"/>
        <v>1</v>
      </c>
      <c r="ED504" s="663" t="b">
        <f t="shared" si="449"/>
        <v>1</v>
      </c>
      <c r="EE504" s="666" t="b">
        <f t="shared" si="460"/>
        <v>1</v>
      </c>
      <c r="EF504" s="665" t="b">
        <f t="shared" si="461"/>
        <v>0</v>
      </c>
      <c r="EG504" s="663" t="b">
        <f t="shared" si="462"/>
        <v>0</v>
      </c>
      <c r="EH504" s="666" t="b">
        <f t="shared" si="463"/>
        <v>1</v>
      </c>
      <c r="EI504" s="663" t="b">
        <f t="shared" si="464"/>
        <v>0</v>
      </c>
      <c r="EJ504" s="663" t="b">
        <f t="shared" si="465"/>
        <v>0</v>
      </c>
      <c r="EK504" s="666" t="b">
        <f t="shared" si="466"/>
        <v>1</v>
      </c>
      <c r="EL504" s="663" t="b">
        <f t="shared" si="467"/>
        <v>0</v>
      </c>
      <c r="EM504" s="663" t="b">
        <f t="shared" si="450"/>
        <v>0</v>
      </c>
      <c r="EN504" s="666" t="b">
        <f t="shared" si="468"/>
        <v>1</v>
      </c>
      <c r="EO504" s="403"/>
    </row>
    <row r="505" spans="1:145">
      <c r="A505" s="528" t="s">
        <v>430</v>
      </c>
      <c r="B505" s="529" t="s">
        <v>243</v>
      </c>
      <c r="C505" s="530">
        <v>228769</v>
      </c>
      <c r="D505" s="562">
        <v>1</v>
      </c>
      <c r="E505" s="414">
        <v>2208</v>
      </c>
      <c r="F505" s="416">
        <v>2498</v>
      </c>
      <c r="G505" s="416">
        <v>2072</v>
      </c>
      <c r="H505" s="416">
        <v>2104</v>
      </c>
      <c r="I505" s="417">
        <v>2120</v>
      </c>
      <c r="J505" s="417">
        <v>2159</v>
      </c>
      <c r="K505" s="561">
        <v>2340</v>
      </c>
      <c r="L505" s="414">
        <v>1263</v>
      </c>
      <c r="M505" s="416">
        <v>1216</v>
      </c>
      <c r="N505" s="416">
        <v>1389</v>
      </c>
      <c r="O505" s="448">
        <v>1586</v>
      </c>
      <c r="P505" s="448">
        <v>1833</v>
      </c>
      <c r="Q505" s="416">
        <v>2114</v>
      </c>
      <c r="R505" s="416">
        <v>2414</v>
      </c>
      <c r="S505" s="416">
        <v>1714</v>
      </c>
      <c r="T505" s="416">
        <v>1781</v>
      </c>
      <c r="U505" s="416">
        <v>2028</v>
      </c>
      <c r="V505" s="417">
        <v>2096</v>
      </c>
      <c r="W505" s="561">
        <v>2254</v>
      </c>
      <c r="X505" s="414"/>
      <c r="Y505" s="416"/>
      <c r="Z505" s="416"/>
      <c r="AA505" s="448"/>
      <c r="AB505" s="448"/>
      <c r="AC505" s="416">
        <v>10</v>
      </c>
      <c r="AD505" s="416">
        <v>21</v>
      </c>
      <c r="AE505" s="416"/>
      <c r="AF505" s="416"/>
      <c r="AG505" s="416"/>
      <c r="AH505" s="417"/>
      <c r="AI505" s="561"/>
      <c r="AJ505" s="420">
        <f t="shared" si="469"/>
        <v>1263</v>
      </c>
      <c r="AK505" s="421">
        <f t="shared" si="470"/>
        <v>1216</v>
      </c>
      <c r="AL505" s="421">
        <f t="shared" si="471"/>
        <v>1389</v>
      </c>
      <c r="AM505" s="421">
        <f t="shared" si="472"/>
        <v>1586</v>
      </c>
      <c r="AN505" s="421">
        <f t="shared" si="473"/>
        <v>1833</v>
      </c>
      <c r="AO505" s="421">
        <f t="shared" si="474"/>
        <v>2104</v>
      </c>
      <c r="AP505" s="421">
        <f t="shared" si="475"/>
        <v>2393</v>
      </c>
      <c r="AQ505" s="421">
        <f t="shared" si="476"/>
        <v>1714</v>
      </c>
      <c r="AR505" s="421">
        <f t="shared" si="477"/>
        <v>1781</v>
      </c>
      <c r="AS505" s="421">
        <f t="shared" si="478"/>
        <v>2028</v>
      </c>
      <c r="AT505" s="421">
        <f t="shared" si="479"/>
        <v>2096</v>
      </c>
      <c r="AU505" s="422">
        <f t="shared" si="480"/>
        <v>2254</v>
      </c>
      <c r="AV505" s="423">
        <v>1241</v>
      </c>
      <c r="AW505" s="417">
        <v>1220</v>
      </c>
      <c r="AX505" s="561">
        <v>1458</v>
      </c>
      <c r="AY505" s="414">
        <v>487</v>
      </c>
      <c r="AZ505" s="417">
        <v>468</v>
      </c>
      <c r="BA505" s="561">
        <v>447</v>
      </c>
      <c r="BB505" s="420">
        <f t="shared" si="481"/>
        <v>300</v>
      </c>
      <c r="BC505" s="421">
        <f t="shared" si="482"/>
        <v>408</v>
      </c>
      <c r="BD505" s="422">
        <f t="shared" si="483"/>
        <v>349</v>
      </c>
      <c r="BE505" s="176">
        <v>678</v>
      </c>
      <c r="BF505" s="417">
        <v>779</v>
      </c>
      <c r="BG505" s="561">
        <v>890</v>
      </c>
      <c r="BH505" s="178">
        <v>133</v>
      </c>
      <c r="BI505" s="417">
        <v>143</v>
      </c>
      <c r="BJ505" s="561">
        <v>134</v>
      </c>
      <c r="BK505" s="178">
        <v>699</v>
      </c>
      <c r="BL505" s="417">
        <v>835</v>
      </c>
      <c r="BM505" s="561">
        <v>1033</v>
      </c>
      <c r="BN505" s="426">
        <f t="shared" si="443"/>
        <v>323</v>
      </c>
      <c r="BO505" s="427">
        <f t="shared" si="444"/>
        <v>347</v>
      </c>
      <c r="BP505" s="428">
        <f t="shared" si="445"/>
        <v>336</v>
      </c>
      <c r="BQ505" s="178">
        <v>545</v>
      </c>
      <c r="BR505" s="417">
        <v>526</v>
      </c>
      <c r="BS505" s="561">
        <v>634</v>
      </c>
      <c r="BT505" s="208"/>
      <c r="BU505" s="209"/>
      <c r="BV505" s="209"/>
      <c r="BW505" s="417"/>
      <c r="BX505" s="417"/>
      <c r="BY505" s="561"/>
      <c r="BZ505" s="210"/>
      <c r="CA505" s="209"/>
      <c r="CB505" s="209"/>
      <c r="CC505" s="209"/>
      <c r="CD505" s="209"/>
      <c r="CE505" s="209"/>
      <c r="CF505" s="417"/>
      <c r="CG505" s="561"/>
      <c r="CH505" s="210"/>
      <c r="CI505" s="209"/>
      <c r="CJ505" s="209"/>
      <c r="CK505" s="209"/>
      <c r="CL505" s="209"/>
      <c r="CM505" s="209"/>
      <c r="CN505" s="417"/>
      <c r="CO505" s="561"/>
      <c r="CP505" s="420"/>
      <c r="CQ505" s="421"/>
      <c r="CR505" s="421" t="str">
        <f t="shared" si="484"/>
        <v/>
      </c>
      <c r="CS505" s="421" t="str">
        <f t="shared" si="485"/>
        <v/>
      </c>
      <c r="CT505" s="421" t="str">
        <f t="shared" si="486"/>
        <v/>
      </c>
      <c r="CU505" s="421" t="str">
        <f t="shared" si="487"/>
        <v/>
      </c>
      <c r="CV505" s="421" t="str">
        <f t="shared" si="488"/>
        <v/>
      </c>
      <c r="CW505" s="429" t="str">
        <f t="shared" si="489"/>
        <v/>
      </c>
      <c r="CX505" s="449"/>
      <c r="CY505" s="417"/>
      <c r="CZ505" s="561"/>
      <c r="DA505" s="432"/>
      <c r="DB505" s="417"/>
      <c r="DC505" s="561"/>
      <c r="DD505" s="430" t="str">
        <f t="shared" si="490"/>
        <v/>
      </c>
      <c r="DE505" s="431" t="str">
        <f t="shared" si="491"/>
        <v/>
      </c>
      <c r="DF505" s="428" t="str">
        <f t="shared" si="492"/>
        <v/>
      </c>
      <c r="DG505" s="450"/>
      <c r="DH505" s="417"/>
      <c r="DI505" s="561"/>
      <c r="DJ505" s="432"/>
      <c r="DK505" s="417"/>
      <c r="DL505" s="561"/>
      <c r="DM505" s="432"/>
      <c r="DN505" s="417"/>
      <c r="DO505" s="561"/>
      <c r="DP505" s="430" t="str">
        <f t="shared" si="446"/>
        <v/>
      </c>
      <c r="DQ505" s="431" t="str">
        <f t="shared" si="447"/>
        <v/>
      </c>
      <c r="DR505" s="428" t="str">
        <f t="shared" si="448"/>
        <v/>
      </c>
      <c r="DS505" s="432"/>
      <c r="DT505" s="417"/>
      <c r="DU505" s="561"/>
      <c r="DV505" s="403"/>
      <c r="DW505" s="669" t="b">
        <f t="shared" si="453"/>
        <v>1</v>
      </c>
      <c r="DX505" s="663" t="b">
        <f t="shared" si="454"/>
        <v>1</v>
      </c>
      <c r="DY505" s="666" t="b">
        <f t="shared" si="455"/>
        <v>1</v>
      </c>
      <c r="DZ505" s="663" t="b">
        <f t="shared" si="456"/>
        <v>1</v>
      </c>
      <c r="EA505" s="663" t="b">
        <f t="shared" si="457"/>
        <v>1</v>
      </c>
      <c r="EB505" s="666" t="b">
        <f t="shared" si="458"/>
        <v>1</v>
      </c>
      <c r="EC505" s="663" t="b">
        <f t="shared" si="459"/>
        <v>1</v>
      </c>
      <c r="ED505" s="663" t="b">
        <f t="shared" si="449"/>
        <v>1</v>
      </c>
      <c r="EE505" s="666" t="b">
        <f t="shared" si="460"/>
        <v>1</v>
      </c>
      <c r="EF505" s="665" t="b">
        <f t="shared" si="461"/>
        <v>0</v>
      </c>
      <c r="EG505" s="663" t="b">
        <f t="shared" si="462"/>
        <v>0</v>
      </c>
      <c r="EH505" s="666" t="b">
        <f t="shared" si="463"/>
        <v>1</v>
      </c>
      <c r="EI505" s="663" t="b">
        <f t="shared" si="464"/>
        <v>0</v>
      </c>
      <c r="EJ505" s="663" t="b">
        <f t="shared" si="465"/>
        <v>0</v>
      </c>
      <c r="EK505" s="666" t="b">
        <f t="shared" si="466"/>
        <v>1</v>
      </c>
      <c r="EL505" s="663" t="b">
        <f t="shared" si="467"/>
        <v>0</v>
      </c>
      <c r="EM505" s="663" t="b">
        <f t="shared" si="450"/>
        <v>0</v>
      </c>
      <c r="EN505" s="666" t="b">
        <f t="shared" si="468"/>
        <v>1</v>
      </c>
      <c r="EO505" s="403"/>
    </row>
    <row r="506" spans="1:145">
      <c r="A506" s="528" t="s">
        <v>430</v>
      </c>
      <c r="B506" s="529" t="s">
        <v>241</v>
      </c>
      <c r="C506" s="530">
        <v>228778</v>
      </c>
      <c r="D506" s="464">
        <v>1</v>
      </c>
      <c r="E506" s="414">
        <v>7918</v>
      </c>
      <c r="F506" s="416">
        <v>6536</v>
      </c>
      <c r="G506" s="416">
        <v>6782</v>
      </c>
      <c r="H506" s="416">
        <v>6833</v>
      </c>
      <c r="I506" s="417">
        <v>7410</v>
      </c>
      <c r="J506" s="417">
        <v>7435</v>
      </c>
      <c r="K506" s="561">
        <v>6698</v>
      </c>
      <c r="L506" s="414">
        <v>6630</v>
      </c>
      <c r="M506" s="416">
        <v>6596</v>
      </c>
      <c r="N506" s="416">
        <v>6921</v>
      </c>
      <c r="O506" s="448">
        <v>7558</v>
      </c>
      <c r="P506" s="448">
        <v>7197</v>
      </c>
      <c r="Q506" s="416">
        <v>7832</v>
      </c>
      <c r="R506" s="416">
        <v>6480</v>
      </c>
      <c r="S506" s="416">
        <v>6741</v>
      </c>
      <c r="T506" s="416">
        <v>6789</v>
      </c>
      <c r="U506" s="416">
        <v>7364</v>
      </c>
      <c r="V506" s="417">
        <v>7378</v>
      </c>
      <c r="W506" s="561">
        <v>6663</v>
      </c>
      <c r="X506" s="414"/>
      <c r="Y506" s="416"/>
      <c r="Z506" s="416"/>
      <c r="AA506" s="448"/>
      <c r="AB506" s="448"/>
      <c r="AC506" s="416">
        <v>17</v>
      </c>
      <c r="AD506" s="416">
        <v>13</v>
      </c>
      <c r="AE506" s="416"/>
      <c r="AF506" s="416"/>
      <c r="AG506" s="416"/>
      <c r="AH506" s="417"/>
      <c r="AI506" s="561"/>
      <c r="AJ506" s="420">
        <f t="shared" si="469"/>
        <v>6630</v>
      </c>
      <c r="AK506" s="421">
        <f t="shared" si="470"/>
        <v>6596</v>
      </c>
      <c r="AL506" s="421">
        <f t="shared" si="471"/>
        <v>6921</v>
      </c>
      <c r="AM506" s="421">
        <f t="shared" si="472"/>
        <v>7558</v>
      </c>
      <c r="AN506" s="421">
        <f t="shared" si="473"/>
        <v>7197</v>
      </c>
      <c r="AO506" s="421">
        <f t="shared" si="474"/>
        <v>7815</v>
      </c>
      <c r="AP506" s="421">
        <f t="shared" si="475"/>
        <v>6467</v>
      </c>
      <c r="AQ506" s="421">
        <f t="shared" si="476"/>
        <v>6741</v>
      </c>
      <c r="AR506" s="421">
        <f t="shared" si="477"/>
        <v>6789</v>
      </c>
      <c r="AS506" s="421">
        <f t="shared" si="478"/>
        <v>7364</v>
      </c>
      <c r="AT506" s="421">
        <f t="shared" si="479"/>
        <v>7378</v>
      </c>
      <c r="AU506" s="422">
        <f t="shared" si="480"/>
        <v>6663</v>
      </c>
      <c r="AV506" s="423">
        <v>6732</v>
      </c>
      <c r="AW506" s="417">
        <v>6672</v>
      </c>
      <c r="AX506" s="561">
        <v>6132</v>
      </c>
      <c r="AY506" s="414">
        <v>354</v>
      </c>
      <c r="AZ506" s="417">
        <v>379</v>
      </c>
      <c r="BA506" s="561">
        <v>285</v>
      </c>
      <c r="BB506" s="420">
        <f t="shared" si="481"/>
        <v>278</v>
      </c>
      <c r="BC506" s="421">
        <f t="shared" si="482"/>
        <v>327</v>
      </c>
      <c r="BD506" s="422">
        <f t="shared" si="483"/>
        <v>246</v>
      </c>
      <c r="BE506" s="176">
        <v>5537</v>
      </c>
      <c r="BF506" s="417">
        <v>6054</v>
      </c>
      <c r="BG506" s="561">
        <v>5177</v>
      </c>
      <c r="BH506" s="178">
        <v>175</v>
      </c>
      <c r="BI506" s="417">
        <v>231</v>
      </c>
      <c r="BJ506" s="561">
        <v>147</v>
      </c>
      <c r="BK506" s="178">
        <v>828</v>
      </c>
      <c r="BL506" s="417">
        <v>878</v>
      </c>
      <c r="BM506" s="561">
        <v>625</v>
      </c>
      <c r="BN506" s="426">
        <f t="shared" si="443"/>
        <v>657</v>
      </c>
      <c r="BO506" s="427">
        <f t="shared" si="444"/>
        <v>652</v>
      </c>
      <c r="BP506" s="428">
        <f t="shared" si="445"/>
        <v>518</v>
      </c>
      <c r="BQ506" s="178">
        <v>4964</v>
      </c>
      <c r="BR506" s="417">
        <v>5158</v>
      </c>
      <c r="BS506" s="561">
        <v>5454</v>
      </c>
      <c r="BT506" s="208"/>
      <c r="BU506" s="209"/>
      <c r="BV506" s="209"/>
      <c r="BW506" s="417"/>
      <c r="BX506" s="417"/>
      <c r="BY506" s="561"/>
      <c r="BZ506" s="210"/>
      <c r="CA506" s="209"/>
      <c r="CB506" s="209"/>
      <c r="CC506" s="209"/>
      <c r="CD506" s="209"/>
      <c r="CE506" s="209"/>
      <c r="CF506" s="417"/>
      <c r="CG506" s="561"/>
      <c r="CH506" s="210"/>
      <c r="CI506" s="209"/>
      <c r="CJ506" s="209"/>
      <c r="CK506" s="209"/>
      <c r="CL506" s="209"/>
      <c r="CM506" s="209"/>
      <c r="CN506" s="417"/>
      <c r="CO506" s="561"/>
      <c r="CP506" s="420"/>
      <c r="CQ506" s="421"/>
      <c r="CR506" s="421" t="str">
        <f t="shared" si="484"/>
        <v/>
      </c>
      <c r="CS506" s="421" t="str">
        <f t="shared" si="485"/>
        <v/>
      </c>
      <c r="CT506" s="421" t="str">
        <f t="shared" si="486"/>
        <v/>
      </c>
      <c r="CU506" s="421" t="str">
        <f t="shared" si="487"/>
        <v/>
      </c>
      <c r="CV506" s="421" t="str">
        <f t="shared" si="488"/>
        <v/>
      </c>
      <c r="CW506" s="429" t="str">
        <f t="shared" si="489"/>
        <v/>
      </c>
      <c r="CX506" s="449"/>
      <c r="CY506" s="417"/>
      <c r="CZ506" s="561"/>
      <c r="DA506" s="432"/>
      <c r="DB506" s="417"/>
      <c r="DC506" s="561"/>
      <c r="DD506" s="430" t="str">
        <f t="shared" si="490"/>
        <v/>
      </c>
      <c r="DE506" s="431" t="str">
        <f t="shared" si="491"/>
        <v/>
      </c>
      <c r="DF506" s="428" t="str">
        <f t="shared" si="492"/>
        <v/>
      </c>
      <c r="DG506" s="450"/>
      <c r="DH506" s="417"/>
      <c r="DI506" s="561"/>
      <c r="DJ506" s="432"/>
      <c r="DK506" s="417"/>
      <c r="DL506" s="561"/>
      <c r="DM506" s="432"/>
      <c r="DN506" s="417"/>
      <c r="DO506" s="561"/>
      <c r="DP506" s="430" t="str">
        <f t="shared" si="446"/>
        <v/>
      </c>
      <c r="DQ506" s="431" t="str">
        <f t="shared" si="447"/>
        <v/>
      </c>
      <c r="DR506" s="428" t="str">
        <f t="shared" si="448"/>
        <v/>
      </c>
      <c r="DS506" s="432"/>
      <c r="DT506" s="417"/>
      <c r="DU506" s="561"/>
      <c r="DV506" s="403"/>
      <c r="DW506" s="669" t="b">
        <f t="shared" si="453"/>
        <v>1</v>
      </c>
      <c r="DX506" s="663" t="b">
        <f t="shared" si="454"/>
        <v>1</v>
      </c>
      <c r="DY506" s="666" t="b">
        <f t="shared" si="455"/>
        <v>1</v>
      </c>
      <c r="DZ506" s="663" t="b">
        <f t="shared" si="456"/>
        <v>1</v>
      </c>
      <c r="EA506" s="663" t="b">
        <f t="shared" si="457"/>
        <v>1</v>
      </c>
      <c r="EB506" s="666" t="b">
        <f t="shared" si="458"/>
        <v>1</v>
      </c>
      <c r="EC506" s="663" t="b">
        <f t="shared" si="459"/>
        <v>1</v>
      </c>
      <c r="ED506" s="663" t="b">
        <f t="shared" si="449"/>
        <v>1</v>
      </c>
      <c r="EE506" s="666" t="b">
        <f t="shared" si="460"/>
        <v>1</v>
      </c>
      <c r="EF506" s="665" t="b">
        <f t="shared" si="461"/>
        <v>0</v>
      </c>
      <c r="EG506" s="663" t="b">
        <f t="shared" si="462"/>
        <v>0</v>
      </c>
      <c r="EH506" s="666" t="b">
        <f t="shared" si="463"/>
        <v>1</v>
      </c>
      <c r="EI506" s="663" t="b">
        <f t="shared" si="464"/>
        <v>0</v>
      </c>
      <c r="EJ506" s="663" t="b">
        <f t="shared" si="465"/>
        <v>0</v>
      </c>
      <c r="EK506" s="666" t="b">
        <f t="shared" si="466"/>
        <v>1</v>
      </c>
      <c r="EL506" s="663" t="b">
        <f t="shared" si="467"/>
        <v>0</v>
      </c>
      <c r="EM506" s="663" t="b">
        <f t="shared" si="450"/>
        <v>0</v>
      </c>
      <c r="EN506" s="666" t="b">
        <f t="shared" si="468"/>
        <v>1</v>
      </c>
      <c r="EO506" s="403"/>
    </row>
    <row r="507" spans="1:145">
      <c r="A507" s="528" t="s">
        <v>430</v>
      </c>
      <c r="B507" s="529" t="s">
        <v>244</v>
      </c>
      <c r="C507" s="530">
        <v>228787</v>
      </c>
      <c r="D507" s="464">
        <v>1</v>
      </c>
      <c r="E507" s="414">
        <v>945</v>
      </c>
      <c r="F507" s="416">
        <v>1091</v>
      </c>
      <c r="G507" s="416">
        <v>1167</v>
      </c>
      <c r="H507" s="416">
        <v>1099</v>
      </c>
      <c r="I507" s="417">
        <v>1085</v>
      </c>
      <c r="J507" s="417">
        <v>1057</v>
      </c>
      <c r="K507" s="561">
        <v>1117</v>
      </c>
      <c r="L507" s="414">
        <v>445</v>
      </c>
      <c r="M507" s="416">
        <v>491</v>
      </c>
      <c r="N507" s="416">
        <v>601</v>
      </c>
      <c r="O507" s="448">
        <v>801</v>
      </c>
      <c r="P507" s="448">
        <v>984</v>
      </c>
      <c r="Q507" s="416">
        <v>905</v>
      </c>
      <c r="R507" s="416">
        <v>1048</v>
      </c>
      <c r="S507" s="416">
        <v>1134</v>
      </c>
      <c r="T507" s="416">
        <v>1064</v>
      </c>
      <c r="U507" s="416">
        <v>1053</v>
      </c>
      <c r="V507" s="417">
        <v>1030</v>
      </c>
      <c r="W507" s="561">
        <v>1090</v>
      </c>
      <c r="X507" s="414"/>
      <c r="Y507" s="416"/>
      <c r="Z507" s="416"/>
      <c r="AA507" s="448"/>
      <c r="AB507" s="448"/>
      <c r="AC507" s="416">
        <v>3</v>
      </c>
      <c r="AD507" s="416">
        <v>5</v>
      </c>
      <c r="AE507" s="416"/>
      <c r="AF507" s="416"/>
      <c r="AG507" s="416"/>
      <c r="AH507" s="417"/>
      <c r="AI507" s="561"/>
      <c r="AJ507" s="420">
        <f t="shared" si="469"/>
        <v>445</v>
      </c>
      <c r="AK507" s="421">
        <f t="shared" si="470"/>
        <v>491</v>
      </c>
      <c r="AL507" s="421">
        <f t="shared" si="471"/>
        <v>601</v>
      </c>
      <c r="AM507" s="421">
        <f t="shared" si="472"/>
        <v>801</v>
      </c>
      <c r="AN507" s="421">
        <f t="shared" si="473"/>
        <v>984</v>
      </c>
      <c r="AO507" s="421">
        <f t="shared" si="474"/>
        <v>902</v>
      </c>
      <c r="AP507" s="421">
        <f t="shared" si="475"/>
        <v>1043</v>
      </c>
      <c r="AQ507" s="421">
        <f t="shared" si="476"/>
        <v>1134</v>
      </c>
      <c r="AR507" s="421">
        <f t="shared" si="477"/>
        <v>1064</v>
      </c>
      <c r="AS507" s="421">
        <f t="shared" si="478"/>
        <v>1053</v>
      </c>
      <c r="AT507" s="421">
        <f t="shared" si="479"/>
        <v>1030</v>
      </c>
      <c r="AU507" s="422">
        <f t="shared" si="480"/>
        <v>1090</v>
      </c>
      <c r="AV507" s="423">
        <v>852</v>
      </c>
      <c r="AW507" s="417">
        <v>849</v>
      </c>
      <c r="AX507" s="561">
        <v>908</v>
      </c>
      <c r="AY507" s="414">
        <v>117</v>
      </c>
      <c r="AZ507" s="417">
        <v>88</v>
      </c>
      <c r="BA507" s="561">
        <v>83</v>
      </c>
      <c r="BB507" s="420">
        <f t="shared" si="481"/>
        <v>84</v>
      </c>
      <c r="BC507" s="421">
        <f t="shared" si="482"/>
        <v>93</v>
      </c>
      <c r="BD507" s="422">
        <f t="shared" si="483"/>
        <v>99</v>
      </c>
      <c r="BE507" s="176">
        <v>546</v>
      </c>
      <c r="BF507" s="417">
        <v>532</v>
      </c>
      <c r="BG507" s="561">
        <v>658</v>
      </c>
      <c r="BH507" s="178">
        <v>50</v>
      </c>
      <c r="BI507" s="417">
        <v>43</v>
      </c>
      <c r="BJ507" s="561">
        <v>28</v>
      </c>
      <c r="BK507" s="178">
        <v>278</v>
      </c>
      <c r="BL507" s="417">
        <v>204</v>
      </c>
      <c r="BM507" s="561">
        <v>234</v>
      </c>
      <c r="BN507" s="426">
        <f t="shared" si="443"/>
        <v>110</v>
      </c>
      <c r="BO507" s="427">
        <f t="shared" si="444"/>
        <v>123</v>
      </c>
      <c r="BP507" s="428">
        <f t="shared" si="445"/>
        <v>123</v>
      </c>
      <c r="BQ507" s="178">
        <v>270</v>
      </c>
      <c r="BR507" s="417">
        <v>292</v>
      </c>
      <c r="BS507" s="561">
        <v>371</v>
      </c>
      <c r="BT507" s="208"/>
      <c r="BU507" s="209"/>
      <c r="BV507" s="209"/>
      <c r="BW507" s="417"/>
      <c r="BX507" s="417"/>
      <c r="BY507" s="561"/>
      <c r="BZ507" s="210"/>
      <c r="CA507" s="209"/>
      <c r="CB507" s="209"/>
      <c r="CC507" s="209"/>
      <c r="CD507" s="209"/>
      <c r="CE507" s="209"/>
      <c r="CF507" s="417"/>
      <c r="CG507" s="561"/>
      <c r="CH507" s="210"/>
      <c r="CI507" s="209"/>
      <c r="CJ507" s="209"/>
      <c r="CK507" s="209"/>
      <c r="CL507" s="209"/>
      <c r="CM507" s="209"/>
      <c r="CN507" s="417"/>
      <c r="CO507" s="561"/>
      <c r="CP507" s="420"/>
      <c r="CQ507" s="421"/>
      <c r="CR507" s="421" t="str">
        <f t="shared" si="484"/>
        <v/>
      </c>
      <c r="CS507" s="421" t="str">
        <f t="shared" si="485"/>
        <v/>
      </c>
      <c r="CT507" s="421" t="str">
        <f t="shared" si="486"/>
        <v/>
      </c>
      <c r="CU507" s="421" t="str">
        <f t="shared" si="487"/>
        <v/>
      </c>
      <c r="CV507" s="421" t="str">
        <f t="shared" si="488"/>
        <v/>
      </c>
      <c r="CW507" s="429" t="str">
        <f t="shared" si="489"/>
        <v/>
      </c>
      <c r="CX507" s="449"/>
      <c r="CY507" s="417"/>
      <c r="CZ507" s="561"/>
      <c r="DA507" s="432"/>
      <c r="DB507" s="417"/>
      <c r="DC507" s="561"/>
      <c r="DD507" s="430" t="str">
        <f t="shared" si="490"/>
        <v/>
      </c>
      <c r="DE507" s="431" t="str">
        <f t="shared" si="491"/>
        <v/>
      </c>
      <c r="DF507" s="428" t="str">
        <f t="shared" si="492"/>
        <v/>
      </c>
      <c r="DG507" s="450"/>
      <c r="DH507" s="417"/>
      <c r="DI507" s="561"/>
      <c r="DJ507" s="432"/>
      <c r="DK507" s="417"/>
      <c r="DL507" s="561"/>
      <c r="DM507" s="432"/>
      <c r="DN507" s="417"/>
      <c r="DO507" s="561"/>
      <c r="DP507" s="430" t="str">
        <f t="shared" si="446"/>
        <v/>
      </c>
      <c r="DQ507" s="431" t="str">
        <f t="shared" si="447"/>
        <v/>
      </c>
      <c r="DR507" s="428" t="str">
        <f t="shared" si="448"/>
        <v/>
      </c>
      <c r="DS507" s="432"/>
      <c r="DT507" s="417"/>
      <c r="DU507" s="561"/>
      <c r="DV507" s="403"/>
      <c r="DW507" s="669" t="b">
        <f t="shared" si="453"/>
        <v>1</v>
      </c>
      <c r="DX507" s="663" t="b">
        <f t="shared" si="454"/>
        <v>1</v>
      </c>
      <c r="DY507" s="666" t="b">
        <f t="shared" si="455"/>
        <v>1</v>
      </c>
      <c r="DZ507" s="663" t="b">
        <f t="shared" si="456"/>
        <v>1</v>
      </c>
      <c r="EA507" s="663" t="b">
        <f t="shared" si="457"/>
        <v>1</v>
      </c>
      <c r="EB507" s="666" t="b">
        <f t="shared" si="458"/>
        <v>1</v>
      </c>
      <c r="EC507" s="663" t="b">
        <f t="shared" si="459"/>
        <v>1</v>
      </c>
      <c r="ED507" s="663" t="b">
        <f t="shared" si="449"/>
        <v>1</v>
      </c>
      <c r="EE507" s="666" t="b">
        <f t="shared" si="460"/>
        <v>1</v>
      </c>
      <c r="EF507" s="665" t="b">
        <f t="shared" si="461"/>
        <v>0</v>
      </c>
      <c r="EG507" s="663" t="b">
        <f t="shared" si="462"/>
        <v>0</v>
      </c>
      <c r="EH507" s="666" t="b">
        <f t="shared" si="463"/>
        <v>1</v>
      </c>
      <c r="EI507" s="663" t="b">
        <f t="shared" si="464"/>
        <v>0</v>
      </c>
      <c r="EJ507" s="663" t="b">
        <f t="shared" si="465"/>
        <v>0</v>
      </c>
      <c r="EK507" s="666" t="b">
        <f t="shared" si="466"/>
        <v>1</v>
      </c>
      <c r="EL507" s="663" t="b">
        <f t="shared" si="467"/>
        <v>0</v>
      </c>
      <c r="EM507" s="663" t="b">
        <f t="shared" si="450"/>
        <v>0</v>
      </c>
      <c r="EN507" s="666" t="b">
        <f t="shared" si="468"/>
        <v>1</v>
      </c>
      <c r="EO507" s="403"/>
    </row>
    <row r="508" spans="1:145">
      <c r="A508" s="528" t="s">
        <v>430</v>
      </c>
      <c r="B508" s="534" t="s">
        <v>242</v>
      </c>
      <c r="C508" s="528">
        <v>229179</v>
      </c>
      <c r="D508" s="528">
        <v>2</v>
      </c>
      <c r="E508" s="414">
        <v>658</v>
      </c>
      <c r="F508" s="416">
        <v>638</v>
      </c>
      <c r="G508" s="416">
        <v>665</v>
      </c>
      <c r="H508" s="416">
        <v>688</v>
      </c>
      <c r="I508" s="417">
        <v>751</v>
      </c>
      <c r="J508" s="417">
        <v>740</v>
      </c>
      <c r="K508" s="561">
        <v>769</v>
      </c>
      <c r="L508" s="414">
        <v>395</v>
      </c>
      <c r="M508" s="416">
        <v>402</v>
      </c>
      <c r="N508" s="416">
        <v>336</v>
      </c>
      <c r="O508" s="448">
        <v>391</v>
      </c>
      <c r="P508" s="448">
        <v>546</v>
      </c>
      <c r="Q508" s="416">
        <v>593</v>
      </c>
      <c r="R508" s="416">
        <v>605</v>
      </c>
      <c r="S508" s="416">
        <v>649</v>
      </c>
      <c r="T508" s="416">
        <v>677</v>
      </c>
      <c r="U508" s="416">
        <v>734</v>
      </c>
      <c r="V508" s="417">
        <v>726</v>
      </c>
      <c r="W508" s="561">
        <v>751</v>
      </c>
      <c r="X508" s="414"/>
      <c r="Y508" s="416"/>
      <c r="Z508" s="416"/>
      <c r="AA508" s="448"/>
      <c r="AB508" s="448"/>
      <c r="AC508" s="416">
        <v>1</v>
      </c>
      <c r="AD508" s="416">
        <v>1</v>
      </c>
      <c r="AE508" s="416"/>
      <c r="AF508" s="416"/>
      <c r="AG508" s="416"/>
      <c r="AH508" s="417"/>
      <c r="AI508" s="561"/>
      <c r="AJ508" s="420">
        <f t="shared" si="469"/>
        <v>395</v>
      </c>
      <c r="AK508" s="421">
        <f t="shared" si="470"/>
        <v>402</v>
      </c>
      <c r="AL508" s="421">
        <f t="shared" si="471"/>
        <v>336</v>
      </c>
      <c r="AM508" s="421">
        <f t="shared" si="472"/>
        <v>391</v>
      </c>
      <c r="AN508" s="421">
        <f t="shared" si="473"/>
        <v>546</v>
      </c>
      <c r="AO508" s="421">
        <f t="shared" si="474"/>
        <v>592</v>
      </c>
      <c r="AP508" s="421">
        <f t="shared" si="475"/>
        <v>604</v>
      </c>
      <c r="AQ508" s="421">
        <f t="shared" si="476"/>
        <v>649</v>
      </c>
      <c r="AR508" s="421">
        <f t="shared" si="477"/>
        <v>677</v>
      </c>
      <c r="AS508" s="421">
        <f t="shared" si="478"/>
        <v>734</v>
      </c>
      <c r="AT508" s="421">
        <f t="shared" si="479"/>
        <v>726</v>
      </c>
      <c r="AU508" s="422">
        <f t="shared" si="480"/>
        <v>751</v>
      </c>
      <c r="AV508" s="423">
        <v>504</v>
      </c>
      <c r="AW508" s="417">
        <v>520</v>
      </c>
      <c r="AX508" s="561">
        <v>564</v>
      </c>
      <c r="AY508" s="414">
        <v>125</v>
      </c>
      <c r="AZ508" s="417">
        <v>110</v>
      </c>
      <c r="BA508" s="561">
        <v>103</v>
      </c>
      <c r="BB508" s="420">
        <f t="shared" si="481"/>
        <v>105</v>
      </c>
      <c r="BC508" s="421">
        <f t="shared" si="482"/>
        <v>96</v>
      </c>
      <c r="BD508" s="422">
        <f t="shared" si="483"/>
        <v>84</v>
      </c>
      <c r="BE508" s="176">
        <v>224</v>
      </c>
      <c r="BF508" s="417">
        <v>270</v>
      </c>
      <c r="BG508" s="561">
        <v>263</v>
      </c>
      <c r="BH508" s="178">
        <v>32</v>
      </c>
      <c r="BI508" s="417">
        <v>24</v>
      </c>
      <c r="BJ508" s="561">
        <v>29</v>
      </c>
      <c r="BK508" s="178">
        <v>217</v>
      </c>
      <c r="BL508" s="417">
        <v>216</v>
      </c>
      <c r="BM508" s="561">
        <v>216</v>
      </c>
      <c r="BN508" s="426">
        <f t="shared" si="443"/>
        <v>73</v>
      </c>
      <c r="BO508" s="427">
        <f t="shared" si="444"/>
        <v>82</v>
      </c>
      <c r="BP508" s="428">
        <f t="shared" si="445"/>
        <v>96</v>
      </c>
      <c r="BQ508" s="178">
        <v>155</v>
      </c>
      <c r="BR508" s="417">
        <v>189</v>
      </c>
      <c r="BS508" s="561">
        <v>134</v>
      </c>
      <c r="BT508" s="208"/>
      <c r="BU508" s="209"/>
      <c r="BV508" s="209"/>
      <c r="BW508" s="417"/>
      <c r="BX508" s="417"/>
      <c r="BY508" s="561"/>
      <c r="BZ508" s="210"/>
      <c r="CA508" s="209"/>
      <c r="CB508" s="209"/>
      <c r="CC508" s="209"/>
      <c r="CD508" s="209"/>
      <c r="CE508" s="209"/>
      <c r="CF508" s="417"/>
      <c r="CG508" s="561"/>
      <c r="CH508" s="210"/>
      <c r="CI508" s="209"/>
      <c r="CJ508" s="209"/>
      <c r="CK508" s="209"/>
      <c r="CL508" s="209"/>
      <c r="CM508" s="209"/>
      <c r="CN508" s="417"/>
      <c r="CO508" s="561"/>
      <c r="CP508" s="420"/>
      <c r="CQ508" s="421"/>
      <c r="CR508" s="421" t="str">
        <f t="shared" si="484"/>
        <v/>
      </c>
      <c r="CS508" s="421" t="str">
        <f t="shared" si="485"/>
        <v/>
      </c>
      <c r="CT508" s="421" t="str">
        <f t="shared" si="486"/>
        <v/>
      </c>
      <c r="CU508" s="421" t="str">
        <f t="shared" si="487"/>
        <v/>
      </c>
      <c r="CV508" s="421" t="str">
        <f t="shared" si="488"/>
        <v/>
      </c>
      <c r="CW508" s="429" t="str">
        <f t="shared" si="489"/>
        <v/>
      </c>
      <c r="CX508" s="449"/>
      <c r="CY508" s="417"/>
      <c r="CZ508" s="561"/>
      <c r="DA508" s="432"/>
      <c r="DB508" s="417"/>
      <c r="DC508" s="561"/>
      <c r="DD508" s="430" t="str">
        <f t="shared" si="490"/>
        <v/>
      </c>
      <c r="DE508" s="431" t="str">
        <f t="shared" si="491"/>
        <v/>
      </c>
      <c r="DF508" s="428" t="str">
        <f t="shared" si="492"/>
        <v/>
      </c>
      <c r="DG508" s="450"/>
      <c r="DH508" s="417"/>
      <c r="DI508" s="561"/>
      <c r="DJ508" s="432"/>
      <c r="DK508" s="417"/>
      <c r="DL508" s="561"/>
      <c r="DM508" s="432"/>
      <c r="DN508" s="417"/>
      <c r="DO508" s="561"/>
      <c r="DP508" s="430" t="str">
        <f t="shared" si="446"/>
        <v/>
      </c>
      <c r="DQ508" s="431" t="str">
        <f t="shared" si="447"/>
        <v/>
      </c>
      <c r="DR508" s="428" t="str">
        <f t="shared" si="448"/>
        <v/>
      </c>
      <c r="DS508" s="432"/>
      <c r="DT508" s="417"/>
      <c r="DU508" s="561"/>
      <c r="DV508" s="403"/>
      <c r="DW508" s="669" t="b">
        <f t="shared" si="453"/>
        <v>1</v>
      </c>
      <c r="DX508" s="663" t="b">
        <f t="shared" si="454"/>
        <v>1</v>
      </c>
      <c r="DY508" s="666" t="b">
        <f t="shared" si="455"/>
        <v>1</v>
      </c>
      <c r="DZ508" s="663" t="b">
        <f t="shared" si="456"/>
        <v>1</v>
      </c>
      <c r="EA508" s="663" t="b">
        <f t="shared" si="457"/>
        <v>1</v>
      </c>
      <c r="EB508" s="666" t="b">
        <f t="shared" si="458"/>
        <v>1</v>
      </c>
      <c r="EC508" s="663" t="b">
        <f t="shared" si="459"/>
        <v>1</v>
      </c>
      <c r="ED508" s="663" t="b">
        <f t="shared" si="449"/>
        <v>1</v>
      </c>
      <c r="EE508" s="666" t="b">
        <f t="shared" si="460"/>
        <v>1</v>
      </c>
      <c r="EF508" s="665" t="b">
        <f t="shared" si="461"/>
        <v>0</v>
      </c>
      <c r="EG508" s="663" t="b">
        <f t="shared" si="462"/>
        <v>0</v>
      </c>
      <c r="EH508" s="666" t="b">
        <f t="shared" si="463"/>
        <v>1</v>
      </c>
      <c r="EI508" s="663" t="b">
        <f t="shared" si="464"/>
        <v>0</v>
      </c>
      <c r="EJ508" s="663" t="b">
        <f t="shared" si="465"/>
        <v>0</v>
      </c>
      <c r="EK508" s="666" t="b">
        <f t="shared" si="466"/>
        <v>1</v>
      </c>
      <c r="EL508" s="663" t="b">
        <f t="shared" si="467"/>
        <v>0</v>
      </c>
      <c r="EM508" s="663" t="b">
        <f t="shared" si="450"/>
        <v>0</v>
      </c>
      <c r="EN508" s="666" t="b">
        <f t="shared" si="468"/>
        <v>1</v>
      </c>
      <c r="EO508" s="403"/>
    </row>
    <row r="509" spans="1:145">
      <c r="A509" s="528" t="s">
        <v>430</v>
      </c>
      <c r="B509" s="529" t="s">
        <v>261</v>
      </c>
      <c r="C509" s="530">
        <v>228796</v>
      </c>
      <c r="D509" s="562">
        <v>2</v>
      </c>
      <c r="E509" s="414">
        <v>2473</v>
      </c>
      <c r="F509" s="416">
        <v>2587</v>
      </c>
      <c r="G509" s="416">
        <v>2573</v>
      </c>
      <c r="H509" s="416">
        <v>2604</v>
      </c>
      <c r="I509" s="417">
        <v>2706</v>
      </c>
      <c r="J509" s="417">
        <v>2346</v>
      </c>
      <c r="K509" s="561">
        <v>2597</v>
      </c>
      <c r="L509" s="414">
        <v>1508</v>
      </c>
      <c r="M509" s="416">
        <v>1639</v>
      </c>
      <c r="N509" s="416">
        <v>1662</v>
      </c>
      <c r="O509" s="448">
        <v>2018</v>
      </c>
      <c r="P509" s="448">
        <v>2156</v>
      </c>
      <c r="Q509" s="416">
        <v>2310</v>
      </c>
      <c r="R509" s="416">
        <v>2421</v>
      </c>
      <c r="S509" s="416">
        <v>2321</v>
      </c>
      <c r="T509" s="416">
        <v>2181</v>
      </c>
      <c r="U509" s="416">
        <v>2446</v>
      </c>
      <c r="V509" s="417">
        <v>2017</v>
      </c>
      <c r="W509" s="561">
        <v>2060</v>
      </c>
      <c r="X509" s="414"/>
      <c r="Y509" s="416"/>
      <c r="Z509" s="416"/>
      <c r="AA509" s="448"/>
      <c r="AB509" s="448"/>
      <c r="AC509" s="416">
        <v>31</v>
      </c>
      <c r="AD509" s="416">
        <v>35</v>
      </c>
      <c r="AE509" s="416"/>
      <c r="AF509" s="416"/>
      <c r="AG509" s="416"/>
      <c r="AH509" s="417"/>
      <c r="AI509" s="561"/>
      <c r="AJ509" s="420">
        <f t="shared" si="469"/>
        <v>1508</v>
      </c>
      <c r="AK509" s="421">
        <f t="shared" si="470"/>
        <v>1639</v>
      </c>
      <c r="AL509" s="421">
        <f t="shared" si="471"/>
        <v>1662</v>
      </c>
      <c r="AM509" s="421">
        <f t="shared" si="472"/>
        <v>2018</v>
      </c>
      <c r="AN509" s="421">
        <f t="shared" si="473"/>
        <v>2156</v>
      </c>
      <c r="AO509" s="421">
        <f t="shared" si="474"/>
        <v>2279</v>
      </c>
      <c r="AP509" s="421">
        <f t="shared" si="475"/>
        <v>2386</v>
      </c>
      <c r="AQ509" s="421">
        <f t="shared" si="476"/>
        <v>2321</v>
      </c>
      <c r="AR509" s="421">
        <f t="shared" si="477"/>
        <v>2181</v>
      </c>
      <c r="AS509" s="421">
        <f t="shared" si="478"/>
        <v>2446</v>
      </c>
      <c r="AT509" s="421">
        <f t="shared" si="479"/>
        <v>2017</v>
      </c>
      <c r="AU509" s="422">
        <f t="shared" si="480"/>
        <v>2060</v>
      </c>
      <c r="AV509" s="423">
        <v>1661</v>
      </c>
      <c r="AW509" s="417">
        <v>1419</v>
      </c>
      <c r="AX509" s="561">
        <v>1469</v>
      </c>
      <c r="AY509" s="414">
        <v>313</v>
      </c>
      <c r="AZ509" s="417">
        <v>264</v>
      </c>
      <c r="BA509" s="561">
        <v>234</v>
      </c>
      <c r="BB509" s="420">
        <f t="shared" si="481"/>
        <v>472</v>
      </c>
      <c r="BC509" s="421">
        <f t="shared" si="482"/>
        <v>334</v>
      </c>
      <c r="BD509" s="422">
        <f t="shared" si="483"/>
        <v>357</v>
      </c>
      <c r="BE509" s="176">
        <v>622</v>
      </c>
      <c r="BF509" s="417">
        <v>714</v>
      </c>
      <c r="BG509" s="561">
        <v>763</v>
      </c>
      <c r="BH509" s="178">
        <v>345</v>
      </c>
      <c r="BI509" s="417">
        <v>389</v>
      </c>
      <c r="BJ509" s="561">
        <v>400</v>
      </c>
      <c r="BK509" s="178">
        <v>581</v>
      </c>
      <c r="BL509" s="417">
        <v>585</v>
      </c>
      <c r="BM509" s="561">
        <v>680</v>
      </c>
      <c r="BN509" s="426">
        <f t="shared" si="443"/>
        <v>608</v>
      </c>
      <c r="BO509" s="427">
        <f t="shared" si="444"/>
        <v>591</v>
      </c>
      <c r="BP509" s="428">
        <f t="shared" si="445"/>
        <v>543</v>
      </c>
      <c r="BQ509" s="178">
        <v>497</v>
      </c>
      <c r="BR509" s="417">
        <v>614</v>
      </c>
      <c r="BS509" s="561">
        <v>657</v>
      </c>
      <c r="BT509" s="208"/>
      <c r="BU509" s="209"/>
      <c r="BV509" s="209"/>
      <c r="BW509" s="417"/>
      <c r="BX509" s="417"/>
      <c r="BY509" s="561"/>
      <c r="BZ509" s="210"/>
      <c r="CA509" s="209"/>
      <c r="CB509" s="209"/>
      <c r="CC509" s="209"/>
      <c r="CD509" s="209"/>
      <c r="CE509" s="209"/>
      <c r="CF509" s="417"/>
      <c r="CG509" s="561"/>
      <c r="CH509" s="210"/>
      <c r="CI509" s="209"/>
      <c r="CJ509" s="209"/>
      <c r="CK509" s="209"/>
      <c r="CL509" s="209"/>
      <c r="CM509" s="209"/>
      <c r="CN509" s="417"/>
      <c r="CO509" s="561"/>
      <c r="CP509" s="420"/>
      <c r="CQ509" s="421"/>
      <c r="CR509" s="421" t="str">
        <f t="shared" si="484"/>
        <v/>
      </c>
      <c r="CS509" s="421" t="str">
        <f t="shared" si="485"/>
        <v/>
      </c>
      <c r="CT509" s="421" t="str">
        <f t="shared" si="486"/>
        <v/>
      </c>
      <c r="CU509" s="421" t="str">
        <f t="shared" si="487"/>
        <v/>
      </c>
      <c r="CV509" s="421" t="str">
        <f t="shared" si="488"/>
        <v/>
      </c>
      <c r="CW509" s="429" t="str">
        <f t="shared" si="489"/>
        <v/>
      </c>
      <c r="CX509" s="449"/>
      <c r="CY509" s="417"/>
      <c r="CZ509" s="561"/>
      <c r="DA509" s="432"/>
      <c r="DB509" s="417"/>
      <c r="DC509" s="561"/>
      <c r="DD509" s="430" t="str">
        <f t="shared" si="490"/>
        <v/>
      </c>
      <c r="DE509" s="431" t="str">
        <f t="shared" si="491"/>
        <v/>
      </c>
      <c r="DF509" s="428" t="str">
        <f t="shared" si="492"/>
        <v/>
      </c>
      <c r="DG509" s="450"/>
      <c r="DH509" s="417"/>
      <c r="DI509" s="561"/>
      <c r="DJ509" s="432"/>
      <c r="DK509" s="417"/>
      <c r="DL509" s="561"/>
      <c r="DM509" s="432"/>
      <c r="DN509" s="417"/>
      <c r="DO509" s="561"/>
      <c r="DP509" s="430" t="str">
        <f t="shared" si="446"/>
        <v/>
      </c>
      <c r="DQ509" s="431" t="str">
        <f t="shared" si="447"/>
        <v/>
      </c>
      <c r="DR509" s="428" t="str">
        <f t="shared" si="448"/>
        <v/>
      </c>
      <c r="DS509" s="432"/>
      <c r="DT509" s="417"/>
      <c r="DU509" s="561"/>
      <c r="DV509" s="403"/>
      <c r="DW509" s="669" t="b">
        <f t="shared" si="453"/>
        <v>1</v>
      </c>
      <c r="DX509" s="663" t="b">
        <f t="shared" si="454"/>
        <v>1</v>
      </c>
      <c r="DY509" s="666" t="b">
        <f t="shared" si="455"/>
        <v>1</v>
      </c>
      <c r="DZ509" s="663" t="b">
        <f t="shared" si="456"/>
        <v>1</v>
      </c>
      <c r="EA509" s="663" t="b">
        <f t="shared" si="457"/>
        <v>1</v>
      </c>
      <c r="EB509" s="666" t="b">
        <f t="shared" si="458"/>
        <v>1</v>
      </c>
      <c r="EC509" s="663" t="b">
        <f t="shared" si="459"/>
        <v>1</v>
      </c>
      <c r="ED509" s="663" t="b">
        <f t="shared" si="449"/>
        <v>1</v>
      </c>
      <c r="EE509" s="666" t="b">
        <f t="shared" si="460"/>
        <v>1</v>
      </c>
      <c r="EF509" s="665" t="b">
        <f t="shared" si="461"/>
        <v>0</v>
      </c>
      <c r="EG509" s="663" t="b">
        <f t="shared" si="462"/>
        <v>0</v>
      </c>
      <c r="EH509" s="666" t="b">
        <f t="shared" si="463"/>
        <v>1</v>
      </c>
      <c r="EI509" s="663" t="b">
        <f t="shared" si="464"/>
        <v>0</v>
      </c>
      <c r="EJ509" s="663" t="b">
        <f t="shared" si="465"/>
        <v>0</v>
      </c>
      <c r="EK509" s="666" t="b">
        <f t="shared" si="466"/>
        <v>1</v>
      </c>
      <c r="EL509" s="663" t="b">
        <f t="shared" si="467"/>
        <v>0</v>
      </c>
      <c r="EM509" s="663" t="b">
        <f t="shared" si="450"/>
        <v>0</v>
      </c>
      <c r="EN509" s="666" t="b">
        <f t="shared" si="468"/>
        <v>1</v>
      </c>
      <c r="EO509" s="403"/>
    </row>
    <row r="510" spans="1:145">
      <c r="A510" s="528" t="s">
        <v>430</v>
      </c>
      <c r="B510" s="534" t="s">
        <v>245</v>
      </c>
      <c r="C510" s="528">
        <v>222831</v>
      </c>
      <c r="D510" s="528">
        <v>3</v>
      </c>
      <c r="E510" s="414">
        <v>1302</v>
      </c>
      <c r="F510" s="416">
        <v>1152</v>
      </c>
      <c r="G510" s="416">
        <v>1246</v>
      </c>
      <c r="H510" s="416">
        <v>1308</v>
      </c>
      <c r="I510" s="417">
        <v>1450</v>
      </c>
      <c r="J510" s="417">
        <v>1475</v>
      </c>
      <c r="K510" s="561">
        <v>1467</v>
      </c>
      <c r="L510" s="414">
        <v>1168</v>
      </c>
      <c r="M510" s="416">
        <v>1193</v>
      </c>
      <c r="N510" s="416">
        <v>1180</v>
      </c>
      <c r="O510" s="448">
        <v>1236</v>
      </c>
      <c r="P510" s="448">
        <v>1240</v>
      </c>
      <c r="Q510" s="416">
        <v>1250</v>
      </c>
      <c r="R510" s="416">
        <v>1096</v>
      </c>
      <c r="S510" s="416">
        <v>763</v>
      </c>
      <c r="T510" s="416">
        <v>816</v>
      </c>
      <c r="U510" s="513">
        <v>1406</v>
      </c>
      <c r="V510" s="417">
        <v>1429</v>
      </c>
      <c r="W510" s="561">
        <v>1418</v>
      </c>
      <c r="X510" s="414"/>
      <c r="Y510" s="416"/>
      <c r="Z510" s="416"/>
      <c r="AA510" s="448"/>
      <c r="AB510" s="448"/>
      <c r="AC510" s="416">
        <v>9</v>
      </c>
      <c r="AD510" s="416">
        <v>23</v>
      </c>
      <c r="AE510" s="416"/>
      <c r="AF510" s="416"/>
      <c r="AG510" s="416"/>
      <c r="AH510" s="417"/>
      <c r="AI510" s="561"/>
      <c r="AJ510" s="420">
        <f t="shared" si="469"/>
        <v>1168</v>
      </c>
      <c r="AK510" s="421">
        <f t="shared" si="470"/>
        <v>1193</v>
      </c>
      <c r="AL510" s="421">
        <f t="shared" si="471"/>
        <v>1180</v>
      </c>
      <c r="AM510" s="421">
        <f t="shared" si="472"/>
        <v>1236</v>
      </c>
      <c r="AN510" s="421">
        <f t="shared" si="473"/>
        <v>1240</v>
      </c>
      <c r="AO510" s="421">
        <f t="shared" si="474"/>
        <v>1241</v>
      </c>
      <c r="AP510" s="421">
        <f t="shared" si="475"/>
        <v>1073</v>
      </c>
      <c r="AQ510" s="421">
        <f t="shared" si="476"/>
        <v>763</v>
      </c>
      <c r="AR510" s="421">
        <f t="shared" si="477"/>
        <v>816</v>
      </c>
      <c r="AS510" s="421">
        <f t="shared" si="478"/>
        <v>1406</v>
      </c>
      <c r="AT510" s="421">
        <f t="shared" si="479"/>
        <v>1429</v>
      </c>
      <c r="AU510" s="422">
        <f t="shared" si="480"/>
        <v>1418</v>
      </c>
      <c r="AV510" s="423">
        <v>831</v>
      </c>
      <c r="AW510" s="417">
        <v>795</v>
      </c>
      <c r="AX510" s="561">
        <v>825</v>
      </c>
      <c r="AY510" s="414">
        <v>268</v>
      </c>
      <c r="AZ510" s="417">
        <v>273</v>
      </c>
      <c r="BA510" s="561">
        <v>283</v>
      </c>
      <c r="BB510" s="420">
        <f t="shared" si="481"/>
        <v>307</v>
      </c>
      <c r="BC510" s="421">
        <f t="shared" si="482"/>
        <v>361</v>
      </c>
      <c r="BD510" s="422">
        <f t="shared" si="483"/>
        <v>310</v>
      </c>
      <c r="BE510" s="176">
        <v>404</v>
      </c>
      <c r="BF510" s="417">
        <v>396</v>
      </c>
      <c r="BG510" s="561">
        <v>308</v>
      </c>
      <c r="BH510" s="178">
        <v>68</v>
      </c>
      <c r="BI510" s="417">
        <v>62</v>
      </c>
      <c r="BJ510" s="561">
        <v>71</v>
      </c>
      <c r="BK510" s="178">
        <v>472</v>
      </c>
      <c r="BL510" s="417">
        <v>467</v>
      </c>
      <c r="BM510" s="561">
        <v>410</v>
      </c>
      <c r="BN510" s="426">
        <f t="shared" si="443"/>
        <v>296</v>
      </c>
      <c r="BO510" s="427">
        <f t="shared" si="444"/>
        <v>316</v>
      </c>
      <c r="BP510" s="428">
        <f t="shared" si="445"/>
        <v>284</v>
      </c>
      <c r="BQ510" s="178">
        <v>457</v>
      </c>
      <c r="BR510" s="417">
        <v>441</v>
      </c>
      <c r="BS510" s="561">
        <v>461</v>
      </c>
      <c r="BT510" s="208"/>
      <c r="BU510" s="209"/>
      <c r="BV510" s="209"/>
      <c r="BW510" s="417"/>
      <c r="BX510" s="417"/>
      <c r="BY510" s="561"/>
      <c r="BZ510" s="210"/>
      <c r="CA510" s="209"/>
      <c r="CB510" s="209"/>
      <c r="CC510" s="209"/>
      <c r="CD510" s="209"/>
      <c r="CE510" s="209"/>
      <c r="CF510" s="417"/>
      <c r="CG510" s="561"/>
      <c r="CH510" s="210"/>
      <c r="CI510" s="209"/>
      <c r="CJ510" s="209"/>
      <c r="CK510" s="209"/>
      <c r="CL510" s="209"/>
      <c r="CM510" s="209"/>
      <c r="CN510" s="417"/>
      <c r="CO510" s="561"/>
      <c r="CP510" s="420"/>
      <c r="CQ510" s="421"/>
      <c r="CR510" s="421" t="str">
        <f t="shared" si="484"/>
        <v/>
      </c>
      <c r="CS510" s="421" t="str">
        <f t="shared" si="485"/>
        <v/>
      </c>
      <c r="CT510" s="421" t="str">
        <f t="shared" si="486"/>
        <v/>
      </c>
      <c r="CU510" s="421" t="str">
        <f t="shared" si="487"/>
        <v/>
      </c>
      <c r="CV510" s="421" t="str">
        <f t="shared" si="488"/>
        <v/>
      </c>
      <c r="CW510" s="429" t="str">
        <f t="shared" si="489"/>
        <v/>
      </c>
      <c r="CX510" s="449"/>
      <c r="CY510" s="417"/>
      <c r="CZ510" s="561"/>
      <c r="DA510" s="432"/>
      <c r="DB510" s="417"/>
      <c r="DC510" s="561"/>
      <c r="DD510" s="430" t="str">
        <f t="shared" si="490"/>
        <v/>
      </c>
      <c r="DE510" s="431" t="str">
        <f t="shared" si="491"/>
        <v/>
      </c>
      <c r="DF510" s="428" t="str">
        <f t="shared" si="492"/>
        <v/>
      </c>
      <c r="DG510" s="450"/>
      <c r="DH510" s="417"/>
      <c r="DI510" s="561"/>
      <c r="DJ510" s="432"/>
      <c r="DK510" s="417"/>
      <c r="DL510" s="561"/>
      <c r="DM510" s="432"/>
      <c r="DN510" s="417"/>
      <c r="DO510" s="561"/>
      <c r="DP510" s="430" t="str">
        <f t="shared" si="446"/>
        <v/>
      </c>
      <c r="DQ510" s="431" t="str">
        <f t="shared" si="447"/>
        <v/>
      </c>
      <c r="DR510" s="428" t="str">
        <f t="shared" si="448"/>
        <v/>
      </c>
      <c r="DS510" s="432"/>
      <c r="DT510" s="417"/>
      <c r="DU510" s="561"/>
      <c r="DV510" s="403"/>
      <c r="DW510" s="669" t="b">
        <f t="shared" si="453"/>
        <v>1</v>
      </c>
      <c r="DX510" s="663" t="b">
        <f t="shared" si="454"/>
        <v>1</v>
      </c>
      <c r="DY510" s="666" t="b">
        <f t="shared" si="455"/>
        <v>1</v>
      </c>
      <c r="DZ510" s="663" t="b">
        <f t="shared" si="456"/>
        <v>1</v>
      </c>
      <c r="EA510" s="663" t="b">
        <f t="shared" si="457"/>
        <v>1</v>
      </c>
      <c r="EB510" s="666" t="b">
        <f t="shared" si="458"/>
        <v>1</v>
      </c>
      <c r="EC510" s="663" t="b">
        <f t="shared" si="459"/>
        <v>1</v>
      </c>
      <c r="ED510" s="663" t="b">
        <f t="shared" si="449"/>
        <v>1</v>
      </c>
      <c r="EE510" s="666" t="b">
        <f t="shared" si="460"/>
        <v>1</v>
      </c>
      <c r="EF510" s="665" t="b">
        <f t="shared" si="461"/>
        <v>0</v>
      </c>
      <c r="EG510" s="663" t="b">
        <f t="shared" si="462"/>
        <v>0</v>
      </c>
      <c r="EH510" s="666" t="b">
        <f t="shared" si="463"/>
        <v>1</v>
      </c>
      <c r="EI510" s="663" t="b">
        <f t="shared" si="464"/>
        <v>0</v>
      </c>
      <c r="EJ510" s="663" t="b">
        <f t="shared" si="465"/>
        <v>0</v>
      </c>
      <c r="EK510" s="666" t="b">
        <f t="shared" si="466"/>
        <v>1</v>
      </c>
      <c r="EL510" s="663" t="b">
        <f t="shared" si="467"/>
        <v>0</v>
      </c>
      <c r="EM510" s="663" t="b">
        <f t="shared" si="450"/>
        <v>0</v>
      </c>
      <c r="EN510" s="666" t="b">
        <f t="shared" si="468"/>
        <v>1</v>
      </c>
      <c r="EO510" s="403"/>
    </row>
    <row r="511" spans="1:145">
      <c r="A511" s="528" t="s">
        <v>430</v>
      </c>
      <c r="B511" s="534" t="s">
        <v>246</v>
      </c>
      <c r="C511" s="528">
        <v>226091</v>
      </c>
      <c r="D511" s="528">
        <v>3</v>
      </c>
      <c r="E511" s="414">
        <v>1373</v>
      </c>
      <c r="F511" s="416">
        <v>1510</v>
      </c>
      <c r="G511" s="416">
        <v>1735</v>
      </c>
      <c r="H511" s="416">
        <v>1735</v>
      </c>
      <c r="I511" s="417">
        <v>1543</v>
      </c>
      <c r="J511" s="417">
        <v>1511</v>
      </c>
      <c r="K511" s="561">
        <v>1522</v>
      </c>
      <c r="L511" s="414">
        <v>560</v>
      </c>
      <c r="M511" s="416">
        <v>847</v>
      </c>
      <c r="N511" s="416">
        <v>987</v>
      </c>
      <c r="O511" s="448">
        <v>1021</v>
      </c>
      <c r="P511" s="448">
        <v>1036</v>
      </c>
      <c r="Q511" s="416">
        <v>1254</v>
      </c>
      <c r="R511" s="416">
        <v>1384</v>
      </c>
      <c r="S511" s="416">
        <v>1047</v>
      </c>
      <c r="T511" s="416">
        <v>1629</v>
      </c>
      <c r="U511" s="416">
        <v>1445</v>
      </c>
      <c r="V511" s="417">
        <v>1418</v>
      </c>
      <c r="W511" s="561">
        <v>1435</v>
      </c>
      <c r="X511" s="414"/>
      <c r="Y511" s="416"/>
      <c r="Z511" s="416"/>
      <c r="AA511" s="448"/>
      <c r="AB511" s="448"/>
      <c r="AC511" s="416">
        <v>14</v>
      </c>
      <c r="AD511" s="416">
        <v>22</v>
      </c>
      <c r="AE511" s="416"/>
      <c r="AF511" s="416"/>
      <c r="AG511" s="416"/>
      <c r="AH511" s="417"/>
      <c r="AI511" s="561"/>
      <c r="AJ511" s="420">
        <f t="shared" si="469"/>
        <v>560</v>
      </c>
      <c r="AK511" s="421">
        <f t="shared" si="470"/>
        <v>847</v>
      </c>
      <c r="AL511" s="421">
        <f t="shared" si="471"/>
        <v>987</v>
      </c>
      <c r="AM511" s="421">
        <f t="shared" si="472"/>
        <v>1021</v>
      </c>
      <c r="AN511" s="421">
        <f t="shared" si="473"/>
        <v>1036</v>
      </c>
      <c r="AO511" s="421">
        <f t="shared" si="474"/>
        <v>1240</v>
      </c>
      <c r="AP511" s="421">
        <f t="shared" si="475"/>
        <v>1362</v>
      </c>
      <c r="AQ511" s="421">
        <f t="shared" si="476"/>
        <v>1047</v>
      </c>
      <c r="AR511" s="421">
        <f t="shared" si="477"/>
        <v>1629</v>
      </c>
      <c r="AS511" s="421">
        <f t="shared" si="478"/>
        <v>1445</v>
      </c>
      <c r="AT511" s="421">
        <f t="shared" si="479"/>
        <v>1418</v>
      </c>
      <c r="AU511" s="422">
        <f t="shared" si="480"/>
        <v>1435</v>
      </c>
      <c r="AV511" s="423">
        <v>928</v>
      </c>
      <c r="AW511" s="417">
        <v>925</v>
      </c>
      <c r="AX511" s="561">
        <v>948</v>
      </c>
      <c r="AY511" s="414">
        <v>189</v>
      </c>
      <c r="AZ511" s="417">
        <v>201</v>
      </c>
      <c r="BA511" s="561">
        <v>166</v>
      </c>
      <c r="BB511" s="420">
        <f t="shared" si="481"/>
        <v>328</v>
      </c>
      <c r="BC511" s="421">
        <f t="shared" si="482"/>
        <v>292</v>
      </c>
      <c r="BD511" s="422">
        <f t="shared" si="483"/>
        <v>321</v>
      </c>
      <c r="BE511" s="176">
        <v>371</v>
      </c>
      <c r="BF511" s="417">
        <v>400</v>
      </c>
      <c r="BG511" s="561">
        <v>402</v>
      </c>
      <c r="BH511" s="178">
        <v>100</v>
      </c>
      <c r="BI511" s="417">
        <v>119</v>
      </c>
      <c r="BJ511" s="561">
        <v>110</v>
      </c>
      <c r="BK511" s="178">
        <v>289</v>
      </c>
      <c r="BL511" s="417">
        <v>378</v>
      </c>
      <c r="BM511" s="561">
        <v>465</v>
      </c>
      <c r="BN511" s="426">
        <f t="shared" si="443"/>
        <v>276</v>
      </c>
      <c r="BO511" s="427">
        <f t="shared" si="444"/>
        <v>343</v>
      </c>
      <c r="BP511" s="428">
        <f t="shared" si="445"/>
        <v>385</v>
      </c>
      <c r="BQ511" s="178">
        <v>200</v>
      </c>
      <c r="BR511" s="417">
        <v>323</v>
      </c>
      <c r="BS511" s="561">
        <v>385</v>
      </c>
      <c r="BT511" s="208"/>
      <c r="BU511" s="209"/>
      <c r="BV511" s="209"/>
      <c r="BW511" s="417"/>
      <c r="BX511" s="417"/>
      <c r="BY511" s="561"/>
      <c r="BZ511" s="210"/>
      <c r="CA511" s="209"/>
      <c r="CB511" s="209"/>
      <c r="CC511" s="209"/>
      <c r="CD511" s="209"/>
      <c r="CE511" s="209"/>
      <c r="CF511" s="417"/>
      <c r="CG511" s="561"/>
      <c r="CH511" s="210"/>
      <c r="CI511" s="209"/>
      <c r="CJ511" s="209"/>
      <c r="CK511" s="209"/>
      <c r="CL511" s="209"/>
      <c r="CM511" s="209"/>
      <c r="CN511" s="417"/>
      <c r="CO511" s="561"/>
      <c r="CP511" s="420"/>
      <c r="CQ511" s="421"/>
      <c r="CR511" s="421" t="str">
        <f t="shared" si="484"/>
        <v/>
      </c>
      <c r="CS511" s="421" t="str">
        <f t="shared" si="485"/>
        <v/>
      </c>
      <c r="CT511" s="421" t="str">
        <f t="shared" si="486"/>
        <v/>
      </c>
      <c r="CU511" s="421" t="str">
        <f t="shared" si="487"/>
        <v/>
      </c>
      <c r="CV511" s="421" t="str">
        <f t="shared" si="488"/>
        <v/>
      </c>
      <c r="CW511" s="429" t="str">
        <f t="shared" si="489"/>
        <v/>
      </c>
      <c r="CX511" s="449"/>
      <c r="CY511" s="417"/>
      <c r="CZ511" s="561"/>
      <c r="DA511" s="432"/>
      <c r="DB511" s="417"/>
      <c r="DC511" s="561"/>
      <c r="DD511" s="430" t="str">
        <f t="shared" si="490"/>
        <v/>
      </c>
      <c r="DE511" s="431" t="str">
        <f t="shared" si="491"/>
        <v/>
      </c>
      <c r="DF511" s="428" t="str">
        <f t="shared" si="492"/>
        <v/>
      </c>
      <c r="DG511" s="450"/>
      <c r="DH511" s="417"/>
      <c r="DI511" s="561"/>
      <c r="DJ511" s="432"/>
      <c r="DK511" s="417"/>
      <c r="DL511" s="561"/>
      <c r="DM511" s="432"/>
      <c r="DN511" s="417"/>
      <c r="DO511" s="561"/>
      <c r="DP511" s="430" t="str">
        <f t="shared" si="446"/>
        <v/>
      </c>
      <c r="DQ511" s="431" t="str">
        <f t="shared" si="447"/>
        <v/>
      </c>
      <c r="DR511" s="428" t="str">
        <f t="shared" si="448"/>
        <v/>
      </c>
      <c r="DS511" s="432"/>
      <c r="DT511" s="417"/>
      <c r="DU511" s="561"/>
      <c r="DV511" s="403"/>
      <c r="DW511" s="669" t="b">
        <f t="shared" si="453"/>
        <v>1</v>
      </c>
      <c r="DX511" s="663" t="b">
        <f t="shared" si="454"/>
        <v>1</v>
      </c>
      <c r="DY511" s="666" t="b">
        <f t="shared" si="455"/>
        <v>1</v>
      </c>
      <c r="DZ511" s="663" t="b">
        <f t="shared" si="456"/>
        <v>1</v>
      </c>
      <c r="EA511" s="663" t="b">
        <f t="shared" si="457"/>
        <v>1</v>
      </c>
      <c r="EB511" s="666" t="b">
        <f t="shared" si="458"/>
        <v>1</v>
      </c>
      <c r="EC511" s="663" t="b">
        <f t="shared" si="459"/>
        <v>1</v>
      </c>
      <c r="ED511" s="663" t="b">
        <f t="shared" si="449"/>
        <v>1</v>
      </c>
      <c r="EE511" s="666" t="b">
        <f t="shared" si="460"/>
        <v>1</v>
      </c>
      <c r="EF511" s="665" t="b">
        <f t="shared" si="461"/>
        <v>0</v>
      </c>
      <c r="EG511" s="663" t="b">
        <f t="shared" si="462"/>
        <v>0</v>
      </c>
      <c r="EH511" s="666" t="b">
        <f t="shared" si="463"/>
        <v>1</v>
      </c>
      <c r="EI511" s="663" t="b">
        <f t="shared" si="464"/>
        <v>0</v>
      </c>
      <c r="EJ511" s="663" t="b">
        <f t="shared" si="465"/>
        <v>0</v>
      </c>
      <c r="EK511" s="666" t="b">
        <f t="shared" si="466"/>
        <v>1</v>
      </c>
      <c r="EL511" s="663" t="b">
        <f t="shared" si="467"/>
        <v>0</v>
      </c>
      <c r="EM511" s="663" t="b">
        <f t="shared" si="450"/>
        <v>0</v>
      </c>
      <c r="EN511" s="666" t="b">
        <f t="shared" si="468"/>
        <v>1</v>
      </c>
      <c r="EO511" s="403"/>
    </row>
    <row r="512" spans="1:145">
      <c r="A512" s="528" t="s">
        <v>430</v>
      </c>
      <c r="B512" s="534" t="s">
        <v>247</v>
      </c>
      <c r="C512" s="528">
        <v>226833</v>
      </c>
      <c r="D512" s="528">
        <v>3</v>
      </c>
      <c r="E512" s="414">
        <v>822</v>
      </c>
      <c r="F512" s="416">
        <v>852</v>
      </c>
      <c r="G512" s="416">
        <v>838</v>
      </c>
      <c r="H512" s="416">
        <v>859</v>
      </c>
      <c r="I512" s="417">
        <v>680</v>
      </c>
      <c r="J512" s="417">
        <v>744</v>
      </c>
      <c r="K512" s="561">
        <v>686</v>
      </c>
      <c r="L512" s="414">
        <v>478</v>
      </c>
      <c r="M512" s="416">
        <v>463</v>
      </c>
      <c r="N512" s="513">
        <v>290</v>
      </c>
      <c r="O512" s="448">
        <v>618</v>
      </c>
      <c r="P512" s="448">
        <v>594</v>
      </c>
      <c r="Q512" s="416">
        <v>584</v>
      </c>
      <c r="R512" s="416">
        <v>805</v>
      </c>
      <c r="S512" s="416">
        <v>808</v>
      </c>
      <c r="T512" s="416">
        <v>827</v>
      </c>
      <c r="U512" s="416">
        <v>656</v>
      </c>
      <c r="V512" s="417">
        <v>716</v>
      </c>
      <c r="W512" s="561">
        <v>671</v>
      </c>
      <c r="X512" s="414"/>
      <c r="Y512" s="416"/>
      <c r="Z512" s="416"/>
      <c r="AA512" s="448"/>
      <c r="AB512" s="448"/>
      <c r="AC512" s="416">
        <v>5</v>
      </c>
      <c r="AD512" s="416">
        <v>13</v>
      </c>
      <c r="AE512" s="416"/>
      <c r="AF512" s="416"/>
      <c r="AG512" s="416"/>
      <c r="AH512" s="417"/>
      <c r="AI512" s="561"/>
      <c r="AJ512" s="420">
        <f t="shared" si="469"/>
        <v>478</v>
      </c>
      <c r="AK512" s="421">
        <f t="shared" si="470"/>
        <v>463</v>
      </c>
      <c r="AL512" s="421">
        <f t="shared" si="471"/>
        <v>290</v>
      </c>
      <c r="AM512" s="421">
        <f t="shared" si="472"/>
        <v>618</v>
      </c>
      <c r="AN512" s="421">
        <f t="shared" si="473"/>
        <v>594</v>
      </c>
      <c r="AO512" s="421">
        <f t="shared" si="474"/>
        <v>579</v>
      </c>
      <c r="AP512" s="421">
        <f t="shared" si="475"/>
        <v>792</v>
      </c>
      <c r="AQ512" s="421">
        <f t="shared" si="476"/>
        <v>808</v>
      </c>
      <c r="AR512" s="421">
        <f t="shared" si="477"/>
        <v>827</v>
      </c>
      <c r="AS512" s="421">
        <f t="shared" si="478"/>
        <v>656</v>
      </c>
      <c r="AT512" s="421">
        <f t="shared" si="479"/>
        <v>716</v>
      </c>
      <c r="AU512" s="422">
        <f t="shared" si="480"/>
        <v>671</v>
      </c>
      <c r="AV512" s="423">
        <v>467</v>
      </c>
      <c r="AW512" s="417">
        <v>498</v>
      </c>
      <c r="AX512" s="561">
        <v>492</v>
      </c>
      <c r="AY512" s="414">
        <v>89</v>
      </c>
      <c r="AZ512" s="417">
        <v>98</v>
      </c>
      <c r="BA512" s="561">
        <v>78</v>
      </c>
      <c r="BB512" s="420">
        <f t="shared" si="481"/>
        <v>100</v>
      </c>
      <c r="BC512" s="421">
        <f t="shared" si="482"/>
        <v>120</v>
      </c>
      <c r="BD512" s="422">
        <f t="shared" si="483"/>
        <v>101</v>
      </c>
      <c r="BE512" s="176">
        <v>201</v>
      </c>
      <c r="BF512" s="417">
        <v>216</v>
      </c>
      <c r="BG512" s="561">
        <v>268</v>
      </c>
      <c r="BH512" s="178">
        <v>36</v>
      </c>
      <c r="BI512" s="417">
        <v>37</v>
      </c>
      <c r="BJ512" s="561">
        <v>50</v>
      </c>
      <c r="BK512" s="178">
        <v>198</v>
      </c>
      <c r="BL512" s="417">
        <v>180</v>
      </c>
      <c r="BM512" s="561">
        <v>258</v>
      </c>
      <c r="BN512" s="426">
        <f t="shared" si="443"/>
        <v>159</v>
      </c>
      <c r="BO512" s="427">
        <f t="shared" si="444"/>
        <v>146</v>
      </c>
      <c r="BP512" s="428">
        <f t="shared" si="445"/>
        <v>216</v>
      </c>
      <c r="BQ512" s="178">
        <v>161</v>
      </c>
      <c r="BR512" s="417">
        <v>171</v>
      </c>
      <c r="BS512" s="561">
        <v>106</v>
      </c>
      <c r="BT512" s="208"/>
      <c r="BU512" s="209"/>
      <c r="BV512" s="209"/>
      <c r="BW512" s="417"/>
      <c r="BX512" s="417"/>
      <c r="BY512" s="561"/>
      <c r="BZ512" s="210"/>
      <c r="CA512" s="209"/>
      <c r="CB512" s="209"/>
      <c r="CC512" s="209"/>
      <c r="CD512" s="209"/>
      <c r="CE512" s="209"/>
      <c r="CF512" s="417"/>
      <c r="CG512" s="561"/>
      <c r="CH512" s="210"/>
      <c r="CI512" s="209"/>
      <c r="CJ512" s="209"/>
      <c r="CK512" s="209"/>
      <c r="CL512" s="209"/>
      <c r="CM512" s="209"/>
      <c r="CN512" s="417"/>
      <c r="CO512" s="561"/>
      <c r="CP512" s="420"/>
      <c r="CQ512" s="421"/>
      <c r="CR512" s="421" t="str">
        <f t="shared" si="484"/>
        <v/>
      </c>
      <c r="CS512" s="421" t="str">
        <f t="shared" si="485"/>
        <v/>
      </c>
      <c r="CT512" s="421" t="str">
        <f t="shared" si="486"/>
        <v/>
      </c>
      <c r="CU512" s="421" t="str">
        <f t="shared" si="487"/>
        <v/>
      </c>
      <c r="CV512" s="421" t="str">
        <f t="shared" si="488"/>
        <v/>
      </c>
      <c r="CW512" s="429" t="str">
        <f t="shared" si="489"/>
        <v/>
      </c>
      <c r="CX512" s="449"/>
      <c r="CY512" s="417"/>
      <c r="CZ512" s="561"/>
      <c r="DA512" s="432"/>
      <c r="DB512" s="417"/>
      <c r="DC512" s="561"/>
      <c r="DD512" s="430" t="str">
        <f t="shared" si="490"/>
        <v/>
      </c>
      <c r="DE512" s="431" t="str">
        <f t="shared" si="491"/>
        <v/>
      </c>
      <c r="DF512" s="428" t="str">
        <f t="shared" si="492"/>
        <v/>
      </c>
      <c r="DG512" s="450"/>
      <c r="DH512" s="417"/>
      <c r="DI512" s="561"/>
      <c r="DJ512" s="432"/>
      <c r="DK512" s="417"/>
      <c r="DL512" s="561"/>
      <c r="DM512" s="432"/>
      <c r="DN512" s="417"/>
      <c r="DO512" s="561"/>
      <c r="DP512" s="430" t="str">
        <f t="shared" si="446"/>
        <v/>
      </c>
      <c r="DQ512" s="431" t="str">
        <f t="shared" si="447"/>
        <v/>
      </c>
      <c r="DR512" s="428" t="str">
        <f t="shared" si="448"/>
        <v/>
      </c>
      <c r="DS512" s="432"/>
      <c r="DT512" s="417"/>
      <c r="DU512" s="561"/>
      <c r="DV512" s="403"/>
      <c r="DW512" s="669" t="b">
        <f t="shared" si="453"/>
        <v>1</v>
      </c>
      <c r="DX512" s="663" t="b">
        <f t="shared" si="454"/>
        <v>1</v>
      </c>
      <c r="DY512" s="666" t="b">
        <f t="shared" si="455"/>
        <v>1</v>
      </c>
      <c r="DZ512" s="663" t="b">
        <f t="shared" si="456"/>
        <v>1</v>
      </c>
      <c r="EA512" s="663" t="b">
        <f t="shared" si="457"/>
        <v>1</v>
      </c>
      <c r="EB512" s="666" t="b">
        <f t="shared" si="458"/>
        <v>1</v>
      </c>
      <c r="EC512" s="663" t="b">
        <f t="shared" si="459"/>
        <v>1</v>
      </c>
      <c r="ED512" s="663" t="b">
        <f t="shared" si="449"/>
        <v>1</v>
      </c>
      <c r="EE512" s="666" t="b">
        <f t="shared" si="460"/>
        <v>1</v>
      </c>
      <c r="EF512" s="665" t="b">
        <f t="shared" si="461"/>
        <v>0</v>
      </c>
      <c r="EG512" s="663" t="b">
        <f t="shared" si="462"/>
        <v>0</v>
      </c>
      <c r="EH512" s="666" t="b">
        <f t="shared" si="463"/>
        <v>1</v>
      </c>
      <c r="EI512" s="663" t="b">
        <f t="shared" si="464"/>
        <v>0</v>
      </c>
      <c r="EJ512" s="663" t="b">
        <f t="shared" si="465"/>
        <v>0</v>
      </c>
      <c r="EK512" s="666" t="b">
        <f t="shared" si="466"/>
        <v>1</v>
      </c>
      <c r="EL512" s="663" t="b">
        <f t="shared" si="467"/>
        <v>0</v>
      </c>
      <c r="EM512" s="663" t="b">
        <f t="shared" si="450"/>
        <v>0</v>
      </c>
      <c r="EN512" s="666" t="b">
        <f t="shared" si="468"/>
        <v>1</v>
      </c>
      <c r="EO512" s="403"/>
    </row>
    <row r="513" spans="1:145">
      <c r="A513" s="528" t="s">
        <v>430</v>
      </c>
      <c r="B513" s="534" t="s">
        <v>248</v>
      </c>
      <c r="C513" s="528">
        <v>227526</v>
      </c>
      <c r="D513" s="528">
        <v>3</v>
      </c>
      <c r="E513" s="414">
        <v>1461</v>
      </c>
      <c r="F513" s="416">
        <v>1586</v>
      </c>
      <c r="G513" s="416">
        <v>1613</v>
      </c>
      <c r="H513" s="416">
        <v>1183</v>
      </c>
      <c r="I513" s="417">
        <v>1292</v>
      </c>
      <c r="J513" s="417">
        <v>1402</v>
      </c>
      <c r="K513" s="561">
        <v>1364</v>
      </c>
      <c r="L513" s="414">
        <v>1183</v>
      </c>
      <c r="M513" s="416">
        <v>1197</v>
      </c>
      <c r="N513" s="416">
        <v>968</v>
      </c>
      <c r="O513" s="448">
        <v>1337</v>
      </c>
      <c r="P513" s="448">
        <v>1383</v>
      </c>
      <c r="Q513" s="416">
        <v>1458</v>
      </c>
      <c r="R513" s="416">
        <v>1580</v>
      </c>
      <c r="S513" s="416">
        <v>1600</v>
      </c>
      <c r="T513" s="416">
        <v>1170</v>
      </c>
      <c r="U513" s="416">
        <v>1285</v>
      </c>
      <c r="V513" s="417">
        <v>1396</v>
      </c>
      <c r="W513" s="561">
        <v>1359</v>
      </c>
      <c r="X513" s="414"/>
      <c r="Y513" s="416"/>
      <c r="Z513" s="416"/>
      <c r="AA513" s="448"/>
      <c r="AB513" s="448"/>
      <c r="AC513" s="416">
        <v>15</v>
      </c>
      <c r="AD513" s="416">
        <v>27</v>
      </c>
      <c r="AE513" s="416"/>
      <c r="AF513" s="416"/>
      <c r="AG513" s="416"/>
      <c r="AH513" s="417"/>
      <c r="AI513" s="561"/>
      <c r="AJ513" s="420">
        <f t="shared" si="469"/>
        <v>1183</v>
      </c>
      <c r="AK513" s="421">
        <f t="shared" si="470"/>
        <v>1197</v>
      </c>
      <c r="AL513" s="421">
        <f t="shared" si="471"/>
        <v>968</v>
      </c>
      <c r="AM513" s="421">
        <f t="shared" si="472"/>
        <v>1337</v>
      </c>
      <c r="AN513" s="421">
        <f t="shared" si="473"/>
        <v>1383</v>
      </c>
      <c r="AO513" s="421">
        <f t="shared" si="474"/>
        <v>1443</v>
      </c>
      <c r="AP513" s="421">
        <f t="shared" si="475"/>
        <v>1553</v>
      </c>
      <c r="AQ513" s="421">
        <f t="shared" si="476"/>
        <v>1600</v>
      </c>
      <c r="AR513" s="421">
        <f t="shared" si="477"/>
        <v>1170</v>
      </c>
      <c r="AS513" s="421">
        <f t="shared" si="478"/>
        <v>1285</v>
      </c>
      <c r="AT513" s="421">
        <f t="shared" si="479"/>
        <v>1396</v>
      </c>
      <c r="AU513" s="422">
        <f t="shared" si="480"/>
        <v>1359</v>
      </c>
      <c r="AV513" s="423">
        <v>958</v>
      </c>
      <c r="AW513" s="417">
        <v>1044</v>
      </c>
      <c r="AX513" s="561">
        <v>976</v>
      </c>
      <c r="AY513" s="414">
        <v>124</v>
      </c>
      <c r="AZ513" s="417">
        <v>126</v>
      </c>
      <c r="BA513" s="561">
        <v>148</v>
      </c>
      <c r="BB513" s="420">
        <f t="shared" si="481"/>
        <v>203</v>
      </c>
      <c r="BC513" s="421">
        <f t="shared" si="482"/>
        <v>226</v>
      </c>
      <c r="BD513" s="422">
        <f t="shared" si="483"/>
        <v>235</v>
      </c>
      <c r="BE513" s="176">
        <v>519</v>
      </c>
      <c r="BF513" s="417">
        <v>527</v>
      </c>
      <c r="BG513" s="561">
        <v>500</v>
      </c>
      <c r="BH513" s="178">
        <v>58</v>
      </c>
      <c r="BI513" s="417">
        <v>68</v>
      </c>
      <c r="BJ513" s="561">
        <v>103</v>
      </c>
      <c r="BK513" s="178">
        <v>461</v>
      </c>
      <c r="BL513" s="417">
        <v>519</v>
      </c>
      <c r="BM513" s="561">
        <v>547</v>
      </c>
      <c r="BN513" s="426">
        <f t="shared" si="443"/>
        <v>345</v>
      </c>
      <c r="BO513" s="427">
        <f t="shared" si="444"/>
        <v>329</v>
      </c>
      <c r="BP513" s="428">
        <f t="shared" si="445"/>
        <v>403</v>
      </c>
      <c r="BQ513" s="178">
        <v>488</v>
      </c>
      <c r="BR513" s="417">
        <v>472</v>
      </c>
      <c r="BS513" s="561">
        <v>341</v>
      </c>
      <c r="BT513" s="208"/>
      <c r="BU513" s="209"/>
      <c r="BV513" s="209"/>
      <c r="BW513" s="417"/>
      <c r="BX513" s="417"/>
      <c r="BY513" s="561"/>
      <c r="BZ513" s="210"/>
      <c r="CA513" s="209"/>
      <c r="CB513" s="209"/>
      <c r="CC513" s="209"/>
      <c r="CD513" s="209"/>
      <c r="CE513" s="209"/>
      <c r="CF513" s="417"/>
      <c r="CG513" s="561"/>
      <c r="CH513" s="210"/>
      <c r="CI513" s="209"/>
      <c r="CJ513" s="209"/>
      <c r="CK513" s="209"/>
      <c r="CL513" s="209"/>
      <c r="CM513" s="209"/>
      <c r="CN513" s="417"/>
      <c r="CO513" s="561"/>
      <c r="CP513" s="420"/>
      <c r="CQ513" s="421"/>
      <c r="CR513" s="421" t="str">
        <f t="shared" si="484"/>
        <v/>
      </c>
      <c r="CS513" s="421" t="str">
        <f t="shared" si="485"/>
        <v/>
      </c>
      <c r="CT513" s="421" t="str">
        <f t="shared" si="486"/>
        <v/>
      </c>
      <c r="CU513" s="421" t="str">
        <f t="shared" si="487"/>
        <v/>
      </c>
      <c r="CV513" s="421" t="str">
        <f t="shared" si="488"/>
        <v/>
      </c>
      <c r="CW513" s="429" t="str">
        <f t="shared" si="489"/>
        <v/>
      </c>
      <c r="CX513" s="449"/>
      <c r="CY513" s="417"/>
      <c r="CZ513" s="561"/>
      <c r="DA513" s="432"/>
      <c r="DB513" s="417"/>
      <c r="DC513" s="561"/>
      <c r="DD513" s="430" t="str">
        <f t="shared" si="490"/>
        <v/>
      </c>
      <c r="DE513" s="431" t="str">
        <f t="shared" si="491"/>
        <v/>
      </c>
      <c r="DF513" s="428" t="str">
        <f t="shared" si="492"/>
        <v/>
      </c>
      <c r="DG513" s="450"/>
      <c r="DH513" s="417"/>
      <c r="DI513" s="561"/>
      <c r="DJ513" s="432"/>
      <c r="DK513" s="417"/>
      <c r="DL513" s="561"/>
      <c r="DM513" s="432"/>
      <c r="DN513" s="417"/>
      <c r="DO513" s="561"/>
      <c r="DP513" s="430" t="str">
        <f t="shared" si="446"/>
        <v/>
      </c>
      <c r="DQ513" s="431" t="str">
        <f t="shared" si="447"/>
        <v/>
      </c>
      <c r="DR513" s="428" t="str">
        <f t="shared" si="448"/>
        <v/>
      </c>
      <c r="DS513" s="432"/>
      <c r="DT513" s="417"/>
      <c r="DU513" s="561"/>
      <c r="DV513" s="403"/>
      <c r="DW513" s="669" t="b">
        <f t="shared" si="453"/>
        <v>1</v>
      </c>
      <c r="DX513" s="663" t="b">
        <f t="shared" si="454"/>
        <v>1</v>
      </c>
      <c r="DY513" s="666" t="b">
        <f t="shared" si="455"/>
        <v>1</v>
      </c>
      <c r="DZ513" s="663" t="b">
        <f t="shared" si="456"/>
        <v>1</v>
      </c>
      <c r="EA513" s="663" t="b">
        <f t="shared" si="457"/>
        <v>1</v>
      </c>
      <c r="EB513" s="666" t="b">
        <f t="shared" si="458"/>
        <v>1</v>
      </c>
      <c r="EC513" s="663" t="b">
        <f t="shared" si="459"/>
        <v>1</v>
      </c>
      <c r="ED513" s="663" t="b">
        <f t="shared" si="449"/>
        <v>1</v>
      </c>
      <c r="EE513" s="666" t="b">
        <f t="shared" si="460"/>
        <v>1</v>
      </c>
      <c r="EF513" s="665" t="b">
        <f t="shared" si="461"/>
        <v>0</v>
      </c>
      <c r="EG513" s="663" t="b">
        <f t="shared" si="462"/>
        <v>0</v>
      </c>
      <c r="EH513" s="666" t="b">
        <f t="shared" si="463"/>
        <v>1</v>
      </c>
      <c r="EI513" s="663" t="b">
        <f t="shared" si="464"/>
        <v>0</v>
      </c>
      <c r="EJ513" s="663" t="b">
        <f t="shared" si="465"/>
        <v>0</v>
      </c>
      <c r="EK513" s="666" t="b">
        <f t="shared" si="466"/>
        <v>1</v>
      </c>
      <c r="EL513" s="663" t="b">
        <f t="shared" si="467"/>
        <v>0</v>
      </c>
      <c r="EM513" s="663" t="b">
        <f t="shared" si="450"/>
        <v>0</v>
      </c>
      <c r="EN513" s="666" t="b">
        <f t="shared" si="468"/>
        <v>1</v>
      </c>
      <c r="EO513" s="403"/>
    </row>
    <row r="514" spans="1:145">
      <c r="A514" s="528" t="s">
        <v>430</v>
      </c>
      <c r="B514" s="534" t="s">
        <v>249</v>
      </c>
      <c r="C514" s="528">
        <v>227881</v>
      </c>
      <c r="D514" s="528">
        <v>3</v>
      </c>
      <c r="E514" s="414">
        <v>1673</v>
      </c>
      <c r="F514" s="416">
        <v>1829</v>
      </c>
      <c r="G514" s="416">
        <v>2144</v>
      </c>
      <c r="H514" s="416">
        <v>2236</v>
      </c>
      <c r="I514" s="417">
        <v>2224</v>
      </c>
      <c r="J514" s="417">
        <v>2266</v>
      </c>
      <c r="K514" s="561">
        <v>2143</v>
      </c>
      <c r="L514" s="414">
        <v>1703</v>
      </c>
      <c r="M514" s="416">
        <v>1533</v>
      </c>
      <c r="N514" s="416">
        <v>1557</v>
      </c>
      <c r="O514" s="448">
        <v>1648</v>
      </c>
      <c r="P514" s="448">
        <v>1717</v>
      </c>
      <c r="Q514" s="416">
        <v>1603</v>
      </c>
      <c r="R514" s="416">
        <v>1772</v>
      </c>
      <c r="S514" s="416">
        <v>2082</v>
      </c>
      <c r="T514" s="416">
        <v>2179</v>
      </c>
      <c r="U514" s="416">
        <v>2166</v>
      </c>
      <c r="V514" s="417">
        <v>2213</v>
      </c>
      <c r="W514" s="561">
        <v>2090</v>
      </c>
      <c r="X514" s="414"/>
      <c r="Y514" s="416"/>
      <c r="Z514" s="416"/>
      <c r="AA514" s="448"/>
      <c r="AB514" s="448"/>
      <c r="AC514" s="416">
        <v>21</v>
      </c>
      <c r="AD514" s="416">
        <v>14</v>
      </c>
      <c r="AE514" s="416"/>
      <c r="AF514" s="416"/>
      <c r="AG514" s="416"/>
      <c r="AH514" s="417"/>
      <c r="AI514" s="561"/>
      <c r="AJ514" s="420">
        <f t="shared" si="469"/>
        <v>1703</v>
      </c>
      <c r="AK514" s="421">
        <f t="shared" si="470"/>
        <v>1533</v>
      </c>
      <c r="AL514" s="421">
        <f t="shared" si="471"/>
        <v>1557</v>
      </c>
      <c r="AM514" s="421">
        <f t="shared" si="472"/>
        <v>1648</v>
      </c>
      <c r="AN514" s="421">
        <f t="shared" si="473"/>
        <v>1717</v>
      </c>
      <c r="AO514" s="421">
        <f t="shared" si="474"/>
        <v>1582</v>
      </c>
      <c r="AP514" s="421">
        <f t="shared" si="475"/>
        <v>1758</v>
      </c>
      <c r="AQ514" s="421">
        <f t="shared" si="476"/>
        <v>2082</v>
      </c>
      <c r="AR514" s="421">
        <f t="shared" si="477"/>
        <v>2179</v>
      </c>
      <c r="AS514" s="421">
        <f t="shared" si="478"/>
        <v>2166</v>
      </c>
      <c r="AT514" s="421">
        <f t="shared" si="479"/>
        <v>2213</v>
      </c>
      <c r="AU514" s="422">
        <f t="shared" si="480"/>
        <v>2090</v>
      </c>
      <c r="AV514" s="423">
        <v>1525</v>
      </c>
      <c r="AW514" s="417">
        <v>1595</v>
      </c>
      <c r="AX514" s="561">
        <v>1566</v>
      </c>
      <c r="AY514" s="414">
        <v>376</v>
      </c>
      <c r="AZ514" s="417">
        <v>351</v>
      </c>
      <c r="BA514" s="561">
        <v>284</v>
      </c>
      <c r="BB514" s="420">
        <f t="shared" si="481"/>
        <v>265</v>
      </c>
      <c r="BC514" s="421">
        <f t="shared" si="482"/>
        <v>267</v>
      </c>
      <c r="BD514" s="422">
        <f t="shared" si="483"/>
        <v>240</v>
      </c>
      <c r="BE514" s="176">
        <v>699</v>
      </c>
      <c r="BF514" s="417">
        <v>697</v>
      </c>
      <c r="BG514" s="561">
        <v>799</v>
      </c>
      <c r="BH514" s="178">
        <v>72</v>
      </c>
      <c r="BI514" s="417">
        <v>54</v>
      </c>
      <c r="BJ514" s="561">
        <v>70</v>
      </c>
      <c r="BK514" s="178">
        <v>677</v>
      </c>
      <c r="BL514" s="417">
        <v>605</v>
      </c>
      <c r="BM514" s="561">
        <v>635</v>
      </c>
      <c r="BN514" s="426">
        <f t="shared" si="443"/>
        <v>269</v>
      </c>
      <c r="BO514" s="427">
        <f t="shared" si="444"/>
        <v>226</v>
      </c>
      <c r="BP514" s="428">
        <f t="shared" si="445"/>
        <v>254</v>
      </c>
      <c r="BQ514" s="178">
        <v>648</v>
      </c>
      <c r="BR514" s="417">
        <v>669</v>
      </c>
      <c r="BS514" s="561">
        <v>664</v>
      </c>
      <c r="BT514" s="208"/>
      <c r="BU514" s="209"/>
      <c r="BV514" s="209"/>
      <c r="BW514" s="417"/>
      <c r="BX514" s="417"/>
      <c r="BY514" s="561"/>
      <c r="BZ514" s="210"/>
      <c r="CA514" s="209"/>
      <c r="CB514" s="209"/>
      <c r="CC514" s="209"/>
      <c r="CD514" s="209"/>
      <c r="CE514" s="209"/>
      <c r="CF514" s="417"/>
      <c r="CG514" s="561"/>
      <c r="CH514" s="210"/>
      <c r="CI514" s="209"/>
      <c r="CJ514" s="209"/>
      <c r="CK514" s="209"/>
      <c r="CL514" s="209"/>
      <c r="CM514" s="209"/>
      <c r="CN514" s="417"/>
      <c r="CO514" s="561"/>
      <c r="CP514" s="420"/>
      <c r="CQ514" s="421"/>
      <c r="CR514" s="421" t="str">
        <f t="shared" si="484"/>
        <v/>
      </c>
      <c r="CS514" s="421" t="str">
        <f t="shared" si="485"/>
        <v/>
      </c>
      <c r="CT514" s="421" t="str">
        <f t="shared" si="486"/>
        <v/>
      </c>
      <c r="CU514" s="421" t="str">
        <f t="shared" si="487"/>
        <v/>
      </c>
      <c r="CV514" s="421" t="str">
        <f t="shared" si="488"/>
        <v/>
      </c>
      <c r="CW514" s="429" t="str">
        <f t="shared" si="489"/>
        <v/>
      </c>
      <c r="CX514" s="449"/>
      <c r="CY514" s="417"/>
      <c r="CZ514" s="561"/>
      <c r="DA514" s="432"/>
      <c r="DB514" s="417"/>
      <c r="DC514" s="561"/>
      <c r="DD514" s="430" t="str">
        <f t="shared" si="490"/>
        <v/>
      </c>
      <c r="DE514" s="431" t="str">
        <f t="shared" si="491"/>
        <v/>
      </c>
      <c r="DF514" s="428" t="str">
        <f t="shared" si="492"/>
        <v/>
      </c>
      <c r="DG514" s="450"/>
      <c r="DH514" s="417"/>
      <c r="DI514" s="561"/>
      <c r="DJ514" s="432"/>
      <c r="DK514" s="417"/>
      <c r="DL514" s="561"/>
      <c r="DM514" s="432"/>
      <c r="DN514" s="417"/>
      <c r="DO514" s="561"/>
      <c r="DP514" s="430" t="str">
        <f t="shared" si="446"/>
        <v/>
      </c>
      <c r="DQ514" s="431" t="str">
        <f t="shared" si="447"/>
        <v/>
      </c>
      <c r="DR514" s="428" t="str">
        <f t="shared" si="448"/>
        <v/>
      </c>
      <c r="DS514" s="432"/>
      <c r="DT514" s="417"/>
      <c r="DU514" s="561"/>
      <c r="DV514" s="403"/>
      <c r="DW514" s="669" t="b">
        <f t="shared" si="453"/>
        <v>1</v>
      </c>
      <c r="DX514" s="663" t="b">
        <f t="shared" si="454"/>
        <v>1</v>
      </c>
      <c r="DY514" s="666" t="b">
        <f t="shared" si="455"/>
        <v>1</v>
      </c>
      <c r="DZ514" s="663" t="b">
        <f t="shared" si="456"/>
        <v>1</v>
      </c>
      <c r="EA514" s="663" t="b">
        <f t="shared" si="457"/>
        <v>1</v>
      </c>
      <c r="EB514" s="666" t="b">
        <f t="shared" si="458"/>
        <v>1</v>
      </c>
      <c r="EC514" s="663" t="b">
        <f t="shared" si="459"/>
        <v>1</v>
      </c>
      <c r="ED514" s="663" t="b">
        <f t="shared" si="449"/>
        <v>1</v>
      </c>
      <c r="EE514" s="666" t="b">
        <f t="shared" si="460"/>
        <v>1</v>
      </c>
      <c r="EF514" s="665" t="b">
        <f t="shared" si="461"/>
        <v>0</v>
      </c>
      <c r="EG514" s="663" t="b">
        <f t="shared" si="462"/>
        <v>0</v>
      </c>
      <c r="EH514" s="666" t="b">
        <f t="shared" si="463"/>
        <v>1</v>
      </c>
      <c r="EI514" s="663" t="b">
        <f t="shared" si="464"/>
        <v>0</v>
      </c>
      <c r="EJ514" s="663" t="b">
        <f t="shared" si="465"/>
        <v>0</v>
      </c>
      <c r="EK514" s="666" t="b">
        <f t="shared" si="466"/>
        <v>1</v>
      </c>
      <c r="EL514" s="663" t="b">
        <f t="shared" si="467"/>
        <v>0</v>
      </c>
      <c r="EM514" s="663" t="b">
        <f t="shared" si="450"/>
        <v>0</v>
      </c>
      <c r="EN514" s="666" t="b">
        <f t="shared" si="468"/>
        <v>1</v>
      </c>
      <c r="EO514" s="403"/>
    </row>
    <row r="515" spans="1:145">
      <c r="A515" s="528" t="s">
        <v>430</v>
      </c>
      <c r="B515" s="534" t="s">
        <v>250</v>
      </c>
      <c r="C515" s="528">
        <v>228431</v>
      </c>
      <c r="D515" s="528">
        <v>3</v>
      </c>
      <c r="E515" s="414">
        <v>2050</v>
      </c>
      <c r="F515" s="416">
        <v>1873</v>
      </c>
      <c r="G515" s="416">
        <v>1771</v>
      </c>
      <c r="H515" s="416">
        <v>2020</v>
      </c>
      <c r="I515" s="417">
        <v>2369</v>
      </c>
      <c r="J515" s="417">
        <v>2288</v>
      </c>
      <c r="K515" s="561">
        <v>2528</v>
      </c>
      <c r="L515" s="414">
        <v>2324</v>
      </c>
      <c r="M515" s="416">
        <v>2341</v>
      </c>
      <c r="N515" s="416">
        <v>2266</v>
      </c>
      <c r="O515" s="448">
        <v>2227</v>
      </c>
      <c r="P515" s="448">
        <v>2191</v>
      </c>
      <c r="Q515" s="416">
        <v>2024</v>
      </c>
      <c r="R515" s="416">
        <v>1852</v>
      </c>
      <c r="S515" s="416">
        <v>1748</v>
      </c>
      <c r="T515" s="416">
        <v>1994</v>
      </c>
      <c r="U515" s="416">
        <v>2318</v>
      </c>
      <c r="V515" s="417">
        <v>2263</v>
      </c>
      <c r="W515" s="561">
        <v>2480</v>
      </c>
      <c r="X515" s="414"/>
      <c r="Y515" s="416"/>
      <c r="Z515" s="416"/>
      <c r="AA515" s="448"/>
      <c r="AB515" s="448"/>
      <c r="AC515" s="416">
        <v>18</v>
      </c>
      <c r="AD515" s="416">
        <v>13</v>
      </c>
      <c r="AE515" s="416"/>
      <c r="AF515" s="416"/>
      <c r="AG515" s="416"/>
      <c r="AH515" s="417"/>
      <c r="AI515" s="561"/>
      <c r="AJ515" s="420">
        <f t="shared" si="469"/>
        <v>2324</v>
      </c>
      <c r="AK515" s="421">
        <f t="shared" si="470"/>
        <v>2341</v>
      </c>
      <c r="AL515" s="421">
        <f t="shared" si="471"/>
        <v>2266</v>
      </c>
      <c r="AM515" s="421">
        <f t="shared" si="472"/>
        <v>2227</v>
      </c>
      <c r="AN515" s="421">
        <f t="shared" si="473"/>
        <v>2191</v>
      </c>
      <c r="AO515" s="421">
        <f t="shared" si="474"/>
        <v>2006</v>
      </c>
      <c r="AP515" s="421">
        <f t="shared" si="475"/>
        <v>1839</v>
      </c>
      <c r="AQ515" s="421">
        <f t="shared" si="476"/>
        <v>1748</v>
      </c>
      <c r="AR515" s="421">
        <f t="shared" si="477"/>
        <v>1994</v>
      </c>
      <c r="AS515" s="421">
        <f t="shared" si="478"/>
        <v>2318</v>
      </c>
      <c r="AT515" s="421">
        <f t="shared" si="479"/>
        <v>2263</v>
      </c>
      <c r="AU515" s="422">
        <f t="shared" si="480"/>
        <v>2480</v>
      </c>
      <c r="AV515" s="423">
        <v>1477</v>
      </c>
      <c r="AW515" s="417">
        <v>1419</v>
      </c>
      <c r="AX515" s="561">
        <v>1618</v>
      </c>
      <c r="AY515" s="414">
        <v>476</v>
      </c>
      <c r="AZ515" s="417">
        <v>476</v>
      </c>
      <c r="BA515" s="561">
        <v>508</v>
      </c>
      <c r="BB515" s="420">
        <f t="shared" si="481"/>
        <v>365</v>
      </c>
      <c r="BC515" s="421">
        <f t="shared" si="482"/>
        <v>368</v>
      </c>
      <c r="BD515" s="422">
        <f t="shared" si="483"/>
        <v>354</v>
      </c>
      <c r="BE515" s="176">
        <v>849</v>
      </c>
      <c r="BF515" s="417">
        <v>780</v>
      </c>
      <c r="BG515" s="561">
        <v>808</v>
      </c>
      <c r="BH515" s="178">
        <v>75</v>
      </c>
      <c r="BI515" s="417">
        <v>68</v>
      </c>
      <c r="BJ515" s="561">
        <v>66</v>
      </c>
      <c r="BK515" s="178">
        <v>980</v>
      </c>
      <c r="BL515" s="417">
        <v>850</v>
      </c>
      <c r="BM515" s="561">
        <v>709</v>
      </c>
      <c r="BN515" s="426">
        <f t="shared" si="443"/>
        <v>287</v>
      </c>
      <c r="BO515" s="427">
        <f t="shared" si="444"/>
        <v>308</v>
      </c>
      <c r="BP515" s="428">
        <f t="shared" si="445"/>
        <v>256</v>
      </c>
      <c r="BQ515" s="178">
        <v>913</v>
      </c>
      <c r="BR515" s="417">
        <v>883</v>
      </c>
      <c r="BS515" s="561">
        <v>858</v>
      </c>
      <c r="BT515" s="208"/>
      <c r="BU515" s="209"/>
      <c r="BV515" s="209"/>
      <c r="BW515" s="417"/>
      <c r="BX515" s="417"/>
      <c r="BY515" s="561"/>
      <c r="BZ515" s="210"/>
      <c r="CA515" s="209"/>
      <c r="CB515" s="209"/>
      <c r="CC515" s="209"/>
      <c r="CD515" s="209"/>
      <c r="CE515" s="209"/>
      <c r="CF515" s="417"/>
      <c r="CG515" s="561"/>
      <c r="CH515" s="210"/>
      <c r="CI515" s="209"/>
      <c r="CJ515" s="209"/>
      <c r="CK515" s="209"/>
      <c r="CL515" s="209"/>
      <c r="CM515" s="209"/>
      <c r="CN515" s="417"/>
      <c r="CO515" s="561"/>
      <c r="CP515" s="420"/>
      <c r="CQ515" s="421"/>
      <c r="CR515" s="421" t="str">
        <f t="shared" si="484"/>
        <v/>
      </c>
      <c r="CS515" s="421" t="str">
        <f t="shared" si="485"/>
        <v/>
      </c>
      <c r="CT515" s="421" t="str">
        <f t="shared" si="486"/>
        <v/>
      </c>
      <c r="CU515" s="421" t="str">
        <f t="shared" si="487"/>
        <v/>
      </c>
      <c r="CV515" s="421" t="str">
        <f t="shared" si="488"/>
        <v/>
      </c>
      <c r="CW515" s="429" t="str">
        <f t="shared" si="489"/>
        <v/>
      </c>
      <c r="CX515" s="449"/>
      <c r="CY515" s="417"/>
      <c r="CZ515" s="561"/>
      <c r="DA515" s="432"/>
      <c r="DB515" s="417"/>
      <c r="DC515" s="561"/>
      <c r="DD515" s="430" t="str">
        <f t="shared" si="490"/>
        <v/>
      </c>
      <c r="DE515" s="431" t="str">
        <f t="shared" si="491"/>
        <v/>
      </c>
      <c r="DF515" s="428" t="str">
        <f t="shared" si="492"/>
        <v/>
      </c>
      <c r="DG515" s="450"/>
      <c r="DH515" s="417"/>
      <c r="DI515" s="561"/>
      <c r="DJ515" s="432"/>
      <c r="DK515" s="417"/>
      <c r="DL515" s="561"/>
      <c r="DM515" s="432"/>
      <c r="DN515" s="417"/>
      <c r="DO515" s="561"/>
      <c r="DP515" s="430" t="str">
        <f t="shared" si="446"/>
        <v/>
      </c>
      <c r="DQ515" s="431" t="str">
        <f t="shared" si="447"/>
        <v/>
      </c>
      <c r="DR515" s="428" t="str">
        <f t="shared" si="448"/>
        <v/>
      </c>
      <c r="DS515" s="432"/>
      <c r="DT515" s="417"/>
      <c r="DU515" s="561"/>
      <c r="DV515" s="403"/>
      <c r="DW515" s="669" t="b">
        <f t="shared" si="453"/>
        <v>1</v>
      </c>
      <c r="DX515" s="663" t="b">
        <f t="shared" si="454"/>
        <v>1</v>
      </c>
      <c r="DY515" s="666" t="b">
        <f t="shared" si="455"/>
        <v>1</v>
      </c>
      <c r="DZ515" s="663" t="b">
        <f t="shared" si="456"/>
        <v>1</v>
      </c>
      <c r="EA515" s="663" t="b">
        <f t="shared" si="457"/>
        <v>1</v>
      </c>
      <c r="EB515" s="666" t="b">
        <f t="shared" si="458"/>
        <v>1</v>
      </c>
      <c r="EC515" s="663" t="b">
        <f t="shared" si="459"/>
        <v>1</v>
      </c>
      <c r="ED515" s="663" t="b">
        <f t="shared" si="449"/>
        <v>1</v>
      </c>
      <c r="EE515" s="666" t="b">
        <f t="shared" si="460"/>
        <v>1</v>
      </c>
      <c r="EF515" s="665" t="b">
        <f t="shared" si="461"/>
        <v>0</v>
      </c>
      <c r="EG515" s="663" t="b">
        <f t="shared" si="462"/>
        <v>0</v>
      </c>
      <c r="EH515" s="666" t="b">
        <f t="shared" si="463"/>
        <v>1</v>
      </c>
      <c r="EI515" s="663" t="b">
        <f t="shared" si="464"/>
        <v>0</v>
      </c>
      <c r="EJ515" s="663" t="b">
        <f t="shared" si="465"/>
        <v>0</v>
      </c>
      <c r="EK515" s="666" t="b">
        <f t="shared" si="466"/>
        <v>1</v>
      </c>
      <c r="EL515" s="663" t="b">
        <f t="shared" si="467"/>
        <v>0</v>
      </c>
      <c r="EM515" s="663" t="b">
        <f t="shared" si="450"/>
        <v>0</v>
      </c>
      <c r="EN515" s="666" t="b">
        <f t="shared" si="468"/>
        <v>1</v>
      </c>
      <c r="EO515" s="403"/>
    </row>
    <row r="516" spans="1:145">
      <c r="A516" s="528" t="s">
        <v>430</v>
      </c>
      <c r="B516" s="529" t="s">
        <v>251</v>
      </c>
      <c r="C516" s="530">
        <v>228501</v>
      </c>
      <c r="D516" s="464">
        <v>3</v>
      </c>
      <c r="E516" s="414">
        <v>336</v>
      </c>
      <c r="F516" s="416">
        <v>369</v>
      </c>
      <c r="G516" s="416">
        <v>299</v>
      </c>
      <c r="H516" s="416">
        <v>341</v>
      </c>
      <c r="I516" s="417">
        <v>272</v>
      </c>
      <c r="J516" s="417">
        <v>265</v>
      </c>
      <c r="K516" s="561">
        <v>333</v>
      </c>
      <c r="L516" s="414">
        <v>277</v>
      </c>
      <c r="M516" s="416">
        <v>315</v>
      </c>
      <c r="N516" s="416">
        <v>227</v>
      </c>
      <c r="O516" s="448">
        <v>252</v>
      </c>
      <c r="P516" s="448">
        <v>333</v>
      </c>
      <c r="Q516" s="416">
        <v>324</v>
      </c>
      <c r="R516" s="416">
        <v>361</v>
      </c>
      <c r="S516" s="416">
        <v>200</v>
      </c>
      <c r="T516" s="416">
        <v>260</v>
      </c>
      <c r="U516" s="416">
        <v>190</v>
      </c>
      <c r="V516" s="417">
        <v>253</v>
      </c>
      <c r="W516" s="561">
        <v>314</v>
      </c>
      <c r="X516" s="414"/>
      <c r="Y516" s="416"/>
      <c r="Z516" s="416"/>
      <c r="AA516" s="448"/>
      <c r="AB516" s="448"/>
      <c r="AC516" s="416">
        <v>6</v>
      </c>
      <c r="AD516" s="416">
        <v>4</v>
      </c>
      <c r="AE516" s="416"/>
      <c r="AF516" s="416"/>
      <c r="AG516" s="416"/>
      <c r="AH516" s="417"/>
      <c r="AI516" s="561"/>
      <c r="AJ516" s="420">
        <f t="shared" si="469"/>
        <v>277</v>
      </c>
      <c r="AK516" s="421">
        <f t="shared" si="470"/>
        <v>315</v>
      </c>
      <c r="AL516" s="421">
        <f t="shared" si="471"/>
        <v>227</v>
      </c>
      <c r="AM516" s="421">
        <f t="shared" si="472"/>
        <v>252</v>
      </c>
      <c r="AN516" s="421">
        <f t="shared" si="473"/>
        <v>333</v>
      </c>
      <c r="AO516" s="421">
        <f t="shared" si="474"/>
        <v>318</v>
      </c>
      <c r="AP516" s="421">
        <f t="shared" si="475"/>
        <v>357</v>
      </c>
      <c r="AQ516" s="421">
        <f t="shared" si="476"/>
        <v>200</v>
      </c>
      <c r="AR516" s="421">
        <f t="shared" si="477"/>
        <v>260</v>
      </c>
      <c r="AS516" s="421">
        <f t="shared" si="478"/>
        <v>190</v>
      </c>
      <c r="AT516" s="421">
        <f t="shared" si="479"/>
        <v>253</v>
      </c>
      <c r="AU516" s="422">
        <f t="shared" si="480"/>
        <v>314</v>
      </c>
      <c r="AV516" s="423">
        <v>94</v>
      </c>
      <c r="AW516" s="417">
        <v>126</v>
      </c>
      <c r="AX516" s="561">
        <v>150</v>
      </c>
      <c r="AY516" s="414">
        <v>38</v>
      </c>
      <c r="AZ516" s="417">
        <v>44</v>
      </c>
      <c r="BA516" s="561">
        <v>56</v>
      </c>
      <c r="BB516" s="420">
        <f t="shared" si="481"/>
        <v>58</v>
      </c>
      <c r="BC516" s="421">
        <f t="shared" si="482"/>
        <v>83</v>
      </c>
      <c r="BD516" s="422">
        <f t="shared" si="483"/>
        <v>108</v>
      </c>
      <c r="BE516" s="176">
        <v>63</v>
      </c>
      <c r="BF516" s="417">
        <v>57</v>
      </c>
      <c r="BG516" s="561">
        <v>82</v>
      </c>
      <c r="BH516" s="178">
        <v>19</v>
      </c>
      <c r="BI516" s="417">
        <v>11</v>
      </c>
      <c r="BJ516" s="561">
        <v>18</v>
      </c>
      <c r="BK516" s="178">
        <v>132</v>
      </c>
      <c r="BL516" s="417">
        <v>131</v>
      </c>
      <c r="BM516" s="561">
        <v>128</v>
      </c>
      <c r="BN516" s="426">
        <f t="shared" si="443"/>
        <v>119</v>
      </c>
      <c r="BO516" s="427">
        <f t="shared" si="444"/>
        <v>119</v>
      </c>
      <c r="BP516" s="428">
        <f t="shared" si="445"/>
        <v>129</v>
      </c>
      <c r="BQ516" s="178">
        <v>54</v>
      </c>
      <c r="BR516" s="417">
        <v>69</v>
      </c>
      <c r="BS516" s="561">
        <v>59</v>
      </c>
      <c r="BT516" s="208"/>
      <c r="BU516" s="209"/>
      <c r="BV516" s="209"/>
      <c r="BW516" s="417"/>
      <c r="BX516" s="417"/>
      <c r="BY516" s="561"/>
      <c r="BZ516" s="210"/>
      <c r="CA516" s="209"/>
      <c r="CB516" s="209"/>
      <c r="CC516" s="209"/>
      <c r="CD516" s="209"/>
      <c r="CE516" s="209"/>
      <c r="CF516" s="417"/>
      <c r="CG516" s="561"/>
      <c r="CH516" s="210"/>
      <c r="CI516" s="209"/>
      <c r="CJ516" s="209"/>
      <c r="CK516" s="209"/>
      <c r="CL516" s="209"/>
      <c r="CM516" s="209"/>
      <c r="CN516" s="417"/>
      <c r="CO516" s="561"/>
      <c r="CP516" s="420"/>
      <c r="CQ516" s="421"/>
      <c r="CR516" s="421" t="str">
        <f t="shared" si="484"/>
        <v/>
      </c>
      <c r="CS516" s="421" t="str">
        <f t="shared" si="485"/>
        <v/>
      </c>
      <c r="CT516" s="421" t="str">
        <f t="shared" si="486"/>
        <v/>
      </c>
      <c r="CU516" s="421" t="str">
        <f t="shared" si="487"/>
        <v/>
      </c>
      <c r="CV516" s="421" t="str">
        <f t="shared" si="488"/>
        <v/>
      </c>
      <c r="CW516" s="429" t="str">
        <f t="shared" si="489"/>
        <v/>
      </c>
      <c r="CX516" s="449"/>
      <c r="CY516" s="417"/>
      <c r="CZ516" s="561"/>
      <c r="DA516" s="432"/>
      <c r="DB516" s="417"/>
      <c r="DC516" s="561"/>
      <c r="DD516" s="430" t="str">
        <f t="shared" si="490"/>
        <v/>
      </c>
      <c r="DE516" s="431" t="str">
        <f t="shared" si="491"/>
        <v/>
      </c>
      <c r="DF516" s="428" t="str">
        <f t="shared" si="492"/>
        <v/>
      </c>
      <c r="DG516" s="450"/>
      <c r="DH516" s="417"/>
      <c r="DI516" s="561"/>
      <c r="DJ516" s="432"/>
      <c r="DK516" s="417"/>
      <c r="DL516" s="561"/>
      <c r="DM516" s="432"/>
      <c r="DN516" s="417"/>
      <c r="DO516" s="561"/>
      <c r="DP516" s="430" t="str">
        <f t="shared" si="446"/>
        <v/>
      </c>
      <c r="DQ516" s="431" t="str">
        <f t="shared" si="447"/>
        <v/>
      </c>
      <c r="DR516" s="428" t="str">
        <f t="shared" si="448"/>
        <v/>
      </c>
      <c r="DS516" s="432"/>
      <c r="DT516" s="417"/>
      <c r="DU516" s="561"/>
      <c r="DV516" s="403"/>
      <c r="DW516" s="669" t="b">
        <f t="shared" si="453"/>
        <v>1</v>
      </c>
      <c r="DX516" s="663" t="b">
        <f t="shared" si="454"/>
        <v>1</v>
      </c>
      <c r="DY516" s="666" t="b">
        <f t="shared" si="455"/>
        <v>1</v>
      </c>
      <c r="DZ516" s="663" t="b">
        <f t="shared" si="456"/>
        <v>1</v>
      </c>
      <c r="EA516" s="663" t="b">
        <f t="shared" si="457"/>
        <v>1</v>
      </c>
      <c r="EB516" s="666" t="b">
        <f t="shared" si="458"/>
        <v>1</v>
      </c>
      <c r="EC516" s="663" t="b">
        <f t="shared" si="459"/>
        <v>1</v>
      </c>
      <c r="ED516" s="663" t="b">
        <f t="shared" si="449"/>
        <v>1</v>
      </c>
      <c r="EE516" s="666" t="b">
        <f t="shared" si="460"/>
        <v>1</v>
      </c>
      <c r="EF516" s="665" t="b">
        <f t="shared" si="461"/>
        <v>0</v>
      </c>
      <c r="EG516" s="663" t="b">
        <f t="shared" si="462"/>
        <v>0</v>
      </c>
      <c r="EH516" s="666" t="b">
        <f t="shared" si="463"/>
        <v>1</v>
      </c>
      <c r="EI516" s="663" t="b">
        <f t="shared" si="464"/>
        <v>0</v>
      </c>
      <c r="EJ516" s="663" t="b">
        <f t="shared" si="465"/>
        <v>0</v>
      </c>
      <c r="EK516" s="666" t="b">
        <f t="shared" si="466"/>
        <v>1</v>
      </c>
      <c r="EL516" s="663" t="b">
        <f t="shared" si="467"/>
        <v>0</v>
      </c>
      <c r="EM516" s="663" t="b">
        <f t="shared" si="450"/>
        <v>0</v>
      </c>
      <c r="EN516" s="666" t="b">
        <f t="shared" si="468"/>
        <v>1</v>
      </c>
      <c r="EO516" s="403"/>
    </row>
    <row r="517" spans="1:145">
      <c r="A517" s="528" t="s">
        <v>430</v>
      </c>
      <c r="B517" s="534" t="s">
        <v>254</v>
      </c>
      <c r="C517" s="528">
        <v>228529</v>
      </c>
      <c r="D517" s="528">
        <v>3</v>
      </c>
      <c r="E517" s="414">
        <v>1162</v>
      </c>
      <c r="F517" s="416">
        <v>1312</v>
      </c>
      <c r="G517" s="416">
        <v>1220</v>
      </c>
      <c r="H517" s="416">
        <v>1233</v>
      </c>
      <c r="I517" s="417">
        <v>1278</v>
      </c>
      <c r="J517" s="417">
        <v>1216</v>
      </c>
      <c r="K517" s="561">
        <v>1295</v>
      </c>
      <c r="L517" s="414">
        <v>595</v>
      </c>
      <c r="M517" s="416">
        <v>605</v>
      </c>
      <c r="N517" s="416">
        <v>590</v>
      </c>
      <c r="O517" s="448">
        <v>453</v>
      </c>
      <c r="P517" s="448">
        <v>751</v>
      </c>
      <c r="Q517" s="416">
        <v>952</v>
      </c>
      <c r="R517" s="416">
        <v>1285</v>
      </c>
      <c r="S517" s="416">
        <v>1196</v>
      </c>
      <c r="T517" s="416">
        <v>1204</v>
      </c>
      <c r="U517" s="416">
        <v>1256</v>
      </c>
      <c r="V517" s="417">
        <v>1190</v>
      </c>
      <c r="W517" s="561">
        <v>1274</v>
      </c>
      <c r="X517" s="414"/>
      <c r="Y517" s="416"/>
      <c r="Z517" s="416"/>
      <c r="AA517" s="448"/>
      <c r="AB517" s="448"/>
      <c r="AC517" s="416">
        <v>10</v>
      </c>
      <c r="AD517" s="416">
        <v>9</v>
      </c>
      <c r="AE517" s="416"/>
      <c r="AF517" s="416"/>
      <c r="AG517" s="416"/>
      <c r="AH517" s="417"/>
      <c r="AI517" s="561"/>
      <c r="AJ517" s="420">
        <f t="shared" si="469"/>
        <v>595</v>
      </c>
      <c r="AK517" s="421">
        <f t="shared" si="470"/>
        <v>605</v>
      </c>
      <c r="AL517" s="421">
        <f t="shared" si="471"/>
        <v>590</v>
      </c>
      <c r="AM517" s="421">
        <f t="shared" si="472"/>
        <v>453</v>
      </c>
      <c r="AN517" s="421">
        <f t="shared" si="473"/>
        <v>751</v>
      </c>
      <c r="AO517" s="421">
        <f t="shared" si="474"/>
        <v>942</v>
      </c>
      <c r="AP517" s="421">
        <f t="shared" si="475"/>
        <v>1276</v>
      </c>
      <c r="AQ517" s="421">
        <f t="shared" si="476"/>
        <v>1196</v>
      </c>
      <c r="AR517" s="421">
        <f t="shared" si="477"/>
        <v>1204</v>
      </c>
      <c r="AS517" s="421">
        <f t="shared" si="478"/>
        <v>1256</v>
      </c>
      <c r="AT517" s="421">
        <f t="shared" si="479"/>
        <v>1190</v>
      </c>
      <c r="AU517" s="422">
        <f t="shared" si="480"/>
        <v>1274</v>
      </c>
      <c r="AV517" s="423">
        <v>785</v>
      </c>
      <c r="AW517" s="417">
        <v>782</v>
      </c>
      <c r="AX517" s="561">
        <v>845</v>
      </c>
      <c r="AY517" s="414">
        <v>245</v>
      </c>
      <c r="AZ517" s="417">
        <v>213</v>
      </c>
      <c r="BA517" s="561">
        <v>232</v>
      </c>
      <c r="BB517" s="420">
        <f t="shared" si="481"/>
        <v>226</v>
      </c>
      <c r="BC517" s="421">
        <f t="shared" si="482"/>
        <v>195</v>
      </c>
      <c r="BD517" s="422">
        <f t="shared" si="483"/>
        <v>197</v>
      </c>
      <c r="BE517" s="176">
        <v>272</v>
      </c>
      <c r="BF517" s="417">
        <v>370</v>
      </c>
      <c r="BG517" s="561">
        <v>498</v>
      </c>
      <c r="BH517" s="178">
        <v>29</v>
      </c>
      <c r="BI517" s="417">
        <v>39</v>
      </c>
      <c r="BJ517" s="561">
        <v>50</v>
      </c>
      <c r="BK517" s="178">
        <v>303</v>
      </c>
      <c r="BL517" s="417">
        <v>353</v>
      </c>
      <c r="BM517" s="561">
        <v>446</v>
      </c>
      <c r="BN517" s="426">
        <f t="shared" si="443"/>
        <v>147</v>
      </c>
      <c r="BO517" s="427">
        <f t="shared" si="444"/>
        <v>180</v>
      </c>
      <c r="BP517" s="428">
        <f t="shared" si="445"/>
        <v>282</v>
      </c>
      <c r="BQ517" s="178">
        <v>277</v>
      </c>
      <c r="BR517" s="417">
        <v>280</v>
      </c>
      <c r="BS517" s="561">
        <v>291</v>
      </c>
      <c r="BT517" s="208"/>
      <c r="BU517" s="209"/>
      <c r="BV517" s="209"/>
      <c r="BW517" s="417"/>
      <c r="BX517" s="417"/>
      <c r="BY517" s="561"/>
      <c r="BZ517" s="210"/>
      <c r="CA517" s="209"/>
      <c r="CB517" s="209"/>
      <c r="CC517" s="209"/>
      <c r="CD517" s="209"/>
      <c r="CE517" s="209"/>
      <c r="CF517" s="417"/>
      <c r="CG517" s="561"/>
      <c r="CH517" s="210"/>
      <c r="CI517" s="209"/>
      <c r="CJ517" s="209"/>
      <c r="CK517" s="209"/>
      <c r="CL517" s="209"/>
      <c r="CM517" s="209"/>
      <c r="CN517" s="417"/>
      <c r="CO517" s="561"/>
      <c r="CP517" s="420"/>
      <c r="CQ517" s="421"/>
      <c r="CR517" s="421" t="str">
        <f t="shared" si="484"/>
        <v/>
      </c>
      <c r="CS517" s="421" t="str">
        <f t="shared" si="485"/>
        <v/>
      </c>
      <c r="CT517" s="421" t="str">
        <f t="shared" si="486"/>
        <v/>
      </c>
      <c r="CU517" s="421" t="str">
        <f t="shared" si="487"/>
        <v/>
      </c>
      <c r="CV517" s="421" t="str">
        <f t="shared" si="488"/>
        <v/>
      </c>
      <c r="CW517" s="429" t="str">
        <f t="shared" si="489"/>
        <v/>
      </c>
      <c r="CX517" s="449"/>
      <c r="CY517" s="417"/>
      <c r="CZ517" s="561"/>
      <c r="DA517" s="432"/>
      <c r="DB517" s="417"/>
      <c r="DC517" s="561"/>
      <c r="DD517" s="430" t="str">
        <f t="shared" si="490"/>
        <v/>
      </c>
      <c r="DE517" s="431" t="str">
        <f t="shared" si="491"/>
        <v/>
      </c>
      <c r="DF517" s="428" t="str">
        <f t="shared" si="492"/>
        <v/>
      </c>
      <c r="DG517" s="450"/>
      <c r="DH517" s="417"/>
      <c r="DI517" s="561"/>
      <c r="DJ517" s="432"/>
      <c r="DK517" s="417"/>
      <c r="DL517" s="561"/>
      <c r="DM517" s="432"/>
      <c r="DN517" s="417"/>
      <c r="DO517" s="561"/>
      <c r="DP517" s="430" t="str">
        <f t="shared" si="446"/>
        <v/>
      </c>
      <c r="DQ517" s="431" t="str">
        <f t="shared" si="447"/>
        <v/>
      </c>
      <c r="DR517" s="428" t="str">
        <f t="shared" si="448"/>
        <v/>
      </c>
      <c r="DS517" s="432"/>
      <c r="DT517" s="417"/>
      <c r="DU517" s="561"/>
      <c r="DV517" s="403"/>
      <c r="DW517" s="669" t="b">
        <f t="shared" si="453"/>
        <v>1</v>
      </c>
      <c r="DX517" s="663" t="b">
        <f t="shared" si="454"/>
        <v>1</v>
      </c>
      <c r="DY517" s="666" t="b">
        <f t="shared" si="455"/>
        <v>1</v>
      </c>
      <c r="DZ517" s="663" t="b">
        <f t="shared" si="456"/>
        <v>1</v>
      </c>
      <c r="EA517" s="663" t="b">
        <f t="shared" si="457"/>
        <v>1</v>
      </c>
      <c r="EB517" s="666" t="b">
        <f t="shared" si="458"/>
        <v>1</v>
      </c>
      <c r="EC517" s="663" t="b">
        <f t="shared" si="459"/>
        <v>1</v>
      </c>
      <c r="ED517" s="663" t="b">
        <f t="shared" si="449"/>
        <v>1</v>
      </c>
      <c r="EE517" s="666" t="b">
        <f t="shared" si="460"/>
        <v>1</v>
      </c>
      <c r="EF517" s="665" t="b">
        <f t="shared" si="461"/>
        <v>0</v>
      </c>
      <c r="EG517" s="663" t="b">
        <f t="shared" si="462"/>
        <v>0</v>
      </c>
      <c r="EH517" s="666" t="b">
        <f t="shared" si="463"/>
        <v>1</v>
      </c>
      <c r="EI517" s="663" t="b">
        <f t="shared" si="464"/>
        <v>0</v>
      </c>
      <c r="EJ517" s="663" t="b">
        <f t="shared" si="465"/>
        <v>0</v>
      </c>
      <c r="EK517" s="666" t="b">
        <f t="shared" si="466"/>
        <v>1</v>
      </c>
      <c r="EL517" s="663" t="b">
        <f t="shared" si="467"/>
        <v>0</v>
      </c>
      <c r="EM517" s="663" t="b">
        <f t="shared" si="450"/>
        <v>0</v>
      </c>
      <c r="EN517" s="666" t="b">
        <f t="shared" si="468"/>
        <v>1</v>
      </c>
      <c r="EO517" s="403"/>
    </row>
    <row r="518" spans="1:145">
      <c r="A518" s="528" t="s">
        <v>430</v>
      </c>
      <c r="B518" s="534" t="s">
        <v>255</v>
      </c>
      <c r="C518" s="528">
        <v>224147</v>
      </c>
      <c r="D518" s="528">
        <v>3</v>
      </c>
      <c r="E518" s="414">
        <v>1048</v>
      </c>
      <c r="F518" s="416">
        <v>1173</v>
      </c>
      <c r="G518" s="416">
        <v>1186</v>
      </c>
      <c r="H518" s="416">
        <v>1275</v>
      </c>
      <c r="I518" s="417">
        <v>1317</v>
      </c>
      <c r="J518" s="417">
        <v>1767</v>
      </c>
      <c r="K518" s="561">
        <v>1274</v>
      </c>
      <c r="L518" s="414">
        <v>458</v>
      </c>
      <c r="M518" s="416">
        <v>561</v>
      </c>
      <c r="N518" s="416">
        <v>743</v>
      </c>
      <c r="O518" s="448">
        <v>813</v>
      </c>
      <c r="P518" s="448">
        <v>1034</v>
      </c>
      <c r="Q518" s="416">
        <v>1026</v>
      </c>
      <c r="R518" s="416">
        <v>1111</v>
      </c>
      <c r="S518" s="416">
        <v>1164</v>
      </c>
      <c r="T518" s="416">
        <v>1244</v>
      </c>
      <c r="U518" s="416">
        <v>1256</v>
      </c>
      <c r="V518" s="417">
        <v>1512</v>
      </c>
      <c r="W518" s="561">
        <v>1249</v>
      </c>
      <c r="X518" s="414"/>
      <c r="Y518" s="416"/>
      <c r="Z518" s="416"/>
      <c r="AA518" s="448"/>
      <c r="AB518" s="448"/>
      <c r="AC518" s="416">
        <v>7</v>
      </c>
      <c r="AD518" s="416">
        <v>10</v>
      </c>
      <c r="AE518" s="416"/>
      <c r="AF518" s="416"/>
      <c r="AG518" s="416"/>
      <c r="AH518" s="417"/>
      <c r="AI518" s="561"/>
      <c r="AJ518" s="420">
        <f t="shared" si="469"/>
        <v>458</v>
      </c>
      <c r="AK518" s="421">
        <f t="shared" si="470"/>
        <v>561</v>
      </c>
      <c r="AL518" s="421">
        <f t="shared" si="471"/>
        <v>743</v>
      </c>
      <c r="AM518" s="421">
        <f t="shared" si="472"/>
        <v>813</v>
      </c>
      <c r="AN518" s="421">
        <f t="shared" si="473"/>
        <v>1034</v>
      </c>
      <c r="AO518" s="421">
        <f t="shared" si="474"/>
        <v>1019</v>
      </c>
      <c r="AP518" s="421">
        <f t="shared" si="475"/>
        <v>1101</v>
      </c>
      <c r="AQ518" s="421">
        <f t="shared" si="476"/>
        <v>1164</v>
      </c>
      <c r="AR518" s="421">
        <f t="shared" si="477"/>
        <v>1244</v>
      </c>
      <c r="AS518" s="421">
        <f t="shared" si="478"/>
        <v>1256</v>
      </c>
      <c r="AT518" s="421">
        <f t="shared" si="479"/>
        <v>1512</v>
      </c>
      <c r="AU518" s="422">
        <f t="shared" si="480"/>
        <v>1249</v>
      </c>
      <c r="AV518" s="423">
        <v>762</v>
      </c>
      <c r="AW518" s="417">
        <v>943</v>
      </c>
      <c r="AX518" s="561">
        <v>766</v>
      </c>
      <c r="AY518" s="414">
        <v>253</v>
      </c>
      <c r="AZ518" s="417">
        <v>296</v>
      </c>
      <c r="BA518" s="561">
        <v>251</v>
      </c>
      <c r="BB518" s="420">
        <f t="shared" si="481"/>
        <v>241</v>
      </c>
      <c r="BC518" s="421">
        <f t="shared" si="482"/>
        <v>273</v>
      </c>
      <c r="BD518" s="422">
        <f t="shared" si="483"/>
        <v>232</v>
      </c>
      <c r="BE518" s="176">
        <v>363</v>
      </c>
      <c r="BF518" s="417">
        <v>408</v>
      </c>
      <c r="BG518" s="561">
        <v>442</v>
      </c>
      <c r="BH518" s="178">
        <v>44</v>
      </c>
      <c r="BI518" s="417">
        <v>48</v>
      </c>
      <c r="BJ518" s="561">
        <v>55</v>
      </c>
      <c r="BK518" s="178">
        <v>464</v>
      </c>
      <c r="BL518" s="417">
        <v>410</v>
      </c>
      <c r="BM518" s="561">
        <v>450</v>
      </c>
      <c r="BN518" s="426">
        <f t="shared" ref="BN518:BN581" si="493">IF(AN518=" ","",(AN518-SUM(BE518,BH518,BK518)))</f>
        <v>163</v>
      </c>
      <c r="BO518" s="427">
        <f t="shared" ref="BO518:BO581" si="494">IF(AO518=" ","",(AO518-SUM(BF518,BI518,BL518)))</f>
        <v>153</v>
      </c>
      <c r="BP518" s="428">
        <f t="shared" ref="BP518:BP581" si="495">IF(AP518=" ","",(AP518-SUM(BG518,BJ518,BM518)))</f>
        <v>154</v>
      </c>
      <c r="BQ518" s="178">
        <v>194</v>
      </c>
      <c r="BR518" s="417">
        <v>268</v>
      </c>
      <c r="BS518" s="561">
        <v>307</v>
      </c>
      <c r="BT518" s="208"/>
      <c r="BU518" s="209"/>
      <c r="BV518" s="209"/>
      <c r="BW518" s="417"/>
      <c r="BX518" s="417"/>
      <c r="BY518" s="561"/>
      <c r="BZ518" s="210"/>
      <c r="CA518" s="209"/>
      <c r="CB518" s="209"/>
      <c r="CC518" s="209"/>
      <c r="CD518" s="209"/>
      <c r="CE518" s="209"/>
      <c r="CF518" s="417"/>
      <c r="CG518" s="561"/>
      <c r="CH518" s="210"/>
      <c r="CI518" s="209"/>
      <c r="CJ518" s="209"/>
      <c r="CK518" s="209"/>
      <c r="CL518" s="209"/>
      <c r="CM518" s="209"/>
      <c r="CN518" s="417"/>
      <c r="CO518" s="561"/>
      <c r="CP518" s="420"/>
      <c r="CQ518" s="421"/>
      <c r="CR518" s="421" t="str">
        <f t="shared" si="484"/>
        <v/>
      </c>
      <c r="CS518" s="421" t="str">
        <f t="shared" si="485"/>
        <v/>
      </c>
      <c r="CT518" s="421" t="str">
        <f t="shared" si="486"/>
        <v/>
      </c>
      <c r="CU518" s="421" t="str">
        <f t="shared" si="487"/>
        <v/>
      </c>
      <c r="CV518" s="421" t="str">
        <f t="shared" si="488"/>
        <v/>
      </c>
      <c r="CW518" s="429" t="str">
        <f t="shared" si="489"/>
        <v/>
      </c>
      <c r="CX518" s="449"/>
      <c r="CY518" s="417"/>
      <c r="CZ518" s="561"/>
      <c r="DA518" s="432"/>
      <c r="DB518" s="417"/>
      <c r="DC518" s="561"/>
      <c r="DD518" s="430" t="str">
        <f t="shared" si="490"/>
        <v/>
      </c>
      <c r="DE518" s="431" t="str">
        <f t="shared" si="491"/>
        <v/>
      </c>
      <c r="DF518" s="428" t="str">
        <f t="shared" si="492"/>
        <v/>
      </c>
      <c r="DG518" s="450"/>
      <c r="DH518" s="417"/>
      <c r="DI518" s="561"/>
      <c r="DJ518" s="432"/>
      <c r="DK518" s="417"/>
      <c r="DL518" s="561"/>
      <c r="DM518" s="432"/>
      <c r="DN518" s="417"/>
      <c r="DO518" s="561"/>
      <c r="DP518" s="430" t="str">
        <f t="shared" ref="DP518:DP581" si="496">IF(CS518="","",(CS518-SUM(DG518,DJ518,DM518)))</f>
        <v/>
      </c>
      <c r="DQ518" s="431" t="str">
        <f t="shared" ref="DQ518:DQ581" si="497">IF(CT518="","",(CT518-SUM(DH518,DK518,DN518)))</f>
        <v/>
      </c>
      <c r="DR518" s="428" t="str">
        <f t="shared" ref="DR518:DR581" si="498">IF(CU518="","",(CU518-SUM(DI518,DL518,DO518)))</f>
        <v/>
      </c>
      <c r="DS518" s="432"/>
      <c r="DT518" s="417"/>
      <c r="DU518" s="561"/>
      <c r="DV518" s="403"/>
      <c r="DW518" s="669" t="b">
        <f t="shared" si="453"/>
        <v>1</v>
      </c>
      <c r="DX518" s="663" t="b">
        <f t="shared" si="454"/>
        <v>1</v>
      </c>
      <c r="DY518" s="666" t="b">
        <f t="shared" si="455"/>
        <v>1</v>
      </c>
      <c r="DZ518" s="663" t="b">
        <f t="shared" si="456"/>
        <v>1</v>
      </c>
      <c r="EA518" s="663" t="b">
        <f t="shared" si="457"/>
        <v>1</v>
      </c>
      <c r="EB518" s="666" t="b">
        <f t="shared" si="458"/>
        <v>1</v>
      </c>
      <c r="EC518" s="663" t="b">
        <f t="shared" si="459"/>
        <v>1</v>
      </c>
      <c r="ED518" s="663" t="b">
        <f t="shared" ref="ED518:ED581" si="499">BS518&gt;0</f>
        <v>1</v>
      </c>
      <c r="EE518" s="666" t="b">
        <f t="shared" si="460"/>
        <v>1</v>
      </c>
      <c r="EF518" s="665" t="b">
        <f t="shared" si="461"/>
        <v>0</v>
      </c>
      <c r="EG518" s="663" t="b">
        <f t="shared" si="462"/>
        <v>0</v>
      </c>
      <c r="EH518" s="666" t="b">
        <f t="shared" si="463"/>
        <v>1</v>
      </c>
      <c r="EI518" s="663" t="b">
        <f t="shared" si="464"/>
        <v>0</v>
      </c>
      <c r="EJ518" s="663" t="b">
        <f t="shared" si="465"/>
        <v>0</v>
      </c>
      <c r="EK518" s="666" t="b">
        <f t="shared" si="466"/>
        <v>1</v>
      </c>
      <c r="EL518" s="663" t="b">
        <f t="shared" si="467"/>
        <v>0</v>
      </c>
      <c r="EM518" s="663" t="b">
        <f t="shared" ref="EM518:EM581" si="500">DU518&gt;0</f>
        <v>0</v>
      </c>
      <c r="EN518" s="666" t="b">
        <f t="shared" si="468"/>
        <v>1</v>
      </c>
      <c r="EO518" s="403"/>
    </row>
    <row r="519" spans="1:145">
      <c r="A519" s="528" t="s">
        <v>430</v>
      </c>
      <c r="B519" s="534" t="s">
        <v>256</v>
      </c>
      <c r="C519" s="528">
        <v>228705</v>
      </c>
      <c r="D519" s="528">
        <v>3</v>
      </c>
      <c r="E519" s="414">
        <v>988</v>
      </c>
      <c r="F519" s="416">
        <v>916</v>
      </c>
      <c r="G519" s="416">
        <v>950</v>
      </c>
      <c r="H519" s="416">
        <v>760</v>
      </c>
      <c r="I519" s="417">
        <v>847</v>
      </c>
      <c r="J519" s="417">
        <v>803</v>
      </c>
      <c r="K519" s="561">
        <v>986</v>
      </c>
      <c r="L519" s="414">
        <v>884</v>
      </c>
      <c r="M519" s="416">
        <v>817</v>
      </c>
      <c r="N519" s="416">
        <v>730</v>
      </c>
      <c r="O519" s="448">
        <v>928</v>
      </c>
      <c r="P519" s="448">
        <v>889</v>
      </c>
      <c r="Q519" s="416">
        <v>938</v>
      </c>
      <c r="R519" s="416">
        <v>881</v>
      </c>
      <c r="S519" s="416">
        <v>763</v>
      </c>
      <c r="T519" s="416">
        <v>618</v>
      </c>
      <c r="U519" s="416">
        <v>733</v>
      </c>
      <c r="V519" s="417">
        <v>651</v>
      </c>
      <c r="W519" s="561">
        <v>739</v>
      </c>
      <c r="X519" s="414"/>
      <c r="Y519" s="416"/>
      <c r="Z519" s="416"/>
      <c r="AA519" s="448"/>
      <c r="AB519" s="448"/>
      <c r="AC519" s="416">
        <v>21</v>
      </c>
      <c r="AD519" s="416">
        <v>12</v>
      </c>
      <c r="AE519" s="416"/>
      <c r="AF519" s="416"/>
      <c r="AG519" s="416"/>
      <c r="AH519" s="417"/>
      <c r="AI519" s="561"/>
      <c r="AJ519" s="420">
        <f t="shared" si="469"/>
        <v>884</v>
      </c>
      <c r="AK519" s="421">
        <f t="shared" si="470"/>
        <v>817</v>
      </c>
      <c r="AL519" s="421">
        <f t="shared" si="471"/>
        <v>730</v>
      </c>
      <c r="AM519" s="421">
        <f t="shared" si="472"/>
        <v>928</v>
      </c>
      <c r="AN519" s="421">
        <f t="shared" si="473"/>
        <v>889</v>
      </c>
      <c r="AO519" s="421">
        <f t="shared" si="474"/>
        <v>917</v>
      </c>
      <c r="AP519" s="421">
        <f t="shared" si="475"/>
        <v>869</v>
      </c>
      <c r="AQ519" s="421">
        <f t="shared" si="476"/>
        <v>763</v>
      </c>
      <c r="AR519" s="421">
        <f t="shared" si="477"/>
        <v>618</v>
      </c>
      <c r="AS519" s="421">
        <f t="shared" si="478"/>
        <v>733</v>
      </c>
      <c r="AT519" s="421">
        <f t="shared" si="479"/>
        <v>651</v>
      </c>
      <c r="AU519" s="422">
        <f t="shared" si="480"/>
        <v>739</v>
      </c>
      <c r="AV519" s="423">
        <v>442</v>
      </c>
      <c r="AW519" s="417">
        <v>388</v>
      </c>
      <c r="AX519" s="561">
        <v>433</v>
      </c>
      <c r="AY519" s="414">
        <v>113</v>
      </c>
      <c r="AZ519" s="417">
        <v>107</v>
      </c>
      <c r="BA519" s="561">
        <v>135</v>
      </c>
      <c r="BB519" s="420">
        <f t="shared" si="481"/>
        <v>178</v>
      </c>
      <c r="BC519" s="421">
        <f t="shared" si="482"/>
        <v>156</v>
      </c>
      <c r="BD519" s="422">
        <f t="shared" si="483"/>
        <v>171</v>
      </c>
      <c r="BE519" s="176">
        <v>259</v>
      </c>
      <c r="BF519" s="417">
        <v>258</v>
      </c>
      <c r="BG519" s="561">
        <v>221</v>
      </c>
      <c r="BH519" s="178">
        <v>59</v>
      </c>
      <c r="BI519" s="417">
        <v>60</v>
      </c>
      <c r="BJ519" s="561">
        <v>58</v>
      </c>
      <c r="BK519" s="178">
        <v>309</v>
      </c>
      <c r="BL519" s="417">
        <v>355</v>
      </c>
      <c r="BM519" s="561">
        <v>350</v>
      </c>
      <c r="BN519" s="426">
        <f t="shared" si="493"/>
        <v>262</v>
      </c>
      <c r="BO519" s="427">
        <f t="shared" si="494"/>
        <v>244</v>
      </c>
      <c r="BP519" s="428">
        <f t="shared" si="495"/>
        <v>240</v>
      </c>
      <c r="BQ519" s="178">
        <v>250</v>
      </c>
      <c r="BR519" s="417">
        <v>273</v>
      </c>
      <c r="BS519" s="561">
        <v>261</v>
      </c>
      <c r="BT519" s="208"/>
      <c r="BU519" s="209"/>
      <c r="BV519" s="209"/>
      <c r="BW519" s="417"/>
      <c r="BX519" s="417"/>
      <c r="BY519" s="561"/>
      <c r="BZ519" s="210"/>
      <c r="CA519" s="209"/>
      <c r="CB519" s="209"/>
      <c r="CC519" s="209"/>
      <c r="CD519" s="209"/>
      <c r="CE519" s="209"/>
      <c r="CF519" s="417"/>
      <c r="CG519" s="561"/>
      <c r="CH519" s="210"/>
      <c r="CI519" s="209"/>
      <c r="CJ519" s="209"/>
      <c r="CK519" s="209"/>
      <c r="CL519" s="209"/>
      <c r="CM519" s="209"/>
      <c r="CN519" s="417"/>
      <c r="CO519" s="561"/>
      <c r="CP519" s="420"/>
      <c r="CQ519" s="421"/>
      <c r="CR519" s="421" t="str">
        <f t="shared" si="484"/>
        <v/>
      </c>
      <c r="CS519" s="421" t="str">
        <f t="shared" si="485"/>
        <v/>
      </c>
      <c r="CT519" s="421" t="str">
        <f t="shared" si="486"/>
        <v/>
      </c>
      <c r="CU519" s="421" t="str">
        <f t="shared" si="487"/>
        <v/>
      </c>
      <c r="CV519" s="421" t="str">
        <f t="shared" si="488"/>
        <v/>
      </c>
      <c r="CW519" s="429" t="str">
        <f t="shared" si="489"/>
        <v/>
      </c>
      <c r="CX519" s="449"/>
      <c r="CY519" s="417"/>
      <c r="CZ519" s="561"/>
      <c r="DA519" s="432"/>
      <c r="DB519" s="417"/>
      <c r="DC519" s="561"/>
      <c r="DD519" s="430" t="str">
        <f t="shared" si="490"/>
        <v/>
      </c>
      <c r="DE519" s="431" t="str">
        <f t="shared" si="491"/>
        <v/>
      </c>
      <c r="DF519" s="428" t="str">
        <f t="shared" si="492"/>
        <v/>
      </c>
      <c r="DG519" s="450"/>
      <c r="DH519" s="417"/>
      <c r="DI519" s="561"/>
      <c r="DJ519" s="432"/>
      <c r="DK519" s="417"/>
      <c r="DL519" s="561"/>
      <c r="DM519" s="432"/>
      <c r="DN519" s="417"/>
      <c r="DO519" s="561"/>
      <c r="DP519" s="430" t="str">
        <f t="shared" si="496"/>
        <v/>
      </c>
      <c r="DQ519" s="431" t="str">
        <f t="shared" si="497"/>
        <v/>
      </c>
      <c r="DR519" s="428" t="str">
        <f t="shared" si="498"/>
        <v/>
      </c>
      <c r="DS519" s="432"/>
      <c r="DT519" s="417"/>
      <c r="DU519" s="561"/>
      <c r="DV519" s="403"/>
      <c r="DW519" s="669" t="b">
        <f t="shared" si="453"/>
        <v>1</v>
      </c>
      <c r="DX519" s="663" t="b">
        <f t="shared" si="454"/>
        <v>1</v>
      </c>
      <c r="DY519" s="666" t="b">
        <f t="shared" si="455"/>
        <v>1</v>
      </c>
      <c r="DZ519" s="663" t="b">
        <f t="shared" si="456"/>
        <v>1</v>
      </c>
      <c r="EA519" s="663" t="b">
        <f t="shared" si="457"/>
        <v>1</v>
      </c>
      <c r="EB519" s="666" t="b">
        <f t="shared" si="458"/>
        <v>1</v>
      </c>
      <c r="EC519" s="663" t="b">
        <f t="shared" si="459"/>
        <v>1</v>
      </c>
      <c r="ED519" s="663" t="b">
        <f t="shared" si="499"/>
        <v>1</v>
      </c>
      <c r="EE519" s="666" t="b">
        <f t="shared" si="460"/>
        <v>1</v>
      </c>
      <c r="EF519" s="665" t="b">
        <f t="shared" si="461"/>
        <v>0</v>
      </c>
      <c r="EG519" s="663" t="b">
        <f t="shared" si="462"/>
        <v>0</v>
      </c>
      <c r="EH519" s="666" t="b">
        <f t="shared" si="463"/>
        <v>1</v>
      </c>
      <c r="EI519" s="663" t="b">
        <f t="shared" si="464"/>
        <v>0</v>
      </c>
      <c r="EJ519" s="663" t="b">
        <f t="shared" si="465"/>
        <v>0</v>
      </c>
      <c r="EK519" s="666" t="b">
        <f t="shared" si="466"/>
        <v>1</v>
      </c>
      <c r="EL519" s="663" t="b">
        <f t="shared" si="467"/>
        <v>0</v>
      </c>
      <c r="EM519" s="663" t="b">
        <f t="shared" si="500"/>
        <v>0</v>
      </c>
      <c r="EN519" s="666" t="b">
        <f t="shared" si="468"/>
        <v>1</v>
      </c>
      <c r="EO519" s="403"/>
    </row>
    <row r="520" spans="1:145">
      <c r="A520" s="528" t="s">
        <v>430</v>
      </c>
      <c r="B520" s="534" t="s">
        <v>257</v>
      </c>
      <c r="C520" s="528">
        <v>224554</v>
      </c>
      <c r="D520" s="528">
        <v>3</v>
      </c>
      <c r="E520" s="414">
        <v>681</v>
      </c>
      <c r="F520" s="416">
        <v>653</v>
      </c>
      <c r="G520" s="416">
        <v>589</v>
      </c>
      <c r="H520" s="416">
        <v>532</v>
      </c>
      <c r="I520" s="417">
        <v>750</v>
      </c>
      <c r="J520" s="417">
        <v>693</v>
      </c>
      <c r="K520" s="561">
        <v>715</v>
      </c>
      <c r="L520" s="414">
        <v>456</v>
      </c>
      <c r="M520" s="416">
        <v>441</v>
      </c>
      <c r="N520" s="416">
        <v>537</v>
      </c>
      <c r="O520" s="448">
        <v>518</v>
      </c>
      <c r="P520" s="448">
        <v>547</v>
      </c>
      <c r="Q520" s="416">
        <v>604</v>
      </c>
      <c r="R520" s="416">
        <v>586</v>
      </c>
      <c r="S520" s="416">
        <v>504</v>
      </c>
      <c r="T520" s="416">
        <v>441</v>
      </c>
      <c r="U520" s="416">
        <v>579</v>
      </c>
      <c r="V520" s="417">
        <v>602</v>
      </c>
      <c r="W520" s="561">
        <v>603</v>
      </c>
      <c r="X520" s="414"/>
      <c r="Y520" s="416"/>
      <c r="Z520" s="416"/>
      <c r="AA520" s="448"/>
      <c r="AB520" s="448"/>
      <c r="AC520" s="416">
        <v>9</v>
      </c>
      <c r="AD520" s="416">
        <v>8</v>
      </c>
      <c r="AE520" s="416"/>
      <c r="AF520" s="416"/>
      <c r="AG520" s="416"/>
      <c r="AH520" s="417"/>
      <c r="AI520" s="561"/>
      <c r="AJ520" s="420">
        <f t="shared" si="469"/>
        <v>456</v>
      </c>
      <c r="AK520" s="421">
        <f t="shared" si="470"/>
        <v>441</v>
      </c>
      <c r="AL520" s="421">
        <f t="shared" si="471"/>
        <v>537</v>
      </c>
      <c r="AM520" s="421">
        <f t="shared" si="472"/>
        <v>518</v>
      </c>
      <c r="AN520" s="421">
        <f t="shared" si="473"/>
        <v>547</v>
      </c>
      <c r="AO520" s="421">
        <f t="shared" si="474"/>
        <v>595</v>
      </c>
      <c r="AP520" s="421">
        <f t="shared" si="475"/>
        <v>578</v>
      </c>
      <c r="AQ520" s="421">
        <f t="shared" si="476"/>
        <v>504</v>
      </c>
      <c r="AR520" s="421">
        <f t="shared" si="477"/>
        <v>441</v>
      </c>
      <c r="AS520" s="421">
        <f t="shared" si="478"/>
        <v>579</v>
      </c>
      <c r="AT520" s="421">
        <f t="shared" si="479"/>
        <v>602</v>
      </c>
      <c r="AU520" s="422">
        <f t="shared" si="480"/>
        <v>603</v>
      </c>
      <c r="AV520" s="423">
        <v>343</v>
      </c>
      <c r="AW520" s="417">
        <v>397</v>
      </c>
      <c r="AX520" s="561">
        <v>411</v>
      </c>
      <c r="AY520" s="414">
        <v>110</v>
      </c>
      <c r="AZ520" s="417">
        <v>90</v>
      </c>
      <c r="BA520" s="561">
        <v>80</v>
      </c>
      <c r="BB520" s="420">
        <f t="shared" si="481"/>
        <v>126</v>
      </c>
      <c r="BC520" s="421">
        <f t="shared" si="482"/>
        <v>115</v>
      </c>
      <c r="BD520" s="422">
        <f t="shared" si="483"/>
        <v>112</v>
      </c>
      <c r="BE520" s="176">
        <v>207</v>
      </c>
      <c r="BF520" s="417">
        <v>217</v>
      </c>
      <c r="BG520" s="561">
        <v>244</v>
      </c>
      <c r="BH520" s="178">
        <v>21</v>
      </c>
      <c r="BI520" s="417">
        <v>24</v>
      </c>
      <c r="BJ520" s="561">
        <v>22</v>
      </c>
      <c r="BK520" s="178">
        <v>218</v>
      </c>
      <c r="BL520" s="417">
        <v>214</v>
      </c>
      <c r="BM520" s="561">
        <v>208</v>
      </c>
      <c r="BN520" s="426">
        <f t="shared" si="493"/>
        <v>101</v>
      </c>
      <c r="BO520" s="427">
        <f t="shared" si="494"/>
        <v>140</v>
      </c>
      <c r="BP520" s="428">
        <f t="shared" si="495"/>
        <v>104</v>
      </c>
      <c r="BQ520" s="178">
        <v>175</v>
      </c>
      <c r="BR520" s="417">
        <v>190</v>
      </c>
      <c r="BS520" s="561">
        <v>215</v>
      </c>
      <c r="BT520" s="208"/>
      <c r="BU520" s="209"/>
      <c r="BV520" s="209"/>
      <c r="BW520" s="417"/>
      <c r="BX520" s="417"/>
      <c r="BY520" s="561"/>
      <c r="BZ520" s="210"/>
      <c r="CA520" s="209"/>
      <c r="CB520" s="209"/>
      <c r="CC520" s="209"/>
      <c r="CD520" s="209"/>
      <c r="CE520" s="209"/>
      <c r="CF520" s="417"/>
      <c r="CG520" s="561"/>
      <c r="CH520" s="210"/>
      <c r="CI520" s="209"/>
      <c r="CJ520" s="209"/>
      <c r="CK520" s="209"/>
      <c r="CL520" s="209"/>
      <c r="CM520" s="209"/>
      <c r="CN520" s="417"/>
      <c r="CO520" s="561"/>
      <c r="CP520" s="420"/>
      <c r="CQ520" s="421"/>
      <c r="CR520" s="421" t="str">
        <f t="shared" si="484"/>
        <v/>
      </c>
      <c r="CS520" s="421" t="str">
        <f t="shared" si="485"/>
        <v/>
      </c>
      <c r="CT520" s="421" t="str">
        <f t="shared" si="486"/>
        <v/>
      </c>
      <c r="CU520" s="421" t="str">
        <f t="shared" si="487"/>
        <v/>
      </c>
      <c r="CV520" s="421" t="str">
        <f t="shared" si="488"/>
        <v/>
      </c>
      <c r="CW520" s="429" t="str">
        <f t="shared" si="489"/>
        <v/>
      </c>
      <c r="CX520" s="449"/>
      <c r="CY520" s="417"/>
      <c r="CZ520" s="561"/>
      <c r="DA520" s="432"/>
      <c r="DB520" s="417"/>
      <c r="DC520" s="561"/>
      <c r="DD520" s="430" t="str">
        <f t="shared" si="490"/>
        <v/>
      </c>
      <c r="DE520" s="431" t="str">
        <f t="shared" si="491"/>
        <v/>
      </c>
      <c r="DF520" s="428" t="str">
        <f t="shared" si="492"/>
        <v/>
      </c>
      <c r="DG520" s="450"/>
      <c r="DH520" s="417"/>
      <c r="DI520" s="561"/>
      <c r="DJ520" s="432"/>
      <c r="DK520" s="417"/>
      <c r="DL520" s="561"/>
      <c r="DM520" s="432"/>
      <c r="DN520" s="417"/>
      <c r="DO520" s="561"/>
      <c r="DP520" s="430" t="str">
        <f t="shared" si="496"/>
        <v/>
      </c>
      <c r="DQ520" s="431" t="str">
        <f t="shared" si="497"/>
        <v/>
      </c>
      <c r="DR520" s="428" t="str">
        <f t="shared" si="498"/>
        <v/>
      </c>
      <c r="DS520" s="432"/>
      <c r="DT520" s="417"/>
      <c r="DU520" s="561"/>
      <c r="DV520" s="403"/>
      <c r="DW520" s="669" t="b">
        <f t="shared" si="453"/>
        <v>1</v>
      </c>
      <c r="DX520" s="663" t="b">
        <f t="shared" si="454"/>
        <v>1</v>
      </c>
      <c r="DY520" s="666" t="b">
        <f t="shared" si="455"/>
        <v>1</v>
      </c>
      <c r="DZ520" s="663" t="b">
        <f t="shared" si="456"/>
        <v>1</v>
      </c>
      <c r="EA520" s="663" t="b">
        <f t="shared" si="457"/>
        <v>1</v>
      </c>
      <c r="EB520" s="666" t="b">
        <f t="shared" si="458"/>
        <v>1</v>
      </c>
      <c r="EC520" s="663" t="b">
        <f t="shared" si="459"/>
        <v>1</v>
      </c>
      <c r="ED520" s="663" t="b">
        <f t="shared" si="499"/>
        <v>1</v>
      </c>
      <c r="EE520" s="666" t="b">
        <f t="shared" si="460"/>
        <v>1</v>
      </c>
      <c r="EF520" s="665" t="b">
        <f t="shared" si="461"/>
        <v>0</v>
      </c>
      <c r="EG520" s="663" t="b">
        <f t="shared" si="462"/>
        <v>0</v>
      </c>
      <c r="EH520" s="666" t="b">
        <f t="shared" si="463"/>
        <v>1</v>
      </c>
      <c r="EI520" s="663" t="b">
        <f t="shared" si="464"/>
        <v>0</v>
      </c>
      <c r="EJ520" s="663" t="b">
        <f t="shared" si="465"/>
        <v>0</v>
      </c>
      <c r="EK520" s="666" t="b">
        <f t="shared" si="466"/>
        <v>1</v>
      </c>
      <c r="EL520" s="663" t="b">
        <f t="shared" si="467"/>
        <v>0</v>
      </c>
      <c r="EM520" s="663" t="b">
        <f t="shared" si="500"/>
        <v>0</v>
      </c>
      <c r="EN520" s="666" t="b">
        <f t="shared" si="468"/>
        <v>1</v>
      </c>
      <c r="EO520" s="403"/>
    </row>
    <row r="521" spans="1:145">
      <c r="A521" s="528" t="s">
        <v>430</v>
      </c>
      <c r="B521" s="534" t="s">
        <v>258</v>
      </c>
      <c r="C521" s="528">
        <v>229063</v>
      </c>
      <c r="D521" s="528">
        <v>3</v>
      </c>
      <c r="E521" s="414">
        <v>1851</v>
      </c>
      <c r="F521" s="416">
        <v>2446</v>
      </c>
      <c r="G521" s="416">
        <v>2149</v>
      </c>
      <c r="H521" s="416">
        <v>2004</v>
      </c>
      <c r="I521" s="417">
        <v>1762</v>
      </c>
      <c r="J521" s="417">
        <v>1307</v>
      </c>
      <c r="K521" s="561">
        <v>1395</v>
      </c>
      <c r="L521" s="414">
        <v>1312</v>
      </c>
      <c r="M521" s="513">
        <v>703</v>
      </c>
      <c r="N521" s="513">
        <v>771</v>
      </c>
      <c r="O521" s="448">
        <v>1047</v>
      </c>
      <c r="P521" s="448">
        <v>1499</v>
      </c>
      <c r="Q521" s="416">
        <v>1814</v>
      </c>
      <c r="R521" s="416">
        <v>2358</v>
      </c>
      <c r="S521" s="416">
        <v>2039</v>
      </c>
      <c r="T521" s="416">
        <v>1806</v>
      </c>
      <c r="U521" s="416">
        <v>1648</v>
      </c>
      <c r="V521" s="417">
        <v>1177</v>
      </c>
      <c r="W521" s="561">
        <v>1316</v>
      </c>
      <c r="X521" s="414"/>
      <c r="Y521" s="416"/>
      <c r="Z521" s="416"/>
      <c r="AA521" s="448"/>
      <c r="AB521" s="448"/>
      <c r="AC521" s="416">
        <v>24</v>
      </c>
      <c r="AD521" s="416">
        <v>42</v>
      </c>
      <c r="AE521" s="416"/>
      <c r="AF521" s="416"/>
      <c r="AG521" s="416"/>
      <c r="AH521" s="417"/>
      <c r="AI521" s="561"/>
      <c r="AJ521" s="420">
        <f t="shared" si="469"/>
        <v>1312</v>
      </c>
      <c r="AK521" s="421">
        <f t="shared" si="470"/>
        <v>703</v>
      </c>
      <c r="AL521" s="421">
        <f t="shared" si="471"/>
        <v>771</v>
      </c>
      <c r="AM521" s="421">
        <f t="shared" si="472"/>
        <v>1047</v>
      </c>
      <c r="AN521" s="421">
        <f t="shared" si="473"/>
        <v>1499</v>
      </c>
      <c r="AO521" s="421">
        <f t="shared" si="474"/>
        <v>1790</v>
      </c>
      <c r="AP521" s="421">
        <f t="shared" si="475"/>
        <v>2316</v>
      </c>
      <c r="AQ521" s="421">
        <f t="shared" si="476"/>
        <v>2039</v>
      </c>
      <c r="AR521" s="421">
        <f t="shared" si="477"/>
        <v>1806</v>
      </c>
      <c r="AS521" s="421">
        <f t="shared" si="478"/>
        <v>1648</v>
      </c>
      <c r="AT521" s="421">
        <f t="shared" si="479"/>
        <v>1177</v>
      </c>
      <c r="AU521" s="422">
        <f t="shared" si="480"/>
        <v>1316</v>
      </c>
      <c r="AV521" s="423">
        <v>816</v>
      </c>
      <c r="AW521" s="417">
        <v>662</v>
      </c>
      <c r="AX521" s="561">
        <v>881</v>
      </c>
      <c r="AY521" s="414">
        <v>163</v>
      </c>
      <c r="AZ521" s="417">
        <v>81</v>
      </c>
      <c r="BA521" s="561">
        <v>82</v>
      </c>
      <c r="BB521" s="420">
        <f t="shared" si="481"/>
        <v>669</v>
      </c>
      <c r="BC521" s="421">
        <f t="shared" si="482"/>
        <v>434</v>
      </c>
      <c r="BD521" s="422">
        <f t="shared" si="483"/>
        <v>353</v>
      </c>
      <c r="BE521" s="176">
        <v>168</v>
      </c>
      <c r="BF521" s="417">
        <v>235</v>
      </c>
      <c r="BG521" s="561">
        <v>245</v>
      </c>
      <c r="BH521" s="178">
        <v>124</v>
      </c>
      <c r="BI521" s="417">
        <v>151</v>
      </c>
      <c r="BJ521" s="561">
        <v>174</v>
      </c>
      <c r="BK521" s="178">
        <v>414</v>
      </c>
      <c r="BL521" s="417">
        <v>473</v>
      </c>
      <c r="BM521" s="561">
        <v>613</v>
      </c>
      <c r="BN521" s="426">
        <f t="shared" si="493"/>
        <v>793</v>
      </c>
      <c r="BO521" s="427">
        <f t="shared" si="494"/>
        <v>931</v>
      </c>
      <c r="BP521" s="428">
        <f t="shared" si="495"/>
        <v>1284</v>
      </c>
      <c r="BQ521" s="178">
        <v>351</v>
      </c>
      <c r="BR521" s="417">
        <v>158</v>
      </c>
      <c r="BS521" s="561">
        <v>165</v>
      </c>
      <c r="BT521" s="208"/>
      <c r="BU521" s="209"/>
      <c r="BV521" s="209"/>
      <c r="BW521" s="417"/>
      <c r="BX521" s="417"/>
      <c r="BY521" s="561"/>
      <c r="BZ521" s="210"/>
      <c r="CA521" s="209"/>
      <c r="CB521" s="209"/>
      <c r="CC521" s="209"/>
      <c r="CD521" s="209"/>
      <c r="CE521" s="209"/>
      <c r="CF521" s="417"/>
      <c r="CG521" s="561"/>
      <c r="CH521" s="210"/>
      <c r="CI521" s="209"/>
      <c r="CJ521" s="209"/>
      <c r="CK521" s="209"/>
      <c r="CL521" s="209"/>
      <c r="CM521" s="209"/>
      <c r="CN521" s="417"/>
      <c r="CO521" s="561"/>
      <c r="CP521" s="420"/>
      <c r="CQ521" s="421"/>
      <c r="CR521" s="421" t="str">
        <f t="shared" si="484"/>
        <v/>
      </c>
      <c r="CS521" s="421" t="str">
        <f t="shared" si="485"/>
        <v/>
      </c>
      <c r="CT521" s="421" t="str">
        <f t="shared" si="486"/>
        <v/>
      </c>
      <c r="CU521" s="421" t="str">
        <f t="shared" si="487"/>
        <v/>
      </c>
      <c r="CV521" s="421" t="str">
        <f t="shared" si="488"/>
        <v/>
      </c>
      <c r="CW521" s="429" t="str">
        <f t="shared" si="489"/>
        <v/>
      </c>
      <c r="CX521" s="449"/>
      <c r="CY521" s="417"/>
      <c r="CZ521" s="561"/>
      <c r="DA521" s="432"/>
      <c r="DB521" s="417"/>
      <c r="DC521" s="561"/>
      <c r="DD521" s="430" t="str">
        <f t="shared" si="490"/>
        <v/>
      </c>
      <c r="DE521" s="431" t="str">
        <f t="shared" si="491"/>
        <v/>
      </c>
      <c r="DF521" s="428" t="str">
        <f t="shared" si="492"/>
        <v/>
      </c>
      <c r="DG521" s="450"/>
      <c r="DH521" s="417"/>
      <c r="DI521" s="561"/>
      <c r="DJ521" s="432"/>
      <c r="DK521" s="417"/>
      <c r="DL521" s="561"/>
      <c r="DM521" s="432"/>
      <c r="DN521" s="417"/>
      <c r="DO521" s="561"/>
      <c r="DP521" s="430" t="str">
        <f t="shared" si="496"/>
        <v/>
      </c>
      <c r="DQ521" s="431" t="str">
        <f t="shared" si="497"/>
        <v/>
      </c>
      <c r="DR521" s="428" t="str">
        <f t="shared" si="498"/>
        <v/>
      </c>
      <c r="DS521" s="432"/>
      <c r="DT521" s="417"/>
      <c r="DU521" s="561"/>
      <c r="DV521" s="403"/>
      <c r="DW521" s="669" t="b">
        <f t="shared" si="453"/>
        <v>1</v>
      </c>
      <c r="DX521" s="663" t="b">
        <f t="shared" si="454"/>
        <v>1</v>
      </c>
      <c r="DY521" s="666" t="b">
        <f t="shared" si="455"/>
        <v>1</v>
      </c>
      <c r="DZ521" s="663" t="b">
        <f t="shared" si="456"/>
        <v>1</v>
      </c>
      <c r="EA521" s="663" t="b">
        <f t="shared" si="457"/>
        <v>1</v>
      </c>
      <c r="EB521" s="666" t="b">
        <f t="shared" si="458"/>
        <v>1</v>
      </c>
      <c r="EC521" s="663" t="b">
        <f t="shared" si="459"/>
        <v>1</v>
      </c>
      <c r="ED521" s="663" t="b">
        <f t="shared" si="499"/>
        <v>1</v>
      </c>
      <c r="EE521" s="666" t="b">
        <f t="shared" si="460"/>
        <v>1</v>
      </c>
      <c r="EF521" s="665" t="b">
        <f t="shared" si="461"/>
        <v>0</v>
      </c>
      <c r="EG521" s="663" t="b">
        <f t="shared" si="462"/>
        <v>0</v>
      </c>
      <c r="EH521" s="666" t="b">
        <f t="shared" si="463"/>
        <v>1</v>
      </c>
      <c r="EI521" s="663" t="b">
        <f t="shared" si="464"/>
        <v>0</v>
      </c>
      <c r="EJ521" s="663" t="b">
        <f t="shared" si="465"/>
        <v>0</v>
      </c>
      <c r="EK521" s="666" t="b">
        <f t="shared" si="466"/>
        <v>1</v>
      </c>
      <c r="EL521" s="663" t="b">
        <f t="shared" si="467"/>
        <v>0</v>
      </c>
      <c r="EM521" s="663" t="b">
        <f t="shared" si="500"/>
        <v>0</v>
      </c>
      <c r="EN521" s="666" t="b">
        <f t="shared" si="468"/>
        <v>1</v>
      </c>
      <c r="EO521" s="403"/>
    </row>
    <row r="522" spans="1:145">
      <c r="A522" s="528" t="s">
        <v>430</v>
      </c>
      <c r="B522" s="534" t="s">
        <v>259</v>
      </c>
      <c r="C522" s="528">
        <v>228459</v>
      </c>
      <c r="D522" s="528">
        <v>3</v>
      </c>
      <c r="E522" s="414">
        <v>2748</v>
      </c>
      <c r="F522" s="416">
        <v>2897</v>
      </c>
      <c r="G522" s="416">
        <v>2833</v>
      </c>
      <c r="H522" s="416">
        <v>3125</v>
      </c>
      <c r="I522" s="417">
        <v>3050</v>
      </c>
      <c r="J522" s="417">
        <v>3298</v>
      </c>
      <c r="K522" s="561">
        <v>3523</v>
      </c>
      <c r="L522" s="414">
        <v>2314</v>
      </c>
      <c r="M522" s="416">
        <v>2581</v>
      </c>
      <c r="N522" s="416">
        <v>2427</v>
      </c>
      <c r="O522" s="448">
        <v>2520</v>
      </c>
      <c r="P522" s="448">
        <v>2462</v>
      </c>
      <c r="Q522" s="416">
        <v>2659</v>
      </c>
      <c r="R522" s="416">
        <v>2807</v>
      </c>
      <c r="S522" s="416">
        <v>2753</v>
      </c>
      <c r="T522" s="416">
        <v>3040</v>
      </c>
      <c r="U522" s="416">
        <v>2976</v>
      </c>
      <c r="V522" s="417">
        <v>3238</v>
      </c>
      <c r="W522" s="561">
        <v>3443</v>
      </c>
      <c r="X522" s="414"/>
      <c r="Y522" s="416"/>
      <c r="Z522" s="416"/>
      <c r="AA522" s="448"/>
      <c r="AB522" s="448"/>
      <c r="AC522" s="416">
        <v>16</v>
      </c>
      <c r="AD522" s="416">
        <v>25</v>
      </c>
      <c r="AE522" s="416"/>
      <c r="AF522" s="416"/>
      <c r="AG522" s="416"/>
      <c r="AH522" s="417"/>
      <c r="AI522" s="561"/>
      <c r="AJ522" s="420">
        <f t="shared" si="469"/>
        <v>2314</v>
      </c>
      <c r="AK522" s="421">
        <f t="shared" si="470"/>
        <v>2581</v>
      </c>
      <c r="AL522" s="421">
        <f t="shared" si="471"/>
        <v>2427</v>
      </c>
      <c r="AM522" s="421">
        <f t="shared" si="472"/>
        <v>2520</v>
      </c>
      <c r="AN522" s="421">
        <f t="shared" si="473"/>
        <v>2462</v>
      </c>
      <c r="AO522" s="421">
        <f t="shared" si="474"/>
        <v>2643</v>
      </c>
      <c r="AP522" s="421">
        <f t="shared" si="475"/>
        <v>2782</v>
      </c>
      <c r="AQ522" s="421">
        <f t="shared" si="476"/>
        <v>2753</v>
      </c>
      <c r="AR522" s="421">
        <f t="shared" si="477"/>
        <v>3040</v>
      </c>
      <c r="AS522" s="421">
        <f t="shared" si="478"/>
        <v>2976</v>
      </c>
      <c r="AT522" s="421">
        <f t="shared" si="479"/>
        <v>3238</v>
      </c>
      <c r="AU522" s="422">
        <f t="shared" si="480"/>
        <v>3443</v>
      </c>
      <c r="AV522" s="423">
        <v>2212</v>
      </c>
      <c r="AW522" s="417">
        <v>2499</v>
      </c>
      <c r="AX522" s="561">
        <v>2706</v>
      </c>
      <c r="AY522" s="414">
        <v>464</v>
      </c>
      <c r="AZ522" s="417">
        <v>443</v>
      </c>
      <c r="BA522" s="561">
        <v>462</v>
      </c>
      <c r="BB522" s="420">
        <f t="shared" si="481"/>
        <v>300</v>
      </c>
      <c r="BC522" s="421">
        <f t="shared" si="482"/>
        <v>296</v>
      </c>
      <c r="BD522" s="422">
        <f t="shared" si="483"/>
        <v>275</v>
      </c>
      <c r="BE522" s="176">
        <v>1335</v>
      </c>
      <c r="BF522" s="417">
        <v>1428</v>
      </c>
      <c r="BG522" s="561">
        <v>1544</v>
      </c>
      <c r="BH522" s="178">
        <v>129</v>
      </c>
      <c r="BI522" s="417">
        <v>162</v>
      </c>
      <c r="BJ522" s="561">
        <v>147</v>
      </c>
      <c r="BK522" s="178">
        <v>657</v>
      </c>
      <c r="BL522" s="417">
        <v>718</v>
      </c>
      <c r="BM522" s="561">
        <v>738</v>
      </c>
      <c r="BN522" s="426">
        <f t="shared" si="493"/>
        <v>341</v>
      </c>
      <c r="BO522" s="427">
        <f t="shared" si="494"/>
        <v>335</v>
      </c>
      <c r="BP522" s="428">
        <f t="shared" si="495"/>
        <v>353</v>
      </c>
      <c r="BQ522" s="178">
        <v>1175</v>
      </c>
      <c r="BR522" s="417">
        <v>1368</v>
      </c>
      <c r="BS522" s="561">
        <v>1379</v>
      </c>
      <c r="BT522" s="208"/>
      <c r="BU522" s="209"/>
      <c r="BV522" s="209"/>
      <c r="BW522" s="417"/>
      <c r="BX522" s="417"/>
      <c r="BY522" s="561"/>
      <c r="BZ522" s="210"/>
      <c r="CA522" s="209"/>
      <c r="CB522" s="209"/>
      <c r="CC522" s="209"/>
      <c r="CD522" s="209"/>
      <c r="CE522" s="209"/>
      <c r="CF522" s="417"/>
      <c r="CG522" s="561"/>
      <c r="CH522" s="210"/>
      <c r="CI522" s="209"/>
      <c r="CJ522" s="209"/>
      <c r="CK522" s="209"/>
      <c r="CL522" s="209"/>
      <c r="CM522" s="209"/>
      <c r="CN522" s="417"/>
      <c r="CO522" s="561"/>
      <c r="CP522" s="420"/>
      <c r="CQ522" s="421"/>
      <c r="CR522" s="421" t="str">
        <f t="shared" si="484"/>
        <v/>
      </c>
      <c r="CS522" s="421" t="str">
        <f t="shared" si="485"/>
        <v/>
      </c>
      <c r="CT522" s="421" t="str">
        <f t="shared" si="486"/>
        <v/>
      </c>
      <c r="CU522" s="421" t="str">
        <f t="shared" si="487"/>
        <v/>
      </c>
      <c r="CV522" s="421" t="str">
        <f t="shared" si="488"/>
        <v/>
      </c>
      <c r="CW522" s="429" t="str">
        <f t="shared" si="489"/>
        <v/>
      </c>
      <c r="CX522" s="449"/>
      <c r="CY522" s="417"/>
      <c r="CZ522" s="561"/>
      <c r="DA522" s="432"/>
      <c r="DB522" s="417"/>
      <c r="DC522" s="561"/>
      <c r="DD522" s="430" t="str">
        <f t="shared" si="490"/>
        <v/>
      </c>
      <c r="DE522" s="431" t="str">
        <f t="shared" si="491"/>
        <v/>
      </c>
      <c r="DF522" s="428" t="str">
        <f t="shared" si="492"/>
        <v/>
      </c>
      <c r="DG522" s="450"/>
      <c r="DH522" s="417"/>
      <c r="DI522" s="561"/>
      <c r="DJ522" s="432"/>
      <c r="DK522" s="417"/>
      <c r="DL522" s="561"/>
      <c r="DM522" s="432"/>
      <c r="DN522" s="417"/>
      <c r="DO522" s="561"/>
      <c r="DP522" s="430" t="str">
        <f t="shared" si="496"/>
        <v/>
      </c>
      <c r="DQ522" s="431" t="str">
        <f t="shared" si="497"/>
        <v/>
      </c>
      <c r="DR522" s="428" t="str">
        <f t="shared" si="498"/>
        <v/>
      </c>
      <c r="DS522" s="432"/>
      <c r="DT522" s="417"/>
      <c r="DU522" s="561"/>
      <c r="DV522" s="403"/>
      <c r="DW522" s="669" t="b">
        <f t="shared" si="453"/>
        <v>1</v>
      </c>
      <c r="DX522" s="663" t="b">
        <f t="shared" si="454"/>
        <v>1</v>
      </c>
      <c r="DY522" s="666" t="b">
        <f t="shared" si="455"/>
        <v>1</v>
      </c>
      <c r="DZ522" s="663" t="b">
        <f t="shared" si="456"/>
        <v>1</v>
      </c>
      <c r="EA522" s="663" t="b">
        <f t="shared" si="457"/>
        <v>1</v>
      </c>
      <c r="EB522" s="666" t="b">
        <f t="shared" si="458"/>
        <v>1</v>
      </c>
      <c r="EC522" s="663" t="b">
        <f t="shared" si="459"/>
        <v>1</v>
      </c>
      <c r="ED522" s="663" t="b">
        <f t="shared" si="499"/>
        <v>1</v>
      </c>
      <c r="EE522" s="666" t="b">
        <f t="shared" si="460"/>
        <v>1</v>
      </c>
      <c r="EF522" s="665" t="b">
        <f t="shared" si="461"/>
        <v>0</v>
      </c>
      <c r="EG522" s="663" t="b">
        <f t="shared" si="462"/>
        <v>0</v>
      </c>
      <c r="EH522" s="666" t="b">
        <f t="shared" si="463"/>
        <v>1</v>
      </c>
      <c r="EI522" s="663" t="b">
        <f t="shared" si="464"/>
        <v>0</v>
      </c>
      <c r="EJ522" s="663" t="b">
        <f t="shared" si="465"/>
        <v>0</v>
      </c>
      <c r="EK522" s="666" t="b">
        <f t="shared" si="466"/>
        <v>1</v>
      </c>
      <c r="EL522" s="663" t="b">
        <f t="shared" si="467"/>
        <v>0</v>
      </c>
      <c r="EM522" s="663" t="b">
        <f t="shared" si="500"/>
        <v>0</v>
      </c>
      <c r="EN522" s="666" t="b">
        <f t="shared" si="468"/>
        <v>1</v>
      </c>
      <c r="EO522" s="403"/>
    </row>
    <row r="523" spans="1:145">
      <c r="A523" s="528" t="s">
        <v>430</v>
      </c>
      <c r="B523" s="534" t="s">
        <v>260</v>
      </c>
      <c r="C523" s="528">
        <v>225414</v>
      </c>
      <c r="D523" s="528">
        <v>3</v>
      </c>
      <c r="E523" s="414"/>
      <c r="F523" s="416"/>
      <c r="G523" s="416">
        <v>3</v>
      </c>
      <c r="H523" s="416"/>
      <c r="I523" s="417"/>
      <c r="J523" s="417"/>
      <c r="K523" s="561">
        <v>25</v>
      </c>
      <c r="L523" s="414"/>
      <c r="M523" s="416"/>
      <c r="N523" s="416"/>
      <c r="O523" s="448"/>
      <c r="P523" s="448"/>
      <c r="Q523" s="416"/>
      <c r="R523" s="416"/>
      <c r="S523" s="513">
        <v>2</v>
      </c>
      <c r="T523" s="416"/>
      <c r="U523" s="416"/>
      <c r="V523" s="417"/>
      <c r="W523" s="561">
        <v>9</v>
      </c>
      <c r="X523" s="414"/>
      <c r="Y523" s="416"/>
      <c r="Z523" s="416"/>
      <c r="AA523" s="448"/>
      <c r="AB523" s="448"/>
      <c r="AC523" s="416"/>
      <c r="AD523" s="416"/>
      <c r="AE523" s="416"/>
      <c r="AF523" s="416"/>
      <c r="AG523" s="416"/>
      <c r="AH523" s="417"/>
      <c r="AI523" s="561"/>
      <c r="AJ523" s="420" t="str">
        <f t="shared" si="469"/>
        <v xml:space="preserve"> </v>
      </c>
      <c r="AK523" s="421" t="str">
        <f t="shared" si="470"/>
        <v xml:space="preserve"> </v>
      </c>
      <c r="AL523" s="421" t="str">
        <f t="shared" si="471"/>
        <v xml:space="preserve"> </v>
      </c>
      <c r="AM523" s="421" t="str">
        <f t="shared" si="472"/>
        <v xml:space="preserve"> </v>
      </c>
      <c r="AN523" s="421" t="str">
        <f t="shared" si="473"/>
        <v xml:space="preserve"> </v>
      </c>
      <c r="AO523" s="421" t="str">
        <f t="shared" si="474"/>
        <v xml:space="preserve"> </v>
      </c>
      <c r="AP523" s="421" t="str">
        <f t="shared" si="475"/>
        <v xml:space="preserve"> </v>
      </c>
      <c r="AQ523" s="421">
        <f t="shared" si="476"/>
        <v>2</v>
      </c>
      <c r="AR523" s="421" t="str">
        <f t="shared" si="477"/>
        <v xml:space="preserve"> </v>
      </c>
      <c r="AS523" s="421" t="str">
        <f t="shared" si="478"/>
        <v xml:space="preserve"> </v>
      </c>
      <c r="AT523" s="421" t="str">
        <f t="shared" si="479"/>
        <v xml:space="preserve"> </v>
      </c>
      <c r="AU523" s="422">
        <f t="shared" si="480"/>
        <v>9</v>
      </c>
      <c r="AV523" s="423"/>
      <c r="AW523" s="417"/>
      <c r="AX523" s="561">
        <v>7</v>
      </c>
      <c r="AY523" s="414"/>
      <c r="AZ523" s="417"/>
      <c r="BA523" s="561">
        <v>0</v>
      </c>
      <c r="BB523" s="420" t="str">
        <f t="shared" si="481"/>
        <v xml:space="preserve"> </v>
      </c>
      <c r="BC523" s="421" t="str">
        <f t="shared" si="482"/>
        <v xml:space="preserve"> </v>
      </c>
      <c r="BD523" s="422">
        <f t="shared" si="483"/>
        <v>2</v>
      </c>
      <c r="BE523" s="176"/>
      <c r="BF523" s="417"/>
      <c r="BG523" s="561"/>
      <c r="BH523" s="178"/>
      <c r="BI523" s="417"/>
      <c r="BJ523" s="561"/>
      <c r="BK523" s="178"/>
      <c r="BL523" s="417"/>
      <c r="BM523" s="561"/>
      <c r="BN523" s="426" t="str">
        <f t="shared" si="493"/>
        <v/>
      </c>
      <c r="BO523" s="427" t="str">
        <f t="shared" si="494"/>
        <v/>
      </c>
      <c r="BP523" s="428" t="str">
        <f t="shared" si="495"/>
        <v/>
      </c>
      <c r="BQ523" s="178"/>
      <c r="BR523" s="417"/>
      <c r="BS523" s="561"/>
      <c r="BT523" s="208"/>
      <c r="BU523" s="209"/>
      <c r="BV523" s="209"/>
      <c r="BW523" s="417"/>
      <c r="BX523" s="417"/>
      <c r="BY523" s="561"/>
      <c r="BZ523" s="210"/>
      <c r="CA523" s="209"/>
      <c r="CB523" s="209"/>
      <c r="CC523" s="209"/>
      <c r="CD523" s="209"/>
      <c r="CE523" s="209"/>
      <c r="CF523" s="417"/>
      <c r="CG523" s="561"/>
      <c r="CH523" s="210"/>
      <c r="CI523" s="209"/>
      <c r="CJ523" s="209"/>
      <c r="CK523" s="209"/>
      <c r="CL523" s="209"/>
      <c r="CM523" s="209"/>
      <c r="CN523" s="417"/>
      <c r="CO523" s="561"/>
      <c r="CP523" s="420"/>
      <c r="CQ523" s="421"/>
      <c r="CR523" s="421" t="str">
        <f t="shared" si="484"/>
        <v/>
      </c>
      <c r="CS523" s="421" t="str">
        <f t="shared" si="485"/>
        <v/>
      </c>
      <c r="CT523" s="421" t="str">
        <f t="shared" si="486"/>
        <v/>
      </c>
      <c r="CU523" s="421" t="str">
        <f t="shared" si="487"/>
        <v/>
      </c>
      <c r="CV523" s="421" t="str">
        <f t="shared" si="488"/>
        <v/>
      </c>
      <c r="CW523" s="429" t="str">
        <f t="shared" si="489"/>
        <v/>
      </c>
      <c r="CX523" s="449"/>
      <c r="CY523" s="417"/>
      <c r="CZ523" s="561"/>
      <c r="DA523" s="432"/>
      <c r="DB523" s="417"/>
      <c r="DC523" s="561"/>
      <c r="DD523" s="430" t="str">
        <f t="shared" si="490"/>
        <v/>
      </c>
      <c r="DE523" s="431" t="str">
        <f t="shared" si="491"/>
        <v/>
      </c>
      <c r="DF523" s="428" t="str">
        <f t="shared" si="492"/>
        <v/>
      </c>
      <c r="DG523" s="450"/>
      <c r="DH523" s="417"/>
      <c r="DI523" s="561"/>
      <c r="DJ523" s="432"/>
      <c r="DK523" s="417"/>
      <c r="DL523" s="561"/>
      <c r="DM523" s="432"/>
      <c r="DN523" s="417"/>
      <c r="DO523" s="561"/>
      <c r="DP523" s="430" t="str">
        <f t="shared" si="496"/>
        <v/>
      </c>
      <c r="DQ523" s="431" t="str">
        <f t="shared" si="497"/>
        <v/>
      </c>
      <c r="DR523" s="428" t="str">
        <f t="shared" si="498"/>
        <v/>
      </c>
      <c r="DS523" s="432"/>
      <c r="DT523" s="417"/>
      <c r="DU523" s="561"/>
      <c r="DV523" s="403"/>
      <c r="DW523" s="669" t="b">
        <f t="shared" si="453"/>
        <v>1</v>
      </c>
      <c r="DX523" s="663" t="b">
        <f t="shared" si="454"/>
        <v>1</v>
      </c>
      <c r="DY523" s="666" t="b">
        <f t="shared" si="455"/>
        <v>1</v>
      </c>
      <c r="DZ523" s="663" t="b">
        <f t="shared" si="456"/>
        <v>0</v>
      </c>
      <c r="EA523" s="663" t="b">
        <f t="shared" si="457"/>
        <v>0</v>
      </c>
      <c r="EB523" s="666" t="b">
        <f t="shared" si="458"/>
        <v>1</v>
      </c>
      <c r="EC523" s="663" t="b">
        <f t="shared" si="459"/>
        <v>0</v>
      </c>
      <c r="ED523" s="663" t="b">
        <f t="shared" si="499"/>
        <v>0</v>
      </c>
      <c r="EE523" s="666" t="b">
        <f t="shared" si="460"/>
        <v>1</v>
      </c>
      <c r="EF523" s="665" t="b">
        <f t="shared" si="461"/>
        <v>0</v>
      </c>
      <c r="EG523" s="663" t="b">
        <f t="shared" si="462"/>
        <v>0</v>
      </c>
      <c r="EH523" s="666" t="b">
        <f t="shared" si="463"/>
        <v>1</v>
      </c>
      <c r="EI523" s="663" t="b">
        <f t="shared" si="464"/>
        <v>0</v>
      </c>
      <c r="EJ523" s="663" t="b">
        <f t="shared" si="465"/>
        <v>0</v>
      </c>
      <c r="EK523" s="666" t="b">
        <f t="shared" si="466"/>
        <v>1</v>
      </c>
      <c r="EL523" s="663" t="b">
        <f t="shared" si="467"/>
        <v>0</v>
      </c>
      <c r="EM523" s="663" t="b">
        <f t="shared" si="500"/>
        <v>0</v>
      </c>
      <c r="EN523" s="666" t="b">
        <f t="shared" si="468"/>
        <v>1</v>
      </c>
      <c r="EO523" s="403"/>
    </row>
    <row r="524" spans="1:145">
      <c r="A524" s="528" t="s">
        <v>430</v>
      </c>
      <c r="B524" s="535" t="s">
        <v>262</v>
      </c>
      <c r="C524" s="536">
        <v>229027</v>
      </c>
      <c r="D524" s="467">
        <v>2</v>
      </c>
      <c r="E524" s="414">
        <v>3141</v>
      </c>
      <c r="F524" s="416">
        <v>4270</v>
      </c>
      <c r="G524" s="416">
        <v>4421</v>
      </c>
      <c r="H524" s="416">
        <v>4482</v>
      </c>
      <c r="I524" s="417">
        <v>4783</v>
      </c>
      <c r="J524" s="417">
        <v>4928</v>
      </c>
      <c r="K524" s="561">
        <v>4842</v>
      </c>
      <c r="L524" s="414">
        <v>1751</v>
      </c>
      <c r="M524" s="416">
        <v>1896</v>
      </c>
      <c r="N524" s="416">
        <v>1670</v>
      </c>
      <c r="O524" s="448">
        <v>1729</v>
      </c>
      <c r="P524" s="448">
        <v>1911</v>
      </c>
      <c r="Q524" s="416">
        <v>3002</v>
      </c>
      <c r="R524" s="416">
        <v>4132</v>
      </c>
      <c r="S524" s="416">
        <v>4246</v>
      </c>
      <c r="T524" s="416">
        <v>3455</v>
      </c>
      <c r="U524" s="416">
        <v>3600</v>
      </c>
      <c r="V524" s="417">
        <v>4809</v>
      </c>
      <c r="W524" s="561">
        <v>4762</v>
      </c>
      <c r="X524" s="414"/>
      <c r="Y524" s="416"/>
      <c r="Z524" s="416"/>
      <c r="AA524" s="448"/>
      <c r="AB524" s="448"/>
      <c r="AC524" s="416">
        <v>25</v>
      </c>
      <c r="AD524" s="416">
        <v>40</v>
      </c>
      <c r="AE524" s="416"/>
      <c r="AF524" s="416"/>
      <c r="AG524" s="416"/>
      <c r="AH524" s="417"/>
      <c r="AI524" s="561"/>
      <c r="AJ524" s="420">
        <f t="shared" si="469"/>
        <v>1751</v>
      </c>
      <c r="AK524" s="421">
        <f t="shared" si="470"/>
        <v>1896</v>
      </c>
      <c r="AL524" s="421">
        <f t="shared" si="471"/>
        <v>1670</v>
      </c>
      <c r="AM524" s="421">
        <f t="shared" si="472"/>
        <v>1729</v>
      </c>
      <c r="AN524" s="421">
        <f t="shared" si="473"/>
        <v>1911</v>
      </c>
      <c r="AO524" s="421">
        <f t="shared" si="474"/>
        <v>2977</v>
      </c>
      <c r="AP524" s="421">
        <f t="shared" si="475"/>
        <v>4092</v>
      </c>
      <c r="AQ524" s="421">
        <f t="shared" si="476"/>
        <v>4246</v>
      </c>
      <c r="AR524" s="421">
        <f t="shared" si="477"/>
        <v>3455</v>
      </c>
      <c r="AS524" s="421">
        <f t="shared" si="478"/>
        <v>3600</v>
      </c>
      <c r="AT524" s="421">
        <f t="shared" si="479"/>
        <v>4809</v>
      </c>
      <c r="AU524" s="422">
        <f t="shared" si="480"/>
        <v>4762</v>
      </c>
      <c r="AV524" s="423">
        <v>2374</v>
      </c>
      <c r="AW524" s="417">
        <v>2805</v>
      </c>
      <c r="AX524" s="561">
        <v>2667</v>
      </c>
      <c r="AY524" s="414">
        <v>713</v>
      </c>
      <c r="AZ524" s="417">
        <v>1354</v>
      </c>
      <c r="BA524" s="561">
        <v>1507</v>
      </c>
      <c r="BB524" s="420">
        <f t="shared" si="481"/>
        <v>513</v>
      </c>
      <c r="BC524" s="421">
        <f t="shared" si="482"/>
        <v>650</v>
      </c>
      <c r="BD524" s="422">
        <f t="shared" si="483"/>
        <v>588</v>
      </c>
      <c r="BE524" s="176">
        <v>557</v>
      </c>
      <c r="BF524" s="417">
        <v>852</v>
      </c>
      <c r="BG524" s="561">
        <v>1035</v>
      </c>
      <c r="BH524" s="178">
        <v>150</v>
      </c>
      <c r="BI524" s="417">
        <v>206</v>
      </c>
      <c r="BJ524" s="561">
        <v>288</v>
      </c>
      <c r="BK524" s="178">
        <v>853</v>
      </c>
      <c r="BL524" s="417">
        <v>1410</v>
      </c>
      <c r="BM524" s="561">
        <v>2166</v>
      </c>
      <c r="BN524" s="426">
        <f t="shared" si="493"/>
        <v>351</v>
      </c>
      <c r="BO524" s="427">
        <f t="shared" si="494"/>
        <v>509</v>
      </c>
      <c r="BP524" s="428">
        <f t="shared" si="495"/>
        <v>603</v>
      </c>
      <c r="BQ524" s="178">
        <v>640</v>
      </c>
      <c r="BR524" s="417">
        <v>685</v>
      </c>
      <c r="BS524" s="561">
        <v>633</v>
      </c>
      <c r="BT524" s="208"/>
      <c r="BU524" s="209"/>
      <c r="BV524" s="209"/>
      <c r="BW524" s="417"/>
      <c r="BX524" s="417"/>
      <c r="BY524" s="561"/>
      <c r="BZ524" s="210"/>
      <c r="CA524" s="209"/>
      <c r="CB524" s="209"/>
      <c r="CC524" s="209"/>
      <c r="CD524" s="209"/>
      <c r="CE524" s="209"/>
      <c r="CF524" s="417"/>
      <c r="CG524" s="561"/>
      <c r="CH524" s="210"/>
      <c r="CI524" s="209"/>
      <c r="CJ524" s="209"/>
      <c r="CK524" s="209"/>
      <c r="CL524" s="209"/>
      <c r="CM524" s="209"/>
      <c r="CN524" s="417"/>
      <c r="CO524" s="561"/>
      <c r="CP524" s="420"/>
      <c r="CQ524" s="421"/>
      <c r="CR524" s="421" t="str">
        <f t="shared" si="484"/>
        <v/>
      </c>
      <c r="CS524" s="421" t="str">
        <f t="shared" si="485"/>
        <v/>
      </c>
      <c r="CT524" s="421" t="str">
        <f t="shared" si="486"/>
        <v/>
      </c>
      <c r="CU524" s="421" t="str">
        <f t="shared" si="487"/>
        <v/>
      </c>
      <c r="CV524" s="421" t="str">
        <f t="shared" si="488"/>
        <v/>
      </c>
      <c r="CW524" s="429" t="str">
        <f t="shared" si="489"/>
        <v/>
      </c>
      <c r="CX524" s="449"/>
      <c r="CY524" s="417"/>
      <c r="CZ524" s="561"/>
      <c r="DA524" s="432"/>
      <c r="DB524" s="417"/>
      <c r="DC524" s="561"/>
      <c r="DD524" s="430" t="str">
        <f t="shared" si="490"/>
        <v/>
      </c>
      <c r="DE524" s="431" t="str">
        <f t="shared" si="491"/>
        <v/>
      </c>
      <c r="DF524" s="428" t="str">
        <f t="shared" si="492"/>
        <v/>
      </c>
      <c r="DG524" s="450"/>
      <c r="DH524" s="417"/>
      <c r="DI524" s="561"/>
      <c r="DJ524" s="432"/>
      <c r="DK524" s="417"/>
      <c r="DL524" s="561"/>
      <c r="DM524" s="432"/>
      <c r="DN524" s="417"/>
      <c r="DO524" s="561"/>
      <c r="DP524" s="430" t="str">
        <f t="shared" si="496"/>
        <v/>
      </c>
      <c r="DQ524" s="431" t="str">
        <f t="shared" si="497"/>
        <v/>
      </c>
      <c r="DR524" s="428" t="str">
        <f t="shared" si="498"/>
        <v/>
      </c>
      <c r="DS524" s="432"/>
      <c r="DT524" s="417"/>
      <c r="DU524" s="561"/>
      <c r="DV524" s="403"/>
      <c r="DW524" s="669" t="b">
        <f t="shared" si="453"/>
        <v>1</v>
      </c>
      <c r="DX524" s="663" t="b">
        <f t="shared" si="454"/>
        <v>1</v>
      </c>
      <c r="DY524" s="666" t="b">
        <f t="shared" si="455"/>
        <v>1</v>
      </c>
      <c r="DZ524" s="663" t="b">
        <f t="shared" si="456"/>
        <v>1</v>
      </c>
      <c r="EA524" s="663" t="b">
        <f t="shared" si="457"/>
        <v>1</v>
      </c>
      <c r="EB524" s="666" t="b">
        <f t="shared" si="458"/>
        <v>1</v>
      </c>
      <c r="EC524" s="663" t="b">
        <f t="shared" si="459"/>
        <v>1</v>
      </c>
      <c r="ED524" s="663" t="b">
        <f t="shared" si="499"/>
        <v>1</v>
      </c>
      <c r="EE524" s="666" t="b">
        <f t="shared" si="460"/>
        <v>1</v>
      </c>
      <c r="EF524" s="665" t="b">
        <f t="shared" si="461"/>
        <v>0</v>
      </c>
      <c r="EG524" s="663" t="b">
        <f t="shared" si="462"/>
        <v>0</v>
      </c>
      <c r="EH524" s="666" t="b">
        <f t="shared" si="463"/>
        <v>1</v>
      </c>
      <c r="EI524" s="663" t="b">
        <f t="shared" si="464"/>
        <v>0</v>
      </c>
      <c r="EJ524" s="663" t="b">
        <f t="shared" si="465"/>
        <v>0</v>
      </c>
      <c r="EK524" s="666" t="b">
        <f t="shared" si="466"/>
        <v>1</v>
      </c>
      <c r="EL524" s="663" t="b">
        <f t="shared" si="467"/>
        <v>0</v>
      </c>
      <c r="EM524" s="663" t="b">
        <f t="shared" si="500"/>
        <v>0</v>
      </c>
      <c r="EN524" s="666" t="b">
        <f t="shared" si="468"/>
        <v>1</v>
      </c>
      <c r="EO524" s="403"/>
    </row>
    <row r="525" spans="1:145">
      <c r="A525" s="528" t="s">
        <v>430</v>
      </c>
      <c r="B525" s="534" t="s">
        <v>263</v>
      </c>
      <c r="C525" s="528">
        <v>228802</v>
      </c>
      <c r="D525" s="528">
        <v>3</v>
      </c>
      <c r="E525" s="414">
        <v>319</v>
      </c>
      <c r="F525" s="416">
        <v>437</v>
      </c>
      <c r="G525" s="416">
        <v>521</v>
      </c>
      <c r="H525" s="416">
        <v>583</v>
      </c>
      <c r="I525" s="417">
        <v>636</v>
      </c>
      <c r="J525" s="417">
        <v>626</v>
      </c>
      <c r="K525" s="561">
        <v>587</v>
      </c>
      <c r="L525" s="414"/>
      <c r="M525" s="416">
        <v>99</v>
      </c>
      <c r="N525" s="416">
        <v>191</v>
      </c>
      <c r="O525" s="448">
        <v>175</v>
      </c>
      <c r="P525" s="448">
        <v>243</v>
      </c>
      <c r="Q525" s="416">
        <v>293</v>
      </c>
      <c r="R525" s="416">
        <v>425</v>
      </c>
      <c r="S525" s="416">
        <v>508</v>
      </c>
      <c r="T525" s="416">
        <v>576</v>
      </c>
      <c r="U525" s="416">
        <v>585</v>
      </c>
      <c r="V525" s="417">
        <v>612</v>
      </c>
      <c r="W525" s="561">
        <v>584</v>
      </c>
      <c r="X525" s="414"/>
      <c r="Y525" s="416"/>
      <c r="Z525" s="416"/>
      <c r="AA525" s="448"/>
      <c r="AB525" s="448"/>
      <c r="AC525" s="416">
        <v>1</v>
      </c>
      <c r="AD525" s="416">
        <v>6</v>
      </c>
      <c r="AE525" s="416"/>
      <c r="AF525" s="416"/>
      <c r="AG525" s="416"/>
      <c r="AH525" s="417"/>
      <c r="AI525" s="561"/>
      <c r="AJ525" s="420" t="str">
        <f t="shared" si="469"/>
        <v xml:space="preserve"> </v>
      </c>
      <c r="AK525" s="421">
        <f t="shared" si="470"/>
        <v>99</v>
      </c>
      <c r="AL525" s="421">
        <f t="shared" si="471"/>
        <v>191</v>
      </c>
      <c r="AM525" s="421">
        <f t="shared" si="472"/>
        <v>175</v>
      </c>
      <c r="AN525" s="421">
        <f t="shared" si="473"/>
        <v>243</v>
      </c>
      <c r="AO525" s="421">
        <f t="shared" si="474"/>
        <v>292</v>
      </c>
      <c r="AP525" s="421">
        <f t="shared" si="475"/>
        <v>419</v>
      </c>
      <c r="AQ525" s="421">
        <f t="shared" si="476"/>
        <v>508</v>
      </c>
      <c r="AR525" s="421">
        <f t="shared" si="477"/>
        <v>576</v>
      </c>
      <c r="AS525" s="421">
        <f t="shared" si="478"/>
        <v>585</v>
      </c>
      <c r="AT525" s="421">
        <f t="shared" si="479"/>
        <v>612</v>
      </c>
      <c r="AU525" s="422">
        <f t="shared" si="480"/>
        <v>584</v>
      </c>
      <c r="AV525" s="423">
        <v>395</v>
      </c>
      <c r="AW525" s="417">
        <v>400</v>
      </c>
      <c r="AX525" s="561">
        <v>375</v>
      </c>
      <c r="AY525" s="414">
        <v>119</v>
      </c>
      <c r="AZ525" s="417">
        <v>133</v>
      </c>
      <c r="BA525" s="561">
        <v>129</v>
      </c>
      <c r="BB525" s="420">
        <f t="shared" si="481"/>
        <v>71</v>
      </c>
      <c r="BC525" s="421">
        <f t="shared" si="482"/>
        <v>79</v>
      </c>
      <c r="BD525" s="422">
        <f t="shared" si="483"/>
        <v>80</v>
      </c>
      <c r="BE525" s="176">
        <v>91</v>
      </c>
      <c r="BF525" s="417">
        <v>92</v>
      </c>
      <c r="BG525" s="561">
        <v>148</v>
      </c>
      <c r="BH525" s="178">
        <v>17</v>
      </c>
      <c r="BI525" s="417">
        <v>7</v>
      </c>
      <c r="BJ525" s="561">
        <v>15</v>
      </c>
      <c r="BK525" s="178">
        <v>98</v>
      </c>
      <c r="BL525" s="417">
        <v>145</v>
      </c>
      <c r="BM525" s="561">
        <v>193</v>
      </c>
      <c r="BN525" s="426">
        <f t="shared" si="493"/>
        <v>37</v>
      </c>
      <c r="BO525" s="427">
        <f t="shared" si="494"/>
        <v>48</v>
      </c>
      <c r="BP525" s="428">
        <f t="shared" si="495"/>
        <v>63</v>
      </c>
      <c r="BQ525" s="178"/>
      <c r="BR525" s="417">
        <v>45</v>
      </c>
      <c r="BS525" s="561">
        <v>124</v>
      </c>
      <c r="BT525" s="208"/>
      <c r="BU525" s="209"/>
      <c r="BV525" s="209"/>
      <c r="BW525" s="417"/>
      <c r="BX525" s="417"/>
      <c r="BY525" s="561"/>
      <c r="BZ525" s="210"/>
      <c r="CA525" s="209"/>
      <c r="CB525" s="209"/>
      <c r="CC525" s="209"/>
      <c r="CD525" s="209"/>
      <c r="CE525" s="209"/>
      <c r="CF525" s="417"/>
      <c r="CG525" s="561"/>
      <c r="CH525" s="210"/>
      <c r="CI525" s="209"/>
      <c r="CJ525" s="209"/>
      <c r="CK525" s="209"/>
      <c r="CL525" s="209"/>
      <c r="CM525" s="209"/>
      <c r="CN525" s="417"/>
      <c r="CO525" s="561"/>
      <c r="CP525" s="420"/>
      <c r="CQ525" s="421"/>
      <c r="CR525" s="421" t="str">
        <f t="shared" si="484"/>
        <v/>
      </c>
      <c r="CS525" s="421" t="str">
        <f t="shared" si="485"/>
        <v/>
      </c>
      <c r="CT525" s="421" t="str">
        <f t="shared" si="486"/>
        <v/>
      </c>
      <c r="CU525" s="421" t="str">
        <f t="shared" si="487"/>
        <v/>
      </c>
      <c r="CV525" s="421" t="str">
        <f t="shared" si="488"/>
        <v/>
      </c>
      <c r="CW525" s="429" t="str">
        <f t="shared" si="489"/>
        <v/>
      </c>
      <c r="CX525" s="449"/>
      <c r="CY525" s="417"/>
      <c r="CZ525" s="561"/>
      <c r="DA525" s="432"/>
      <c r="DB525" s="417"/>
      <c r="DC525" s="561"/>
      <c r="DD525" s="430" t="str">
        <f t="shared" si="490"/>
        <v/>
      </c>
      <c r="DE525" s="431" t="str">
        <f t="shared" si="491"/>
        <v/>
      </c>
      <c r="DF525" s="428" t="str">
        <f t="shared" si="492"/>
        <v/>
      </c>
      <c r="DG525" s="450"/>
      <c r="DH525" s="417"/>
      <c r="DI525" s="561"/>
      <c r="DJ525" s="432"/>
      <c r="DK525" s="417"/>
      <c r="DL525" s="561"/>
      <c r="DM525" s="432"/>
      <c r="DN525" s="417"/>
      <c r="DO525" s="561"/>
      <c r="DP525" s="430" t="str">
        <f t="shared" si="496"/>
        <v/>
      </c>
      <c r="DQ525" s="431" t="str">
        <f t="shared" si="497"/>
        <v/>
      </c>
      <c r="DR525" s="428" t="str">
        <f t="shared" si="498"/>
        <v/>
      </c>
      <c r="DS525" s="432"/>
      <c r="DT525" s="417"/>
      <c r="DU525" s="561"/>
      <c r="DV525" s="403"/>
      <c r="DW525" s="669" t="b">
        <f t="shared" si="453"/>
        <v>1</v>
      </c>
      <c r="DX525" s="663" t="b">
        <f t="shared" si="454"/>
        <v>1</v>
      </c>
      <c r="DY525" s="666" t="b">
        <f t="shared" si="455"/>
        <v>1</v>
      </c>
      <c r="DZ525" s="663" t="b">
        <f t="shared" si="456"/>
        <v>1</v>
      </c>
      <c r="EA525" s="663" t="b">
        <f t="shared" si="457"/>
        <v>1</v>
      </c>
      <c r="EB525" s="666" t="b">
        <f t="shared" si="458"/>
        <v>1</v>
      </c>
      <c r="EC525" s="663" t="b">
        <f t="shared" si="459"/>
        <v>1</v>
      </c>
      <c r="ED525" s="663" t="b">
        <f t="shared" si="499"/>
        <v>1</v>
      </c>
      <c r="EE525" s="666" t="b">
        <f t="shared" si="460"/>
        <v>1</v>
      </c>
      <c r="EF525" s="665" t="b">
        <f t="shared" si="461"/>
        <v>0</v>
      </c>
      <c r="EG525" s="663" t="b">
        <f t="shared" si="462"/>
        <v>0</v>
      </c>
      <c r="EH525" s="666" t="b">
        <f t="shared" si="463"/>
        <v>1</v>
      </c>
      <c r="EI525" s="663" t="b">
        <f t="shared" si="464"/>
        <v>0</v>
      </c>
      <c r="EJ525" s="663" t="b">
        <f t="shared" si="465"/>
        <v>0</v>
      </c>
      <c r="EK525" s="666" t="b">
        <f t="shared" si="466"/>
        <v>1</v>
      </c>
      <c r="EL525" s="663" t="b">
        <f t="shared" si="467"/>
        <v>0</v>
      </c>
      <c r="EM525" s="663" t="b">
        <f t="shared" si="500"/>
        <v>0</v>
      </c>
      <c r="EN525" s="666" t="b">
        <f t="shared" si="468"/>
        <v>1</v>
      </c>
      <c r="EO525" s="403"/>
    </row>
    <row r="526" spans="1:145">
      <c r="A526" s="528" t="s">
        <v>430</v>
      </c>
      <c r="B526" s="534" t="s">
        <v>264</v>
      </c>
      <c r="C526" s="528">
        <v>227368</v>
      </c>
      <c r="D526" s="528">
        <v>3</v>
      </c>
      <c r="E526" s="414">
        <v>2262</v>
      </c>
      <c r="F526" s="416">
        <v>2675</v>
      </c>
      <c r="G526" s="416">
        <v>2823</v>
      </c>
      <c r="H526" s="416">
        <v>2425</v>
      </c>
      <c r="I526" s="417">
        <v>2803</v>
      </c>
      <c r="J526" s="417">
        <v>2623</v>
      </c>
      <c r="K526" s="561">
        <v>2659</v>
      </c>
      <c r="L526" s="414">
        <v>1715</v>
      </c>
      <c r="M526" s="416">
        <v>1686</v>
      </c>
      <c r="N526" s="416">
        <v>1692</v>
      </c>
      <c r="O526" s="448">
        <v>1771</v>
      </c>
      <c r="P526" s="448">
        <v>1945</v>
      </c>
      <c r="Q526" s="416">
        <v>2082</v>
      </c>
      <c r="R526" s="416">
        <v>2485</v>
      </c>
      <c r="S526" s="416">
        <v>2620</v>
      </c>
      <c r="T526" s="416">
        <v>2279</v>
      </c>
      <c r="U526" s="416">
        <v>2691</v>
      </c>
      <c r="V526" s="417">
        <v>2524</v>
      </c>
      <c r="W526" s="561">
        <v>2520</v>
      </c>
      <c r="X526" s="414"/>
      <c r="Y526" s="416"/>
      <c r="Z526" s="416"/>
      <c r="AA526" s="448"/>
      <c r="AB526" s="448"/>
      <c r="AC526" s="416">
        <v>11</v>
      </c>
      <c r="AD526" s="416">
        <v>19</v>
      </c>
      <c r="AE526" s="416"/>
      <c r="AF526" s="416"/>
      <c r="AG526" s="416"/>
      <c r="AH526" s="417"/>
      <c r="AI526" s="561"/>
      <c r="AJ526" s="420">
        <f t="shared" si="469"/>
        <v>1715</v>
      </c>
      <c r="AK526" s="421">
        <f t="shared" si="470"/>
        <v>1686</v>
      </c>
      <c r="AL526" s="421">
        <f t="shared" si="471"/>
        <v>1692</v>
      </c>
      <c r="AM526" s="421">
        <f t="shared" si="472"/>
        <v>1771</v>
      </c>
      <c r="AN526" s="421">
        <f t="shared" si="473"/>
        <v>1945</v>
      </c>
      <c r="AO526" s="421">
        <f t="shared" si="474"/>
        <v>2071</v>
      </c>
      <c r="AP526" s="421">
        <f t="shared" si="475"/>
        <v>2466</v>
      </c>
      <c r="AQ526" s="421">
        <f t="shared" si="476"/>
        <v>2620</v>
      </c>
      <c r="AR526" s="421">
        <f t="shared" si="477"/>
        <v>2279</v>
      </c>
      <c r="AS526" s="421">
        <f t="shared" si="478"/>
        <v>2691</v>
      </c>
      <c r="AT526" s="421">
        <f t="shared" si="479"/>
        <v>2524</v>
      </c>
      <c r="AU526" s="422">
        <f t="shared" si="480"/>
        <v>2520</v>
      </c>
      <c r="AV526" s="423">
        <v>1816</v>
      </c>
      <c r="AW526" s="417">
        <v>1789</v>
      </c>
      <c r="AX526" s="561">
        <v>1873</v>
      </c>
      <c r="AY526" s="414">
        <v>335</v>
      </c>
      <c r="AZ526" s="417">
        <v>290</v>
      </c>
      <c r="BA526" s="561">
        <v>260</v>
      </c>
      <c r="BB526" s="420">
        <f t="shared" si="481"/>
        <v>540</v>
      </c>
      <c r="BC526" s="421">
        <f t="shared" si="482"/>
        <v>445</v>
      </c>
      <c r="BD526" s="422">
        <f t="shared" si="483"/>
        <v>387</v>
      </c>
      <c r="BE526" s="176">
        <v>627</v>
      </c>
      <c r="BF526" s="417">
        <v>743</v>
      </c>
      <c r="BG526" s="561">
        <v>867</v>
      </c>
      <c r="BH526" s="178">
        <v>231</v>
      </c>
      <c r="BI526" s="417">
        <v>227</v>
      </c>
      <c r="BJ526" s="561">
        <v>256</v>
      </c>
      <c r="BK526" s="178">
        <v>639</v>
      </c>
      <c r="BL526" s="417">
        <v>675</v>
      </c>
      <c r="BM526" s="561">
        <v>795</v>
      </c>
      <c r="BN526" s="426">
        <f t="shared" si="493"/>
        <v>448</v>
      </c>
      <c r="BO526" s="427">
        <f t="shared" si="494"/>
        <v>426</v>
      </c>
      <c r="BP526" s="428">
        <f t="shared" si="495"/>
        <v>548</v>
      </c>
      <c r="BQ526" s="178">
        <v>639</v>
      </c>
      <c r="BR526" s="417">
        <v>638</v>
      </c>
      <c r="BS526" s="561">
        <v>684</v>
      </c>
      <c r="BT526" s="208"/>
      <c r="BU526" s="209"/>
      <c r="BV526" s="209"/>
      <c r="BW526" s="417"/>
      <c r="BX526" s="417"/>
      <c r="BY526" s="561"/>
      <c r="BZ526" s="210"/>
      <c r="CA526" s="209"/>
      <c r="CB526" s="209"/>
      <c r="CC526" s="209"/>
      <c r="CD526" s="209"/>
      <c r="CE526" s="209"/>
      <c r="CF526" s="417"/>
      <c r="CG526" s="561"/>
      <c r="CH526" s="210"/>
      <c r="CI526" s="209"/>
      <c r="CJ526" s="209"/>
      <c r="CK526" s="209"/>
      <c r="CL526" s="209"/>
      <c r="CM526" s="209"/>
      <c r="CN526" s="417"/>
      <c r="CO526" s="561"/>
      <c r="CP526" s="420"/>
      <c r="CQ526" s="421"/>
      <c r="CR526" s="421" t="str">
        <f t="shared" si="484"/>
        <v/>
      </c>
      <c r="CS526" s="421" t="str">
        <f t="shared" si="485"/>
        <v/>
      </c>
      <c r="CT526" s="421" t="str">
        <f t="shared" si="486"/>
        <v/>
      </c>
      <c r="CU526" s="421" t="str">
        <f t="shared" si="487"/>
        <v/>
      </c>
      <c r="CV526" s="421" t="str">
        <f t="shared" si="488"/>
        <v/>
      </c>
      <c r="CW526" s="429" t="str">
        <f t="shared" si="489"/>
        <v/>
      </c>
      <c r="CX526" s="449"/>
      <c r="CY526" s="417"/>
      <c r="CZ526" s="561"/>
      <c r="DA526" s="432"/>
      <c r="DB526" s="417"/>
      <c r="DC526" s="561"/>
      <c r="DD526" s="430" t="str">
        <f t="shared" si="490"/>
        <v/>
      </c>
      <c r="DE526" s="431" t="str">
        <f t="shared" si="491"/>
        <v/>
      </c>
      <c r="DF526" s="428" t="str">
        <f t="shared" si="492"/>
        <v/>
      </c>
      <c r="DG526" s="450"/>
      <c r="DH526" s="417"/>
      <c r="DI526" s="561"/>
      <c r="DJ526" s="432"/>
      <c r="DK526" s="417"/>
      <c r="DL526" s="561"/>
      <c r="DM526" s="432"/>
      <c r="DN526" s="417"/>
      <c r="DO526" s="561"/>
      <c r="DP526" s="430" t="str">
        <f t="shared" si="496"/>
        <v/>
      </c>
      <c r="DQ526" s="431" t="str">
        <f t="shared" si="497"/>
        <v/>
      </c>
      <c r="DR526" s="428" t="str">
        <f t="shared" si="498"/>
        <v/>
      </c>
      <c r="DS526" s="432"/>
      <c r="DT526" s="417"/>
      <c r="DU526" s="561"/>
      <c r="DV526" s="403"/>
      <c r="DW526" s="669" t="b">
        <f t="shared" si="453"/>
        <v>1</v>
      </c>
      <c r="DX526" s="663" t="b">
        <f t="shared" si="454"/>
        <v>1</v>
      </c>
      <c r="DY526" s="666" t="b">
        <f t="shared" si="455"/>
        <v>1</v>
      </c>
      <c r="DZ526" s="663" t="b">
        <f t="shared" si="456"/>
        <v>1</v>
      </c>
      <c r="EA526" s="663" t="b">
        <f t="shared" si="457"/>
        <v>1</v>
      </c>
      <c r="EB526" s="666" t="b">
        <f t="shared" si="458"/>
        <v>1</v>
      </c>
      <c r="EC526" s="663" t="b">
        <f t="shared" si="459"/>
        <v>1</v>
      </c>
      <c r="ED526" s="663" t="b">
        <f t="shared" si="499"/>
        <v>1</v>
      </c>
      <c r="EE526" s="666" t="b">
        <f t="shared" si="460"/>
        <v>1</v>
      </c>
      <c r="EF526" s="665" t="b">
        <f t="shared" si="461"/>
        <v>0</v>
      </c>
      <c r="EG526" s="663" t="b">
        <f t="shared" si="462"/>
        <v>0</v>
      </c>
      <c r="EH526" s="666" t="b">
        <f t="shared" si="463"/>
        <v>1</v>
      </c>
      <c r="EI526" s="663" t="b">
        <f t="shared" si="464"/>
        <v>0</v>
      </c>
      <c r="EJ526" s="663" t="b">
        <f t="shared" si="465"/>
        <v>0</v>
      </c>
      <c r="EK526" s="666" t="b">
        <f t="shared" si="466"/>
        <v>1</v>
      </c>
      <c r="EL526" s="663" t="b">
        <f t="shared" si="467"/>
        <v>0</v>
      </c>
      <c r="EM526" s="663" t="b">
        <f t="shared" si="500"/>
        <v>0</v>
      </c>
      <c r="EN526" s="666" t="b">
        <f t="shared" si="468"/>
        <v>1</v>
      </c>
      <c r="EO526" s="403"/>
    </row>
    <row r="527" spans="1:145">
      <c r="A527" s="528" t="s">
        <v>430</v>
      </c>
      <c r="B527" s="534" t="s">
        <v>265</v>
      </c>
      <c r="C527" s="528">
        <v>229814</v>
      </c>
      <c r="D527" s="528">
        <v>3</v>
      </c>
      <c r="E527" s="414">
        <v>859</v>
      </c>
      <c r="F527" s="416">
        <v>837</v>
      </c>
      <c r="G527" s="416">
        <v>838</v>
      </c>
      <c r="H527" s="416">
        <v>799</v>
      </c>
      <c r="I527" s="417">
        <v>949</v>
      </c>
      <c r="J527" s="417">
        <v>960</v>
      </c>
      <c r="K527" s="561">
        <v>1175</v>
      </c>
      <c r="L527" s="414">
        <v>883</v>
      </c>
      <c r="M527" s="416">
        <v>873</v>
      </c>
      <c r="N527" s="416">
        <v>981</v>
      </c>
      <c r="O527" s="448">
        <v>866</v>
      </c>
      <c r="P527" s="448">
        <v>776</v>
      </c>
      <c r="Q527" s="416">
        <v>831</v>
      </c>
      <c r="R527" s="416">
        <v>802</v>
      </c>
      <c r="S527" s="416">
        <v>813</v>
      </c>
      <c r="T527" s="416">
        <v>768</v>
      </c>
      <c r="U527" s="416">
        <v>920</v>
      </c>
      <c r="V527" s="417">
        <v>923</v>
      </c>
      <c r="W527" s="561">
        <v>1149</v>
      </c>
      <c r="X527" s="414"/>
      <c r="Y527" s="416"/>
      <c r="Z527" s="416"/>
      <c r="AA527" s="448"/>
      <c r="AB527" s="448"/>
      <c r="AC527" s="416">
        <v>10</v>
      </c>
      <c r="AD527" s="416">
        <v>12</v>
      </c>
      <c r="AE527" s="416"/>
      <c r="AF527" s="416"/>
      <c r="AG527" s="416"/>
      <c r="AH527" s="417"/>
      <c r="AI527" s="561"/>
      <c r="AJ527" s="420">
        <f t="shared" si="469"/>
        <v>883</v>
      </c>
      <c r="AK527" s="421">
        <f t="shared" si="470"/>
        <v>873</v>
      </c>
      <c r="AL527" s="421">
        <f t="shared" si="471"/>
        <v>981</v>
      </c>
      <c r="AM527" s="421">
        <f t="shared" si="472"/>
        <v>866</v>
      </c>
      <c r="AN527" s="421">
        <f t="shared" si="473"/>
        <v>776</v>
      </c>
      <c r="AO527" s="421">
        <f t="shared" si="474"/>
        <v>821</v>
      </c>
      <c r="AP527" s="421">
        <f t="shared" si="475"/>
        <v>790</v>
      </c>
      <c r="AQ527" s="421">
        <f t="shared" si="476"/>
        <v>813</v>
      </c>
      <c r="AR527" s="421">
        <f t="shared" si="477"/>
        <v>768</v>
      </c>
      <c r="AS527" s="421">
        <f t="shared" si="478"/>
        <v>920</v>
      </c>
      <c r="AT527" s="421">
        <f t="shared" si="479"/>
        <v>923</v>
      </c>
      <c r="AU527" s="422">
        <f t="shared" si="480"/>
        <v>1149</v>
      </c>
      <c r="AV527" s="423">
        <v>607</v>
      </c>
      <c r="AW527" s="417">
        <v>591</v>
      </c>
      <c r="AX527" s="561">
        <v>732</v>
      </c>
      <c r="AY527" s="414">
        <v>113</v>
      </c>
      <c r="AZ527" s="417">
        <v>160</v>
      </c>
      <c r="BA527" s="561">
        <v>191</v>
      </c>
      <c r="BB527" s="420">
        <f t="shared" si="481"/>
        <v>200</v>
      </c>
      <c r="BC527" s="421">
        <f t="shared" si="482"/>
        <v>172</v>
      </c>
      <c r="BD527" s="422">
        <f t="shared" si="483"/>
        <v>226</v>
      </c>
      <c r="BE527" s="176">
        <v>294</v>
      </c>
      <c r="BF527" s="417">
        <v>329</v>
      </c>
      <c r="BG527" s="561">
        <v>303</v>
      </c>
      <c r="BH527" s="178">
        <v>53</v>
      </c>
      <c r="BI527" s="417">
        <v>40</v>
      </c>
      <c r="BJ527" s="561">
        <v>54</v>
      </c>
      <c r="BK527" s="178">
        <v>240</v>
      </c>
      <c r="BL527" s="417">
        <v>249</v>
      </c>
      <c r="BM527" s="561">
        <v>256</v>
      </c>
      <c r="BN527" s="426">
        <f t="shared" si="493"/>
        <v>189</v>
      </c>
      <c r="BO527" s="427">
        <f t="shared" si="494"/>
        <v>203</v>
      </c>
      <c r="BP527" s="428">
        <f t="shared" si="495"/>
        <v>177</v>
      </c>
      <c r="BQ527" s="178">
        <v>368</v>
      </c>
      <c r="BR527" s="417">
        <v>365</v>
      </c>
      <c r="BS527" s="561">
        <v>390</v>
      </c>
      <c r="BT527" s="208"/>
      <c r="BU527" s="209"/>
      <c r="BV527" s="209"/>
      <c r="BW527" s="417"/>
      <c r="BX527" s="417"/>
      <c r="BY527" s="561"/>
      <c r="BZ527" s="210"/>
      <c r="CA527" s="209"/>
      <c r="CB527" s="209"/>
      <c r="CC527" s="209"/>
      <c r="CD527" s="209"/>
      <c r="CE527" s="209"/>
      <c r="CF527" s="417"/>
      <c r="CG527" s="561"/>
      <c r="CH527" s="210"/>
      <c r="CI527" s="209"/>
      <c r="CJ527" s="209"/>
      <c r="CK527" s="209"/>
      <c r="CL527" s="209"/>
      <c r="CM527" s="209"/>
      <c r="CN527" s="417"/>
      <c r="CO527" s="561"/>
      <c r="CP527" s="420"/>
      <c r="CQ527" s="421"/>
      <c r="CR527" s="421" t="str">
        <f t="shared" si="484"/>
        <v/>
      </c>
      <c r="CS527" s="421" t="str">
        <f t="shared" si="485"/>
        <v/>
      </c>
      <c r="CT527" s="421" t="str">
        <f t="shared" si="486"/>
        <v/>
      </c>
      <c r="CU527" s="421" t="str">
        <f t="shared" si="487"/>
        <v/>
      </c>
      <c r="CV527" s="421" t="str">
        <f t="shared" si="488"/>
        <v/>
      </c>
      <c r="CW527" s="429" t="str">
        <f t="shared" si="489"/>
        <v/>
      </c>
      <c r="CX527" s="449"/>
      <c r="CY527" s="417"/>
      <c r="CZ527" s="561"/>
      <c r="DA527" s="432"/>
      <c r="DB527" s="417"/>
      <c r="DC527" s="561"/>
      <c r="DD527" s="430" t="str">
        <f t="shared" si="490"/>
        <v/>
      </c>
      <c r="DE527" s="431" t="str">
        <f t="shared" si="491"/>
        <v/>
      </c>
      <c r="DF527" s="428" t="str">
        <f t="shared" si="492"/>
        <v/>
      </c>
      <c r="DG527" s="450"/>
      <c r="DH527" s="417"/>
      <c r="DI527" s="561"/>
      <c r="DJ527" s="432"/>
      <c r="DK527" s="417"/>
      <c r="DL527" s="561"/>
      <c r="DM527" s="432"/>
      <c r="DN527" s="417"/>
      <c r="DO527" s="561"/>
      <c r="DP527" s="430" t="str">
        <f t="shared" si="496"/>
        <v/>
      </c>
      <c r="DQ527" s="431" t="str">
        <f t="shared" si="497"/>
        <v/>
      </c>
      <c r="DR527" s="428" t="str">
        <f t="shared" si="498"/>
        <v/>
      </c>
      <c r="DS527" s="432"/>
      <c r="DT527" s="417"/>
      <c r="DU527" s="561"/>
      <c r="DV527" s="403"/>
      <c r="DW527" s="669" t="b">
        <f t="shared" si="453"/>
        <v>1</v>
      </c>
      <c r="DX527" s="663" t="b">
        <f t="shared" si="454"/>
        <v>1</v>
      </c>
      <c r="DY527" s="666" t="b">
        <f t="shared" si="455"/>
        <v>1</v>
      </c>
      <c r="DZ527" s="663" t="b">
        <f t="shared" si="456"/>
        <v>1</v>
      </c>
      <c r="EA527" s="663" t="b">
        <f t="shared" si="457"/>
        <v>1</v>
      </c>
      <c r="EB527" s="666" t="b">
        <f t="shared" si="458"/>
        <v>1</v>
      </c>
      <c r="EC527" s="663" t="b">
        <f t="shared" si="459"/>
        <v>1</v>
      </c>
      <c r="ED527" s="663" t="b">
        <f t="shared" si="499"/>
        <v>1</v>
      </c>
      <c r="EE527" s="666" t="b">
        <f t="shared" si="460"/>
        <v>1</v>
      </c>
      <c r="EF527" s="665" t="b">
        <f t="shared" si="461"/>
        <v>0</v>
      </c>
      <c r="EG527" s="663" t="b">
        <f t="shared" si="462"/>
        <v>0</v>
      </c>
      <c r="EH527" s="666" t="b">
        <f t="shared" si="463"/>
        <v>1</v>
      </c>
      <c r="EI527" s="663" t="b">
        <f t="shared" si="464"/>
        <v>0</v>
      </c>
      <c r="EJ527" s="663" t="b">
        <f t="shared" si="465"/>
        <v>0</v>
      </c>
      <c r="EK527" s="666" t="b">
        <f t="shared" si="466"/>
        <v>1</v>
      </c>
      <c r="EL527" s="663" t="b">
        <f t="shared" si="467"/>
        <v>0</v>
      </c>
      <c r="EM527" s="663" t="b">
        <f t="shared" si="500"/>
        <v>0</v>
      </c>
      <c r="EN527" s="666" t="b">
        <f t="shared" si="468"/>
        <v>1</v>
      </c>
      <c r="EO527" s="403"/>
    </row>
    <row r="528" spans="1:145">
      <c r="A528" s="528" t="s">
        <v>430</v>
      </c>
      <c r="B528" s="534" t="s">
        <v>266</v>
      </c>
      <c r="C528" s="528">
        <v>224545</v>
      </c>
      <c r="D528" s="528">
        <v>4</v>
      </c>
      <c r="E528" s="414"/>
      <c r="F528" s="416"/>
      <c r="G528" s="416"/>
      <c r="H528" s="416"/>
      <c r="I528" s="417"/>
      <c r="J528" s="417"/>
      <c r="K528" s="561"/>
      <c r="L528" s="414"/>
      <c r="M528" s="416"/>
      <c r="N528" s="416"/>
      <c r="O528" s="448"/>
      <c r="P528" s="448"/>
      <c r="Q528" s="416"/>
      <c r="R528" s="416"/>
      <c r="S528" s="416"/>
      <c r="T528" s="416"/>
      <c r="U528" s="416"/>
      <c r="V528" s="417"/>
      <c r="W528" s="561"/>
      <c r="X528" s="414"/>
      <c r="Y528" s="416"/>
      <c r="Z528" s="416"/>
      <c r="AA528" s="448"/>
      <c r="AB528" s="448"/>
      <c r="AC528" s="416"/>
      <c r="AD528" s="416"/>
      <c r="AE528" s="416"/>
      <c r="AF528" s="416"/>
      <c r="AG528" s="416"/>
      <c r="AH528" s="417"/>
      <c r="AI528" s="561"/>
      <c r="AJ528" s="420" t="str">
        <f t="shared" si="469"/>
        <v xml:space="preserve"> </v>
      </c>
      <c r="AK528" s="421" t="str">
        <f t="shared" si="470"/>
        <v xml:space="preserve"> </v>
      </c>
      <c r="AL528" s="421" t="str">
        <f t="shared" si="471"/>
        <v xml:space="preserve"> </v>
      </c>
      <c r="AM528" s="421" t="str">
        <f t="shared" si="472"/>
        <v xml:space="preserve"> </v>
      </c>
      <c r="AN528" s="421" t="str">
        <f t="shared" si="473"/>
        <v xml:space="preserve"> </v>
      </c>
      <c r="AO528" s="421" t="str">
        <f t="shared" si="474"/>
        <v xml:space="preserve"> </v>
      </c>
      <c r="AP528" s="421" t="str">
        <f t="shared" si="475"/>
        <v xml:space="preserve"> </v>
      </c>
      <c r="AQ528" s="421" t="str">
        <f t="shared" si="476"/>
        <v xml:space="preserve"> </v>
      </c>
      <c r="AR528" s="421" t="str">
        <f t="shared" si="477"/>
        <v xml:space="preserve"> </v>
      </c>
      <c r="AS528" s="421" t="str">
        <f t="shared" si="478"/>
        <v xml:space="preserve"> </v>
      </c>
      <c r="AT528" s="421" t="str">
        <f t="shared" si="479"/>
        <v xml:space="preserve"> </v>
      </c>
      <c r="AU528" s="422" t="str">
        <f t="shared" si="480"/>
        <v xml:space="preserve"> </v>
      </c>
      <c r="AV528" s="423"/>
      <c r="AW528" s="417"/>
      <c r="AX528" s="561"/>
      <c r="AY528" s="414"/>
      <c r="AZ528" s="417"/>
      <c r="BA528" s="561"/>
      <c r="BB528" s="420" t="str">
        <f t="shared" si="481"/>
        <v xml:space="preserve"> </v>
      </c>
      <c r="BC528" s="421" t="str">
        <f t="shared" si="482"/>
        <v xml:space="preserve"> </v>
      </c>
      <c r="BD528" s="422" t="str">
        <f t="shared" si="483"/>
        <v xml:space="preserve"> </v>
      </c>
      <c r="BE528" s="176"/>
      <c r="BF528" s="417"/>
      <c r="BG528" s="561"/>
      <c r="BH528" s="178"/>
      <c r="BI528" s="417"/>
      <c r="BJ528" s="561"/>
      <c r="BK528" s="178"/>
      <c r="BL528" s="417"/>
      <c r="BM528" s="561"/>
      <c r="BN528" s="426" t="str">
        <f t="shared" si="493"/>
        <v/>
      </c>
      <c r="BO528" s="427" t="str">
        <f t="shared" si="494"/>
        <v/>
      </c>
      <c r="BP528" s="428" t="str">
        <f t="shared" si="495"/>
        <v/>
      </c>
      <c r="BQ528" s="178"/>
      <c r="BR528" s="417"/>
      <c r="BS528" s="561"/>
      <c r="BT528" s="208"/>
      <c r="BU528" s="209"/>
      <c r="BV528" s="209"/>
      <c r="BW528" s="417"/>
      <c r="BX528" s="417"/>
      <c r="BY528" s="561"/>
      <c r="BZ528" s="210"/>
      <c r="CA528" s="209"/>
      <c r="CB528" s="209"/>
      <c r="CC528" s="209"/>
      <c r="CD528" s="209"/>
      <c r="CE528" s="209"/>
      <c r="CF528" s="417"/>
      <c r="CG528" s="561"/>
      <c r="CH528" s="210"/>
      <c r="CI528" s="209"/>
      <c r="CJ528" s="209"/>
      <c r="CK528" s="209"/>
      <c r="CL528" s="209"/>
      <c r="CM528" s="209"/>
      <c r="CN528" s="417"/>
      <c r="CO528" s="561"/>
      <c r="CP528" s="420"/>
      <c r="CQ528" s="421"/>
      <c r="CR528" s="421" t="str">
        <f t="shared" si="484"/>
        <v/>
      </c>
      <c r="CS528" s="421" t="str">
        <f t="shared" si="485"/>
        <v/>
      </c>
      <c r="CT528" s="421" t="str">
        <f t="shared" si="486"/>
        <v/>
      </c>
      <c r="CU528" s="421" t="str">
        <f t="shared" si="487"/>
        <v/>
      </c>
      <c r="CV528" s="421" t="str">
        <f t="shared" si="488"/>
        <v/>
      </c>
      <c r="CW528" s="429" t="str">
        <f t="shared" si="489"/>
        <v/>
      </c>
      <c r="CX528" s="449"/>
      <c r="CY528" s="417"/>
      <c r="CZ528" s="561"/>
      <c r="DA528" s="432"/>
      <c r="DB528" s="417"/>
      <c r="DC528" s="561"/>
      <c r="DD528" s="430" t="str">
        <f t="shared" si="490"/>
        <v/>
      </c>
      <c r="DE528" s="431" t="str">
        <f t="shared" si="491"/>
        <v/>
      </c>
      <c r="DF528" s="428" t="str">
        <f t="shared" si="492"/>
        <v/>
      </c>
      <c r="DG528" s="450"/>
      <c r="DH528" s="417"/>
      <c r="DI528" s="561"/>
      <c r="DJ528" s="432"/>
      <c r="DK528" s="417"/>
      <c r="DL528" s="561"/>
      <c r="DM528" s="432"/>
      <c r="DN528" s="417"/>
      <c r="DO528" s="561"/>
      <c r="DP528" s="430" t="str">
        <f t="shared" si="496"/>
        <v/>
      </c>
      <c r="DQ528" s="431" t="str">
        <f t="shared" si="497"/>
        <v/>
      </c>
      <c r="DR528" s="428" t="str">
        <f t="shared" si="498"/>
        <v/>
      </c>
      <c r="DS528" s="432"/>
      <c r="DT528" s="417"/>
      <c r="DU528" s="561"/>
      <c r="DV528" s="403"/>
      <c r="DW528" s="669" t="b">
        <f t="shared" si="453"/>
        <v>0</v>
      </c>
      <c r="DX528" s="663" t="b">
        <f t="shared" si="454"/>
        <v>0</v>
      </c>
      <c r="DY528" s="666" t="b">
        <f t="shared" si="455"/>
        <v>1</v>
      </c>
      <c r="DZ528" s="663" t="b">
        <f t="shared" si="456"/>
        <v>0</v>
      </c>
      <c r="EA528" s="663" t="b">
        <f t="shared" si="457"/>
        <v>0</v>
      </c>
      <c r="EB528" s="666" t="b">
        <f t="shared" si="458"/>
        <v>1</v>
      </c>
      <c r="EC528" s="663" t="b">
        <f t="shared" si="459"/>
        <v>0</v>
      </c>
      <c r="ED528" s="663" t="b">
        <f t="shared" si="499"/>
        <v>0</v>
      </c>
      <c r="EE528" s="666" t="b">
        <f t="shared" si="460"/>
        <v>1</v>
      </c>
      <c r="EF528" s="665" t="b">
        <f t="shared" si="461"/>
        <v>0</v>
      </c>
      <c r="EG528" s="663" t="b">
        <f t="shared" si="462"/>
        <v>0</v>
      </c>
      <c r="EH528" s="666" t="b">
        <f t="shared" si="463"/>
        <v>1</v>
      </c>
      <c r="EI528" s="663" t="b">
        <f t="shared" si="464"/>
        <v>0</v>
      </c>
      <c r="EJ528" s="663" t="b">
        <f t="shared" si="465"/>
        <v>0</v>
      </c>
      <c r="EK528" s="666" t="b">
        <f t="shared" si="466"/>
        <v>1</v>
      </c>
      <c r="EL528" s="663" t="b">
        <f t="shared" si="467"/>
        <v>0</v>
      </c>
      <c r="EM528" s="663" t="b">
        <f t="shared" si="500"/>
        <v>0</v>
      </c>
      <c r="EN528" s="666" t="b">
        <f t="shared" si="468"/>
        <v>1</v>
      </c>
      <c r="EO528" s="403"/>
    </row>
    <row r="529" spans="1:145">
      <c r="A529" s="528" t="s">
        <v>430</v>
      </c>
      <c r="B529" s="535" t="s">
        <v>795</v>
      </c>
      <c r="C529" s="536">
        <v>226152</v>
      </c>
      <c r="D529" s="467">
        <v>3</v>
      </c>
      <c r="E529" s="414">
        <v>416</v>
      </c>
      <c r="F529" s="416">
        <v>481</v>
      </c>
      <c r="G529" s="416">
        <v>525</v>
      </c>
      <c r="H529" s="416">
        <v>434</v>
      </c>
      <c r="I529" s="417">
        <v>650</v>
      </c>
      <c r="J529" s="417">
        <v>703</v>
      </c>
      <c r="K529" s="561">
        <v>713</v>
      </c>
      <c r="L529" s="414">
        <v>163</v>
      </c>
      <c r="M529" s="416">
        <v>223</v>
      </c>
      <c r="N529" s="416">
        <v>264</v>
      </c>
      <c r="O529" s="448">
        <v>263</v>
      </c>
      <c r="P529" s="448">
        <v>320</v>
      </c>
      <c r="Q529" s="416">
        <v>346</v>
      </c>
      <c r="R529" s="416">
        <v>440</v>
      </c>
      <c r="S529" s="416">
        <v>446</v>
      </c>
      <c r="T529" s="416">
        <v>394</v>
      </c>
      <c r="U529" s="416">
        <v>602</v>
      </c>
      <c r="V529" s="417">
        <v>674</v>
      </c>
      <c r="W529" s="561">
        <v>685</v>
      </c>
      <c r="X529" s="414"/>
      <c r="Y529" s="416"/>
      <c r="Z529" s="416"/>
      <c r="AA529" s="448"/>
      <c r="AB529" s="448"/>
      <c r="AC529" s="416">
        <v>2</v>
      </c>
      <c r="AD529" s="416">
        <v>3</v>
      </c>
      <c r="AE529" s="416"/>
      <c r="AF529" s="416"/>
      <c r="AG529" s="416"/>
      <c r="AH529" s="417"/>
      <c r="AI529" s="561"/>
      <c r="AJ529" s="420">
        <f t="shared" si="469"/>
        <v>163</v>
      </c>
      <c r="AK529" s="421">
        <f t="shared" si="470"/>
        <v>223</v>
      </c>
      <c r="AL529" s="421">
        <f t="shared" si="471"/>
        <v>264</v>
      </c>
      <c r="AM529" s="421">
        <f t="shared" si="472"/>
        <v>263</v>
      </c>
      <c r="AN529" s="421">
        <f t="shared" si="473"/>
        <v>320</v>
      </c>
      <c r="AO529" s="421">
        <f t="shared" si="474"/>
        <v>344</v>
      </c>
      <c r="AP529" s="421">
        <f t="shared" si="475"/>
        <v>437</v>
      </c>
      <c r="AQ529" s="421">
        <f t="shared" si="476"/>
        <v>446</v>
      </c>
      <c r="AR529" s="421">
        <f t="shared" si="477"/>
        <v>394</v>
      </c>
      <c r="AS529" s="421">
        <f t="shared" si="478"/>
        <v>602</v>
      </c>
      <c r="AT529" s="421">
        <f t="shared" si="479"/>
        <v>674</v>
      </c>
      <c r="AU529" s="422">
        <f t="shared" si="480"/>
        <v>685</v>
      </c>
      <c r="AV529" s="423">
        <v>335</v>
      </c>
      <c r="AW529" s="417">
        <v>470</v>
      </c>
      <c r="AX529" s="561">
        <v>434</v>
      </c>
      <c r="AY529" s="414">
        <v>122</v>
      </c>
      <c r="AZ529" s="417">
        <v>113</v>
      </c>
      <c r="BA529" s="561">
        <v>141</v>
      </c>
      <c r="BB529" s="420">
        <f t="shared" si="481"/>
        <v>145</v>
      </c>
      <c r="BC529" s="421">
        <f t="shared" si="482"/>
        <v>91</v>
      </c>
      <c r="BD529" s="422">
        <f t="shared" si="483"/>
        <v>110</v>
      </c>
      <c r="BE529" s="176">
        <v>119</v>
      </c>
      <c r="BF529" s="417">
        <v>127</v>
      </c>
      <c r="BG529" s="561">
        <v>155</v>
      </c>
      <c r="BH529" s="178">
        <v>28</v>
      </c>
      <c r="BI529" s="417">
        <v>32</v>
      </c>
      <c r="BJ529" s="561">
        <v>32</v>
      </c>
      <c r="BK529" s="178">
        <v>129</v>
      </c>
      <c r="BL529" s="417">
        <v>127</v>
      </c>
      <c r="BM529" s="561">
        <v>174</v>
      </c>
      <c r="BN529" s="426">
        <f t="shared" si="493"/>
        <v>44</v>
      </c>
      <c r="BO529" s="427">
        <f t="shared" si="494"/>
        <v>58</v>
      </c>
      <c r="BP529" s="428">
        <f t="shared" si="495"/>
        <v>76</v>
      </c>
      <c r="BQ529" s="178">
        <v>55</v>
      </c>
      <c r="BR529" s="417">
        <v>89</v>
      </c>
      <c r="BS529" s="561">
        <v>108</v>
      </c>
      <c r="BT529" s="208"/>
      <c r="BU529" s="209"/>
      <c r="BV529" s="209"/>
      <c r="BW529" s="417"/>
      <c r="BX529" s="417"/>
      <c r="BY529" s="561"/>
      <c r="BZ529" s="210"/>
      <c r="CA529" s="209"/>
      <c r="CB529" s="209"/>
      <c r="CC529" s="209"/>
      <c r="CD529" s="209"/>
      <c r="CE529" s="209"/>
      <c r="CF529" s="417"/>
      <c r="CG529" s="561"/>
      <c r="CH529" s="210"/>
      <c r="CI529" s="209"/>
      <c r="CJ529" s="209"/>
      <c r="CK529" s="209"/>
      <c r="CL529" s="209"/>
      <c r="CM529" s="209"/>
      <c r="CN529" s="417"/>
      <c r="CO529" s="561"/>
      <c r="CP529" s="420"/>
      <c r="CQ529" s="421"/>
      <c r="CR529" s="421" t="str">
        <f t="shared" si="484"/>
        <v/>
      </c>
      <c r="CS529" s="421" t="str">
        <f t="shared" si="485"/>
        <v/>
      </c>
      <c r="CT529" s="421" t="str">
        <f t="shared" si="486"/>
        <v/>
      </c>
      <c r="CU529" s="421" t="str">
        <f t="shared" si="487"/>
        <v/>
      </c>
      <c r="CV529" s="421" t="str">
        <f t="shared" si="488"/>
        <v/>
      </c>
      <c r="CW529" s="429" t="str">
        <f t="shared" si="489"/>
        <v/>
      </c>
      <c r="CX529" s="449"/>
      <c r="CY529" s="417"/>
      <c r="CZ529" s="561"/>
      <c r="DA529" s="432"/>
      <c r="DB529" s="417"/>
      <c r="DC529" s="561"/>
      <c r="DD529" s="430" t="str">
        <f t="shared" si="490"/>
        <v/>
      </c>
      <c r="DE529" s="431" t="str">
        <f t="shared" si="491"/>
        <v/>
      </c>
      <c r="DF529" s="428" t="str">
        <f t="shared" si="492"/>
        <v/>
      </c>
      <c r="DG529" s="450"/>
      <c r="DH529" s="417"/>
      <c r="DI529" s="561"/>
      <c r="DJ529" s="432"/>
      <c r="DK529" s="417"/>
      <c r="DL529" s="561"/>
      <c r="DM529" s="432"/>
      <c r="DN529" s="417"/>
      <c r="DO529" s="561"/>
      <c r="DP529" s="430" t="str">
        <f t="shared" si="496"/>
        <v/>
      </c>
      <c r="DQ529" s="431" t="str">
        <f t="shared" si="497"/>
        <v/>
      </c>
      <c r="DR529" s="428" t="str">
        <f t="shared" si="498"/>
        <v/>
      </c>
      <c r="DS529" s="432"/>
      <c r="DT529" s="417"/>
      <c r="DU529" s="561"/>
      <c r="DV529" s="403"/>
      <c r="DW529" s="669" t="b">
        <f t="shared" si="453"/>
        <v>1</v>
      </c>
      <c r="DX529" s="663" t="b">
        <f t="shared" si="454"/>
        <v>1</v>
      </c>
      <c r="DY529" s="666" t="b">
        <f t="shared" si="455"/>
        <v>1</v>
      </c>
      <c r="DZ529" s="663" t="b">
        <f t="shared" si="456"/>
        <v>1</v>
      </c>
      <c r="EA529" s="663" t="b">
        <f t="shared" si="457"/>
        <v>1</v>
      </c>
      <c r="EB529" s="666" t="b">
        <f t="shared" si="458"/>
        <v>1</v>
      </c>
      <c r="EC529" s="663" t="b">
        <f t="shared" si="459"/>
        <v>1</v>
      </c>
      <c r="ED529" s="663" t="b">
        <f t="shared" si="499"/>
        <v>1</v>
      </c>
      <c r="EE529" s="666" t="b">
        <f t="shared" si="460"/>
        <v>1</v>
      </c>
      <c r="EF529" s="665" t="b">
        <f t="shared" si="461"/>
        <v>0</v>
      </c>
      <c r="EG529" s="663" t="b">
        <f t="shared" si="462"/>
        <v>0</v>
      </c>
      <c r="EH529" s="666" t="b">
        <f t="shared" si="463"/>
        <v>1</v>
      </c>
      <c r="EI529" s="663" t="b">
        <f t="shared" si="464"/>
        <v>0</v>
      </c>
      <c r="EJ529" s="663" t="b">
        <f t="shared" si="465"/>
        <v>0</v>
      </c>
      <c r="EK529" s="666" t="b">
        <f t="shared" si="466"/>
        <v>1</v>
      </c>
      <c r="EL529" s="663" t="b">
        <f t="shared" si="467"/>
        <v>0</v>
      </c>
      <c r="EM529" s="663" t="b">
        <f t="shared" si="500"/>
        <v>0</v>
      </c>
      <c r="EN529" s="666" t="b">
        <f t="shared" si="468"/>
        <v>1</v>
      </c>
      <c r="EO529" s="403"/>
    </row>
    <row r="530" spans="1:145">
      <c r="A530" s="528" t="s">
        <v>430</v>
      </c>
      <c r="B530" s="529" t="s">
        <v>267</v>
      </c>
      <c r="C530" s="528">
        <v>227377</v>
      </c>
      <c r="D530" s="528">
        <v>4</v>
      </c>
      <c r="E530" s="414">
        <v>100</v>
      </c>
      <c r="F530" s="416">
        <v>27</v>
      </c>
      <c r="G530" s="416">
        <v>32</v>
      </c>
      <c r="H530" s="416">
        <v>18</v>
      </c>
      <c r="I530" s="417">
        <v>16</v>
      </c>
      <c r="J530" s="417">
        <v>297</v>
      </c>
      <c r="K530" s="561">
        <v>433</v>
      </c>
      <c r="L530" s="563">
        <v>2</v>
      </c>
      <c r="M530" s="513">
        <v>0</v>
      </c>
      <c r="N530" s="513">
        <v>0</v>
      </c>
      <c r="O530" s="564">
        <v>22</v>
      </c>
      <c r="P530" s="564">
        <v>120</v>
      </c>
      <c r="Q530" s="513">
        <v>86</v>
      </c>
      <c r="R530" s="513">
        <v>0</v>
      </c>
      <c r="S530" s="513">
        <v>1</v>
      </c>
      <c r="T530" s="513">
        <v>2</v>
      </c>
      <c r="U530" s="513">
        <v>0</v>
      </c>
      <c r="V530" s="417">
        <v>297</v>
      </c>
      <c r="W530" s="561">
        <v>418</v>
      </c>
      <c r="X530" s="414"/>
      <c r="Y530" s="416"/>
      <c r="Z530" s="416"/>
      <c r="AA530" s="448"/>
      <c r="AB530" s="448"/>
      <c r="AC530" s="416">
        <v>3</v>
      </c>
      <c r="AD530" s="416"/>
      <c r="AE530" s="416"/>
      <c r="AF530" s="416"/>
      <c r="AG530" s="416"/>
      <c r="AH530" s="417"/>
      <c r="AI530" s="561"/>
      <c r="AJ530" s="420">
        <f t="shared" si="469"/>
        <v>2</v>
      </c>
      <c r="AK530" s="421" t="str">
        <f t="shared" si="470"/>
        <v xml:space="preserve"> </v>
      </c>
      <c r="AL530" s="421" t="str">
        <f t="shared" si="471"/>
        <v xml:space="preserve"> </v>
      </c>
      <c r="AM530" s="421">
        <f t="shared" si="472"/>
        <v>22</v>
      </c>
      <c r="AN530" s="421">
        <f t="shared" si="473"/>
        <v>120</v>
      </c>
      <c r="AO530" s="421">
        <f t="shared" si="474"/>
        <v>83</v>
      </c>
      <c r="AP530" s="421" t="str">
        <f t="shared" si="475"/>
        <v xml:space="preserve"> </v>
      </c>
      <c r="AQ530" s="421">
        <f t="shared" si="476"/>
        <v>1</v>
      </c>
      <c r="AR530" s="421">
        <f t="shared" si="477"/>
        <v>2</v>
      </c>
      <c r="AS530" s="421" t="str">
        <f t="shared" si="478"/>
        <v xml:space="preserve"> </v>
      </c>
      <c r="AT530" s="421">
        <f t="shared" si="479"/>
        <v>297</v>
      </c>
      <c r="AU530" s="422">
        <f t="shared" si="480"/>
        <v>418</v>
      </c>
      <c r="AV530" s="423">
        <v>0</v>
      </c>
      <c r="AW530" s="417">
        <v>195</v>
      </c>
      <c r="AX530" s="561">
        <v>233</v>
      </c>
      <c r="AY530" s="414">
        <v>0</v>
      </c>
      <c r="AZ530" s="417">
        <v>35</v>
      </c>
      <c r="BA530" s="561">
        <v>87</v>
      </c>
      <c r="BB530" s="420" t="str">
        <f t="shared" si="481"/>
        <v xml:space="preserve"> </v>
      </c>
      <c r="BC530" s="421">
        <f t="shared" si="482"/>
        <v>67</v>
      </c>
      <c r="BD530" s="422">
        <f t="shared" si="483"/>
        <v>98</v>
      </c>
      <c r="BE530" s="176">
        <v>26</v>
      </c>
      <c r="BF530" s="417">
        <v>21</v>
      </c>
      <c r="BG530" s="565"/>
      <c r="BH530" s="178">
        <v>17</v>
      </c>
      <c r="BI530" s="417">
        <v>11</v>
      </c>
      <c r="BJ530" s="565"/>
      <c r="BK530" s="178">
        <v>55</v>
      </c>
      <c r="BL530" s="417">
        <v>35</v>
      </c>
      <c r="BM530" s="565"/>
      <c r="BN530" s="426">
        <f t="shared" si="493"/>
        <v>22</v>
      </c>
      <c r="BO530" s="427">
        <f t="shared" si="494"/>
        <v>16</v>
      </c>
      <c r="BP530" s="428" t="str">
        <f t="shared" si="495"/>
        <v/>
      </c>
      <c r="BQ530" s="178">
        <v>2</v>
      </c>
      <c r="BR530" s="441"/>
      <c r="BS530" s="565"/>
      <c r="BT530" s="208"/>
      <c r="BU530" s="209"/>
      <c r="BV530" s="209"/>
      <c r="BW530" s="417"/>
      <c r="BX530" s="417"/>
      <c r="BY530" s="561"/>
      <c r="BZ530" s="210"/>
      <c r="CA530" s="209"/>
      <c r="CB530" s="209"/>
      <c r="CC530" s="209"/>
      <c r="CD530" s="209"/>
      <c r="CE530" s="209"/>
      <c r="CF530" s="417"/>
      <c r="CG530" s="561"/>
      <c r="CH530" s="210"/>
      <c r="CI530" s="209"/>
      <c r="CJ530" s="209"/>
      <c r="CK530" s="209"/>
      <c r="CL530" s="209"/>
      <c r="CM530" s="209"/>
      <c r="CN530" s="417"/>
      <c r="CO530" s="561"/>
      <c r="CP530" s="420"/>
      <c r="CQ530" s="421"/>
      <c r="CR530" s="421" t="str">
        <f t="shared" si="484"/>
        <v/>
      </c>
      <c r="CS530" s="421" t="str">
        <f t="shared" si="485"/>
        <v/>
      </c>
      <c r="CT530" s="421" t="str">
        <f t="shared" si="486"/>
        <v/>
      </c>
      <c r="CU530" s="421" t="str">
        <f t="shared" si="487"/>
        <v/>
      </c>
      <c r="CV530" s="421" t="str">
        <f t="shared" si="488"/>
        <v/>
      </c>
      <c r="CW530" s="429" t="str">
        <f t="shared" si="489"/>
        <v/>
      </c>
      <c r="CX530" s="449"/>
      <c r="CY530" s="417"/>
      <c r="CZ530" s="561"/>
      <c r="DA530" s="432"/>
      <c r="DB530" s="417"/>
      <c r="DC530" s="561"/>
      <c r="DD530" s="430" t="str">
        <f t="shared" si="490"/>
        <v/>
      </c>
      <c r="DE530" s="431" t="str">
        <f t="shared" si="491"/>
        <v/>
      </c>
      <c r="DF530" s="428" t="str">
        <f t="shared" si="492"/>
        <v/>
      </c>
      <c r="DG530" s="450"/>
      <c r="DH530" s="417"/>
      <c r="DI530" s="561"/>
      <c r="DJ530" s="432"/>
      <c r="DK530" s="417"/>
      <c r="DL530" s="561"/>
      <c r="DM530" s="432"/>
      <c r="DN530" s="417"/>
      <c r="DO530" s="561"/>
      <c r="DP530" s="430" t="str">
        <f t="shared" si="496"/>
        <v/>
      </c>
      <c r="DQ530" s="431" t="str">
        <f t="shared" si="497"/>
        <v/>
      </c>
      <c r="DR530" s="428" t="str">
        <f t="shared" si="498"/>
        <v/>
      </c>
      <c r="DS530" s="432"/>
      <c r="DT530" s="417"/>
      <c r="DU530" s="561"/>
      <c r="DV530" s="403"/>
      <c r="DW530" s="669" t="b">
        <f t="shared" si="453"/>
        <v>1</v>
      </c>
      <c r="DX530" s="663" t="b">
        <f t="shared" si="454"/>
        <v>1</v>
      </c>
      <c r="DY530" s="666" t="b">
        <f t="shared" si="455"/>
        <v>1</v>
      </c>
      <c r="DZ530" s="663" t="b">
        <f t="shared" si="456"/>
        <v>0</v>
      </c>
      <c r="EA530" s="663" t="b">
        <f t="shared" si="457"/>
        <v>0</v>
      </c>
      <c r="EB530" s="666" t="b">
        <f t="shared" si="458"/>
        <v>1</v>
      </c>
      <c r="EC530" s="663" t="b">
        <f t="shared" si="459"/>
        <v>0</v>
      </c>
      <c r="ED530" s="663" t="b">
        <f t="shared" si="499"/>
        <v>0</v>
      </c>
      <c r="EE530" s="666" t="b">
        <f t="shared" si="460"/>
        <v>1</v>
      </c>
      <c r="EF530" s="665" t="b">
        <f t="shared" si="461"/>
        <v>0</v>
      </c>
      <c r="EG530" s="663" t="b">
        <f t="shared" si="462"/>
        <v>0</v>
      </c>
      <c r="EH530" s="666" t="b">
        <f t="shared" si="463"/>
        <v>1</v>
      </c>
      <c r="EI530" s="663" t="b">
        <f t="shared" si="464"/>
        <v>0</v>
      </c>
      <c r="EJ530" s="663" t="b">
        <f t="shared" si="465"/>
        <v>0</v>
      </c>
      <c r="EK530" s="666" t="b">
        <f t="shared" si="466"/>
        <v>1</v>
      </c>
      <c r="EL530" s="663" t="b">
        <f t="shared" si="467"/>
        <v>0</v>
      </c>
      <c r="EM530" s="663" t="b">
        <f t="shared" si="500"/>
        <v>0</v>
      </c>
      <c r="EN530" s="666" t="b">
        <f t="shared" si="468"/>
        <v>1</v>
      </c>
      <c r="EO530" s="403"/>
    </row>
    <row r="531" spans="1:145">
      <c r="A531" s="528" t="s">
        <v>430</v>
      </c>
      <c r="B531" s="529" t="s">
        <v>268</v>
      </c>
      <c r="C531" s="530">
        <v>229018</v>
      </c>
      <c r="D531" s="464">
        <v>4</v>
      </c>
      <c r="E531" s="414">
        <v>226</v>
      </c>
      <c r="F531" s="416">
        <v>304</v>
      </c>
      <c r="G531" s="416">
        <v>265</v>
      </c>
      <c r="H531" s="416">
        <v>313</v>
      </c>
      <c r="I531" s="417">
        <v>339</v>
      </c>
      <c r="J531" s="417">
        <v>383</v>
      </c>
      <c r="K531" s="561">
        <v>342</v>
      </c>
      <c r="L531" s="414">
        <v>112</v>
      </c>
      <c r="M531" s="416">
        <v>112</v>
      </c>
      <c r="N531" s="416">
        <v>97</v>
      </c>
      <c r="O531" s="448">
        <v>144</v>
      </c>
      <c r="P531" s="448">
        <v>165</v>
      </c>
      <c r="Q531" s="416">
        <v>218</v>
      </c>
      <c r="R531" s="416">
        <v>295</v>
      </c>
      <c r="S531" s="416">
        <v>260</v>
      </c>
      <c r="T531" s="416">
        <v>302</v>
      </c>
      <c r="U531" s="416">
        <v>315</v>
      </c>
      <c r="V531" s="417">
        <v>372</v>
      </c>
      <c r="W531" s="561">
        <v>332</v>
      </c>
      <c r="X531" s="414"/>
      <c r="Y531" s="416"/>
      <c r="Z531" s="416"/>
      <c r="AA531" s="448"/>
      <c r="AB531" s="448"/>
      <c r="AC531" s="416">
        <v>2</v>
      </c>
      <c r="AD531" s="416">
        <v>3</v>
      </c>
      <c r="AE531" s="416"/>
      <c r="AF531" s="416"/>
      <c r="AG531" s="416"/>
      <c r="AH531" s="417"/>
      <c r="AI531" s="561"/>
      <c r="AJ531" s="420">
        <f t="shared" si="469"/>
        <v>112</v>
      </c>
      <c r="AK531" s="421">
        <f t="shared" si="470"/>
        <v>112</v>
      </c>
      <c r="AL531" s="421">
        <f t="shared" si="471"/>
        <v>97</v>
      </c>
      <c r="AM531" s="421">
        <f t="shared" si="472"/>
        <v>144</v>
      </c>
      <c r="AN531" s="421">
        <f t="shared" si="473"/>
        <v>165</v>
      </c>
      <c r="AO531" s="421">
        <f t="shared" si="474"/>
        <v>216</v>
      </c>
      <c r="AP531" s="421">
        <f t="shared" si="475"/>
        <v>292</v>
      </c>
      <c r="AQ531" s="421">
        <f t="shared" si="476"/>
        <v>260</v>
      </c>
      <c r="AR531" s="421">
        <f t="shared" si="477"/>
        <v>302</v>
      </c>
      <c r="AS531" s="421">
        <f t="shared" si="478"/>
        <v>315</v>
      </c>
      <c r="AT531" s="421">
        <f t="shared" si="479"/>
        <v>372</v>
      </c>
      <c r="AU531" s="422">
        <f t="shared" si="480"/>
        <v>332</v>
      </c>
      <c r="AV531" s="423">
        <v>195</v>
      </c>
      <c r="AW531" s="417">
        <v>201</v>
      </c>
      <c r="AX531" s="561">
        <v>204</v>
      </c>
      <c r="AY531" s="414">
        <v>58</v>
      </c>
      <c r="AZ531" s="417">
        <v>78</v>
      </c>
      <c r="BA531" s="561">
        <v>68</v>
      </c>
      <c r="BB531" s="420">
        <f t="shared" si="481"/>
        <v>62</v>
      </c>
      <c r="BC531" s="421">
        <f t="shared" si="482"/>
        <v>93</v>
      </c>
      <c r="BD531" s="422">
        <f t="shared" si="483"/>
        <v>60</v>
      </c>
      <c r="BE531" s="176">
        <v>56</v>
      </c>
      <c r="BF531" s="417">
        <v>67</v>
      </c>
      <c r="BG531" s="561">
        <v>92</v>
      </c>
      <c r="BH531" s="178">
        <v>17</v>
      </c>
      <c r="BI531" s="417">
        <v>15</v>
      </c>
      <c r="BJ531" s="561">
        <v>16</v>
      </c>
      <c r="BK531" s="178">
        <v>54</v>
      </c>
      <c r="BL531" s="417">
        <v>90</v>
      </c>
      <c r="BM531" s="561">
        <v>120</v>
      </c>
      <c r="BN531" s="426">
        <f t="shared" si="493"/>
        <v>38</v>
      </c>
      <c r="BO531" s="427">
        <f t="shared" si="494"/>
        <v>44</v>
      </c>
      <c r="BP531" s="428">
        <f t="shared" si="495"/>
        <v>64</v>
      </c>
      <c r="BQ531" s="178">
        <v>43</v>
      </c>
      <c r="BR531" s="417">
        <v>48</v>
      </c>
      <c r="BS531" s="561">
        <v>38</v>
      </c>
      <c r="BT531" s="208"/>
      <c r="BU531" s="209"/>
      <c r="BV531" s="209"/>
      <c r="BW531" s="417"/>
      <c r="BX531" s="417"/>
      <c r="BY531" s="561"/>
      <c r="BZ531" s="210"/>
      <c r="CA531" s="209"/>
      <c r="CB531" s="209"/>
      <c r="CC531" s="209"/>
      <c r="CD531" s="209"/>
      <c r="CE531" s="209"/>
      <c r="CF531" s="417"/>
      <c r="CG531" s="561"/>
      <c r="CH531" s="210"/>
      <c r="CI531" s="209"/>
      <c r="CJ531" s="209"/>
      <c r="CK531" s="209"/>
      <c r="CL531" s="209"/>
      <c r="CM531" s="209"/>
      <c r="CN531" s="417"/>
      <c r="CO531" s="561"/>
      <c r="CP531" s="420"/>
      <c r="CQ531" s="421"/>
      <c r="CR531" s="421" t="str">
        <f t="shared" si="484"/>
        <v/>
      </c>
      <c r="CS531" s="421" t="str">
        <f t="shared" si="485"/>
        <v/>
      </c>
      <c r="CT531" s="421" t="str">
        <f t="shared" si="486"/>
        <v/>
      </c>
      <c r="CU531" s="421" t="str">
        <f t="shared" si="487"/>
        <v/>
      </c>
      <c r="CV531" s="421" t="str">
        <f t="shared" si="488"/>
        <v/>
      </c>
      <c r="CW531" s="429" t="str">
        <f t="shared" si="489"/>
        <v/>
      </c>
      <c r="CX531" s="449"/>
      <c r="CY531" s="417"/>
      <c r="CZ531" s="561"/>
      <c r="DA531" s="432"/>
      <c r="DB531" s="417"/>
      <c r="DC531" s="561"/>
      <c r="DD531" s="430" t="str">
        <f t="shared" si="490"/>
        <v/>
      </c>
      <c r="DE531" s="431" t="str">
        <f t="shared" si="491"/>
        <v/>
      </c>
      <c r="DF531" s="428" t="str">
        <f t="shared" si="492"/>
        <v/>
      </c>
      <c r="DG531" s="450"/>
      <c r="DH531" s="417"/>
      <c r="DI531" s="561"/>
      <c r="DJ531" s="432"/>
      <c r="DK531" s="417"/>
      <c r="DL531" s="561"/>
      <c r="DM531" s="432"/>
      <c r="DN531" s="417"/>
      <c r="DO531" s="561"/>
      <c r="DP531" s="430" t="str">
        <f t="shared" si="496"/>
        <v/>
      </c>
      <c r="DQ531" s="431" t="str">
        <f t="shared" si="497"/>
        <v/>
      </c>
      <c r="DR531" s="428" t="str">
        <f t="shared" si="498"/>
        <v/>
      </c>
      <c r="DS531" s="432"/>
      <c r="DT531" s="417"/>
      <c r="DU531" s="561"/>
      <c r="DV531" s="403"/>
      <c r="DW531" s="669" t="b">
        <f t="shared" si="453"/>
        <v>1</v>
      </c>
      <c r="DX531" s="663" t="b">
        <f t="shared" si="454"/>
        <v>1</v>
      </c>
      <c r="DY531" s="666" t="b">
        <f t="shared" si="455"/>
        <v>1</v>
      </c>
      <c r="DZ531" s="663" t="b">
        <f t="shared" si="456"/>
        <v>1</v>
      </c>
      <c r="EA531" s="663" t="b">
        <f t="shared" si="457"/>
        <v>1</v>
      </c>
      <c r="EB531" s="666" t="b">
        <f t="shared" si="458"/>
        <v>1</v>
      </c>
      <c r="EC531" s="663" t="b">
        <f t="shared" si="459"/>
        <v>1</v>
      </c>
      <c r="ED531" s="663" t="b">
        <f t="shared" si="499"/>
        <v>1</v>
      </c>
      <c r="EE531" s="666" t="b">
        <f t="shared" si="460"/>
        <v>1</v>
      </c>
      <c r="EF531" s="665" t="b">
        <f t="shared" si="461"/>
        <v>0</v>
      </c>
      <c r="EG531" s="663" t="b">
        <f t="shared" si="462"/>
        <v>0</v>
      </c>
      <c r="EH531" s="666" t="b">
        <f t="shared" si="463"/>
        <v>1</v>
      </c>
      <c r="EI531" s="663" t="b">
        <f t="shared" si="464"/>
        <v>0</v>
      </c>
      <c r="EJ531" s="663" t="b">
        <f t="shared" si="465"/>
        <v>0</v>
      </c>
      <c r="EK531" s="666" t="b">
        <f t="shared" si="466"/>
        <v>1</v>
      </c>
      <c r="EL531" s="663" t="b">
        <f t="shared" si="467"/>
        <v>0</v>
      </c>
      <c r="EM531" s="663" t="b">
        <f t="shared" si="500"/>
        <v>0</v>
      </c>
      <c r="EN531" s="666" t="b">
        <f t="shared" si="468"/>
        <v>1</v>
      </c>
      <c r="EO531" s="403"/>
    </row>
    <row r="532" spans="1:145">
      <c r="A532" s="528" t="s">
        <v>430</v>
      </c>
      <c r="B532" s="534" t="s">
        <v>269</v>
      </c>
      <c r="C532" s="528" t="s">
        <v>270</v>
      </c>
      <c r="D532" s="528">
        <v>5</v>
      </c>
      <c r="E532" s="414"/>
      <c r="F532" s="416"/>
      <c r="G532" s="416"/>
      <c r="H532" s="416"/>
      <c r="I532" s="417"/>
      <c r="J532" s="417"/>
      <c r="K532" s="561"/>
      <c r="L532" s="414"/>
      <c r="M532" s="416"/>
      <c r="N532" s="416"/>
      <c r="O532" s="448"/>
      <c r="P532" s="448"/>
      <c r="Q532" s="416"/>
      <c r="R532" s="416"/>
      <c r="S532" s="416"/>
      <c r="T532" s="416"/>
      <c r="U532" s="416"/>
      <c r="V532" s="417"/>
      <c r="W532" s="561"/>
      <c r="X532" s="414"/>
      <c r="Y532" s="416"/>
      <c r="Z532" s="416"/>
      <c r="AA532" s="448"/>
      <c r="AB532" s="448"/>
      <c r="AC532" s="416"/>
      <c r="AD532" s="416"/>
      <c r="AE532" s="416"/>
      <c r="AF532" s="416"/>
      <c r="AG532" s="416"/>
      <c r="AH532" s="417"/>
      <c r="AI532" s="561"/>
      <c r="AJ532" s="420" t="str">
        <f t="shared" si="469"/>
        <v xml:space="preserve"> </v>
      </c>
      <c r="AK532" s="421" t="str">
        <f t="shared" si="470"/>
        <v xml:space="preserve"> </v>
      </c>
      <c r="AL532" s="421" t="str">
        <f t="shared" si="471"/>
        <v xml:space="preserve"> </v>
      </c>
      <c r="AM532" s="421" t="str">
        <f t="shared" si="472"/>
        <v xml:space="preserve"> </v>
      </c>
      <c r="AN532" s="421" t="str">
        <f t="shared" si="473"/>
        <v xml:space="preserve"> </v>
      </c>
      <c r="AO532" s="421" t="str">
        <f t="shared" si="474"/>
        <v xml:space="preserve"> </v>
      </c>
      <c r="AP532" s="421" t="str">
        <f t="shared" si="475"/>
        <v xml:space="preserve"> </v>
      </c>
      <c r="AQ532" s="421" t="str">
        <f t="shared" si="476"/>
        <v xml:space="preserve"> </v>
      </c>
      <c r="AR532" s="421" t="str">
        <f t="shared" si="477"/>
        <v xml:space="preserve"> </v>
      </c>
      <c r="AS532" s="421" t="str">
        <f t="shared" si="478"/>
        <v xml:space="preserve"> </v>
      </c>
      <c r="AT532" s="421" t="str">
        <f t="shared" si="479"/>
        <v xml:space="preserve"> </v>
      </c>
      <c r="AU532" s="422" t="str">
        <f t="shared" si="480"/>
        <v xml:space="preserve"> </v>
      </c>
      <c r="AV532" s="423"/>
      <c r="AW532" s="417"/>
      <c r="AX532" s="561"/>
      <c r="AY532" s="414"/>
      <c r="AZ532" s="417"/>
      <c r="BA532" s="561"/>
      <c r="BB532" s="420" t="str">
        <f t="shared" si="481"/>
        <v xml:space="preserve"> </v>
      </c>
      <c r="BC532" s="421" t="str">
        <f t="shared" si="482"/>
        <v xml:space="preserve"> </v>
      </c>
      <c r="BD532" s="422" t="str">
        <f t="shared" si="483"/>
        <v xml:space="preserve"> </v>
      </c>
      <c r="BE532" s="176"/>
      <c r="BF532" s="417"/>
      <c r="BG532" s="561"/>
      <c r="BH532" s="178"/>
      <c r="BI532" s="417"/>
      <c r="BJ532" s="561"/>
      <c r="BK532" s="178"/>
      <c r="BL532" s="417"/>
      <c r="BM532" s="561"/>
      <c r="BN532" s="426" t="str">
        <f t="shared" si="493"/>
        <v/>
      </c>
      <c r="BO532" s="427" t="str">
        <f t="shared" si="494"/>
        <v/>
      </c>
      <c r="BP532" s="428" t="str">
        <f t="shared" si="495"/>
        <v/>
      </c>
      <c r="BQ532" s="178"/>
      <c r="BR532" s="417"/>
      <c r="BS532" s="561"/>
      <c r="BT532" s="208"/>
      <c r="BU532" s="209"/>
      <c r="BV532" s="209"/>
      <c r="BW532" s="417"/>
      <c r="BX532" s="417"/>
      <c r="BY532" s="561"/>
      <c r="BZ532" s="210"/>
      <c r="CA532" s="209"/>
      <c r="CB532" s="209"/>
      <c r="CC532" s="209"/>
      <c r="CD532" s="209"/>
      <c r="CE532" s="209"/>
      <c r="CF532" s="417"/>
      <c r="CG532" s="561"/>
      <c r="CH532" s="210"/>
      <c r="CI532" s="209"/>
      <c r="CJ532" s="209"/>
      <c r="CK532" s="209"/>
      <c r="CL532" s="209"/>
      <c r="CM532" s="209"/>
      <c r="CN532" s="417"/>
      <c r="CO532" s="561"/>
      <c r="CP532" s="420"/>
      <c r="CQ532" s="421"/>
      <c r="CR532" s="421" t="str">
        <f t="shared" si="484"/>
        <v/>
      </c>
      <c r="CS532" s="421" t="str">
        <f t="shared" si="485"/>
        <v/>
      </c>
      <c r="CT532" s="421" t="str">
        <f t="shared" si="486"/>
        <v/>
      </c>
      <c r="CU532" s="421" t="str">
        <f t="shared" si="487"/>
        <v/>
      </c>
      <c r="CV532" s="421" t="str">
        <f t="shared" si="488"/>
        <v/>
      </c>
      <c r="CW532" s="429" t="str">
        <f t="shared" si="489"/>
        <v/>
      </c>
      <c r="CX532" s="449"/>
      <c r="CY532" s="417"/>
      <c r="CZ532" s="561"/>
      <c r="DA532" s="432"/>
      <c r="DB532" s="417"/>
      <c r="DC532" s="561"/>
      <c r="DD532" s="430" t="str">
        <f t="shared" si="490"/>
        <v/>
      </c>
      <c r="DE532" s="431" t="str">
        <f t="shared" si="491"/>
        <v/>
      </c>
      <c r="DF532" s="428" t="str">
        <f t="shared" si="492"/>
        <v/>
      </c>
      <c r="DG532" s="450"/>
      <c r="DH532" s="417"/>
      <c r="DI532" s="561"/>
      <c r="DJ532" s="432"/>
      <c r="DK532" s="417"/>
      <c r="DL532" s="561"/>
      <c r="DM532" s="432"/>
      <c r="DN532" s="417"/>
      <c r="DO532" s="561"/>
      <c r="DP532" s="430" t="str">
        <f t="shared" si="496"/>
        <v/>
      </c>
      <c r="DQ532" s="431" t="str">
        <f t="shared" si="497"/>
        <v/>
      </c>
      <c r="DR532" s="428" t="str">
        <f t="shared" si="498"/>
        <v/>
      </c>
      <c r="DS532" s="432"/>
      <c r="DT532" s="417"/>
      <c r="DU532" s="561"/>
      <c r="DV532" s="403"/>
      <c r="DW532" s="669" t="b">
        <f t="shared" si="453"/>
        <v>0</v>
      </c>
      <c r="DX532" s="663" t="b">
        <f t="shared" si="454"/>
        <v>0</v>
      </c>
      <c r="DY532" s="666" t="b">
        <f t="shared" si="455"/>
        <v>1</v>
      </c>
      <c r="DZ532" s="663" t="b">
        <f t="shared" si="456"/>
        <v>0</v>
      </c>
      <c r="EA532" s="663" t="b">
        <f t="shared" si="457"/>
        <v>0</v>
      </c>
      <c r="EB532" s="666" t="b">
        <f t="shared" si="458"/>
        <v>1</v>
      </c>
      <c r="EC532" s="663" t="b">
        <f t="shared" si="459"/>
        <v>0</v>
      </c>
      <c r="ED532" s="663" t="b">
        <f t="shared" si="499"/>
        <v>0</v>
      </c>
      <c r="EE532" s="666" t="b">
        <f t="shared" si="460"/>
        <v>1</v>
      </c>
      <c r="EF532" s="665" t="b">
        <f t="shared" si="461"/>
        <v>0</v>
      </c>
      <c r="EG532" s="663" t="b">
        <f t="shared" si="462"/>
        <v>0</v>
      </c>
      <c r="EH532" s="666" t="b">
        <f t="shared" si="463"/>
        <v>1</v>
      </c>
      <c r="EI532" s="663" t="b">
        <f t="shared" si="464"/>
        <v>0</v>
      </c>
      <c r="EJ532" s="663" t="b">
        <f t="shared" si="465"/>
        <v>0</v>
      </c>
      <c r="EK532" s="666" t="b">
        <f t="shared" si="466"/>
        <v>1</v>
      </c>
      <c r="EL532" s="663" t="b">
        <f t="shared" si="467"/>
        <v>0</v>
      </c>
      <c r="EM532" s="663" t="b">
        <f t="shared" si="500"/>
        <v>0</v>
      </c>
      <c r="EN532" s="666" t="b">
        <f t="shared" si="468"/>
        <v>1</v>
      </c>
      <c r="EO532" s="403"/>
    </row>
    <row r="533" spans="1:145">
      <c r="A533" s="528" t="s">
        <v>430</v>
      </c>
      <c r="B533" s="529" t="s">
        <v>271</v>
      </c>
      <c r="C533" s="530">
        <v>225432</v>
      </c>
      <c r="D533" s="464">
        <v>5</v>
      </c>
      <c r="E533" s="414">
        <v>1146</v>
      </c>
      <c r="F533" s="416">
        <v>1232</v>
      </c>
      <c r="G533" s="416">
        <v>1139</v>
      </c>
      <c r="H533" s="416">
        <v>1051</v>
      </c>
      <c r="I533" s="417">
        <v>1013</v>
      </c>
      <c r="J533" s="417">
        <v>1014</v>
      </c>
      <c r="K533" s="561">
        <v>990</v>
      </c>
      <c r="L533" s="414">
        <v>679</v>
      </c>
      <c r="M533" s="416">
        <v>695</v>
      </c>
      <c r="N533" s="416">
        <v>728</v>
      </c>
      <c r="O533" s="448">
        <v>794</v>
      </c>
      <c r="P533" s="448">
        <v>869</v>
      </c>
      <c r="Q533" s="416">
        <v>911</v>
      </c>
      <c r="R533" s="416">
        <v>1012</v>
      </c>
      <c r="S533" s="416">
        <v>664</v>
      </c>
      <c r="T533" s="416">
        <v>624</v>
      </c>
      <c r="U533" s="416">
        <v>671</v>
      </c>
      <c r="V533" s="417">
        <v>737</v>
      </c>
      <c r="W533" s="561">
        <v>621</v>
      </c>
      <c r="X533" s="414"/>
      <c r="Y533" s="416"/>
      <c r="Z533" s="416"/>
      <c r="AA533" s="448"/>
      <c r="AB533" s="448"/>
      <c r="AC533" s="416">
        <v>5</v>
      </c>
      <c r="AD533" s="416">
        <v>10</v>
      </c>
      <c r="AE533" s="416"/>
      <c r="AF533" s="416"/>
      <c r="AG533" s="416"/>
      <c r="AH533" s="417"/>
      <c r="AI533" s="561"/>
      <c r="AJ533" s="420">
        <f t="shared" si="469"/>
        <v>679</v>
      </c>
      <c r="AK533" s="421">
        <f t="shared" si="470"/>
        <v>695</v>
      </c>
      <c r="AL533" s="421">
        <f t="shared" si="471"/>
        <v>728</v>
      </c>
      <c r="AM533" s="421">
        <f t="shared" si="472"/>
        <v>794</v>
      </c>
      <c r="AN533" s="421">
        <f t="shared" si="473"/>
        <v>869</v>
      </c>
      <c r="AO533" s="421">
        <f t="shared" si="474"/>
        <v>906</v>
      </c>
      <c r="AP533" s="421">
        <f t="shared" si="475"/>
        <v>1002</v>
      </c>
      <c r="AQ533" s="421">
        <f t="shared" si="476"/>
        <v>664</v>
      </c>
      <c r="AR533" s="421">
        <f t="shared" si="477"/>
        <v>624</v>
      </c>
      <c r="AS533" s="421">
        <f t="shared" si="478"/>
        <v>671</v>
      </c>
      <c r="AT533" s="421">
        <f t="shared" si="479"/>
        <v>737</v>
      </c>
      <c r="AU533" s="422">
        <f t="shared" si="480"/>
        <v>621</v>
      </c>
      <c r="AV533" s="423">
        <v>376</v>
      </c>
      <c r="AW533" s="417">
        <v>421</v>
      </c>
      <c r="AX533" s="561">
        <v>387</v>
      </c>
      <c r="AY533" s="414">
        <v>106</v>
      </c>
      <c r="AZ533" s="417">
        <v>123</v>
      </c>
      <c r="BA533" s="561">
        <v>73</v>
      </c>
      <c r="BB533" s="420">
        <f t="shared" si="481"/>
        <v>189</v>
      </c>
      <c r="BC533" s="421">
        <f t="shared" si="482"/>
        <v>193</v>
      </c>
      <c r="BD533" s="422">
        <f t="shared" si="483"/>
        <v>161</v>
      </c>
      <c r="BE533" s="176">
        <v>132</v>
      </c>
      <c r="BF533" s="417">
        <v>119</v>
      </c>
      <c r="BG533" s="561">
        <v>114</v>
      </c>
      <c r="BH533" s="178">
        <v>90</v>
      </c>
      <c r="BI533" s="417">
        <v>122</v>
      </c>
      <c r="BJ533" s="561">
        <v>128</v>
      </c>
      <c r="BK533" s="178">
        <v>382</v>
      </c>
      <c r="BL533" s="417">
        <v>373</v>
      </c>
      <c r="BM533" s="561">
        <v>454</v>
      </c>
      <c r="BN533" s="426">
        <f t="shared" si="493"/>
        <v>265</v>
      </c>
      <c r="BO533" s="427">
        <f t="shared" si="494"/>
        <v>292</v>
      </c>
      <c r="BP533" s="428">
        <f t="shared" si="495"/>
        <v>306</v>
      </c>
      <c r="BQ533" s="178">
        <v>134</v>
      </c>
      <c r="BR533" s="417">
        <v>132</v>
      </c>
      <c r="BS533" s="561">
        <v>136</v>
      </c>
      <c r="BT533" s="208"/>
      <c r="BU533" s="209"/>
      <c r="BV533" s="209"/>
      <c r="BW533" s="417"/>
      <c r="BX533" s="417"/>
      <c r="BY533" s="561"/>
      <c r="BZ533" s="210"/>
      <c r="CA533" s="209"/>
      <c r="CB533" s="209"/>
      <c r="CC533" s="209"/>
      <c r="CD533" s="209"/>
      <c r="CE533" s="209"/>
      <c r="CF533" s="417"/>
      <c r="CG533" s="561"/>
      <c r="CH533" s="210"/>
      <c r="CI533" s="209"/>
      <c r="CJ533" s="209"/>
      <c r="CK533" s="209"/>
      <c r="CL533" s="209"/>
      <c r="CM533" s="209"/>
      <c r="CN533" s="417"/>
      <c r="CO533" s="561"/>
      <c r="CP533" s="420"/>
      <c r="CQ533" s="421"/>
      <c r="CR533" s="421" t="str">
        <f t="shared" si="484"/>
        <v/>
      </c>
      <c r="CS533" s="421" t="str">
        <f t="shared" si="485"/>
        <v/>
      </c>
      <c r="CT533" s="421" t="str">
        <f t="shared" si="486"/>
        <v/>
      </c>
      <c r="CU533" s="421" t="str">
        <f t="shared" si="487"/>
        <v/>
      </c>
      <c r="CV533" s="421" t="str">
        <f t="shared" si="488"/>
        <v/>
      </c>
      <c r="CW533" s="429" t="str">
        <f t="shared" si="489"/>
        <v/>
      </c>
      <c r="CX533" s="449"/>
      <c r="CY533" s="417"/>
      <c r="CZ533" s="561"/>
      <c r="DA533" s="432"/>
      <c r="DB533" s="417"/>
      <c r="DC533" s="561"/>
      <c r="DD533" s="430" t="str">
        <f t="shared" si="490"/>
        <v/>
      </c>
      <c r="DE533" s="431" t="str">
        <f t="shared" si="491"/>
        <v/>
      </c>
      <c r="DF533" s="428" t="str">
        <f t="shared" si="492"/>
        <v/>
      </c>
      <c r="DG533" s="450"/>
      <c r="DH533" s="417"/>
      <c r="DI533" s="561"/>
      <c r="DJ533" s="432"/>
      <c r="DK533" s="417"/>
      <c r="DL533" s="561"/>
      <c r="DM533" s="432"/>
      <c r="DN533" s="417"/>
      <c r="DO533" s="561"/>
      <c r="DP533" s="430" t="str">
        <f t="shared" si="496"/>
        <v/>
      </c>
      <c r="DQ533" s="431" t="str">
        <f t="shared" si="497"/>
        <v/>
      </c>
      <c r="DR533" s="428" t="str">
        <f t="shared" si="498"/>
        <v/>
      </c>
      <c r="DS533" s="432"/>
      <c r="DT533" s="417"/>
      <c r="DU533" s="561"/>
      <c r="DV533" s="403"/>
      <c r="DW533" s="669" t="b">
        <f t="shared" si="453"/>
        <v>1</v>
      </c>
      <c r="DX533" s="663" t="b">
        <f t="shared" si="454"/>
        <v>1</v>
      </c>
      <c r="DY533" s="666" t="b">
        <f t="shared" si="455"/>
        <v>1</v>
      </c>
      <c r="DZ533" s="663" t="b">
        <f t="shared" si="456"/>
        <v>1</v>
      </c>
      <c r="EA533" s="663" t="b">
        <f t="shared" si="457"/>
        <v>1</v>
      </c>
      <c r="EB533" s="666" t="b">
        <f t="shared" si="458"/>
        <v>1</v>
      </c>
      <c r="EC533" s="663" t="b">
        <f t="shared" si="459"/>
        <v>1</v>
      </c>
      <c r="ED533" s="663" t="b">
        <f t="shared" si="499"/>
        <v>1</v>
      </c>
      <c r="EE533" s="666" t="b">
        <f t="shared" si="460"/>
        <v>1</v>
      </c>
      <c r="EF533" s="665" t="b">
        <f t="shared" si="461"/>
        <v>0</v>
      </c>
      <c r="EG533" s="663" t="b">
        <f t="shared" si="462"/>
        <v>0</v>
      </c>
      <c r="EH533" s="666" t="b">
        <f t="shared" si="463"/>
        <v>1</v>
      </c>
      <c r="EI533" s="663" t="b">
        <f t="shared" si="464"/>
        <v>0</v>
      </c>
      <c r="EJ533" s="663" t="b">
        <f t="shared" si="465"/>
        <v>0</v>
      </c>
      <c r="EK533" s="666" t="b">
        <f t="shared" si="466"/>
        <v>1</v>
      </c>
      <c r="EL533" s="663" t="b">
        <f t="shared" si="467"/>
        <v>0</v>
      </c>
      <c r="EM533" s="663" t="b">
        <f t="shared" si="500"/>
        <v>0</v>
      </c>
      <c r="EN533" s="666" t="b">
        <f t="shared" si="468"/>
        <v>1</v>
      </c>
      <c r="EO533" s="403"/>
    </row>
    <row r="534" spans="1:145">
      <c r="A534" s="528" t="s">
        <v>430</v>
      </c>
      <c r="B534" s="535" t="s">
        <v>272</v>
      </c>
      <c r="C534" s="536">
        <v>225502</v>
      </c>
      <c r="D534" s="467">
        <v>4</v>
      </c>
      <c r="E534" s="414"/>
      <c r="F534" s="416"/>
      <c r="G534" s="416"/>
      <c r="H534" s="416"/>
      <c r="I534" s="417"/>
      <c r="J534" s="417">
        <v>1</v>
      </c>
      <c r="K534" s="561"/>
      <c r="L534" s="414"/>
      <c r="M534" s="416"/>
      <c r="N534" s="416"/>
      <c r="O534" s="448"/>
      <c r="P534" s="448"/>
      <c r="Q534" s="416"/>
      <c r="R534" s="416"/>
      <c r="S534" s="416"/>
      <c r="T534" s="416"/>
      <c r="U534" s="416"/>
      <c r="V534" s="417"/>
      <c r="W534" s="561"/>
      <c r="X534" s="414"/>
      <c r="Y534" s="416"/>
      <c r="Z534" s="416"/>
      <c r="AA534" s="448"/>
      <c r="AB534" s="448"/>
      <c r="AC534" s="416"/>
      <c r="AD534" s="416"/>
      <c r="AE534" s="416"/>
      <c r="AF534" s="416"/>
      <c r="AG534" s="416"/>
      <c r="AH534" s="417"/>
      <c r="AI534" s="561"/>
      <c r="AJ534" s="420" t="str">
        <f t="shared" si="469"/>
        <v xml:space="preserve"> </v>
      </c>
      <c r="AK534" s="421" t="str">
        <f t="shared" si="470"/>
        <v xml:space="preserve"> </v>
      </c>
      <c r="AL534" s="421" t="str">
        <f t="shared" si="471"/>
        <v xml:space="preserve"> </v>
      </c>
      <c r="AM534" s="421" t="str">
        <f t="shared" si="472"/>
        <v xml:space="preserve"> </v>
      </c>
      <c r="AN534" s="421" t="str">
        <f t="shared" si="473"/>
        <v xml:space="preserve"> </v>
      </c>
      <c r="AO534" s="421" t="str">
        <f t="shared" si="474"/>
        <v xml:space="preserve"> </v>
      </c>
      <c r="AP534" s="421" t="str">
        <f t="shared" si="475"/>
        <v xml:space="preserve"> </v>
      </c>
      <c r="AQ534" s="421" t="str">
        <f t="shared" si="476"/>
        <v xml:space="preserve"> </v>
      </c>
      <c r="AR534" s="421" t="str">
        <f t="shared" si="477"/>
        <v xml:space="preserve"> </v>
      </c>
      <c r="AS534" s="421" t="str">
        <f t="shared" si="478"/>
        <v xml:space="preserve"> </v>
      </c>
      <c r="AT534" s="421" t="str">
        <f t="shared" si="479"/>
        <v xml:space="preserve"> </v>
      </c>
      <c r="AU534" s="422" t="str">
        <f t="shared" si="480"/>
        <v xml:space="preserve"> </v>
      </c>
      <c r="AV534" s="423"/>
      <c r="AW534" s="417"/>
      <c r="AX534" s="561"/>
      <c r="AY534" s="414"/>
      <c r="AZ534" s="417"/>
      <c r="BA534" s="561"/>
      <c r="BB534" s="420" t="str">
        <f t="shared" si="481"/>
        <v xml:space="preserve"> </v>
      </c>
      <c r="BC534" s="421" t="str">
        <f t="shared" si="482"/>
        <v xml:space="preserve"> </v>
      </c>
      <c r="BD534" s="422" t="str">
        <f t="shared" si="483"/>
        <v xml:space="preserve"> </v>
      </c>
      <c r="BE534" s="176"/>
      <c r="BF534" s="417"/>
      <c r="BG534" s="561"/>
      <c r="BH534" s="178"/>
      <c r="BI534" s="417"/>
      <c r="BJ534" s="561"/>
      <c r="BK534" s="178"/>
      <c r="BL534" s="417"/>
      <c r="BM534" s="561"/>
      <c r="BN534" s="426" t="str">
        <f t="shared" si="493"/>
        <v/>
      </c>
      <c r="BO534" s="427" t="str">
        <f t="shared" si="494"/>
        <v/>
      </c>
      <c r="BP534" s="428" t="str">
        <f t="shared" si="495"/>
        <v/>
      </c>
      <c r="BQ534" s="178"/>
      <c r="BR534" s="417"/>
      <c r="BS534" s="561"/>
      <c r="BT534" s="208"/>
      <c r="BU534" s="209"/>
      <c r="BV534" s="209"/>
      <c r="BW534" s="417"/>
      <c r="BX534" s="417"/>
      <c r="BY534" s="561"/>
      <c r="BZ534" s="210"/>
      <c r="CA534" s="209"/>
      <c r="CB534" s="209"/>
      <c r="CC534" s="209"/>
      <c r="CD534" s="209"/>
      <c r="CE534" s="209"/>
      <c r="CF534" s="417"/>
      <c r="CG534" s="561"/>
      <c r="CH534" s="210"/>
      <c r="CI534" s="209"/>
      <c r="CJ534" s="209"/>
      <c r="CK534" s="209"/>
      <c r="CL534" s="209"/>
      <c r="CM534" s="209"/>
      <c r="CN534" s="417"/>
      <c r="CO534" s="561"/>
      <c r="CP534" s="420"/>
      <c r="CQ534" s="421"/>
      <c r="CR534" s="421" t="str">
        <f t="shared" si="484"/>
        <v/>
      </c>
      <c r="CS534" s="421" t="str">
        <f t="shared" si="485"/>
        <v/>
      </c>
      <c r="CT534" s="421" t="str">
        <f t="shared" si="486"/>
        <v/>
      </c>
      <c r="CU534" s="421" t="str">
        <f t="shared" si="487"/>
        <v/>
      </c>
      <c r="CV534" s="421" t="str">
        <f t="shared" si="488"/>
        <v/>
      </c>
      <c r="CW534" s="429" t="str">
        <f t="shared" si="489"/>
        <v/>
      </c>
      <c r="CX534" s="449"/>
      <c r="CY534" s="417"/>
      <c r="CZ534" s="561"/>
      <c r="DA534" s="432"/>
      <c r="DB534" s="417"/>
      <c r="DC534" s="561"/>
      <c r="DD534" s="430" t="str">
        <f t="shared" si="490"/>
        <v/>
      </c>
      <c r="DE534" s="431" t="str">
        <f t="shared" si="491"/>
        <v/>
      </c>
      <c r="DF534" s="428" t="str">
        <f t="shared" si="492"/>
        <v/>
      </c>
      <c r="DG534" s="450"/>
      <c r="DH534" s="417"/>
      <c r="DI534" s="561"/>
      <c r="DJ534" s="432"/>
      <c r="DK534" s="417"/>
      <c r="DL534" s="561"/>
      <c r="DM534" s="432"/>
      <c r="DN534" s="417"/>
      <c r="DO534" s="561"/>
      <c r="DP534" s="430" t="str">
        <f t="shared" si="496"/>
        <v/>
      </c>
      <c r="DQ534" s="431" t="str">
        <f t="shared" si="497"/>
        <v/>
      </c>
      <c r="DR534" s="428" t="str">
        <f t="shared" si="498"/>
        <v/>
      </c>
      <c r="DS534" s="432"/>
      <c r="DT534" s="417"/>
      <c r="DU534" s="561"/>
      <c r="DV534" s="403"/>
      <c r="DW534" s="669" t="b">
        <f t="shared" si="453"/>
        <v>0</v>
      </c>
      <c r="DX534" s="663" t="b">
        <f t="shared" si="454"/>
        <v>0</v>
      </c>
      <c r="DY534" s="666" t="b">
        <f t="shared" si="455"/>
        <v>1</v>
      </c>
      <c r="DZ534" s="663" t="b">
        <f t="shared" si="456"/>
        <v>0</v>
      </c>
      <c r="EA534" s="663" t="b">
        <f t="shared" si="457"/>
        <v>0</v>
      </c>
      <c r="EB534" s="666" t="b">
        <f t="shared" si="458"/>
        <v>1</v>
      </c>
      <c r="EC534" s="663" t="b">
        <f t="shared" si="459"/>
        <v>0</v>
      </c>
      <c r="ED534" s="663" t="b">
        <f t="shared" si="499"/>
        <v>0</v>
      </c>
      <c r="EE534" s="666" t="b">
        <f t="shared" si="460"/>
        <v>1</v>
      </c>
      <c r="EF534" s="665" t="b">
        <f t="shared" si="461"/>
        <v>0</v>
      </c>
      <c r="EG534" s="663" t="b">
        <f t="shared" si="462"/>
        <v>0</v>
      </c>
      <c r="EH534" s="666" t="b">
        <f t="shared" si="463"/>
        <v>1</v>
      </c>
      <c r="EI534" s="663" t="b">
        <f t="shared" si="464"/>
        <v>0</v>
      </c>
      <c r="EJ534" s="663" t="b">
        <f t="shared" si="465"/>
        <v>0</v>
      </c>
      <c r="EK534" s="666" t="b">
        <f t="shared" si="466"/>
        <v>1</v>
      </c>
      <c r="EL534" s="663" t="b">
        <f t="shared" si="467"/>
        <v>0</v>
      </c>
      <c r="EM534" s="663" t="b">
        <f t="shared" si="500"/>
        <v>0</v>
      </c>
      <c r="EN534" s="666" t="b">
        <f t="shared" si="468"/>
        <v>1</v>
      </c>
      <c r="EO534" s="403"/>
    </row>
    <row r="535" spans="1:145">
      <c r="A535" s="528" t="s">
        <v>430</v>
      </c>
      <c r="B535" s="534" t="s">
        <v>273</v>
      </c>
      <c r="C535" s="528">
        <v>228714</v>
      </c>
      <c r="D535" s="528">
        <v>6</v>
      </c>
      <c r="E535" s="414">
        <v>415</v>
      </c>
      <c r="F535" s="416">
        <v>412</v>
      </c>
      <c r="G535" s="416">
        <v>380</v>
      </c>
      <c r="H535" s="416">
        <v>466</v>
      </c>
      <c r="I535" s="417">
        <v>416</v>
      </c>
      <c r="J535" s="417">
        <v>444</v>
      </c>
      <c r="K535" s="561">
        <v>518</v>
      </c>
      <c r="L535" s="414">
        <v>179</v>
      </c>
      <c r="M535" s="416">
        <v>296</v>
      </c>
      <c r="N535" s="416">
        <v>395</v>
      </c>
      <c r="O535" s="448">
        <v>423</v>
      </c>
      <c r="P535" s="448">
        <v>347</v>
      </c>
      <c r="Q535" s="416">
        <v>409</v>
      </c>
      <c r="R535" s="416">
        <v>406</v>
      </c>
      <c r="S535" s="416">
        <v>377</v>
      </c>
      <c r="T535" s="416">
        <v>461</v>
      </c>
      <c r="U535" s="416">
        <v>412</v>
      </c>
      <c r="V535" s="417">
        <v>438</v>
      </c>
      <c r="W535" s="561">
        <v>491</v>
      </c>
      <c r="X535" s="414"/>
      <c r="Y535" s="416"/>
      <c r="Z535" s="416"/>
      <c r="AA535" s="448"/>
      <c r="AB535" s="448"/>
      <c r="AC535" s="416">
        <v>3</v>
      </c>
      <c r="AD535" s="416">
        <v>5</v>
      </c>
      <c r="AE535" s="416"/>
      <c r="AF535" s="416"/>
      <c r="AG535" s="416"/>
      <c r="AH535" s="417"/>
      <c r="AI535" s="561"/>
      <c r="AJ535" s="420">
        <f t="shared" si="469"/>
        <v>179</v>
      </c>
      <c r="AK535" s="421">
        <f t="shared" si="470"/>
        <v>296</v>
      </c>
      <c r="AL535" s="421">
        <f t="shared" si="471"/>
        <v>395</v>
      </c>
      <c r="AM535" s="421">
        <f t="shared" si="472"/>
        <v>423</v>
      </c>
      <c r="AN535" s="421">
        <f t="shared" si="473"/>
        <v>347</v>
      </c>
      <c r="AO535" s="421">
        <f t="shared" si="474"/>
        <v>406</v>
      </c>
      <c r="AP535" s="421">
        <f t="shared" si="475"/>
        <v>401</v>
      </c>
      <c r="AQ535" s="421">
        <f t="shared" si="476"/>
        <v>377</v>
      </c>
      <c r="AR535" s="421">
        <f t="shared" si="477"/>
        <v>461</v>
      </c>
      <c r="AS535" s="421">
        <f t="shared" si="478"/>
        <v>412</v>
      </c>
      <c r="AT535" s="421">
        <f t="shared" si="479"/>
        <v>438</v>
      </c>
      <c r="AU535" s="422">
        <f t="shared" si="480"/>
        <v>491</v>
      </c>
      <c r="AV535" s="423">
        <v>234</v>
      </c>
      <c r="AW535" s="417">
        <v>234</v>
      </c>
      <c r="AX535" s="561">
        <v>265</v>
      </c>
      <c r="AY535" s="414">
        <v>131</v>
      </c>
      <c r="AZ535" s="417">
        <v>128</v>
      </c>
      <c r="BA535" s="561">
        <v>182</v>
      </c>
      <c r="BB535" s="420">
        <f t="shared" si="481"/>
        <v>47</v>
      </c>
      <c r="BC535" s="421">
        <f t="shared" si="482"/>
        <v>76</v>
      </c>
      <c r="BD535" s="422">
        <f t="shared" si="483"/>
        <v>44</v>
      </c>
      <c r="BE535" s="176">
        <v>125</v>
      </c>
      <c r="BF535" s="417">
        <v>133</v>
      </c>
      <c r="BG535" s="561">
        <v>127</v>
      </c>
      <c r="BH535" s="178">
        <v>5</v>
      </c>
      <c r="BI535" s="417">
        <v>12</v>
      </c>
      <c r="BJ535" s="561">
        <v>4</v>
      </c>
      <c r="BK535" s="178">
        <v>176</v>
      </c>
      <c r="BL535" s="417">
        <v>219</v>
      </c>
      <c r="BM535" s="561">
        <v>232</v>
      </c>
      <c r="BN535" s="426">
        <f t="shared" si="493"/>
        <v>41</v>
      </c>
      <c r="BO535" s="427">
        <f t="shared" si="494"/>
        <v>42</v>
      </c>
      <c r="BP535" s="428">
        <f t="shared" si="495"/>
        <v>38</v>
      </c>
      <c r="BQ535" s="178">
        <v>72</v>
      </c>
      <c r="BR535" s="417">
        <v>107</v>
      </c>
      <c r="BS535" s="561">
        <v>110</v>
      </c>
      <c r="BT535" s="208"/>
      <c r="BU535" s="209"/>
      <c r="BV535" s="209"/>
      <c r="BW535" s="417"/>
      <c r="BX535" s="417"/>
      <c r="BY535" s="561"/>
      <c r="BZ535" s="210"/>
      <c r="CA535" s="209"/>
      <c r="CB535" s="209"/>
      <c r="CC535" s="209"/>
      <c r="CD535" s="209"/>
      <c r="CE535" s="209"/>
      <c r="CF535" s="417"/>
      <c r="CG535" s="561"/>
      <c r="CH535" s="210"/>
      <c r="CI535" s="209"/>
      <c r="CJ535" s="209"/>
      <c r="CK535" s="209"/>
      <c r="CL535" s="209"/>
      <c r="CM535" s="209"/>
      <c r="CN535" s="417"/>
      <c r="CO535" s="561"/>
      <c r="CP535" s="420"/>
      <c r="CQ535" s="421"/>
      <c r="CR535" s="421" t="str">
        <f t="shared" si="484"/>
        <v/>
      </c>
      <c r="CS535" s="421" t="str">
        <f t="shared" si="485"/>
        <v/>
      </c>
      <c r="CT535" s="421" t="str">
        <f t="shared" si="486"/>
        <v/>
      </c>
      <c r="CU535" s="421" t="str">
        <f t="shared" si="487"/>
        <v/>
      </c>
      <c r="CV535" s="421" t="str">
        <f t="shared" si="488"/>
        <v/>
      </c>
      <c r="CW535" s="429" t="str">
        <f t="shared" si="489"/>
        <v/>
      </c>
      <c r="CX535" s="449"/>
      <c r="CY535" s="417"/>
      <c r="CZ535" s="561"/>
      <c r="DA535" s="432"/>
      <c r="DB535" s="417"/>
      <c r="DC535" s="561"/>
      <c r="DD535" s="430" t="str">
        <f t="shared" si="490"/>
        <v/>
      </c>
      <c r="DE535" s="431" t="str">
        <f t="shared" si="491"/>
        <v/>
      </c>
      <c r="DF535" s="428" t="str">
        <f t="shared" si="492"/>
        <v/>
      </c>
      <c r="DG535" s="450"/>
      <c r="DH535" s="417"/>
      <c r="DI535" s="561"/>
      <c r="DJ535" s="432"/>
      <c r="DK535" s="417"/>
      <c r="DL535" s="561"/>
      <c r="DM535" s="432"/>
      <c r="DN535" s="417"/>
      <c r="DO535" s="561"/>
      <c r="DP535" s="430" t="str">
        <f t="shared" si="496"/>
        <v/>
      </c>
      <c r="DQ535" s="431" t="str">
        <f t="shared" si="497"/>
        <v/>
      </c>
      <c r="DR535" s="428" t="str">
        <f t="shared" si="498"/>
        <v/>
      </c>
      <c r="DS535" s="432"/>
      <c r="DT535" s="417"/>
      <c r="DU535" s="561"/>
      <c r="DV535" s="403"/>
      <c r="DW535" s="669" t="b">
        <f t="shared" si="453"/>
        <v>1</v>
      </c>
      <c r="DX535" s="663" t="b">
        <f t="shared" si="454"/>
        <v>1</v>
      </c>
      <c r="DY535" s="666" t="b">
        <f t="shared" si="455"/>
        <v>1</v>
      </c>
      <c r="DZ535" s="663" t="b">
        <f t="shared" si="456"/>
        <v>1</v>
      </c>
      <c r="EA535" s="663" t="b">
        <f t="shared" si="457"/>
        <v>1</v>
      </c>
      <c r="EB535" s="666" t="b">
        <f t="shared" si="458"/>
        <v>1</v>
      </c>
      <c r="EC535" s="663" t="b">
        <f t="shared" si="459"/>
        <v>1</v>
      </c>
      <c r="ED535" s="663" t="b">
        <f t="shared" si="499"/>
        <v>1</v>
      </c>
      <c r="EE535" s="666" t="b">
        <f t="shared" si="460"/>
        <v>1</v>
      </c>
      <c r="EF535" s="665" t="b">
        <f t="shared" si="461"/>
        <v>0</v>
      </c>
      <c r="EG535" s="663" t="b">
        <f t="shared" si="462"/>
        <v>0</v>
      </c>
      <c r="EH535" s="666" t="b">
        <f t="shared" si="463"/>
        <v>1</v>
      </c>
      <c r="EI535" s="663" t="b">
        <f t="shared" si="464"/>
        <v>0</v>
      </c>
      <c r="EJ535" s="663" t="b">
        <f t="shared" si="465"/>
        <v>0</v>
      </c>
      <c r="EK535" s="666" t="b">
        <f t="shared" si="466"/>
        <v>1</v>
      </c>
      <c r="EL535" s="663" t="b">
        <f t="shared" si="467"/>
        <v>0</v>
      </c>
      <c r="EM535" s="663" t="b">
        <f t="shared" si="500"/>
        <v>0</v>
      </c>
      <c r="EN535" s="666" t="b">
        <f t="shared" si="468"/>
        <v>1</v>
      </c>
      <c r="EO535" s="403"/>
    </row>
    <row r="536" spans="1:145">
      <c r="A536" s="528" t="s">
        <v>430</v>
      </c>
      <c r="B536" s="534" t="s">
        <v>274</v>
      </c>
      <c r="C536" s="528">
        <v>222576</v>
      </c>
      <c r="D536" s="528">
        <v>8</v>
      </c>
      <c r="E536" s="414"/>
      <c r="F536" s="416"/>
      <c r="G536" s="416"/>
      <c r="H536" s="416"/>
      <c r="I536" s="417"/>
      <c r="J536" s="417"/>
      <c r="K536" s="561"/>
      <c r="L536" s="414"/>
      <c r="M536" s="416"/>
      <c r="N536" s="416"/>
      <c r="O536" s="448"/>
      <c r="P536" s="448"/>
      <c r="Q536" s="416"/>
      <c r="R536" s="416"/>
      <c r="S536" s="416"/>
      <c r="T536" s="416"/>
      <c r="U536" s="416"/>
      <c r="V536" s="417"/>
      <c r="W536" s="561"/>
      <c r="X536" s="414"/>
      <c r="Y536" s="416"/>
      <c r="Z536" s="416"/>
      <c r="AA536" s="448"/>
      <c r="AB536" s="448"/>
      <c r="AC536" s="416"/>
      <c r="AD536" s="416"/>
      <c r="AE536" s="416"/>
      <c r="AF536" s="416"/>
      <c r="AG536" s="416"/>
      <c r="AH536" s="417"/>
      <c r="AI536" s="561"/>
      <c r="AJ536" s="420" t="str">
        <f t="shared" si="469"/>
        <v xml:space="preserve"> </v>
      </c>
      <c r="AK536" s="421" t="str">
        <f t="shared" si="470"/>
        <v xml:space="preserve"> </v>
      </c>
      <c r="AL536" s="421" t="str">
        <f t="shared" si="471"/>
        <v xml:space="preserve"> </v>
      </c>
      <c r="AM536" s="421" t="str">
        <f t="shared" si="472"/>
        <v xml:space="preserve"> </v>
      </c>
      <c r="AN536" s="421" t="str">
        <f t="shared" si="473"/>
        <v xml:space="preserve"> </v>
      </c>
      <c r="AO536" s="421" t="str">
        <f t="shared" si="474"/>
        <v xml:space="preserve"> </v>
      </c>
      <c r="AP536" s="421" t="str">
        <f t="shared" si="475"/>
        <v xml:space="preserve"> </v>
      </c>
      <c r="AQ536" s="421" t="str">
        <f t="shared" si="476"/>
        <v xml:space="preserve"> </v>
      </c>
      <c r="AR536" s="421" t="str">
        <f t="shared" si="477"/>
        <v xml:space="preserve"> </v>
      </c>
      <c r="AS536" s="421" t="str">
        <f t="shared" si="478"/>
        <v xml:space="preserve"> </v>
      </c>
      <c r="AT536" s="421" t="str">
        <f t="shared" si="479"/>
        <v xml:space="preserve"> </v>
      </c>
      <c r="AU536" s="422" t="str">
        <f t="shared" si="480"/>
        <v xml:space="preserve"> </v>
      </c>
      <c r="AV536" s="423"/>
      <c r="AW536" s="417"/>
      <c r="AX536" s="561"/>
      <c r="AY536" s="414"/>
      <c r="AZ536" s="417"/>
      <c r="BA536" s="561"/>
      <c r="BB536" s="420" t="str">
        <f t="shared" si="481"/>
        <v xml:space="preserve"> </v>
      </c>
      <c r="BC536" s="421" t="str">
        <f t="shared" si="482"/>
        <v xml:space="preserve"> </v>
      </c>
      <c r="BD536" s="422" t="str">
        <f t="shared" si="483"/>
        <v xml:space="preserve"> </v>
      </c>
      <c r="BE536" s="176"/>
      <c r="BF536" s="417"/>
      <c r="BG536" s="561"/>
      <c r="BH536" s="178"/>
      <c r="BI536" s="417"/>
      <c r="BJ536" s="561"/>
      <c r="BK536" s="178"/>
      <c r="BL536" s="417"/>
      <c r="BM536" s="561"/>
      <c r="BN536" s="426" t="str">
        <f t="shared" si="493"/>
        <v/>
      </c>
      <c r="BO536" s="427" t="str">
        <f t="shared" si="494"/>
        <v/>
      </c>
      <c r="BP536" s="428" t="str">
        <f t="shared" si="495"/>
        <v/>
      </c>
      <c r="BQ536" s="178"/>
      <c r="BR536" s="417"/>
      <c r="BS536" s="561"/>
      <c r="BT536" s="208">
        <v>1943</v>
      </c>
      <c r="BU536" s="209">
        <v>2027</v>
      </c>
      <c r="BV536" s="209">
        <v>1750</v>
      </c>
      <c r="BW536" s="417">
        <v>3562</v>
      </c>
      <c r="BX536" s="417">
        <v>1540</v>
      </c>
      <c r="BY536" s="561">
        <v>1597</v>
      </c>
      <c r="BZ536" s="436">
        <v>856</v>
      </c>
      <c r="CA536" s="436">
        <v>899</v>
      </c>
      <c r="CB536" s="436">
        <v>828</v>
      </c>
      <c r="CC536" s="436">
        <v>947</v>
      </c>
      <c r="CD536" s="436">
        <v>742</v>
      </c>
      <c r="CE536" s="436">
        <v>899</v>
      </c>
      <c r="CF536" s="417">
        <v>655</v>
      </c>
      <c r="CG536" s="561">
        <v>736</v>
      </c>
      <c r="CH536" s="437"/>
      <c r="CI536" s="436"/>
      <c r="CJ536" s="209"/>
      <c r="CK536" s="436"/>
      <c r="CL536" s="209">
        <v>2</v>
      </c>
      <c r="CM536" s="209">
        <v>2</v>
      </c>
      <c r="CN536" s="417"/>
      <c r="CO536" s="561"/>
      <c r="CP536" s="421">
        <f t="shared" ref="CP536:CP599" si="501">IF(BZ536&gt;0,BZ536-CH536,"")</f>
        <v>856</v>
      </c>
      <c r="CQ536" s="421">
        <f t="shared" ref="CQ536:CQ599" si="502">IF(CA536&gt;0,CA536-CI536,"")</f>
        <v>899</v>
      </c>
      <c r="CR536" s="421">
        <f t="shared" si="484"/>
        <v>828</v>
      </c>
      <c r="CS536" s="421">
        <f t="shared" si="485"/>
        <v>947</v>
      </c>
      <c r="CT536" s="421">
        <f t="shared" si="486"/>
        <v>740</v>
      </c>
      <c r="CU536" s="421">
        <f t="shared" si="487"/>
        <v>897</v>
      </c>
      <c r="CV536" s="421">
        <f t="shared" si="488"/>
        <v>655</v>
      </c>
      <c r="CW536" s="429">
        <f t="shared" si="489"/>
        <v>736</v>
      </c>
      <c r="CX536" s="449">
        <v>505</v>
      </c>
      <c r="CY536" s="417">
        <v>345</v>
      </c>
      <c r="CZ536" s="561">
        <v>418</v>
      </c>
      <c r="DA536" s="432">
        <v>73</v>
      </c>
      <c r="DB536" s="417">
        <v>28</v>
      </c>
      <c r="DC536" s="561">
        <v>36</v>
      </c>
      <c r="DD536" s="430">
        <f t="shared" si="490"/>
        <v>319</v>
      </c>
      <c r="DE536" s="431">
        <f t="shared" si="491"/>
        <v>282</v>
      </c>
      <c r="DF536" s="428">
        <f t="shared" si="492"/>
        <v>282</v>
      </c>
      <c r="DG536" s="450">
        <v>94</v>
      </c>
      <c r="DH536" s="417">
        <v>92</v>
      </c>
      <c r="DI536" s="561">
        <v>98</v>
      </c>
      <c r="DJ536" s="432">
        <v>181</v>
      </c>
      <c r="DK536" s="417">
        <v>140</v>
      </c>
      <c r="DL536" s="561">
        <v>199</v>
      </c>
      <c r="DM536" s="432">
        <v>111</v>
      </c>
      <c r="DN536" s="417">
        <v>89</v>
      </c>
      <c r="DO536" s="565">
        <v>173</v>
      </c>
      <c r="DP536" s="430">
        <f t="shared" si="496"/>
        <v>561</v>
      </c>
      <c r="DQ536" s="431">
        <f t="shared" si="497"/>
        <v>419</v>
      </c>
      <c r="DR536" s="428">
        <f t="shared" si="498"/>
        <v>427</v>
      </c>
      <c r="DS536" s="432">
        <v>160</v>
      </c>
      <c r="DT536" s="417">
        <v>182</v>
      </c>
      <c r="DU536" s="561">
        <v>166</v>
      </c>
      <c r="DV536" s="403"/>
      <c r="DW536" s="669" t="b">
        <f t="shared" si="453"/>
        <v>0</v>
      </c>
      <c r="DX536" s="663" t="b">
        <f t="shared" si="454"/>
        <v>0</v>
      </c>
      <c r="DY536" s="666" t="b">
        <f t="shared" si="455"/>
        <v>1</v>
      </c>
      <c r="DZ536" s="663" t="b">
        <f t="shared" si="456"/>
        <v>0</v>
      </c>
      <c r="EA536" s="663" t="b">
        <f t="shared" si="457"/>
        <v>0</v>
      </c>
      <c r="EB536" s="666" t="b">
        <f t="shared" si="458"/>
        <v>1</v>
      </c>
      <c r="EC536" s="663" t="b">
        <f t="shared" si="459"/>
        <v>0</v>
      </c>
      <c r="ED536" s="663" t="b">
        <f t="shared" si="499"/>
        <v>0</v>
      </c>
      <c r="EE536" s="666" t="b">
        <f t="shared" si="460"/>
        <v>1</v>
      </c>
      <c r="EF536" s="665" t="b">
        <f t="shared" si="461"/>
        <v>1</v>
      </c>
      <c r="EG536" s="663" t="b">
        <f t="shared" si="462"/>
        <v>1</v>
      </c>
      <c r="EH536" s="666" t="b">
        <f t="shared" si="463"/>
        <v>1</v>
      </c>
      <c r="EI536" s="663" t="b">
        <f t="shared" si="464"/>
        <v>1</v>
      </c>
      <c r="EJ536" s="663" t="b">
        <f t="shared" si="465"/>
        <v>1</v>
      </c>
      <c r="EK536" s="666" t="b">
        <f t="shared" si="466"/>
        <v>1</v>
      </c>
      <c r="EL536" s="663" t="b">
        <f t="shared" si="467"/>
        <v>1</v>
      </c>
      <c r="EM536" s="663" t="b">
        <f t="shared" si="500"/>
        <v>1</v>
      </c>
      <c r="EN536" s="666" t="b">
        <f t="shared" si="468"/>
        <v>1</v>
      </c>
      <c r="EO536" s="403"/>
    </row>
    <row r="537" spans="1:145">
      <c r="A537" s="528" t="s">
        <v>430</v>
      </c>
      <c r="B537" s="534" t="s">
        <v>275</v>
      </c>
      <c r="C537" s="528">
        <v>222992</v>
      </c>
      <c r="D537" s="528">
        <v>8</v>
      </c>
      <c r="E537" s="414"/>
      <c r="F537" s="416"/>
      <c r="G537" s="416"/>
      <c r="H537" s="416"/>
      <c r="I537" s="417"/>
      <c r="J537" s="417"/>
      <c r="K537" s="561"/>
      <c r="L537" s="414"/>
      <c r="M537" s="416"/>
      <c r="N537" s="416"/>
      <c r="O537" s="448"/>
      <c r="P537" s="448"/>
      <c r="Q537" s="416"/>
      <c r="R537" s="416"/>
      <c r="S537" s="416"/>
      <c r="T537" s="416"/>
      <c r="U537" s="416"/>
      <c r="V537" s="417"/>
      <c r="W537" s="561"/>
      <c r="X537" s="414"/>
      <c r="Y537" s="416"/>
      <c r="Z537" s="416"/>
      <c r="AA537" s="448"/>
      <c r="AB537" s="448"/>
      <c r="AC537" s="416"/>
      <c r="AD537" s="416"/>
      <c r="AE537" s="416"/>
      <c r="AF537" s="416"/>
      <c r="AG537" s="416"/>
      <c r="AH537" s="417"/>
      <c r="AI537" s="561"/>
      <c r="AJ537" s="420" t="str">
        <f t="shared" si="469"/>
        <v xml:space="preserve"> </v>
      </c>
      <c r="AK537" s="421" t="str">
        <f t="shared" si="470"/>
        <v xml:space="preserve"> </v>
      </c>
      <c r="AL537" s="421" t="str">
        <f t="shared" si="471"/>
        <v xml:space="preserve"> </v>
      </c>
      <c r="AM537" s="421" t="str">
        <f t="shared" si="472"/>
        <v xml:space="preserve"> </v>
      </c>
      <c r="AN537" s="421" t="str">
        <f t="shared" si="473"/>
        <v xml:space="preserve"> </v>
      </c>
      <c r="AO537" s="421" t="str">
        <f t="shared" si="474"/>
        <v xml:space="preserve"> </v>
      </c>
      <c r="AP537" s="421" t="str">
        <f t="shared" si="475"/>
        <v xml:space="preserve"> </v>
      </c>
      <c r="AQ537" s="421" t="str">
        <f t="shared" si="476"/>
        <v xml:space="preserve"> </v>
      </c>
      <c r="AR537" s="421" t="str">
        <f t="shared" si="477"/>
        <v xml:space="preserve"> </v>
      </c>
      <c r="AS537" s="421" t="str">
        <f t="shared" si="478"/>
        <v xml:space="preserve"> </v>
      </c>
      <c r="AT537" s="421" t="str">
        <f t="shared" si="479"/>
        <v xml:space="preserve"> </v>
      </c>
      <c r="AU537" s="422" t="str">
        <f t="shared" si="480"/>
        <v xml:space="preserve"> </v>
      </c>
      <c r="AV537" s="423"/>
      <c r="AW537" s="417"/>
      <c r="AX537" s="561"/>
      <c r="AY537" s="414"/>
      <c r="AZ537" s="417"/>
      <c r="BA537" s="561"/>
      <c r="BB537" s="420" t="str">
        <f t="shared" si="481"/>
        <v xml:space="preserve"> </v>
      </c>
      <c r="BC537" s="421" t="str">
        <f t="shared" si="482"/>
        <v xml:space="preserve"> </v>
      </c>
      <c r="BD537" s="422" t="str">
        <f t="shared" si="483"/>
        <v xml:space="preserve"> </v>
      </c>
      <c r="BE537" s="176"/>
      <c r="BF537" s="417"/>
      <c r="BG537" s="561"/>
      <c r="BH537" s="178"/>
      <c r="BI537" s="417"/>
      <c r="BJ537" s="561"/>
      <c r="BK537" s="178"/>
      <c r="BL537" s="417"/>
      <c r="BM537" s="561"/>
      <c r="BN537" s="426" t="str">
        <f t="shared" si="493"/>
        <v/>
      </c>
      <c r="BO537" s="427" t="str">
        <f t="shared" si="494"/>
        <v/>
      </c>
      <c r="BP537" s="428" t="str">
        <f t="shared" si="495"/>
        <v/>
      </c>
      <c r="BQ537" s="178"/>
      <c r="BR537" s="417"/>
      <c r="BS537" s="561"/>
      <c r="BT537" s="208">
        <v>5867</v>
      </c>
      <c r="BU537" s="209">
        <v>8002</v>
      </c>
      <c r="BV537" s="209">
        <v>8605</v>
      </c>
      <c r="BW537" s="417">
        <v>8868</v>
      </c>
      <c r="BX537" s="417">
        <v>8405</v>
      </c>
      <c r="BY537" s="565">
        <v>4609</v>
      </c>
      <c r="BZ537" s="633">
        <v>998</v>
      </c>
      <c r="CA537" s="436">
        <v>1922</v>
      </c>
      <c r="CB537" s="436">
        <v>1860</v>
      </c>
      <c r="CC537" s="436">
        <v>2449</v>
      </c>
      <c r="CD537" s="436">
        <v>2676</v>
      </c>
      <c r="CE537" s="436">
        <v>2977</v>
      </c>
      <c r="CF537" s="417">
        <v>2718</v>
      </c>
      <c r="CG537" s="565">
        <v>1500</v>
      </c>
      <c r="CH537" s="437"/>
      <c r="CI537" s="436"/>
      <c r="CJ537" s="209"/>
      <c r="CK537" s="436"/>
      <c r="CL537" s="209">
        <v>16</v>
      </c>
      <c r="CM537" s="209">
        <v>10</v>
      </c>
      <c r="CN537" s="417"/>
      <c r="CO537" s="561"/>
      <c r="CP537" s="421">
        <f t="shared" si="501"/>
        <v>998</v>
      </c>
      <c r="CQ537" s="421">
        <f t="shared" si="502"/>
        <v>1922</v>
      </c>
      <c r="CR537" s="421">
        <f t="shared" si="484"/>
        <v>1860</v>
      </c>
      <c r="CS537" s="421">
        <f t="shared" si="485"/>
        <v>2449</v>
      </c>
      <c r="CT537" s="421">
        <f t="shared" si="486"/>
        <v>2660</v>
      </c>
      <c r="CU537" s="421">
        <f t="shared" si="487"/>
        <v>2967</v>
      </c>
      <c r="CV537" s="421">
        <f t="shared" si="488"/>
        <v>2718</v>
      </c>
      <c r="CW537" s="429">
        <f t="shared" si="489"/>
        <v>1500</v>
      </c>
      <c r="CX537" s="449">
        <v>1405</v>
      </c>
      <c r="CY537" s="417">
        <v>1267</v>
      </c>
      <c r="CZ537" s="561">
        <v>821</v>
      </c>
      <c r="DA537" s="432">
        <v>603</v>
      </c>
      <c r="DB537" s="417">
        <v>567</v>
      </c>
      <c r="DC537" s="561">
        <v>158</v>
      </c>
      <c r="DD537" s="430">
        <f t="shared" si="490"/>
        <v>959</v>
      </c>
      <c r="DE537" s="431">
        <f t="shared" si="491"/>
        <v>884</v>
      </c>
      <c r="DF537" s="428">
        <f t="shared" si="492"/>
        <v>521</v>
      </c>
      <c r="DG537" s="450">
        <v>77</v>
      </c>
      <c r="DH537" s="417">
        <v>79</v>
      </c>
      <c r="DI537" s="561">
        <v>86</v>
      </c>
      <c r="DJ537" s="432">
        <v>363</v>
      </c>
      <c r="DK537" s="417">
        <v>420</v>
      </c>
      <c r="DL537" s="561">
        <v>455</v>
      </c>
      <c r="DM537" s="432">
        <v>845</v>
      </c>
      <c r="DN537" s="417">
        <v>1053</v>
      </c>
      <c r="DO537" s="561">
        <v>1170</v>
      </c>
      <c r="DP537" s="430">
        <f t="shared" si="496"/>
        <v>1164</v>
      </c>
      <c r="DQ537" s="431">
        <f t="shared" si="497"/>
        <v>1108</v>
      </c>
      <c r="DR537" s="428">
        <f t="shared" si="498"/>
        <v>1256</v>
      </c>
      <c r="DS537" s="432">
        <v>88</v>
      </c>
      <c r="DT537" s="417">
        <v>131</v>
      </c>
      <c r="DU537" s="561">
        <v>134</v>
      </c>
      <c r="DV537" s="403"/>
      <c r="DW537" s="669" t="b">
        <f t="shared" si="453"/>
        <v>0</v>
      </c>
      <c r="DX537" s="663" t="b">
        <f t="shared" si="454"/>
        <v>0</v>
      </c>
      <c r="DY537" s="666" t="b">
        <f t="shared" si="455"/>
        <v>1</v>
      </c>
      <c r="DZ537" s="663" t="b">
        <f t="shared" si="456"/>
        <v>0</v>
      </c>
      <c r="EA537" s="663" t="b">
        <f t="shared" si="457"/>
        <v>0</v>
      </c>
      <c r="EB537" s="666" t="b">
        <f t="shared" si="458"/>
        <v>1</v>
      </c>
      <c r="EC537" s="663" t="b">
        <f t="shared" si="459"/>
        <v>0</v>
      </c>
      <c r="ED537" s="663" t="b">
        <f t="shared" si="499"/>
        <v>0</v>
      </c>
      <c r="EE537" s="666" t="b">
        <f t="shared" si="460"/>
        <v>1</v>
      </c>
      <c r="EF537" s="665" t="b">
        <f t="shared" si="461"/>
        <v>1</v>
      </c>
      <c r="EG537" s="663" t="b">
        <f t="shared" si="462"/>
        <v>1</v>
      </c>
      <c r="EH537" s="666" t="b">
        <f t="shared" si="463"/>
        <v>1</v>
      </c>
      <c r="EI537" s="663" t="b">
        <f t="shared" si="464"/>
        <v>1</v>
      </c>
      <c r="EJ537" s="663" t="b">
        <f t="shared" si="465"/>
        <v>1</v>
      </c>
      <c r="EK537" s="666" t="b">
        <f t="shared" si="466"/>
        <v>1</v>
      </c>
      <c r="EL537" s="663" t="b">
        <f t="shared" si="467"/>
        <v>1</v>
      </c>
      <c r="EM537" s="663" t="b">
        <f t="shared" si="500"/>
        <v>1</v>
      </c>
      <c r="EN537" s="666" t="b">
        <f t="shared" si="468"/>
        <v>1</v>
      </c>
      <c r="EO537" s="403"/>
    </row>
    <row r="538" spans="1:145">
      <c r="A538" s="528" t="s">
        <v>430</v>
      </c>
      <c r="B538" s="534" t="s">
        <v>276</v>
      </c>
      <c r="C538" s="528">
        <v>223427</v>
      </c>
      <c r="D538" s="528">
        <v>8</v>
      </c>
      <c r="E538" s="414"/>
      <c r="F538" s="416"/>
      <c r="G538" s="416"/>
      <c r="H538" s="416"/>
      <c r="I538" s="417"/>
      <c r="J538" s="417"/>
      <c r="K538" s="561"/>
      <c r="L538" s="414"/>
      <c r="M538" s="416"/>
      <c r="N538" s="416"/>
      <c r="O538" s="448"/>
      <c r="P538" s="448"/>
      <c r="Q538" s="416"/>
      <c r="R538" s="416"/>
      <c r="S538" s="416"/>
      <c r="T538" s="416"/>
      <c r="U538" s="416"/>
      <c r="V538" s="417"/>
      <c r="W538" s="561"/>
      <c r="X538" s="414"/>
      <c r="Y538" s="416"/>
      <c r="Z538" s="416"/>
      <c r="AA538" s="448"/>
      <c r="AB538" s="448"/>
      <c r="AC538" s="416"/>
      <c r="AD538" s="416"/>
      <c r="AE538" s="416"/>
      <c r="AF538" s="416"/>
      <c r="AG538" s="416"/>
      <c r="AH538" s="417"/>
      <c r="AI538" s="561"/>
      <c r="AJ538" s="420" t="str">
        <f t="shared" si="469"/>
        <v xml:space="preserve"> </v>
      </c>
      <c r="AK538" s="421" t="str">
        <f t="shared" si="470"/>
        <v xml:space="preserve"> </v>
      </c>
      <c r="AL538" s="421" t="str">
        <f t="shared" si="471"/>
        <v xml:space="preserve"> </v>
      </c>
      <c r="AM538" s="421" t="str">
        <f t="shared" si="472"/>
        <v xml:space="preserve"> </v>
      </c>
      <c r="AN538" s="421" t="str">
        <f t="shared" si="473"/>
        <v xml:space="preserve"> </v>
      </c>
      <c r="AO538" s="421" t="str">
        <f t="shared" si="474"/>
        <v xml:space="preserve"> </v>
      </c>
      <c r="AP538" s="421" t="str">
        <f t="shared" si="475"/>
        <v xml:space="preserve"> </v>
      </c>
      <c r="AQ538" s="421" t="str">
        <f t="shared" si="476"/>
        <v xml:space="preserve"> </v>
      </c>
      <c r="AR538" s="421" t="str">
        <f t="shared" si="477"/>
        <v xml:space="preserve"> </v>
      </c>
      <c r="AS538" s="421" t="str">
        <f t="shared" si="478"/>
        <v xml:space="preserve"> </v>
      </c>
      <c r="AT538" s="421" t="str">
        <f t="shared" si="479"/>
        <v xml:space="preserve"> </v>
      </c>
      <c r="AU538" s="422" t="str">
        <f t="shared" si="480"/>
        <v xml:space="preserve"> </v>
      </c>
      <c r="AV538" s="423"/>
      <c r="AW538" s="417"/>
      <c r="AX538" s="561"/>
      <c r="AY538" s="414"/>
      <c r="AZ538" s="417"/>
      <c r="BA538" s="561"/>
      <c r="BB538" s="420" t="str">
        <f t="shared" si="481"/>
        <v xml:space="preserve"> </v>
      </c>
      <c r="BC538" s="421" t="str">
        <f t="shared" si="482"/>
        <v xml:space="preserve"> </v>
      </c>
      <c r="BD538" s="422" t="str">
        <f t="shared" si="483"/>
        <v xml:space="preserve"> </v>
      </c>
      <c r="BE538" s="176"/>
      <c r="BF538" s="417"/>
      <c r="BG538" s="561"/>
      <c r="BH538" s="178"/>
      <c r="BI538" s="417"/>
      <c r="BJ538" s="561"/>
      <c r="BK538" s="178"/>
      <c r="BL538" s="417"/>
      <c r="BM538" s="561"/>
      <c r="BN538" s="426" t="str">
        <f t="shared" si="493"/>
        <v/>
      </c>
      <c r="BO538" s="427" t="str">
        <f t="shared" si="494"/>
        <v/>
      </c>
      <c r="BP538" s="428" t="str">
        <f t="shared" si="495"/>
        <v/>
      </c>
      <c r="BQ538" s="178"/>
      <c r="BR538" s="417"/>
      <c r="BS538" s="561"/>
      <c r="BT538" s="208">
        <v>7254</v>
      </c>
      <c r="BU538" s="209">
        <v>4427</v>
      </c>
      <c r="BV538" s="209">
        <v>4060</v>
      </c>
      <c r="BW538" s="417">
        <v>3749</v>
      </c>
      <c r="BX538" s="417">
        <v>3658</v>
      </c>
      <c r="BY538" s="561">
        <v>3648</v>
      </c>
      <c r="BZ538" s="633">
        <v>4468</v>
      </c>
      <c r="CA538" s="436">
        <v>2862</v>
      </c>
      <c r="CB538" s="436">
        <v>4342</v>
      </c>
      <c r="CC538" s="436">
        <v>2812</v>
      </c>
      <c r="CD538" s="436">
        <v>2518</v>
      </c>
      <c r="CE538" s="436">
        <v>2389</v>
      </c>
      <c r="CF538" s="417">
        <v>2713</v>
      </c>
      <c r="CG538" s="561">
        <v>2741</v>
      </c>
      <c r="CH538" s="437"/>
      <c r="CI538" s="436"/>
      <c r="CJ538" s="209"/>
      <c r="CK538" s="436"/>
      <c r="CL538" s="209">
        <v>25</v>
      </c>
      <c r="CM538" s="209">
        <v>24</v>
      </c>
      <c r="CN538" s="417"/>
      <c r="CO538" s="561"/>
      <c r="CP538" s="421">
        <f t="shared" si="501"/>
        <v>4468</v>
      </c>
      <c r="CQ538" s="421">
        <f t="shared" si="502"/>
        <v>2862</v>
      </c>
      <c r="CR538" s="421">
        <f t="shared" si="484"/>
        <v>4342</v>
      </c>
      <c r="CS538" s="421">
        <f t="shared" si="485"/>
        <v>2812</v>
      </c>
      <c r="CT538" s="421">
        <f t="shared" si="486"/>
        <v>2493</v>
      </c>
      <c r="CU538" s="421">
        <f t="shared" si="487"/>
        <v>2365</v>
      </c>
      <c r="CV538" s="421">
        <f t="shared" si="488"/>
        <v>2713</v>
      </c>
      <c r="CW538" s="429">
        <f t="shared" si="489"/>
        <v>2741</v>
      </c>
      <c r="CX538" s="449">
        <v>1229</v>
      </c>
      <c r="CY538" s="417">
        <v>1348</v>
      </c>
      <c r="CZ538" s="561">
        <v>1400</v>
      </c>
      <c r="DA538" s="432">
        <v>460</v>
      </c>
      <c r="DB538" s="417">
        <v>541</v>
      </c>
      <c r="DC538" s="561">
        <v>548</v>
      </c>
      <c r="DD538" s="430">
        <f t="shared" si="490"/>
        <v>676</v>
      </c>
      <c r="DE538" s="431">
        <f t="shared" si="491"/>
        <v>824</v>
      </c>
      <c r="DF538" s="428">
        <f t="shared" si="492"/>
        <v>793</v>
      </c>
      <c r="DG538" s="450">
        <v>185</v>
      </c>
      <c r="DH538" s="417">
        <v>146</v>
      </c>
      <c r="DI538" s="561">
        <v>167</v>
      </c>
      <c r="DJ538" s="432">
        <v>234</v>
      </c>
      <c r="DK538" s="417">
        <v>227</v>
      </c>
      <c r="DL538" s="561">
        <v>232</v>
      </c>
      <c r="DM538" s="432">
        <v>1348</v>
      </c>
      <c r="DN538" s="417">
        <v>1194</v>
      </c>
      <c r="DO538" s="561">
        <v>1188</v>
      </c>
      <c r="DP538" s="430">
        <f t="shared" si="496"/>
        <v>1045</v>
      </c>
      <c r="DQ538" s="431">
        <f t="shared" si="497"/>
        <v>926</v>
      </c>
      <c r="DR538" s="428">
        <f t="shared" si="498"/>
        <v>778</v>
      </c>
      <c r="DS538" s="432">
        <v>669</v>
      </c>
      <c r="DT538" s="441">
        <v>396</v>
      </c>
      <c r="DU538" s="561">
        <v>660</v>
      </c>
      <c r="DV538" s="403"/>
      <c r="DW538" s="669" t="b">
        <f t="shared" si="453"/>
        <v>0</v>
      </c>
      <c r="DX538" s="663" t="b">
        <f t="shared" si="454"/>
        <v>0</v>
      </c>
      <c r="DY538" s="666" t="b">
        <f t="shared" si="455"/>
        <v>1</v>
      </c>
      <c r="DZ538" s="663" t="b">
        <f t="shared" si="456"/>
        <v>0</v>
      </c>
      <c r="EA538" s="663" t="b">
        <f t="shared" si="457"/>
        <v>0</v>
      </c>
      <c r="EB538" s="666" t="b">
        <f t="shared" si="458"/>
        <v>1</v>
      </c>
      <c r="EC538" s="663" t="b">
        <f t="shared" si="459"/>
        <v>0</v>
      </c>
      <c r="ED538" s="663" t="b">
        <f t="shared" si="499"/>
        <v>0</v>
      </c>
      <c r="EE538" s="666" t="b">
        <f t="shared" si="460"/>
        <v>1</v>
      </c>
      <c r="EF538" s="665" t="b">
        <f t="shared" si="461"/>
        <v>1</v>
      </c>
      <c r="EG538" s="663" t="b">
        <f t="shared" si="462"/>
        <v>1</v>
      </c>
      <c r="EH538" s="666" t="b">
        <f t="shared" si="463"/>
        <v>1</v>
      </c>
      <c r="EI538" s="663" t="b">
        <f t="shared" si="464"/>
        <v>1</v>
      </c>
      <c r="EJ538" s="663" t="b">
        <f t="shared" si="465"/>
        <v>1</v>
      </c>
      <c r="EK538" s="666" t="b">
        <f t="shared" si="466"/>
        <v>1</v>
      </c>
      <c r="EL538" s="663" t="b">
        <f t="shared" si="467"/>
        <v>1</v>
      </c>
      <c r="EM538" s="663" t="b">
        <f t="shared" si="500"/>
        <v>1</v>
      </c>
      <c r="EN538" s="666" t="b">
        <f t="shared" si="468"/>
        <v>1</v>
      </c>
      <c r="EO538" s="403"/>
    </row>
    <row r="539" spans="1:145">
      <c r="A539" s="528" t="s">
        <v>430</v>
      </c>
      <c r="B539" s="534" t="s">
        <v>277</v>
      </c>
      <c r="C539" s="528">
        <v>223524</v>
      </c>
      <c r="D539" s="528">
        <v>8</v>
      </c>
      <c r="E539" s="414"/>
      <c r="F539" s="416"/>
      <c r="G539" s="416"/>
      <c r="H539" s="416"/>
      <c r="I539" s="417"/>
      <c r="J539" s="417"/>
      <c r="K539" s="561"/>
      <c r="L539" s="414"/>
      <c r="M539" s="416"/>
      <c r="N539" s="416"/>
      <c r="O539" s="448"/>
      <c r="P539" s="448"/>
      <c r="Q539" s="416"/>
      <c r="R539" s="416"/>
      <c r="S539" s="416"/>
      <c r="T539" s="416"/>
      <c r="U539" s="416"/>
      <c r="V539" s="417"/>
      <c r="W539" s="561"/>
      <c r="X539" s="414"/>
      <c r="Y539" s="416"/>
      <c r="Z539" s="416"/>
      <c r="AA539" s="448"/>
      <c r="AB539" s="448"/>
      <c r="AC539" s="416"/>
      <c r="AD539" s="416"/>
      <c r="AE539" s="416"/>
      <c r="AF539" s="416"/>
      <c r="AG539" s="416"/>
      <c r="AH539" s="417"/>
      <c r="AI539" s="561"/>
      <c r="AJ539" s="420" t="str">
        <f t="shared" si="469"/>
        <v xml:space="preserve"> </v>
      </c>
      <c r="AK539" s="421" t="str">
        <f t="shared" si="470"/>
        <v xml:space="preserve"> </v>
      </c>
      <c r="AL539" s="421" t="str">
        <f t="shared" si="471"/>
        <v xml:space="preserve"> </v>
      </c>
      <c r="AM539" s="421" t="str">
        <f t="shared" si="472"/>
        <v xml:space="preserve"> </v>
      </c>
      <c r="AN539" s="421" t="str">
        <f t="shared" si="473"/>
        <v xml:space="preserve"> </v>
      </c>
      <c r="AO539" s="421" t="str">
        <f t="shared" si="474"/>
        <v xml:space="preserve"> </v>
      </c>
      <c r="AP539" s="421" t="str">
        <f t="shared" si="475"/>
        <v xml:space="preserve"> </v>
      </c>
      <c r="AQ539" s="421" t="str">
        <f t="shared" si="476"/>
        <v xml:space="preserve"> </v>
      </c>
      <c r="AR539" s="421" t="str">
        <f t="shared" si="477"/>
        <v xml:space="preserve"> </v>
      </c>
      <c r="AS539" s="421" t="str">
        <f t="shared" si="478"/>
        <v xml:space="preserve"> </v>
      </c>
      <c r="AT539" s="421" t="str">
        <f t="shared" si="479"/>
        <v xml:space="preserve"> </v>
      </c>
      <c r="AU539" s="422" t="str">
        <f t="shared" si="480"/>
        <v xml:space="preserve"> </v>
      </c>
      <c r="AV539" s="423"/>
      <c r="AW539" s="417"/>
      <c r="AX539" s="561"/>
      <c r="AY539" s="414"/>
      <c r="AZ539" s="417"/>
      <c r="BA539" s="561"/>
      <c r="BB539" s="420" t="str">
        <f t="shared" si="481"/>
        <v xml:space="preserve"> </v>
      </c>
      <c r="BC539" s="421" t="str">
        <f t="shared" si="482"/>
        <v xml:space="preserve"> </v>
      </c>
      <c r="BD539" s="422" t="str">
        <f t="shared" si="483"/>
        <v xml:space="preserve"> </v>
      </c>
      <c r="BE539" s="176"/>
      <c r="BF539" s="417"/>
      <c r="BG539" s="561"/>
      <c r="BH539" s="178"/>
      <c r="BI539" s="417"/>
      <c r="BJ539" s="561"/>
      <c r="BK539" s="178"/>
      <c r="BL539" s="417"/>
      <c r="BM539" s="561"/>
      <c r="BN539" s="426" t="str">
        <f t="shared" si="493"/>
        <v/>
      </c>
      <c r="BO539" s="427" t="str">
        <f t="shared" si="494"/>
        <v/>
      </c>
      <c r="BP539" s="428" t="str">
        <f t="shared" si="495"/>
        <v/>
      </c>
      <c r="BQ539" s="178"/>
      <c r="BR539" s="417"/>
      <c r="BS539" s="561"/>
      <c r="BT539" s="208">
        <v>2411</v>
      </c>
      <c r="BU539" s="209">
        <v>2417</v>
      </c>
      <c r="BV539" s="209">
        <v>2135</v>
      </c>
      <c r="BW539" s="417">
        <v>2318</v>
      </c>
      <c r="BX539" s="417">
        <v>1898</v>
      </c>
      <c r="BY539" s="561">
        <v>2186</v>
      </c>
      <c r="BZ539" s="436">
        <v>747</v>
      </c>
      <c r="CA539" s="436">
        <v>681</v>
      </c>
      <c r="CB539" s="436">
        <v>620</v>
      </c>
      <c r="CC539" s="436">
        <v>798</v>
      </c>
      <c r="CD539" s="436">
        <v>623</v>
      </c>
      <c r="CE539" s="436">
        <v>628</v>
      </c>
      <c r="CF539" s="417">
        <v>530</v>
      </c>
      <c r="CG539" s="561">
        <v>524</v>
      </c>
      <c r="CH539" s="437"/>
      <c r="CI539" s="436"/>
      <c r="CJ539" s="209"/>
      <c r="CK539" s="436"/>
      <c r="CL539" s="209">
        <v>5</v>
      </c>
      <c r="CM539" s="209">
        <v>2</v>
      </c>
      <c r="CN539" s="417"/>
      <c r="CO539" s="561"/>
      <c r="CP539" s="421">
        <f t="shared" si="501"/>
        <v>747</v>
      </c>
      <c r="CQ539" s="421">
        <f t="shared" si="502"/>
        <v>681</v>
      </c>
      <c r="CR539" s="421">
        <f t="shared" si="484"/>
        <v>620</v>
      </c>
      <c r="CS539" s="421">
        <f t="shared" si="485"/>
        <v>798</v>
      </c>
      <c r="CT539" s="421">
        <f t="shared" si="486"/>
        <v>618</v>
      </c>
      <c r="CU539" s="421">
        <f t="shared" si="487"/>
        <v>626</v>
      </c>
      <c r="CV539" s="421">
        <f t="shared" si="488"/>
        <v>530</v>
      </c>
      <c r="CW539" s="429">
        <f t="shared" si="489"/>
        <v>524</v>
      </c>
      <c r="CX539" s="449">
        <v>340</v>
      </c>
      <c r="CY539" s="417">
        <v>249</v>
      </c>
      <c r="CZ539" s="561">
        <v>267</v>
      </c>
      <c r="DA539" s="432">
        <v>77</v>
      </c>
      <c r="DB539" s="417">
        <v>83</v>
      </c>
      <c r="DC539" s="561">
        <v>66</v>
      </c>
      <c r="DD539" s="430">
        <f t="shared" si="490"/>
        <v>209</v>
      </c>
      <c r="DE539" s="431">
        <f t="shared" si="491"/>
        <v>198</v>
      </c>
      <c r="DF539" s="428">
        <f t="shared" si="492"/>
        <v>191</v>
      </c>
      <c r="DG539" s="450">
        <v>49</v>
      </c>
      <c r="DH539" s="417">
        <v>35</v>
      </c>
      <c r="DI539" s="561">
        <v>51</v>
      </c>
      <c r="DJ539" s="432">
        <v>112</v>
      </c>
      <c r="DK539" s="417">
        <v>101</v>
      </c>
      <c r="DL539" s="561">
        <v>107</v>
      </c>
      <c r="DM539" s="432">
        <v>174</v>
      </c>
      <c r="DN539" s="417">
        <v>220</v>
      </c>
      <c r="DO539" s="561">
        <v>231</v>
      </c>
      <c r="DP539" s="430">
        <f t="shared" si="496"/>
        <v>463</v>
      </c>
      <c r="DQ539" s="431">
        <f t="shared" si="497"/>
        <v>262</v>
      </c>
      <c r="DR539" s="428">
        <f t="shared" si="498"/>
        <v>237</v>
      </c>
      <c r="DS539" s="432">
        <v>55</v>
      </c>
      <c r="DT539" s="417">
        <v>60</v>
      </c>
      <c r="DU539" s="561">
        <v>46</v>
      </c>
      <c r="DV539" s="403"/>
      <c r="DW539" s="669" t="b">
        <f t="shared" si="453"/>
        <v>0</v>
      </c>
      <c r="DX539" s="663" t="b">
        <f t="shared" si="454"/>
        <v>0</v>
      </c>
      <c r="DY539" s="666" t="b">
        <f t="shared" si="455"/>
        <v>1</v>
      </c>
      <c r="DZ539" s="663" t="b">
        <f t="shared" si="456"/>
        <v>0</v>
      </c>
      <c r="EA539" s="663" t="b">
        <f t="shared" si="457"/>
        <v>0</v>
      </c>
      <c r="EB539" s="666" t="b">
        <f t="shared" si="458"/>
        <v>1</v>
      </c>
      <c r="EC539" s="663" t="b">
        <f t="shared" si="459"/>
        <v>0</v>
      </c>
      <c r="ED539" s="663" t="b">
        <f t="shared" si="499"/>
        <v>0</v>
      </c>
      <c r="EE539" s="666" t="b">
        <f t="shared" si="460"/>
        <v>1</v>
      </c>
      <c r="EF539" s="665" t="b">
        <f t="shared" si="461"/>
        <v>1</v>
      </c>
      <c r="EG539" s="663" t="b">
        <f t="shared" si="462"/>
        <v>1</v>
      </c>
      <c r="EH539" s="666" t="b">
        <f t="shared" si="463"/>
        <v>1</v>
      </c>
      <c r="EI539" s="663" t="b">
        <f t="shared" si="464"/>
        <v>1</v>
      </c>
      <c r="EJ539" s="663" t="b">
        <f t="shared" si="465"/>
        <v>1</v>
      </c>
      <c r="EK539" s="666" t="b">
        <f t="shared" si="466"/>
        <v>1</v>
      </c>
      <c r="EL539" s="663" t="b">
        <f t="shared" si="467"/>
        <v>1</v>
      </c>
      <c r="EM539" s="663" t="b">
        <f t="shared" si="500"/>
        <v>1</v>
      </c>
      <c r="EN539" s="666" t="b">
        <f t="shared" si="468"/>
        <v>1</v>
      </c>
      <c r="EO539" s="403"/>
    </row>
    <row r="540" spans="1:145">
      <c r="A540" s="528" t="s">
        <v>430</v>
      </c>
      <c r="B540" s="534" t="s">
        <v>278</v>
      </c>
      <c r="C540" s="528">
        <v>223816</v>
      </c>
      <c r="D540" s="528">
        <v>8</v>
      </c>
      <c r="E540" s="414"/>
      <c r="F540" s="416"/>
      <c r="G540" s="416"/>
      <c r="H540" s="416"/>
      <c r="I540" s="417"/>
      <c r="J540" s="417"/>
      <c r="K540" s="561"/>
      <c r="L540" s="414"/>
      <c r="M540" s="416"/>
      <c r="N540" s="416"/>
      <c r="O540" s="448"/>
      <c r="P540" s="448"/>
      <c r="Q540" s="416"/>
      <c r="R540" s="416"/>
      <c r="S540" s="416"/>
      <c r="T540" s="416"/>
      <c r="U540" s="416"/>
      <c r="V540" s="417"/>
      <c r="W540" s="561"/>
      <c r="X540" s="414"/>
      <c r="Y540" s="416"/>
      <c r="Z540" s="416"/>
      <c r="AA540" s="448"/>
      <c r="AB540" s="448"/>
      <c r="AC540" s="416"/>
      <c r="AD540" s="416"/>
      <c r="AE540" s="416"/>
      <c r="AF540" s="416"/>
      <c r="AG540" s="416"/>
      <c r="AH540" s="417"/>
      <c r="AI540" s="561"/>
      <c r="AJ540" s="420" t="str">
        <f t="shared" si="469"/>
        <v xml:space="preserve"> </v>
      </c>
      <c r="AK540" s="421" t="str">
        <f t="shared" si="470"/>
        <v xml:space="preserve"> </v>
      </c>
      <c r="AL540" s="421" t="str">
        <f t="shared" si="471"/>
        <v xml:space="preserve"> </v>
      </c>
      <c r="AM540" s="421" t="str">
        <f t="shared" si="472"/>
        <v xml:space="preserve"> </v>
      </c>
      <c r="AN540" s="421" t="str">
        <f t="shared" si="473"/>
        <v xml:space="preserve"> </v>
      </c>
      <c r="AO540" s="421" t="str">
        <f t="shared" si="474"/>
        <v xml:space="preserve"> </v>
      </c>
      <c r="AP540" s="421" t="str">
        <f t="shared" si="475"/>
        <v xml:space="preserve"> </v>
      </c>
      <c r="AQ540" s="421" t="str">
        <f t="shared" si="476"/>
        <v xml:space="preserve"> </v>
      </c>
      <c r="AR540" s="421" t="str">
        <f t="shared" si="477"/>
        <v xml:space="preserve"> </v>
      </c>
      <c r="AS540" s="421" t="str">
        <f t="shared" si="478"/>
        <v xml:space="preserve"> </v>
      </c>
      <c r="AT540" s="421" t="str">
        <f t="shared" si="479"/>
        <v xml:space="preserve"> </v>
      </c>
      <c r="AU540" s="422" t="str">
        <f t="shared" si="480"/>
        <v xml:space="preserve"> </v>
      </c>
      <c r="AV540" s="423"/>
      <c r="AW540" s="417"/>
      <c r="AX540" s="561"/>
      <c r="AY540" s="414"/>
      <c r="AZ540" s="417"/>
      <c r="BA540" s="561"/>
      <c r="BB540" s="420" t="str">
        <f t="shared" si="481"/>
        <v xml:space="preserve"> </v>
      </c>
      <c r="BC540" s="421" t="str">
        <f t="shared" si="482"/>
        <v xml:space="preserve"> </v>
      </c>
      <c r="BD540" s="422" t="str">
        <f t="shared" si="483"/>
        <v xml:space="preserve"> </v>
      </c>
      <c r="BE540" s="176"/>
      <c r="BF540" s="417"/>
      <c r="BG540" s="561"/>
      <c r="BH540" s="178"/>
      <c r="BI540" s="417"/>
      <c r="BJ540" s="561"/>
      <c r="BK540" s="178"/>
      <c r="BL540" s="417"/>
      <c r="BM540" s="561"/>
      <c r="BN540" s="426" t="str">
        <f t="shared" si="493"/>
        <v/>
      </c>
      <c r="BO540" s="427" t="str">
        <f t="shared" si="494"/>
        <v/>
      </c>
      <c r="BP540" s="428" t="str">
        <f t="shared" si="495"/>
        <v/>
      </c>
      <c r="BQ540" s="178"/>
      <c r="BR540" s="417"/>
      <c r="BS540" s="561"/>
      <c r="BT540" s="208">
        <v>1154</v>
      </c>
      <c r="BU540" s="209">
        <v>1185</v>
      </c>
      <c r="BV540" s="209">
        <v>1888</v>
      </c>
      <c r="BW540" s="417">
        <v>1560</v>
      </c>
      <c r="BX540" s="417">
        <v>1548</v>
      </c>
      <c r="BY540" s="561">
        <v>1195</v>
      </c>
      <c r="BZ540" s="436">
        <v>601</v>
      </c>
      <c r="CA540" s="436">
        <v>518</v>
      </c>
      <c r="CB540" s="436">
        <v>486</v>
      </c>
      <c r="CC540" s="436">
        <v>469</v>
      </c>
      <c r="CD540" s="436">
        <v>585</v>
      </c>
      <c r="CE540" s="436">
        <v>665</v>
      </c>
      <c r="CF540" s="417">
        <v>498</v>
      </c>
      <c r="CG540" s="561">
        <v>441</v>
      </c>
      <c r="CH540" s="437"/>
      <c r="CI540" s="436"/>
      <c r="CJ540" s="209"/>
      <c r="CK540" s="436"/>
      <c r="CL540" s="209">
        <v>11</v>
      </c>
      <c r="CM540" s="209">
        <v>15</v>
      </c>
      <c r="CN540" s="417"/>
      <c r="CO540" s="561"/>
      <c r="CP540" s="421">
        <f t="shared" si="501"/>
        <v>601</v>
      </c>
      <c r="CQ540" s="421">
        <f t="shared" si="502"/>
        <v>518</v>
      </c>
      <c r="CR540" s="421">
        <f t="shared" si="484"/>
        <v>486</v>
      </c>
      <c r="CS540" s="421">
        <f t="shared" si="485"/>
        <v>469</v>
      </c>
      <c r="CT540" s="421">
        <f t="shared" si="486"/>
        <v>574</v>
      </c>
      <c r="CU540" s="421">
        <f t="shared" si="487"/>
        <v>650</v>
      </c>
      <c r="CV540" s="421">
        <f t="shared" si="488"/>
        <v>498</v>
      </c>
      <c r="CW540" s="429">
        <f t="shared" si="489"/>
        <v>441</v>
      </c>
      <c r="CX540" s="449">
        <v>306</v>
      </c>
      <c r="CY540" s="417">
        <v>259</v>
      </c>
      <c r="CZ540" s="561">
        <v>228</v>
      </c>
      <c r="DA540" s="432">
        <v>66</v>
      </c>
      <c r="DB540" s="417">
        <v>33</v>
      </c>
      <c r="DC540" s="561">
        <v>35</v>
      </c>
      <c r="DD540" s="430">
        <f t="shared" si="490"/>
        <v>278</v>
      </c>
      <c r="DE540" s="431">
        <f t="shared" si="491"/>
        <v>206</v>
      </c>
      <c r="DF540" s="428">
        <f t="shared" si="492"/>
        <v>178</v>
      </c>
      <c r="DG540" s="450">
        <v>29</v>
      </c>
      <c r="DH540" s="417">
        <v>50</v>
      </c>
      <c r="DI540" s="561">
        <v>37</v>
      </c>
      <c r="DJ540" s="432">
        <v>90</v>
      </c>
      <c r="DK540" s="417">
        <v>84</v>
      </c>
      <c r="DL540" s="561">
        <v>91</v>
      </c>
      <c r="DM540" s="432">
        <v>59</v>
      </c>
      <c r="DN540" s="417">
        <v>86</v>
      </c>
      <c r="DO540" s="561">
        <v>156</v>
      </c>
      <c r="DP540" s="430">
        <f t="shared" si="496"/>
        <v>291</v>
      </c>
      <c r="DQ540" s="431">
        <f t="shared" si="497"/>
        <v>354</v>
      </c>
      <c r="DR540" s="428">
        <f t="shared" si="498"/>
        <v>366</v>
      </c>
      <c r="DS540" s="432">
        <v>118</v>
      </c>
      <c r="DT540" s="417">
        <v>84</v>
      </c>
      <c r="DU540" s="561">
        <v>66</v>
      </c>
      <c r="DV540" s="403"/>
      <c r="DW540" s="669" t="b">
        <f t="shared" si="453"/>
        <v>0</v>
      </c>
      <c r="DX540" s="663" t="b">
        <f t="shared" si="454"/>
        <v>0</v>
      </c>
      <c r="DY540" s="666" t="b">
        <f t="shared" si="455"/>
        <v>1</v>
      </c>
      <c r="DZ540" s="663" t="b">
        <f t="shared" si="456"/>
        <v>0</v>
      </c>
      <c r="EA540" s="663" t="b">
        <f t="shared" si="457"/>
        <v>0</v>
      </c>
      <c r="EB540" s="666" t="b">
        <f t="shared" si="458"/>
        <v>1</v>
      </c>
      <c r="EC540" s="663" t="b">
        <f t="shared" si="459"/>
        <v>0</v>
      </c>
      <c r="ED540" s="663" t="b">
        <f t="shared" si="499"/>
        <v>0</v>
      </c>
      <c r="EE540" s="666" t="b">
        <f t="shared" si="460"/>
        <v>1</v>
      </c>
      <c r="EF540" s="665" t="b">
        <f t="shared" si="461"/>
        <v>1</v>
      </c>
      <c r="EG540" s="663" t="b">
        <f t="shared" si="462"/>
        <v>1</v>
      </c>
      <c r="EH540" s="666" t="b">
        <f t="shared" si="463"/>
        <v>1</v>
      </c>
      <c r="EI540" s="663" t="b">
        <f t="shared" si="464"/>
        <v>1</v>
      </c>
      <c r="EJ540" s="663" t="b">
        <f t="shared" si="465"/>
        <v>1</v>
      </c>
      <c r="EK540" s="666" t="b">
        <f t="shared" si="466"/>
        <v>1</v>
      </c>
      <c r="EL540" s="663" t="b">
        <f t="shared" si="467"/>
        <v>1</v>
      </c>
      <c r="EM540" s="663" t="b">
        <f t="shared" si="500"/>
        <v>1</v>
      </c>
      <c r="EN540" s="666" t="b">
        <f t="shared" si="468"/>
        <v>1</v>
      </c>
      <c r="EO540" s="403"/>
    </row>
    <row r="541" spans="1:145">
      <c r="A541" s="528" t="s">
        <v>430</v>
      </c>
      <c r="B541" s="534" t="s">
        <v>279</v>
      </c>
      <c r="C541" s="528">
        <v>247834</v>
      </c>
      <c r="D541" s="528">
        <v>8</v>
      </c>
      <c r="E541" s="414"/>
      <c r="F541" s="416"/>
      <c r="G541" s="416"/>
      <c r="H541" s="416"/>
      <c r="I541" s="417"/>
      <c r="J541" s="417"/>
      <c r="K541" s="561"/>
      <c r="L541" s="414"/>
      <c r="M541" s="416"/>
      <c r="N541" s="416"/>
      <c r="O541" s="448"/>
      <c r="P541" s="448"/>
      <c r="Q541" s="416"/>
      <c r="R541" s="416"/>
      <c r="S541" s="416"/>
      <c r="T541" s="416"/>
      <c r="U541" s="416"/>
      <c r="V541" s="417"/>
      <c r="W541" s="561"/>
      <c r="X541" s="414"/>
      <c r="Y541" s="416"/>
      <c r="Z541" s="416"/>
      <c r="AA541" s="448"/>
      <c r="AB541" s="448"/>
      <c r="AC541" s="416"/>
      <c r="AD541" s="416"/>
      <c r="AE541" s="416"/>
      <c r="AF541" s="416"/>
      <c r="AG541" s="416"/>
      <c r="AH541" s="417"/>
      <c r="AI541" s="561"/>
      <c r="AJ541" s="420" t="str">
        <f t="shared" si="469"/>
        <v xml:space="preserve"> </v>
      </c>
      <c r="AK541" s="421" t="str">
        <f t="shared" si="470"/>
        <v xml:space="preserve"> </v>
      </c>
      <c r="AL541" s="421" t="str">
        <f t="shared" si="471"/>
        <v xml:space="preserve"> </v>
      </c>
      <c r="AM541" s="421" t="str">
        <f t="shared" si="472"/>
        <v xml:space="preserve"> </v>
      </c>
      <c r="AN541" s="421" t="str">
        <f t="shared" si="473"/>
        <v xml:space="preserve"> </v>
      </c>
      <c r="AO541" s="421" t="str">
        <f t="shared" si="474"/>
        <v xml:space="preserve"> </v>
      </c>
      <c r="AP541" s="421" t="str">
        <f t="shared" si="475"/>
        <v xml:space="preserve"> </v>
      </c>
      <c r="AQ541" s="421" t="str">
        <f t="shared" si="476"/>
        <v xml:space="preserve"> </v>
      </c>
      <c r="AR541" s="421" t="str">
        <f t="shared" si="477"/>
        <v xml:space="preserve"> </v>
      </c>
      <c r="AS541" s="421" t="str">
        <f t="shared" si="478"/>
        <v xml:space="preserve"> </v>
      </c>
      <c r="AT541" s="421" t="str">
        <f t="shared" si="479"/>
        <v xml:space="preserve"> </v>
      </c>
      <c r="AU541" s="422" t="str">
        <f t="shared" si="480"/>
        <v xml:space="preserve"> </v>
      </c>
      <c r="AV541" s="423"/>
      <c r="AW541" s="417"/>
      <c r="AX541" s="561"/>
      <c r="AY541" s="414"/>
      <c r="AZ541" s="417"/>
      <c r="BA541" s="561"/>
      <c r="BB541" s="420" t="str">
        <f t="shared" si="481"/>
        <v xml:space="preserve"> </v>
      </c>
      <c r="BC541" s="421" t="str">
        <f t="shared" si="482"/>
        <v xml:space="preserve"> </v>
      </c>
      <c r="BD541" s="422" t="str">
        <f t="shared" si="483"/>
        <v xml:space="preserve"> </v>
      </c>
      <c r="BE541" s="176"/>
      <c r="BF541" s="417"/>
      <c r="BG541" s="561"/>
      <c r="BH541" s="178"/>
      <c r="BI541" s="417"/>
      <c r="BJ541" s="561"/>
      <c r="BK541" s="178"/>
      <c r="BL541" s="417"/>
      <c r="BM541" s="561"/>
      <c r="BN541" s="426" t="str">
        <f t="shared" si="493"/>
        <v/>
      </c>
      <c r="BO541" s="427" t="str">
        <f t="shared" si="494"/>
        <v/>
      </c>
      <c r="BP541" s="428" t="str">
        <f t="shared" si="495"/>
        <v/>
      </c>
      <c r="BQ541" s="178"/>
      <c r="BR541" s="417"/>
      <c r="BS541" s="561"/>
      <c r="BT541" s="208">
        <v>3265</v>
      </c>
      <c r="BU541" s="209">
        <v>3387</v>
      </c>
      <c r="BV541" s="209">
        <v>3664</v>
      </c>
      <c r="BW541" s="417">
        <v>3782</v>
      </c>
      <c r="BX541" s="417">
        <v>4088</v>
      </c>
      <c r="BY541" s="561">
        <v>4233</v>
      </c>
      <c r="BZ541" s="436">
        <v>1661</v>
      </c>
      <c r="CA541" s="436">
        <v>1954</v>
      </c>
      <c r="CB541" s="436">
        <v>1971</v>
      </c>
      <c r="CC541" s="436">
        <v>1934</v>
      </c>
      <c r="CD541" s="436">
        <v>2234</v>
      </c>
      <c r="CE541" s="436">
        <v>2371</v>
      </c>
      <c r="CF541" s="417">
        <v>2560</v>
      </c>
      <c r="CG541" s="561">
        <v>2613</v>
      </c>
      <c r="CH541" s="437"/>
      <c r="CI541" s="436"/>
      <c r="CJ541" s="209"/>
      <c r="CK541" s="436"/>
      <c r="CL541" s="209">
        <v>19</v>
      </c>
      <c r="CM541" s="209">
        <v>20</v>
      </c>
      <c r="CN541" s="417"/>
      <c r="CO541" s="561"/>
      <c r="CP541" s="421">
        <f t="shared" si="501"/>
        <v>1661</v>
      </c>
      <c r="CQ541" s="421">
        <f t="shared" si="502"/>
        <v>1954</v>
      </c>
      <c r="CR541" s="421">
        <f t="shared" si="484"/>
        <v>1971</v>
      </c>
      <c r="CS541" s="421">
        <f t="shared" si="485"/>
        <v>1934</v>
      </c>
      <c r="CT541" s="421">
        <f t="shared" si="486"/>
        <v>2215</v>
      </c>
      <c r="CU541" s="421">
        <f t="shared" si="487"/>
        <v>2351</v>
      </c>
      <c r="CV541" s="421">
        <f t="shared" si="488"/>
        <v>2560</v>
      </c>
      <c r="CW541" s="429">
        <f t="shared" si="489"/>
        <v>2613</v>
      </c>
      <c r="CX541" s="449">
        <v>1382</v>
      </c>
      <c r="CY541" s="417">
        <v>1517</v>
      </c>
      <c r="CZ541" s="561">
        <v>1672</v>
      </c>
      <c r="DA541" s="432">
        <v>278</v>
      </c>
      <c r="DB541" s="417">
        <v>289</v>
      </c>
      <c r="DC541" s="561">
        <v>276</v>
      </c>
      <c r="DD541" s="430">
        <f t="shared" si="490"/>
        <v>691</v>
      </c>
      <c r="DE541" s="431">
        <f t="shared" si="491"/>
        <v>754</v>
      </c>
      <c r="DF541" s="428">
        <f t="shared" si="492"/>
        <v>665</v>
      </c>
      <c r="DG541" s="450">
        <v>213</v>
      </c>
      <c r="DH541" s="417">
        <v>228</v>
      </c>
      <c r="DI541" s="561">
        <v>236</v>
      </c>
      <c r="DJ541" s="432">
        <v>350</v>
      </c>
      <c r="DK541" s="417">
        <v>373</v>
      </c>
      <c r="DL541" s="565">
        <v>507</v>
      </c>
      <c r="DM541" s="432">
        <v>483</v>
      </c>
      <c r="DN541" s="417">
        <v>652</v>
      </c>
      <c r="DO541" s="561">
        <v>741</v>
      </c>
      <c r="DP541" s="430">
        <f t="shared" si="496"/>
        <v>888</v>
      </c>
      <c r="DQ541" s="431">
        <f t="shared" si="497"/>
        <v>962</v>
      </c>
      <c r="DR541" s="428">
        <f t="shared" si="498"/>
        <v>867</v>
      </c>
      <c r="DS541" s="432">
        <v>232</v>
      </c>
      <c r="DT541" s="417">
        <v>328</v>
      </c>
      <c r="DU541" s="561">
        <v>311</v>
      </c>
      <c r="DV541" s="403"/>
      <c r="DW541" s="669" t="b">
        <f t="shared" si="453"/>
        <v>0</v>
      </c>
      <c r="DX541" s="663" t="b">
        <f t="shared" si="454"/>
        <v>0</v>
      </c>
      <c r="DY541" s="666" t="b">
        <f t="shared" si="455"/>
        <v>1</v>
      </c>
      <c r="DZ541" s="663" t="b">
        <f t="shared" si="456"/>
        <v>0</v>
      </c>
      <c r="EA541" s="663" t="b">
        <f t="shared" si="457"/>
        <v>0</v>
      </c>
      <c r="EB541" s="666" t="b">
        <f t="shared" si="458"/>
        <v>1</v>
      </c>
      <c r="EC541" s="663" t="b">
        <f t="shared" si="459"/>
        <v>0</v>
      </c>
      <c r="ED541" s="663" t="b">
        <f t="shared" si="499"/>
        <v>0</v>
      </c>
      <c r="EE541" s="666" t="b">
        <f t="shared" si="460"/>
        <v>1</v>
      </c>
      <c r="EF541" s="665" t="b">
        <f t="shared" si="461"/>
        <v>1</v>
      </c>
      <c r="EG541" s="663" t="b">
        <f t="shared" si="462"/>
        <v>1</v>
      </c>
      <c r="EH541" s="666" t="b">
        <f t="shared" si="463"/>
        <v>1</v>
      </c>
      <c r="EI541" s="663" t="b">
        <f t="shared" si="464"/>
        <v>1</v>
      </c>
      <c r="EJ541" s="663" t="b">
        <f t="shared" si="465"/>
        <v>1</v>
      </c>
      <c r="EK541" s="666" t="b">
        <f t="shared" si="466"/>
        <v>1</v>
      </c>
      <c r="EL541" s="663" t="b">
        <f t="shared" si="467"/>
        <v>1</v>
      </c>
      <c r="EM541" s="663" t="b">
        <f t="shared" si="500"/>
        <v>1</v>
      </c>
      <c r="EN541" s="666" t="b">
        <f t="shared" si="468"/>
        <v>1</v>
      </c>
      <c r="EO541" s="403"/>
    </row>
    <row r="542" spans="1:145">
      <c r="A542" s="528" t="s">
        <v>430</v>
      </c>
      <c r="B542" s="534" t="s">
        <v>280</v>
      </c>
      <c r="C542" s="528">
        <v>224350</v>
      </c>
      <c r="D542" s="528">
        <v>8</v>
      </c>
      <c r="E542" s="414"/>
      <c r="F542" s="416"/>
      <c r="G542" s="416"/>
      <c r="H542" s="416"/>
      <c r="I542" s="417"/>
      <c r="J542" s="417"/>
      <c r="K542" s="561"/>
      <c r="L542" s="414"/>
      <c r="M542" s="416"/>
      <c r="N542" s="416"/>
      <c r="O542" s="448"/>
      <c r="P542" s="448"/>
      <c r="Q542" s="416"/>
      <c r="R542" s="416"/>
      <c r="S542" s="416"/>
      <c r="T542" s="416"/>
      <c r="U542" s="416"/>
      <c r="V542" s="417"/>
      <c r="W542" s="561"/>
      <c r="X542" s="414"/>
      <c r="Y542" s="416"/>
      <c r="Z542" s="416"/>
      <c r="AA542" s="448"/>
      <c r="AB542" s="448"/>
      <c r="AC542" s="416"/>
      <c r="AD542" s="416"/>
      <c r="AE542" s="416"/>
      <c r="AF542" s="416"/>
      <c r="AG542" s="416"/>
      <c r="AH542" s="417"/>
      <c r="AI542" s="561"/>
      <c r="AJ542" s="420" t="str">
        <f t="shared" si="469"/>
        <v xml:space="preserve"> </v>
      </c>
      <c r="AK542" s="421" t="str">
        <f t="shared" si="470"/>
        <v xml:space="preserve"> </v>
      </c>
      <c r="AL542" s="421" t="str">
        <f t="shared" si="471"/>
        <v xml:space="preserve"> </v>
      </c>
      <c r="AM542" s="421" t="str">
        <f t="shared" si="472"/>
        <v xml:space="preserve"> </v>
      </c>
      <c r="AN542" s="421" t="str">
        <f t="shared" si="473"/>
        <v xml:space="preserve"> </v>
      </c>
      <c r="AO542" s="421" t="str">
        <f t="shared" si="474"/>
        <v xml:space="preserve"> </v>
      </c>
      <c r="AP542" s="421" t="str">
        <f t="shared" si="475"/>
        <v xml:space="preserve"> </v>
      </c>
      <c r="AQ542" s="421" t="str">
        <f t="shared" si="476"/>
        <v xml:space="preserve"> </v>
      </c>
      <c r="AR542" s="421" t="str">
        <f t="shared" si="477"/>
        <v xml:space="preserve"> </v>
      </c>
      <c r="AS542" s="421" t="str">
        <f t="shared" si="478"/>
        <v xml:space="preserve"> </v>
      </c>
      <c r="AT542" s="421" t="str">
        <f t="shared" si="479"/>
        <v xml:space="preserve"> </v>
      </c>
      <c r="AU542" s="422" t="str">
        <f t="shared" si="480"/>
        <v xml:space="preserve"> </v>
      </c>
      <c r="AV542" s="423"/>
      <c r="AW542" s="417"/>
      <c r="AX542" s="561"/>
      <c r="AY542" s="414"/>
      <c r="AZ542" s="417"/>
      <c r="BA542" s="561"/>
      <c r="BB542" s="420" t="str">
        <f t="shared" si="481"/>
        <v xml:space="preserve"> </v>
      </c>
      <c r="BC542" s="421" t="str">
        <f t="shared" si="482"/>
        <v xml:space="preserve"> </v>
      </c>
      <c r="BD542" s="422" t="str">
        <f t="shared" si="483"/>
        <v xml:space="preserve"> </v>
      </c>
      <c r="BE542" s="176"/>
      <c r="BF542" s="417"/>
      <c r="BG542" s="561"/>
      <c r="BH542" s="178"/>
      <c r="BI542" s="417"/>
      <c r="BJ542" s="561"/>
      <c r="BK542" s="178"/>
      <c r="BL542" s="417"/>
      <c r="BM542" s="561"/>
      <c r="BN542" s="426" t="str">
        <f t="shared" si="493"/>
        <v/>
      </c>
      <c r="BO542" s="427" t="str">
        <f t="shared" si="494"/>
        <v/>
      </c>
      <c r="BP542" s="428" t="str">
        <f t="shared" si="495"/>
        <v/>
      </c>
      <c r="BQ542" s="178"/>
      <c r="BR542" s="417"/>
      <c r="BS542" s="561"/>
      <c r="BT542" s="208">
        <v>1944</v>
      </c>
      <c r="BU542" s="209">
        <v>2190</v>
      </c>
      <c r="BV542" s="209">
        <v>1943</v>
      </c>
      <c r="BW542" s="417">
        <v>1763</v>
      </c>
      <c r="BX542" s="417">
        <v>1315</v>
      </c>
      <c r="BY542" s="561">
        <v>1846</v>
      </c>
      <c r="BZ542" s="436">
        <v>1010</v>
      </c>
      <c r="CA542" s="436">
        <v>1049</v>
      </c>
      <c r="CB542" s="436">
        <v>984</v>
      </c>
      <c r="CC542" s="436">
        <v>776</v>
      </c>
      <c r="CD542" s="436">
        <v>598</v>
      </c>
      <c r="CE542" s="436">
        <v>461</v>
      </c>
      <c r="CF542" s="417">
        <v>577</v>
      </c>
      <c r="CG542" s="561">
        <v>793</v>
      </c>
      <c r="CH542" s="437"/>
      <c r="CI542" s="436"/>
      <c r="CJ542" s="209"/>
      <c r="CK542" s="436"/>
      <c r="CL542" s="209">
        <v>2</v>
      </c>
      <c r="CM542" s="209">
        <v>2</v>
      </c>
      <c r="CN542" s="417"/>
      <c r="CO542" s="561"/>
      <c r="CP542" s="421">
        <f t="shared" si="501"/>
        <v>1010</v>
      </c>
      <c r="CQ542" s="421">
        <f t="shared" si="502"/>
        <v>1049</v>
      </c>
      <c r="CR542" s="421">
        <f t="shared" si="484"/>
        <v>984</v>
      </c>
      <c r="CS542" s="421">
        <f t="shared" si="485"/>
        <v>776</v>
      </c>
      <c r="CT542" s="421">
        <f t="shared" si="486"/>
        <v>596</v>
      </c>
      <c r="CU542" s="421">
        <f t="shared" si="487"/>
        <v>459</v>
      </c>
      <c r="CV542" s="421">
        <f t="shared" si="488"/>
        <v>577</v>
      </c>
      <c r="CW542" s="429">
        <f t="shared" si="489"/>
        <v>793</v>
      </c>
      <c r="CX542" s="449">
        <v>250</v>
      </c>
      <c r="CY542" s="417">
        <v>340</v>
      </c>
      <c r="CZ542" s="561">
        <v>453</v>
      </c>
      <c r="DA542" s="432">
        <v>28</v>
      </c>
      <c r="DB542" s="417">
        <v>38</v>
      </c>
      <c r="DC542" s="561">
        <v>41</v>
      </c>
      <c r="DD542" s="430">
        <f t="shared" si="490"/>
        <v>181</v>
      </c>
      <c r="DE542" s="431">
        <f t="shared" si="491"/>
        <v>199</v>
      </c>
      <c r="DF542" s="428">
        <f t="shared" si="492"/>
        <v>299</v>
      </c>
      <c r="DG542" s="450">
        <v>55</v>
      </c>
      <c r="DH542" s="417">
        <v>62</v>
      </c>
      <c r="DI542" s="561">
        <v>59</v>
      </c>
      <c r="DJ542" s="432">
        <v>206</v>
      </c>
      <c r="DK542" s="417">
        <v>134</v>
      </c>
      <c r="DL542" s="561">
        <v>91</v>
      </c>
      <c r="DM542" s="432">
        <v>84</v>
      </c>
      <c r="DN542" s="417">
        <v>86</v>
      </c>
      <c r="DO542" s="561">
        <v>55</v>
      </c>
      <c r="DP542" s="430">
        <f t="shared" si="496"/>
        <v>431</v>
      </c>
      <c r="DQ542" s="431">
        <f t="shared" si="497"/>
        <v>314</v>
      </c>
      <c r="DR542" s="428">
        <f t="shared" si="498"/>
        <v>254</v>
      </c>
      <c r="DS542" s="432">
        <v>201</v>
      </c>
      <c r="DT542" s="417">
        <v>209</v>
      </c>
      <c r="DU542" s="561">
        <v>183</v>
      </c>
      <c r="DV542" s="403"/>
      <c r="DW542" s="669" t="b">
        <f t="shared" si="453"/>
        <v>0</v>
      </c>
      <c r="DX542" s="663" t="b">
        <f t="shared" si="454"/>
        <v>0</v>
      </c>
      <c r="DY542" s="666" t="b">
        <f t="shared" si="455"/>
        <v>1</v>
      </c>
      <c r="DZ542" s="663" t="b">
        <f t="shared" si="456"/>
        <v>0</v>
      </c>
      <c r="EA542" s="663" t="b">
        <f t="shared" si="457"/>
        <v>0</v>
      </c>
      <c r="EB542" s="666" t="b">
        <f t="shared" si="458"/>
        <v>1</v>
      </c>
      <c r="EC542" s="663" t="b">
        <f t="shared" si="459"/>
        <v>0</v>
      </c>
      <c r="ED542" s="663" t="b">
        <f t="shared" si="499"/>
        <v>0</v>
      </c>
      <c r="EE542" s="666" t="b">
        <f t="shared" si="460"/>
        <v>1</v>
      </c>
      <c r="EF542" s="665" t="b">
        <f t="shared" si="461"/>
        <v>1</v>
      </c>
      <c r="EG542" s="663" t="b">
        <f t="shared" si="462"/>
        <v>1</v>
      </c>
      <c r="EH542" s="666" t="b">
        <f t="shared" si="463"/>
        <v>1</v>
      </c>
      <c r="EI542" s="663" t="b">
        <f t="shared" si="464"/>
        <v>1</v>
      </c>
      <c r="EJ542" s="663" t="b">
        <f t="shared" si="465"/>
        <v>1</v>
      </c>
      <c r="EK542" s="666" t="b">
        <f t="shared" si="466"/>
        <v>1</v>
      </c>
      <c r="EL542" s="663" t="b">
        <f t="shared" si="467"/>
        <v>1</v>
      </c>
      <c r="EM542" s="663" t="b">
        <f t="shared" si="500"/>
        <v>1</v>
      </c>
      <c r="EN542" s="666" t="b">
        <f t="shared" si="468"/>
        <v>1</v>
      </c>
      <c r="EO542" s="403"/>
    </row>
    <row r="543" spans="1:145">
      <c r="A543" s="528" t="s">
        <v>430</v>
      </c>
      <c r="B543" s="534" t="s">
        <v>281</v>
      </c>
      <c r="C543" s="528">
        <v>224572</v>
      </c>
      <c r="D543" s="528">
        <v>8</v>
      </c>
      <c r="E543" s="414"/>
      <c r="F543" s="416"/>
      <c r="G543" s="416"/>
      <c r="H543" s="416"/>
      <c r="I543" s="417"/>
      <c r="J543" s="417"/>
      <c r="K543" s="561"/>
      <c r="L543" s="414"/>
      <c r="M543" s="416"/>
      <c r="N543" s="416"/>
      <c r="O543" s="448"/>
      <c r="P543" s="448"/>
      <c r="Q543" s="416"/>
      <c r="R543" s="416"/>
      <c r="S543" s="416"/>
      <c r="T543" s="416"/>
      <c r="U543" s="416"/>
      <c r="V543" s="417"/>
      <c r="W543" s="561"/>
      <c r="X543" s="414"/>
      <c r="Y543" s="416"/>
      <c r="Z543" s="416"/>
      <c r="AA543" s="448"/>
      <c r="AB543" s="448"/>
      <c r="AC543" s="416"/>
      <c r="AD543" s="416"/>
      <c r="AE543" s="416"/>
      <c r="AF543" s="416"/>
      <c r="AG543" s="416"/>
      <c r="AH543" s="417"/>
      <c r="AI543" s="561"/>
      <c r="AJ543" s="420" t="str">
        <f t="shared" si="469"/>
        <v xml:space="preserve"> </v>
      </c>
      <c r="AK543" s="421" t="str">
        <f t="shared" si="470"/>
        <v xml:space="preserve"> </v>
      </c>
      <c r="AL543" s="421" t="str">
        <f t="shared" si="471"/>
        <v xml:space="preserve"> </v>
      </c>
      <c r="AM543" s="421" t="str">
        <f t="shared" si="472"/>
        <v xml:space="preserve"> </v>
      </c>
      <c r="AN543" s="421" t="str">
        <f t="shared" si="473"/>
        <v xml:space="preserve"> </v>
      </c>
      <c r="AO543" s="421" t="str">
        <f t="shared" si="474"/>
        <v xml:space="preserve"> </v>
      </c>
      <c r="AP543" s="421" t="str">
        <f t="shared" si="475"/>
        <v xml:space="preserve"> </v>
      </c>
      <c r="AQ543" s="421" t="str">
        <f t="shared" si="476"/>
        <v xml:space="preserve"> </v>
      </c>
      <c r="AR543" s="421" t="str">
        <f t="shared" si="477"/>
        <v xml:space="preserve"> </v>
      </c>
      <c r="AS543" s="421" t="str">
        <f t="shared" si="478"/>
        <v xml:space="preserve"> </v>
      </c>
      <c r="AT543" s="421" t="str">
        <f t="shared" si="479"/>
        <v xml:space="preserve"> </v>
      </c>
      <c r="AU543" s="422" t="str">
        <f t="shared" si="480"/>
        <v xml:space="preserve"> </v>
      </c>
      <c r="AV543" s="423"/>
      <c r="AW543" s="417"/>
      <c r="AX543" s="561"/>
      <c r="AY543" s="414"/>
      <c r="AZ543" s="417"/>
      <c r="BA543" s="561"/>
      <c r="BB543" s="420" t="str">
        <f t="shared" si="481"/>
        <v xml:space="preserve"> </v>
      </c>
      <c r="BC543" s="421" t="str">
        <f t="shared" si="482"/>
        <v xml:space="preserve"> </v>
      </c>
      <c r="BD543" s="422" t="str">
        <f t="shared" si="483"/>
        <v xml:space="preserve"> </v>
      </c>
      <c r="BE543" s="176"/>
      <c r="BF543" s="417"/>
      <c r="BG543" s="561"/>
      <c r="BH543" s="178"/>
      <c r="BI543" s="417"/>
      <c r="BJ543" s="561"/>
      <c r="BK543" s="178"/>
      <c r="BL543" s="417"/>
      <c r="BM543" s="561"/>
      <c r="BN543" s="426" t="str">
        <f t="shared" si="493"/>
        <v/>
      </c>
      <c r="BO543" s="427" t="str">
        <f t="shared" si="494"/>
        <v/>
      </c>
      <c r="BP543" s="428" t="str">
        <f t="shared" si="495"/>
        <v/>
      </c>
      <c r="BQ543" s="178"/>
      <c r="BR543" s="417"/>
      <c r="BS543" s="561"/>
      <c r="BT543" s="208">
        <v>2494</v>
      </c>
      <c r="BU543" s="209">
        <v>2397</v>
      </c>
      <c r="BV543" s="209">
        <v>2208</v>
      </c>
      <c r="BW543" s="417">
        <v>2112</v>
      </c>
      <c r="BX543" s="417">
        <v>2069</v>
      </c>
      <c r="BY543" s="561">
        <v>2110</v>
      </c>
      <c r="BZ543" s="436">
        <v>790</v>
      </c>
      <c r="CA543" s="436">
        <v>961</v>
      </c>
      <c r="CB543" s="436">
        <v>938</v>
      </c>
      <c r="CC543" s="436">
        <v>871</v>
      </c>
      <c r="CD543" s="436">
        <v>835</v>
      </c>
      <c r="CE543" s="436">
        <v>748</v>
      </c>
      <c r="CF543" s="417">
        <v>786</v>
      </c>
      <c r="CG543" s="561">
        <v>679</v>
      </c>
      <c r="CH543" s="437"/>
      <c r="CI543" s="436"/>
      <c r="CJ543" s="209"/>
      <c r="CK543" s="436"/>
      <c r="CL543" s="209">
        <v>9</v>
      </c>
      <c r="CM543" s="209">
        <v>5</v>
      </c>
      <c r="CN543" s="417"/>
      <c r="CO543" s="561"/>
      <c r="CP543" s="421">
        <f t="shared" si="501"/>
        <v>790</v>
      </c>
      <c r="CQ543" s="421">
        <f t="shared" si="502"/>
        <v>961</v>
      </c>
      <c r="CR543" s="421">
        <f t="shared" si="484"/>
        <v>938</v>
      </c>
      <c r="CS543" s="421">
        <f t="shared" si="485"/>
        <v>871</v>
      </c>
      <c r="CT543" s="421">
        <f t="shared" si="486"/>
        <v>826</v>
      </c>
      <c r="CU543" s="421">
        <f t="shared" si="487"/>
        <v>743</v>
      </c>
      <c r="CV543" s="421">
        <f t="shared" si="488"/>
        <v>786</v>
      </c>
      <c r="CW543" s="429">
        <f t="shared" si="489"/>
        <v>679</v>
      </c>
      <c r="CX543" s="449">
        <v>400</v>
      </c>
      <c r="CY543" s="417">
        <v>395</v>
      </c>
      <c r="CZ543" s="561">
        <v>388</v>
      </c>
      <c r="DA543" s="432">
        <v>104</v>
      </c>
      <c r="DB543" s="417">
        <v>100</v>
      </c>
      <c r="DC543" s="561">
        <v>71</v>
      </c>
      <c r="DD543" s="430">
        <f t="shared" si="490"/>
        <v>239</v>
      </c>
      <c r="DE543" s="431">
        <f t="shared" si="491"/>
        <v>291</v>
      </c>
      <c r="DF543" s="428">
        <f t="shared" si="492"/>
        <v>220</v>
      </c>
      <c r="DG543" s="450">
        <v>53</v>
      </c>
      <c r="DH543" s="417">
        <v>36</v>
      </c>
      <c r="DI543" s="561">
        <v>54</v>
      </c>
      <c r="DJ543" s="432">
        <v>130</v>
      </c>
      <c r="DK543" s="417">
        <v>148</v>
      </c>
      <c r="DL543" s="561">
        <v>109</v>
      </c>
      <c r="DM543" s="432">
        <v>151</v>
      </c>
      <c r="DN543" s="417">
        <v>250</v>
      </c>
      <c r="DO543" s="561">
        <v>289</v>
      </c>
      <c r="DP543" s="430">
        <f t="shared" si="496"/>
        <v>537</v>
      </c>
      <c r="DQ543" s="431">
        <f t="shared" si="497"/>
        <v>392</v>
      </c>
      <c r="DR543" s="428">
        <f t="shared" si="498"/>
        <v>291</v>
      </c>
      <c r="DS543" s="432">
        <v>91</v>
      </c>
      <c r="DT543" s="417">
        <v>102</v>
      </c>
      <c r="DU543" s="561">
        <v>109</v>
      </c>
      <c r="DV543" s="403"/>
      <c r="DW543" s="669" t="b">
        <f t="shared" si="453"/>
        <v>0</v>
      </c>
      <c r="DX543" s="663" t="b">
        <f t="shared" si="454"/>
        <v>0</v>
      </c>
      <c r="DY543" s="666" t="b">
        <f t="shared" si="455"/>
        <v>1</v>
      </c>
      <c r="DZ543" s="663" t="b">
        <f t="shared" si="456"/>
        <v>0</v>
      </c>
      <c r="EA543" s="663" t="b">
        <f t="shared" si="457"/>
        <v>0</v>
      </c>
      <c r="EB543" s="666" t="b">
        <f t="shared" si="458"/>
        <v>1</v>
      </c>
      <c r="EC543" s="663" t="b">
        <f t="shared" si="459"/>
        <v>0</v>
      </c>
      <c r="ED543" s="663" t="b">
        <f t="shared" si="499"/>
        <v>0</v>
      </c>
      <c r="EE543" s="666" t="b">
        <f t="shared" si="460"/>
        <v>1</v>
      </c>
      <c r="EF543" s="665" t="b">
        <f t="shared" si="461"/>
        <v>1</v>
      </c>
      <c r="EG543" s="663" t="b">
        <f t="shared" si="462"/>
        <v>1</v>
      </c>
      <c r="EH543" s="666" t="b">
        <f t="shared" si="463"/>
        <v>1</v>
      </c>
      <c r="EI543" s="663" t="b">
        <f t="shared" si="464"/>
        <v>1</v>
      </c>
      <c r="EJ543" s="663" t="b">
        <f t="shared" si="465"/>
        <v>1</v>
      </c>
      <c r="EK543" s="666" t="b">
        <f t="shared" si="466"/>
        <v>1</v>
      </c>
      <c r="EL543" s="663" t="b">
        <f t="shared" si="467"/>
        <v>1</v>
      </c>
      <c r="EM543" s="663" t="b">
        <f t="shared" si="500"/>
        <v>1</v>
      </c>
      <c r="EN543" s="666" t="b">
        <f t="shared" si="468"/>
        <v>1</v>
      </c>
      <c r="EO543" s="403"/>
    </row>
    <row r="544" spans="1:145">
      <c r="A544" s="528" t="s">
        <v>430</v>
      </c>
      <c r="B544" s="534" t="s">
        <v>282</v>
      </c>
      <c r="C544" s="528">
        <v>224642</v>
      </c>
      <c r="D544" s="528">
        <v>8</v>
      </c>
      <c r="E544" s="414"/>
      <c r="F544" s="416"/>
      <c r="G544" s="416"/>
      <c r="H544" s="416"/>
      <c r="I544" s="417"/>
      <c r="J544" s="417"/>
      <c r="K544" s="561"/>
      <c r="L544" s="414"/>
      <c r="M544" s="416"/>
      <c r="N544" s="416"/>
      <c r="O544" s="448"/>
      <c r="P544" s="448"/>
      <c r="Q544" s="416"/>
      <c r="R544" s="416"/>
      <c r="S544" s="416"/>
      <c r="T544" s="416"/>
      <c r="U544" s="416"/>
      <c r="V544" s="417"/>
      <c r="W544" s="561"/>
      <c r="X544" s="414"/>
      <c r="Y544" s="416"/>
      <c r="Z544" s="416"/>
      <c r="AA544" s="448"/>
      <c r="AB544" s="448"/>
      <c r="AC544" s="416"/>
      <c r="AD544" s="416"/>
      <c r="AE544" s="416"/>
      <c r="AF544" s="416"/>
      <c r="AG544" s="416"/>
      <c r="AH544" s="417"/>
      <c r="AI544" s="561"/>
      <c r="AJ544" s="420" t="str">
        <f t="shared" si="469"/>
        <v xml:space="preserve"> </v>
      </c>
      <c r="AK544" s="421" t="str">
        <f t="shared" si="470"/>
        <v xml:space="preserve"> </v>
      </c>
      <c r="AL544" s="421" t="str">
        <f t="shared" si="471"/>
        <v xml:space="preserve"> </v>
      </c>
      <c r="AM544" s="421" t="str">
        <f t="shared" si="472"/>
        <v xml:space="preserve"> </v>
      </c>
      <c r="AN544" s="421" t="str">
        <f t="shared" si="473"/>
        <v xml:space="preserve"> </v>
      </c>
      <c r="AO544" s="421" t="str">
        <f t="shared" si="474"/>
        <v xml:space="preserve"> </v>
      </c>
      <c r="AP544" s="421" t="str">
        <f t="shared" si="475"/>
        <v xml:space="preserve"> </v>
      </c>
      <c r="AQ544" s="421" t="str">
        <f t="shared" si="476"/>
        <v xml:space="preserve"> </v>
      </c>
      <c r="AR544" s="421" t="str">
        <f t="shared" si="477"/>
        <v xml:space="preserve"> </v>
      </c>
      <c r="AS544" s="421" t="str">
        <f t="shared" si="478"/>
        <v xml:space="preserve"> </v>
      </c>
      <c r="AT544" s="421" t="str">
        <f t="shared" si="479"/>
        <v xml:space="preserve"> </v>
      </c>
      <c r="AU544" s="422" t="str">
        <f t="shared" si="480"/>
        <v xml:space="preserve"> </v>
      </c>
      <c r="AV544" s="423"/>
      <c r="AW544" s="417"/>
      <c r="AX544" s="561"/>
      <c r="AY544" s="414"/>
      <c r="AZ544" s="417"/>
      <c r="BA544" s="561"/>
      <c r="BB544" s="420" t="str">
        <f t="shared" si="481"/>
        <v xml:space="preserve"> </v>
      </c>
      <c r="BC544" s="421" t="str">
        <f t="shared" si="482"/>
        <v xml:space="preserve"> </v>
      </c>
      <c r="BD544" s="422" t="str">
        <f t="shared" si="483"/>
        <v xml:space="preserve"> </v>
      </c>
      <c r="BE544" s="176"/>
      <c r="BF544" s="417"/>
      <c r="BG544" s="561"/>
      <c r="BH544" s="178"/>
      <c r="BI544" s="417"/>
      <c r="BJ544" s="561"/>
      <c r="BK544" s="178"/>
      <c r="BL544" s="417"/>
      <c r="BM544" s="561"/>
      <c r="BN544" s="426" t="str">
        <f t="shared" si="493"/>
        <v/>
      </c>
      <c r="BO544" s="427" t="str">
        <f t="shared" si="494"/>
        <v/>
      </c>
      <c r="BP544" s="428" t="str">
        <f t="shared" si="495"/>
        <v/>
      </c>
      <c r="BQ544" s="178"/>
      <c r="BR544" s="417"/>
      <c r="BS544" s="561"/>
      <c r="BT544" s="208">
        <v>8346</v>
      </c>
      <c r="BU544" s="209">
        <v>4933</v>
      </c>
      <c r="BV544" s="209">
        <v>4742</v>
      </c>
      <c r="BW544" s="417">
        <v>3946</v>
      </c>
      <c r="BX544" s="417">
        <v>4353</v>
      </c>
      <c r="BY544" s="561">
        <v>4608</v>
      </c>
      <c r="BZ544" s="436">
        <v>2007</v>
      </c>
      <c r="CA544" s="436">
        <v>2373</v>
      </c>
      <c r="CB544" s="436">
        <v>4990</v>
      </c>
      <c r="CC544" s="436">
        <v>2508</v>
      </c>
      <c r="CD544" s="436">
        <v>2494</v>
      </c>
      <c r="CE544" s="436">
        <v>2039</v>
      </c>
      <c r="CF544" s="417">
        <v>2326</v>
      </c>
      <c r="CG544" s="561">
        <v>2506</v>
      </c>
      <c r="CH544" s="437"/>
      <c r="CI544" s="436"/>
      <c r="CJ544" s="209"/>
      <c r="CK544" s="436"/>
      <c r="CL544" s="209">
        <v>26</v>
      </c>
      <c r="CM544" s="209">
        <v>21</v>
      </c>
      <c r="CN544" s="417"/>
      <c r="CO544" s="561"/>
      <c r="CP544" s="421">
        <f t="shared" si="501"/>
        <v>2007</v>
      </c>
      <c r="CQ544" s="421">
        <f t="shared" si="502"/>
        <v>2373</v>
      </c>
      <c r="CR544" s="421">
        <f t="shared" si="484"/>
        <v>4990</v>
      </c>
      <c r="CS544" s="421">
        <f t="shared" si="485"/>
        <v>2508</v>
      </c>
      <c r="CT544" s="421">
        <f t="shared" si="486"/>
        <v>2468</v>
      </c>
      <c r="CU544" s="421">
        <f t="shared" si="487"/>
        <v>2018</v>
      </c>
      <c r="CV544" s="421">
        <f t="shared" si="488"/>
        <v>2326</v>
      </c>
      <c r="CW544" s="429">
        <f t="shared" si="489"/>
        <v>2506</v>
      </c>
      <c r="CX544" s="449">
        <v>1327</v>
      </c>
      <c r="CY544" s="417">
        <v>1560</v>
      </c>
      <c r="CZ544" s="561">
        <v>1719</v>
      </c>
      <c r="DA544" s="432">
        <v>43</v>
      </c>
      <c r="DB544" s="417">
        <v>52</v>
      </c>
      <c r="DC544" s="561">
        <v>61</v>
      </c>
      <c r="DD544" s="430">
        <f t="shared" si="490"/>
        <v>648</v>
      </c>
      <c r="DE544" s="431">
        <f t="shared" si="491"/>
        <v>714</v>
      </c>
      <c r="DF544" s="428">
        <f t="shared" si="492"/>
        <v>726</v>
      </c>
      <c r="DG544" s="450">
        <v>158</v>
      </c>
      <c r="DH544" s="417">
        <v>180</v>
      </c>
      <c r="DI544" s="561">
        <v>168</v>
      </c>
      <c r="DJ544" s="432">
        <v>670</v>
      </c>
      <c r="DK544" s="417">
        <v>657</v>
      </c>
      <c r="DL544" s="561">
        <v>562</v>
      </c>
      <c r="DM544" s="432">
        <v>156</v>
      </c>
      <c r="DN544" s="417">
        <v>212</v>
      </c>
      <c r="DO544" s="561">
        <v>194</v>
      </c>
      <c r="DP544" s="430">
        <f t="shared" si="496"/>
        <v>1524</v>
      </c>
      <c r="DQ544" s="431">
        <f t="shared" si="497"/>
        <v>1419</v>
      </c>
      <c r="DR544" s="428">
        <f t="shared" si="498"/>
        <v>1094</v>
      </c>
      <c r="DS544" s="432">
        <v>360</v>
      </c>
      <c r="DT544" s="417">
        <v>408</v>
      </c>
      <c r="DU544" s="565">
        <v>1123</v>
      </c>
      <c r="DV544" s="403"/>
      <c r="DW544" s="669" t="b">
        <f t="shared" si="453"/>
        <v>0</v>
      </c>
      <c r="DX544" s="663" t="b">
        <f t="shared" si="454"/>
        <v>0</v>
      </c>
      <c r="DY544" s="666" t="b">
        <f t="shared" si="455"/>
        <v>1</v>
      </c>
      <c r="DZ544" s="663" t="b">
        <f t="shared" si="456"/>
        <v>0</v>
      </c>
      <c r="EA544" s="663" t="b">
        <f t="shared" si="457"/>
        <v>0</v>
      </c>
      <c r="EB544" s="666" t="b">
        <f t="shared" si="458"/>
        <v>1</v>
      </c>
      <c r="EC544" s="663" t="b">
        <f t="shared" si="459"/>
        <v>0</v>
      </c>
      <c r="ED544" s="663" t="b">
        <f t="shared" si="499"/>
        <v>0</v>
      </c>
      <c r="EE544" s="666" t="b">
        <f t="shared" si="460"/>
        <v>1</v>
      </c>
      <c r="EF544" s="665" t="b">
        <f t="shared" si="461"/>
        <v>1</v>
      </c>
      <c r="EG544" s="663" t="b">
        <f t="shared" si="462"/>
        <v>1</v>
      </c>
      <c r="EH544" s="666" t="b">
        <f t="shared" si="463"/>
        <v>1</v>
      </c>
      <c r="EI544" s="663" t="b">
        <f t="shared" si="464"/>
        <v>1</v>
      </c>
      <c r="EJ544" s="663" t="b">
        <f t="shared" si="465"/>
        <v>1</v>
      </c>
      <c r="EK544" s="666" t="b">
        <f t="shared" si="466"/>
        <v>1</v>
      </c>
      <c r="EL544" s="663" t="b">
        <f t="shared" si="467"/>
        <v>1</v>
      </c>
      <c r="EM544" s="663" t="b">
        <f t="shared" si="500"/>
        <v>1</v>
      </c>
      <c r="EN544" s="666" t="b">
        <f t="shared" si="468"/>
        <v>1</v>
      </c>
      <c r="EO544" s="403"/>
    </row>
    <row r="545" spans="1:145">
      <c r="A545" s="528" t="s">
        <v>430</v>
      </c>
      <c r="B545" s="534" t="s">
        <v>283</v>
      </c>
      <c r="C545" s="528">
        <v>225423</v>
      </c>
      <c r="D545" s="528">
        <v>8</v>
      </c>
      <c r="E545" s="414"/>
      <c r="F545" s="416"/>
      <c r="G545" s="416"/>
      <c r="H545" s="416"/>
      <c r="I545" s="417"/>
      <c r="J545" s="417"/>
      <c r="K545" s="561"/>
      <c r="L545" s="414"/>
      <c r="M545" s="416"/>
      <c r="N545" s="416"/>
      <c r="O545" s="448"/>
      <c r="P545" s="448"/>
      <c r="Q545" s="416"/>
      <c r="R545" s="416"/>
      <c r="S545" s="416"/>
      <c r="T545" s="416"/>
      <c r="U545" s="416"/>
      <c r="V545" s="417"/>
      <c r="W545" s="561"/>
      <c r="X545" s="414"/>
      <c r="Y545" s="416"/>
      <c r="Z545" s="416"/>
      <c r="AA545" s="448"/>
      <c r="AB545" s="448"/>
      <c r="AC545" s="416"/>
      <c r="AD545" s="416"/>
      <c r="AE545" s="416"/>
      <c r="AF545" s="416"/>
      <c r="AG545" s="416"/>
      <c r="AH545" s="417"/>
      <c r="AI545" s="561"/>
      <c r="AJ545" s="420" t="str">
        <f t="shared" si="469"/>
        <v xml:space="preserve"> </v>
      </c>
      <c r="AK545" s="421" t="str">
        <f t="shared" si="470"/>
        <v xml:space="preserve"> </v>
      </c>
      <c r="AL545" s="421" t="str">
        <f t="shared" si="471"/>
        <v xml:space="preserve"> </v>
      </c>
      <c r="AM545" s="421" t="str">
        <f t="shared" si="472"/>
        <v xml:space="preserve"> </v>
      </c>
      <c r="AN545" s="421" t="str">
        <f t="shared" si="473"/>
        <v xml:space="preserve"> </v>
      </c>
      <c r="AO545" s="421" t="str">
        <f t="shared" si="474"/>
        <v xml:space="preserve"> </v>
      </c>
      <c r="AP545" s="421" t="str">
        <f t="shared" si="475"/>
        <v xml:space="preserve"> </v>
      </c>
      <c r="AQ545" s="421" t="str">
        <f t="shared" si="476"/>
        <v xml:space="preserve"> </v>
      </c>
      <c r="AR545" s="421" t="str">
        <f t="shared" si="477"/>
        <v xml:space="preserve"> </v>
      </c>
      <c r="AS545" s="421" t="str">
        <f t="shared" si="478"/>
        <v xml:space="preserve"> </v>
      </c>
      <c r="AT545" s="421" t="str">
        <f t="shared" si="479"/>
        <v xml:space="preserve"> </v>
      </c>
      <c r="AU545" s="422" t="str">
        <f t="shared" si="480"/>
        <v xml:space="preserve"> </v>
      </c>
      <c r="AV545" s="423"/>
      <c r="AW545" s="417"/>
      <c r="AX545" s="561"/>
      <c r="AY545" s="414"/>
      <c r="AZ545" s="417"/>
      <c r="BA545" s="561"/>
      <c r="BB545" s="420" t="str">
        <f t="shared" si="481"/>
        <v xml:space="preserve"> </v>
      </c>
      <c r="BC545" s="421" t="str">
        <f t="shared" si="482"/>
        <v xml:space="preserve"> </v>
      </c>
      <c r="BD545" s="422" t="str">
        <f t="shared" si="483"/>
        <v xml:space="preserve"> </v>
      </c>
      <c r="BE545" s="176"/>
      <c r="BF545" s="417"/>
      <c r="BG545" s="561"/>
      <c r="BH545" s="178"/>
      <c r="BI545" s="417"/>
      <c r="BJ545" s="561"/>
      <c r="BK545" s="178"/>
      <c r="BL545" s="417"/>
      <c r="BM545" s="561"/>
      <c r="BN545" s="426" t="str">
        <f t="shared" si="493"/>
        <v/>
      </c>
      <c r="BO545" s="427" t="str">
        <f t="shared" si="494"/>
        <v/>
      </c>
      <c r="BP545" s="428" t="str">
        <f t="shared" si="495"/>
        <v/>
      </c>
      <c r="BQ545" s="178"/>
      <c r="BR545" s="417"/>
      <c r="BS545" s="561"/>
      <c r="BT545" s="208">
        <v>4895</v>
      </c>
      <c r="BU545" s="209">
        <v>5537</v>
      </c>
      <c r="BV545" s="209">
        <v>3580</v>
      </c>
      <c r="BW545" s="417">
        <v>3926</v>
      </c>
      <c r="BX545" s="417">
        <v>3562</v>
      </c>
      <c r="BY545" s="561">
        <v>5631</v>
      </c>
      <c r="BZ545" s="436">
        <v>1334</v>
      </c>
      <c r="CA545" s="436">
        <v>1268</v>
      </c>
      <c r="CB545" s="436">
        <v>1431</v>
      </c>
      <c r="CC545" s="436">
        <v>1468</v>
      </c>
      <c r="CD545" s="436">
        <v>1393</v>
      </c>
      <c r="CE545" s="436">
        <v>1120</v>
      </c>
      <c r="CF545" s="417">
        <v>1366</v>
      </c>
      <c r="CG545" s="561">
        <v>1679</v>
      </c>
      <c r="CH545" s="437"/>
      <c r="CI545" s="436"/>
      <c r="CJ545" s="209"/>
      <c r="CK545" s="436"/>
      <c r="CL545" s="209">
        <v>10</v>
      </c>
      <c r="CM545" s="209">
        <v>8</v>
      </c>
      <c r="CN545" s="417"/>
      <c r="CO545" s="561"/>
      <c r="CP545" s="421">
        <f t="shared" si="501"/>
        <v>1334</v>
      </c>
      <c r="CQ545" s="421">
        <f t="shared" si="502"/>
        <v>1268</v>
      </c>
      <c r="CR545" s="421">
        <f t="shared" si="484"/>
        <v>1431</v>
      </c>
      <c r="CS545" s="421">
        <f t="shared" si="485"/>
        <v>1468</v>
      </c>
      <c r="CT545" s="421">
        <f t="shared" si="486"/>
        <v>1383</v>
      </c>
      <c r="CU545" s="421">
        <f t="shared" si="487"/>
        <v>1112</v>
      </c>
      <c r="CV545" s="421">
        <f t="shared" si="488"/>
        <v>1366</v>
      </c>
      <c r="CW545" s="429">
        <f t="shared" si="489"/>
        <v>1679</v>
      </c>
      <c r="CX545" s="449">
        <v>697</v>
      </c>
      <c r="CY545" s="417">
        <v>838</v>
      </c>
      <c r="CZ545" s="561">
        <v>1052</v>
      </c>
      <c r="DA545" s="432">
        <v>83</v>
      </c>
      <c r="DB545" s="417">
        <v>104</v>
      </c>
      <c r="DC545" s="561">
        <v>115</v>
      </c>
      <c r="DD545" s="430">
        <f t="shared" si="490"/>
        <v>332</v>
      </c>
      <c r="DE545" s="431">
        <f t="shared" si="491"/>
        <v>424</v>
      </c>
      <c r="DF545" s="428">
        <f t="shared" si="492"/>
        <v>512</v>
      </c>
      <c r="DG545" s="450">
        <v>143</v>
      </c>
      <c r="DH545" s="417">
        <v>144</v>
      </c>
      <c r="DI545" s="561">
        <v>143</v>
      </c>
      <c r="DJ545" s="432">
        <v>267</v>
      </c>
      <c r="DK545" s="417">
        <v>308</v>
      </c>
      <c r="DL545" s="561">
        <v>234</v>
      </c>
      <c r="DM545" s="432">
        <v>279</v>
      </c>
      <c r="DN545" s="417">
        <v>278</v>
      </c>
      <c r="DO545" s="561">
        <v>281</v>
      </c>
      <c r="DP545" s="430">
        <f t="shared" si="496"/>
        <v>779</v>
      </c>
      <c r="DQ545" s="431">
        <f t="shared" si="497"/>
        <v>653</v>
      </c>
      <c r="DR545" s="428">
        <f t="shared" si="498"/>
        <v>454</v>
      </c>
      <c r="DS545" s="432">
        <v>196</v>
      </c>
      <c r="DT545" s="417">
        <v>215</v>
      </c>
      <c r="DU545" s="561">
        <v>243</v>
      </c>
      <c r="DV545" s="403"/>
      <c r="DW545" s="669" t="b">
        <f t="shared" si="453"/>
        <v>0</v>
      </c>
      <c r="DX545" s="663" t="b">
        <f t="shared" si="454"/>
        <v>0</v>
      </c>
      <c r="DY545" s="666" t="b">
        <f t="shared" si="455"/>
        <v>1</v>
      </c>
      <c r="DZ545" s="663" t="b">
        <f t="shared" si="456"/>
        <v>0</v>
      </c>
      <c r="EA545" s="663" t="b">
        <f t="shared" si="457"/>
        <v>0</v>
      </c>
      <c r="EB545" s="666" t="b">
        <f t="shared" si="458"/>
        <v>1</v>
      </c>
      <c r="EC545" s="663" t="b">
        <f t="shared" si="459"/>
        <v>0</v>
      </c>
      <c r="ED545" s="663" t="b">
        <f t="shared" si="499"/>
        <v>0</v>
      </c>
      <c r="EE545" s="666" t="b">
        <f t="shared" si="460"/>
        <v>1</v>
      </c>
      <c r="EF545" s="665" t="b">
        <f t="shared" si="461"/>
        <v>1</v>
      </c>
      <c r="EG545" s="663" t="b">
        <f t="shared" si="462"/>
        <v>1</v>
      </c>
      <c r="EH545" s="666" t="b">
        <f t="shared" si="463"/>
        <v>1</v>
      </c>
      <c r="EI545" s="663" t="b">
        <f t="shared" si="464"/>
        <v>1</v>
      </c>
      <c r="EJ545" s="663" t="b">
        <f t="shared" si="465"/>
        <v>1</v>
      </c>
      <c r="EK545" s="666" t="b">
        <f t="shared" si="466"/>
        <v>1</v>
      </c>
      <c r="EL545" s="663" t="b">
        <f t="shared" si="467"/>
        <v>1</v>
      </c>
      <c r="EM545" s="663" t="b">
        <f t="shared" si="500"/>
        <v>1</v>
      </c>
      <c r="EN545" s="666" t="b">
        <f t="shared" si="468"/>
        <v>1</v>
      </c>
      <c r="EO545" s="403"/>
    </row>
    <row r="546" spans="1:145">
      <c r="A546" s="528" t="s">
        <v>430</v>
      </c>
      <c r="B546" s="534" t="s">
        <v>284</v>
      </c>
      <c r="C546" s="528">
        <v>226134</v>
      </c>
      <c r="D546" s="528">
        <v>8</v>
      </c>
      <c r="E546" s="414"/>
      <c r="F546" s="416"/>
      <c r="G546" s="416"/>
      <c r="H546" s="416"/>
      <c r="I546" s="417"/>
      <c r="J546" s="417"/>
      <c r="K546" s="561"/>
      <c r="L546" s="414"/>
      <c r="M546" s="416"/>
      <c r="N546" s="416"/>
      <c r="O546" s="448"/>
      <c r="P546" s="448"/>
      <c r="Q546" s="416"/>
      <c r="R546" s="416"/>
      <c r="S546" s="416"/>
      <c r="T546" s="416"/>
      <c r="U546" s="416"/>
      <c r="V546" s="417"/>
      <c r="W546" s="561"/>
      <c r="X546" s="414"/>
      <c r="Y546" s="416"/>
      <c r="Z546" s="416"/>
      <c r="AA546" s="448"/>
      <c r="AB546" s="448"/>
      <c r="AC546" s="416"/>
      <c r="AD546" s="416"/>
      <c r="AE546" s="416"/>
      <c r="AF546" s="416"/>
      <c r="AG546" s="416"/>
      <c r="AH546" s="417"/>
      <c r="AI546" s="561"/>
      <c r="AJ546" s="420" t="str">
        <f t="shared" si="469"/>
        <v xml:space="preserve"> </v>
      </c>
      <c r="AK546" s="421" t="str">
        <f t="shared" si="470"/>
        <v xml:space="preserve"> </v>
      </c>
      <c r="AL546" s="421" t="str">
        <f t="shared" si="471"/>
        <v xml:space="preserve"> </v>
      </c>
      <c r="AM546" s="421" t="str">
        <f t="shared" si="472"/>
        <v xml:space="preserve"> </v>
      </c>
      <c r="AN546" s="421" t="str">
        <f t="shared" si="473"/>
        <v xml:space="preserve"> </v>
      </c>
      <c r="AO546" s="421" t="str">
        <f t="shared" si="474"/>
        <v xml:space="preserve"> </v>
      </c>
      <c r="AP546" s="421" t="str">
        <f t="shared" si="475"/>
        <v xml:space="preserve"> </v>
      </c>
      <c r="AQ546" s="421" t="str">
        <f t="shared" si="476"/>
        <v xml:space="preserve"> </v>
      </c>
      <c r="AR546" s="421" t="str">
        <f t="shared" si="477"/>
        <v xml:space="preserve"> </v>
      </c>
      <c r="AS546" s="421" t="str">
        <f t="shared" si="478"/>
        <v xml:space="preserve"> </v>
      </c>
      <c r="AT546" s="421" t="str">
        <f t="shared" si="479"/>
        <v xml:space="preserve"> </v>
      </c>
      <c r="AU546" s="422" t="str">
        <f t="shared" si="480"/>
        <v xml:space="preserve"> </v>
      </c>
      <c r="AV546" s="423"/>
      <c r="AW546" s="417"/>
      <c r="AX546" s="561"/>
      <c r="AY546" s="414"/>
      <c r="AZ546" s="417"/>
      <c r="BA546" s="561"/>
      <c r="BB546" s="420" t="str">
        <f t="shared" si="481"/>
        <v xml:space="preserve"> </v>
      </c>
      <c r="BC546" s="421" t="str">
        <f t="shared" si="482"/>
        <v xml:space="preserve"> </v>
      </c>
      <c r="BD546" s="422" t="str">
        <f t="shared" si="483"/>
        <v xml:space="preserve"> </v>
      </c>
      <c r="BE546" s="176"/>
      <c r="BF546" s="417"/>
      <c r="BG546" s="561"/>
      <c r="BH546" s="178"/>
      <c r="BI546" s="417"/>
      <c r="BJ546" s="561"/>
      <c r="BK546" s="178"/>
      <c r="BL546" s="417"/>
      <c r="BM546" s="561"/>
      <c r="BN546" s="426" t="str">
        <f t="shared" si="493"/>
        <v/>
      </c>
      <c r="BO546" s="427" t="str">
        <f t="shared" si="494"/>
        <v/>
      </c>
      <c r="BP546" s="428" t="str">
        <f t="shared" si="495"/>
        <v/>
      </c>
      <c r="BQ546" s="178"/>
      <c r="BR546" s="417"/>
      <c r="BS546" s="561"/>
      <c r="BT546" s="208">
        <v>1136</v>
      </c>
      <c r="BU546" s="209">
        <v>1602</v>
      </c>
      <c r="BV546" s="209">
        <v>1394</v>
      </c>
      <c r="BW546" s="417">
        <v>1051</v>
      </c>
      <c r="BX546" s="417">
        <v>1289</v>
      </c>
      <c r="BY546" s="561">
        <v>1734</v>
      </c>
      <c r="BZ546" s="436">
        <v>614</v>
      </c>
      <c r="CA546" s="436">
        <v>805</v>
      </c>
      <c r="CB546" s="436">
        <v>632</v>
      </c>
      <c r="CC546" s="436">
        <v>936</v>
      </c>
      <c r="CD546" s="436">
        <v>860</v>
      </c>
      <c r="CE546" s="436">
        <v>638</v>
      </c>
      <c r="CF546" s="417">
        <v>750</v>
      </c>
      <c r="CG546" s="561">
        <v>887</v>
      </c>
      <c r="CH546" s="437"/>
      <c r="CI546" s="436"/>
      <c r="CJ546" s="209"/>
      <c r="CK546" s="436"/>
      <c r="CL546" s="209">
        <v>1</v>
      </c>
      <c r="CM546" s="209">
        <v>3</v>
      </c>
      <c r="CN546" s="417"/>
      <c r="CO546" s="561"/>
      <c r="CP546" s="421">
        <f t="shared" si="501"/>
        <v>614</v>
      </c>
      <c r="CQ546" s="421">
        <f t="shared" si="502"/>
        <v>805</v>
      </c>
      <c r="CR546" s="421">
        <f t="shared" si="484"/>
        <v>632</v>
      </c>
      <c r="CS546" s="421">
        <f t="shared" si="485"/>
        <v>936</v>
      </c>
      <c r="CT546" s="421">
        <f t="shared" si="486"/>
        <v>859</v>
      </c>
      <c r="CU546" s="421">
        <f t="shared" si="487"/>
        <v>635</v>
      </c>
      <c r="CV546" s="421">
        <f t="shared" si="488"/>
        <v>750</v>
      </c>
      <c r="CW546" s="429">
        <f t="shared" si="489"/>
        <v>887</v>
      </c>
      <c r="CX546" s="449">
        <v>435</v>
      </c>
      <c r="CY546" s="417">
        <v>528</v>
      </c>
      <c r="CZ546" s="561">
        <v>624</v>
      </c>
      <c r="DA546" s="432">
        <v>30</v>
      </c>
      <c r="DB546" s="417">
        <v>28</v>
      </c>
      <c r="DC546" s="561">
        <v>23</v>
      </c>
      <c r="DD546" s="430">
        <f t="shared" si="490"/>
        <v>170</v>
      </c>
      <c r="DE546" s="431">
        <f t="shared" si="491"/>
        <v>194</v>
      </c>
      <c r="DF546" s="428">
        <f t="shared" si="492"/>
        <v>240</v>
      </c>
      <c r="DG546" s="450">
        <v>141</v>
      </c>
      <c r="DH546" s="417">
        <v>153</v>
      </c>
      <c r="DI546" s="565">
        <v>79</v>
      </c>
      <c r="DJ546" s="432">
        <v>268</v>
      </c>
      <c r="DK546" s="417">
        <v>223</v>
      </c>
      <c r="DL546" s="561">
        <v>191</v>
      </c>
      <c r="DM546" s="432">
        <v>106</v>
      </c>
      <c r="DN546" s="417">
        <v>106</v>
      </c>
      <c r="DO546" s="561">
        <v>93</v>
      </c>
      <c r="DP546" s="430">
        <f t="shared" si="496"/>
        <v>421</v>
      </c>
      <c r="DQ546" s="431">
        <f t="shared" si="497"/>
        <v>377</v>
      </c>
      <c r="DR546" s="428">
        <f t="shared" si="498"/>
        <v>272</v>
      </c>
      <c r="DS546" s="432">
        <v>165</v>
      </c>
      <c r="DT546" s="417">
        <v>231</v>
      </c>
      <c r="DU546" s="561">
        <v>173</v>
      </c>
      <c r="DV546" s="403"/>
      <c r="DW546" s="669" t="b">
        <f t="shared" si="453"/>
        <v>0</v>
      </c>
      <c r="DX546" s="663" t="b">
        <f t="shared" si="454"/>
        <v>0</v>
      </c>
      <c r="DY546" s="666" t="b">
        <f t="shared" si="455"/>
        <v>1</v>
      </c>
      <c r="DZ546" s="663" t="b">
        <f t="shared" si="456"/>
        <v>0</v>
      </c>
      <c r="EA546" s="663" t="b">
        <f t="shared" si="457"/>
        <v>0</v>
      </c>
      <c r="EB546" s="666" t="b">
        <f t="shared" si="458"/>
        <v>1</v>
      </c>
      <c r="EC546" s="663" t="b">
        <f t="shared" si="459"/>
        <v>0</v>
      </c>
      <c r="ED546" s="663" t="b">
        <f t="shared" si="499"/>
        <v>0</v>
      </c>
      <c r="EE546" s="666" t="b">
        <f t="shared" si="460"/>
        <v>1</v>
      </c>
      <c r="EF546" s="665" t="b">
        <f t="shared" si="461"/>
        <v>1</v>
      </c>
      <c r="EG546" s="663" t="b">
        <f t="shared" si="462"/>
        <v>1</v>
      </c>
      <c r="EH546" s="666" t="b">
        <f t="shared" si="463"/>
        <v>1</v>
      </c>
      <c r="EI546" s="663" t="b">
        <f t="shared" si="464"/>
        <v>1</v>
      </c>
      <c r="EJ546" s="663" t="b">
        <f t="shared" si="465"/>
        <v>1</v>
      </c>
      <c r="EK546" s="666" t="b">
        <f t="shared" si="466"/>
        <v>1</v>
      </c>
      <c r="EL546" s="663" t="b">
        <f t="shared" si="467"/>
        <v>1</v>
      </c>
      <c r="EM546" s="663" t="b">
        <f t="shared" si="500"/>
        <v>1</v>
      </c>
      <c r="EN546" s="666" t="b">
        <f t="shared" si="468"/>
        <v>1</v>
      </c>
      <c r="EO546" s="403"/>
    </row>
    <row r="547" spans="1:145">
      <c r="A547" s="528" t="s">
        <v>430</v>
      </c>
      <c r="B547" s="534" t="s">
        <v>285</v>
      </c>
      <c r="C547" s="528">
        <v>226578</v>
      </c>
      <c r="D547" s="528">
        <v>8</v>
      </c>
      <c r="E547" s="414"/>
      <c r="F547" s="416"/>
      <c r="G547" s="416"/>
      <c r="H547" s="416"/>
      <c r="I547" s="417"/>
      <c r="J547" s="417"/>
      <c r="K547" s="561"/>
      <c r="L547" s="414"/>
      <c r="M547" s="416"/>
      <c r="N547" s="416"/>
      <c r="O547" s="448"/>
      <c r="P547" s="448"/>
      <c r="Q547" s="416"/>
      <c r="R547" s="416"/>
      <c r="S547" s="416"/>
      <c r="T547" s="416"/>
      <c r="U547" s="416"/>
      <c r="V547" s="417"/>
      <c r="W547" s="561"/>
      <c r="X547" s="414"/>
      <c r="Y547" s="416"/>
      <c r="Z547" s="416"/>
      <c r="AA547" s="448"/>
      <c r="AB547" s="448"/>
      <c r="AC547" s="416"/>
      <c r="AD547" s="416"/>
      <c r="AE547" s="416"/>
      <c r="AF547" s="416"/>
      <c r="AG547" s="416"/>
      <c r="AH547" s="417"/>
      <c r="AI547" s="561"/>
      <c r="AJ547" s="420" t="str">
        <f t="shared" si="469"/>
        <v xml:space="preserve"> </v>
      </c>
      <c r="AK547" s="421" t="str">
        <f t="shared" si="470"/>
        <v xml:space="preserve"> </v>
      </c>
      <c r="AL547" s="421" t="str">
        <f t="shared" si="471"/>
        <v xml:space="preserve"> </v>
      </c>
      <c r="AM547" s="421" t="str">
        <f t="shared" si="472"/>
        <v xml:space="preserve"> </v>
      </c>
      <c r="AN547" s="421" t="str">
        <f t="shared" si="473"/>
        <v xml:space="preserve"> </v>
      </c>
      <c r="AO547" s="421" t="str">
        <f t="shared" si="474"/>
        <v xml:space="preserve"> </v>
      </c>
      <c r="AP547" s="421" t="str">
        <f t="shared" si="475"/>
        <v xml:space="preserve"> </v>
      </c>
      <c r="AQ547" s="421" t="str">
        <f t="shared" si="476"/>
        <v xml:space="preserve"> </v>
      </c>
      <c r="AR547" s="421" t="str">
        <f t="shared" si="477"/>
        <v xml:space="preserve"> </v>
      </c>
      <c r="AS547" s="421" t="str">
        <f t="shared" si="478"/>
        <v xml:space="preserve"> </v>
      </c>
      <c r="AT547" s="421" t="str">
        <f t="shared" si="479"/>
        <v xml:space="preserve"> </v>
      </c>
      <c r="AU547" s="422" t="str">
        <f t="shared" si="480"/>
        <v xml:space="preserve"> </v>
      </c>
      <c r="AV547" s="423"/>
      <c r="AW547" s="417"/>
      <c r="AX547" s="561"/>
      <c r="AY547" s="414"/>
      <c r="AZ547" s="417"/>
      <c r="BA547" s="561"/>
      <c r="BB547" s="420" t="str">
        <f t="shared" si="481"/>
        <v xml:space="preserve"> </v>
      </c>
      <c r="BC547" s="421" t="str">
        <f t="shared" si="482"/>
        <v xml:space="preserve"> </v>
      </c>
      <c r="BD547" s="422" t="str">
        <f t="shared" si="483"/>
        <v xml:space="preserve"> </v>
      </c>
      <c r="BE547" s="176"/>
      <c r="BF547" s="417"/>
      <c r="BG547" s="561"/>
      <c r="BH547" s="178"/>
      <c r="BI547" s="417"/>
      <c r="BJ547" s="561"/>
      <c r="BK547" s="178"/>
      <c r="BL547" s="417"/>
      <c r="BM547" s="561"/>
      <c r="BN547" s="426" t="str">
        <f t="shared" si="493"/>
        <v/>
      </c>
      <c r="BO547" s="427" t="str">
        <f t="shared" si="494"/>
        <v/>
      </c>
      <c r="BP547" s="428" t="str">
        <f t="shared" si="495"/>
        <v/>
      </c>
      <c r="BQ547" s="178"/>
      <c r="BR547" s="417"/>
      <c r="BS547" s="561"/>
      <c r="BT547" s="208">
        <v>1379</v>
      </c>
      <c r="BU547" s="209">
        <v>1358</v>
      </c>
      <c r="BV547" s="209">
        <v>1324</v>
      </c>
      <c r="BW547" s="417">
        <v>1375</v>
      </c>
      <c r="BX547" s="417">
        <v>1391</v>
      </c>
      <c r="BY547" s="561">
        <v>1218</v>
      </c>
      <c r="BZ547" s="436">
        <v>902</v>
      </c>
      <c r="CA547" s="436">
        <v>809</v>
      </c>
      <c r="CB547" s="436">
        <v>865</v>
      </c>
      <c r="CC547" s="436">
        <v>869</v>
      </c>
      <c r="CD547" s="436">
        <v>923</v>
      </c>
      <c r="CE547" s="436">
        <v>975</v>
      </c>
      <c r="CF547" s="417">
        <v>1012</v>
      </c>
      <c r="CG547" s="561">
        <v>908</v>
      </c>
      <c r="CH547" s="437"/>
      <c r="CI547" s="436"/>
      <c r="CJ547" s="209"/>
      <c r="CK547" s="436"/>
      <c r="CL547" s="209">
        <v>3</v>
      </c>
      <c r="CM547" s="209">
        <v>10</v>
      </c>
      <c r="CN547" s="417"/>
      <c r="CO547" s="561"/>
      <c r="CP547" s="421">
        <f t="shared" si="501"/>
        <v>902</v>
      </c>
      <c r="CQ547" s="421">
        <f t="shared" si="502"/>
        <v>809</v>
      </c>
      <c r="CR547" s="421">
        <f t="shared" si="484"/>
        <v>865</v>
      </c>
      <c r="CS547" s="421">
        <f t="shared" si="485"/>
        <v>869</v>
      </c>
      <c r="CT547" s="421">
        <f t="shared" si="486"/>
        <v>920</v>
      </c>
      <c r="CU547" s="421">
        <f t="shared" si="487"/>
        <v>965</v>
      </c>
      <c r="CV547" s="421">
        <f t="shared" si="488"/>
        <v>1012</v>
      </c>
      <c r="CW547" s="429">
        <f t="shared" si="489"/>
        <v>908</v>
      </c>
      <c r="CX547" s="449">
        <v>580</v>
      </c>
      <c r="CY547" s="417">
        <v>546</v>
      </c>
      <c r="CZ547" s="561">
        <v>570</v>
      </c>
      <c r="DA547" s="432">
        <v>111</v>
      </c>
      <c r="DB547" s="417">
        <v>101</v>
      </c>
      <c r="DC547" s="561">
        <v>99</v>
      </c>
      <c r="DD547" s="430">
        <f t="shared" si="490"/>
        <v>274</v>
      </c>
      <c r="DE547" s="431">
        <f t="shared" si="491"/>
        <v>365</v>
      </c>
      <c r="DF547" s="428">
        <f t="shared" si="492"/>
        <v>239</v>
      </c>
      <c r="DG547" s="450">
        <v>104</v>
      </c>
      <c r="DH547" s="417">
        <v>95</v>
      </c>
      <c r="DI547" s="561">
        <v>101</v>
      </c>
      <c r="DJ547" s="432">
        <v>160</v>
      </c>
      <c r="DK547" s="417">
        <v>166</v>
      </c>
      <c r="DL547" s="561">
        <v>194</v>
      </c>
      <c r="DM547" s="432">
        <v>171</v>
      </c>
      <c r="DN547" s="417">
        <v>236</v>
      </c>
      <c r="DO547" s="561">
        <v>266</v>
      </c>
      <c r="DP547" s="430">
        <f t="shared" si="496"/>
        <v>434</v>
      </c>
      <c r="DQ547" s="431">
        <f t="shared" si="497"/>
        <v>423</v>
      </c>
      <c r="DR547" s="428">
        <f t="shared" si="498"/>
        <v>404</v>
      </c>
      <c r="DS547" s="432">
        <v>167</v>
      </c>
      <c r="DT547" s="417">
        <v>138</v>
      </c>
      <c r="DU547" s="561">
        <v>195</v>
      </c>
      <c r="DV547" s="403"/>
      <c r="DW547" s="669" t="b">
        <f t="shared" si="453"/>
        <v>0</v>
      </c>
      <c r="DX547" s="663" t="b">
        <f t="shared" si="454"/>
        <v>0</v>
      </c>
      <c r="DY547" s="666" t="b">
        <f t="shared" si="455"/>
        <v>1</v>
      </c>
      <c r="DZ547" s="663" t="b">
        <f t="shared" si="456"/>
        <v>0</v>
      </c>
      <c r="EA547" s="663" t="b">
        <f t="shared" si="457"/>
        <v>0</v>
      </c>
      <c r="EB547" s="666" t="b">
        <f t="shared" si="458"/>
        <v>1</v>
      </c>
      <c r="EC547" s="663" t="b">
        <f t="shared" si="459"/>
        <v>0</v>
      </c>
      <c r="ED547" s="663" t="b">
        <f t="shared" si="499"/>
        <v>0</v>
      </c>
      <c r="EE547" s="666" t="b">
        <f t="shared" si="460"/>
        <v>1</v>
      </c>
      <c r="EF547" s="665" t="b">
        <f t="shared" si="461"/>
        <v>1</v>
      </c>
      <c r="EG547" s="663" t="b">
        <f t="shared" si="462"/>
        <v>1</v>
      </c>
      <c r="EH547" s="666" t="b">
        <f t="shared" si="463"/>
        <v>1</v>
      </c>
      <c r="EI547" s="663" t="b">
        <f t="shared" si="464"/>
        <v>1</v>
      </c>
      <c r="EJ547" s="663" t="b">
        <f t="shared" si="465"/>
        <v>1</v>
      </c>
      <c r="EK547" s="666" t="b">
        <f t="shared" si="466"/>
        <v>1</v>
      </c>
      <c r="EL547" s="663" t="b">
        <f t="shared" si="467"/>
        <v>1</v>
      </c>
      <c r="EM547" s="663" t="b">
        <f t="shared" si="500"/>
        <v>1</v>
      </c>
      <c r="EN547" s="666" t="b">
        <f t="shared" si="468"/>
        <v>1</v>
      </c>
      <c r="EO547" s="403"/>
    </row>
    <row r="548" spans="1:145">
      <c r="A548" s="528" t="s">
        <v>430</v>
      </c>
      <c r="B548" s="211" t="s">
        <v>314</v>
      </c>
      <c r="C548" s="528">
        <v>227146</v>
      </c>
      <c r="D548" s="528">
        <v>8</v>
      </c>
      <c r="E548" s="414"/>
      <c r="F548" s="416"/>
      <c r="G548" s="416"/>
      <c r="H548" s="416"/>
      <c r="I548" s="417"/>
      <c r="J548" s="417"/>
      <c r="K548" s="561"/>
      <c r="L548" s="414"/>
      <c r="M548" s="416"/>
      <c r="N548" s="416"/>
      <c r="O548" s="448"/>
      <c r="P548" s="448"/>
      <c r="Q548" s="416"/>
      <c r="R548" s="416"/>
      <c r="S548" s="416"/>
      <c r="T548" s="416"/>
      <c r="U548" s="416"/>
      <c r="V548" s="417"/>
      <c r="W548" s="561"/>
      <c r="X548" s="414"/>
      <c r="Y548" s="416"/>
      <c r="Z548" s="416"/>
      <c r="AA548" s="448"/>
      <c r="AB548" s="448"/>
      <c r="AC548" s="416"/>
      <c r="AD548" s="416"/>
      <c r="AE548" s="416"/>
      <c r="AF548" s="416"/>
      <c r="AG548" s="416"/>
      <c r="AH548" s="417"/>
      <c r="AI548" s="561"/>
      <c r="AJ548" s="420" t="str">
        <f t="shared" si="469"/>
        <v xml:space="preserve"> </v>
      </c>
      <c r="AK548" s="421" t="str">
        <f t="shared" si="470"/>
        <v xml:space="preserve"> </v>
      </c>
      <c r="AL548" s="421" t="str">
        <f t="shared" si="471"/>
        <v xml:space="preserve"> </v>
      </c>
      <c r="AM548" s="421" t="str">
        <f t="shared" si="472"/>
        <v xml:space="preserve"> </v>
      </c>
      <c r="AN548" s="421" t="str">
        <f t="shared" si="473"/>
        <v xml:space="preserve"> </v>
      </c>
      <c r="AO548" s="421" t="str">
        <f t="shared" si="474"/>
        <v xml:space="preserve"> </v>
      </c>
      <c r="AP548" s="421" t="str">
        <f t="shared" si="475"/>
        <v xml:space="preserve"> </v>
      </c>
      <c r="AQ548" s="421" t="str">
        <f t="shared" si="476"/>
        <v xml:space="preserve"> </v>
      </c>
      <c r="AR548" s="421" t="str">
        <f t="shared" si="477"/>
        <v xml:space="preserve"> </v>
      </c>
      <c r="AS548" s="421" t="str">
        <f t="shared" si="478"/>
        <v xml:space="preserve"> </v>
      </c>
      <c r="AT548" s="421" t="str">
        <f t="shared" si="479"/>
        <v xml:space="preserve"> </v>
      </c>
      <c r="AU548" s="422" t="str">
        <f t="shared" si="480"/>
        <v xml:space="preserve"> </v>
      </c>
      <c r="AV548" s="423"/>
      <c r="AW548" s="417"/>
      <c r="AX548" s="561"/>
      <c r="AY548" s="414"/>
      <c r="AZ548" s="417"/>
      <c r="BA548" s="561"/>
      <c r="BB548" s="420" t="str">
        <f t="shared" si="481"/>
        <v xml:space="preserve"> </v>
      </c>
      <c r="BC548" s="421" t="str">
        <f t="shared" si="482"/>
        <v xml:space="preserve"> </v>
      </c>
      <c r="BD548" s="422" t="str">
        <f t="shared" si="483"/>
        <v xml:space="preserve"> </v>
      </c>
      <c r="BE548" s="176"/>
      <c r="BF548" s="417"/>
      <c r="BG548" s="561"/>
      <c r="BH548" s="178"/>
      <c r="BI548" s="417"/>
      <c r="BJ548" s="561"/>
      <c r="BK548" s="178"/>
      <c r="BL548" s="417"/>
      <c r="BM548" s="561"/>
      <c r="BN548" s="426" t="str">
        <f t="shared" si="493"/>
        <v/>
      </c>
      <c r="BO548" s="427" t="str">
        <f t="shared" si="494"/>
        <v/>
      </c>
      <c r="BP548" s="428" t="str">
        <f t="shared" si="495"/>
        <v/>
      </c>
      <c r="BQ548" s="178"/>
      <c r="BR548" s="417"/>
      <c r="BS548" s="561"/>
      <c r="BT548" s="208">
        <v>1450</v>
      </c>
      <c r="BU548" s="209">
        <v>1412</v>
      </c>
      <c r="BV548" s="209">
        <v>1461</v>
      </c>
      <c r="BW548" s="417">
        <v>1641</v>
      </c>
      <c r="BX548" s="417">
        <v>1577</v>
      </c>
      <c r="BY548" s="561">
        <v>1749</v>
      </c>
      <c r="BZ548" s="436">
        <v>1064</v>
      </c>
      <c r="CA548" s="436">
        <v>1073</v>
      </c>
      <c r="CB548" s="436">
        <v>1106</v>
      </c>
      <c r="CC548" s="436">
        <v>1103</v>
      </c>
      <c r="CD548" s="436">
        <v>1068</v>
      </c>
      <c r="CE548" s="436">
        <v>1224</v>
      </c>
      <c r="CF548" s="417">
        <v>1040</v>
      </c>
      <c r="CG548" s="561">
        <v>1350</v>
      </c>
      <c r="CH548" s="437"/>
      <c r="CI548" s="436"/>
      <c r="CJ548" s="209"/>
      <c r="CK548" s="436"/>
      <c r="CL548" s="209">
        <v>9</v>
      </c>
      <c r="CM548" s="209">
        <v>10</v>
      </c>
      <c r="CN548" s="417"/>
      <c r="CO548" s="561"/>
      <c r="CP548" s="421">
        <f t="shared" si="501"/>
        <v>1064</v>
      </c>
      <c r="CQ548" s="421">
        <f t="shared" si="502"/>
        <v>1073</v>
      </c>
      <c r="CR548" s="421">
        <f t="shared" si="484"/>
        <v>1106</v>
      </c>
      <c r="CS548" s="421">
        <f t="shared" si="485"/>
        <v>1103</v>
      </c>
      <c r="CT548" s="421">
        <f t="shared" si="486"/>
        <v>1059</v>
      </c>
      <c r="CU548" s="421">
        <f t="shared" si="487"/>
        <v>1214</v>
      </c>
      <c r="CV548" s="421">
        <f t="shared" si="488"/>
        <v>1040</v>
      </c>
      <c r="CW548" s="429">
        <f t="shared" si="489"/>
        <v>1350</v>
      </c>
      <c r="CX548" s="449">
        <v>634</v>
      </c>
      <c r="CY548" s="417">
        <v>526</v>
      </c>
      <c r="CZ548" s="561">
        <v>762</v>
      </c>
      <c r="DA548" s="432">
        <v>176</v>
      </c>
      <c r="DB548" s="417">
        <v>145</v>
      </c>
      <c r="DC548" s="561">
        <v>176</v>
      </c>
      <c r="DD548" s="430">
        <f t="shared" si="490"/>
        <v>404</v>
      </c>
      <c r="DE548" s="431">
        <f t="shared" si="491"/>
        <v>369</v>
      </c>
      <c r="DF548" s="428">
        <f t="shared" si="492"/>
        <v>412</v>
      </c>
      <c r="DG548" s="450">
        <v>139</v>
      </c>
      <c r="DH548" s="417">
        <v>138</v>
      </c>
      <c r="DI548" s="561">
        <v>182</v>
      </c>
      <c r="DJ548" s="432">
        <v>113</v>
      </c>
      <c r="DK548" s="417">
        <v>116</v>
      </c>
      <c r="DL548" s="561">
        <v>152</v>
      </c>
      <c r="DM548" s="432">
        <v>301</v>
      </c>
      <c r="DN548" s="417">
        <v>333</v>
      </c>
      <c r="DO548" s="561">
        <v>379</v>
      </c>
      <c r="DP548" s="430">
        <f t="shared" si="496"/>
        <v>550</v>
      </c>
      <c r="DQ548" s="431">
        <f t="shared" si="497"/>
        <v>472</v>
      </c>
      <c r="DR548" s="428">
        <f t="shared" si="498"/>
        <v>501</v>
      </c>
      <c r="DS548" s="432">
        <v>226</v>
      </c>
      <c r="DT548" s="417">
        <v>197</v>
      </c>
      <c r="DU548" s="561">
        <v>215</v>
      </c>
      <c r="DV548" s="403"/>
      <c r="DW548" s="669" t="b">
        <f t="shared" ref="DW548:DW649" si="503">W548&gt;0</f>
        <v>0</v>
      </c>
      <c r="DX548" s="663" t="b">
        <f t="shared" ref="DX548:DX649" si="504">AX548&gt;0</f>
        <v>0</v>
      </c>
      <c r="DY548" s="666" t="b">
        <f t="shared" ref="DY548:DY649" si="505">DW548=DX548</f>
        <v>1</v>
      </c>
      <c r="DZ548" s="663" t="b">
        <f t="shared" ref="DZ548:DZ649" si="506">R548&gt;0</f>
        <v>0</v>
      </c>
      <c r="EA548" s="663" t="b">
        <f t="shared" ref="EA548:EA649" si="507">BG548&gt;0</f>
        <v>0</v>
      </c>
      <c r="EB548" s="666" t="b">
        <f t="shared" ref="EB548:EB649" si="508">DZ548=EA548</f>
        <v>1</v>
      </c>
      <c r="EC548" s="663" t="b">
        <f t="shared" ref="EC548:EC649" si="509">N548&gt;0</f>
        <v>0</v>
      </c>
      <c r="ED548" s="663" t="b">
        <f t="shared" si="499"/>
        <v>0</v>
      </c>
      <c r="EE548" s="666" t="b">
        <f t="shared" ref="EE548:EE649" si="510">EC548=ED548</f>
        <v>1</v>
      </c>
      <c r="EF548" s="665" t="b">
        <f t="shared" ref="EF548:EF649" si="511">CG548&gt;0</f>
        <v>1</v>
      </c>
      <c r="EG548" s="663" t="b">
        <f t="shared" ref="EG548:EG649" si="512">CZ548&gt;0</f>
        <v>1</v>
      </c>
      <c r="EH548" s="666" t="b">
        <f t="shared" ref="EH548:EH649" si="513">EF548=EG548</f>
        <v>1</v>
      </c>
      <c r="EI548" s="663" t="b">
        <f t="shared" ref="EI548:EI649" si="514">CE548&gt;0</f>
        <v>1</v>
      </c>
      <c r="EJ548" s="663" t="b">
        <f t="shared" ref="EJ548:EJ649" si="515">DI548&gt;0</f>
        <v>1</v>
      </c>
      <c r="EK548" s="666" t="b">
        <f t="shared" ref="EK548:EK649" si="516">EI548=EJ548</f>
        <v>1</v>
      </c>
      <c r="EL548" s="663" t="b">
        <f t="shared" ref="EL548:EL649" si="517">CB548&gt;0</f>
        <v>1</v>
      </c>
      <c r="EM548" s="663" t="b">
        <f t="shared" si="500"/>
        <v>1</v>
      </c>
      <c r="EN548" s="666" t="b">
        <f t="shared" ref="EN548:EN649" si="518">EL548=EM548</f>
        <v>1</v>
      </c>
      <c r="EO548" s="403"/>
    </row>
    <row r="549" spans="1:145">
      <c r="A549" s="528" t="s">
        <v>430</v>
      </c>
      <c r="B549" s="535" t="s">
        <v>994</v>
      </c>
      <c r="C549" s="528">
        <v>227182</v>
      </c>
      <c r="D549" s="528">
        <v>8</v>
      </c>
      <c r="E549" s="414"/>
      <c r="F549" s="416"/>
      <c r="G549" s="416"/>
      <c r="H549" s="416"/>
      <c r="I549" s="417"/>
      <c r="J549" s="417"/>
      <c r="K549" s="561"/>
      <c r="L549" s="414"/>
      <c r="M549" s="416"/>
      <c r="N549" s="416"/>
      <c r="O549" s="448"/>
      <c r="P549" s="448"/>
      <c r="Q549" s="416"/>
      <c r="R549" s="416"/>
      <c r="S549" s="416"/>
      <c r="T549" s="416"/>
      <c r="U549" s="416"/>
      <c r="V549" s="417"/>
      <c r="W549" s="561"/>
      <c r="X549" s="414"/>
      <c r="Y549" s="416"/>
      <c r="Z549" s="416"/>
      <c r="AA549" s="448"/>
      <c r="AB549" s="448"/>
      <c r="AC549" s="416"/>
      <c r="AD549" s="416"/>
      <c r="AE549" s="416"/>
      <c r="AF549" s="416"/>
      <c r="AG549" s="416"/>
      <c r="AH549" s="417"/>
      <c r="AI549" s="561"/>
      <c r="AJ549" s="420" t="str">
        <f t="shared" si="469"/>
        <v xml:space="preserve"> </v>
      </c>
      <c r="AK549" s="421" t="str">
        <f t="shared" si="470"/>
        <v xml:space="preserve"> </v>
      </c>
      <c r="AL549" s="421" t="str">
        <f t="shared" si="471"/>
        <v xml:space="preserve"> </v>
      </c>
      <c r="AM549" s="421" t="str">
        <f t="shared" si="472"/>
        <v xml:space="preserve"> </v>
      </c>
      <c r="AN549" s="421" t="str">
        <f t="shared" si="473"/>
        <v xml:space="preserve"> </v>
      </c>
      <c r="AO549" s="421" t="str">
        <f t="shared" si="474"/>
        <v xml:space="preserve"> </v>
      </c>
      <c r="AP549" s="421" t="str">
        <f t="shared" si="475"/>
        <v xml:space="preserve"> </v>
      </c>
      <c r="AQ549" s="421" t="str">
        <f t="shared" si="476"/>
        <v xml:space="preserve"> </v>
      </c>
      <c r="AR549" s="421" t="str">
        <f t="shared" si="477"/>
        <v xml:space="preserve"> </v>
      </c>
      <c r="AS549" s="421" t="str">
        <f t="shared" si="478"/>
        <v xml:space="preserve"> </v>
      </c>
      <c r="AT549" s="421" t="str">
        <f t="shared" si="479"/>
        <v xml:space="preserve"> </v>
      </c>
      <c r="AU549" s="422" t="str">
        <f t="shared" si="480"/>
        <v xml:space="preserve"> </v>
      </c>
      <c r="AV549" s="423"/>
      <c r="AW549" s="417"/>
      <c r="AX549" s="561"/>
      <c r="AY549" s="414"/>
      <c r="AZ549" s="417"/>
      <c r="BA549" s="561"/>
      <c r="BB549" s="420" t="str">
        <f t="shared" si="481"/>
        <v xml:space="preserve"> </v>
      </c>
      <c r="BC549" s="421" t="str">
        <f t="shared" si="482"/>
        <v xml:space="preserve"> </v>
      </c>
      <c r="BD549" s="422" t="str">
        <f t="shared" si="483"/>
        <v xml:space="preserve"> </v>
      </c>
      <c r="BE549" s="176"/>
      <c r="BF549" s="417"/>
      <c r="BG549" s="561"/>
      <c r="BH549" s="178"/>
      <c r="BI549" s="417"/>
      <c r="BJ549" s="561"/>
      <c r="BK549" s="178"/>
      <c r="BL549" s="417"/>
      <c r="BM549" s="561"/>
      <c r="BN549" s="426" t="str">
        <f t="shared" si="493"/>
        <v/>
      </c>
      <c r="BO549" s="427" t="str">
        <f t="shared" si="494"/>
        <v/>
      </c>
      <c r="BP549" s="428" t="str">
        <f t="shared" si="495"/>
        <v/>
      </c>
      <c r="BQ549" s="178"/>
      <c r="BR549" s="417"/>
      <c r="BS549" s="561"/>
      <c r="BT549" s="208">
        <v>7506</v>
      </c>
      <c r="BU549" s="209">
        <v>7649</v>
      </c>
      <c r="BV549" s="209">
        <v>8238</v>
      </c>
      <c r="BW549" s="417">
        <v>7863</v>
      </c>
      <c r="BX549" s="417">
        <v>8173</v>
      </c>
      <c r="BY549" s="565">
        <v>10774</v>
      </c>
      <c r="BZ549" s="436">
        <v>2752</v>
      </c>
      <c r="CA549" s="436">
        <v>2855</v>
      </c>
      <c r="CB549" s="436">
        <v>2775</v>
      </c>
      <c r="CC549" s="436">
        <v>2239</v>
      </c>
      <c r="CD549" s="436">
        <v>2566</v>
      </c>
      <c r="CE549" s="436">
        <v>2301</v>
      </c>
      <c r="CF549" s="417">
        <v>2696</v>
      </c>
      <c r="CG549" s="561">
        <v>2945</v>
      </c>
      <c r="CH549" s="437"/>
      <c r="CI549" s="436"/>
      <c r="CJ549" s="209"/>
      <c r="CK549" s="436"/>
      <c r="CL549" s="209">
        <v>21</v>
      </c>
      <c r="CM549" s="209">
        <v>16</v>
      </c>
      <c r="CN549" s="417"/>
      <c r="CO549" s="561"/>
      <c r="CP549" s="421">
        <f t="shared" si="501"/>
        <v>2752</v>
      </c>
      <c r="CQ549" s="421">
        <f t="shared" si="502"/>
        <v>2855</v>
      </c>
      <c r="CR549" s="421">
        <f t="shared" si="484"/>
        <v>2775</v>
      </c>
      <c r="CS549" s="421">
        <f t="shared" si="485"/>
        <v>2239</v>
      </c>
      <c r="CT549" s="421">
        <f t="shared" si="486"/>
        <v>2545</v>
      </c>
      <c r="CU549" s="421">
        <f t="shared" si="487"/>
        <v>2285</v>
      </c>
      <c r="CV549" s="421">
        <f t="shared" si="488"/>
        <v>2696</v>
      </c>
      <c r="CW549" s="429">
        <f t="shared" si="489"/>
        <v>2945</v>
      </c>
      <c r="CX549" s="449">
        <v>1374</v>
      </c>
      <c r="CY549" s="417">
        <v>1607</v>
      </c>
      <c r="CZ549" s="561">
        <v>1776</v>
      </c>
      <c r="DA549" s="432">
        <v>248</v>
      </c>
      <c r="DB549" s="417">
        <v>360</v>
      </c>
      <c r="DC549" s="561">
        <v>374</v>
      </c>
      <c r="DD549" s="430">
        <f t="shared" si="490"/>
        <v>663</v>
      </c>
      <c r="DE549" s="431">
        <f t="shared" si="491"/>
        <v>729</v>
      </c>
      <c r="DF549" s="428">
        <f t="shared" si="492"/>
        <v>795</v>
      </c>
      <c r="DG549" s="450">
        <v>136</v>
      </c>
      <c r="DH549" s="417">
        <v>183</v>
      </c>
      <c r="DI549" s="561">
        <v>184</v>
      </c>
      <c r="DJ549" s="432">
        <v>402</v>
      </c>
      <c r="DK549" s="417">
        <v>450</v>
      </c>
      <c r="DL549" s="561">
        <v>461</v>
      </c>
      <c r="DM549" s="432">
        <v>555</v>
      </c>
      <c r="DN549" s="417">
        <v>907</v>
      </c>
      <c r="DO549" s="561">
        <v>886</v>
      </c>
      <c r="DP549" s="430">
        <f t="shared" si="496"/>
        <v>1146</v>
      </c>
      <c r="DQ549" s="431">
        <f t="shared" si="497"/>
        <v>1005</v>
      </c>
      <c r="DR549" s="428">
        <f t="shared" si="498"/>
        <v>754</v>
      </c>
      <c r="DS549" s="432">
        <v>299</v>
      </c>
      <c r="DT549" s="417">
        <v>337</v>
      </c>
      <c r="DU549" s="561">
        <v>321</v>
      </c>
      <c r="DV549" s="403"/>
      <c r="DW549" s="669" t="b">
        <f t="shared" si="503"/>
        <v>0</v>
      </c>
      <c r="DX549" s="663" t="b">
        <f t="shared" si="504"/>
        <v>0</v>
      </c>
      <c r="DY549" s="666" t="b">
        <f t="shared" si="505"/>
        <v>1</v>
      </c>
      <c r="DZ549" s="663" t="b">
        <f t="shared" si="506"/>
        <v>0</v>
      </c>
      <c r="EA549" s="663" t="b">
        <f t="shared" si="507"/>
        <v>0</v>
      </c>
      <c r="EB549" s="666" t="b">
        <f t="shared" si="508"/>
        <v>1</v>
      </c>
      <c r="EC549" s="663" t="b">
        <f t="shared" si="509"/>
        <v>0</v>
      </c>
      <c r="ED549" s="663" t="b">
        <f t="shared" si="499"/>
        <v>0</v>
      </c>
      <c r="EE549" s="666" t="b">
        <f t="shared" si="510"/>
        <v>1</v>
      </c>
      <c r="EF549" s="665" t="b">
        <f t="shared" si="511"/>
        <v>1</v>
      </c>
      <c r="EG549" s="663" t="b">
        <f t="shared" si="512"/>
        <v>1</v>
      </c>
      <c r="EH549" s="666" t="b">
        <f t="shared" si="513"/>
        <v>1</v>
      </c>
      <c r="EI549" s="663" t="b">
        <f t="shared" si="514"/>
        <v>1</v>
      </c>
      <c r="EJ549" s="663" t="b">
        <f t="shared" si="515"/>
        <v>1</v>
      </c>
      <c r="EK549" s="666" t="b">
        <f t="shared" si="516"/>
        <v>1</v>
      </c>
      <c r="EL549" s="663" t="b">
        <f t="shared" si="517"/>
        <v>1</v>
      </c>
      <c r="EM549" s="663" t="b">
        <f t="shared" si="500"/>
        <v>1</v>
      </c>
      <c r="EN549" s="666" t="b">
        <f t="shared" si="518"/>
        <v>1</v>
      </c>
      <c r="EO549" s="403"/>
    </row>
    <row r="550" spans="1:145">
      <c r="A550" s="528" t="s">
        <v>430</v>
      </c>
      <c r="B550" s="534" t="s">
        <v>286</v>
      </c>
      <c r="C550" s="528">
        <v>227191</v>
      </c>
      <c r="D550" s="528">
        <v>8</v>
      </c>
      <c r="E550" s="414"/>
      <c r="F550" s="416"/>
      <c r="G550" s="416"/>
      <c r="H550" s="416"/>
      <c r="I550" s="417"/>
      <c r="J550" s="417"/>
      <c r="K550" s="561"/>
      <c r="L550" s="414"/>
      <c r="M550" s="416"/>
      <c r="N550" s="416"/>
      <c r="O550" s="448"/>
      <c r="P550" s="448"/>
      <c r="Q550" s="416"/>
      <c r="R550" s="416"/>
      <c r="S550" s="416"/>
      <c r="T550" s="416"/>
      <c r="U550" s="416"/>
      <c r="V550" s="417"/>
      <c r="W550" s="561"/>
      <c r="X550" s="414"/>
      <c r="Y550" s="416"/>
      <c r="Z550" s="416"/>
      <c r="AA550" s="448"/>
      <c r="AB550" s="448"/>
      <c r="AC550" s="416"/>
      <c r="AD550" s="416"/>
      <c r="AE550" s="416"/>
      <c r="AF550" s="416"/>
      <c r="AG550" s="416"/>
      <c r="AH550" s="417"/>
      <c r="AI550" s="561"/>
      <c r="AJ550" s="420" t="str">
        <f t="shared" si="469"/>
        <v xml:space="preserve"> </v>
      </c>
      <c r="AK550" s="421" t="str">
        <f t="shared" si="470"/>
        <v xml:space="preserve"> </v>
      </c>
      <c r="AL550" s="421" t="str">
        <f t="shared" si="471"/>
        <v xml:space="preserve"> </v>
      </c>
      <c r="AM550" s="421" t="str">
        <f t="shared" si="472"/>
        <v xml:space="preserve"> </v>
      </c>
      <c r="AN550" s="421" t="str">
        <f t="shared" si="473"/>
        <v xml:space="preserve"> </v>
      </c>
      <c r="AO550" s="421" t="str">
        <f t="shared" si="474"/>
        <v xml:space="preserve"> </v>
      </c>
      <c r="AP550" s="421" t="str">
        <f t="shared" si="475"/>
        <v xml:space="preserve"> </v>
      </c>
      <c r="AQ550" s="421" t="str">
        <f t="shared" si="476"/>
        <v xml:space="preserve"> </v>
      </c>
      <c r="AR550" s="421" t="str">
        <f t="shared" si="477"/>
        <v xml:space="preserve"> </v>
      </c>
      <c r="AS550" s="421" t="str">
        <f t="shared" si="478"/>
        <v xml:space="preserve"> </v>
      </c>
      <c r="AT550" s="421" t="str">
        <f t="shared" si="479"/>
        <v xml:space="preserve"> </v>
      </c>
      <c r="AU550" s="422" t="str">
        <f t="shared" si="480"/>
        <v xml:space="preserve"> </v>
      </c>
      <c r="AV550" s="423"/>
      <c r="AW550" s="417"/>
      <c r="AX550" s="561"/>
      <c r="AY550" s="414"/>
      <c r="AZ550" s="417"/>
      <c r="BA550" s="561"/>
      <c r="BB550" s="420" t="str">
        <f t="shared" si="481"/>
        <v xml:space="preserve"> </v>
      </c>
      <c r="BC550" s="421" t="str">
        <f t="shared" si="482"/>
        <v xml:space="preserve"> </v>
      </c>
      <c r="BD550" s="422" t="str">
        <f t="shared" si="483"/>
        <v xml:space="preserve"> </v>
      </c>
      <c r="BE550" s="176"/>
      <c r="BF550" s="417"/>
      <c r="BG550" s="561"/>
      <c r="BH550" s="178"/>
      <c r="BI550" s="417"/>
      <c r="BJ550" s="561"/>
      <c r="BK550" s="178"/>
      <c r="BL550" s="417"/>
      <c r="BM550" s="561"/>
      <c r="BN550" s="426" t="str">
        <f t="shared" si="493"/>
        <v/>
      </c>
      <c r="BO550" s="427" t="str">
        <f t="shared" si="494"/>
        <v/>
      </c>
      <c r="BP550" s="428" t="str">
        <f t="shared" si="495"/>
        <v/>
      </c>
      <c r="BQ550" s="178"/>
      <c r="BR550" s="417"/>
      <c r="BS550" s="561"/>
      <c r="BT550" s="208">
        <v>2059</v>
      </c>
      <c r="BU550" s="209">
        <v>2029</v>
      </c>
      <c r="BV550" s="209">
        <v>2008</v>
      </c>
      <c r="BW550" s="417">
        <v>1989</v>
      </c>
      <c r="BX550" s="417">
        <v>2031</v>
      </c>
      <c r="BY550" s="561">
        <v>2241</v>
      </c>
      <c r="BZ550" s="436">
        <v>788</v>
      </c>
      <c r="CA550" s="436">
        <v>810</v>
      </c>
      <c r="CB550" s="436">
        <v>772</v>
      </c>
      <c r="CC550" s="436">
        <v>788</v>
      </c>
      <c r="CD550" s="436">
        <v>743</v>
      </c>
      <c r="CE550" s="436">
        <v>768</v>
      </c>
      <c r="CF550" s="417">
        <v>842</v>
      </c>
      <c r="CG550" s="561">
        <v>851</v>
      </c>
      <c r="CH550" s="437"/>
      <c r="CI550" s="436"/>
      <c r="CJ550" s="209"/>
      <c r="CK550" s="436"/>
      <c r="CL550" s="209">
        <v>3</v>
      </c>
      <c r="CM550" s="209">
        <v>7</v>
      </c>
      <c r="CN550" s="417"/>
      <c r="CO550" s="561"/>
      <c r="CP550" s="421">
        <f t="shared" si="501"/>
        <v>788</v>
      </c>
      <c r="CQ550" s="421">
        <f t="shared" si="502"/>
        <v>810</v>
      </c>
      <c r="CR550" s="421">
        <f t="shared" si="484"/>
        <v>772</v>
      </c>
      <c r="CS550" s="421">
        <f t="shared" si="485"/>
        <v>788</v>
      </c>
      <c r="CT550" s="421">
        <f t="shared" si="486"/>
        <v>740</v>
      </c>
      <c r="CU550" s="421">
        <f t="shared" si="487"/>
        <v>761</v>
      </c>
      <c r="CV550" s="421">
        <f t="shared" si="488"/>
        <v>842</v>
      </c>
      <c r="CW550" s="429">
        <f t="shared" si="489"/>
        <v>851</v>
      </c>
      <c r="CX550" s="449">
        <v>443</v>
      </c>
      <c r="CY550" s="417">
        <v>431</v>
      </c>
      <c r="CZ550" s="561">
        <v>503</v>
      </c>
      <c r="DA550" s="432">
        <v>89</v>
      </c>
      <c r="DB550" s="417">
        <v>120</v>
      </c>
      <c r="DC550" s="561">
        <v>87</v>
      </c>
      <c r="DD550" s="430">
        <f t="shared" si="490"/>
        <v>229</v>
      </c>
      <c r="DE550" s="431">
        <f t="shared" si="491"/>
        <v>291</v>
      </c>
      <c r="DF550" s="428">
        <f t="shared" si="492"/>
        <v>261</v>
      </c>
      <c r="DG550" s="450">
        <v>58</v>
      </c>
      <c r="DH550" s="417">
        <v>58</v>
      </c>
      <c r="DI550" s="561">
        <v>71</v>
      </c>
      <c r="DJ550" s="432">
        <v>127</v>
      </c>
      <c r="DK550" s="417">
        <v>120</v>
      </c>
      <c r="DL550" s="561">
        <v>149</v>
      </c>
      <c r="DM550" s="432">
        <v>165</v>
      </c>
      <c r="DN550" s="417">
        <v>231</v>
      </c>
      <c r="DO550" s="561">
        <v>271</v>
      </c>
      <c r="DP550" s="430">
        <f t="shared" si="496"/>
        <v>438</v>
      </c>
      <c r="DQ550" s="431">
        <f t="shared" si="497"/>
        <v>331</v>
      </c>
      <c r="DR550" s="428">
        <f t="shared" si="498"/>
        <v>270</v>
      </c>
      <c r="DS550" s="432">
        <v>88</v>
      </c>
      <c r="DT550" s="417">
        <v>74</v>
      </c>
      <c r="DU550" s="561">
        <v>90</v>
      </c>
      <c r="DV550" s="403"/>
      <c r="DW550" s="669" t="b">
        <f t="shared" si="503"/>
        <v>0</v>
      </c>
      <c r="DX550" s="663" t="b">
        <f t="shared" si="504"/>
        <v>0</v>
      </c>
      <c r="DY550" s="666" t="b">
        <f t="shared" si="505"/>
        <v>1</v>
      </c>
      <c r="DZ550" s="663" t="b">
        <f t="shared" si="506"/>
        <v>0</v>
      </c>
      <c r="EA550" s="663" t="b">
        <f t="shared" si="507"/>
        <v>0</v>
      </c>
      <c r="EB550" s="666" t="b">
        <f t="shared" si="508"/>
        <v>1</v>
      </c>
      <c r="EC550" s="663" t="b">
        <f t="shared" si="509"/>
        <v>0</v>
      </c>
      <c r="ED550" s="663" t="b">
        <f t="shared" si="499"/>
        <v>0</v>
      </c>
      <c r="EE550" s="666" t="b">
        <f t="shared" si="510"/>
        <v>1</v>
      </c>
      <c r="EF550" s="665" t="b">
        <f t="shared" si="511"/>
        <v>1</v>
      </c>
      <c r="EG550" s="663" t="b">
        <f t="shared" si="512"/>
        <v>1</v>
      </c>
      <c r="EH550" s="666" t="b">
        <f t="shared" si="513"/>
        <v>1</v>
      </c>
      <c r="EI550" s="663" t="b">
        <f t="shared" si="514"/>
        <v>1</v>
      </c>
      <c r="EJ550" s="663" t="b">
        <f t="shared" si="515"/>
        <v>1</v>
      </c>
      <c r="EK550" s="666" t="b">
        <f t="shared" si="516"/>
        <v>1</v>
      </c>
      <c r="EL550" s="663" t="b">
        <f t="shared" si="517"/>
        <v>1</v>
      </c>
      <c r="EM550" s="663" t="b">
        <f t="shared" si="500"/>
        <v>1</v>
      </c>
      <c r="EN550" s="666" t="b">
        <f t="shared" si="518"/>
        <v>1</v>
      </c>
      <c r="EO550" s="403"/>
    </row>
    <row r="551" spans="1:145">
      <c r="A551" s="528" t="s">
        <v>430</v>
      </c>
      <c r="B551" s="529" t="s">
        <v>287</v>
      </c>
      <c r="C551" s="528">
        <v>420398</v>
      </c>
      <c r="D551" s="528">
        <v>8</v>
      </c>
      <c r="E551" s="414"/>
      <c r="F551" s="416"/>
      <c r="G551" s="416"/>
      <c r="H551" s="416"/>
      <c r="I551" s="417"/>
      <c r="J551" s="417"/>
      <c r="K551" s="561"/>
      <c r="L551" s="414"/>
      <c r="M551" s="416"/>
      <c r="N551" s="416"/>
      <c r="O551" s="448"/>
      <c r="P551" s="448"/>
      <c r="Q551" s="416"/>
      <c r="R551" s="416"/>
      <c r="S551" s="416"/>
      <c r="T551" s="416"/>
      <c r="U551" s="416"/>
      <c r="V551" s="417"/>
      <c r="W551" s="561"/>
      <c r="X551" s="414"/>
      <c r="Y551" s="416"/>
      <c r="Z551" s="416"/>
      <c r="AA551" s="448"/>
      <c r="AB551" s="448"/>
      <c r="AC551" s="416"/>
      <c r="AD551" s="416"/>
      <c r="AE551" s="416"/>
      <c r="AF551" s="416"/>
      <c r="AG551" s="416"/>
      <c r="AH551" s="417"/>
      <c r="AI551" s="561"/>
      <c r="AJ551" s="420" t="str">
        <f t="shared" si="469"/>
        <v xml:space="preserve"> </v>
      </c>
      <c r="AK551" s="421" t="str">
        <f t="shared" si="470"/>
        <v xml:space="preserve"> </v>
      </c>
      <c r="AL551" s="421" t="str">
        <f t="shared" si="471"/>
        <v xml:space="preserve"> </v>
      </c>
      <c r="AM551" s="421" t="str">
        <f t="shared" si="472"/>
        <v xml:space="preserve"> </v>
      </c>
      <c r="AN551" s="421" t="str">
        <f t="shared" si="473"/>
        <v xml:space="preserve"> </v>
      </c>
      <c r="AO551" s="421" t="str">
        <f t="shared" si="474"/>
        <v xml:space="preserve"> </v>
      </c>
      <c r="AP551" s="421" t="str">
        <f t="shared" si="475"/>
        <v xml:space="preserve"> </v>
      </c>
      <c r="AQ551" s="421" t="str">
        <f t="shared" si="476"/>
        <v xml:space="preserve"> </v>
      </c>
      <c r="AR551" s="421" t="str">
        <f t="shared" si="477"/>
        <v xml:space="preserve"> </v>
      </c>
      <c r="AS551" s="421" t="str">
        <f t="shared" si="478"/>
        <v xml:space="preserve"> </v>
      </c>
      <c r="AT551" s="421" t="str">
        <f t="shared" si="479"/>
        <v xml:space="preserve"> </v>
      </c>
      <c r="AU551" s="422" t="str">
        <f t="shared" si="480"/>
        <v xml:space="preserve"> </v>
      </c>
      <c r="AV551" s="423"/>
      <c r="AW551" s="417"/>
      <c r="AX551" s="561"/>
      <c r="AY551" s="414"/>
      <c r="AZ551" s="417"/>
      <c r="BA551" s="561"/>
      <c r="BB551" s="420" t="str">
        <f t="shared" si="481"/>
        <v xml:space="preserve"> </v>
      </c>
      <c r="BC551" s="421" t="str">
        <f t="shared" si="482"/>
        <v xml:space="preserve"> </v>
      </c>
      <c r="BD551" s="422" t="str">
        <f t="shared" si="483"/>
        <v xml:space="preserve"> </v>
      </c>
      <c r="BE551" s="176"/>
      <c r="BF551" s="417"/>
      <c r="BG551" s="561"/>
      <c r="BH551" s="178"/>
      <c r="BI551" s="417"/>
      <c r="BJ551" s="561"/>
      <c r="BK551" s="178"/>
      <c r="BL551" s="417"/>
      <c r="BM551" s="561"/>
      <c r="BN551" s="426" t="str">
        <f t="shared" si="493"/>
        <v/>
      </c>
      <c r="BO551" s="427" t="str">
        <f t="shared" si="494"/>
        <v/>
      </c>
      <c r="BP551" s="428" t="str">
        <f t="shared" si="495"/>
        <v/>
      </c>
      <c r="BQ551" s="178"/>
      <c r="BR551" s="417"/>
      <c r="BS551" s="561"/>
      <c r="BT551" s="208">
        <v>1371</v>
      </c>
      <c r="BU551" s="209">
        <v>1345</v>
      </c>
      <c r="BV551" s="209">
        <v>1491</v>
      </c>
      <c r="BW551" s="417">
        <v>1645</v>
      </c>
      <c r="BX551" s="417">
        <v>1520</v>
      </c>
      <c r="BY551" s="561">
        <v>1901</v>
      </c>
      <c r="BZ551" s="436">
        <v>555</v>
      </c>
      <c r="CA551" s="436">
        <v>683</v>
      </c>
      <c r="CB551" s="436">
        <v>733</v>
      </c>
      <c r="CC551" s="436">
        <v>640</v>
      </c>
      <c r="CD551" s="436">
        <v>676</v>
      </c>
      <c r="CE551" s="436">
        <v>577</v>
      </c>
      <c r="CF551" s="417">
        <v>563</v>
      </c>
      <c r="CG551" s="561">
        <v>636</v>
      </c>
      <c r="CH551" s="437"/>
      <c r="CI551" s="436"/>
      <c r="CJ551" s="209"/>
      <c r="CK551" s="436"/>
      <c r="CL551" s="209">
        <v>6</v>
      </c>
      <c r="CM551" s="209">
        <v>8</v>
      </c>
      <c r="CN551" s="417"/>
      <c r="CO551" s="561"/>
      <c r="CP551" s="421">
        <f t="shared" si="501"/>
        <v>555</v>
      </c>
      <c r="CQ551" s="421">
        <f t="shared" si="502"/>
        <v>683</v>
      </c>
      <c r="CR551" s="421">
        <f t="shared" si="484"/>
        <v>733</v>
      </c>
      <c r="CS551" s="421">
        <f t="shared" si="485"/>
        <v>640</v>
      </c>
      <c r="CT551" s="421">
        <f t="shared" si="486"/>
        <v>670</v>
      </c>
      <c r="CU551" s="421">
        <f t="shared" si="487"/>
        <v>569</v>
      </c>
      <c r="CV551" s="421">
        <f t="shared" si="488"/>
        <v>563</v>
      </c>
      <c r="CW551" s="429">
        <f t="shared" si="489"/>
        <v>636</v>
      </c>
      <c r="CX551" s="449">
        <v>400</v>
      </c>
      <c r="CY551" s="417">
        <v>380</v>
      </c>
      <c r="CZ551" s="561">
        <v>459</v>
      </c>
      <c r="DA551" s="432">
        <v>44</v>
      </c>
      <c r="DB551" s="417">
        <v>41</v>
      </c>
      <c r="DC551" s="561">
        <v>37</v>
      </c>
      <c r="DD551" s="430">
        <f t="shared" si="490"/>
        <v>125</v>
      </c>
      <c r="DE551" s="431">
        <f t="shared" si="491"/>
        <v>142</v>
      </c>
      <c r="DF551" s="428">
        <f t="shared" si="492"/>
        <v>140</v>
      </c>
      <c r="DG551" s="450">
        <v>66</v>
      </c>
      <c r="DH551" s="417">
        <v>64</v>
      </c>
      <c r="DI551" s="561">
        <v>65</v>
      </c>
      <c r="DJ551" s="432">
        <v>143</v>
      </c>
      <c r="DK551" s="417">
        <v>130</v>
      </c>
      <c r="DL551" s="561">
        <v>133</v>
      </c>
      <c r="DM551" s="432">
        <v>96</v>
      </c>
      <c r="DN551" s="417">
        <v>158</v>
      </c>
      <c r="DO551" s="561">
        <v>158</v>
      </c>
      <c r="DP551" s="430">
        <f t="shared" si="496"/>
        <v>335</v>
      </c>
      <c r="DQ551" s="431">
        <f t="shared" si="497"/>
        <v>318</v>
      </c>
      <c r="DR551" s="428">
        <f t="shared" si="498"/>
        <v>213</v>
      </c>
      <c r="DS551" s="432">
        <v>85</v>
      </c>
      <c r="DT551" s="417">
        <v>128</v>
      </c>
      <c r="DU551" s="561">
        <v>137</v>
      </c>
      <c r="DV551" s="403"/>
      <c r="DW551" s="669" t="b">
        <f t="shared" si="503"/>
        <v>0</v>
      </c>
      <c r="DX551" s="663" t="b">
        <f t="shared" si="504"/>
        <v>0</v>
      </c>
      <c r="DY551" s="666" t="b">
        <f t="shared" si="505"/>
        <v>1</v>
      </c>
      <c r="DZ551" s="663" t="b">
        <f t="shared" si="506"/>
        <v>0</v>
      </c>
      <c r="EA551" s="663" t="b">
        <f t="shared" si="507"/>
        <v>0</v>
      </c>
      <c r="EB551" s="666" t="b">
        <f t="shared" si="508"/>
        <v>1</v>
      </c>
      <c r="EC551" s="663" t="b">
        <f t="shared" si="509"/>
        <v>0</v>
      </c>
      <c r="ED551" s="663" t="b">
        <f t="shared" si="499"/>
        <v>0</v>
      </c>
      <c r="EE551" s="666" t="b">
        <f t="shared" si="510"/>
        <v>1</v>
      </c>
      <c r="EF551" s="665" t="b">
        <f t="shared" si="511"/>
        <v>1</v>
      </c>
      <c r="EG551" s="663" t="b">
        <f t="shared" si="512"/>
        <v>1</v>
      </c>
      <c r="EH551" s="666" t="b">
        <f t="shared" si="513"/>
        <v>1</v>
      </c>
      <c r="EI551" s="663" t="b">
        <f t="shared" si="514"/>
        <v>1</v>
      </c>
      <c r="EJ551" s="663" t="b">
        <f t="shared" si="515"/>
        <v>1</v>
      </c>
      <c r="EK551" s="666" t="b">
        <f t="shared" si="516"/>
        <v>1</v>
      </c>
      <c r="EL551" s="663" t="b">
        <f t="shared" si="517"/>
        <v>1</v>
      </c>
      <c r="EM551" s="663" t="b">
        <f t="shared" si="500"/>
        <v>1</v>
      </c>
      <c r="EN551" s="666" t="b">
        <f t="shared" si="518"/>
        <v>1</v>
      </c>
      <c r="EO551" s="403"/>
    </row>
    <row r="552" spans="1:145">
      <c r="A552" s="528" t="s">
        <v>430</v>
      </c>
      <c r="B552" s="529" t="s">
        <v>288</v>
      </c>
      <c r="C552" s="528">
        <v>246354</v>
      </c>
      <c r="D552" s="528">
        <v>8</v>
      </c>
      <c r="E552" s="414"/>
      <c r="F552" s="416"/>
      <c r="G552" s="416"/>
      <c r="H552" s="416"/>
      <c r="I552" s="417"/>
      <c r="J552" s="417"/>
      <c r="K552" s="561"/>
      <c r="L552" s="414"/>
      <c r="M552" s="416"/>
      <c r="N552" s="416"/>
      <c r="O552" s="448"/>
      <c r="P552" s="448"/>
      <c r="Q552" s="416"/>
      <c r="R552" s="416"/>
      <c r="S552" s="416"/>
      <c r="T552" s="416"/>
      <c r="U552" s="416"/>
      <c r="V552" s="417"/>
      <c r="W552" s="561"/>
      <c r="X552" s="414"/>
      <c r="Y552" s="416"/>
      <c r="Z552" s="416"/>
      <c r="AA552" s="448"/>
      <c r="AB552" s="448"/>
      <c r="AC552" s="416"/>
      <c r="AD552" s="416"/>
      <c r="AE552" s="416"/>
      <c r="AF552" s="416"/>
      <c r="AG552" s="416"/>
      <c r="AH552" s="417"/>
      <c r="AI552" s="561"/>
      <c r="AJ552" s="420" t="str">
        <f t="shared" si="469"/>
        <v xml:space="preserve"> </v>
      </c>
      <c r="AK552" s="421" t="str">
        <f t="shared" si="470"/>
        <v xml:space="preserve"> </v>
      </c>
      <c r="AL552" s="421" t="str">
        <f t="shared" si="471"/>
        <v xml:space="preserve"> </v>
      </c>
      <c r="AM552" s="421" t="str">
        <f t="shared" si="472"/>
        <v xml:space="preserve"> </v>
      </c>
      <c r="AN552" s="421" t="str">
        <f t="shared" si="473"/>
        <v xml:space="preserve"> </v>
      </c>
      <c r="AO552" s="421" t="str">
        <f t="shared" si="474"/>
        <v xml:space="preserve"> </v>
      </c>
      <c r="AP552" s="421" t="str">
        <f t="shared" si="475"/>
        <v xml:space="preserve"> </v>
      </c>
      <c r="AQ552" s="421" t="str">
        <f t="shared" si="476"/>
        <v xml:space="preserve"> </v>
      </c>
      <c r="AR552" s="421" t="str">
        <f t="shared" si="477"/>
        <v xml:space="preserve"> </v>
      </c>
      <c r="AS552" s="421" t="str">
        <f t="shared" si="478"/>
        <v xml:space="preserve"> </v>
      </c>
      <c r="AT552" s="421" t="str">
        <f t="shared" si="479"/>
        <v xml:space="preserve"> </v>
      </c>
      <c r="AU552" s="422" t="str">
        <f t="shared" si="480"/>
        <v xml:space="preserve"> </v>
      </c>
      <c r="AV552" s="423"/>
      <c r="AW552" s="417"/>
      <c r="AX552" s="561"/>
      <c r="AY552" s="414"/>
      <c r="AZ552" s="417"/>
      <c r="BA552" s="561"/>
      <c r="BB552" s="420" t="str">
        <f t="shared" si="481"/>
        <v xml:space="preserve"> </v>
      </c>
      <c r="BC552" s="421" t="str">
        <f t="shared" si="482"/>
        <v xml:space="preserve"> </v>
      </c>
      <c r="BD552" s="422" t="str">
        <f t="shared" si="483"/>
        <v xml:space="preserve"> </v>
      </c>
      <c r="BE552" s="176"/>
      <c r="BF552" s="417"/>
      <c r="BG552" s="561"/>
      <c r="BH552" s="178"/>
      <c r="BI552" s="417"/>
      <c r="BJ552" s="561"/>
      <c r="BK552" s="178"/>
      <c r="BL552" s="417"/>
      <c r="BM552" s="561"/>
      <c r="BN552" s="426" t="str">
        <f t="shared" si="493"/>
        <v/>
      </c>
      <c r="BO552" s="427" t="str">
        <f t="shared" si="494"/>
        <v/>
      </c>
      <c r="BP552" s="428" t="str">
        <f t="shared" si="495"/>
        <v/>
      </c>
      <c r="BQ552" s="178"/>
      <c r="BR552" s="417"/>
      <c r="BS552" s="561"/>
      <c r="BT552" s="208">
        <v>1392</v>
      </c>
      <c r="BU552" s="209">
        <v>1320</v>
      </c>
      <c r="BV552" s="209">
        <v>1276</v>
      </c>
      <c r="BW552" s="417">
        <v>1175</v>
      </c>
      <c r="BX552" s="417">
        <v>1286</v>
      </c>
      <c r="BY552" s="561">
        <v>1346</v>
      </c>
      <c r="BZ552" s="436">
        <v>826</v>
      </c>
      <c r="CA552" s="436">
        <v>858</v>
      </c>
      <c r="CB552" s="436">
        <v>798</v>
      </c>
      <c r="CC552" s="436">
        <v>819</v>
      </c>
      <c r="CD552" s="436">
        <v>759</v>
      </c>
      <c r="CE552" s="436">
        <v>726</v>
      </c>
      <c r="CF552" s="417">
        <v>809</v>
      </c>
      <c r="CG552" s="561">
        <v>812</v>
      </c>
      <c r="CH552" s="437"/>
      <c r="CI552" s="436"/>
      <c r="CJ552" s="209"/>
      <c r="CK552" s="436"/>
      <c r="CL552" s="209">
        <v>6</v>
      </c>
      <c r="CM552" s="209">
        <v>2</v>
      </c>
      <c r="CN552" s="417"/>
      <c r="CO552" s="561"/>
      <c r="CP552" s="421">
        <f t="shared" si="501"/>
        <v>826</v>
      </c>
      <c r="CQ552" s="421">
        <f t="shared" si="502"/>
        <v>858</v>
      </c>
      <c r="CR552" s="421">
        <f t="shared" si="484"/>
        <v>798</v>
      </c>
      <c r="CS552" s="421">
        <f t="shared" si="485"/>
        <v>819</v>
      </c>
      <c r="CT552" s="421">
        <f t="shared" si="486"/>
        <v>753</v>
      </c>
      <c r="CU552" s="421">
        <f t="shared" si="487"/>
        <v>724</v>
      </c>
      <c r="CV552" s="421">
        <f t="shared" si="488"/>
        <v>809</v>
      </c>
      <c r="CW552" s="429">
        <f t="shared" si="489"/>
        <v>812</v>
      </c>
      <c r="CX552" s="449">
        <v>442</v>
      </c>
      <c r="CY552" s="417">
        <v>447</v>
      </c>
      <c r="CZ552" s="561">
        <v>471</v>
      </c>
      <c r="DA552" s="432">
        <v>43</v>
      </c>
      <c r="DB552" s="417">
        <v>57</v>
      </c>
      <c r="DC552" s="561">
        <v>54</v>
      </c>
      <c r="DD552" s="430">
        <f t="shared" si="490"/>
        <v>239</v>
      </c>
      <c r="DE552" s="431">
        <f t="shared" si="491"/>
        <v>305</v>
      </c>
      <c r="DF552" s="428">
        <f t="shared" si="492"/>
        <v>287</v>
      </c>
      <c r="DG552" s="450">
        <v>49</v>
      </c>
      <c r="DH552" s="417">
        <v>43</v>
      </c>
      <c r="DI552" s="561">
        <v>59</v>
      </c>
      <c r="DJ552" s="432">
        <v>191</v>
      </c>
      <c r="DK552" s="417">
        <v>146</v>
      </c>
      <c r="DL552" s="561">
        <v>156</v>
      </c>
      <c r="DM552" s="432">
        <v>53</v>
      </c>
      <c r="DN552" s="417">
        <v>129</v>
      </c>
      <c r="DO552" s="561">
        <v>128</v>
      </c>
      <c r="DP552" s="430">
        <f t="shared" si="496"/>
        <v>526</v>
      </c>
      <c r="DQ552" s="431">
        <f t="shared" si="497"/>
        <v>435</v>
      </c>
      <c r="DR552" s="428">
        <f t="shared" si="498"/>
        <v>381</v>
      </c>
      <c r="DS552" s="432">
        <v>91</v>
      </c>
      <c r="DT552" s="417">
        <v>104</v>
      </c>
      <c r="DU552" s="561">
        <v>112</v>
      </c>
      <c r="DV552" s="403"/>
      <c r="DW552" s="669" t="b">
        <f t="shared" si="503"/>
        <v>0</v>
      </c>
      <c r="DX552" s="663" t="b">
        <f t="shared" si="504"/>
        <v>0</v>
      </c>
      <c r="DY552" s="666" t="b">
        <f t="shared" si="505"/>
        <v>1</v>
      </c>
      <c r="DZ552" s="663" t="b">
        <f t="shared" si="506"/>
        <v>0</v>
      </c>
      <c r="EA552" s="663" t="b">
        <f t="shared" si="507"/>
        <v>0</v>
      </c>
      <c r="EB552" s="666" t="b">
        <f t="shared" si="508"/>
        <v>1</v>
      </c>
      <c r="EC552" s="663" t="b">
        <f t="shared" si="509"/>
        <v>0</v>
      </c>
      <c r="ED552" s="663" t="b">
        <f t="shared" si="499"/>
        <v>0</v>
      </c>
      <c r="EE552" s="666" t="b">
        <f t="shared" si="510"/>
        <v>1</v>
      </c>
      <c r="EF552" s="665" t="b">
        <f t="shared" si="511"/>
        <v>1</v>
      </c>
      <c r="EG552" s="663" t="b">
        <f t="shared" si="512"/>
        <v>1</v>
      </c>
      <c r="EH552" s="666" t="b">
        <f t="shared" si="513"/>
        <v>1</v>
      </c>
      <c r="EI552" s="663" t="b">
        <f t="shared" si="514"/>
        <v>1</v>
      </c>
      <c r="EJ552" s="663" t="b">
        <f t="shared" si="515"/>
        <v>1</v>
      </c>
      <c r="EK552" s="666" t="b">
        <f t="shared" si="516"/>
        <v>1</v>
      </c>
      <c r="EL552" s="663" t="b">
        <f t="shared" si="517"/>
        <v>1</v>
      </c>
      <c r="EM552" s="663" t="b">
        <f t="shared" si="500"/>
        <v>1</v>
      </c>
      <c r="EN552" s="666" t="b">
        <f t="shared" si="518"/>
        <v>1</v>
      </c>
      <c r="EO552" s="403"/>
    </row>
    <row r="553" spans="1:145">
      <c r="A553" s="528" t="s">
        <v>430</v>
      </c>
      <c r="B553" s="534" t="s">
        <v>289</v>
      </c>
      <c r="C553" s="528">
        <v>227766</v>
      </c>
      <c r="D553" s="528">
        <v>8</v>
      </c>
      <c r="E553" s="414"/>
      <c r="F553" s="416"/>
      <c r="G553" s="416"/>
      <c r="H553" s="416"/>
      <c r="I553" s="417"/>
      <c r="J553" s="417"/>
      <c r="K553" s="561"/>
      <c r="L553" s="414"/>
      <c r="M553" s="416"/>
      <c r="N553" s="416"/>
      <c r="O553" s="448"/>
      <c r="P553" s="448"/>
      <c r="Q553" s="416"/>
      <c r="R553" s="416"/>
      <c r="S553" s="416"/>
      <c r="T553" s="416"/>
      <c r="U553" s="416"/>
      <c r="V553" s="417"/>
      <c r="W553" s="561"/>
      <c r="X553" s="414"/>
      <c r="Y553" s="416"/>
      <c r="Z553" s="416"/>
      <c r="AA553" s="448"/>
      <c r="AB553" s="448"/>
      <c r="AC553" s="416"/>
      <c r="AD553" s="416"/>
      <c r="AE553" s="416"/>
      <c r="AF553" s="416"/>
      <c r="AG553" s="416"/>
      <c r="AH553" s="417"/>
      <c r="AI553" s="561"/>
      <c r="AJ553" s="420" t="str">
        <f t="shared" si="469"/>
        <v xml:space="preserve"> </v>
      </c>
      <c r="AK553" s="421" t="str">
        <f t="shared" si="470"/>
        <v xml:space="preserve"> </v>
      </c>
      <c r="AL553" s="421" t="str">
        <f t="shared" si="471"/>
        <v xml:space="preserve"> </v>
      </c>
      <c r="AM553" s="421" t="str">
        <f t="shared" si="472"/>
        <v xml:space="preserve"> </v>
      </c>
      <c r="AN553" s="421" t="str">
        <f t="shared" si="473"/>
        <v xml:space="preserve"> </v>
      </c>
      <c r="AO553" s="421" t="str">
        <f t="shared" si="474"/>
        <v xml:space="preserve"> </v>
      </c>
      <c r="AP553" s="421" t="str">
        <f t="shared" si="475"/>
        <v xml:space="preserve"> </v>
      </c>
      <c r="AQ553" s="421" t="str">
        <f t="shared" si="476"/>
        <v xml:space="preserve"> </v>
      </c>
      <c r="AR553" s="421" t="str">
        <f t="shared" si="477"/>
        <v xml:space="preserve"> </v>
      </c>
      <c r="AS553" s="421" t="str">
        <f t="shared" si="478"/>
        <v xml:space="preserve"> </v>
      </c>
      <c r="AT553" s="421" t="str">
        <f t="shared" si="479"/>
        <v xml:space="preserve"> </v>
      </c>
      <c r="AU553" s="422" t="str">
        <f t="shared" si="480"/>
        <v xml:space="preserve"> </v>
      </c>
      <c r="AV553" s="423"/>
      <c r="AW553" s="417"/>
      <c r="AX553" s="561"/>
      <c r="AY553" s="414"/>
      <c r="AZ553" s="417"/>
      <c r="BA553" s="561"/>
      <c r="BB553" s="420" t="str">
        <f t="shared" si="481"/>
        <v xml:space="preserve"> </v>
      </c>
      <c r="BC553" s="421" t="str">
        <f t="shared" si="482"/>
        <v xml:space="preserve"> </v>
      </c>
      <c r="BD553" s="422" t="str">
        <f t="shared" si="483"/>
        <v xml:space="preserve"> </v>
      </c>
      <c r="BE553" s="176"/>
      <c r="BF553" s="417"/>
      <c r="BG553" s="561"/>
      <c r="BH553" s="178"/>
      <c r="BI553" s="417"/>
      <c r="BJ553" s="561"/>
      <c r="BK553" s="178"/>
      <c r="BL553" s="417"/>
      <c r="BM553" s="561"/>
      <c r="BN553" s="426" t="str">
        <f t="shared" si="493"/>
        <v/>
      </c>
      <c r="BO553" s="427" t="str">
        <f t="shared" si="494"/>
        <v/>
      </c>
      <c r="BP553" s="428" t="str">
        <f t="shared" si="495"/>
        <v/>
      </c>
      <c r="BQ553" s="178"/>
      <c r="BR553" s="417"/>
      <c r="BS553" s="561"/>
      <c r="BT553" s="208">
        <v>3110</v>
      </c>
      <c r="BU553" s="209">
        <v>3248</v>
      </c>
      <c r="BV553" s="209">
        <v>2686</v>
      </c>
      <c r="BW553" s="417">
        <v>2713</v>
      </c>
      <c r="BX553" s="417">
        <v>2710</v>
      </c>
      <c r="BY553" s="561">
        <v>2869</v>
      </c>
      <c r="BZ553" s="436">
        <v>1369</v>
      </c>
      <c r="CA553" s="436">
        <v>1365</v>
      </c>
      <c r="CB553" s="436">
        <v>1001</v>
      </c>
      <c r="CC553" s="436">
        <v>1150</v>
      </c>
      <c r="CD553" s="436">
        <v>887</v>
      </c>
      <c r="CE553" s="436">
        <v>888</v>
      </c>
      <c r="CF553" s="417">
        <v>970</v>
      </c>
      <c r="CG553" s="561">
        <v>874</v>
      </c>
      <c r="CH553" s="437"/>
      <c r="CI553" s="436"/>
      <c r="CJ553" s="209"/>
      <c r="CK553" s="436"/>
      <c r="CL553" s="209">
        <v>6</v>
      </c>
      <c r="CM553" s="209">
        <v>6</v>
      </c>
      <c r="CN553" s="417"/>
      <c r="CO553" s="561"/>
      <c r="CP553" s="421">
        <f t="shared" si="501"/>
        <v>1369</v>
      </c>
      <c r="CQ553" s="421">
        <f t="shared" si="502"/>
        <v>1365</v>
      </c>
      <c r="CR553" s="421">
        <f t="shared" si="484"/>
        <v>1001</v>
      </c>
      <c r="CS553" s="421">
        <f t="shared" si="485"/>
        <v>1150</v>
      </c>
      <c r="CT553" s="421">
        <f t="shared" si="486"/>
        <v>881</v>
      </c>
      <c r="CU553" s="421">
        <f t="shared" si="487"/>
        <v>882</v>
      </c>
      <c r="CV553" s="421">
        <f t="shared" si="488"/>
        <v>970</v>
      </c>
      <c r="CW553" s="429">
        <f t="shared" si="489"/>
        <v>874</v>
      </c>
      <c r="CX553" s="449">
        <v>525</v>
      </c>
      <c r="CY553" s="417">
        <v>503</v>
      </c>
      <c r="CZ553" s="561">
        <v>525</v>
      </c>
      <c r="DA553" s="432">
        <v>118</v>
      </c>
      <c r="DB553" s="417">
        <v>147</v>
      </c>
      <c r="DC553" s="561">
        <v>105</v>
      </c>
      <c r="DD553" s="430">
        <f t="shared" si="490"/>
        <v>239</v>
      </c>
      <c r="DE553" s="431">
        <f t="shared" si="491"/>
        <v>320</v>
      </c>
      <c r="DF553" s="428">
        <f t="shared" si="492"/>
        <v>244</v>
      </c>
      <c r="DG553" s="450">
        <v>121</v>
      </c>
      <c r="DH553" s="417">
        <v>87</v>
      </c>
      <c r="DI553" s="561">
        <v>105</v>
      </c>
      <c r="DJ553" s="432">
        <v>190</v>
      </c>
      <c r="DK553" s="417">
        <v>140</v>
      </c>
      <c r="DL553" s="561">
        <v>168</v>
      </c>
      <c r="DM553" s="432">
        <v>260</v>
      </c>
      <c r="DN553" s="417">
        <v>298</v>
      </c>
      <c r="DO553" s="561">
        <v>320</v>
      </c>
      <c r="DP553" s="430">
        <f t="shared" si="496"/>
        <v>579</v>
      </c>
      <c r="DQ553" s="431">
        <f t="shared" si="497"/>
        <v>356</v>
      </c>
      <c r="DR553" s="428">
        <f t="shared" si="498"/>
        <v>289</v>
      </c>
      <c r="DS553" s="432">
        <v>185</v>
      </c>
      <c r="DT553" s="417">
        <v>185</v>
      </c>
      <c r="DU553" s="561">
        <v>148</v>
      </c>
      <c r="DV553" s="403"/>
      <c r="DW553" s="669" t="b">
        <f t="shared" si="503"/>
        <v>0</v>
      </c>
      <c r="DX553" s="663" t="b">
        <f t="shared" si="504"/>
        <v>0</v>
      </c>
      <c r="DY553" s="666" t="b">
        <f t="shared" si="505"/>
        <v>1</v>
      </c>
      <c r="DZ553" s="663" t="b">
        <f t="shared" si="506"/>
        <v>0</v>
      </c>
      <c r="EA553" s="663" t="b">
        <f t="shared" si="507"/>
        <v>0</v>
      </c>
      <c r="EB553" s="666" t="b">
        <f t="shared" si="508"/>
        <v>1</v>
      </c>
      <c r="EC553" s="663" t="b">
        <f t="shared" si="509"/>
        <v>0</v>
      </c>
      <c r="ED553" s="663" t="b">
        <f t="shared" si="499"/>
        <v>0</v>
      </c>
      <c r="EE553" s="666" t="b">
        <f t="shared" si="510"/>
        <v>1</v>
      </c>
      <c r="EF553" s="665" t="b">
        <f t="shared" si="511"/>
        <v>1</v>
      </c>
      <c r="EG553" s="663" t="b">
        <f t="shared" si="512"/>
        <v>1</v>
      </c>
      <c r="EH553" s="666" t="b">
        <f t="shared" si="513"/>
        <v>1</v>
      </c>
      <c r="EI553" s="663" t="b">
        <f t="shared" si="514"/>
        <v>1</v>
      </c>
      <c r="EJ553" s="663" t="b">
        <f t="shared" si="515"/>
        <v>1</v>
      </c>
      <c r="EK553" s="666" t="b">
        <f t="shared" si="516"/>
        <v>1</v>
      </c>
      <c r="EL553" s="663" t="b">
        <f t="shared" si="517"/>
        <v>1</v>
      </c>
      <c r="EM553" s="663" t="b">
        <f t="shared" si="500"/>
        <v>1</v>
      </c>
      <c r="EN553" s="666" t="b">
        <f t="shared" si="518"/>
        <v>1</v>
      </c>
      <c r="EO553" s="403"/>
    </row>
    <row r="554" spans="1:145">
      <c r="A554" s="528" t="s">
        <v>430</v>
      </c>
      <c r="B554" s="534" t="s">
        <v>290</v>
      </c>
      <c r="C554" s="528">
        <v>227924</v>
      </c>
      <c r="D554" s="528">
        <v>8</v>
      </c>
      <c r="E554" s="414"/>
      <c r="F554" s="416"/>
      <c r="G554" s="416"/>
      <c r="H554" s="416"/>
      <c r="I554" s="417"/>
      <c r="J554" s="417"/>
      <c r="K554" s="561"/>
      <c r="L554" s="414"/>
      <c r="M554" s="416"/>
      <c r="N554" s="416"/>
      <c r="O554" s="448"/>
      <c r="P554" s="448"/>
      <c r="Q554" s="416"/>
      <c r="R554" s="416"/>
      <c r="S554" s="416"/>
      <c r="T554" s="416"/>
      <c r="U554" s="416"/>
      <c r="V554" s="417"/>
      <c r="W554" s="561"/>
      <c r="X554" s="414"/>
      <c r="Y554" s="416"/>
      <c r="Z554" s="416"/>
      <c r="AA554" s="448"/>
      <c r="AB554" s="448"/>
      <c r="AC554" s="416"/>
      <c r="AD554" s="416"/>
      <c r="AE554" s="416"/>
      <c r="AF554" s="416"/>
      <c r="AG554" s="416"/>
      <c r="AH554" s="417"/>
      <c r="AI554" s="561"/>
      <c r="AJ554" s="420" t="str">
        <f t="shared" si="469"/>
        <v xml:space="preserve"> </v>
      </c>
      <c r="AK554" s="421" t="str">
        <f t="shared" si="470"/>
        <v xml:space="preserve"> </v>
      </c>
      <c r="AL554" s="421" t="str">
        <f t="shared" si="471"/>
        <v xml:space="preserve"> </v>
      </c>
      <c r="AM554" s="421" t="str">
        <f t="shared" si="472"/>
        <v xml:space="preserve"> </v>
      </c>
      <c r="AN554" s="421" t="str">
        <f t="shared" si="473"/>
        <v xml:space="preserve"> </v>
      </c>
      <c r="AO554" s="421" t="str">
        <f t="shared" si="474"/>
        <v xml:space="preserve"> </v>
      </c>
      <c r="AP554" s="421" t="str">
        <f t="shared" si="475"/>
        <v xml:space="preserve"> </v>
      </c>
      <c r="AQ554" s="421" t="str">
        <f t="shared" si="476"/>
        <v xml:space="preserve"> </v>
      </c>
      <c r="AR554" s="421" t="str">
        <f t="shared" si="477"/>
        <v xml:space="preserve"> </v>
      </c>
      <c r="AS554" s="421" t="str">
        <f t="shared" si="478"/>
        <v xml:space="preserve"> </v>
      </c>
      <c r="AT554" s="421" t="str">
        <f t="shared" si="479"/>
        <v xml:space="preserve"> </v>
      </c>
      <c r="AU554" s="422" t="str">
        <f t="shared" si="480"/>
        <v xml:space="preserve"> </v>
      </c>
      <c r="AV554" s="423"/>
      <c r="AW554" s="417"/>
      <c r="AX554" s="561"/>
      <c r="AY554" s="414"/>
      <c r="AZ554" s="417"/>
      <c r="BA554" s="561"/>
      <c r="BB554" s="420" t="str">
        <f t="shared" si="481"/>
        <v xml:space="preserve"> </v>
      </c>
      <c r="BC554" s="421" t="str">
        <f t="shared" si="482"/>
        <v xml:space="preserve"> </v>
      </c>
      <c r="BD554" s="422" t="str">
        <f t="shared" si="483"/>
        <v xml:space="preserve"> </v>
      </c>
      <c r="BE554" s="176"/>
      <c r="BF554" s="417"/>
      <c r="BG554" s="561"/>
      <c r="BH554" s="178"/>
      <c r="BI554" s="417"/>
      <c r="BJ554" s="561"/>
      <c r="BK554" s="178"/>
      <c r="BL554" s="417"/>
      <c r="BM554" s="561"/>
      <c r="BN554" s="426" t="str">
        <f t="shared" si="493"/>
        <v/>
      </c>
      <c r="BO554" s="427" t="str">
        <f t="shared" si="494"/>
        <v/>
      </c>
      <c r="BP554" s="428" t="str">
        <f t="shared" si="495"/>
        <v/>
      </c>
      <c r="BQ554" s="178"/>
      <c r="BR554" s="417"/>
      <c r="BS554" s="561"/>
      <c r="BT554" s="208">
        <v>3638</v>
      </c>
      <c r="BU554" s="209">
        <v>3529</v>
      </c>
      <c r="BV554" s="209">
        <v>3284</v>
      </c>
      <c r="BW554" s="417">
        <v>3401</v>
      </c>
      <c r="BX554" s="417">
        <v>3303</v>
      </c>
      <c r="BY554" s="561">
        <v>3289</v>
      </c>
      <c r="BZ554" s="436">
        <v>2060</v>
      </c>
      <c r="CA554" s="436">
        <v>1928</v>
      </c>
      <c r="CB554" s="436">
        <v>1973</v>
      </c>
      <c r="CC554" s="436">
        <v>1853</v>
      </c>
      <c r="CD554" s="436">
        <v>1858</v>
      </c>
      <c r="CE554" s="436">
        <v>1997</v>
      </c>
      <c r="CF554" s="417">
        <v>1976</v>
      </c>
      <c r="CG554" s="561">
        <v>1912</v>
      </c>
      <c r="CH554" s="437"/>
      <c r="CI554" s="436"/>
      <c r="CJ554" s="209"/>
      <c r="CK554" s="436"/>
      <c r="CL554" s="209">
        <v>18</v>
      </c>
      <c r="CM554" s="209">
        <v>18</v>
      </c>
      <c r="CN554" s="417"/>
      <c r="CO554" s="561"/>
      <c r="CP554" s="421">
        <f t="shared" si="501"/>
        <v>2060</v>
      </c>
      <c r="CQ554" s="421">
        <f t="shared" si="502"/>
        <v>1928</v>
      </c>
      <c r="CR554" s="421">
        <f t="shared" si="484"/>
        <v>1973</v>
      </c>
      <c r="CS554" s="421">
        <f t="shared" si="485"/>
        <v>1853</v>
      </c>
      <c r="CT554" s="421">
        <f t="shared" si="486"/>
        <v>1840</v>
      </c>
      <c r="CU554" s="421">
        <f t="shared" si="487"/>
        <v>1979</v>
      </c>
      <c r="CV554" s="421">
        <f t="shared" si="488"/>
        <v>1976</v>
      </c>
      <c r="CW554" s="429">
        <f t="shared" si="489"/>
        <v>1912</v>
      </c>
      <c r="CX554" s="449">
        <v>1094</v>
      </c>
      <c r="CY554" s="417">
        <v>1132</v>
      </c>
      <c r="CZ554" s="561">
        <v>1114</v>
      </c>
      <c r="DA554" s="432">
        <v>154</v>
      </c>
      <c r="DB554" s="417">
        <v>114</v>
      </c>
      <c r="DC554" s="561">
        <v>106</v>
      </c>
      <c r="DD554" s="430">
        <f t="shared" si="490"/>
        <v>731</v>
      </c>
      <c r="DE554" s="431">
        <f t="shared" si="491"/>
        <v>730</v>
      </c>
      <c r="DF554" s="428">
        <f t="shared" si="492"/>
        <v>692</v>
      </c>
      <c r="DG554" s="450">
        <v>45</v>
      </c>
      <c r="DH554" s="417">
        <v>39</v>
      </c>
      <c r="DI554" s="561">
        <v>60</v>
      </c>
      <c r="DJ554" s="432">
        <v>393</v>
      </c>
      <c r="DK554" s="417">
        <v>415</v>
      </c>
      <c r="DL554" s="561">
        <v>470</v>
      </c>
      <c r="DM554" s="432">
        <v>176</v>
      </c>
      <c r="DN554" s="417">
        <v>337</v>
      </c>
      <c r="DO554" s="561">
        <v>353</v>
      </c>
      <c r="DP554" s="430">
        <f t="shared" si="496"/>
        <v>1239</v>
      </c>
      <c r="DQ554" s="431">
        <f t="shared" si="497"/>
        <v>1049</v>
      </c>
      <c r="DR554" s="428">
        <f t="shared" si="498"/>
        <v>1096</v>
      </c>
      <c r="DS554" s="432">
        <v>160</v>
      </c>
      <c r="DT554" s="417">
        <v>144</v>
      </c>
      <c r="DU554" s="561">
        <v>141</v>
      </c>
      <c r="DV554" s="403"/>
      <c r="DW554" s="669" t="b">
        <f t="shared" si="503"/>
        <v>0</v>
      </c>
      <c r="DX554" s="663" t="b">
        <f t="shared" si="504"/>
        <v>0</v>
      </c>
      <c r="DY554" s="666" t="b">
        <f t="shared" si="505"/>
        <v>1</v>
      </c>
      <c r="DZ554" s="663" t="b">
        <f t="shared" si="506"/>
        <v>0</v>
      </c>
      <c r="EA554" s="663" t="b">
        <f t="shared" si="507"/>
        <v>0</v>
      </c>
      <c r="EB554" s="666" t="b">
        <f t="shared" si="508"/>
        <v>1</v>
      </c>
      <c r="EC554" s="663" t="b">
        <f t="shared" si="509"/>
        <v>0</v>
      </c>
      <c r="ED554" s="663" t="b">
        <f t="shared" si="499"/>
        <v>0</v>
      </c>
      <c r="EE554" s="666" t="b">
        <f t="shared" si="510"/>
        <v>1</v>
      </c>
      <c r="EF554" s="665" t="b">
        <f t="shared" si="511"/>
        <v>1</v>
      </c>
      <c r="EG554" s="663" t="b">
        <f t="shared" si="512"/>
        <v>1</v>
      </c>
      <c r="EH554" s="666" t="b">
        <f t="shared" si="513"/>
        <v>1</v>
      </c>
      <c r="EI554" s="663" t="b">
        <f t="shared" si="514"/>
        <v>1</v>
      </c>
      <c r="EJ554" s="663" t="b">
        <f t="shared" si="515"/>
        <v>1</v>
      </c>
      <c r="EK554" s="666" t="b">
        <f t="shared" si="516"/>
        <v>1</v>
      </c>
      <c r="EL554" s="663" t="b">
        <f t="shared" si="517"/>
        <v>1</v>
      </c>
      <c r="EM554" s="663" t="b">
        <f t="shared" si="500"/>
        <v>1</v>
      </c>
      <c r="EN554" s="666" t="b">
        <f t="shared" si="518"/>
        <v>1</v>
      </c>
      <c r="EO554" s="403"/>
    </row>
    <row r="555" spans="1:145">
      <c r="A555" s="528" t="s">
        <v>430</v>
      </c>
      <c r="B555" s="534" t="s">
        <v>291</v>
      </c>
      <c r="C555" s="528">
        <v>227979</v>
      </c>
      <c r="D555" s="528">
        <v>8</v>
      </c>
      <c r="E555" s="414"/>
      <c r="F555" s="416"/>
      <c r="G555" s="416"/>
      <c r="H555" s="416"/>
      <c r="I555" s="417"/>
      <c r="J555" s="417"/>
      <c r="K555" s="561"/>
      <c r="L555" s="414"/>
      <c r="M555" s="416"/>
      <c r="N555" s="416"/>
      <c r="O555" s="448"/>
      <c r="P555" s="448"/>
      <c r="Q555" s="416"/>
      <c r="R555" s="416"/>
      <c r="S555" s="416"/>
      <c r="T555" s="416"/>
      <c r="U555" s="416"/>
      <c r="V555" s="417"/>
      <c r="W555" s="561"/>
      <c r="X555" s="414"/>
      <c r="Y555" s="416"/>
      <c r="Z555" s="416"/>
      <c r="AA555" s="448"/>
      <c r="AB555" s="448"/>
      <c r="AC555" s="416"/>
      <c r="AD555" s="416"/>
      <c r="AE555" s="416"/>
      <c r="AF555" s="416"/>
      <c r="AG555" s="416"/>
      <c r="AH555" s="417"/>
      <c r="AI555" s="561"/>
      <c r="AJ555" s="420" t="str">
        <f t="shared" si="469"/>
        <v xml:space="preserve"> </v>
      </c>
      <c r="AK555" s="421" t="str">
        <f t="shared" si="470"/>
        <v xml:space="preserve"> </v>
      </c>
      <c r="AL555" s="421" t="str">
        <f t="shared" si="471"/>
        <v xml:space="preserve"> </v>
      </c>
      <c r="AM555" s="421" t="str">
        <f t="shared" si="472"/>
        <v xml:space="preserve"> </v>
      </c>
      <c r="AN555" s="421" t="str">
        <f t="shared" si="473"/>
        <v xml:space="preserve"> </v>
      </c>
      <c r="AO555" s="421" t="str">
        <f t="shared" si="474"/>
        <v xml:space="preserve"> </v>
      </c>
      <c r="AP555" s="421" t="str">
        <f t="shared" si="475"/>
        <v xml:space="preserve"> </v>
      </c>
      <c r="AQ555" s="421" t="str">
        <f t="shared" si="476"/>
        <v xml:space="preserve"> </v>
      </c>
      <c r="AR555" s="421" t="str">
        <f t="shared" si="477"/>
        <v xml:space="preserve"> </v>
      </c>
      <c r="AS555" s="421" t="str">
        <f t="shared" si="478"/>
        <v xml:space="preserve"> </v>
      </c>
      <c r="AT555" s="421" t="str">
        <f t="shared" si="479"/>
        <v xml:space="preserve"> </v>
      </c>
      <c r="AU555" s="422" t="str">
        <f t="shared" si="480"/>
        <v xml:space="preserve"> </v>
      </c>
      <c r="AV555" s="423"/>
      <c r="AW555" s="417"/>
      <c r="AX555" s="561"/>
      <c r="AY555" s="414"/>
      <c r="AZ555" s="417"/>
      <c r="BA555" s="561"/>
      <c r="BB555" s="420" t="str">
        <f t="shared" si="481"/>
        <v xml:space="preserve"> </v>
      </c>
      <c r="BC555" s="421" t="str">
        <f t="shared" si="482"/>
        <v xml:space="preserve"> </v>
      </c>
      <c r="BD555" s="422" t="str">
        <f t="shared" si="483"/>
        <v xml:space="preserve"> </v>
      </c>
      <c r="BE555" s="176"/>
      <c r="BF555" s="417"/>
      <c r="BG555" s="561"/>
      <c r="BH555" s="178"/>
      <c r="BI555" s="417"/>
      <c r="BJ555" s="561"/>
      <c r="BK555" s="178"/>
      <c r="BL555" s="417"/>
      <c r="BM555" s="561"/>
      <c r="BN555" s="426" t="str">
        <f t="shared" si="493"/>
        <v/>
      </c>
      <c r="BO555" s="427" t="str">
        <f t="shared" si="494"/>
        <v/>
      </c>
      <c r="BP555" s="428" t="str">
        <f t="shared" si="495"/>
        <v/>
      </c>
      <c r="BQ555" s="178"/>
      <c r="BR555" s="417"/>
      <c r="BS555" s="561"/>
      <c r="BT555" s="208">
        <v>4263</v>
      </c>
      <c r="BU555" s="209">
        <v>5026</v>
      </c>
      <c r="BV555" s="209">
        <v>5334</v>
      </c>
      <c r="BW555" s="417">
        <v>5165</v>
      </c>
      <c r="BX555" s="417">
        <v>4854</v>
      </c>
      <c r="BY555" s="561">
        <v>5241</v>
      </c>
      <c r="BZ555" s="436">
        <v>2677</v>
      </c>
      <c r="CA555" s="436">
        <v>2594</v>
      </c>
      <c r="CB555" s="436">
        <v>2152</v>
      </c>
      <c r="CC555" s="436">
        <v>2708</v>
      </c>
      <c r="CD555" s="436">
        <v>2688</v>
      </c>
      <c r="CE555" s="436">
        <v>2735</v>
      </c>
      <c r="CF555" s="417">
        <v>2523</v>
      </c>
      <c r="CG555" s="561">
        <v>2744</v>
      </c>
      <c r="CH555" s="437"/>
      <c r="CI555" s="436"/>
      <c r="CJ555" s="209"/>
      <c r="CK555" s="436"/>
      <c r="CL555" s="209">
        <v>15</v>
      </c>
      <c r="CM555" s="209">
        <v>11</v>
      </c>
      <c r="CN555" s="417"/>
      <c r="CO555" s="561"/>
      <c r="CP555" s="421">
        <f t="shared" si="501"/>
        <v>2677</v>
      </c>
      <c r="CQ555" s="421">
        <f t="shared" si="502"/>
        <v>2594</v>
      </c>
      <c r="CR555" s="421">
        <f t="shared" si="484"/>
        <v>2152</v>
      </c>
      <c r="CS555" s="421">
        <f t="shared" si="485"/>
        <v>2708</v>
      </c>
      <c r="CT555" s="421">
        <f t="shared" si="486"/>
        <v>2673</v>
      </c>
      <c r="CU555" s="421">
        <f t="shared" si="487"/>
        <v>2724</v>
      </c>
      <c r="CV555" s="421">
        <f t="shared" si="488"/>
        <v>2523</v>
      </c>
      <c r="CW555" s="429">
        <f t="shared" si="489"/>
        <v>2744</v>
      </c>
      <c r="CX555" s="449">
        <v>1625</v>
      </c>
      <c r="CY555" s="417">
        <v>1499</v>
      </c>
      <c r="CZ555" s="561">
        <v>1682</v>
      </c>
      <c r="DA555" s="432">
        <v>252</v>
      </c>
      <c r="DB555" s="417">
        <v>247</v>
      </c>
      <c r="DC555" s="561">
        <v>269</v>
      </c>
      <c r="DD555" s="430">
        <f t="shared" si="490"/>
        <v>847</v>
      </c>
      <c r="DE555" s="431">
        <f t="shared" si="491"/>
        <v>777</v>
      </c>
      <c r="DF555" s="428">
        <f t="shared" si="492"/>
        <v>793</v>
      </c>
      <c r="DG555" s="450">
        <v>311</v>
      </c>
      <c r="DH555" s="417">
        <v>310</v>
      </c>
      <c r="DI555" s="561">
        <v>256</v>
      </c>
      <c r="DJ555" s="432">
        <v>517</v>
      </c>
      <c r="DK555" s="417">
        <v>513</v>
      </c>
      <c r="DL555" s="561">
        <v>565</v>
      </c>
      <c r="DM555" s="432">
        <v>494</v>
      </c>
      <c r="DN555" s="417">
        <v>680</v>
      </c>
      <c r="DO555" s="565">
        <v>1023</v>
      </c>
      <c r="DP555" s="430">
        <f t="shared" si="496"/>
        <v>1386</v>
      </c>
      <c r="DQ555" s="431">
        <f t="shared" si="497"/>
        <v>1170</v>
      </c>
      <c r="DR555" s="428">
        <f t="shared" si="498"/>
        <v>880</v>
      </c>
      <c r="DS555" s="432">
        <v>476</v>
      </c>
      <c r="DT555" s="417">
        <v>537</v>
      </c>
      <c r="DU555" s="561">
        <v>403</v>
      </c>
      <c r="DV555" s="403"/>
      <c r="DW555" s="669" t="b">
        <f t="shared" si="503"/>
        <v>0</v>
      </c>
      <c r="DX555" s="663" t="b">
        <f t="shared" si="504"/>
        <v>0</v>
      </c>
      <c r="DY555" s="666" t="b">
        <f t="shared" si="505"/>
        <v>1</v>
      </c>
      <c r="DZ555" s="663" t="b">
        <f t="shared" si="506"/>
        <v>0</v>
      </c>
      <c r="EA555" s="663" t="b">
        <f t="shared" si="507"/>
        <v>0</v>
      </c>
      <c r="EB555" s="666" t="b">
        <f t="shared" si="508"/>
        <v>1</v>
      </c>
      <c r="EC555" s="663" t="b">
        <f t="shared" si="509"/>
        <v>0</v>
      </c>
      <c r="ED555" s="663" t="b">
        <f t="shared" si="499"/>
        <v>0</v>
      </c>
      <c r="EE555" s="666" t="b">
        <f t="shared" si="510"/>
        <v>1</v>
      </c>
      <c r="EF555" s="665" t="b">
        <f t="shared" si="511"/>
        <v>1</v>
      </c>
      <c r="EG555" s="663" t="b">
        <f t="shared" si="512"/>
        <v>1</v>
      </c>
      <c r="EH555" s="666" t="b">
        <f t="shared" si="513"/>
        <v>1</v>
      </c>
      <c r="EI555" s="663" t="b">
        <f t="shared" si="514"/>
        <v>1</v>
      </c>
      <c r="EJ555" s="663" t="b">
        <f t="shared" si="515"/>
        <v>1</v>
      </c>
      <c r="EK555" s="666" t="b">
        <f t="shared" si="516"/>
        <v>1</v>
      </c>
      <c r="EL555" s="663" t="b">
        <f t="shared" si="517"/>
        <v>1</v>
      </c>
      <c r="EM555" s="663" t="b">
        <f t="shared" si="500"/>
        <v>1</v>
      </c>
      <c r="EN555" s="666" t="b">
        <f t="shared" si="518"/>
        <v>1</v>
      </c>
      <c r="EO555" s="403"/>
    </row>
    <row r="556" spans="1:145">
      <c r="A556" s="528" t="s">
        <v>430</v>
      </c>
      <c r="B556" s="534" t="s">
        <v>292</v>
      </c>
      <c r="C556" s="528">
        <v>228158</v>
      </c>
      <c r="D556" s="528">
        <v>8</v>
      </c>
      <c r="E556" s="414"/>
      <c r="F556" s="416"/>
      <c r="G556" s="416"/>
      <c r="H556" s="416"/>
      <c r="I556" s="417"/>
      <c r="J556" s="417"/>
      <c r="K556" s="561"/>
      <c r="L556" s="414"/>
      <c r="M556" s="416"/>
      <c r="N556" s="416"/>
      <c r="O556" s="448"/>
      <c r="P556" s="448"/>
      <c r="Q556" s="416"/>
      <c r="R556" s="416"/>
      <c r="S556" s="416"/>
      <c r="T556" s="416"/>
      <c r="U556" s="416"/>
      <c r="V556" s="417"/>
      <c r="W556" s="561"/>
      <c r="X556" s="414"/>
      <c r="Y556" s="416"/>
      <c r="Z556" s="416"/>
      <c r="AA556" s="448"/>
      <c r="AB556" s="448"/>
      <c r="AC556" s="416"/>
      <c r="AD556" s="416"/>
      <c r="AE556" s="416"/>
      <c r="AF556" s="416"/>
      <c r="AG556" s="416"/>
      <c r="AH556" s="417"/>
      <c r="AI556" s="561"/>
      <c r="AJ556" s="420" t="str">
        <f t="shared" si="469"/>
        <v xml:space="preserve"> </v>
      </c>
      <c r="AK556" s="421" t="str">
        <f t="shared" si="470"/>
        <v xml:space="preserve"> </v>
      </c>
      <c r="AL556" s="421" t="str">
        <f t="shared" si="471"/>
        <v xml:space="preserve"> </v>
      </c>
      <c r="AM556" s="421" t="str">
        <f t="shared" si="472"/>
        <v xml:space="preserve"> </v>
      </c>
      <c r="AN556" s="421" t="str">
        <f t="shared" si="473"/>
        <v xml:space="preserve"> </v>
      </c>
      <c r="AO556" s="421" t="str">
        <f t="shared" si="474"/>
        <v xml:space="preserve"> </v>
      </c>
      <c r="AP556" s="421" t="str">
        <f t="shared" si="475"/>
        <v xml:space="preserve"> </v>
      </c>
      <c r="AQ556" s="421" t="str">
        <f t="shared" si="476"/>
        <v xml:space="preserve"> </v>
      </c>
      <c r="AR556" s="421" t="str">
        <f t="shared" si="477"/>
        <v xml:space="preserve"> </v>
      </c>
      <c r="AS556" s="421" t="str">
        <f t="shared" si="478"/>
        <v xml:space="preserve"> </v>
      </c>
      <c r="AT556" s="421" t="str">
        <f t="shared" si="479"/>
        <v xml:space="preserve"> </v>
      </c>
      <c r="AU556" s="422" t="str">
        <f t="shared" si="480"/>
        <v xml:space="preserve"> </v>
      </c>
      <c r="AV556" s="423"/>
      <c r="AW556" s="417"/>
      <c r="AX556" s="561"/>
      <c r="AY556" s="414"/>
      <c r="AZ556" s="417"/>
      <c r="BA556" s="561"/>
      <c r="BB556" s="420" t="str">
        <f t="shared" si="481"/>
        <v xml:space="preserve"> </v>
      </c>
      <c r="BC556" s="421" t="str">
        <f t="shared" si="482"/>
        <v xml:space="preserve"> </v>
      </c>
      <c r="BD556" s="422" t="str">
        <f t="shared" si="483"/>
        <v xml:space="preserve"> </v>
      </c>
      <c r="BE556" s="176"/>
      <c r="BF556" s="417"/>
      <c r="BG556" s="561"/>
      <c r="BH556" s="178"/>
      <c r="BI556" s="417"/>
      <c r="BJ556" s="561"/>
      <c r="BK556" s="178"/>
      <c r="BL556" s="417"/>
      <c r="BM556" s="561"/>
      <c r="BN556" s="426" t="str">
        <f t="shared" si="493"/>
        <v/>
      </c>
      <c r="BO556" s="427" t="str">
        <f t="shared" si="494"/>
        <v/>
      </c>
      <c r="BP556" s="428" t="str">
        <f t="shared" si="495"/>
        <v/>
      </c>
      <c r="BQ556" s="178"/>
      <c r="BR556" s="417"/>
      <c r="BS556" s="561"/>
      <c r="BT556" s="208">
        <v>2826</v>
      </c>
      <c r="BU556" s="209">
        <v>2673</v>
      </c>
      <c r="BV556" s="209">
        <v>2441</v>
      </c>
      <c r="BW556" s="417">
        <v>2490</v>
      </c>
      <c r="BX556" s="417">
        <v>1946</v>
      </c>
      <c r="BY556" s="561">
        <v>1831</v>
      </c>
      <c r="BZ556" s="436">
        <v>1391</v>
      </c>
      <c r="CA556" s="436">
        <v>1465</v>
      </c>
      <c r="CB556" s="436">
        <v>1455</v>
      </c>
      <c r="CC556" s="436">
        <v>1339</v>
      </c>
      <c r="CD556" s="436">
        <v>1128</v>
      </c>
      <c r="CE556" s="436">
        <v>1108</v>
      </c>
      <c r="CF556" s="417">
        <v>1457</v>
      </c>
      <c r="CG556" s="561">
        <v>1420</v>
      </c>
      <c r="CH556" s="437"/>
      <c r="CI556" s="436"/>
      <c r="CJ556" s="209"/>
      <c r="CK556" s="436"/>
      <c r="CL556" s="209">
        <v>11</v>
      </c>
      <c r="CM556" s="209">
        <v>13</v>
      </c>
      <c r="CN556" s="417"/>
      <c r="CO556" s="561"/>
      <c r="CP556" s="421">
        <f t="shared" si="501"/>
        <v>1391</v>
      </c>
      <c r="CQ556" s="421">
        <f t="shared" si="502"/>
        <v>1465</v>
      </c>
      <c r="CR556" s="421">
        <f t="shared" si="484"/>
        <v>1455</v>
      </c>
      <c r="CS556" s="421">
        <f t="shared" si="485"/>
        <v>1339</v>
      </c>
      <c r="CT556" s="421">
        <f t="shared" si="486"/>
        <v>1117</v>
      </c>
      <c r="CU556" s="421">
        <f t="shared" si="487"/>
        <v>1095</v>
      </c>
      <c r="CV556" s="421">
        <f t="shared" si="488"/>
        <v>1457</v>
      </c>
      <c r="CW556" s="429">
        <f t="shared" si="489"/>
        <v>1420</v>
      </c>
      <c r="CX556" s="449">
        <v>551</v>
      </c>
      <c r="CY556" s="417">
        <v>718</v>
      </c>
      <c r="CZ556" s="561">
        <v>737</v>
      </c>
      <c r="DA556" s="432">
        <v>112</v>
      </c>
      <c r="DB556" s="417">
        <v>125</v>
      </c>
      <c r="DC556" s="561">
        <v>115</v>
      </c>
      <c r="DD556" s="430">
        <f t="shared" si="490"/>
        <v>432</v>
      </c>
      <c r="DE556" s="431">
        <f t="shared" si="491"/>
        <v>614</v>
      </c>
      <c r="DF556" s="428">
        <f t="shared" si="492"/>
        <v>568</v>
      </c>
      <c r="DG556" s="450">
        <v>152</v>
      </c>
      <c r="DH556" s="417">
        <v>158</v>
      </c>
      <c r="DI556" s="561">
        <v>114</v>
      </c>
      <c r="DJ556" s="432">
        <v>167</v>
      </c>
      <c r="DK556" s="417">
        <v>153</v>
      </c>
      <c r="DL556" s="561">
        <v>149</v>
      </c>
      <c r="DM556" s="432">
        <v>355</v>
      </c>
      <c r="DN556" s="417">
        <v>257</v>
      </c>
      <c r="DO556" s="561">
        <v>257</v>
      </c>
      <c r="DP556" s="430">
        <f t="shared" si="496"/>
        <v>665</v>
      </c>
      <c r="DQ556" s="431">
        <f t="shared" si="497"/>
        <v>549</v>
      </c>
      <c r="DR556" s="428">
        <f t="shared" si="498"/>
        <v>575</v>
      </c>
      <c r="DS556" s="432">
        <v>280</v>
      </c>
      <c r="DT556" s="417">
        <v>296</v>
      </c>
      <c r="DU556" s="561">
        <v>251</v>
      </c>
      <c r="DV556" s="403"/>
      <c r="DW556" s="669" t="b">
        <f t="shared" si="503"/>
        <v>0</v>
      </c>
      <c r="DX556" s="663" t="b">
        <f t="shared" si="504"/>
        <v>0</v>
      </c>
      <c r="DY556" s="666" t="b">
        <f t="shared" si="505"/>
        <v>1</v>
      </c>
      <c r="DZ556" s="663" t="b">
        <f t="shared" si="506"/>
        <v>0</v>
      </c>
      <c r="EA556" s="663" t="b">
        <f t="shared" si="507"/>
        <v>0</v>
      </c>
      <c r="EB556" s="666" t="b">
        <f t="shared" si="508"/>
        <v>1</v>
      </c>
      <c r="EC556" s="663" t="b">
        <f t="shared" si="509"/>
        <v>0</v>
      </c>
      <c r="ED556" s="663" t="b">
        <f t="shared" si="499"/>
        <v>0</v>
      </c>
      <c r="EE556" s="666" t="b">
        <f t="shared" si="510"/>
        <v>1</v>
      </c>
      <c r="EF556" s="665" t="b">
        <f t="shared" si="511"/>
        <v>1</v>
      </c>
      <c r="EG556" s="663" t="b">
        <f t="shared" si="512"/>
        <v>1</v>
      </c>
      <c r="EH556" s="666" t="b">
        <f t="shared" si="513"/>
        <v>1</v>
      </c>
      <c r="EI556" s="663" t="b">
        <f t="shared" si="514"/>
        <v>1</v>
      </c>
      <c r="EJ556" s="663" t="b">
        <f t="shared" si="515"/>
        <v>1</v>
      </c>
      <c r="EK556" s="666" t="b">
        <f t="shared" si="516"/>
        <v>1</v>
      </c>
      <c r="EL556" s="663" t="b">
        <f t="shared" si="517"/>
        <v>1</v>
      </c>
      <c r="EM556" s="663" t="b">
        <f t="shared" si="500"/>
        <v>1</v>
      </c>
      <c r="EN556" s="666" t="b">
        <f t="shared" si="518"/>
        <v>1</v>
      </c>
      <c r="EO556" s="403"/>
    </row>
    <row r="557" spans="1:145">
      <c r="A557" s="528" t="s">
        <v>430</v>
      </c>
      <c r="B557" s="566" t="s">
        <v>293</v>
      </c>
      <c r="C557" s="567">
        <v>409315</v>
      </c>
      <c r="D557" s="568">
        <v>7</v>
      </c>
      <c r="E557" s="414"/>
      <c r="F557" s="416"/>
      <c r="G557" s="416"/>
      <c r="H557" s="416"/>
      <c r="I557" s="417"/>
      <c r="J557" s="417"/>
      <c r="K557" s="561"/>
      <c r="L557" s="414"/>
      <c r="M557" s="416"/>
      <c r="N557" s="416"/>
      <c r="O557" s="448"/>
      <c r="P557" s="448"/>
      <c r="Q557" s="416"/>
      <c r="R557" s="416"/>
      <c r="S557" s="416"/>
      <c r="T557" s="416"/>
      <c r="U557" s="416"/>
      <c r="V557" s="417"/>
      <c r="W557" s="561"/>
      <c r="X557" s="414"/>
      <c r="Y557" s="416"/>
      <c r="Z557" s="416"/>
      <c r="AA557" s="448"/>
      <c r="AB557" s="448"/>
      <c r="AC557" s="416"/>
      <c r="AD557" s="416"/>
      <c r="AE557" s="416"/>
      <c r="AF557" s="416"/>
      <c r="AG557" s="416"/>
      <c r="AH557" s="417"/>
      <c r="AI557" s="561"/>
      <c r="AJ557" s="420" t="str">
        <f t="shared" si="469"/>
        <v xml:space="preserve"> </v>
      </c>
      <c r="AK557" s="421" t="str">
        <f t="shared" si="470"/>
        <v xml:space="preserve"> </v>
      </c>
      <c r="AL557" s="421" t="str">
        <f t="shared" si="471"/>
        <v xml:space="preserve"> </v>
      </c>
      <c r="AM557" s="421" t="str">
        <f t="shared" si="472"/>
        <v xml:space="preserve"> </v>
      </c>
      <c r="AN557" s="421" t="str">
        <f t="shared" si="473"/>
        <v xml:space="preserve"> </v>
      </c>
      <c r="AO557" s="421" t="str">
        <f t="shared" si="474"/>
        <v xml:space="preserve"> </v>
      </c>
      <c r="AP557" s="421" t="str">
        <f t="shared" si="475"/>
        <v xml:space="preserve"> </v>
      </c>
      <c r="AQ557" s="421" t="str">
        <f t="shared" si="476"/>
        <v xml:space="preserve"> </v>
      </c>
      <c r="AR557" s="421" t="str">
        <f t="shared" si="477"/>
        <v xml:space="preserve"> </v>
      </c>
      <c r="AS557" s="421" t="str">
        <f t="shared" si="478"/>
        <v xml:space="preserve"> </v>
      </c>
      <c r="AT557" s="421" t="str">
        <f t="shared" si="479"/>
        <v xml:space="preserve"> </v>
      </c>
      <c r="AU557" s="422" t="str">
        <f t="shared" si="480"/>
        <v xml:space="preserve"> </v>
      </c>
      <c r="AV557" s="423"/>
      <c r="AW557" s="417"/>
      <c r="AX557" s="561"/>
      <c r="AY557" s="414"/>
      <c r="AZ557" s="417"/>
      <c r="BA557" s="561"/>
      <c r="BB557" s="420" t="str">
        <f t="shared" si="481"/>
        <v xml:space="preserve"> </v>
      </c>
      <c r="BC557" s="421" t="str">
        <f t="shared" si="482"/>
        <v xml:space="preserve"> </v>
      </c>
      <c r="BD557" s="422" t="str">
        <f t="shared" si="483"/>
        <v xml:space="preserve"> </v>
      </c>
      <c r="BE557" s="176"/>
      <c r="BF557" s="417"/>
      <c r="BG557" s="561"/>
      <c r="BH557" s="178"/>
      <c r="BI557" s="417"/>
      <c r="BJ557" s="561"/>
      <c r="BK557" s="178"/>
      <c r="BL557" s="417"/>
      <c r="BM557" s="561"/>
      <c r="BN557" s="426" t="str">
        <f t="shared" si="493"/>
        <v/>
      </c>
      <c r="BO557" s="427" t="str">
        <f t="shared" si="494"/>
        <v/>
      </c>
      <c r="BP557" s="428" t="str">
        <f t="shared" si="495"/>
        <v/>
      </c>
      <c r="BQ557" s="178"/>
      <c r="BR557" s="417"/>
      <c r="BS557" s="561"/>
      <c r="BT557" s="208">
        <v>4234</v>
      </c>
      <c r="BU557" s="209">
        <v>2629</v>
      </c>
      <c r="BV557" s="209">
        <v>2341</v>
      </c>
      <c r="BW557" s="417">
        <v>3248</v>
      </c>
      <c r="BX557" s="417">
        <v>3102</v>
      </c>
      <c r="BY557" s="561">
        <v>3038</v>
      </c>
      <c r="BZ557" s="436">
        <v>1464</v>
      </c>
      <c r="CA557" s="436">
        <v>1633</v>
      </c>
      <c r="CB557" s="436">
        <v>1492</v>
      </c>
      <c r="CC557" s="436">
        <v>1857</v>
      </c>
      <c r="CD557" s="436">
        <v>1593</v>
      </c>
      <c r="CE557" s="436">
        <v>1945</v>
      </c>
      <c r="CF557" s="417">
        <v>1913</v>
      </c>
      <c r="CG557" s="561">
        <v>1918</v>
      </c>
      <c r="CH557" s="437"/>
      <c r="CI557" s="436"/>
      <c r="CJ557" s="209"/>
      <c r="CK557" s="436"/>
      <c r="CL557" s="209">
        <v>9</v>
      </c>
      <c r="CM557" s="209">
        <v>5</v>
      </c>
      <c r="CN557" s="417"/>
      <c r="CO557" s="561"/>
      <c r="CP557" s="421">
        <f t="shared" si="501"/>
        <v>1464</v>
      </c>
      <c r="CQ557" s="421">
        <f t="shared" si="502"/>
        <v>1633</v>
      </c>
      <c r="CR557" s="421">
        <f t="shared" si="484"/>
        <v>1492</v>
      </c>
      <c r="CS557" s="421">
        <f t="shared" si="485"/>
        <v>1857</v>
      </c>
      <c r="CT557" s="421">
        <f t="shared" si="486"/>
        <v>1584</v>
      </c>
      <c r="CU557" s="421">
        <f t="shared" si="487"/>
        <v>1940</v>
      </c>
      <c r="CV557" s="421">
        <f t="shared" si="488"/>
        <v>1913</v>
      </c>
      <c r="CW557" s="429">
        <f t="shared" si="489"/>
        <v>1918</v>
      </c>
      <c r="CX557" s="449">
        <v>1119</v>
      </c>
      <c r="CY557" s="417">
        <v>1141</v>
      </c>
      <c r="CZ557" s="561">
        <v>1227</v>
      </c>
      <c r="DA557" s="432">
        <v>62</v>
      </c>
      <c r="DB557" s="417">
        <v>66</v>
      </c>
      <c r="DC557" s="561">
        <v>67</v>
      </c>
      <c r="DD557" s="430">
        <f t="shared" si="490"/>
        <v>759</v>
      </c>
      <c r="DE557" s="431">
        <f t="shared" si="491"/>
        <v>706</v>
      </c>
      <c r="DF557" s="428">
        <f t="shared" si="492"/>
        <v>624</v>
      </c>
      <c r="DG557" s="450">
        <v>212</v>
      </c>
      <c r="DH557" s="417">
        <v>201</v>
      </c>
      <c r="DI557" s="561">
        <v>252</v>
      </c>
      <c r="DJ557" s="432">
        <v>408</v>
      </c>
      <c r="DK557" s="417">
        <v>382</v>
      </c>
      <c r="DL557" s="561">
        <v>483</v>
      </c>
      <c r="DM557" s="432">
        <v>104</v>
      </c>
      <c r="DN557" s="417">
        <v>139</v>
      </c>
      <c r="DO557" s="561">
        <v>155</v>
      </c>
      <c r="DP557" s="430">
        <f t="shared" si="496"/>
        <v>1133</v>
      </c>
      <c r="DQ557" s="431">
        <f t="shared" si="497"/>
        <v>862</v>
      </c>
      <c r="DR557" s="428">
        <f t="shared" si="498"/>
        <v>1050</v>
      </c>
      <c r="DS557" s="432">
        <v>354</v>
      </c>
      <c r="DT557" s="417">
        <v>409</v>
      </c>
      <c r="DU557" s="561">
        <v>344</v>
      </c>
      <c r="DV557" s="403"/>
      <c r="DW557" s="669" t="b">
        <f t="shared" si="503"/>
        <v>0</v>
      </c>
      <c r="DX557" s="663" t="b">
        <f t="shared" si="504"/>
        <v>0</v>
      </c>
      <c r="DY557" s="666" t="b">
        <f t="shared" si="505"/>
        <v>1</v>
      </c>
      <c r="DZ557" s="663" t="b">
        <f t="shared" si="506"/>
        <v>0</v>
      </c>
      <c r="EA557" s="663" t="b">
        <f t="shared" si="507"/>
        <v>0</v>
      </c>
      <c r="EB557" s="666" t="b">
        <f t="shared" si="508"/>
        <v>1</v>
      </c>
      <c r="EC557" s="663" t="b">
        <f t="shared" si="509"/>
        <v>0</v>
      </c>
      <c r="ED557" s="663" t="b">
        <f t="shared" si="499"/>
        <v>0</v>
      </c>
      <c r="EE557" s="666" t="b">
        <f t="shared" si="510"/>
        <v>1</v>
      </c>
      <c r="EF557" s="665" t="b">
        <f t="shared" si="511"/>
        <v>1</v>
      </c>
      <c r="EG557" s="663" t="b">
        <f t="shared" si="512"/>
        <v>1</v>
      </c>
      <c r="EH557" s="666" t="b">
        <f t="shared" si="513"/>
        <v>1</v>
      </c>
      <c r="EI557" s="663" t="b">
        <f t="shared" si="514"/>
        <v>1</v>
      </c>
      <c r="EJ557" s="663" t="b">
        <f t="shared" si="515"/>
        <v>1</v>
      </c>
      <c r="EK557" s="666" t="b">
        <f t="shared" si="516"/>
        <v>1</v>
      </c>
      <c r="EL557" s="663" t="b">
        <f t="shared" si="517"/>
        <v>1</v>
      </c>
      <c r="EM557" s="663" t="b">
        <f t="shared" si="500"/>
        <v>1</v>
      </c>
      <c r="EN557" s="666" t="b">
        <f t="shared" si="518"/>
        <v>1</v>
      </c>
      <c r="EO557" s="403"/>
    </row>
    <row r="558" spans="1:145">
      <c r="A558" s="528" t="s">
        <v>430</v>
      </c>
      <c r="B558" s="534" t="s">
        <v>294</v>
      </c>
      <c r="C558" s="528">
        <v>227854</v>
      </c>
      <c r="D558" s="528">
        <v>8</v>
      </c>
      <c r="E558" s="414"/>
      <c r="F558" s="416"/>
      <c r="G558" s="416"/>
      <c r="H558" s="416"/>
      <c r="I558" s="417"/>
      <c r="J558" s="417"/>
      <c r="K558" s="561"/>
      <c r="L558" s="414"/>
      <c r="M558" s="416"/>
      <c r="N558" s="416"/>
      <c r="O558" s="448"/>
      <c r="P558" s="448"/>
      <c r="Q558" s="416"/>
      <c r="R558" s="416"/>
      <c r="S558" s="416"/>
      <c r="T558" s="416"/>
      <c r="U558" s="416"/>
      <c r="V558" s="417"/>
      <c r="W558" s="561"/>
      <c r="X558" s="414"/>
      <c r="Y558" s="416"/>
      <c r="Z558" s="416"/>
      <c r="AA558" s="448"/>
      <c r="AB558" s="448"/>
      <c r="AC558" s="416"/>
      <c r="AD558" s="416"/>
      <c r="AE558" s="416"/>
      <c r="AF558" s="416"/>
      <c r="AG558" s="416"/>
      <c r="AH558" s="417"/>
      <c r="AI558" s="561"/>
      <c r="AJ558" s="420" t="str">
        <f t="shared" si="469"/>
        <v xml:space="preserve"> </v>
      </c>
      <c r="AK558" s="421" t="str">
        <f t="shared" si="470"/>
        <v xml:space="preserve"> </v>
      </c>
      <c r="AL558" s="421" t="str">
        <f t="shared" si="471"/>
        <v xml:space="preserve"> </v>
      </c>
      <c r="AM558" s="421" t="str">
        <f t="shared" si="472"/>
        <v xml:space="preserve"> </v>
      </c>
      <c r="AN558" s="421" t="str">
        <f t="shared" si="473"/>
        <v xml:space="preserve"> </v>
      </c>
      <c r="AO558" s="421" t="str">
        <f t="shared" si="474"/>
        <v xml:space="preserve"> </v>
      </c>
      <c r="AP558" s="421" t="str">
        <f t="shared" si="475"/>
        <v xml:space="preserve"> </v>
      </c>
      <c r="AQ558" s="421" t="str">
        <f t="shared" si="476"/>
        <v xml:space="preserve"> </v>
      </c>
      <c r="AR558" s="421" t="str">
        <f t="shared" si="477"/>
        <v xml:space="preserve"> </v>
      </c>
      <c r="AS558" s="421" t="str">
        <f t="shared" si="478"/>
        <v xml:space="preserve"> </v>
      </c>
      <c r="AT558" s="421" t="str">
        <f t="shared" si="479"/>
        <v xml:space="preserve"> </v>
      </c>
      <c r="AU558" s="422" t="str">
        <f t="shared" si="480"/>
        <v xml:space="preserve"> </v>
      </c>
      <c r="AV558" s="423"/>
      <c r="AW558" s="417"/>
      <c r="AX558" s="561"/>
      <c r="AY558" s="414"/>
      <c r="AZ558" s="417"/>
      <c r="BA558" s="561"/>
      <c r="BB558" s="420" t="str">
        <f t="shared" si="481"/>
        <v xml:space="preserve"> </v>
      </c>
      <c r="BC558" s="421" t="str">
        <f t="shared" si="482"/>
        <v xml:space="preserve"> </v>
      </c>
      <c r="BD558" s="422" t="str">
        <f t="shared" si="483"/>
        <v xml:space="preserve"> </v>
      </c>
      <c r="BE558" s="176"/>
      <c r="BF558" s="417"/>
      <c r="BG558" s="561"/>
      <c r="BH558" s="178"/>
      <c r="BI558" s="417"/>
      <c r="BJ558" s="561"/>
      <c r="BK558" s="178"/>
      <c r="BL558" s="417"/>
      <c r="BM558" s="561"/>
      <c r="BN558" s="426" t="str">
        <f t="shared" si="493"/>
        <v/>
      </c>
      <c r="BO558" s="427" t="str">
        <f t="shared" si="494"/>
        <v/>
      </c>
      <c r="BP558" s="428" t="str">
        <f t="shared" si="495"/>
        <v/>
      </c>
      <c r="BQ558" s="178"/>
      <c r="BR558" s="417"/>
      <c r="BS558" s="561"/>
      <c r="BT558" s="208">
        <v>1894</v>
      </c>
      <c r="BU558" s="209">
        <v>1857</v>
      </c>
      <c r="BV558" s="209">
        <v>1647</v>
      </c>
      <c r="BW558" s="417">
        <v>1627</v>
      </c>
      <c r="BX558" s="417">
        <v>1443</v>
      </c>
      <c r="BY558" s="561">
        <v>1583</v>
      </c>
      <c r="BZ558" s="436">
        <v>853</v>
      </c>
      <c r="CA558" s="436">
        <v>856</v>
      </c>
      <c r="CB558" s="436">
        <v>965</v>
      </c>
      <c r="CC558" s="436">
        <v>986</v>
      </c>
      <c r="CD558" s="436">
        <v>904</v>
      </c>
      <c r="CE558" s="436">
        <v>1009</v>
      </c>
      <c r="CF558" s="417">
        <v>889</v>
      </c>
      <c r="CG558" s="561">
        <v>851</v>
      </c>
      <c r="CH558" s="437"/>
      <c r="CI558" s="436"/>
      <c r="CJ558" s="209"/>
      <c r="CK558" s="436"/>
      <c r="CL558" s="209">
        <v>9</v>
      </c>
      <c r="CM558" s="209">
        <v>5</v>
      </c>
      <c r="CN558" s="417"/>
      <c r="CO558" s="561"/>
      <c r="CP558" s="421">
        <f t="shared" si="501"/>
        <v>853</v>
      </c>
      <c r="CQ558" s="421">
        <f t="shared" si="502"/>
        <v>856</v>
      </c>
      <c r="CR558" s="421">
        <f t="shared" si="484"/>
        <v>965</v>
      </c>
      <c r="CS558" s="421">
        <f t="shared" si="485"/>
        <v>986</v>
      </c>
      <c r="CT558" s="421">
        <f t="shared" si="486"/>
        <v>895</v>
      </c>
      <c r="CU558" s="421">
        <f t="shared" si="487"/>
        <v>1004</v>
      </c>
      <c r="CV558" s="421">
        <f t="shared" si="488"/>
        <v>889</v>
      </c>
      <c r="CW558" s="429">
        <f t="shared" si="489"/>
        <v>851</v>
      </c>
      <c r="CX558" s="449">
        <v>554</v>
      </c>
      <c r="CY558" s="417">
        <v>473</v>
      </c>
      <c r="CZ558" s="561">
        <v>433</v>
      </c>
      <c r="DA558" s="432">
        <v>55</v>
      </c>
      <c r="DB558" s="417">
        <v>57</v>
      </c>
      <c r="DC558" s="561">
        <v>52</v>
      </c>
      <c r="DD558" s="430">
        <f t="shared" si="490"/>
        <v>395</v>
      </c>
      <c r="DE558" s="431">
        <f t="shared" si="491"/>
        <v>359</v>
      </c>
      <c r="DF558" s="428">
        <f t="shared" si="492"/>
        <v>366</v>
      </c>
      <c r="DG558" s="450">
        <v>84</v>
      </c>
      <c r="DH558" s="417">
        <v>52</v>
      </c>
      <c r="DI558" s="561">
        <v>57</v>
      </c>
      <c r="DJ558" s="432">
        <v>154</v>
      </c>
      <c r="DK558" s="417">
        <v>139</v>
      </c>
      <c r="DL558" s="561">
        <v>184</v>
      </c>
      <c r="DM558" s="432">
        <v>51</v>
      </c>
      <c r="DN558" s="417">
        <v>153</v>
      </c>
      <c r="DO558" s="561">
        <v>176</v>
      </c>
      <c r="DP558" s="430">
        <f t="shared" si="496"/>
        <v>697</v>
      </c>
      <c r="DQ558" s="431">
        <f t="shared" si="497"/>
        <v>551</v>
      </c>
      <c r="DR558" s="428">
        <f t="shared" si="498"/>
        <v>587</v>
      </c>
      <c r="DS558" s="432">
        <v>140</v>
      </c>
      <c r="DT558" s="417">
        <v>142</v>
      </c>
      <c r="DU558" s="561">
        <v>138</v>
      </c>
      <c r="DV558" s="403"/>
      <c r="DW558" s="669" t="b">
        <f t="shared" si="503"/>
        <v>0</v>
      </c>
      <c r="DX558" s="663" t="b">
        <f t="shared" si="504"/>
        <v>0</v>
      </c>
      <c r="DY558" s="666" t="b">
        <f t="shared" si="505"/>
        <v>1</v>
      </c>
      <c r="DZ558" s="663" t="b">
        <f t="shared" si="506"/>
        <v>0</v>
      </c>
      <c r="EA558" s="663" t="b">
        <f t="shared" si="507"/>
        <v>0</v>
      </c>
      <c r="EB558" s="666" t="b">
        <f t="shared" si="508"/>
        <v>1</v>
      </c>
      <c r="EC558" s="663" t="b">
        <f t="shared" si="509"/>
        <v>0</v>
      </c>
      <c r="ED558" s="663" t="b">
        <f t="shared" si="499"/>
        <v>0</v>
      </c>
      <c r="EE558" s="666" t="b">
        <f t="shared" si="510"/>
        <v>1</v>
      </c>
      <c r="EF558" s="665" t="b">
        <f t="shared" si="511"/>
        <v>1</v>
      </c>
      <c r="EG558" s="663" t="b">
        <f t="shared" si="512"/>
        <v>1</v>
      </c>
      <c r="EH558" s="666" t="b">
        <f t="shared" si="513"/>
        <v>1</v>
      </c>
      <c r="EI558" s="663" t="b">
        <f t="shared" si="514"/>
        <v>1</v>
      </c>
      <c r="EJ558" s="663" t="b">
        <f t="shared" si="515"/>
        <v>1</v>
      </c>
      <c r="EK558" s="666" t="b">
        <f t="shared" si="516"/>
        <v>1</v>
      </c>
      <c r="EL558" s="663" t="b">
        <f t="shared" si="517"/>
        <v>1</v>
      </c>
      <c r="EM558" s="663" t="b">
        <f t="shared" si="500"/>
        <v>1</v>
      </c>
      <c r="EN558" s="666" t="b">
        <f t="shared" si="518"/>
        <v>1</v>
      </c>
      <c r="EO558" s="403"/>
    </row>
    <row r="559" spans="1:145">
      <c r="A559" s="528" t="s">
        <v>430</v>
      </c>
      <c r="B559" s="534" t="s">
        <v>295</v>
      </c>
      <c r="C559" s="528">
        <v>228547</v>
      </c>
      <c r="D559" s="528">
        <v>8</v>
      </c>
      <c r="E559" s="414"/>
      <c r="F559" s="416"/>
      <c r="G559" s="416"/>
      <c r="H559" s="416"/>
      <c r="I559" s="417"/>
      <c r="J559" s="417"/>
      <c r="K559" s="561"/>
      <c r="L559" s="414"/>
      <c r="M559" s="416"/>
      <c r="N559" s="416"/>
      <c r="O559" s="448"/>
      <c r="P559" s="448"/>
      <c r="Q559" s="416"/>
      <c r="R559" s="416"/>
      <c r="S559" s="416"/>
      <c r="T559" s="416"/>
      <c r="U559" s="416"/>
      <c r="V559" s="417"/>
      <c r="W559" s="561"/>
      <c r="X559" s="414"/>
      <c r="Y559" s="416"/>
      <c r="Z559" s="416"/>
      <c r="AA559" s="448"/>
      <c r="AB559" s="448"/>
      <c r="AC559" s="416"/>
      <c r="AD559" s="416"/>
      <c r="AE559" s="416"/>
      <c r="AF559" s="416"/>
      <c r="AG559" s="416"/>
      <c r="AH559" s="417"/>
      <c r="AI559" s="561"/>
      <c r="AJ559" s="420" t="str">
        <f t="shared" si="469"/>
        <v xml:space="preserve"> </v>
      </c>
      <c r="AK559" s="421" t="str">
        <f t="shared" si="470"/>
        <v xml:space="preserve"> </v>
      </c>
      <c r="AL559" s="421" t="str">
        <f t="shared" si="471"/>
        <v xml:space="preserve"> </v>
      </c>
      <c r="AM559" s="421" t="str">
        <f t="shared" si="472"/>
        <v xml:space="preserve"> </v>
      </c>
      <c r="AN559" s="421" t="str">
        <f t="shared" si="473"/>
        <v xml:space="preserve"> </v>
      </c>
      <c r="AO559" s="421" t="str">
        <f t="shared" si="474"/>
        <v xml:space="preserve"> </v>
      </c>
      <c r="AP559" s="421" t="str">
        <f t="shared" si="475"/>
        <v xml:space="preserve"> </v>
      </c>
      <c r="AQ559" s="421" t="str">
        <f t="shared" si="476"/>
        <v xml:space="preserve"> </v>
      </c>
      <c r="AR559" s="421" t="str">
        <f t="shared" si="477"/>
        <v xml:space="preserve"> </v>
      </c>
      <c r="AS559" s="421" t="str">
        <f t="shared" si="478"/>
        <v xml:space="preserve"> </v>
      </c>
      <c r="AT559" s="421" t="str">
        <f t="shared" si="479"/>
        <v xml:space="preserve"> </v>
      </c>
      <c r="AU559" s="422" t="str">
        <f t="shared" si="480"/>
        <v xml:space="preserve"> </v>
      </c>
      <c r="AV559" s="423"/>
      <c r="AW559" s="417"/>
      <c r="AX559" s="561"/>
      <c r="AY559" s="414"/>
      <c r="AZ559" s="417"/>
      <c r="BA559" s="561"/>
      <c r="BB559" s="420" t="str">
        <f t="shared" si="481"/>
        <v xml:space="preserve"> </v>
      </c>
      <c r="BC559" s="421" t="str">
        <f t="shared" si="482"/>
        <v xml:space="preserve"> </v>
      </c>
      <c r="BD559" s="422" t="str">
        <f t="shared" si="483"/>
        <v xml:space="preserve"> </v>
      </c>
      <c r="BE559" s="176"/>
      <c r="BF559" s="417"/>
      <c r="BG559" s="561"/>
      <c r="BH559" s="178"/>
      <c r="BI559" s="417"/>
      <c r="BJ559" s="561"/>
      <c r="BK559" s="178"/>
      <c r="BL559" s="417"/>
      <c r="BM559" s="561"/>
      <c r="BN559" s="426" t="str">
        <f t="shared" si="493"/>
        <v/>
      </c>
      <c r="BO559" s="427" t="str">
        <f t="shared" si="494"/>
        <v/>
      </c>
      <c r="BP559" s="428" t="str">
        <f t="shared" si="495"/>
        <v/>
      </c>
      <c r="BQ559" s="178"/>
      <c r="BR559" s="417"/>
      <c r="BS559" s="561"/>
      <c r="BT559" s="208">
        <v>6359</v>
      </c>
      <c r="BU559" s="209">
        <v>7497</v>
      </c>
      <c r="BV559" s="209">
        <v>7231</v>
      </c>
      <c r="BW559" s="417">
        <v>7343</v>
      </c>
      <c r="BX559" s="417">
        <v>7495</v>
      </c>
      <c r="BY559" s="561">
        <v>7684</v>
      </c>
      <c r="BZ559" s="633">
        <v>1625</v>
      </c>
      <c r="CA559" s="436">
        <v>3050</v>
      </c>
      <c r="CB559" s="436">
        <v>3101</v>
      </c>
      <c r="CC559" s="436">
        <v>3198</v>
      </c>
      <c r="CD559" s="436">
        <v>3165</v>
      </c>
      <c r="CE559" s="436">
        <v>3261</v>
      </c>
      <c r="CF559" s="417">
        <v>3121</v>
      </c>
      <c r="CG559" s="561">
        <v>3039</v>
      </c>
      <c r="CH559" s="437"/>
      <c r="CI559" s="436"/>
      <c r="CJ559" s="209"/>
      <c r="CK559" s="436"/>
      <c r="CL559" s="209">
        <v>27</v>
      </c>
      <c r="CM559" s="209">
        <v>14</v>
      </c>
      <c r="CN559" s="417"/>
      <c r="CO559" s="561"/>
      <c r="CP559" s="421">
        <f t="shared" si="501"/>
        <v>1625</v>
      </c>
      <c r="CQ559" s="421">
        <f t="shared" si="502"/>
        <v>3050</v>
      </c>
      <c r="CR559" s="421">
        <f t="shared" si="484"/>
        <v>3101</v>
      </c>
      <c r="CS559" s="421">
        <f t="shared" si="485"/>
        <v>3198</v>
      </c>
      <c r="CT559" s="421">
        <f t="shared" si="486"/>
        <v>3138</v>
      </c>
      <c r="CU559" s="421">
        <f t="shared" si="487"/>
        <v>3247</v>
      </c>
      <c r="CV559" s="421">
        <f t="shared" si="488"/>
        <v>3121</v>
      </c>
      <c r="CW559" s="429">
        <f t="shared" si="489"/>
        <v>3039</v>
      </c>
      <c r="CX559" s="449">
        <v>1765</v>
      </c>
      <c r="CY559" s="417">
        <v>1669</v>
      </c>
      <c r="CZ559" s="561">
        <v>1630</v>
      </c>
      <c r="DA559" s="432">
        <v>355</v>
      </c>
      <c r="DB559" s="417">
        <v>356</v>
      </c>
      <c r="DC559" s="561">
        <v>377</v>
      </c>
      <c r="DD559" s="430">
        <f t="shared" si="490"/>
        <v>1127</v>
      </c>
      <c r="DE559" s="431">
        <f t="shared" si="491"/>
        <v>1096</v>
      </c>
      <c r="DF559" s="428">
        <f t="shared" si="492"/>
        <v>1032</v>
      </c>
      <c r="DG559" s="450">
        <v>248</v>
      </c>
      <c r="DH559" s="417">
        <v>218</v>
      </c>
      <c r="DI559" s="561">
        <v>229</v>
      </c>
      <c r="DJ559" s="432">
        <v>539</v>
      </c>
      <c r="DK559" s="417">
        <v>530</v>
      </c>
      <c r="DL559" s="565">
        <v>636</v>
      </c>
      <c r="DM559" s="432">
        <v>507</v>
      </c>
      <c r="DN559" s="417">
        <v>1003</v>
      </c>
      <c r="DO559" s="561">
        <v>1370</v>
      </c>
      <c r="DP559" s="430">
        <f t="shared" si="496"/>
        <v>1904</v>
      </c>
      <c r="DQ559" s="431">
        <f t="shared" si="497"/>
        <v>1387</v>
      </c>
      <c r="DR559" s="428">
        <f t="shared" si="498"/>
        <v>1012</v>
      </c>
      <c r="DS559" s="432">
        <v>179</v>
      </c>
      <c r="DT559" s="417">
        <v>400</v>
      </c>
      <c r="DU559" s="561">
        <v>382</v>
      </c>
      <c r="DV559" s="403"/>
      <c r="DW559" s="669" t="b">
        <f t="shared" si="503"/>
        <v>0</v>
      </c>
      <c r="DX559" s="663" t="b">
        <f t="shared" si="504"/>
        <v>0</v>
      </c>
      <c r="DY559" s="666" t="b">
        <f t="shared" si="505"/>
        <v>1</v>
      </c>
      <c r="DZ559" s="663" t="b">
        <f t="shared" si="506"/>
        <v>0</v>
      </c>
      <c r="EA559" s="663" t="b">
        <f t="shared" si="507"/>
        <v>0</v>
      </c>
      <c r="EB559" s="666" t="b">
        <f t="shared" si="508"/>
        <v>1</v>
      </c>
      <c r="EC559" s="663" t="b">
        <f t="shared" si="509"/>
        <v>0</v>
      </c>
      <c r="ED559" s="663" t="b">
        <f t="shared" si="499"/>
        <v>0</v>
      </c>
      <c r="EE559" s="666" t="b">
        <f t="shared" si="510"/>
        <v>1</v>
      </c>
      <c r="EF559" s="665" t="b">
        <f t="shared" si="511"/>
        <v>1</v>
      </c>
      <c r="EG559" s="663" t="b">
        <f t="shared" si="512"/>
        <v>1</v>
      </c>
      <c r="EH559" s="666" t="b">
        <f t="shared" si="513"/>
        <v>1</v>
      </c>
      <c r="EI559" s="663" t="b">
        <f t="shared" si="514"/>
        <v>1</v>
      </c>
      <c r="EJ559" s="663" t="b">
        <f t="shared" si="515"/>
        <v>1</v>
      </c>
      <c r="EK559" s="666" t="b">
        <f t="shared" si="516"/>
        <v>1</v>
      </c>
      <c r="EL559" s="663" t="b">
        <f t="shared" si="517"/>
        <v>1</v>
      </c>
      <c r="EM559" s="663" t="b">
        <f t="shared" si="500"/>
        <v>1</v>
      </c>
      <c r="EN559" s="666" t="b">
        <f t="shared" si="518"/>
        <v>1</v>
      </c>
      <c r="EO559" s="403"/>
    </row>
    <row r="560" spans="1:145">
      <c r="A560" s="528" t="s">
        <v>430</v>
      </c>
      <c r="B560" s="534" t="s">
        <v>296</v>
      </c>
      <c r="C560" s="528">
        <v>229072</v>
      </c>
      <c r="D560" s="528">
        <v>8</v>
      </c>
      <c r="E560" s="414"/>
      <c r="F560" s="416"/>
      <c r="G560" s="416"/>
      <c r="H560" s="416"/>
      <c r="I560" s="417"/>
      <c r="J560" s="417"/>
      <c r="K560" s="561"/>
      <c r="L560" s="414"/>
      <c r="M560" s="416"/>
      <c r="N560" s="416"/>
      <c r="O560" s="448"/>
      <c r="P560" s="448"/>
      <c r="Q560" s="416"/>
      <c r="R560" s="416"/>
      <c r="S560" s="416"/>
      <c r="T560" s="416"/>
      <c r="U560" s="416"/>
      <c r="V560" s="417"/>
      <c r="W560" s="561"/>
      <c r="X560" s="414"/>
      <c r="Y560" s="416"/>
      <c r="Z560" s="416"/>
      <c r="AA560" s="448"/>
      <c r="AB560" s="448"/>
      <c r="AC560" s="416"/>
      <c r="AD560" s="416"/>
      <c r="AE560" s="416"/>
      <c r="AF560" s="416"/>
      <c r="AG560" s="416"/>
      <c r="AH560" s="417"/>
      <c r="AI560" s="561"/>
      <c r="AJ560" s="420" t="str">
        <f t="shared" si="469"/>
        <v xml:space="preserve"> </v>
      </c>
      <c r="AK560" s="421" t="str">
        <f t="shared" si="470"/>
        <v xml:space="preserve"> </v>
      </c>
      <c r="AL560" s="421" t="str">
        <f t="shared" si="471"/>
        <v xml:space="preserve"> </v>
      </c>
      <c r="AM560" s="421" t="str">
        <f t="shared" si="472"/>
        <v xml:space="preserve"> </v>
      </c>
      <c r="AN560" s="421" t="str">
        <f t="shared" si="473"/>
        <v xml:space="preserve"> </v>
      </c>
      <c r="AO560" s="421" t="str">
        <f t="shared" si="474"/>
        <v xml:space="preserve"> </v>
      </c>
      <c r="AP560" s="421" t="str">
        <f t="shared" si="475"/>
        <v xml:space="preserve"> </v>
      </c>
      <c r="AQ560" s="421" t="str">
        <f t="shared" si="476"/>
        <v xml:space="preserve"> </v>
      </c>
      <c r="AR560" s="421" t="str">
        <f t="shared" si="477"/>
        <v xml:space="preserve"> </v>
      </c>
      <c r="AS560" s="421" t="str">
        <f t="shared" si="478"/>
        <v xml:space="preserve"> </v>
      </c>
      <c r="AT560" s="421" t="str">
        <f t="shared" si="479"/>
        <v xml:space="preserve"> </v>
      </c>
      <c r="AU560" s="422" t="str">
        <f t="shared" si="480"/>
        <v xml:space="preserve"> </v>
      </c>
      <c r="AV560" s="423"/>
      <c r="AW560" s="417"/>
      <c r="AX560" s="561"/>
      <c r="AY560" s="414"/>
      <c r="AZ560" s="417"/>
      <c r="BA560" s="561"/>
      <c r="BB560" s="420" t="str">
        <f t="shared" si="481"/>
        <v xml:space="preserve"> </v>
      </c>
      <c r="BC560" s="421" t="str">
        <f t="shared" si="482"/>
        <v xml:space="preserve"> </v>
      </c>
      <c r="BD560" s="422" t="str">
        <f t="shared" si="483"/>
        <v xml:space="preserve"> </v>
      </c>
      <c r="BE560" s="176"/>
      <c r="BF560" s="417"/>
      <c r="BG560" s="561"/>
      <c r="BH560" s="178"/>
      <c r="BI560" s="417"/>
      <c r="BJ560" s="561"/>
      <c r="BK560" s="178"/>
      <c r="BL560" s="417"/>
      <c r="BM560" s="561"/>
      <c r="BN560" s="426" t="str">
        <f t="shared" si="493"/>
        <v/>
      </c>
      <c r="BO560" s="427" t="str">
        <f t="shared" si="494"/>
        <v/>
      </c>
      <c r="BP560" s="428" t="str">
        <f t="shared" si="495"/>
        <v/>
      </c>
      <c r="BQ560" s="178"/>
      <c r="BR560" s="417"/>
      <c r="BS560" s="561"/>
      <c r="BT560" s="208">
        <v>2039</v>
      </c>
      <c r="BU560" s="209">
        <v>1916</v>
      </c>
      <c r="BV560" s="209">
        <v>1608</v>
      </c>
      <c r="BW560" s="417">
        <v>1451</v>
      </c>
      <c r="BX560" s="417">
        <v>1463</v>
      </c>
      <c r="BY560" s="561">
        <v>1542</v>
      </c>
      <c r="BZ560" s="436">
        <v>814</v>
      </c>
      <c r="CA560" s="436">
        <v>1039</v>
      </c>
      <c r="CB560" s="436">
        <v>1240</v>
      </c>
      <c r="CC560" s="436">
        <v>1355</v>
      </c>
      <c r="CD560" s="436">
        <v>1168</v>
      </c>
      <c r="CE560" s="436">
        <v>1031</v>
      </c>
      <c r="CF560" s="417">
        <v>997</v>
      </c>
      <c r="CG560" s="561">
        <v>1049</v>
      </c>
      <c r="CH560" s="437"/>
      <c r="CI560" s="436"/>
      <c r="CJ560" s="209"/>
      <c r="CK560" s="436"/>
      <c r="CL560" s="209">
        <v>3</v>
      </c>
      <c r="CM560" s="209">
        <v>8</v>
      </c>
      <c r="CN560" s="417"/>
      <c r="CO560" s="561"/>
      <c r="CP560" s="421">
        <f t="shared" si="501"/>
        <v>814</v>
      </c>
      <c r="CQ560" s="421">
        <f t="shared" si="502"/>
        <v>1039</v>
      </c>
      <c r="CR560" s="421">
        <f t="shared" si="484"/>
        <v>1240</v>
      </c>
      <c r="CS560" s="421">
        <f t="shared" si="485"/>
        <v>1355</v>
      </c>
      <c r="CT560" s="421">
        <f t="shared" si="486"/>
        <v>1165</v>
      </c>
      <c r="CU560" s="421">
        <f t="shared" si="487"/>
        <v>1023</v>
      </c>
      <c r="CV560" s="421">
        <f t="shared" si="488"/>
        <v>997</v>
      </c>
      <c r="CW560" s="429">
        <f t="shared" si="489"/>
        <v>1049</v>
      </c>
      <c r="CX560" s="449">
        <v>660</v>
      </c>
      <c r="CY560" s="417">
        <v>531</v>
      </c>
      <c r="CZ560" s="561">
        <v>589</v>
      </c>
      <c r="DA560" s="432">
        <v>53</v>
      </c>
      <c r="DB560" s="417">
        <v>58</v>
      </c>
      <c r="DC560" s="561">
        <v>75</v>
      </c>
      <c r="DD560" s="430">
        <f t="shared" si="490"/>
        <v>310</v>
      </c>
      <c r="DE560" s="431">
        <f t="shared" si="491"/>
        <v>408</v>
      </c>
      <c r="DF560" s="428">
        <f t="shared" si="492"/>
        <v>385</v>
      </c>
      <c r="DG560" s="450">
        <v>124</v>
      </c>
      <c r="DH560" s="417">
        <v>85</v>
      </c>
      <c r="DI560" s="561">
        <v>72</v>
      </c>
      <c r="DJ560" s="432">
        <v>403</v>
      </c>
      <c r="DK560" s="417">
        <v>255</v>
      </c>
      <c r="DL560" s="561">
        <v>259</v>
      </c>
      <c r="DM560" s="432">
        <v>165</v>
      </c>
      <c r="DN560" s="417">
        <v>193</v>
      </c>
      <c r="DO560" s="561">
        <v>331</v>
      </c>
      <c r="DP560" s="430">
        <f t="shared" si="496"/>
        <v>663</v>
      </c>
      <c r="DQ560" s="431">
        <f t="shared" si="497"/>
        <v>632</v>
      </c>
      <c r="DR560" s="428">
        <f t="shared" si="498"/>
        <v>361</v>
      </c>
      <c r="DS560" s="432">
        <v>180</v>
      </c>
      <c r="DT560" s="417">
        <v>290</v>
      </c>
      <c r="DU560" s="561">
        <v>283</v>
      </c>
      <c r="DV560" s="403"/>
      <c r="DW560" s="669" t="b">
        <f t="shared" si="503"/>
        <v>0</v>
      </c>
      <c r="DX560" s="663" t="b">
        <f t="shared" si="504"/>
        <v>0</v>
      </c>
      <c r="DY560" s="666" t="b">
        <f t="shared" si="505"/>
        <v>1</v>
      </c>
      <c r="DZ560" s="663" t="b">
        <f t="shared" si="506"/>
        <v>0</v>
      </c>
      <c r="EA560" s="663" t="b">
        <f t="shared" si="507"/>
        <v>0</v>
      </c>
      <c r="EB560" s="666" t="b">
        <f t="shared" si="508"/>
        <v>1</v>
      </c>
      <c r="EC560" s="663" t="b">
        <f t="shared" si="509"/>
        <v>0</v>
      </c>
      <c r="ED560" s="663" t="b">
        <f t="shared" si="499"/>
        <v>0</v>
      </c>
      <c r="EE560" s="666" t="b">
        <f t="shared" si="510"/>
        <v>1</v>
      </c>
      <c r="EF560" s="665" t="b">
        <f t="shared" si="511"/>
        <v>1</v>
      </c>
      <c r="EG560" s="663" t="b">
        <f t="shared" si="512"/>
        <v>1</v>
      </c>
      <c r="EH560" s="666" t="b">
        <f t="shared" si="513"/>
        <v>1</v>
      </c>
      <c r="EI560" s="663" t="b">
        <f t="shared" si="514"/>
        <v>1</v>
      </c>
      <c r="EJ560" s="663" t="b">
        <f t="shared" si="515"/>
        <v>1</v>
      </c>
      <c r="EK560" s="666" t="b">
        <f t="shared" si="516"/>
        <v>1</v>
      </c>
      <c r="EL560" s="663" t="b">
        <f t="shared" si="517"/>
        <v>1</v>
      </c>
      <c r="EM560" s="663" t="b">
        <f t="shared" si="500"/>
        <v>1</v>
      </c>
      <c r="EN560" s="666" t="b">
        <f t="shared" si="518"/>
        <v>1</v>
      </c>
      <c r="EO560" s="403"/>
    </row>
    <row r="561" spans="1:145">
      <c r="A561" s="528" t="s">
        <v>430</v>
      </c>
      <c r="B561" s="534" t="s">
        <v>297</v>
      </c>
      <c r="C561" s="528">
        <v>229355</v>
      </c>
      <c r="D561" s="528">
        <v>8</v>
      </c>
      <c r="E561" s="414"/>
      <c r="F561" s="416"/>
      <c r="G561" s="416"/>
      <c r="H561" s="416"/>
      <c r="I561" s="417"/>
      <c r="J561" s="417"/>
      <c r="K561" s="561"/>
      <c r="L561" s="414"/>
      <c r="M561" s="416"/>
      <c r="N561" s="416"/>
      <c r="O561" s="448"/>
      <c r="P561" s="448"/>
      <c r="Q561" s="416"/>
      <c r="R561" s="416"/>
      <c r="S561" s="416"/>
      <c r="T561" s="416"/>
      <c r="U561" s="416"/>
      <c r="V561" s="417"/>
      <c r="W561" s="561"/>
      <c r="X561" s="414"/>
      <c r="Y561" s="416"/>
      <c r="Z561" s="416"/>
      <c r="AA561" s="448"/>
      <c r="AB561" s="448"/>
      <c r="AC561" s="416"/>
      <c r="AD561" s="416"/>
      <c r="AE561" s="416"/>
      <c r="AF561" s="416"/>
      <c r="AG561" s="416"/>
      <c r="AH561" s="417"/>
      <c r="AI561" s="561"/>
      <c r="AJ561" s="420" t="str">
        <f t="shared" si="469"/>
        <v xml:space="preserve"> </v>
      </c>
      <c r="AK561" s="421" t="str">
        <f t="shared" si="470"/>
        <v xml:space="preserve"> </v>
      </c>
      <c r="AL561" s="421" t="str">
        <f t="shared" si="471"/>
        <v xml:space="preserve"> </v>
      </c>
      <c r="AM561" s="421" t="str">
        <f t="shared" si="472"/>
        <v xml:space="preserve"> </v>
      </c>
      <c r="AN561" s="421" t="str">
        <f t="shared" si="473"/>
        <v xml:space="preserve"> </v>
      </c>
      <c r="AO561" s="421" t="str">
        <f t="shared" si="474"/>
        <v xml:space="preserve"> </v>
      </c>
      <c r="AP561" s="421" t="str">
        <f t="shared" si="475"/>
        <v xml:space="preserve"> </v>
      </c>
      <c r="AQ561" s="421" t="str">
        <f t="shared" si="476"/>
        <v xml:space="preserve"> </v>
      </c>
      <c r="AR561" s="421" t="str">
        <f t="shared" si="477"/>
        <v xml:space="preserve"> </v>
      </c>
      <c r="AS561" s="421" t="str">
        <f t="shared" si="478"/>
        <v xml:space="preserve"> </v>
      </c>
      <c r="AT561" s="421" t="str">
        <f t="shared" si="479"/>
        <v xml:space="preserve"> </v>
      </c>
      <c r="AU561" s="422" t="str">
        <f t="shared" si="480"/>
        <v xml:space="preserve"> </v>
      </c>
      <c r="AV561" s="423"/>
      <c r="AW561" s="417"/>
      <c r="AX561" s="561"/>
      <c r="AY561" s="414"/>
      <c r="AZ561" s="417"/>
      <c r="BA561" s="561"/>
      <c r="BB561" s="420" t="str">
        <f t="shared" si="481"/>
        <v xml:space="preserve"> </v>
      </c>
      <c r="BC561" s="421" t="str">
        <f t="shared" si="482"/>
        <v xml:space="preserve"> </v>
      </c>
      <c r="BD561" s="422" t="str">
        <f t="shared" si="483"/>
        <v xml:space="preserve"> </v>
      </c>
      <c r="BE561" s="176"/>
      <c r="BF561" s="417"/>
      <c r="BG561" s="561"/>
      <c r="BH561" s="178"/>
      <c r="BI561" s="417"/>
      <c r="BJ561" s="561"/>
      <c r="BK561" s="178"/>
      <c r="BL561" s="417"/>
      <c r="BM561" s="561"/>
      <c r="BN561" s="426" t="str">
        <f t="shared" si="493"/>
        <v/>
      </c>
      <c r="BO561" s="427" t="str">
        <f t="shared" si="494"/>
        <v/>
      </c>
      <c r="BP561" s="428" t="str">
        <f t="shared" si="495"/>
        <v/>
      </c>
      <c r="BQ561" s="178"/>
      <c r="BR561" s="417"/>
      <c r="BS561" s="561"/>
      <c r="BT561" s="208">
        <v>2755</v>
      </c>
      <c r="BU561" s="209">
        <v>2487</v>
      </c>
      <c r="BV561" s="209">
        <v>2557</v>
      </c>
      <c r="BW561" s="417">
        <v>2714</v>
      </c>
      <c r="BX561" s="417">
        <v>2168</v>
      </c>
      <c r="BY561" s="561">
        <v>2587</v>
      </c>
      <c r="BZ561" s="436">
        <v>1480</v>
      </c>
      <c r="CA561" s="436">
        <v>1411</v>
      </c>
      <c r="CB561" s="436">
        <v>1643</v>
      </c>
      <c r="CC561" s="436">
        <v>1574</v>
      </c>
      <c r="CD561" s="436">
        <v>1544</v>
      </c>
      <c r="CE561" s="436">
        <v>1664</v>
      </c>
      <c r="CF561" s="417">
        <v>1766</v>
      </c>
      <c r="CG561" s="565">
        <v>2115</v>
      </c>
      <c r="CH561" s="437"/>
      <c r="CI561" s="436"/>
      <c r="CJ561" s="209"/>
      <c r="CK561" s="436"/>
      <c r="CL561" s="209">
        <v>10</v>
      </c>
      <c r="CM561" s="209">
        <v>12</v>
      </c>
      <c r="CN561" s="417"/>
      <c r="CO561" s="561"/>
      <c r="CP561" s="421">
        <f t="shared" si="501"/>
        <v>1480</v>
      </c>
      <c r="CQ561" s="421">
        <f t="shared" si="502"/>
        <v>1411</v>
      </c>
      <c r="CR561" s="421">
        <f t="shared" si="484"/>
        <v>1643</v>
      </c>
      <c r="CS561" s="421">
        <f t="shared" si="485"/>
        <v>1574</v>
      </c>
      <c r="CT561" s="421">
        <f t="shared" si="486"/>
        <v>1534</v>
      </c>
      <c r="CU561" s="421">
        <f t="shared" si="487"/>
        <v>1652</v>
      </c>
      <c r="CV561" s="421">
        <f t="shared" si="488"/>
        <v>1766</v>
      </c>
      <c r="CW561" s="429">
        <f t="shared" si="489"/>
        <v>2115</v>
      </c>
      <c r="CX561" s="449">
        <v>843</v>
      </c>
      <c r="CY561" s="417">
        <v>886</v>
      </c>
      <c r="CZ561" s="561">
        <v>1071</v>
      </c>
      <c r="DA561" s="432">
        <v>207</v>
      </c>
      <c r="DB561" s="417">
        <v>224</v>
      </c>
      <c r="DC561" s="561">
        <v>239</v>
      </c>
      <c r="DD561" s="430">
        <f t="shared" si="490"/>
        <v>602</v>
      </c>
      <c r="DE561" s="431">
        <f t="shared" si="491"/>
        <v>656</v>
      </c>
      <c r="DF561" s="428">
        <f t="shared" si="492"/>
        <v>805</v>
      </c>
      <c r="DG561" s="450">
        <v>168</v>
      </c>
      <c r="DH561" s="417">
        <v>159</v>
      </c>
      <c r="DI561" s="561">
        <v>145</v>
      </c>
      <c r="DJ561" s="432">
        <v>202</v>
      </c>
      <c r="DK561" s="417">
        <v>212</v>
      </c>
      <c r="DL561" s="561">
        <v>243</v>
      </c>
      <c r="DM561" s="432">
        <v>388</v>
      </c>
      <c r="DN561" s="417">
        <v>381</v>
      </c>
      <c r="DO561" s="561">
        <v>455</v>
      </c>
      <c r="DP561" s="430">
        <f t="shared" si="496"/>
        <v>816</v>
      </c>
      <c r="DQ561" s="431">
        <f t="shared" si="497"/>
        <v>782</v>
      </c>
      <c r="DR561" s="428">
        <f t="shared" si="498"/>
        <v>809</v>
      </c>
      <c r="DS561" s="432">
        <v>305</v>
      </c>
      <c r="DT561" s="417">
        <v>247</v>
      </c>
      <c r="DU561" s="561">
        <v>277</v>
      </c>
      <c r="DV561" s="403"/>
      <c r="DW561" s="669" t="b">
        <f t="shared" si="503"/>
        <v>0</v>
      </c>
      <c r="DX561" s="663" t="b">
        <f t="shared" si="504"/>
        <v>0</v>
      </c>
      <c r="DY561" s="666" t="b">
        <f t="shared" si="505"/>
        <v>1</v>
      </c>
      <c r="DZ561" s="663" t="b">
        <f t="shared" si="506"/>
        <v>0</v>
      </c>
      <c r="EA561" s="663" t="b">
        <f t="shared" si="507"/>
        <v>0</v>
      </c>
      <c r="EB561" s="666" t="b">
        <f t="shared" si="508"/>
        <v>1</v>
      </c>
      <c r="EC561" s="663" t="b">
        <f t="shared" si="509"/>
        <v>0</v>
      </c>
      <c r="ED561" s="663" t="b">
        <f t="shared" si="499"/>
        <v>0</v>
      </c>
      <c r="EE561" s="666" t="b">
        <f t="shared" si="510"/>
        <v>1</v>
      </c>
      <c r="EF561" s="665" t="b">
        <f t="shared" si="511"/>
        <v>1</v>
      </c>
      <c r="EG561" s="663" t="b">
        <f t="shared" si="512"/>
        <v>1</v>
      </c>
      <c r="EH561" s="666" t="b">
        <f t="shared" si="513"/>
        <v>1</v>
      </c>
      <c r="EI561" s="663" t="b">
        <f t="shared" si="514"/>
        <v>1</v>
      </c>
      <c r="EJ561" s="663" t="b">
        <f t="shared" si="515"/>
        <v>1</v>
      </c>
      <c r="EK561" s="666" t="b">
        <f t="shared" si="516"/>
        <v>1</v>
      </c>
      <c r="EL561" s="663" t="b">
        <f t="shared" si="517"/>
        <v>1</v>
      </c>
      <c r="EM561" s="663" t="b">
        <f t="shared" si="500"/>
        <v>1</v>
      </c>
      <c r="EN561" s="666" t="b">
        <f t="shared" si="518"/>
        <v>1</v>
      </c>
      <c r="EO561" s="403"/>
    </row>
    <row r="562" spans="1:145">
      <c r="A562" s="528" t="s">
        <v>430</v>
      </c>
      <c r="B562" s="534" t="s">
        <v>298</v>
      </c>
      <c r="C562" s="528">
        <v>222567</v>
      </c>
      <c r="D562" s="528">
        <v>9</v>
      </c>
      <c r="E562" s="414"/>
      <c r="F562" s="416"/>
      <c r="G562" s="416"/>
      <c r="H562" s="416"/>
      <c r="I562" s="417"/>
      <c r="J562" s="417"/>
      <c r="K562" s="561"/>
      <c r="L562" s="414"/>
      <c r="M562" s="416"/>
      <c r="N562" s="416"/>
      <c r="O562" s="448"/>
      <c r="P562" s="448"/>
      <c r="Q562" s="416"/>
      <c r="R562" s="416"/>
      <c r="S562" s="416"/>
      <c r="T562" s="416"/>
      <c r="U562" s="416"/>
      <c r="V562" s="417"/>
      <c r="W562" s="561"/>
      <c r="X562" s="414"/>
      <c r="Y562" s="416"/>
      <c r="Z562" s="416"/>
      <c r="AA562" s="448"/>
      <c r="AB562" s="448"/>
      <c r="AC562" s="416"/>
      <c r="AD562" s="416"/>
      <c r="AE562" s="416"/>
      <c r="AF562" s="416"/>
      <c r="AG562" s="416"/>
      <c r="AH562" s="417"/>
      <c r="AI562" s="561"/>
      <c r="AJ562" s="420" t="str">
        <f t="shared" si="469"/>
        <v xml:space="preserve"> </v>
      </c>
      <c r="AK562" s="421" t="str">
        <f t="shared" si="470"/>
        <v xml:space="preserve"> </v>
      </c>
      <c r="AL562" s="421" t="str">
        <f t="shared" si="471"/>
        <v xml:space="preserve"> </v>
      </c>
      <c r="AM562" s="421" t="str">
        <f t="shared" si="472"/>
        <v xml:space="preserve"> </v>
      </c>
      <c r="AN562" s="421" t="str">
        <f t="shared" si="473"/>
        <v xml:space="preserve"> </v>
      </c>
      <c r="AO562" s="421" t="str">
        <f t="shared" si="474"/>
        <v xml:space="preserve"> </v>
      </c>
      <c r="AP562" s="421" t="str">
        <f t="shared" si="475"/>
        <v xml:space="preserve"> </v>
      </c>
      <c r="AQ562" s="421" t="str">
        <f t="shared" si="476"/>
        <v xml:space="preserve"> </v>
      </c>
      <c r="AR562" s="421" t="str">
        <f t="shared" si="477"/>
        <v xml:space="preserve"> </v>
      </c>
      <c r="AS562" s="421" t="str">
        <f t="shared" si="478"/>
        <v xml:space="preserve"> </v>
      </c>
      <c r="AT562" s="421" t="str">
        <f t="shared" si="479"/>
        <v xml:space="preserve"> </v>
      </c>
      <c r="AU562" s="422" t="str">
        <f t="shared" si="480"/>
        <v xml:space="preserve"> </v>
      </c>
      <c r="AV562" s="423"/>
      <c r="AW562" s="417"/>
      <c r="AX562" s="561"/>
      <c r="AY562" s="414"/>
      <c r="AZ562" s="417"/>
      <c r="BA562" s="561"/>
      <c r="BB562" s="420" t="str">
        <f t="shared" si="481"/>
        <v xml:space="preserve"> </v>
      </c>
      <c r="BC562" s="421" t="str">
        <f t="shared" si="482"/>
        <v xml:space="preserve"> </v>
      </c>
      <c r="BD562" s="422" t="str">
        <f t="shared" si="483"/>
        <v xml:space="preserve"> </v>
      </c>
      <c r="BE562" s="176"/>
      <c r="BF562" s="417"/>
      <c r="BG562" s="561"/>
      <c r="BH562" s="178"/>
      <c r="BI562" s="417"/>
      <c r="BJ562" s="561"/>
      <c r="BK562" s="178"/>
      <c r="BL562" s="417"/>
      <c r="BM562" s="561"/>
      <c r="BN562" s="426" t="str">
        <f t="shared" si="493"/>
        <v/>
      </c>
      <c r="BO562" s="427" t="str">
        <f t="shared" si="494"/>
        <v/>
      </c>
      <c r="BP562" s="428" t="str">
        <f t="shared" si="495"/>
        <v/>
      </c>
      <c r="BQ562" s="178"/>
      <c r="BR562" s="417"/>
      <c r="BS562" s="561"/>
      <c r="BT562" s="208">
        <v>728</v>
      </c>
      <c r="BU562" s="209">
        <v>680</v>
      </c>
      <c r="BV562" s="209">
        <v>676</v>
      </c>
      <c r="BW562" s="417">
        <v>637</v>
      </c>
      <c r="BX562" s="417">
        <v>666</v>
      </c>
      <c r="BY562" s="561">
        <v>675</v>
      </c>
      <c r="BZ562" s="436">
        <v>438</v>
      </c>
      <c r="CA562" s="633">
        <v>210</v>
      </c>
      <c r="CB562" s="436">
        <v>450</v>
      </c>
      <c r="CC562" s="436">
        <v>402</v>
      </c>
      <c r="CD562" s="436">
        <v>411</v>
      </c>
      <c r="CE562" s="436">
        <v>369</v>
      </c>
      <c r="CF562" s="417">
        <v>379</v>
      </c>
      <c r="CG562" s="561">
        <v>371</v>
      </c>
      <c r="CH562" s="437"/>
      <c r="CI562" s="436"/>
      <c r="CJ562" s="209"/>
      <c r="CK562" s="436"/>
      <c r="CL562" s="209">
        <v>2</v>
      </c>
      <c r="CM562" s="209">
        <v>4</v>
      </c>
      <c r="CN562" s="417"/>
      <c r="CO562" s="561"/>
      <c r="CP562" s="421">
        <f t="shared" si="501"/>
        <v>438</v>
      </c>
      <c r="CQ562" s="421">
        <f t="shared" si="502"/>
        <v>210</v>
      </c>
      <c r="CR562" s="421">
        <f t="shared" si="484"/>
        <v>450</v>
      </c>
      <c r="CS562" s="421">
        <f t="shared" si="485"/>
        <v>402</v>
      </c>
      <c r="CT562" s="421">
        <f t="shared" si="486"/>
        <v>409</v>
      </c>
      <c r="CU562" s="421">
        <f t="shared" si="487"/>
        <v>365</v>
      </c>
      <c r="CV562" s="421">
        <f t="shared" si="488"/>
        <v>379</v>
      </c>
      <c r="CW562" s="429">
        <f t="shared" si="489"/>
        <v>371</v>
      </c>
      <c r="CX562" s="449">
        <v>202</v>
      </c>
      <c r="CY562" s="417">
        <v>208</v>
      </c>
      <c r="CZ562" s="561">
        <v>197</v>
      </c>
      <c r="DA562" s="432">
        <v>39</v>
      </c>
      <c r="DB562" s="417">
        <v>40</v>
      </c>
      <c r="DC562" s="561">
        <v>43</v>
      </c>
      <c r="DD562" s="430">
        <f t="shared" si="490"/>
        <v>124</v>
      </c>
      <c r="DE562" s="431">
        <f t="shared" si="491"/>
        <v>131</v>
      </c>
      <c r="DF562" s="428">
        <f t="shared" si="492"/>
        <v>131</v>
      </c>
      <c r="DG562" s="450">
        <v>49</v>
      </c>
      <c r="DH562" s="417">
        <v>54</v>
      </c>
      <c r="DI562" s="561">
        <v>41</v>
      </c>
      <c r="DJ562" s="432">
        <v>53</v>
      </c>
      <c r="DK562" s="417">
        <v>63</v>
      </c>
      <c r="DL562" s="561">
        <v>61</v>
      </c>
      <c r="DM562" s="432">
        <v>116</v>
      </c>
      <c r="DN562" s="417">
        <v>111</v>
      </c>
      <c r="DO562" s="561">
        <v>92</v>
      </c>
      <c r="DP562" s="430">
        <f t="shared" si="496"/>
        <v>184</v>
      </c>
      <c r="DQ562" s="431">
        <f t="shared" si="497"/>
        <v>181</v>
      </c>
      <c r="DR562" s="428">
        <f t="shared" si="498"/>
        <v>171</v>
      </c>
      <c r="DS562" s="432">
        <v>89</v>
      </c>
      <c r="DT562" s="417">
        <v>35</v>
      </c>
      <c r="DU562" s="565">
        <v>115</v>
      </c>
      <c r="DV562" s="403"/>
      <c r="DW562" s="669" t="b">
        <f t="shared" si="503"/>
        <v>0</v>
      </c>
      <c r="DX562" s="663" t="b">
        <f t="shared" si="504"/>
        <v>0</v>
      </c>
      <c r="DY562" s="666" t="b">
        <f t="shared" si="505"/>
        <v>1</v>
      </c>
      <c r="DZ562" s="663" t="b">
        <f t="shared" si="506"/>
        <v>0</v>
      </c>
      <c r="EA562" s="663" t="b">
        <f t="shared" si="507"/>
        <v>0</v>
      </c>
      <c r="EB562" s="666" t="b">
        <f t="shared" si="508"/>
        <v>1</v>
      </c>
      <c r="EC562" s="663" t="b">
        <f t="shared" si="509"/>
        <v>0</v>
      </c>
      <c r="ED562" s="663" t="b">
        <f t="shared" si="499"/>
        <v>0</v>
      </c>
      <c r="EE562" s="666" t="b">
        <f t="shared" si="510"/>
        <v>1</v>
      </c>
      <c r="EF562" s="665" t="b">
        <f t="shared" si="511"/>
        <v>1</v>
      </c>
      <c r="EG562" s="663" t="b">
        <f t="shared" si="512"/>
        <v>1</v>
      </c>
      <c r="EH562" s="666" t="b">
        <f t="shared" si="513"/>
        <v>1</v>
      </c>
      <c r="EI562" s="663" t="b">
        <f t="shared" si="514"/>
        <v>1</v>
      </c>
      <c r="EJ562" s="663" t="b">
        <f t="shared" si="515"/>
        <v>1</v>
      </c>
      <c r="EK562" s="666" t="b">
        <f t="shared" si="516"/>
        <v>1</v>
      </c>
      <c r="EL562" s="663" t="b">
        <f t="shared" si="517"/>
        <v>1</v>
      </c>
      <c r="EM562" s="663" t="b">
        <f t="shared" si="500"/>
        <v>1</v>
      </c>
      <c r="EN562" s="666" t="b">
        <f t="shared" si="518"/>
        <v>1</v>
      </c>
      <c r="EO562" s="403"/>
    </row>
    <row r="563" spans="1:145">
      <c r="A563" s="528" t="s">
        <v>430</v>
      </c>
      <c r="B563" s="534" t="s">
        <v>299</v>
      </c>
      <c r="C563" s="528">
        <v>222822</v>
      </c>
      <c r="D563" s="528">
        <v>9</v>
      </c>
      <c r="E563" s="414"/>
      <c r="F563" s="416"/>
      <c r="G563" s="416"/>
      <c r="H563" s="416"/>
      <c r="I563" s="417"/>
      <c r="J563" s="417"/>
      <c r="K563" s="561"/>
      <c r="L563" s="414"/>
      <c r="M563" s="416"/>
      <c r="N563" s="416"/>
      <c r="O563" s="448"/>
      <c r="P563" s="448"/>
      <c r="Q563" s="416"/>
      <c r="R563" s="416"/>
      <c r="S563" s="416"/>
      <c r="T563" s="416"/>
      <c r="U563" s="416"/>
      <c r="V563" s="417"/>
      <c r="W563" s="561"/>
      <c r="X563" s="414"/>
      <c r="Y563" s="416"/>
      <c r="Z563" s="416"/>
      <c r="AA563" s="448"/>
      <c r="AB563" s="448"/>
      <c r="AC563" s="416"/>
      <c r="AD563" s="416"/>
      <c r="AE563" s="416"/>
      <c r="AF563" s="416"/>
      <c r="AG563" s="416"/>
      <c r="AH563" s="417"/>
      <c r="AI563" s="561"/>
      <c r="AJ563" s="420" t="str">
        <f t="shared" si="469"/>
        <v xml:space="preserve"> </v>
      </c>
      <c r="AK563" s="421" t="str">
        <f t="shared" si="470"/>
        <v xml:space="preserve"> </v>
      </c>
      <c r="AL563" s="421" t="str">
        <f t="shared" si="471"/>
        <v xml:space="preserve"> </v>
      </c>
      <c r="AM563" s="421" t="str">
        <f t="shared" si="472"/>
        <v xml:space="preserve"> </v>
      </c>
      <c r="AN563" s="421" t="str">
        <f t="shared" si="473"/>
        <v xml:space="preserve"> </v>
      </c>
      <c r="AO563" s="421" t="str">
        <f t="shared" si="474"/>
        <v xml:space="preserve"> </v>
      </c>
      <c r="AP563" s="421" t="str">
        <f t="shared" si="475"/>
        <v xml:space="preserve"> </v>
      </c>
      <c r="AQ563" s="421" t="str">
        <f t="shared" si="476"/>
        <v xml:space="preserve"> </v>
      </c>
      <c r="AR563" s="421" t="str">
        <f t="shared" si="477"/>
        <v xml:space="preserve"> </v>
      </c>
      <c r="AS563" s="421" t="str">
        <f t="shared" si="478"/>
        <v xml:space="preserve"> </v>
      </c>
      <c r="AT563" s="421" t="str">
        <f t="shared" si="479"/>
        <v xml:space="preserve"> </v>
      </c>
      <c r="AU563" s="422" t="str">
        <f t="shared" si="480"/>
        <v xml:space="preserve"> </v>
      </c>
      <c r="AV563" s="423"/>
      <c r="AW563" s="417"/>
      <c r="AX563" s="561"/>
      <c r="AY563" s="414"/>
      <c r="AZ563" s="417"/>
      <c r="BA563" s="561"/>
      <c r="BB563" s="420" t="str">
        <f t="shared" si="481"/>
        <v xml:space="preserve"> </v>
      </c>
      <c r="BC563" s="421" t="str">
        <f t="shared" si="482"/>
        <v xml:space="preserve"> </v>
      </c>
      <c r="BD563" s="422" t="str">
        <f t="shared" si="483"/>
        <v xml:space="preserve"> </v>
      </c>
      <c r="BE563" s="176"/>
      <c r="BF563" s="417"/>
      <c r="BG563" s="561"/>
      <c r="BH563" s="178"/>
      <c r="BI563" s="417"/>
      <c r="BJ563" s="561"/>
      <c r="BK563" s="178"/>
      <c r="BL563" s="417"/>
      <c r="BM563" s="561"/>
      <c r="BN563" s="426" t="str">
        <f t="shared" si="493"/>
        <v/>
      </c>
      <c r="BO563" s="427" t="str">
        <f t="shared" si="494"/>
        <v/>
      </c>
      <c r="BP563" s="428" t="str">
        <f t="shared" si="495"/>
        <v/>
      </c>
      <c r="BQ563" s="178"/>
      <c r="BR563" s="417"/>
      <c r="BS563" s="561"/>
      <c r="BT563" s="208">
        <v>996</v>
      </c>
      <c r="BU563" s="209">
        <v>947</v>
      </c>
      <c r="BV563" s="209">
        <v>881</v>
      </c>
      <c r="BW563" s="417">
        <v>635</v>
      </c>
      <c r="BX563" s="417">
        <v>1234</v>
      </c>
      <c r="BY563" s="561">
        <v>1097</v>
      </c>
      <c r="BZ563" s="436">
        <v>641</v>
      </c>
      <c r="CA563" s="436">
        <v>622</v>
      </c>
      <c r="CB563" s="436">
        <v>565</v>
      </c>
      <c r="CC563" s="436">
        <v>717</v>
      </c>
      <c r="CD563" s="436">
        <v>579</v>
      </c>
      <c r="CE563" s="436">
        <v>264</v>
      </c>
      <c r="CF563" s="417">
        <v>571</v>
      </c>
      <c r="CG563" s="561">
        <v>519</v>
      </c>
      <c r="CH563" s="437"/>
      <c r="CI563" s="436"/>
      <c r="CJ563" s="209"/>
      <c r="CK563" s="436"/>
      <c r="CL563" s="209">
        <v>3</v>
      </c>
      <c r="CM563" s="209">
        <v>2</v>
      </c>
      <c r="CN563" s="417"/>
      <c r="CO563" s="561"/>
      <c r="CP563" s="421">
        <f t="shared" si="501"/>
        <v>641</v>
      </c>
      <c r="CQ563" s="421">
        <f t="shared" si="502"/>
        <v>622</v>
      </c>
      <c r="CR563" s="421">
        <f t="shared" si="484"/>
        <v>565</v>
      </c>
      <c r="CS563" s="421">
        <f t="shared" si="485"/>
        <v>717</v>
      </c>
      <c r="CT563" s="421">
        <f t="shared" si="486"/>
        <v>576</v>
      </c>
      <c r="CU563" s="421">
        <f t="shared" si="487"/>
        <v>262</v>
      </c>
      <c r="CV563" s="421">
        <f t="shared" si="488"/>
        <v>571</v>
      </c>
      <c r="CW563" s="429">
        <f t="shared" si="489"/>
        <v>519</v>
      </c>
      <c r="CX563" s="449">
        <v>121</v>
      </c>
      <c r="CY563" s="417">
        <v>252</v>
      </c>
      <c r="CZ563" s="561">
        <v>239</v>
      </c>
      <c r="DA563" s="432">
        <v>35</v>
      </c>
      <c r="DB563" s="417">
        <v>43</v>
      </c>
      <c r="DC563" s="561">
        <v>34</v>
      </c>
      <c r="DD563" s="430">
        <f t="shared" si="490"/>
        <v>106</v>
      </c>
      <c r="DE563" s="431">
        <f t="shared" si="491"/>
        <v>276</v>
      </c>
      <c r="DF563" s="428">
        <f t="shared" si="492"/>
        <v>246</v>
      </c>
      <c r="DG563" s="450">
        <v>74</v>
      </c>
      <c r="DH563" s="417">
        <v>71</v>
      </c>
      <c r="DI563" s="565">
        <v>25</v>
      </c>
      <c r="DJ563" s="432">
        <v>101</v>
      </c>
      <c r="DK563" s="417">
        <v>76</v>
      </c>
      <c r="DL563" s="565">
        <v>26</v>
      </c>
      <c r="DM563" s="432">
        <v>93</v>
      </c>
      <c r="DN563" s="417">
        <v>88</v>
      </c>
      <c r="DO563" s="561">
        <v>75</v>
      </c>
      <c r="DP563" s="430">
        <f t="shared" si="496"/>
        <v>449</v>
      </c>
      <c r="DQ563" s="431">
        <f t="shared" si="497"/>
        <v>341</v>
      </c>
      <c r="DR563" s="428">
        <f t="shared" si="498"/>
        <v>136</v>
      </c>
      <c r="DS563" s="432">
        <v>103</v>
      </c>
      <c r="DT563" s="417">
        <v>119</v>
      </c>
      <c r="DU563" s="561">
        <v>108</v>
      </c>
      <c r="DV563" s="403"/>
      <c r="DW563" s="669" t="b">
        <f t="shared" si="503"/>
        <v>0</v>
      </c>
      <c r="DX563" s="663" t="b">
        <f t="shared" si="504"/>
        <v>0</v>
      </c>
      <c r="DY563" s="666" t="b">
        <f t="shared" si="505"/>
        <v>1</v>
      </c>
      <c r="DZ563" s="663" t="b">
        <f t="shared" si="506"/>
        <v>0</v>
      </c>
      <c r="EA563" s="663" t="b">
        <f t="shared" si="507"/>
        <v>0</v>
      </c>
      <c r="EB563" s="666" t="b">
        <f t="shared" si="508"/>
        <v>1</v>
      </c>
      <c r="EC563" s="663" t="b">
        <f t="shared" si="509"/>
        <v>0</v>
      </c>
      <c r="ED563" s="663" t="b">
        <f t="shared" si="499"/>
        <v>0</v>
      </c>
      <c r="EE563" s="666" t="b">
        <f t="shared" si="510"/>
        <v>1</v>
      </c>
      <c r="EF563" s="665" t="b">
        <f t="shared" si="511"/>
        <v>1</v>
      </c>
      <c r="EG563" s="663" t="b">
        <f t="shared" si="512"/>
        <v>1</v>
      </c>
      <c r="EH563" s="666" t="b">
        <f t="shared" si="513"/>
        <v>1</v>
      </c>
      <c r="EI563" s="663" t="b">
        <f t="shared" si="514"/>
        <v>1</v>
      </c>
      <c r="EJ563" s="663" t="b">
        <f t="shared" si="515"/>
        <v>1</v>
      </c>
      <c r="EK563" s="666" t="b">
        <f t="shared" si="516"/>
        <v>1</v>
      </c>
      <c r="EL563" s="663" t="b">
        <f t="shared" si="517"/>
        <v>1</v>
      </c>
      <c r="EM563" s="663" t="b">
        <f t="shared" si="500"/>
        <v>1</v>
      </c>
      <c r="EN563" s="666" t="b">
        <f t="shared" si="518"/>
        <v>1</v>
      </c>
      <c r="EO563" s="403"/>
    </row>
    <row r="564" spans="1:145">
      <c r="A564" s="528" t="s">
        <v>430</v>
      </c>
      <c r="B564" s="566" t="s">
        <v>300</v>
      </c>
      <c r="C564" s="536">
        <v>223506</v>
      </c>
      <c r="D564" s="467">
        <v>7</v>
      </c>
      <c r="E564" s="414"/>
      <c r="F564" s="416"/>
      <c r="G564" s="416"/>
      <c r="H564" s="416"/>
      <c r="I564" s="417"/>
      <c r="J564" s="417"/>
      <c r="K564" s="561"/>
      <c r="L564" s="414"/>
      <c r="M564" s="416"/>
      <c r="N564" s="416"/>
      <c r="O564" s="448"/>
      <c r="P564" s="448"/>
      <c r="Q564" s="416"/>
      <c r="R564" s="416"/>
      <c r="S564" s="416"/>
      <c r="T564" s="416"/>
      <c r="U564" s="416"/>
      <c r="V564" s="417"/>
      <c r="W564" s="561"/>
      <c r="X564" s="414"/>
      <c r="Y564" s="416"/>
      <c r="Z564" s="416"/>
      <c r="AA564" s="448"/>
      <c r="AB564" s="448"/>
      <c r="AC564" s="416"/>
      <c r="AD564" s="416"/>
      <c r="AE564" s="416"/>
      <c r="AF564" s="416"/>
      <c r="AG564" s="416"/>
      <c r="AH564" s="417"/>
      <c r="AI564" s="561"/>
      <c r="AJ564" s="420" t="str">
        <f t="shared" si="469"/>
        <v xml:space="preserve"> </v>
      </c>
      <c r="AK564" s="421" t="str">
        <f t="shared" si="470"/>
        <v xml:space="preserve"> </v>
      </c>
      <c r="AL564" s="421" t="str">
        <f t="shared" si="471"/>
        <v xml:space="preserve"> </v>
      </c>
      <c r="AM564" s="421" t="str">
        <f t="shared" si="472"/>
        <v xml:space="preserve"> </v>
      </c>
      <c r="AN564" s="421" t="str">
        <f t="shared" si="473"/>
        <v xml:space="preserve"> </v>
      </c>
      <c r="AO564" s="421" t="str">
        <f t="shared" si="474"/>
        <v xml:space="preserve"> </v>
      </c>
      <c r="AP564" s="421" t="str">
        <f t="shared" si="475"/>
        <v xml:space="preserve"> </v>
      </c>
      <c r="AQ564" s="421" t="str">
        <f t="shared" si="476"/>
        <v xml:space="preserve"> </v>
      </c>
      <c r="AR564" s="421" t="str">
        <f t="shared" si="477"/>
        <v xml:space="preserve"> </v>
      </c>
      <c r="AS564" s="421" t="str">
        <f t="shared" si="478"/>
        <v xml:space="preserve"> </v>
      </c>
      <c r="AT564" s="421" t="str">
        <f t="shared" si="479"/>
        <v xml:space="preserve"> </v>
      </c>
      <c r="AU564" s="422" t="str">
        <f t="shared" si="480"/>
        <v xml:space="preserve"> </v>
      </c>
      <c r="AV564" s="423"/>
      <c r="AW564" s="417"/>
      <c r="AX564" s="561"/>
      <c r="AY564" s="414"/>
      <c r="AZ564" s="417"/>
      <c r="BA564" s="561"/>
      <c r="BB564" s="420" t="str">
        <f t="shared" si="481"/>
        <v xml:space="preserve"> </v>
      </c>
      <c r="BC564" s="421" t="str">
        <f t="shared" si="482"/>
        <v xml:space="preserve"> </v>
      </c>
      <c r="BD564" s="422" t="str">
        <f t="shared" si="483"/>
        <v xml:space="preserve"> </v>
      </c>
      <c r="BE564" s="176"/>
      <c r="BF564" s="417"/>
      <c r="BG564" s="561"/>
      <c r="BH564" s="178"/>
      <c r="BI564" s="417"/>
      <c r="BJ564" s="561"/>
      <c r="BK564" s="178"/>
      <c r="BL564" s="417"/>
      <c r="BM564" s="561"/>
      <c r="BN564" s="426" t="str">
        <f t="shared" si="493"/>
        <v/>
      </c>
      <c r="BO564" s="427" t="str">
        <f t="shared" si="494"/>
        <v/>
      </c>
      <c r="BP564" s="428" t="str">
        <f t="shared" si="495"/>
        <v/>
      </c>
      <c r="BQ564" s="178"/>
      <c r="BR564" s="417"/>
      <c r="BS564" s="561"/>
      <c r="BT564" s="208">
        <v>778</v>
      </c>
      <c r="BU564" s="209">
        <v>157</v>
      </c>
      <c r="BV564" s="209">
        <v>376</v>
      </c>
      <c r="BW564" s="417">
        <v>793</v>
      </c>
      <c r="BX564" s="417">
        <v>659</v>
      </c>
      <c r="BY564" s="561">
        <v>742</v>
      </c>
      <c r="BZ564" s="436">
        <v>390</v>
      </c>
      <c r="CA564" s="436">
        <v>419</v>
      </c>
      <c r="CB564" s="569">
        <v>389</v>
      </c>
      <c r="CC564" s="569">
        <v>48</v>
      </c>
      <c r="CD564" s="569">
        <v>119</v>
      </c>
      <c r="CE564" s="436">
        <v>366</v>
      </c>
      <c r="CF564" s="417">
        <v>366</v>
      </c>
      <c r="CG564" s="561">
        <v>349</v>
      </c>
      <c r="CH564" s="437"/>
      <c r="CI564" s="436"/>
      <c r="CJ564" s="209"/>
      <c r="CK564" s="436"/>
      <c r="CL564" s="209">
        <v>1</v>
      </c>
      <c r="CM564" s="209">
        <v>2</v>
      </c>
      <c r="CN564" s="417"/>
      <c r="CO564" s="561"/>
      <c r="CP564" s="421">
        <f t="shared" si="501"/>
        <v>390</v>
      </c>
      <c r="CQ564" s="421">
        <f t="shared" si="502"/>
        <v>419</v>
      </c>
      <c r="CR564" s="421">
        <f t="shared" si="484"/>
        <v>389</v>
      </c>
      <c r="CS564" s="421">
        <f t="shared" si="485"/>
        <v>48</v>
      </c>
      <c r="CT564" s="421">
        <f t="shared" si="486"/>
        <v>118</v>
      </c>
      <c r="CU564" s="421">
        <f t="shared" si="487"/>
        <v>364</v>
      </c>
      <c r="CV564" s="421">
        <f t="shared" si="488"/>
        <v>366</v>
      </c>
      <c r="CW564" s="429">
        <f t="shared" si="489"/>
        <v>349</v>
      </c>
      <c r="CX564" s="449">
        <v>206</v>
      </c>
      <c r="CY564" s="417">
        <v>198</v>
      </c>
      <c r="CZ564" s="561">
        <v>205</v>
      </c>
      <c r="DA564" s="432">
        <v>55</v>
      </c>
      <c r="DB564" s="417">
        <v>68</v>
      </c>
      <c r="DC564" s="561">
        <v>48</v>
      </c>
      <c r="DD564" s="430">
        <f t="shared" si="490"/>
        <v>103</v>
      </c>
      <c r="DE564" s="431">
        <f t="shared" si="491"/>
        <v>100</v>
      </c>
      <c r="DF564" s="428">
        <f t="shared" si="492"/>
        <v>96</v>
      </c>
      <c r="DG564" s="450">
        <v>6</v>
      </c>
      <c r="DH564" s="417">
        <v>15</v>
      </c>
      <c r="DI564" s="565">
        <v>48</v>
      </c>
      <c r="DJ564" s="432">
        <v>9</v>
      </c>
      <c r="DK564" s="417">
        <v>23</v>
      </c>
      <c r="DL564" s="561">
        <v>57</v>
      </c>
      <c r="DM564" s="432">
        <v>13</v>
      </c>
      <c r="DN564" s="417">
        <v>33</v>
      </c>
      <c r="DO564" s="565">
        <v>111</v>
      </c>
      <c r="DP564" s="430">
        <f t="shared" si="496"/>
        <v>20</v>
      </c>
      <c r="DQ564" s="431">
        <f t="shared" si="497"/>
        <v>47</v>
      </c>
      <c r="DR564" s="428">
        <f t="shared" si="498"/>
        <v>148</v>
      </c>
      <c r="DS564" s="432">
        <v>64</v>
      </c>
      <c r="DT564" s="417">
        <v>60</v>
      </c>
      <c r="DU564" s="561">
        <v>72</v>
      </c>
      <c r="DV564" s="403"/>
      <c r="DW564" s="669" t="b">
        <f t="shared" si="503"/>
        <v>0</v>
      </c>
      <c r="DX564" s="663" t="b">
        <f t="shared" si="504"/>
        <v>0</v>
      </c>
      <c r="DY564" s="666" t="b">
        <f t="shared" si="505"/>
        <v>1</v>
      </c>
      <c r="DZ564" s="663" t="b">
        <f t="shared" si="506"/>
        <v>0</v>
      </c>
      <c r="EA564" s="663" t="b">
        <f t="shared" si="507"/>
        <v>0</v>
      </c>
      <c r="EB564" s="666" t="b">
        <f t="shared" si="508"/>
        <v>1</v>
      </c>
      <c r="EC564" s="663" t="b">
        <f t="shared" si="509"/>
        <v>0</v>
      </c>
      <c r="ED564" s="663" t="b">
        <f t="shared" si="499"/>
        <v>0</v>
      </c>
      <c r="EE564" s="666" t="b">
        <f t="shared" si="510"/>
        <v>1</v>
      </c>
      <c r="EF564" s="665" t="b">
        <f t="shared" si="511"/>
        <v>1</v>
      </c>
      <c r="EG564" s="663" t="b">
        <f t="shared" si="512"/>
        <v>1</v>
      </c>
      <c r="EH564" s="666" t="b">
        <f t="shared" si="513"/>
        <v>1</v>
      </c>
      <c r="EI564" s="663" t="b">
        <f t="shared" si="514"/>
        <v>1</v>
      </c>
      <c r="EJ564" s="663" t="b">
        <f t="shared" si="515"/>
        <v>1</v>
      </c>
      <c r="EK564" s="666" t="b">
        <f t="shared" si="516"/>
        <v>1</v>
      </c>
      <c r="EL564" s="663" t="b">
        <f t="shared" si="517"/>
        <v>1</v>
      </c>
      <c r="EM564" s="663" t="b">
        <f t="shared" si="500"/>
        <v>1</v>
      </c>
      <c r="EN564" s="666" t="b">
        <f t="shared" si="518"/>
        <v>1</v>
      </c>
      <c r="EO564" s="403"/>
    </row>
    <row r="565" spans="1:145">
      <c r="A565" s="528" t="s">
        <v>430</v>
      </c>
      <c r="B565" s="534" t="s">
        <v>301</v>
      </c>
      <c r="C565" s="528">
        <v>223773</v>
      </c>
      <c r="D565" s="528">
        <v>9</v>
      </c>
      <c r="E565" s="414"/>
      <c r="F565" s="416"/>
      <c r="G565" s="416"/>
      <c r="H565" s="416"/>
      <c r="I565" s="417"/>
      <c r="J565" s="417"/>
      <c r="K565" s="561"/>
      <c r="L565" s="414"/>
      <c r="M565" s="416"/>
      <c r="N565" s="416"/>
      <c r="O565" s="448"/>
      <c r="P565" s="448"/>
      <c r="Q565" s="416"/>
      <c r="R565" s="416"/>
      <c r="S565" s="416"/>
      <c r="T565" s="416"/>
      <c r="U565" s="416"/>
      <c r="V565" s="417"/>
      <c r="W565" s="561"/>
      <c r="X565" s="414"/>
      <c r="Y565" s="416"/>
      <c r="Z565" s="416"/>
      <c r="AA565" s="448"/>
      <c r="AB565" s="448"/>
      <c r="AC565" s="416"/>
      <c r="AD565" s="416"/>
      <c r="AE565" s="416"/>
      <c r="AF565" s="416"/>
      <c r="AG565" s="416"/>
      <c r="AH565" s="417"/>
      <c r="AI565" s="561"/>
      <c r="AJ565" s="420" t="str">
        <f t="shared" ref="AJ565:AJ662" si="519">IF(L565&gt;0,L565-X565," " )</f>
        <v xml:space="preserve"> </v>
      </c>
      <c r="AK565" s="421" t="str">
        <f t="shared" ref="AK565:AK662" si="520">IF(M565&gt;0,M565-Y565," " )</f>
        <v xml:space="preserve"> </v>
      </c>
      <c r="AL565" s="421" t="str">
        <f t="shared" ref="AL565:AL662" si="521">IF(N565&gt;0,N565-Z565," " )</f>
        <v xml:space="preserve"> </v>
      </c>
      <c r="AM565" s="421" t="str">
        <f t="shared" ref="AM565:AM662" si="522">IF(O565&gt;0,O565-AA565," " )</f>
        <v xml:space="preserve"> </v>
      </c>
      <c r="AN565" s="421" t="str">
        <f t="shared" ref="AN565:AN662" si="523">IF(P565&gt;0,P565-AB565," " )</f>
        <v xml:space="preserve"> </v>
      </c>
      <c r="AO565" s="421" t="str">
        <f t="shared" ref="AO565:AO662" si="524">IF(Q565&gt;0,Q565-AC565," " )</f>
        <v xml:space="preserve"> </v>
      </c>
      <c r="AP565" s="421" t="str">
        <f t="shared" ref="AP565:AP662" si="525">IF(R565&gt;0,R565-AD565," " )</f>
        <v xml:space="preserve"> </v>
      </c>
      <c r="AQ565" s="421" t="str">
        <f t="shared" ref="AQ565:AQ662" si="526">IF(S565&gt;0,S565-AE565," " )</f>
        <v xml:space="preserve"> </v>
      </c>
      <c r="AR565" s="421" t="str">
        <f t="shared" ref="AR565:AR662" si="527">IF(T565&gt;0,T565-AF565," " )</f>
        <v xml:space="preserve"> </v>
      </c>
      <c r="AS565" s="421" t="str">
        <f t="shared" ref="AS565:AS662" si="528">IF(U565&gt;0,U565-AG565," " )</f>
        <v xml:space="preserve"> </v>
      </c>
      <c r="AT565" s="421" t="str">
        <f t="shared" ref="AT565:AT662" si="529">IF(V565&gt;0,V565-AH565," " )</f>
        <v xml:space="preserve"> </v>
      </c>
      <c r="AU565" s="422" t="str">
        <f t="shared" ref="AU565:AU662" si="530">IF(W565&gt;0,W565-AI565," " )</f>
        <v xml:space="preserve"> </v>
      </c>
      <c r="AV565" s="423"/>
      <c r="AW565" s="417"/>
      <c r="AX565" s="561"/>
      <c r="AY565" s="414"/>
      <c r="AZ565" s="417"/>
      <c r="BA565" s="561"/>
      <c r="BB565" s="420" t="str">
        <f t="shared" ref="BB565:BB662" si="531">IF(AS565=" "," ",(AS565-AV565-AY565))</f>
        <v xml:space="preserve"> </v>
      </c>
      <c r="BC565" s="421" t="str">
        <f t="shared" ref="BC565:BC662" si="532">IF(AT565=" "," ",(AT565-AW565-AZ565))</f>
        <v xml:space="preserve"> </v>
      </c>
      <c r="BD565" s="422" t="str">
        <f t="shared" ref="BD565:BD662" si="533">IF(AU565=" "," ",(AU565-AX565-BA565))</f>
        <v xml:space="preserve"> </v>
      </c>
      <c r="BE565" s="176"/>
      <c r="BF565" s="417"/>
      <c r="BG565" s="561"/>
      <c r="BH565" s="178"/>
      <c r="BI565" s="417"/>
      <c r="BJ565" s="561"/>
      <c r="BK565" s="178"/>
      <c r="BL565" s="417"/>
      <c r="BM565" s="561"/>
      <c r="BN565" s="426" t="str">
        <f t="shared" si="493"/>
        <v/>
      </c>
      <c r="BO565" s="427" t="str">
        <f t="shared" si="494"/>
        <v/>
      </c>
      <c r="BP565" s="428" t="str">
        <f t="shared" si="495"/>
        <v/>
      </c>
      <c r="BQ565" s="178"/>
      <c r="BR565" s="417"/>
      <c r="BS565" s="561"/>
      <c r="BT565" s="208">
        <v>1058</v>
      </c>
      <c r="BU565" s="209">
        <v>931</v>
      </c>
      <c r="BV565" s="209">
        <v>1007</v>
      </c>
      <c r="BW565" s="417">
        <v>705</v>
      </c>
      <c r="BX565" s="417">
        <v>830</v>
      </c>
      <c r="BY565" s="561">
        <v>1092</v>
      </c>
      <c r="BZ565" s="436">
        <v>380</v>
      </c>
      <c r="CA565" s="436">
        <v>422</v>
      </c>
      <c r="CB565" s="436">
        <v>385</v>
      </c>
      <c r="CC565" s="436">
        <v>312</v>
      </c>
      <c r="CD565" s="436">
        <v>409</v>
      </c>
      <c r="CE565" s="436">
        <v>304</v>
      </c>
      <c r="CF565" s="417">
        <v>342</v>
      </c>
      <c r="CG565" s="561">
        <v>352</v>
      </c>
      <c r="CH565" s="437"/>
      <c r="CI565" s="436"/>
      <c r="CJ565" s="209"/>
      <c r="CK565" s="436"/>
      <c r="CL565" s="209">
        <v>3</v>
      </c>
      <c r="CM565" s="209">
        <v>0</v>
      </c>
      <c r="CN565" s="417"/>
      <c r="CO565" s="561"/>
      <c r="CP565" s="421">
        <f t="shared" si="501"/>
        <v>380</v>
      </c>
      <c r="CQ565" s="421">
        <f t="shared" si="502"/>
        <v>422</v>
      </c>
      <c r="CR565" s="421">
        <f t="shared" ref="CR565:CR662" si="534">IF(CB565&gt;0,CB565-CJ565,"")</f>
        <v>385</v>
      </c>
      <c r="CS565" s="421">
        <f t="shared" ref="CS565:CS662" si="535">IF(CC565&gt;0,CC565-CK565,"")</f>
        <v>312</v>
      </c>
      <c r="CT565" s="421">
        <f t="shared" ref="CT565:CT662" si="536">IF(CD565&gt;0,CD565-CL565,"")</f>
        <v>406</v>
      </c>
      <c r="CU565" s="421">
        <f t="shared" ref="CU565:CU662" si="537">IF(CE565&gt;0,CE565-CM565,"")</f>
        <v>304</v>
      </c>
      <c r="CV565" s="421">
        <f t="shared" ref="CV565:CV662" si="538">IF(CF565&gt;0,CF565-CN565,"")</f>
        <v>342</v>
      </c>
      <c r="CW565" s="429">
        <f t="shared" ref="CW565:CW662" si="539">IF(CG565&gt;0,CG565-CO565,"")</f>
        <v>352</v>
      </c>
      <c r="CX565" s="449">
        <v>125</v>
      </c>
      <c r="CY565" s="417">
        <v>171</v>
      </c>
      <c r="CZ565" s="561">
        <v>147</v>
      </c>
      <c r="DA565" s="432">
        <v>44</v>
      </c>
      <c r="DB565" s="417">
        <v>44</v>
      </c>
      <c r="DC565" s="561">
        <v>41</v>
      </c>
      <c r="DD565" s="430">
        <f t="shared" ref="DD565:DD662" si="540">IF(CU565="","",(CU565-CX565-DA565))</f>
        <v>135</v>
      </c>
      <c r="DE565" s="431">
        <f t="shared" ref="DE565:DE662" si="541">IF(CV565="","",(CV565-CY565-DB565))</f>
        <v>127</v>
      </c>
      <c r="DF565" s="428">
        <f t="shared" ref="DF565:DF662" si="542">IF(CW565="","",(CW565-CZ565-DC565))</f>
        <v>164</v>
      </c>
      <c r="DG565" s="450">
        <v>42</v>
      </c>
      <c r="DH565" s="417">
        <v>45</v>
      </c>
      <c r="DI565" s="561">
        <v>24</v>
      </c>
      <c r="DJ565" s="432">
        <v>22</v>
      </c>
      <c r="DK565" s="417">
        <v>28</v>
      </c>
      <c r="DL565" s="561">
        <v>37</v>
      </c>
      <c r="DM565" s="432">
        <v>51</v>
      </c>
      <c r="DN565" s="441">
        <v>139</v>
      </c>
      <c r="DO565" s="561">
        <v>89</v>
      </c>
      <c r="DP565" s="430">
        <f t="shared" si="496"/>
        <v>197</v>
      </c>
      <c r="DQ565" s="431">
        <f t="shared" si="497"/>
        <v>194</v>
      </c>
      <c r="DR565" s="428">
        <f t="shared" si="498"/>
        <v>154</v>
      </c>
      <c r="DS565" s="432">
        <v>72</v>
      </c>
      <c r="DT565" s="417">
        <v>75</v>
      </c>
      <c r="DU565" s="561">
        <v>78</v>
      </c>
      <c r="DV565" s="403"/>
      <c r="DW565" s="669" t="b">
        <f t="shared" si="503"/>
        <v>0</v>
      </c>
      <c r="DX565" s="663" t="b">
        <f t="shared" si="504"/>
        <v>0</v>
      </c>
      <c r="DY565" s="666" t="b">
        <f t="shared" si="505"/>
        <v>1</v>
      </c>
      <c r="DZ565" s="663" t="b">
        <f t="shared" si="506"/>
        <v>0</v>
      </c>
      <c r="EA565" s="663" t="b">
        <f t="shared" si="507"/>
        <v>0</v>
      </c>
      <c r="EB565" s="666" t="b">
        <f t="shared" si="508"/>
        <v>1</v>
      </c>
      <c r="EC565" s="663" t="b">
        <f t="shared" si="509"/>
        <v>0</v>
      </c>
      <c r="ED565" s="663" t="b">
        <f t="shared" si="499"/>
        <v>0</v>
      </c>
      <c r="EE565" s="666" t="b">
        <f t="shared" si="510"/>
        <v>1</v>
      </c>
      <c r="EF565" s="665" t="b">
        <f t="shared" si="511"/>
        <v>1</v>
      </c>
      <c r="EG565" s="663" t="b">
        <f t="shared" si="512"/>
        <v>1</v>
      </c>
      <c r="EH565" s="666" t="b">
        <f t="shared" si="513"/>
        <v>1</v>
      </c>
      <c r="EI565" s="663" t="b">
        <f t="shared" si="514"/>
        <v>1</v>
      </c>
      <c r="EJ565" s="663" t="b">
        <f t="shared" si="515"/>
        <v>1</v>
      </c>
      <c r="EK565" s="666" t="b">
        <f t="shared" si="516"/>
        <v>1</v>
      </c>
      <c r="EL565" s="663" t="b">
        <f t="shared" si="517"/>
        <v>1</v>
      </c>
      <c r="EM565" s="663" t="b">
        <f t="shared" si="500"/>
        <v>1</v>
      </c>
      <c r="EN565" s="666" t="b">
        <f t="shared" si="518"/>
        <v>1</v>
      </c>
      <c r="EO565" s="403"/>
    </row>
    <row r="566" spans="1:145">
      <c r="A566" s="528" t="s">
        <v>430</v>
      </c>
      <c r="B566" s="534" t="s">
        <v>302</v>
      </c>
      <c r="C566" s="528">
        <v>223898</v>
      </c>
      <c r="D566" s="528">
        <v>9</v>
      </c>
      <c r="E566" s="414"/>
      <c r="F566" s="416"/>
      <c r="G566" s="416"/>
      <c r="H566" s="416"/>
      <c r="I566" s="417"/>
      <c r="J566" s="417"/>
      <c r="K566" s="561"/>
      <c r="L566" s="414"/>
      <c r="M566" s="416"/>
      <c r="N566" s="416"/>
      <c r="O566" s="448"/>
      <c r="P566" s="448"/>
      <c r="Q566" s="416"/>
      <c r="R566" s="416"/>
      <c r="S566" s="416"/>
      <c r="T566" s="416"/>
      <c r="U566" s="416"/>
      <c r="V566" s="417"/>
      <c r="W566" s="561"/>
      <c r="X566" s="414"/>
      <c r="Y566" s="416"/>
      <c r="Z566" s="416"/>
      <c r="AA566" s="448"/>
      <c r="AB566" s="448"/>
      <c r="AC566" s="416"/>
      <c r="AD566" s="416"/>
      <c r="AE566" s="416"/>
      <c r="AF566" s="416"/>
      <c r="AG566" s="416"/>
      <c r="AH566" s="417"/>
      <c r="AI566" s="561"/>
      <c r="AJ566" s="420" t="str">
        <f t="shared" si="519"/>
        <v xml:space="preserve"> </v>
      </c>
      <c r="AK566" s="421" t="str">
        <f t="shared" si="520"/>
        <v xml:space="preserve"> </v>
      </c>
      <c r="AL566" s="421" t="str">
        <f t="shared" si="521"/>
        <v xml:space="preserve"> </v>
      </c>
      <c r="AM566" s="421" t="str">
        <f t="shared" si="522"/>
        <v xml:space="preserve"> </v>
      </c>
      <c r="AN566" s="421" t="str">
        <f t="shared" si="523"/>
        <v xml:space="preserve"> </v>
      </c>
      <c r="AO566" s="421" t="str">
        <f t="shared" si="524"/>
        <v xml:space="preserve"> </v>
      </c>
      <c r="AP566" s="421" t="str">
        <f t="shared" si="525"/>
        <v xml:space="preserve"> </v>
      </c>
      <c r="AQ566" s="421" t="str">
        <f t="shared" si="526"/>
        <v xml:space="preserve"> </v>
      </c>
      <c r="AR566" s="421" t="str">
        <f t="shared" si="527"/>
        <v xml:space="preserve"> </v>
      </c>
      <c r="AS566" s="421" t="str">
        <f t="shared" si="528"/>
        <v xml:space="preserve"> </v>
      </c>
      <c r="AT566" s="421" t="str">
        <f t="shared" si="529"/>
        <v xml:space="preserve"> </v>
      </c>
      <c r="AU566" s="422" t="str">
        <f t="shared" si="530"/>
        <v xml:space="preserve"> </v>
      </c>
      <c r="AV566" s="423"/>
      <c r="AW566" s="417"/>
      <c r="AX566" s="561"/>
      <c r="AY566" s="414"/>
      <c r="AZ566" s="417"/>
      <c r="BA566" s="561"/>
      <c r="BB566" s="420" t="str">
        <f t="shared" si="531"/>
        <v xml:space="preserve"> </v>
      </c>
      <c r="BC566" s="421" t="str">
        <f t="shared" si="532"/>
        <v xml:space="preserve"> </v>
      </c>
      <c r="BD566" s="422" t="str">
        <f t="shared" si="533"/>
        <v xml:space="preserve"> </v>
      </c>
      <c r="BE566" s="176"/>
      <c r="BF566" s="417"/>
      <c r="BG566" s="561"/>
      <c r="BH566" s="178"/>
      <c r="BI566" s="417"/>
      <c r="BJ566" s="561"/>
      <c r="BK566" s="178"/>
      <c r="BL566" s="417"/>
      <c r="BM566" s="561"/>
      <c r="BN566" s="426" t="str">
        <f t="shared" si="493"/>
        <v/>
      </c>
      <c r="BO566" s="427" t="str">
        <f t="shared" si="494"/>
        <v/>
      </c>
      <c r="BP566" s="428" t="str">
        <f t="shared" si="495"/>
        <v/>
      </c>
      <c r="BQ566" s="178"/>
      <c r="BR566" s="417"/>
      <c r="BS566" s="561"/>
      <c r="BT566" s="208">
        <v>1145</v>
      </c>
      <c r="BU566" s="209">
        <v>1315</v>
      </c>
      <c r="BV566" s="209">
        <v>1206</v>
      </c>
      <c r="BW566" s="417">
        <v>1000</v>
      </c>
      <c r="BX566" s="417">
        <v>919</v>
      </c>
      <c r="BY566" s="561">
        <v>1079</v>
      </c>
      <c r="BZ566" s="436">
        <v>542</v>
      </c>
      <c r="CA566" s="436">
        <v>484</v>
      </c>
      <c r="CB566" s="436">
        <v>705</v>
      </c>
      <c r="CC566" s="436">
        <v>782</v>
      </c>
      <c r="CD566" s="436">
        <v>678</v>
      </c>
      <c r="CE566" s="436">
        <v>687</v>
      </c>
      <c r="CF566" s="417">
        <v>636</v>
      </c>
      <c r="CG566" s="561">
        <v>758</v>
      </c>
      <c r="CH566" s="437"/>
      <c r="CI566" s="436"/>
      <c r="CJ566" s="209"/>
      <c r="CK566" s="436"/>
      <c r="CL566" s="209">
        <v>7</v>
      </c>
      <c r="CM566" s="209">
        <v>3</v>
      </c>
      <c r="CN566" s="417"/>
      <c r="CO566" s="561"/>
      <c r="CP566" s="421">
        <f t="shared" si="501"/>
        <v>542</v>
      </c>
      <c r="CQ566" s="421">
        <f t="shared" si="502"/>
        <v>484</v>
      </c>
      <c r="CR566" s="421">
        <f t="shared" si="534"/>
        <v>705</v>
      </c>
      <c r="CS566" s="421">
        <f t="shared" si="535"/>
        <v>782</v>
      </c>
      <c r="CT566" s="421">
        <f t="shared" si="536"/>
        <v>671</v>
      </c>
      <c r="CU566" s="421">
        <f t="shared" si="537"/>
        <v>684</v>
      </c>
      <c r="CV566" s="421">
        <f t="shared" si="538"/>
        <v>636</v>
      </c>
      <c r="CW566" s="429">
        <f t="shared" si="539"/>
        <v>758</v>
      </c>
      <c r="CX566" s="449">
        <v>299</v>
      </c>
      <c r="CY566" s="417">
        <v>266</v>
      </c>
      <c r="CZ566" s="561">
        <v>331</v>
      </c>
      <c r="DA566" s="432">
        <v>96</v>
      </c>
      <c r="DB566" s="417">
        <v>90</v>
      </c>
      <c r="DC566" s="561">
        <v>120</v>
      </c>
      <c r="DD566" s="430">
        <f t="shared" si="540"/>
        <v>289</v>
      </c>
      <c r="DE566" s="431">
        <f t="shared" si="541"/>
        <v>280</v>
      </c>
      <c r="DF566" s="428">
        <f t="shared" si="542"/>
        <v>307</v>
      </c>
      <c r="DG566" s="450">
        <v>75</v>
      </c>
      <c r="DH566" s="417">
        <v>88</v>
      </c>
      <c r="DI566" s="561">
        <v>74</v>
      </c>
      <c r="DJ566" s="432">
        <v>44</v>
      </c>
      <c r="DK566" s="417">
        <v>37</v>
      </c>
      <c r="DL566" s="561">
        <v>44</v>
      </c>
      <c r="DM566" s="432">
        <v>212</v>
      </c>
      <c r="DN566" s="417">
        <v>193</v>
      </c>
      <c r="DO566" s="561">
        <v>210</v>
      </c>
      <c r="DP566" s="430">
        <f t="shared" si="496"/>
        <v>451</v>
      </c>
      <c r="DQ566" s="431">
        <f t="shared" si="497"/>
        <v>353</v>
      </c>
      <c r="DR566" s="428">
        <f t="shared" si="498"/>
        <v>356</v>
      </c>
      <c r="DS566" s="432">
        <v>104</v>
      </c>
      <c r="DT566" s="417">
        <v>99</v>
      </c>
      <c r="DU566" s="561">
        <v>118</v>
      </c>
      <c r="DV566" s="403"/>
      <c r="DW566" s="669" t="b">
        <f t="shared" si="503"/>
        <v>0</v>
      </c>
      <c r="DX566" s="663" t="b">
        <f t="shared" si="504"/>
        <v>0</v>
      </c>
      <c r="DY566" s="666" t="b">
        <f t="shared" si="505"/>
        <v>1</v>
      </c>
      <c r="DZ566" s="663" t="b">
        <f t="shared" si="506"/>
        <v>0</v>
      </c>
      <c r="EA566" s="663" t="b">
        <f t="shared" si="507"/>
        <v>0</v>
      </c>
      <c r="EB566" s="666" t="b">
        <f t="shared" si="508"/>
        <v>1</v>
      </c>
      <c r="EC566" s="663" t="b">
        <f t="shared" si="509"/>
        <v>0</v>
      </c>
      <c r="ED566" s="663" t="b">
        <f t="shared" si="499"/>
        <v>0</v>
      </c>
      <c r="EE566" s="666" t="b">
        <f t="shared" si="510"/>
        <v>1</v>
      </c>
      <c r="EF566" s="665" t="b">
        <f t="shared" si="511"/>
        <v>1</v>
      </c>
      <c r="EG566" s="663" t="b">
        <f t="shared" si="512"/>
        <v>1</v>
      </c>
      <c r="EH566" s="666" t="b">
        <f t="shared" si="513"/>
        <v>1</v>
      </c>
      <c r="EI566" s="663" t="b">
        <f t="shared" si="514"/>
        <v>1</v>
      </c>
      <c r="EJ566" s="663" t="b">
        <f t="shared" si="515"/>
        <v>1</v>
      </c>
      <c r="EK566" s="666" t="b">
        <f t="shared" si="516"/>
        <v>1</v>
      </c>
      <c r="EL566" s="663" t="b">
        <f t="shared" si="517"/>
        <v>1</v>
      </c>
      <c r="EM566" s="663" t="b">
        <f t="shared" si="500"/>
        <v>1</v>
      </c>
      <c r="EN566" s="666" t="b">
        <f t="shared" si="518"/>
        <v>1</v>
      </c>
      <c r="EO566" s="403"/>
    </row>
    <row r="567" spans="1:145">
      <c r="A567" s="528" t="s">
        <v>430</v>
      </c>
      <c r="B567" s="534" t="s">
        <v>303</v>
      </c>
      <c r="C567" s="528">
        <v>223320</v>
      </c>
      <c r="D567" s="528">
        <v>9</v>
      </c>
      <c r="E567" s="414"/>
      <c r="F567" s="416"/>
      <c r="G567" s="416"/>
      <c r="H567" s="416"/>
      <c r="I567" s="417"/>
      <c r="J567" s="417"/>
      <c r="K567" s="561"/>
      <c r="L567" s="414"/>
      <c r="M567" s="416"/>
      <c r="N567" s="416"/>
      <c r="O567" s="448"/>
      <c r="P567" s="448"/>
      <c r="Q567" s="416"/>
      <c r="R567" s="416"/>
      <c r="S567" s="416"/>
      <c r="T567" s="416"/>
      <c r="U567" s="416"/>
      <c r="V567" s="417"/>
      <c r="W567" s="561"/>
      <c r="X567" s="414"/>
      <c r="Y567" s="416"/>
      <c r="Z567" s="416"/>
      <c r="AA567" s="448"/>
      <c r="AB567" s="448"/>
      <c r="AC567" s="416"/>
      <c r="AD567" s="416"/>
      <c r="AE567" s="416"/>
      <c r="AF567" s="416"/>
      <c r="AG567" s="416"/>
      <c r="AH567" s="417"/>
      <c r="AI567" s="561"/>
      <c r="AJ567" s="420" t="str">
        <f t="shared" si="519"/>
        <v xml:space="preserve"> </v>
      </c>
      <c r="AK567" s="421" t="str">
        <f t="shared" si="520"/>
        <v xml:space="preserve"> </v>
      </c>
      <c r="AL567" s="421" t="str">
        <f t="shared" si="521"/>
        <v xml:space="preserve"> </v>
      </c>
      <c r="AM567" s="421" t="str">
        <f t="shared" si="522"/>
        <v xml:space="preserve"> </v>
      </c>
      <c r="AN567" s="421" t="str">
        <f t="shared" si="523"/>
        <v xml:space="preserve"> </v>
      </c>
      <c r="AO567" s="421" t="str">
        <f t="shared" si="524"/>
        <v xml:space="preserve"> </v>
      </c>
      <c r="AP567" s="421" t="str">
        <f t="shared" si="525"/>
        <v xml:space="preserve"> </v>
      </c>
      <c r="AQ567" s="421" t="str">
        <f t="shared" si="526"/>
        <v xml:space="preserve"> </v>
      </c>
      <c r="AR567" s="421" t="str">
        <f t="shared" si="527"/>
        <v xml:space="preserve"> </v>
      </c>
      <c r="AS567" s="421" t="str">
        <f t="shared" si="528"/>
        <v xml:space="preserve"> </v>
      </c>
      <c r="AT567" s="421" t="str">
        <f t="shared" si="529"/>
        <v xml:space="preserve"> </v>
      </c>
      <c r="AU567" s="422" t="str">
        <f t="shared" si="530"/>
        <v xml:space="preserve"> </v>
      </c>
      <c r="AV567" s="423"/>
      <c r="AW567" s="417"/>
      <c r="AX567" s="561"/>
      <c r="AY567" s="414"/>
      <c r="AZ567" s="417"/>
      <c r="BA567" s="561"/>
      <c r="BB567" s="420" t="str">
        <f t="shared" si="531"/>
        <v xml:space="preserve"> </v>
      </c>
      <c r="BC567" s="421" t="str">
        <f t="shared" si="532"/>
        <v xml:space="preserve"> </v>
      </c>
      <c r="BD567" s="422" t="str">
        <f t="shared" si="533"/>
        <v xml:space="preserve"> </v>
      </c>
      <c r="BE567" s="176"/>
      <c r="BF567" s="417"/>
      <c r="BG567" s="561"/>
      <c r="BH567" s="178"/>
      <c r="BI567" s="417"/>
      <c r="BJ567" s="561"/>
      <c r="BK567" s="178"/>
      <c r="BL567" s="417"/>
      <c r="BM567" s="561"/>
      <c r="BN567" s="426" t="str">
        <f t="shared" si="493"/>
        <v/>
      </c>
      <c r="BO567" s="427" t="str">
        <f t="shared" si="494"/>
        <v/>
      </c>
      <c r="BP567" s="428" t="str">
        <f t="shared" si="495"/>
        <v/>
      </c>
      <c r="BQ567" s="178"/>
      <c r="BR567" s="417"/>
      <c r="BS567" s="561"/>
      <c r="BT567" s="208">
        <v>1146</v>
      </c>
      <c r="BU567" s="209">
        <v>1363</v>
      </c>
      <c r="BV567" s="209">
        <v>1342</v>
      </c>
      <c r="BW567" s="417">
        <v>827</v>
      </c>
      <c r="BX567" s="417">
        <v>769</v>
      </c>
      <c r="BY567" s="561">
        <v>850</v>
      </c>
      <c r="BZ567" s="436">
        <v>466</v>
      </c>
      <c r="CA567" s="436">
        <v>548</v>
      </c>
      <c r="CB567" s="436">
        <v>519</v>
      </c>
      <c r="CC567" s="436">
        <v>533</v>
      </c>
      <c r="CD567" s="436">
        <v>343</v>
      </c>
      <c r="CE567" s="436">
        <v>410</v>
      </c>
      <c r="CF567" s="417">
        <v>530</v>
      </c>
      <c r="CG567" s="561">
        <v>595</v>
      </c>
      <c r="CH567" s="437"/>
      <c r="CI567" s="436"/>
      <c r="CJ567" s="209"/>
      <c r="CK567" s="436"/>
      <c r="CL567" s="209">
        <v>3</v>
      </c>
      <c r="CM567" s="209">
        <v>4</v>
      </c>
      <c r="CN567" s="417"/>
      <c r="CO567" s="561"/>
      <c r="CP567" s="421">
        <f t="shared" si="501"/>
        <v>466</v>
      </c>
      <c r="CQ567" s="421">
        <f t="shared" si="502"/>
        <v>548</v>
      </c>
      <c r="CR567" s="421">
        <f t="shared" si="534"/>
        <v>519</v>
      </c>
      <c r="CS567" s="421">
        <f t="shared" si="535"/>
        <v>533</v>
      </c>
      <c r="CT567" s="421">
        <f t="shared" si="536"/>
        <v>340</v>
      </c>
      <c r="CU567" s="421">
        <f t="shared" si="537"/>
        <v>406</v>
      </c>
      <c r="CV567" s="421">
        <f t="shared" si="538"/>
        <v>530</v>
      </c>
      <c r="CW567" s="429">
        <f t="shared" si="539"/>
        <v>595</v>
      </c>
      <c r="CX567" s="449">
        <v>167</v>
      </c>
      <c r="CY567" s="417">
        <v>246</v>
      </c>
      <c r="CZ567" s="561">
        <v>305</v>
      </c>
      <c r="DA567" s="432">
        <v>36</v>
      </c>
      <c r="DB567" s="417">
        <v>52</v>
      </c>
      <c r="DC567" s="561">
        <v>40</v>
      </c>
      <c r="DD567" s="430">
        <f t="shared" si="540"/>
        <v>203</v>
      </c>
      <c r="DE567" s="431">
        <f t="shared" si="541"/>
        <v>232</v>
      </c>
      <c r="DF567" s="428">
        <f t="shared" si="542"/>
        <v>250</v>
      </c>
      <c r="DG567" s="450">
        <v>94</v>
      </c>
      <c r="DH567" s="417">
        <v>83</v>
      </c>
      <c r="DI567" s="561">
        <v>94</v>
      </c>
      <c r="DJ567" s="432">
        <v>48</v>
      </c>
      <c r="DK567" s="417">
        <v>24</v>
      </c>
      <c r="DL567" s="561">
        <v>41</v>
      </c>
      <c r="DM567" s="432">
        <v>60</v>
      </c>
      <c r="DN567" s="417">
        <v>60</v>
      </c>
      <c r="DO567" s="561">
        <v>70</v>
      </c>
      <c r="DP567" s="430">
        <f t="shared" si="496"/>
        <v>331</v>
      </c>
      <c r="DQ567" s="431">
        <f t="shared" si="497"/>
        <v>173</v>
      </c>
      <c r="DR567" s="428">
        <f t="shared" si="498"/>
        <v>201</v>
      </c>
      <c r="DS567" s="432">
        <v>122</v>
      </c>
      <c r="DT567" s="417">
        <v>132</v>
      </c>
      <c r="DU567" s="561">
        <v>141</v>
      </c>
      <c r="DV567" s="403"/>
      <c r="DW567" s="669" t="b">
        <f t="shared" si="503"/>
        <v>0</v>
      </c>
      <c r="DX567" s="663" t="b">
        <f t="shared" si="504"/>
        <v>0</v>
      </c>
      <c r="DY567" s="666" t="b">
        <f t="shared" si="505"/>
        <v>1</v>
      </c>
      <c r="DZ567" s="663" t="b">
        <f t="shared" si="506"/>
        <v>0</v>
      </c>
      <c r="EA567" s="663" t="b">
        <f t="shared" si="507"/>
        <v>0</v>
      </c>
      <c r="EB567" s="666" t="b">
        <f t="shared" si="508"/>
        <v>1</v>
      </c>
      <c r="EC567" s="663" t="b">
        <f t="shared" si="509"/>
        <v>0</v>
      </c>
      <c r="ED567" s="663" t="b">
        <f t="shared" si="499"/>
        <v>0</v>
      </c>
      <c r="EE567" s="666" t="b">
        <f t="shared" si="510"/>
        <v>1</v>
      </c>
      <c r="EF567" s="665" t="b">
        <f t="shared" si="511"/>
        <v>1</v>
      </c>
      <c r="EG567" s="663" t="b">
        <f t="shared" si="512"/>
        <v>1</v>
      </c>
      <c r="EH567" s="666" t="b">
        <f t="shared" si="513"/>
        <v>1</v>
      </c>
      <c r="EI567" s="663" t="b">
        <f t="shared" si="514"/>
        <v>1</v>
      </c>
      <c r="EJ567" s="663" t="b">
        <f t="shared" si="515"/>
        <v>1</v>
      </c>
      <c r="EK567" s="666" t="b">
        <f t="shared" si="516"/>
        <v>1</v>
      </c>
      <c r="EL567" s="663" t="b">
        <f t="shared" si="517"/>
        <v>1</v>
      </c>
      <c r="EM567" s="663" t="b">
        <f t="shared" si="500"/>
        <v>1</v>
      </c>
      <c r="EN567" s="666" t="b">
        <f t="shared" si="518"/>
        <v>1</v>
      </c>
      <c r="EO567" s="403"/>
    </row>
    <row r="568" spans="1:145">
      <c r="A568" s="528" t="s">
        <v>430</v>
      </c>
      <c r="B568" s="534" t="s">
        <v>304</v>
      </c>
      <c r="C568" s="528">
        <v>226408</v>
      </c>
      <c r="D568" s="528">
        <v>9</v>
      </c>
      <c r="E568" s="414"/>
      <c r="F568" s="416"/>
      <c r="G568" s="416"/>
      <c r="H568" s="416"/>
      <c r="I568" s="417"/>
      <c r="J568" s="417"/>
      <c r="K568" s="561"/>
      <c r="L568" s="414"/>
      <c r="M568" s="416"/>
      <c r="N568" s="416"/>
      <c r="O568" s="448"/>
      <c r="P568" s="448"/>
      <c r="Q568" s="416"/>
      <c r="R568" s="416"/>
      <c r="S568" s="416"/>
      <c r="T568" s="416"/>
      <c r="U568" s="416"/>
      <c r="V568" s="417"/>
      <c r="W568" s="561"/>
      <c r="X568" s="414"/>
      <c r="Y568" s="416"/>
      <c r="Z568" s="416"/>
      <c r="AA568" s="448"/>
      <c r="AB568" s="448"/>
      <c r="AC568" s="416"/>
      <c r="AD568" s="416"/>
      <c r="AE568" s="416"/>
      <c r="AF568" s="416"/>
      <c r="AG568" s="416"/>
      <c r="AH568" s="417"/>
      <c r="AI568" s="561"/>
      <c r="AJ568" s="420" t="str">
        <f t="shared" si="519"/>
        <v xml:space="preserve"> </v>
      </c>
      <c r="AK568" s="421" t="str">
        <f t="shared" si="520"/>
        <v xml:space="preserve"> </v>
      </c>
      <c r="AL568" s="421" t="str">
        <f t="shared" si="521"/>
        <v xml:space="preserve"> </v>
      </c>
      <c r="AM568" s="421" t="str">
        <f t="shared" si="522"/>
        <v xml:space="preserve"> </v>
      </c>
      <c r="AN568" s="421" t="str">
        <f t="shared" si="523"/>
        <v xml:space="preserve"> </v>
      </c>
      <c r="AO568" s="421" t="str">
        <f t="shared" si="524"/>
        <v xml:space="preserve"> </v>
      </c>
      <c r="AP568" s="421" t="str">
        <f t="shared" si="525"/>
        <v xml:space="preserve"> </v>
      </c>
      <c r="AQ568" s="421" t="str">
        <f t="shared" si="526"/>
        <v xml:space="preserve"> </v>
      </c>
      <c r="AR568" s="421" t="str">
        <f t="shared" si="527"/>
        <v xml:space="preserve"> </v>
      </c>
      <c r="AS568" s="421" t="str">
        <f t="shared" si="528"/>
        <v xml:space="preserve"> </v>
      </c>
      <c r="AT568" s="421" t="str">
        <f t="shared" si="529"/>
        <v xml:space="preserve"> </v>
      </c>
      <c r="AU568" s="422" t="str">
        <f t="shared" si="530"/>
        <v xml:space="preserve"> </v>
      </c>
      <c r="AV568" s="423"/>
      <c r="AW568" s="417"/>
      <c r="AX568" s="561"/>
      <c r="AY568" s="414"/>
      <c r="AZ568" s="417"/>
      <c r="BA568" s="561"/>
      <c r="BB568" s="420" t="str">
        <f t="shared" si="531"/>
        <v xml:space="preserve"> </v>
      </c>
      <c r="BC568" s="421" t="str">
        <f t="shared" si="532"/>
        <v xml:space="preserve"> </v>
      </c>
      <c r="BD568" s="422" t="str">
        <f t="shared" si="533"/>
        <v xml:space="preserve"> </v>
      </c>
      <c r="BE568" s="176"/>
      <c r="BF568" s="417"/>
      <c r="BG568" s="561"/>
      <c r="BH568" s="178"/>
      <c r="BI568" s="417"/>
      <c r="BJ568" s="561"/>
      <c r="BK568" s="178"/>
      <c r="BL568" s="417"/>
      <c r="BM568" s="561"/>
      <c r="BN568" s="426" t="str">
        <f t="shared" si="493"/>
        <v/>
      </c>
      <c r="BO568" s="427" t="str">
        <f t="shared" si="494"/>
        <v/>
      </c>
      <c r="BP568" s="428" t="str">
        <f t="shared" si="495"/>
        <v/>
      </c>
      <c r="BQ568" s="178"/>
      <c r="BR568" s="417"/>
      <c r="BS568" s="561"/>
      <c r="BT568" s="208">
        <v>639</v>
      </c>
      <c r="BU568" s="209">
        <v>598</v>
      </c>
      <c r="BV568" s="209">
        <v>543</v>
      </c>
      <c r="BW568" s="417">
        <v>812</v>
      </c>
      <c r="BX568" s="417">
        <v>467</v>
      </c>
      <c r="BY568" s="561">
        <v>496</v>
      </c>
      <c r="BZ568" s="436">
        <v>317</v>
      </c>
      <c r="CA568" s="436">
        <v>293</v>
      </c>
      <c r="CB568" s="436">
        <v>371</v>
      </c>
      <c r="CC568" s="436">
        <v>346</v>
      </c>
      <c r="CD568" s="436">
        <v>291</v>
      </c>
      <c r="CE568" s="436">
        <v>401</v>
      </c>
      <c r="CF568" s="417">
        <v>209</v>
      </c>
      <c r="CG568" s="561">
        <v>221</v>
      </c>
      <c r="CH568" s="437"/>
      <c r="CI568" s="436"/>
      <c r="CJ568" s="209"/>
      <c r="CK568" s="436"/>
      <c r="CL568" s="209">
        <v>5</v>
      </c>
      <c r="CM568" s="209">
        <v>1</v>
      </c>
      <c r="CN568" s="417"/>
      <c r="CO568" s="561"/>
      <c r="CP568" s="421">
        <f t="shared" si="501"/>
        <v>317</v>
      </c>
      <c r="CQ568" s="421">
        <f t="shared" si="502"/>
        <v>293</v>
      </c>
      <c r="CR568" s="421">
        <f t="shared" si="534"/>
        <v>371</v>
      </c>
      <c r="CS568" s="421">
        <f t="shared" si="535"/>
        <v>346</v>
      </c>
      <c r="CT568" s="421">
        <f t="shared" si="536"/>
        <v>286</v>
      </c>
      <c r="CU568" s="421">
        <f t="shared" si="537"/>
        <v>400</v>
      </c>
      <c r="CV568" s="421">
        <f t="shared" si="538"/>
        <v>209</v>
      </c>
      <c r="CW568" s="429">
        <f t="shared" si="539"/>
        <v>221</v>
      </c>
      <c r="CX568" s="449">
        <v>205</v>
      </c>
      <c r="CY568" s="417">
        <v>107</v>
      </c>
      <c r="CZ568" s="561">
        <v>125</v>
      </c>
      <c r="DA568" s="432">
        <v>42</v>
      </c>
      <c r="DB568" s="417">
        <v>18</v>
      </c>
      <c r="DC568" s="561">
        <v>17</v>
      </c>
      <c r="DD568" s="430">
        <f t="shared" si="540"/>
        <v>153</v>
      </c>
      <c r="DE568" s="431">
        <f t="shared" si="541"/>
        <v>84</v>
      </c>
      <c r="DF568" s="428">
        <f t="shared" si="542"/>
        <v>79</v>
      </c>
      <c r="DG568" s="450">
        <v>26</v>
      </c>
      <c r="DH568" s="417">
        <v>24</v>
      </c>
      <c r="DI568" s="561">
        <v>44</v>
      </c>
      <c r="DJ568" s="432">
        <v>55</v>
      </c>
      <c r="DK568" s="417">
        <v>48</v>
      </c>
      <c r="DL568" s="561">
        <v>71</v>
      </c>
      <c r="DM568" s="432">
        <v>65</v>
      </c>
      <c r="DN568" s="417">
        <v>54</v>
      </c>
      <c r="DO568" s="561">
        <v>85</v>
      </c>
      <c r="DP568" s="430">
        <f t="shared" si="496"/>
        <v>200</v>
      </c>
      <c r="DQ568" s="431">
        <f t="shared" si="497"/>
        <v>160</v>
      </c>
      <c r="DR568" s="428">
        <f t="shared" si="498"/>
        <v>200</v>
      </c>
      <c r="DS568" s="432">
        <v>56</v>
      </c>
      <c r="DT568" s="417">
        <v>59</v>
      </c>
      <c r="DU568" s="561">
        <v>60</v>
      </c>
      <c r="DV568" s="403"/>
      <c r="DW568" s="669" t="b">
        <f t="shared" si="503"/>
        <v>0</v>
      </c>
      <c r="DX568" s="663" t="b">
        <f t="shared" si="504"/>
        <v>0</v>
      </c>
      <c r="DY568" s="666" t="b">
        <f t="shared" si="505"/>
        <v>1</v>
      </c>
      <c r="DZ568" s="663" t="b">
        <f t="shared" si="506"/>
        <v>0</v>
      </c>
      <c r="EA568" s="663" t="b">
        <f t="shared" si="507"/>
        <v>0</v>
      </c>
      <c r="EB568" s="666" t="b">
        <f t="shared" si="508"/>
        <v>1</v>
      </c>
      <c r="EC568" s="663" t="b">
        <f t="shared" si="509"/>
        <v>0</v>
      </c>
      <c r="ED568" s="663" t="b">
        <f t="shared" si="499"/>
        <v>0</v>
      </c>
      <c r="EE568" s="666" t="b">
        <f t="shared" si="510"/>
        <v>1</v>
      </c>
      <c r="EF568" s="665" t="b">
        <f t="shared" si="511"/>
        <v>1</v>
      </c>
      <c r="EG568" s="663" t="b">
        <f t="shared" si="512"/>
        <v>1</v>
      </c>
      <c r="EH568" s="666" t="b">
        <f t="shared" si="513"/>
        <v>1</v>
      </c>
      <c r="EI568" s="663" t="b">
        <f t="shared" si="514"/>
        <v>1</v>
      </c>
      <c r="EJ568" s="663" t="b">
        <f t="shared" si="515"/>
        <v>1</v>
      </c>
      <c r="EK568" s="666" t="b">
        <f t="shared" si="516"/>
        <v>1</v>
      </c>
      <c r="EL568" s="663" t="b">
        <f t="shared" si="517"/>
        <v>1</v>
      </c>
      <c r="EM568" s="663" t="b">
        <f t="shared" si="500"/>
        <v>1</v>
      </c>
      <c r="EN568" s="666" t="b">
        <f t="shared" si="518"/>
        <v>1</v>
      </c>
      <c r="EO568" s="403"/>
    </row>
    <row r="569" spans="1:145">
      <c r="A569" s="528" t="s">
        <v>430</v>
      </c>
      <c r="B569" s="229" t="s">
        <v>686</v>
      </c>
      <c r="C569" s="528">
        <v>224615</v>
      </c>
      <c r="D569" s="528">
        <v>9</v>
      </c>
      <c r="E569" s="414"/>
      <c r="F569" s="416"/>
      <c r="G569" s="416"/>
      <c r="H569" s="416"/>
      <c r="I569" s="417"/>
      <c r="J569" s="417"/>
      <c r="K569" s="561"/>
      <c r="L569" s="414"/>
      <c r="M569" s="416"/>
      <c r="N569" s="416"/>
      <c r="O569" s="448"/>
      <c r="P569" s="448"/>
      <c r="Q569" s="416"/>
      <c r="R569" s="416"/>
      <c r="S569" s="416"/>
      <c r="T569" s="416"/>
      <c r="U569" s="416"/>
      <c r="V569" s="417"/>
      <c r="W569" s="561"/>
      <c r="X569" s="414"/>
      <c r="Y569" s="416"/>
      <c r="Z569" s="416"/>
      <c r="AA569" s="448"/>
      <c r="AB569" s="448"/>
      <c r="AC569" s="416"/>
      <c r="AD569" s="416"/>
      <c r="AE569" s="416"/>
      <c r="AF569" s="416"/>
      <c r="AG569" s="416"/>
      <c r="AH569" s="417"/>
      <c r="AI569" s="561"/>
      <c r="AJ569" s="420" t="str">
        <f t="shared" si="519"/>
        <v xml:space="preserve"> </v>
      </c>
      <c r="AK569" s="421" t="str">
        <f t="shared" si="520"/>
        <v xml:space="preserve"> </v>
      </c>
      <c r="AL569" s="421" t="str">
        <f t="shared" si="521"/>
        <v xml:space="preserve"> </v>
      </c>
      <c r="AM569" s="421" t="str">
        <f t="shared" si="522"/>
        <v xml:space="preserve"> </v>
      </c>
      <c r="AN569" s="421" t="str">
        <f t="shared" si="523"/>
        <v xml:space="preserve"> </v>
      </c>
      <c r="AO569" s="421" t="str">
        <f t="shared" si="524"/>
        <v xml:space="preserve"> </v>
      </c>
      <c r="AP569" s="421" t="str">
        <f t="shared" si="525"/>
        <v xml:space="preserve"> </v>
      </c>
      <c r="AQ569" s="421" t="str">
        <f t="shared" si="526"/>
        <v xml:space="preserve"> </v>
      </c>
      <c r="AR569" s="421" t="str">
        <f t="shared" si="527"/>
        <v xml:space="preserve"> </v>
      </c>
      <c r="AS569" s="421" t="str">
        <f t="shared" si="528"/>
        <v xml:space="preserve"> </v>
      </c>
      <c r="AT569" s="421" t="str">
        <f t="shared" si="529"/>
        <v xml:space="preserve"> </v>
      </c>
      <c r="AU569" s="422" t="str">
        <f t="shared" si="530"/>
        <v xml:space="preserve"> </v>
      </c>
      <c r="AV569" s="423"/>
      <c r="AW569" s="417"/>
      <c r="AX569" s="561"/>
      <c r="AY569" s="414"/>
      <c r="AZ569" s="417"/>
      <c r="BA569" s="561"/>
      <c r="BB569" s="420" t="str">
        <f t="shared" si="531"/>
        <v xml:space="preserve"> </v>
      </c>
      <c r="BC569" s="421" t="str">
        <f t="shared" si="532"/>
        <v xml:space="preserve"> </v>
      </c>
      <c r="BD569" s="422" t="str">
        <f t="shared" si="533"/>
        <v xml:space="preserve"> </v>
      </c>
      <c r="BE569" s="176"/>
      <c r="BF569" s="417"/>
      <c r="BG569" s="561"/>
      <c r="BH569" s="178"/>
      <c r="BI569" s="417"/>
      <c r="BJ569" s="561"/>
      <c r="BK569" s="178"/>
      <c r="BL569" s="417"/>
      <c r="BM569" s="561"/>
      <c r="BN569" s="426" t="str">
        <f t="shared" si="493"/>
        <v/>
      </c>
      <c r="BO569" s="427" t="str">
        <f t="shared" si="494"/>
        <v/>
      </c>
      <c r="BP569" s="428" t="str">
        <f t="shared" si="495"/>
        <v/>
      </c>
      <c r="BQ569" s="178"/>
      <c r="BR569" s="417"/>
      <c r="BS569" s="561"/>
      <c r="BT569" s="208">
        <v>1326</v>
      </c>
      <c r="BU569" s="209">
        <v>1278</v>
      </c>
      <c r="BV569" s="209">
        <v>1413</v>
      </c>
      <c r="BW569" s="417">
        <v>1132</v>
      </c>
      <c r="BX569" s="417">
        <v>1223</v>
      </c>
      <c r="BY569" s="565">
        <v>1823</v>
      </c>
      <c r="BZ569" s="436">
        <v>187</v>
      </c>
      <c r="CA569" s="436">
        <v>347</v>
      </c>
      <c r="CB569" s="436">
        <v>353</v>
      </c>
      <c r="CC569" s="436">
        <v>350</v>
      </c>
      <c r="CD569" s="436">
        <v>376</v>
      </c>
      <c r="CE569" s="436">
        <v>396</v>
      </c>
      <c r="CF569" s="417">
        <v>428</v>
      </c>
      <c r="CG569" s="561">
        <v>475</v>
      </c>
      <c r="CH569" s="437"/>
      <c r="CI569" s="436"/>
      <c r="CJ569" s="209"/>
      <c r="CK569" s="436"/>
      <c r="CL569" s="209">
        <v>1</v>
      </c>
      <c r="CM569" s="209">
        <v>4</v>
      </c>
      <c r="CN569" s="417"/>
      <c r="CO569" s="561"/>
      <c r="CP569" s="421">
        <f t="shared" si="501"/>
        <v>187</v>
      </c>
      <c r="CQ569" s="421">
        <f t="shared" si="502"/>
        <v>347</v>
      </c>
      <c r="CR569" s="421">
        <f t="shared" si="534"/>
        <v>353</v>
      </c>
      <c r="CS569" s="421">
        <f t="shared" si="535"/>
        <v>350</v>
      </c>
      <c r="CT569" s="421">
        <f t="shared" si="536"/>
        <v>375</v>
      </c>
      <c r="CU569" s="421">
        <f t="shared" si="537"/>
        <v>392</v>
      </c>
      <c r="CV569" s="421">
        <f t="shared" si="538"/>
        <v>428</v>
      </c>
      <c r="CW569" s="429">
        <f t="shared" si="539"/>
        <v>475</v>
      </c>
      <c r="CX569" s="449">
        <v>165</v>
      </c>
      <c r="CY569" s="417">
        <v>171</v>
      </c>
      <c r="CZ569" s="561">
        <v>221</v>
      </c>
      <c r="DA569" s="432">
        <v>43</v>
      </c>
      <c r="DB569" s="417">
        <v>50</v>
      </c>
      <c r="DC569" s="561">
        <v>64</v>
      </c>
      <c r="DD569" s="430">
        <f t="shared" si="540"/>
        <v>184</v>
      </c>
      <c r="DE569" s="431">
        <f t="shared" si="541"/>
        <v>207</v>
      </c>
      <c r="DF569" s="428">
        <f t="shared" si="542"/>
        <v>190</v>
      </c>
      <c r="DG569" s="450">
        <v>40</v>
      </c>
      <c r="DH569" s="417">
        <v>39</v>
      </c>
      <c r="DI569" s="561">
        <v>20</v>
      </c>
      <c r="DJ569" s="432">
        <v>42</v>
      </c>
      <c r="DK569" s="417">
        <v>44</v>
      </c>
      <c r="DL569" s="561">
        <v>48</v>
      </c>
      <c r="DM569" s="432">
        <v>24</v>
      </c>
      <c r="DN569" s="417">
        <v>110</v>
      </c>
      <c r="DO569" s="561">
        <v>119</v>
      </c>
      <c r="DP569" s="430">
        <f t="shared" si="496"/>
        <v>244</v>
      </c>
      <c r="DQ569" s="431">
        <f t="shared" si="497"/>
        <v>182</v>
      </c>
      <c r="DR569" s="428">
        <f t="shared" si="498"/>
        <v>205</v>
      </c>
      <c r="DS569" s="432">
        <v>25</v>
      </c>
      <c r="DT569" s="417">
        <v>64</v>
      </c>
      <c r="DU569" s="561">
        <v>33</v>
      </c>
      <c r="DV569" s="403"/>
      <c r="DW569" s="669" t="b">
        <f t="shared" si="503"/>
        <v>0</v>
      </c>
      <c r="DX569" s="663" t="b">
        <f t="shared" si="504"/>
        <v>0</v>
      </c>
      <c r="DY569" s="666" t="b">
        <f t="shared" si="505"/>
        <v>1</v>
      </c>
      <c r="DZ569" s="663" t="b">
        <f t="shared" si="506"/>
        <v>0</v>
      </c>
      <c r="EA569" s="663" t="b">
        <f t="shared" si="507"/>
        <v>0</v>
      </c>
      <c r="EB569" s="666" t="b">
        <f t="shared" si="508"/>
        <v>1</v>
      </c>
      <c r="EC569" s="663" t="b">
        <f t="shared" si="509"/>
        <v>0</v>
      </c>
      <c r="ED569" s="663" t="b">
        <f t="shared" si="499"/>
        <v>0</v>
      </c>
      <c r="EE569" s="666" t="b">
        <f t="shared" si="510"/>
        <v>1</v>
      </c>
      <c r="EF569" s="665" t="b">
        <f t="shared" si="511"/>
        <v>1</v>
      </c>
      <c r="EG569" s="663" t="b">
        <f t="shared" si="512"/>
        <v>1</v>
      </c>
      <c r="EH569" s="666" t="b">
        <f t="shared" si="513"/>
        <v>1</v>
      </c>
      <c r="EI569" s="663" t="b">
        <f t="shared" si="514"/>
        <v>1</v>
      </c>
      <c r="EJ569" s="663" t="b">
        <f t="shared" si="515"/>
        <v>1</v>
      </c>
      <c r="EK569" s="666" t="b">
        <f t="shared" si="516"/>
        <v>1</v>
      </c>
      <c r="EL569" s="663" t="b">
        <f t="shared" si="517"/>
        <v>1</v>
      </c>
      <c r="EM569" s="663" t="b">
        <f t="shared" si="500"/>
        <v>1</v>
      </c>
      <c r="EN569" s="666" t="b">
        <f t="shared" si="518"/>
        <v>1</v>
      </c>
      <c r="EO569" s="403"/>
    </row>
    <row r="570" spans="1:145">
      <c r="A570" s="528" t="s">
        <v>430</v>
      </c>
      <c r="B570" s="534" t="s">
        <v>305</v>
      </c>
      <c r="C570" s="528">
        <v>225070</v>
      </c>
      <c r="D570" s="528">
        <v>9</v>
      </c>
      <c r="E570" s="414"/>
      <c r="F570" s="416"/>
      <c r="G570" s="416"/>
      <c r="H570" s="416"/>
      <c r="I570" s="417"/>
      <c r="J570" s="417"/>
      <c r="K570" s="561"/>
      <c r="L570" s="414"/>
      <c r="M570" s="416"/>
      <c r="N570" s="416"/>
      <c r="O570" s="448"/>
      <c r="P570" s="448"/>
      <c r="Q570" s="416"/>
      <c r="R570" s="416"/>
      <c r="S570" s="416"/>
      <c r="T570" s="416"/>
      <c r="U570" s="416"/>
      <c r="V570" s="417"/>
      <c r="W570" s="561"/>
      <c r="X570" s="414"/>
      <c r="Y570" s="416"/>
      <c r="Z570" s="416"/>
      <c r="AA570" s="448"/>
      <c r="AB570" s="448"/>
      <c r="AC570" s="416"/>
      <c r="AD570" s="416"/>
      <c r="AE570" s="416"/>
      <c r="AF570" s="416"/>
      <c r="AG570" s="416"/>
      <c r="AH570" s="417"/>
      <c r="AI570" s="561"/>
      <c r="AJ570" s="420" t="str">
        <f t="shared" si="519"/>
        <v xml:space="preserve"> </v>
      </c>
      <c r="AK570" s="421" t="str">
        <f t="shared" si="520"/>
        <v xml:space="preserve"> </v>
      </c>
      <c r="AL570" s="421" t="str">
        <f t="shared" si="521"/>
        <v xml:space="preserve"> </v>
      </c>
      <c r="AM570" s="421" t="str">
        <f t="shared" si="522"/>
        <v xml:space="preserve"> </v>
      </c>
      <c r="AN570" s="421" t="str">
        <f t="shared" si="523"/>
        <v xml:space="preserve"> </v>
      </c>
      <c r="AO570" s="421" t="str">
        <f t="shared" si="524"/>
        <v xml:space="preserve"> </v>
      </c>
      <c r="AP570" s="421" t="str">
        <f t="shared" si="525"/>
        <v xml:space="preserve"> </v>
      </c>
      <c r="AQ570" s="421" t="str">
        <f t="shared" si="526"/>
        <v xml:space="preserve"> </v>
      </c>
      <c r="AR570" s="421" t="str">
        <f t="shared" si="527"/>
        <v xml:space="preserve"> </v>
      </c>
      <c r="AS570" s="421" t="str">
        <f t="shared" si="528"/>
        <v xml:space="preserve"> </v>
      </c>
      <c r="AT570" s="421" t="str">
        <f t="shared" si="529"/>
        <v xml:space="preserve"> </v>
      </c>
      <c r="AU570" s="422" t="str">
        <f t="shared" si="530"/>
        <v xml:space="preserve"> </v>
      </c>
      <c r="AV570" s="423"/>
      <c r="AW570" s="417"/>
      <c r="AX570" s="561"/>
      <c r="AY570" s="414"/>
      <c r="AZ570" s="417"/>
      <c r="BA570" s="561"/>
      <c r="BB570" s="420" t="str">
        <f t="shared" si="531"/>
        <v xml:space="preserve"> </v>
      </c>
      <c r="BC570" s="421" t="str">
        <f t="shared" si="532"/>
        <v xml:space="preserve"> </v>
      </c>
      <c r="BD570" s="422" t="str">
        <f t="shared" si="533"/>
        <v xml:space="preserve"> </v>
      </c>
      <c r="BE570" s="176"/>
      <c r="BF570" s="417"/>
      <c r="BG570" s="561"/>
      <c r="BH570" s="178"/>
      <c r="BI570" s="417"/>
      <c r="BJ570" s="561"/>
      <c r="BK570" s="178"/>
      <c r="BL570" s="417"/>
      <c r="BM570" s="561"/>
      <c r="BN570" s="426" t="str">
        <f t="shared" si="493"/>
        <v/>
      </c>
      <c r="BO570" s="427" t="str">
        <f t="shared" si="494"/>
        <v/>
      </c>
      <c r="BP570" s="428" t="str">
        <f t="shared" si="495"/>
        <v/>
      </c>
      <c r="BQ570" s="178"/>
      <c r="BR570" s="417"/>
      <c r="BS570" s="561"/>
      <c r="BT570" s="208">
        <v>1113</v>
      </c>
      <c r="BU570" s="209">
        <v>1014</v>
      </c>
      <c r="BV570" s="209">
        <v>634</v>
      </c>
      <c r="BW570" s="417">
        <v>758</v>
      </c>
      <c r="BX570" s="417">
        <v>734</v>
      </c>
      <c r="BY570" s="561">
        <v>748</v>
      </c>
      <c r="BZ570" s="436">
        <v>482</v>
      </c>
      <c r="CA570" s="436">
        <v>489</v>
      </c>
      <c r="CB570" s="436">
        <v>516</v>
      </c>
      <c r="CC570" s="436">
        <v>491</v>
      </c>
      <c r="CD570" s="436">
        <v>439</v>
      </c>
      <c r="CE570" s="436">
        <v>572</v>
      </c>
      <c r="CF570" s="417">
        <v>532</v>
      </c>
      <c r="CG570" s="561">
        <v>566</v>
      </c>
      <c r="CH570" s="437"/>
      <c r="CI570" s="436"/>
      <c r="CJ570" s="209"/>
      <c r="CK570" s="436"/>
      <c r="CL570" s="209">
        <v>4</v>
      </c>
      <c r="CM570" s="209">
        <v>8</v>
      </c>
      <c r="CN570" s="417"/>
      <c r="CO570" s="561"/>
      <c r="CP570" s="421">
        <f t="shared" si="501"/>
        <v>482</v>
      </c>
      <c r="CQ570" s="421">
        <f t="shared" si="502"/>
        <v>489</v>
      </c>
      <c r="CR570" s="421">
        <f t="shared" si="534"/>
        <v>516</v>
      </c>
      <c r="CS570" s="421">
        <f t="shared" si="535"/>
        <v>491</v>
      </c>
      <c r="CT570" s="421">
        <f t="shared" si="536"/>
        <v>435</v>
      </c>
      <c r="CU570" s="421">
        <f t="shared" si="537"/>
        <v>564</v>
      </c>
      <c r="CV570" s="421">
        <f t="shared" si="538"/>
        <v>532</v>
      </c>
      <c r="CW570" s="429">
        <f t="shared" si="539"/>
        <v>566</v>
      </c>
      <c r="CX570" s="449">
        <v>311</v>
      </c>
      <c r="CY570" s="417">
        <v>321</v>
      </c>
      <c r="CZ570" s="561">
        <v>315</v>
      </c>
      <c r="DA570" s="432">
        <v>45</v>
      </c>
      <c r="DB570" s="417">
        <v>37</v>
      </c>
      <c r="DC570" s="561">
        <v>44</v>
      </c>
      <c r="DD570" s="430">
        <f t="shared" si="540"/>
        <v>208</v>
      </c>
      <c r="DE570" s="431">
        <f t="shared" si="541"/>
        <v>174</v>
      </c>
      <c r="DF570" s="428">
        <f t="shared" si="542"/>
        <v>207</v>
      </c>
      <c r="DG570" s="450">
        <v>72</v>
      </c>
      <c r="DH570" s="417">
        <v>69</v>
      </c>
      <c r="DI570" s="561">
        <v>97</v>
      </c>
      <c r="DJ570" s="432">
        <v>69</v>
      </c>
      <c r="DK570" s="417">
        <v>43</v>
      </c>
      <c r="DL570" s="561">
        <v>74</v>
      </c>
      <c r="DM570" s="432">
        <v>74</v>
      </c>
      <c r="DN570" s="417">
        <v>79</v>
      </c>
      <c r="DO570" s="561">
        <v>80</v>
      </c>
      <c r="DP570" s="430">
        <f t="shared" si="496"/>
        <v>276</v>
      </c>
      <c r="DQ570" s="431">
        <f t="shared" si="497"/>
        <v>244</v>
      </c>
      <c r="DR570" s="428">
        <f t="shared" si="498"/>
        <v>313</v>
      </c>
      <c r="DS570" s="432">
        <v>127</v>
      </c>
      <c r="DT570" s="417">
        <v>129</v>
      </c>
      <c r="DU570" s="561">
        <v>163</v>
      </c>
      <c r="DV570" s="403"/>
      <c r="DW570" s="669" t="b">
        <f t="shared" si="503"/>
        <v>0</v>
      </c>
      <c r="DX570" s="663" t="b">
        <f t="shared" si="504"/>
        <v>0</v>
      </c>
      <c r="DY570" s="666" t="b">
        <f t="shared" si="505"/>
        <v>1</v>
      </c>
      <c r="DZ570" s="663" t="b">
        <f t="shared" si="506"/>
        <v>0</v>
      </c>
      <c r="EA570" s="663" t="b">
        <f t="shared" si="507"/>
        <v>0</v>
      </c>
      <c r="EB570" s="666" t="b">
        <f t="shared" si="508"/>
        <v>1</v>
      </c>
      <c r="EC570" s="663" t="b">
        <f t="shared" si="509"/>
        <v>0</v>
      </c>
      <c r="ED570" s="663" t="b">
        <f t="shared" si="499"/>
        <v>0</v>
      </c>
      <c r="EE570" s="666" t="b">
        <f t="shared" si="510"/>
        <v>1</v>
      </c>
      <c r="EF570" s="665" t="b">
        <f t="shared" si="511"/>
        <v>1</v>
      </c>
      <c r="EG570" s="663" t="b">
        <f t="shared" si="512"/>
        <v>1</v>
      </c>
      <c r="EH570" s="666" t="b">
        <f t="shared" si="513"/>
        <v>1</v>
      </c>
      <c r="EI570" s="663" t="b">
        <f t="shared" si="514"/>
        <v>1</v>
      </c>
      <c r="EJ570" s="663" t="b">
        <f t="shared" si="515"/>
        <v>1</v>
      </c>
      <c r="EK570" s="666" t="b">
        <f t="shared" si="516"/>
        <v>1</v>
      </c>
      <c r="EL570" s="663" t="b">
        <f t="shared" si="517"/>
        <v>1</v>
      </c>
      <c r="EM570" s="663" t="b">
        <f t="shared" si="500"/>
        <v>1</v>
      </c>
      <c r="EN570" s="666" t="b">
        <f t="shared" si="518"/>
        <v>1</v>
      </c>
      <c r="EO570" s="403"/>
    </row>
    <row r="571" spans="1:145">
      <c r="A571" s="528" t="s">
        <v>430</v>
      </c>
      <c r="B571" s="534" t="s">
        <v>306</v>
      </c>
      <c r="C571" s="528">
        <v>225371</v>
      </c>
      <c r="D571" s="528">
        <v>9</v>
      </c>
      <c r="E571" s="414"/>
      <c r="F571" s="416"/>
      <c r="G571" s="416"/>
      <c r="H571" s="416"/>
      <c r="I571" s="417"/>
      <c r="J571" s="417"/>
      <c r="K571" s="561"/>
      <c r="L571" s="414"/>
      <c r="M571" s="416"/>
      <c r="N571" s="416"/>
      <c r="O571" s="448"/>
      <c r="P571" s="448"/>
      <c r="Q571" s="416"/>
      <c r="R571" s="416"/>
      <c r="S571" s="416"/>
      <c r="T571" s="416"/>
      <c r="U571" s="416"/>
      <c r="V571" s="417"/>
      <c r="W571" s="561"/>
      <c r="X571" s="414"/>
      <c r="Y571" s="416"/>
      <c r="Z571" s="416"/>
      <c r="AA571" s="448"/>
      <c r="AB571" s="448"/>
      <c r="AC571" s="416"/>
      <c r="AD571" s="416"/>
      <c r="AE571" s="416"/>
      <c r="AF571" s="416"/>
      <c r="AG571" s="416"/>
      <c r="AH571" s="417"/>
      <c r="AI571" s="561"/>
      <c r="AJ571" s="420" t="str">
        <f t="shared" si="519"/>
        <v xml:space="preserve"> </v>
      </c>
      <c r="AK571" s="421" t="str">
        <f t="shared" si="520"/>
        <v xml:space="preserve"> </v>
      </c>
      <c r="AL571" s="421" t="str">
        <f t="shared" si="521"/>
        <v xml:space="preserve"> </v>
      </c>
      <c r="AM571" s="421" t="str">
        <f t="shared" si="522"/>
        <v xml:space="preserve"> </v>
      </c>
      <c r="AN571" s="421" t="str">
        <f t="shared" si="523"/>
        <v xml:space="preserve"> </v>
      </c>
      <c r="AO571" s="421" t="str">
        <f t="shared" si="524"/>
        <v xml:space="preserve"> </v>
      </c>
      <c r="AP571" s="421" t="str">
        <f t="shared" si="525"/>
        <v xml:space="preserve"> </v>
      </c>
      <c r="AQ571" s="421" t="str">
        <f t="shared" si="526"/>
        <v xml:space="preserve"> </v>
      </c>
      <c r="AR571" s="421" t="str">
        <f t="shared" si="527"/>
        <v xml:space="preserve"> </v>
      </c>
      <c r="AS571" s="421" t="str">
        <f t="shared" si="528"/>
        <v xml:space="preserve"> </v>
      </c>
      <c r="AT571" s="421" t="str">
        <f t="shared" si="529"/>
        <v xml:space="preserve"> </v>
      </c>
      <c r="AU571" s="422" t="str">
        <f t="shared" si="530"/>
        <v xml:space="preserve"> </v>
      </c>
      <c r="AV571" s="423"/>
      <c r="AW571" s="417"/>
      <c r="AX571" s="561"/>
      <c r="AY571" s="414"/>
      <c r="AZ571" s="417"/>
      <c r="BA571" s="561"/>
      <c r="BB571" s="420" t="str">
        <f t="shared" si="531"/>
        <v xml:space="preserve"> </v>
      </c>
      <c r="BC571" s="421" t="str">
        <f t="shared" si="532"/>
        <v xml:space="preserve"> </v>
      </c>
      <c r="BD571" s="422" t="str">
        <f t="shared" si="533"/>
        <v xml:space="preserve"> </v>
      </c>
      <c r="BE571" s="176"/>
      <c r="BF571" s="417"/>
      <c r="BG571" s="561"/>
      <c r="BH571" s="178"/>
      <c r="BI571" s="417"/>
      <c r="BJ571" s="561"/>
      <c r="BK571" s="178"/>
      <c r="BL571" s="417"/>
      <c r="BM571" s="561"/>
      <c r="BN571" s="426" t="str">
        <f t="shared" si="493"/>
        <v/>
      </c>
      <c r="BO571" s="427" t="str">
        <f t="shared" si="494"/>
        <v/>
      </c>
      <c r="BP571" s="428" t="str">
        <f t="shared" si="495"/>
        <v/>
      </c>
      <c r="BQ571" s="178"/>
      <c r="BR571" s="417"/>
      <c r="BS571" s="561"/>
      <c r="BT571" s="208">
        <v>1231</v>
      </c>
      <c r="BU571" s="209">
        <v>1263</v>
      </c>
      <c r="BV571" s="209">
        <v>1063</v>
      </c>
      <c r="BW571" s="417">
        <v>769</v>
      </c>
      <c r="BX571" s="417">
        <v>705</v>
      </c>
      <c r="BY571" s="561">
        <v>833</v>
      </c>
      <c r="BZ571" s="436">
        <v>413</v>
      </c>
      <c r="CA571" s="436">
        <v>400</v>
      </c>
      <c r="CB571" s="569">
        <v>525</v>
      </c>
      <c r="CC571" s="436">
        <v>477</v>
      </c>
      <c r="CD571" s="569">
        <v>336</v>
      </c>
      <c r="CE571" s="436">
        <v>522</v>
      </c>
      <c r="CF571" s="417">
        <v>464</v>
      </c>
      <c r="CG571" s="561">
        <v>573</v>
      </c>
      <c r="CH571" s="437"/>
      <c r="CI571" s="436"/>
      <c r="CJ571" s="209"/>
      <c r="CK571" s="436"/>
      <c r="CL571" s="209">
        <v>1</v>
      </c>
      <c r="CM571" s="209">
        <v>2</v>
      </c>
      <c r="CN571" s="417"/>
      <c r="CO571" s="561"/>
      <c r="CP571" s="421">
        <f t="shared" si="501"/>
        <v>413</v>
      </c>
      <c r="CQ571" s="421">
        <f t="shared" si="502"/>
        <v>400</v>
      </c>
      <c r="CR571" s="421">
        <f t="shared" si="534"/>
        <v>525</v>
      </c>
      <c r="CS571" s="421">
        <f t="shared" si="535"/>
        <v>477</v>
      </c>
      <c r="CT571" s="421">
        <f t="shared" si="536"/>
        <v>335</v>
      </c>
      <c r="CU571" s="421">
        <f t="shared" si="537"/>
        <v>520</v>
      </c>
      <c r="CV571" s="421">
        <f t="shared" si="538"/>
        <v>464</v>
      </c>
      <c r="CW571" s="429">
        <f t="shared" si="539"/>
        <v>573</v>
      </c>
      <c r="CX571" s="449">
        <v>257</v>
      </c>
      <c r="CY571" s="417">
        <v>224</v>
      </c>
      <c r="CZ571" s="561">
        <v>264</v>
      </c>
      <c r="DA571" s="432">
        <v>63</v>
      </c>
      <c r="DB571" s="417">
        <v>50</v>
      </c>
      <c r="DC571" s="561">
        <v>62</v>
      </c>
      <c r="DD571" s="430">
        <f t="shared" si="540"/>
        <v>200</v>
      </c>
      <c r="DE571" s="431">
        <f t="shared" si="541"/>
        <v>190</v>
      </c>
      <c r="DF571" s="428">
        <f t="shared" si="542"/>
        <v>247</v>
      </c>
      <c r="DG571" s="450">
        <v>89</v>
      </c>
      <c r="DH571" s="417">
        <v>63</v>
      </c>
      <c r="DI571" s="561">
        <v>82</v>
      </c>
      <c r="DJ571" s="432">
        <v>23</v>
      </c>
      <c r="DK571" s="417">
        <v>28</v>
      </c>
      <c r="DL571" s="565">
        <v>55</v>
      </c>
      <c r="DM571" s="432">
        <v>130</v>
      </c>
      <c r="DN571" s="417">
        <v>97</v>
      </c>
      <c r="DO571" s="561">
        <v>144</v>
      </c>
      <c r="DP571" s="430">
        <f t="shared" si="496"/>
        <v>235</v>
      </c>
      <c r="DQ571" s="431">
        <f t="shared" si="497"/>
        <v>147</v>
      </c>
      <c r="DR571" s="428">
        <f t="shared" si="498"/>
        <v>239</v>
      </c>
      <c r="DS571" s="432">
        <v>89</v>
      </c>
      <c r="DT571" s="417">
        <v>94</v>
      </c>
      <c r="DU571" s="561">
        <v>132</v>
      </c>
      <c r="DV571" s="403"/>
      <c r="DW571" s="669" t="b">
        <f t="shared" si="503"/>
        <v>0</v>
      </c>
      <c r="DX571" s="663" t="b">
        <f t="shared" si="504"/>
        <v>0</v>
      </c>
      <c r="DY571" s="666" t="b">
        <f t="shared" si="505"/>
        <v>1</v>
      </c>
      <c r="DZ571" s="663" t="b">
        <f t="shared" si="506"/>
        <v>0</v>
      </c>
      <c r="EA571" s="663" t="b">
        <f t="shared" si="507"/>
        <v>0</v>
      </c>
      <c r="EB571" s="666" t="b">
        <f t="shared" si="508"/>
        <v>1</v>
      </c>
      <c r="EC571" s="663" t="b">
        <f t="shared" si="509"/>
        <v>0</v>
      </c>
      <c r="ED571" s="663" t="b">
        <f t="shared" si="499"/>
        <v>0</v>
      </c>
      <c r="EE571" s="666" t="b">
        <f t="shared" si="510"/>
        <v>1</v>
      </c>
      <c r="EF571" s="665" t="b">
        <f t="shared" si="511"/>
        <v>1</v>
      </c>
      <c r="EG571" s="663" t="b">
        <f t="shared" si="512"/>
        <v>1</v>
      </c>
      <c r="EH571" s="666" t="b">
        <f t="shared" si="513"/>
        <v>1</v>
      </c>
      <c r="EI571" s="663" t="b">
        <f t="shared" si="514"/>
        <v>1</v>
      </c>
      <c r="EJ571" s="663" t="b">
        <f t="shared" si="515"/>
        <v>1</v>
      </c>
      <c r="EK571" s="666" t="b">
        <f t="shared" si="516"/>
        <v>1</v>
      </c>
      <c r="EL571" s="663" t="b">
        <f t="shared" si="517"/>
        <v>1</v>
      </c>
      <c r="EM571" s="663" t="b">
        <f t="shared" si="500"/>
        <v>1</v>
      </c>
      <c r="EN571" s="666" t="b">
        <f t="shared" si="518"/>
        <v>1</v>
      </c>
      <c r="EO571" s="403"/>
    </row>
    <row r="572" spans="1:145">
      <c r="A572" s="528" t="s">
        <v>430</v>
      </c>
      <c r="B572" s="534" t="s">
        <v>307</v>
      </c>
      <c r="C572" s="528">
        <v>225520</v>
      </c>
      <c r="D572" s="528">
        <v>9</v>
      </c>
      <c r="E572" s="414"/>
      <c r="F572" s="416"/>
      <c r="G572" s="416"/>
      <c r="H572" s="416"/>
      <c r="I572" s="417"/>
      <c r="J572" s="417"/>
      <c r="K572" s="561"/>
      <c r="L572" s="414"/>
      <c r="M572" s="416"/>
      <c r="N572" s="416"/>
      <c r="O572" s="448"/>
      <c r="P572" s="448"/>
      <c r="Q572" s="416"/>
      <c r="R572" s="416"/>
      <c r="S572" s="416"/>
      <c r="T572" s="416"/>
      <c r="U572" s="416"/>
      <c r="V572" s="417"/>
      <c r="W572" s="561"/>
      <c r="X572" s="414"/>
      <c r="Y572" s="416"/>
      <c r="Z572" s="416"/>
      <c r="AA572" s="448"/>
      <c r="AB572" s="448"/>
      <c r="AC572" s="416"/>
      <c r="AD572" s="416"/>
      <c r="AE572" s="416"/>
      <c r="AF572" s="416"/>
      <c r="AG572" s="416"/>
      <c r="AH572" s="417"/>
      <c r="AI572" s="561"/>
      <c r="AJ572" s="420" t="str">
        <f t="shared" si="519"/>
        <v xml:space="preserve"> </v>
      </c>
      <c r="AK572" s="421" t="str">
        <f t="shared" si="520"/>
        <v xml:space="preserve"> </v>
      </c>
      <c r="AL572" s="421" t="str">
        <f t="shared" si="521"/>
        <v xml:space="preserve"> </v>
      </c>
      <c r="AM572" s="421" t="str">
        <f t="shared" si="522"/>
        <v xml:space="preserve"> </v>
      </c>
      <c r="AN572" s="421" t="str">
        <f t="shared" si="523"/>
        <v xml:space="preserve"> </v>
      </c>
      <c r="AO572" s="421" t="str">
        <f t="shared" si="524"/>
        <v xml:space="preserve"> </v>
      </c>
      <c r="AP572" s="421" t="str">
        <f t="shared" si="525"/>
        <v xml:space="preserve"> </v>
      </c>
      <c r="AQ572" s="421" t="str">
        <f t="shared" si="526"/>
        <v xml:space="preserve"> </v>
      </c>
      <c r="AR572" s="421" t="str">
        <f t="shared" si="527"/>
        <v xml:space="preserve"> </v>
      </c>
      <c r="AS572" s="421" t="str">
        <f t="shared" si="528"/>
        <v xml:space="preserve"> </v>
      </c>
      <c r="AT572" s="421" t="str">
        <f t="shared" si="529"/>
        <v xml:space="preserve"> </v>
      </c>
      <c r="AU572" s="422" t="str">
        <f t="shared" si="530"/>
        <v xml:space="preserve"> </v>
      </c>
      <c r="AV572" s="423"/>
      <c r="AW572" s="417"/>
      <c r="AX572" s="561"/>
      <c r="AY572" s="414"/>
      <c r="AZ572" s="417"/>
      <c r="BA572" s="561"/>
      <c r="BB572" s="420" t="str">
        <f t="shared" si="531"/>
        <v xml:space="preserve"> </v>
      </c>
      <c r="BC572" s="421" t="str">
        <f t="shared" si="532"/>
        <v xml:space="preserve"> </v>
      </c>
      <c r="BD572" s="422" t="str">
        <f t="shared" si="533"/>
        <v xml:space="preserve"> </v>
      </c>
      <c r="BE572" s="176"/>
      <c r="BF572" s="417"/>
      <c r="BG572" s="561"/>
      <c r="BH572" s="178"/>
      <c r="BI572" s="417"/>
      <c r="BJ572" s="561"/>
      <c r="BK572" s="178"/>
      <c r="BL572" s="417"/>
      <c r="BM572" s="561"/>
      <c r="BN572" s="426" t="str">
        <f t="shared" si="493"/>
        <v/>
      </c>
      <c r="BO572" s="427" t="str">
        <f t="shared" si="494"/>
        <v/>
      </c>
      <c r="BP572" s="428" t="str">
        <f t="shared" si="495"/>
        <v/>
      </c>
      <c r="BQ572" s="178"/>
      <c r="BR572" s="417"/>
      <c r="BS572" s="561"/>
      <c r="BT572" s="208">
        <v>920</v>
      </c>
      <c r="BU572" s="209">
        <v>926</v>
      </c>
      <c r="BV572" s="209">
        <v>831</v>
      </c>
      <c r="BW572" s="417">
        <v>470</v>
      </c>
      <c r="BX572" s="417">
        <v>544</v>
      </c>
      <c r="BY572" s="561">
        <v>470</v>
      </c>
      <c r="BZ572" s="436">
        <v>408</v>
      </c>
      <c r="CA572" s="436">
        <v>387</v>
      </c>
      <c r="CB572" s="436">
        <v>330</v>
      </c>
      <c r="CC572" s="436">
        <v>351</v>
      </c>
      <c r="CD572" s="436">
        <v>303</v>
      </c>
      <c r="CE572" s="436">
        <v>277</v>
      </c>
      <c r="CF572" s="417">
        <v>283</v>
      </c>
      <c r="CG572" s="561">
        <v>268</v>
      </c>
      <c r="CH572" s="437"/>
      <c r="CI572" s="436"/>
      <c r="CJ572" s="209"/>
      <c r="CK572" s="436"/>
      <c r="CL572" s="209">
        <v>2</v>
      </c>
      <c r="CM572" s="209">
        <v>5</v>
      </c>
      <c r="CN572" s="417"/>
      <c r="CO572" s="561"/>
      <c r="CP572" s="421">
        <f t="shared" si="501"/>
        <v>408</v>
      </c>
      <c r="CQ572" s="421">
        <f t="shared" si="502"/>
        <v>387</v>
      </c>
      <c r="CR572" s="421">
        <f t="shared" si="534"/>
        <v>330</v>
      </c>
      <c r="CS572" s="421">
        <f t="shared" si="535"/>
        <v>351</v>
      </c>
      <c r="CT572" s="421">
        <f t="shared" si="536"/>
        <v>301</v>
      </c>
      <c r="CU572" s="421">
        <f t="shared" si="537"/>
        <v>272</v>
      </c>
      <c r="CV572" s="421">
        <f t="shared" si="538"/>
        <v>283</v>
      </c>
      <c r="CW572" s="429">
        <f t="shared" si="539"/>
        <v>268</v>
      </c>
      <c r="CX572" s="449">
        <v>123</v>
      </c>
      <c r="CY572" s="417">
        <v>121</v>
      </c>
      <c r="CZ572" s="561">
        <v>114</v>
      </c>
      <c r="DA572" s="432">
        <v>21</v>
      </c>
      <c r="DB572" s="417">
        <v>37</v>
      </c>
      <c r="DC572" s="561">
        <v>19</v>
      </c>
      <c r="DD572" s="430">
        <f t="shared" si="540"/>
        <v>128</v>
      </c>
      <c r="DE572" s="431">
        <f t="shared" si="541"/>
        <v>125</v>
      </c>
      <c r="DF572" s="428">
        <f t="shared" si="542"/>
        <v>135</v>
      </c>
      <c r="DG572" s="450">
        <v>70</v>
      </c>
      <c r="DH572" s="417">
        <v>58</v>
      </c>
      <c r="DI572" s="561">
        <v>52</v>
      </c>
      <c r="DJ572" s="432">
        <v>24</v>
      </c>
      <c r="DK572" s="417">
        <v>18</v>
      </c>
      <c r="DL572" s="561">
        <v>20</v>
      </c>
      <c r="DM572" s="432">
        <v>78</v>
      </c>
      <c r="DN572" s="417">
        <v>85</v>
      </c>
      <c r="DO572" s="561">
        <v>58</v>
      </c>
      <c r="DP572" s="430">
        <f t="shared" si="496"/>
        <v>179</v>
      </c>
      <c r="DQ572" s="431">
        <f t="shared" si="497"/>
        <v>140</v>
      </c>
      <c r="DR572" s="428">
        <f t="shared" si="498"/>
        <v>142</v>
      </c>
      <c r="DS572" s="432">
        <v>89</v>
      </c>
      <c r="DT572" s="417">
        <v>49</v>
      </c>
      <c r="DU572" s="561">
        <v>69</v>
      </c>
      <c r="DV572" s="403"/>
      <c r="DW572" s="669" t="b">
        <f t="shared" si="503"/>
        <v>0</v>
      </c>
      <c r="DX572" s="663" t="b">
        <f t="shared" si="504"/>
        <v>0</v>
      </c>
      <c r="DY572" s="666" t="b">
        <f t="shared" si="505"/>
        <v>1</v>
      </c>
      <c r="DZ572" s="663" t="b">
        <f t="shared" si="506"/>
        <v>0</v>
      </c>
      <c r="EA572" s="663" t="b">
        <f t="shared" si="507"/>
        <v>0</v>
      </c>
      <c r="EB572" s="666" t="b">
        <f t="shared" si="508"/>
        <v>1</v>
      </c>
      <c r="EC572" s="663" t="b">
        <f t="shared" si="509"/>
        <v>0</v>
      </c>
      <c r="ED572" s="663" t="b">
        <f t="shared" si="499"/>
        <v>0</v>
      </c>
      <c r="EE572" s="666" t="b">
        <f t="shared" si="510"/>
        <v>1</v>
      </c>
      <c r="EF572" s="665" t="b">
        <f t="shared" si="511"/>
        <v>1</v>
      </c>
      <c r="EG572" s="663" t="b">
        <f t="shared" si="512"/>
        <v>1</v>
      </c>
      <c r="EH572" s="666" t="b">
        <f t="shared" si="513"/>
        <v>1</v>
      </c>
      <c r="EI572" s="663" t="b">
        <f t="shared" si="514"/>
        <v>1</v>
      </c>
      <c r="EJ572" s="663" t="b">
        <f t="shared" si="515"/>
        <v>1</v>
      </c>
      <c r="EK572" s="666" t="b">
        <f t="shared" si="516"/>
        <v>1</v>
      </c>
      <c r="EL572" s="663" t="b">
        <f t="shared" si="517"/>
        <v>1</v>
      </c>
      <c r="EM572" s="663" t="b">
        <f t="shared" si="500"/>
        <v>1</v>
      </c>
      <c r="EN572" s="666" t="b">
        <f t="shared" si="518"/>
        <v>1</v>
      </c>
      <c r="EO572" s="403"/>
    </row>
    <row r="573" spans="1:145">
      <c r="A573" s="528" t="s">
        <v>430</v>
      </c>
      <c r="B573" s="534" t="s">
        <v>308</v>
      </c>
      <c r="C573" s="528">
        <v>226019</v>
      </c>
      <c r="D573" s="528">
        <v>9</v>
      </c>
      <c r="E573" s="414"/>
      <c r="F573" s="416"/>
      <c r="G573" s="416"/>
      <c r="H573" s="416"/>
      <c r="I573" s="417"/>
      <c r="J573" s="417"/>
      <c r="K573" s="561"/>
      <c r="L573" s="414"/>
      <c r="M573" s="416"/>
      <c r="N573" s="416"/>
      <c r="O573" s="448"/>
      <c r="P573" s="448"/>
      <c r="Q573" s="416"/>
      <c r="R573" s="416"/>
      <c r="S573" s="416"/>
      <c r="T573" s="416"/>
      <c r="U573" s="416"/>
      <c r="V573" s="417"/>
      <c r="W573" s="561"/>
      <c r="X573" s="414"/>
      <c r="Y573" s="416"/>
      <c r="Z573" s="416"/>
      <c r="AA573" s="448"/>
      <c r="AB573" s="448"/>
      <c r="AC573" s="416"/>
      <c r="AD573" s="416"/>
      <c r="AE573" s="416"/>
      <c r="AF573" s="416"/>
      <c r="AG573" s="416"/>
      <c r="AH573" s="417"/>
      <c r="AI573" s="561"/>
      <c r="AJ573" s="420" t="str">
        <f t="shared" si="519"/>
        <v xml:space="preserve"> </v>
      </c>
      <c r="AK573" s="421" t="str">
        <f t="shared" si="520"/>
        <v xml:space="preserve"> </v>
      </c>
      <c r="AL573" s="421" t="str">
        <f t="shared" si="521"/>
        <v xml:space="preserve"> </v>
      </c>
      <c r="AM573" s="421" t="str">
        <f t="shared" si="522"/>
        <v xml:space="preserve"> </v>
      </c>
      <c r="AN573" s="421" t="str">
        <f t="shared" si="523"/>
        <v xml:space="preserve"> </v>
      </c>
      <c r="AO573" s="421" t="str">
        <f t="shared" si="524"/>
        <v xml:space="preserve"> </v>
      </c>
      <c r="AP573" s="421" t="str">
        <f t="shared" si="525"/>
        <v xml:space="preserve"> </v>
      </c>
      <c r="AQ573" s="421" t="str">
        <f t="shared" si="526"/>
        <v xml:space="preserve"> </v>
      </c>
      <c r="AR573" s="421" t="str">
        <f t="shared" si="527"/>
        <v xml:space="preserve"> </v>
      </c>
      <c r="AS573" s="421" t="str">
        <f t="shared" si="528"/>
        <v xml:space="preserve"> </v>
      </c>
      <c r="AT573" s="421" t="str">
        <f t="shared" si="529"/>
        <v xml:space="preserve"> </v>
      </c>
      <c r="AU573" s="422" t="str">
        <f t="shared" si="530"/>
        <v xml:space="preserve"> </v>
      </c>
      <c r="AV573" s="423"/>
      <c r="AW573" s="417"/>
      <c r="AX573" s="561"/>
      <c r="AY573" s="414"/>
      <c r="AZ573" s="417"/>
      <c r="BA573" s="561"/>
      <c r="BB573" s="420" t="str">
        <f t="shared" si="531"/>
        <v xml:space="preserve"> </v>
      </c>
      <c r="BC573" s="421" t="str">
        <f t="shared" si="532"/>
        <v xml:space="preserve"> </v>
      </c>
      <c r="BD573" s="422" t="str">
        <f t="shared" si="533"/>
        <v xml:space="preserve"> </v>
      </c>
      <c r="BE573" s="176"/>
      <c r="BF573" s="417"/>
      <c r="BG573" s="561"/>
      <c r="BH573" s="178"/>
      <c r="BI573" s="417"/>
      <c r="BJ573" s="561"/>
      <c r="BK573" s="178"/>
      <c r="BL573" s="417"/>
      <c r="BM573" s="561"/>
      <c r="BN573" s="426" t="str">
        <f t="shared" si="493"/>
        <v/>
      </c>
      <c r="BO573" s="427" t="str">
        <f t="shared" si="494"/>
        <v/>
      </c>
      <c r="BP573" s="428" t="str">
        <f t="shared" si="495"/>
        <v/>
      </c>
      <c r="BQ573" s="178"/>
      <c r="BR573" s="417"/>
      <c r="BS573" s="561"/>
      <c r="BT573" s="208">
        <v>1352</v>
      </c>
      <c r="BU573" s="209">
        <v>1180</v>
      </c>
      <c r="BV573" s="209">
        <v>1367</v>
      </c>
      <c r="BW573" s="417">
        <v>1068</v>
      </c>
      <c r="BX573" s="417">
        <v>1267</v>
      </c>
      <c r="BY573" s="561">
        <v>1264</v>
      </c>
      <c r="BZ573" s="436">
        <v>773</v>
      </c>
      <c r="CA573" s="436">
        <v>859</v>
      </c>
      <c r="CB573" s="436">
        <v>826</v>
      </c>
      <c r="CC573" s="436">
        <v>697</v>
      </c>
      <c r="CD573" s="436">
        <v>868</v>
      </c>
      <c r="CE573" s="436">
        <v>769</v>
      </c>
      <c r="CF573" s="417">
        <v>983</v>
      </c>
      <c r="CG573" s="561">
        <v>933</v>
      </c>
      <c r="CH573" s="437"/>
      <c r="CI573" s="436"/>
      <c r="CJ573" s="209"/>
      <c r="CK573" s="436"/>
      <c r="CL573" s="209">
        <v>5</v>
      </c>
      <c r="CM573" s="209">
        <v>4</v>
      </c>
      <c r="CN573" s="417"/>
      <c r="CO573" s="561"/>
      <c r="CP573" s="421">
        <f t="shared" si="501"/>
        <v>773</v>
      </c>
      <c r="CQ573" s="421">
        <f t="shared" si="502"/>
        <v>859</v>
      </c>
      <c r="CR573" s="421">
        <f t="shared" si="534"/>
        <v>826</v>
      </c>
      <c r="CS573" s="421">
        <f t="shared" si="535"/>
        <v>697</v>
      </c>
      <c r="CT573" s="421">
        <f t="shared" si="536"/>
        <v>863</v>
      </c>
      <c r="CU573" s="421">
        <f t="shared" si="537"/>
        <v>765</v>
      </c>
      <c r="CV573" s="421">
        <f t="shared" si="538"/>
        <v>983</v>
      </c>
      <c r="CW573" s="429">
        <f t="shared" si="539"/>
        <v>933</v>
      </c>
      <c r="CX573" s="449">
        <v>427</v>
      </c>
      <c r="CY573" s="417">
        <v>518</v>
      </c>
      <c r="CZ573" s="561">
        <v>502</v>
      </c>
      <c r="DA573" s="432">
        <v>62</v>
      </c>
      <c r="DB573" s="417">
        <v>110</v>
      </c>
      <c r="DC573" s="561">
        <v>121</v>
      </c>
      <c r="DD573" s="430">
        <f t="shared" si="540"/>
        <v>276</v>
      </c>
      <c r="DE573" s="431">
        <f t="shared" si="541"/>
        <v>355</v>
      </c>
      <c r="DF573" s="428">
        <f t="shared" si="542"/>
        <v>310</v>
      </c>
      <c r="DG573" s="450">
        <v>96</v>
      </c>
      <c r="DH573" s="417">
        <v>122</v>
      </c>
      <c r="DI573" s="561">
        <v>117</v>
      </c>
      <c r="DJ573" s="432">
        <v>84</v>
      </c>
      <c r="DK573" s="417">
        <v>113</v>
      </c>
      <c r="DL573" s="561">
        <v>107</v>
      </c>
      <c r="DM573" s="432">
        <v>123</v>
      </c>
      <c r="DN573" s="417">
        <v>200</v>
      </c>
      <c r="DO573" s="561">
        <v>183</v>
      </c>
      <c r="DP573" s="430">
        <f t="shared" si="496"/>
        <v>394</v>
      </c>
      <c r="DQ573" s="431">
        <f t="shared" si="497"/>
        <v>428</v>
      </c>
      <c r="DR573" s="428">
        <f t="shared" si="498"/>
        <v>358</v>
      </c>
      <c r="DS573" s="432">
        <v>208</v>
      </c>
      <c r="DT573" s="417">
        <v>215</v>
      </c>
      <c r="DU573" s="561">
        <v>176</v>
      </c>
      <c r="DV573" s="403"/>
      <c r="DW573" s="669" t="b">
        <f t="shared" si="503"/>
        <v>0</v>
      </c>
      <c r="DX573" s="663" t="b">
        <f t="shared" si="504"/>
        <v>0</v>
      </c>
      <c r="DY573" s="666" t="b">
        <f t="shared" si="505"/>
        <v>1</v>
      </c>
      <c r="DZ573" s="663" t="b">
        <f t="shared" si="506"/>
        <v>0</v>
      </c>
      <c r="EA573" s="663" t="b">
        <f t="shared" si="507"/>
        <v>0</v>
      </c>
      <c r="EB573" s="666" t="b">
        <f t="shared" si="508"/>
        <v>1</v>
      </c>
      <c r="EC573" s="663" t="b">
        <f t="shared" si="509"/>
        <v>0</v>
      </c>
      <c r="ED573" s="663" t="b">
        <f t="shared" si="499"/>
        <v>0</v>
      </c>
      <c r="EE573" s="666" t="b">
        <f t="shared" si="510"/>
        <v>1</v>
      </c>
      <c r="EF573" s="665" t="b">
        <f t="shared" si="511"/>
        <v>1</v>
      </c>
      <c r="EG573" s="663" t="b">
        <f t="shared" si="512"/>
        <v>1</v>
      </c>
      <c r="EH573" s="666" t="b">
        <f t="shared" si="513"/>
        <v>1</v>
      </c>
      <c r="EI573" s="663" t="b">
        <f t="shared" si="514"/>
        <v>1</v>
      </c>
      <c r="EJ573" s="663" t="b">
        <f t="shared" si="515"/>
        <v>1</v>
      </c>
      <c r="EK573" s="666" t="b">
        <f t="shared" si="516"/>
        <v>1</v>
      </c>
      <c r="EL573" s="663" t="b">
        <f t="shared" si="517"/>
        <v>1</v>
      </c>
      <c r="EM573" s="663" t="b">
        <f t="shared" si="500"/>
        <v>1</v>
      </c>
      <c r="EN573" s="666" t="b">
        <f t="shared" si="518"/>
        <v>1</v>
      </c>
      <c r="EO573" s="403"/>
    </row>
    <row r="574" spans="1:145">
      <c r="A574" s="528" t="s">
        <v>430</v>
      </c>
      <c r="B574" s="529" t="s">
        <v>309</v>
      </c>
      <c r="C574" s="528">
        <v>229337</v>
      </c>
      <c r="D574" s="528">
        <v>9</v>
      </c>
      <c r="E574" s="414"/>
      <c r="F574" s="416"/>
      <c r="G574" s="416"/>
      <c r="H574" s="416"/>
      <c r="I574" s="417"/>
      <c r="J574" s="417"/>
      <c r="K574" s="561"/>
      <c r="L574" s="414"/>
      <c r="M574" s="416"/>
      <c r="N574" s="416"/>
      <c r="O574" s="448"/>
      <c r="P574" s="448"/>
      <c r="Q574" s="416"/>
      <c r="R574" s="416"/>
      <c r="S574" s="416"/>
      <c r="T574" s="416"/>
      <c r="U574" s="416"/>
      <c r="V574" s="417"/>
      <c r="W574" s="561"/>
      <c r="X574" s="414"/>
      <c r="Y574" s="416"/>
      <c r="Z574" s="416"/>
      <c r="AA574" s="448"/>
      <c r="AB574" s="448"/>
      <c r="AC574" s="416"/>
      <c r="AD574" s="416"/>
      <c r="AE574" s="416"/>
      <c r="AF574" s="416"/>
      <c r="AG574" s="416"/>
      <c r="AH574" s="417"/>
      <c r="AI574" s="561"/>
      <c r="AJ574" s="420" t="str">
        <f t="shared" si="519"/>
        <v xml:space="preserve"> </v>
      </c>
      <c r="AK574" s="421" t="str">
        <f t="shared" si="520"/>
        <v xml:space="preserve"> </v>
      </c>
      <c r="AL574" s="421" t="str">
        <f t="shared" si="521"/>
        <v xml:space="preserve"> </v>
      </c>
      <c r="AM574" s="421" t="str">
        <f t="shared" si="522"/>
        <v xml:space="preserve"> </v>
      </c>
      <c r="AN574" s="421" t="str">
        <f t="shared" si="523"/>
        <v xml:space="preserve"> </v>
      </c>
      <c r="AO574" s="421" t="str">
        <f t="shared" si="524"/>
        <v xml:space="preserve"> </v>
      </c>
      <c r="AP574" s="421" t="str">
        <f t="shared" si="525"/>
        <v xml:space="preserve"> </v>
      </c>
      <c r="AQ574" s="421" t="str">
        <f t="shared" si="526"/>
        <v xml:space="preserve"> </v>
      </c>
      <c r="AR574" s="421" t="str">
        <f t="shared" si="527"/>
        <v xml:space="preserve"> </v>
      </c>
      <c r="AS574" s="421" t="str">
        <f t="shared" si="528"/>
        <v xml:space="preserve"> </v>
      </c>
      <c r="AT574" s="421" t="str">
        <f t="shared" si="529"/>
        <v xml:space="preserve"> </v>
      </c>
      <c r="AU574" s="422" t="str">
        <f t="shared" si="530"/>
        <v xml:space="preserve"> </v>
      </c>
      <c r="AV574" s="423"/>
      <c r="AW574" s="417"/>
      <c r="AX574" s="561"/>
      <c r="AY574" s="414"/>
      <c r="AZ574" s="417"/>
      <c r="BA574" s="561"/>
      <c r="BB574" s="420" t="str">
        <f t="shared" si="531"/>
        <v xml:space="preserve"> </v>
      </c>
      <c r="BC574" s="421" t="str">
        <f t="shared" si="532"/>
        <v xml:space="preserve"> </v>
      </c>
      <c r="BD574" s="422" t="str">
        <f t="shared" si="533"/>
        <v xml:space="preserve"> </v>
      </c>
      <c r="BE574" s="176"/>
      <c r="BF574" s="417"/>
      <c r="BG574" s="561"/>
      <c r="BH574" s="178"/>
      <c r="BI574" s="417"/>
      <c r="BJ574" s="561"/>
      <c r="BK574" s="178"/>
      <c r="BL574" s="417"/>
      <c r="BM574" s="561"/>
      <c r="BN574" s="426" t="str">
        <f t="shared" si="493"/>
        <v/>
      </c>
      <c r="BO574" s="427" t="str">
        <f t="shared" si="494"/>
        <v/>
      </c>
      <c r="BP574" s="428" t="str">
        <f t="shared" si="495"/>
        <v/>
      </c>
      <c r="BQ574" s="178"/>
      <c r="BR574" s="417"/>
      <c r="BS574" s="561"/>
      <c r="BT574" s="208">
        <v>672</v>
      </c>
      <c r="BU574" s="209">
        <v>616</v>
      </c>
      <c r="BV574" s="209">
        <v>702</v>
      </c>
      <c r="BW574" s="417">
        <v>590</v>
      </c>
      <c r="BX574" s="417">
        <v>630</v>
      </c>
      <c r="BY574" s="561">
        <v>692</v>
      </c>
      <c r="BZ574" s="436">
        <v>323</v>
      </c>
      <c r="CA574" s="436">
        <v>378</v>
      </c>
      <c r="CB574" s="436">
        <v>417</v>
      </c>
      <c r="CC574" s="436">
        <v>390</v>
      </c>
      <c r="CD574" s="436">
        <v>423</v>
      </c>
      <c r="CE574" s="436">
        <v>402</v>
      </c>
      <c r="CF574" s="417">
        <v>404</v>
      </c>
      <c r="CG574" s="561">
        <v>502</v>
      </c>
      <c r="CH574" s="437"/>
      <c r="CI574" s="436"/>
      <c r="CJ574" s="209"/>
      <c r="CK574" s="436"/>
      <c r="CL574" s="209">
        <v>2</v>
      </c>
      <c r="CM574" s="209">
        <v>5</v>
      </c>
      <c r="CN574" s="417"/>
      <c r="CO574" s="561"/>
      <c r="CP574" s="421">
        <f t="shared" si="501"/>
        <v>323</v>
      </c>
      <c r="CQ574" s="421">
        <f t="shared" si="502"/>
        <v>378</v>
      </c>
      <c r="CR574" s="421">
        <f t="shared" si="534"/>
        <v>417</v>
      </c>
      <c r="CS574" s="421">
        <f t="shared" si="535"/>
        <v>390</v>
      </c>
      <c r="CT574" s="421">
        <f t="shared" si="536"/>
        <v>421</v>
      </c>
      <c r="CU574" s="421">
        <f t="shared" si="537"/>
        <v>397</v>
      </c>
      <c r="CV574" s="421">
        <f t="shared" si="538"/>
        <v>404</v>
      </c>
      <c r="CW574" s="429">
        <f t="shared" si="539"/>
        <v>502</v>
      </c>
      <c r="CX574" s="449">
        <v>181</v>
      </c>
      <c r="CY574" s="417">
        <v>184</v>
      </c>
      <c r="CZ574" s="561">
        <v>236</v>
      </c>
      <c r="DA574" s="432">
        <v>26</v>
      </c>
      <c r="DB574" s="417">
        <v>35</v>
      </c>
      <c r="DC574" s="561">
        <v>38</v>
      </c>
      <c r="DD574" s="430">
        <f t="shared" si="540"/>
        <v>190</v>
      </c>
      <c r="DE574" s="431">
        <f t="shared" si="541"/>
        <v>185</v>
      </c>
      <c r="DF574" s="428">
        <f t="shared" si="542"/>
        <v>228</v>
      </c>
      <c r="DG574" s="450">
        <v>70</v>
      </c>
      <c r="DH574" s="417">
        <v>55</v>
      </c>
      <c r="DI574" s="561">
        <v>85</v>
      </c>
      <c r="DJ574" s="432">
        <v>28</v>
      </c>
      <c r="DK574" s="417">
        <v>42</v>
      </c>
      <c r="DL574" s="561">
        <v>66</v>
      </c>
      <c r="DM574" s="432">
        <v>56</v>
      </c>
      <c r="DN574" s="417">
        <v>73</v>
      </c>
      <c r="DO574" s="561">
        <v>67</v>
      </c>
      <c r="DP574" s="430">
        <f t="shared" si="496"/>
        <v>236</v>
      </c>
      <c r="DQ574" s="431">
        <f t="shared" si="497"/>
        <v>251</v>
      </c>
      <c r="DR574" s="428">
        <f t="shared" si="498"/>
        <v>179</v>
      </c>
      <c r="DS574" s="432">
        <v>121</v>
      </c>
      <c r="DT574" s="417">
        <v>119</v>
      </c>
      <c r="DU574" s="561">
        <v>123</v>
      </c>
      <c r="DV574" s="403"/>
      <c r="DW574" s="669" t="b">
        <f t="shared" si="503"/>
        <v>0</v>
      </c>
      <c r="DX574" s="663" t="b">
        <f t="shared" si="504"/>
        <v>0</v>
      </c>
      <c r="DY574" s="666" t="b">
        <f t="shared" si="505"/>
        <v>1</v>
      </c>
      <c r="DZ574" s="663" t="b">
        <f t="shared" si="506"/>
        <v>0</v>
      </c>
      <c r="EA574" s="663" t="b">
        <f t="shared" si="507"/>
        <v>0</v>
      </c>
      <c r="EB574" s="666" t="b">
        <f t="shared" si="508"/>
        <v>1</v>
      </c>
      <c r="EC574" s="663" t="b">
        <f t="shared" si="509"/>
        <v>0</v>
      </c>
      <c r="ED574" s="663" t="b">
        <f t="shared" si="499"/>
        <v>0</v>
      </c>
      <c r="EE574" s="666" t="b">
        <f t="shared" si="510"/>
        <v>1</v>
      </c>
      <c r="EF574" s="665" t="b">
        <f t="shared" si="511"/>
        <v>1</v>
      </c>
      <c r="EG574" s="663" t="b">
        <f t="shared" si="512"/>
        <v>1</v>
      </c>
      <c r="EH574" s="666" t="b">
        <f t="shared" si="513"/>
        <v>1</v>
      </c>
      <c r="EI574" s="663" t="b">
        <f t="shared" si="514"/>
        <v>1</v>
      </c>
      <c r="EJ574" s="663" t="b">
        <f t="shared" si="515"/>
        <v>1</v>
      </c>
      <c r="EK574" s="666" t="b">
        <f t="shared" si="516"/>
        <v>1</v>
      </c>
      <c r="EL574" s="663" t="b">
        <f t="shared" si="517"/>
        <v>1</v>
      </c>
      <c r="EM574" s="663" t="b">
        <f t="shared" si="500"/>
        <v>1</v>
      </c>
      <c r="EN574" s="666" t="b">
        <f t="shared" si="518"/>
        <v>1</v>
      </c>
      <c r="EO574" s="403"/>
    </row>
    <row r="575" spans="1:145">
      <c r="A575" s="528" t="s">
        <v>430</v>
      </c>
      <c r="B575" s="534" t="s">
        <v>311</v>
      </c>
      <c r="C575" s="528">
        <v>226204</v>
      </c>
      <c r="D575" s="528">
        <v>9</v>
      </c>
      <c r="E575" s="414"/>
      <c r="F575" s="416"/>
      <c r="G575" s="416"/>
      <c r="H575" s="416"/>
      <c r="I575" s="417"/>
      <c r="J575" s="417"/>
      <c r="K575" s="561"/>
      <c r="L575" s="414"/>
      <c r="M575" s="416"/>
      <c r="N575" s="416"/>
      <c r="O575" s="448"/>
      <c r="P575" s="448"/>
      <c r="Q575" s="416"/>
      <c r="R575" s="416"/>
      <c r="S575" s="416"/>
      <c r="T575" s="416"/>
      <c r="U575" s="416"/>
      <c r="V575" s="417"/>
      <c r="W575" s="561"/>
      <c r="X575" s="414"/>
      <c r="Y575" s="416"/>
      <c r="Z575" s="416"/>
      <c r="AA575" s="448"/>
      <c r="AB575" s="448"/>
      <c r="AC575" s="416"/>
      <c r="AD575" s="416"/>
      <c r="AE575" s="416"/>
      <c r="AF575" s="416"/>
      <c r="AG575" s="416"/>
      <c r="AH575" s="417"/>
      <c r="AI575" s="561"/>
      <c r="AJ575" s="420" t="str">
        <f t="shared" si="519"/>
        <v xml:space="preserve"> </v>
      </c>
      <c r="AK575" s="421" t="str">
        <f t="shared" si="520"/>
        <v xml:space="preserve"> </v>
      </c>
      <c r="AL575" s="421" t="str">
        <f t="shared" si="521"/>
        <v xml:space="preserve"> </v>
      </c>
      <c r="AM575" s="421" t="str">
        <f t="shared" si="522"/>
        <v xml:space="preserve"> </v>
      </c>
      <c r="AN575" s="421" t="str">
        <f t="shared" si="523"/>
        <v xml:space="preserve"> </v>
      </c>
      <c r="AO575" s="421" t="str">
        <f t="shared" si="524"/>
        <v xml:space="preserve"> </v>
      </c>
      <c r="AP575" s="421" t="str">
        <f t="shared" si="525"/>
        <v xml:space="preserve"> </v>
      </c>
      <c r="AQ575" s="421" t="str">
        <f t="shared" si="526"/>
        <v xml:space="preserve"> </v>
      </c>
      <c r="AR575" s="421" t="str">
        <f t="shared" si="527"/>
        <v xml:space="preserve"> </v>
      </c>
      <c r="AS575" s="421" t="str">
        <f t="shared" si="528"/>
        <v xml:space="preserve"> </v>
      </c>
      <c r="AT575" s="421" t="str">
        <f t="shared" si="529"/>
        <v xml:space="preserve"> </v>
      </c>
      <c r="AU575" s="422" t="str">
        <f t="shared" si="530"/>
        <v xml:space="preserve"> </v>
      </c>
      <c r="AV575" s="423"/>
      <c r="AW575" s="417"/>
      <c r="AX575" s="561"/>
      <c r="AY575" s="414"/>
      <c r="AZ575" s="417"/>
      <c r="BA575" s="561"/>
      <c r="BB575" s="420" t="str">
        <f t="shared" si="531"/>
        <v xml:space="preserve"> </v>
      </c>
      <c r="BC575" s="421" t="str">
        <f t="shared" si="532"/>
        <v xml:space="preserve"> </v>
      </c>
      <c r="BD575" s="422" t="str">
        <f t="shared" si="533"/>
        <v xml:space="preserve"> </v>
      </c>
      <c r="BE575" s="176"/>
      <c r="BF575" s="417"/>
      <c r="BG575" s="561"/>
      <c r="BH575" s="178"/>
      <c r="BI575" s="417"/>
      <c r="BJ575" s="561"/>
      <c r="BK575" s="178"/>
      <c r="BL575" s="417"/>
      <c r="BM575" s="561"/>
      <c r="BN575" s="426" t="str">
        <f t="shared" si="493"/>
        <v/>
      </c>
      <c r="BO575" s="427" t="str">
        <f t="shared" si="494"/>
        <v/>
      </c>
      <c r="BP575" s="428" t="str">
        <f t="shared" si="495"/>
        <v/>
      </c>
      <c r="BQ575" s="178"/>
      <c r="BR575" s="417"/>
      <c r="BS575" s="561"/>
      <c r="BT575" s="208">
        <v>1122</v>
      </c>
      <c r="BU575" s="209">
        <v>682</v>
      </c>
      <c r="BV575" s="209">
        <v>667</v>
      </c>
      <c r="BW575" s="417">
        <v>828</v>
      </c>
      <c r="BX575" s="417">
        <v>763</v>
      </c>
      <c r="BY575" s="561">
        <v>967</v>
      </c>
      <c r="BZ575" s="633">
        <v>94</v>
      </c>
      <c r="CA575" s="633">
        <v>259</v>
      </c>
      <c r="CB575" s="436">
        <v>614</v>
      </c>
      <c r="CC575" s="436">
        <v>378</v>
      </c>
      <c r="CD575" s="436">
        <v>422</v>
      </c>
      <c r="CE575" s="436">
        <v>405</v>
      </c>
      <c r="CF575" s="417">
        <v>331</v>
      </c>
      <c r="CG575" s="561">
        <v>459</v>
      </c>
      <c r="CH575" s="437"/>
      <c r="CI575" s="436"/>
      <c r="CJ575" s="209"/>
      <c r="CK575" s="436"/>
      <c r="CL575" s="209">
        <v>2</v>
      </c>
      <c r="CM575" s="209">
        <v>2</v>
      </c>
      <c r="CN575" s="417"/>
      <c r="CO575" s="561"/>
      <c r="CP575" s="421">
        <f t="shared" si="501"/>
        <v>94</v>
      </c>
      <c r="CQ575" s="421">
        <f t="shared" si="502"/>
        <v>259</v>
      </c>
      <c r="CR575" s="421">
        <f t="shared" si="534"/>
        <v>614</v>
      </c>
      <c r="CS575" s="421">
        <f t="shared" si="535"/>
        <v>378</v>
      </c>
      <c r="CT575" s="421">
        <f t="shared" si="536"/>
        <v>420</v>
      </c>
      <c r="CU575" s="421">
        <f t="shared" si="537"/>
        <v>403</v>
      </c>
      <c r="CV575" s="421">
        <f t="shared" si="538"/>
        <v>331</v>
      </c>
      <c r="CW575" s="429">
        <f t="shared" si="539"/>
        <v>459</v>
      </c>
      <c r="CX575" s="449">
        <v>236</v>
      </c>
      <c r="CY575" s="417">
        <v>186</v>
      </c>
      <c r="CZ575" s="561">
        <v>303</v>
      </c>
      <c r="DA575" s="432">
        <v>39</v>
      </c>
      <c r="DB575" s="417">
        <v>26</v>
      </c>
      <c r="DC575" s="561">
        <v>32</v>
      </c>
      <c r="DD575" s="430">
        <f t="shared" si="540"/>
        <v>128</v>
      </c>
      <c r="DE575" s="431">
        <f t="shared" si="541"/>
        <v>119</v>
      </c>
      <c r="DF575" s="428">
        <f t="shared" si="542"/>
        <v>124</v>
      </c>
      <c r="DG575" s="450">
        <v>57</v>
      </c>
      <c r="DH575" s="417">
        <v>73</v>
      </c>
      <c r="DI575" s="561">
        <v>58</v>
      </c>
      <c r="DJ575" s="432">
        <v>79</v>
      </c>
      <c r="DK575" s="417">
        <v>91</v>
      </c>
      <c r="DL575" s="561">
        <v>85</v>
      </c>
      <c r="DM575" s="432">
        <v>51</v>
      </c>
      <c r="DN575" s="417">
        <v>84</v>
      </c>
      <c r="DO575" s="561">
        <v>73</v>
      </c>
      <c r="DP575" s="430">
        <f t="shared" si="496"/>
        <v>191</v>
      </c>
      <c r="DQ575" s="431">
        <f t="shared" si="497"/>
        <v>172</v>
      </c>
      <c r="DR575" s="428">
        <f t="shared" si="498"/>
        <v>187</v>
      </c>
      <c r="DS575" s="432">
        <v>54</v>
      </c>
      <c r="DT575" s="417">
        <v>46</v>
      </c>
      <c r="DU575" s="565">
        <v>135</v>
      </c>
      <c r="DV575" s="403"/>
      <c r="DW575" s="669" t="b">
        <f t="shared" si="503"/>
        <v>0</v>
      </c>
      <c r="DX575" s="663" t="b">
        <f t="shared" si="504"/>
        <v>0</v>
      </c>
      <c r="DY575" s="666" t="b">
        <f t="shared" si="505"/>
        <v>1</v>
      </c>
      <c r="DZ575" s="663" t="b">
        <f t="shared" si="506"/>
        <v>0</v>
      </c>
      <c r="EA575" s="663" t="b">
        <f t="shared" si="507"/>
        <v>0</v>
      </c>
      <c r="EB575" s="666" t="b">
        <f t="shared" si="508"/>
        <v>1</v>
      </c>
      <c r="EC575" s="663" t="b">
        <f t="shared" si="509"/>
        <v>0</v>
      </c>
      <c r="ED575" s="663" t="b">
        <f t="shared" si="499"/>
        <v>0</v>
      </c>
      <c r="EE575" s="666" t="b">
        <f t="shared" si="510"/>
        <v>1</v>
      </c>
      <c r="EF575" s="665" t="b">
        <f t="shared" si="511"/>
        <v>1</v>
      </c>
      <c r="EG575" s="663" t="b">
        <f t="shared" si="512"/>
        <v>1</v>
      </c>
      <c r="EH575" s="666" t="b">
        <f t="shared" si="513"/>
        <v>1</v>
      </c>
      <c r="EI575" s="663" t="b">
        <f t="shared" si="514"/>
        <v>1</v>
      </c>
      <c r="EJ575" s="663" t="b">
        <f t="shared" si="515"/>
        <v>1</v>
      </c>
      <c r="EK575" s="666" t="b">
        <f t="shared" si="516"/>
        <v>1</v>
      </c>
      <c r="EL575" s="663" t="b">
        <f t="shared" si="517"/>
        <v>1</v>
      </c>
      <c r="EM575" s="663" t="b">
        <f t="shared" si="500"/>
        <v>1</v>
      </c>
      <c r="EN575" s="666" t="b">
        <f t="shared" si="518"/>
        <v>1</v>
      </c>
      <c r="EO575" s="403"/>
    </row>
    <row r="576" spans="1:145">
      <c r="A576" s="528" t="s">
        <v>430</v>
      </c>
      <c r="B576" s="566" t="s">
        <v>312</v>
      </c>
      <c r="C576" s="536">
        <v>226806</v>
      </c>
      <c r="D576" s="467">
        <v>7</v>
      </c>
      <c r="E576" s="414"/>
      <c r="F576" s="416"/>
      <c r="G576" s="416"/>
      <c r="H576" s="416"/>
      <c r="I576" s="417"/>
      <c r="J576" s="417"/>
      <c r="K576" s="561"/>
      <c r="L576" s="414"/>
      <c r="M576" s="416"/>
      <c r="N576" s="416"/>
      <c r="O576" s="448"/>
      <c r="P576" s="448"/>
      <c r="Q576" s="416"/>
      <c r="R576" s="416"/>
      <c r="S576" s="416"/>
      <c r="T576" s="416"/>
      <c r="U576" s="416"/>
      <c r="V576" s="417"/>
      <c r="W576" s="561"/>
      <c r="X576" s="414"/>
      <c r="Y576" s="416"/>
      <c r="Z576" s="416"/>
      <c r="AA576" s="448"/>
      <c r="AB576" s="448"/>
      <c r="AC576" s="416"/>
      <c r="AD576" s="416"/>
      <c r="AE576" s="416"/>
      <c r="AF576" s="416"/>
      <c r="AG576" s="416"/>
      <c r="AH576" s="417"/>
      <c r="AI576" s="561"/>
      <c r="AJ576" s="420" t="str">
        <f t="shared" si="519"/>
        <v xml:space="preserve"> </v>
      </c>
      <c r="AK576" s="421" t="str">
        <f t="shared" si="520"/>
        <v xml:space="preserve"> </v>
      </c>
      <c r="AL576" s="421" t="str">
        <f t="shared" si="521"/>
        <v xml:space="preserve"> </v>
      </c>
      <c r="AM576" s="421" t="str">
        <f t="shared" si="522"/>
        <v xml:space="preserve"> </v>
      </c>
      <c r="AN576" s="421" t="str">
        <f t="shared" si="523"/>
        <v xml:space="preserve"> </v>
      </c>
      <c r="AO576" s="421" t="str">
        <f t="shared" si="524"/>
        <v xml:space="preserve"> </v>
      </c>
      <c r="AP576" s="421" t="str">
        <f t="shared" si="525"/>
        <v xml:space="preserve"> </v>
      </c>
      <c r="AQ576" s="421" t="str">
        <f t="shared" si="526"/>
        <v xml:space="preserve"> </v>
      </c>
      <c r="AR576" s="421" t="str">
        <f t="shared" si="527"/>
        <v xml:space="preserve"> </v>
      </c>
      <c r="AS576" s="421" t="str">
        <f t="shared" si="528"/>
        <v xml:space="preserve"> </v>
      </c>
      <c r="AT576" s="421" t="str">
        <f t="shared" si="529"/>
        <v xml:space="preserve"> </v>
      </c>
      <c r="AU576" s="422" t="str">
        <f t="shared" si="530"/>
        <v xml:space="preserve"> </v>
      </c>
      <c r="AV576" s="423"/>
      <c r="AW576" s="417"/>
      <c r="AX576" s="561"/>
      <c r="AY576" s="414"/>
      <c r="AZ576" s="417"/>
      <c r="BA576" s="561"/>
      <c r="BB576" s="420" t="str">
        <f t="shared" si="531"/>
        <v xml:space="preserve"> </v>
      </c>
      <c r="BC576" s="421" t="str">
        <f t="shared" si="532"/>
        <v xml:space="preserve"> </v>
      </c>
      <c r="BD576" s="422" t="str">
        <f t="shared" si="533"/>
        <v xml:space="preserve"> </v>
      </c>
      <c r="BE576" s="176"/>
      <c r="BF576" s="417"/>
      <c r="BG576" s="561"/>
      <c r="BH576" s="178"/>
      <c r="BI576" s="417"/>
      <c r="BJ576" s="561"/>
      <c r="BK576" s="178"/>
      <c r="BL576" s="417"/>
      <c r="BM576" s="561"/>
      <c r="BN576" s="426" t="str">
        <f t="shared" si="493"/>
        <v/>
      </c>
      <c r="BO576" s="427" t="str">
        <f t="shared" si="494"/>
        <v/>
      </c>
      <c r="BP576" s="428" t="str">
        <f t="shared" si="495"/>
        <v/>
      </c>
      <c r="BQ576" s="178"/>
      <c r="BR576" s="417"/>
      <c r="BS576" s="561"/>
      <c r="BT576" s="208">
        <v>1539</v>
      </c>
      <c r="BU576" s="209">
        <v>1426</v>
      </c>
      <c r="BV576" s="209">
        <v>1312</v>
      </c>
      <c r="BW576" s="417">
        <v>817</v>
      </c>
      <c r="BX576" s="417">
        <v>788</v>
      </c>
      <c r="BY576" s="561">
        <v>927</v>
      </c>
      <c r="BZ576" s="436">
        <v>469</v>
      </c>
      <c r="CA576" s="436">
        <v>403</v>
      </c>
      <c r="CB576" s="436">
        <v>502</v>
      </c>
      <c r="CC576" s="436">
        <v>505</v>
      </c>
      <c r="CD576" s="436">
        <v>423</v>
      </c>
      <c r="CE576" s="436">
        <v>520</v>
      </c>
      <c r="CF576" s="417">
        <v>487</v>
      </c>
      <c r="CG576" s="565">
        <v>648</v>
      </c>
      <c r="CH576" s="437"/>
      <c r="CI576" s="436"/>
      <c r="CJ576" s="209"/>
      <c r="CK576" s="436"/>
      <c r="CL576" s="209">
        <v>4</v>
      </c>
      <c r="CM576" s="209">
        <v>4</v>
      </c>
      <c r="CN576" s="417"/>
      <c r="CO576" s="561"/>
      <c r="CP576" s="421">
        <f t="shared" si="501"/>
        <v>469</v>
      </c>
      <c r="CQ576" s="421">
        <f t="shared" si="502"/>
        <v>403</v>
      </c>
      <c r="CR576" s="421">
        <f t="shared" si="534"/>
        <v>502</v>
      </c>
      <c r="CS576" s="421">
        <f t="shared" si="535"/>
        <v>505</v>
      </c>
      <c r="CT576" s="421">
        <f t="shared" si="536"/>
        <v>419</v>
      </c>
      <c r="CU576" s="421">
        <f t="shared" si="537"/>
        <v>516</v>
      </c>
      <c r="CV576" s="421">
        <f t="shared" si="538"/>
        <v>487</v>
      </c>
      <c r="CW576" s="429">
        <f t="shared" si="539"/>
        <v>648</v>
      </c>
      <c r="CX576" s="449">
        <v>245</v>
      </c>
      <c r="CY576" s="417">
        <v>248</v>
      </c>
      <c r="CZ576" s="565">
        <v>353</v>
      </c>
      <c r="DA576" s="432">
        <v>52</v>
      </c>
      <c r="DB576" s="417">
        <v>42</v>
      </c>
      <c r="DC576" s="565">
        <v>80</v>
      </c>
      <c r="DD576" s="430">
        <f t="shared" si="540"/>
        <v>219</v>
      </c>
      <c r="DE576" s="431">
        <f t="shared" si="541"/>
        <v>197</v>
      </c>
      <c r="DF576" s="428">
        <f t="shared" si="542"/>
        <v>215</v>
      </c>
      <c r="DG576" s="450">
        <v>67</v>
      </c>
      <c r="DH576" s="417">
        <v>50</v>
      </c>
      <c r="DI576" s="561">
        <v>61</v>
      </c>
      <c r="DJ576" s="432">
        <v>67</v>
      </c>
      <c r="DK576" s="417">
        <v>49</v>
      </c>
      <c r="DL576" s="561">
        <v>75</v>
      </c>
      <c r="DM576" s="432">
        <v>101</v>
      </c>
      <c r="DN576" s="417">
        <v>111</v>
      </c>
      <c r="DO576" s="561">
        <v>112</v>
      </c>
      <c r="DP576" s="430">
        <f t="shared" si="496"/>
        <v>270</v>
      </c>
      <c r="DQ576" s="431">
        <f t="shared" si="497"/>
        <v>209</v>
      </c>
      <c r="DR576" s="428">
        <f t="shared" si="498"/>
        <v>268</v>
      </c>
      <c r="DS576" s="432">
        <v>121</v>
      </c>
      <c r="DT576" s="417">
        <v>95</v>
      </c>
      <c r="DU576" s="561">
        <v>110</v>
      </c>
      <c r="DV576" s="403"/>
      <c r="DW576" s="669" t="b">
        <f t="shared" si="503"/>
        <v>0</v>
      </c>
      <c r="DX576" s="663" t="b">
        <f t="shared" si="504"/>
        <v>0</v>
      </c>
      <c r="DY576" s="666" t="b">
        <f t="shared" si="505"/>
        <v>1</v>
      </c>
      <c r="DZ576" s="663" t="b">
        <f t="shared" si="506"/>
        <v>0</v>
      </c>
      <c r="EA576" s="663" t="b">
        <f t="shared" si="507"/>
        <v>0</v>
      </c>
      <c r="EB576" s="666" t="b">
        <f t="shared" si="508"/>
        <v>1</v>
      </c>
      <c r="EC576" s="663" t="b">
        <f t="shared" si="509"/>
        <v>0</v>
      </c>
      <c r="ED576" s="663" t="b">
        <f t="shared" si="499"/>
        <v>0</v>
      </c>
      <c r="EE576" s="666" t="b">
        <f t="shared" si="510"/>
        <v>1</v>
      </c>
      <c r="EF576" s="665" t="b">
        <f t="shared" si="511"/>
        <v>1</v>
      </c>
      <c r="EG576" s="663" t="b">
        <f t="shared" si="512"/>
        <v>1</v>
      </c>
      <c r="EH576" s="666" t="b">
        <f t="shared" si="513"/>
        <v>1</v>
      </c>
      <c r="EI576" s="663" t="b">
        <f t="shared" si="514"/>
        <v>1</v>
      </c>
      <c r="EJ576" s="663" t="b">
        <f t="shared" si="515"/>
        <v>1</v>
      </c>
      <c r="EK576" s="666" t="b">
        <f t="shared" si="516"/>
        <v>1</v>
      </c>
      <c r="EL576" s="663" t="b">
        <f t="shared" si="517"/>
        <v>1</v>
      </c>
      <c r="EM576" s="663" t="b">
        <f t="shared" si="500"/>
        <v>1</v>
      </c>
      <c r="EN576" s="666" t="b">
        <f t="shared" si="518"/>
        <v>1</v>
      </c>
      <c r="EO576" s="403"/>
    </row>
    <row r="577" spans="1:145">
      <c r="A577" s="528" t="s">
        <v>430</v>
      </c>
      <c r="B577" s="534" t="s">
        <v>313</v>
      </c>
      <c r="C577" s="528">
        <v>226930</v>
      </c>
      <c r="D577" s="528">
        <v>9</v>
      </c>
      <c r="E577" s="414"/>
      <c r="F577" s="416"/>
      <c r="G577" s="416"/>
      <c r="H577" s="416"/>
      <c r="I577" s="417"/>
      <c r="J577" s="417"/>
      <c r="K577" s="561"/>
      <c r="L577" s="414"/>
      <c r="M577" s="416"/>
      <c r="N577" s="416"/>
      <c r="O577" s="448"/>
      <c r="P577" s="448"/>
      <c r="Q577" s="416"/>
      <c r="R577" s="416"/>
      <c r="S577" s="416"/>
      <c r="T577" s="416"/>
      <c r="U577" s="416"/>
      <c r="V577" s="417"/>
      <c r="W577" s="561"/>
      <c r="X577" s="414"/>
      <c r="Y577" s="416"/>
      <c r="Z577" s="416"/>
      <c r="AA577" s="448"/>
      <c r="AB577" s="448"/>
      <c r="AC577" s="416"/>
      <c r="AD577" s="416"/>
      <c r="AE577" s="416"/>
      <c r="AF577" s="416"/>
      <c r="AG577" s="416"/>
      <c r="AH577" s="417"/>
      <c r="AI577" s="561"/>
      <c r="AJ577" s="420" t="str">
        <f t="shared" si="519"/>
        <v xml:space="preserve"> </v>
      </c>
      <c r="AK577" s="421" t="str">
        <f t="shared" si="520"/>
        <v xml:space="preserve"> </v>
      </c>
      <c r="AL577" s="421" t="str">
        <f t="shared" si="521"/>
        <v xml:space="preserve"> </v>
      </c>
      <c r="AM577" s="421" t="str">
        <f t="shared" si="522"/>
        <v xml:space="preserve"> </v>
      </c>
      <c r="AN577" s="421" t="str">
        <f t="shared" si="523"/>
        <v xml:space="preserve"> </v>
      </c>
      <c r="AO577" s="421" t="str">
        <f t="shared" si="524"/>
        <v xml:space="preserve"> </v>
      </c>
      <c r="AP577" s="421" t="str">
        <f t="shared" si="525"/>
        <v xml:space="preserve"> </v>
      </c>
      <c r="AQ577" s="421" t="str">
        <f t="shared" si="526"/>
        <v xml:space="preserve"> </v>
      </c>
      <c r="AR577" s="421" t="str">
        <f t="shared" si="527"/>
        <v xml:space="preserve"> </v>
      </c>
      <c r="AS577" s="421" t="str">
        <f t="shared" si="528"/>
        <v xml:space="preserve"> </v>
      </c>
      <c r="AT577" s="421" t="str">
        <f t="shared" si="529"/>
        <v xml:space="preserve"> </v>
      </c>
      <c r="AU577" s="422" t="str">
        <f t="shared" si="530"/>
        <v xml:space="preserve"> </v>
      </c>
      <c r="AV577" s="423"/>
      <c r="AW577" s="417"/>
      <c r="AX577" s="561"/>
      <c r="AY577" s="414"/>
      <c r="AZ577" s="417"/>
      <c r="BA577" s="561"/>
      <c r="BB577" s="420" t="str">
        <f t="shared" si="531"/>
        <v xml:space="preserve"> </v>
      </c>
      <c r="BC577" s="421" t="str">
        <f t="shared" si="532"/>
        <v xml:space="preserve"> </v>
      </c>
      <c r="BD577" s="422" t="str">
        <f t="shared" si="533"/>
        <v xml:space="preserve"> </v>
      </c>
      <c r="BE577" s="176"/>
      <c r="BF577" s="417"/>
      <c r="BG577" s="561"/>
      <c r="BH577" s="178"/>
      <c r="BI577" s="417"/>
      <c r="BJ577" s="561"/>
      <c r="BK577" s="178"/>
      <c r="BL577" s="417"/>
      <c r="BM577" s="561"/>
      <c r="BN577" s="426" t="str">
        <f t="shared" si="493"/>
        <v/>
      </c>
      <c r="BO577" s="427" t="str">
        <f t="shared" si="494"/>
        <v/>
      </c>
      <c r="BP577" s="428" t="str">
        <f t="shared" si="495"/>
        <v/>
      </c>
      <c r="BQ577" s="178"/>
      <c r="BR577" s="417"/>
      <c r="BS577" s="561"/>
      <c r="BT577" s="208">
        <v>1391</v>
      </c>
      <c r="BU577" s="209">
        <v>1420</v>
      </c>
      <c r="BV577" s="209">
        <v>1450</v>
      </c>
      <c r="BW577" s="417">
        <v>1310</v>
      </c>
      <c r="BX577" s="417">
        <v>1217</v>
      </c>
      <c r="BY577" s="561">
        <v>1532</v>
      </c>
      <c r="BZ577" s="436">
        <v>451</v>
      </c>
      <c r="CA577" s="436">
        <v>515</v>
      </c>
      <c r="CB577" s="436">
        <v>430</v>
      </c>
      <c r="CC577" s="436">
        <v>496</v>
      </c>
      <c r="CD577" s="436">
        <v>466</v>
      </c>
      <c r="CE577" s="436">
        <v>477</v>
      </c>
      <c r="CF577" s="417">
        <v>486</v>
      </c>
      <c r="CG577" s="561">
        <v>486</v>
      </c>
      <c r="CH577" s="437"/>
      <c r="CI577" s="436"/>
      <c r="CJ577" s="209"/>
      <c r="CK577" s="436"/>
      <c r="CL577" s="209">
        <v>4</v>
      </c>
      <c r="CM577" s="209">
        <v>2</v>
      </c>
      <c r="CN577" s="417"/>
      <c r="CO577" s="561"/>
      <c r="CP577" s="421">
        <f t="shared" si="501"/>
        <v>451</v>
      </c>
      <c r="CQ577" s="421">
        <f t="shared" si="502"/>
        <v>515</v>
      </c>
      <c r="CR577" s="421">
        <f t="shared" si="534"/>
        <v>430</v>
      </c>
      <c r="CS577" s="421">
        <f t="shared" si="535"/>
        <v>496</v>
      </c>
      <c r="CT577" s="421">
        <f t="shared" si="536"/>
        <v>462</v>
      </c>
      <c r="CU577" s="421">
        <f t="shared" si="537"/>
        <v>475</v>
      </c>
      <c r="CV577" s="421">
        <f t="shared" si="538"/>
        <v>486</v>
      </c>
      <c r="CW577" s="429">
        <f t="shared" si="539"/>
        <v>486</v>
      </c>
      <c r="CX577" s="449">
        <v>265</v>
      </c>
      <c r="CY577" s="417">
        <v>254</v>
      </c>
      <c r="CZ577" s="561">
        <v>293</v>
      </c>
      <c r="DA577" s="432">
        <v>45</v>
      </c>
      <c r="DB577" s="417">
        <v>53</v>
      </c>
      <c r="DC577" s="561">
        <v>45</v>
      </c>
      <c r="DD577" s="430">
        <f t="shared" si="540"/>
        <v>165</v>
      </c>
      <c r="DE577" s="431">
        <f t="shared" si="541"/>
        <v>179</v>
      </c>
      <c r="DF577" s="428">
        <f t="shared" si="542"/>
        <v>148</v>
      </c>
      <c r="DG577" s="450">
        <v>45</v>
      </c>
      <c r="DH577" s="417">
        <v>37</v>
      </c>
      <c r="DI577" s="561">
        <v>42</v>
      </c>
      <c r="DJ577" s="432">
        <v>67</v>
      </c>
      <c r="DK577" s="417">
        <v>79</v>
      </c>
      <c r="DL577" s="561">
        <v>81</v>
      </c>
      <c r="DM577" s="432">
        <v>59</v>
      </c>
      <c r="DN577" s="417">
        <v>115</v>
      </c>
      <c r="DO577" s="561">
        <v>132</v>
      </c>
      <c r="DP577" s="430">
        <f t="shared" si="496"/>
        <v>325</v>
      </c>
      <c r="DQ577" s="431">
        <f t="shared" si="497"/>
        <v>231</v>
      </c>
      <c r="DR577" s="428">
        <f t="shared" si="498"/>
        <v>220</v>
      </c>
      <c r="DS577" s="432">
        <v>74</v>
      </c>
      <c r="DT577" s="417">
        <v>70</v>
      </c>
      <c r="DU577" s="561">
        <v>51</v>
      </c>
      <c r="DV577" s="403"/>
      <c r="DW577" s="669" t="b">
        <f t="shared" si="503"/>
        <v>0</v>
      </c>
      <c r="DX577" s="663" t="b">
        <f t="shared" si="504"/>
        <v>0</v>
      </c>
      <c r="DY577" s="666" t="b">
        <f t="shared" si="505"/>
        <v>1</v>
      </c>
      <c r="DZ577" s="663" t="b">
        <f t="shared" si="506"/>
        <v>0</v>
      </c>
      <c r="EA577" s="663" t="b">
        <f t="shared" si="507"/>
        <v>0</v>
      </c>
      <c r="EB577" s="666" t="b">
        <f t="shared" si="508"/>
        <v>1</v>
      </c>
      <c r="EC577" s="663" t="b">
        <f t="shared" si="509"/>
        <v>0</v>
      </c>
      <c r="ED577" s="663" t="b">
        <f t="shared" si="499"/>
        <v>0</v>
      </c>
      <c r="EE577" s="666" t="b">
        <f t="shared" si="510"/>
        <v>1</v>
      </c>
      <c r="EF577" s="665" t="b">
        <f t="shared" si="511"/>
        <v>1</v>
      </c>
      <c r="EG577" s="663" t="b">
        <f t="shared" si="512"/>
        <v>1</v>
      </c>
      <c r="EH577" s="666" t="b">
        <f t="shared" si="513"/>
        <v>1</v>
      </c>
      <c r="EI577" s="663" t="b">
        <f t="shared" si="514"/>
        <v>1</v>
      </c>
      <c r="EJ577" s="663" t="b">
        <f t="shared" si="515"/>
        <v>1</v>
      </c>
      <c r="EK577" s="666" t="b">
        <f t="shared" si="516"/>
        <v>1</v>
      </c>
      <c r="EL577" s="663" t="b">
        <f t="shared" si="517"/>
        <v>1</v>
      </c>
      <c r="EM577" s="663" t="b">
        <f t="shared" si="500"/>
        <v>1</v>
      </c>
      <c r="EN577" s="666" t="b">
        <f t="shared" si="518"/>
        <v>1</v>
      </c>
      <c r="EO577" s="403"/>
    </row>
    <row r="578" spans="1:145">
      <c r="A578" s="528" t="s">
        <v>430</v>
      </c>
      <c r="B578" s="229" t="s">
        <v>315</v>
      </c>
      <c r="C578" s="528">
        <v>224110</v>
      </c>
      <c r="D578" s="528">
        <v>9</v>
      </c>
      <c r="E578" s="414"/>
      <c r="F578" s="416"/>
      <c r="G578" s="416"/>
      <c r="H578" s="416"/>
      <c r="I578" s="417"/>
      <c r="J578" s="417"/>
      <c r="K578" s="561"/>
      <c r="L578" s="414"/>
      <c r="M578" s="416"/>
      <c r="N578" s="416"/>
      <c r="O578" s="448"/>
      <c r="P578" s="448"/>
      <c r="Q578" s="416"/>
      <c r="R578" s="416"/>
      <c r="S578" s="416"/>
      <c r="T578" s="416"/>
      <c r="U578" s="416"/>
      <c r="V578" s="417"/>
      <c r="W578" s="561"/>
      <c r="X578" s="414"/>
      <c r="Y578" s="416"/>
      <c r="Z578" s="416"/>
      <c r="AA578" s="448"/>
      <c r="AB578" s="448"/>
      <c r="AC578" s="416"/>
      <c r="AD578" s="416"/>
      <c r="AE578" s="416"/>
      <c r="AF578" s="416"/>
      <c r="AG578" s="416"/>
      <c r="AH578" s="417"/>
      <c r="AI578" s="561"/>
      <c r="AJ578" s="420" t="str">
        <f t="shared" si="519"/>
        <v xml:space="preserve"> </v>
      </c>
      <c r="AK578" s="421" t="str">
        <f t="shared" si="520"/>
        <v xml:space="preserve"> </v>
      </c>
      <c r="AL578" s="421" t="str">
        <f t="shared" si="521"/>
        <v xml:space="preserve"> </v>
      </c>
      <c r="AM578" s="421" t="str">
        <f t="shared" si="522"/>
        <v xml:space="preserve"> </v>
      </c>
      <c r="AN578" s="421" t="str">
        <f t="shared" si="523"/>
        <v xml:space="preserve"> </v>
      </c>
      <c r="AO578" s="421" t="str">
        <f t="shared" si="524"/>
        <v xml:space="preserve"> </v>
      </c>
      <c r="AP578" s="421" t="str">
        <f t="shared" si="525"/>
        <v xml:space="preserve"> </v>
      </c>
      <c r="AQ578" s="421" t="str">
        <f t="shared" si="526"/>
        <v xml:space="preserve"> </v>
      </c>
      <c r="AR578" s="421" t="str">
        <f t="shared" si="527"/>
        <v xml:space="preserve"> </v>
      </c>
      <c r="AS578" s="421" t="str">
        <f t="shared" si="528"/>
        <v xml:space="preserve"> </v>
      </c>
      <c r="AT578" s="421" t="str">
        <f t="shared" si="529"/>
        <v xml:space="preserve"> </v>
      </c>
      <c r="AU578" s="422" t="str">
        <f t="shared" si="530"/>
        <v xml:space="preserve"> </v>
      </c>
      <c r="AV578" s="423"/>
      <c r="AW578" s="417"/>
      <c r="AX578" s="561"/>
      <c r="AY578" s="414"/>
      <c r="AZ578" s="417"/>
      <c r="BA578" s="561"/>
      <c r="BB578" s="420" t="str">
        <f t="shared" si="531"/>
        <v xml:space="preserve"> </v>
      </c>
      <c r="BC578" s="421" t="str">
        <f t="shared" si="532"/>
        <v xml:space="preserve"> </v>
      </c>
      <c r="BD578" s="422" t="str">
        <f t="shared" si="533"/>
        <v xml:space="preserve"> </v>
      </c>
      <c r="BE578" s="176"/>
      <c r="BF578" s="417"/>
      <c r="BG578" s="561"/>
      <c r="BH578" s="178"/>
      <c r="BI578" s="417"/>
      <c r="BJ578" s="561"/>
      <c r="BK578" s="178"/>
      <c r="BL578" s="417"/>
      <c r="BM578" s="561"/>
      <c r="BN578" s="426" t="str">
        <f t="shared" si="493"/>
        <v/>
      </c>
      <c r="BO578" s="427" t="str">
        <f t="shared" si="494"/>
        <v/>
      </c>
      <c r="BP578" s="428" t="str">
        <f t="shared" si="495"/>
        <v/>
      </c>
      <c r="BQ578" s="178"/>
      <c r="BR578" s="417"/>
      <c r="BS578" s="561"/>
      <c r="BT578" s="208">
        <v>1909</v>
      </c>
      <c r="BU578" s="209">
        <v>1987</v>
      </c>
      <c r="BV578" s="209">
        <v>2147</v>
      </c>
      <c r="BW578" s="417">
        <v>2416</v>
      </c>
      <c r="BX578" s="417">
        <v>1958</v>
      </c>
      <c r="BY578" s="565">
        <v>1395</v>
      </c>
      <c r="BZ578" s="436">
        <v>653</v>
      </c>
      <c r="CA578" s="436">
        <v>707</v>
      </c>
      <c r="CB578" s="436">
        <v>902</v>
      </c>
      <c r="CC578" s="436">
        <v>933</v>
      </c>
      <c r="CD578" s="436">
        <v>919</v>
      </c>
      <c r="CE578" s="436">
        <v>1000</v>
      </c>
      <c r="CF578" s="417">
        <v>911</v>
      </c>
      <c r="CG578" s="561">
        <v>992</v>
      </c>
      <c r="CH578" s="437"/>
      <c r="CI578" s="436"/>
      <c r="CJ578" s="209"/>
      <c r="CK578" s="436"/>
      <c r="CL578" s="209">
        <v>5</v>
      </c>
      <c r="CM578" s="209">
        <v>12</v>
      </c>
      <c r="CN578" s="417"/>
      <c r="CO578" s="561"/>
      <c r="CP578" s="421">
        <f t="shared" si="501"/>
        <v>653</v>
      </c>
      <c r="CQ578" s="421">
        <f t="shared" si="502"/>
        <v>707</v>
      </c>
      <c r="CR578" s="421">
        <f t="shared" si="534"/>
        <v>902</v>
      </c>
      <c r="CS578" s="421">
        <f t="shared" si="535"/>
        <v>933</v>
      </c>
      <c r="CT578" s="421">
        <f t="shared" si="536"/>
        <v>914</v>
      </c>
      <c r="CU578" s="421">
        <f t="shared" si="537"/>
        <v>988</v>
      </c>
      <c r="CV578" s="421">
        <f t="shared" si="538"/>
        <v>911</v>
      </c>
      <c r="CW578" s="429">
        <f t="shared" si="539"/>
        <v>992</v>
      </c>
      <c r="CX578" s="449">
        <v>490</v>
      </c>
      <c r="CY578" s="417">
        <v>427</v>
      </c>
      <c r="CZ578" s="561">
        <v>492</v>
      </c>
      <c r="DA578" s="432">
        <v>142</v>
      </c>
      <c r="DB578" s="417">
        <v>118</v>
      </c>
      <c r="DC578" s="561">
        <v>128</v>
      </c>
      <c r="DD578" s="430">
        <f t="shared" si="540"/>
        <v>356</v>
      </c>
      <c r="DE578" s="431">
        <f t="shared" si="541"/>
        <v>366</v>
      </c>
      <c r="DF578" s="428">
        <f t="shared" si="542"/>
        <v>372</v>
      </c>
      <c r="DG578" s="450">
        <v>82</v>
      </c>
      <c r="DH578" s="417">
        <v>70</v>
      </c>
      <c r="DI578" s="561">
        <v>78</v>
      </c>
      <c r="DJ578" s="432">
        <v>148</v>
      </c>
      <c r="DK578" s="417">
        <v>134</v>
      </c>
      <c r="DL578" s="561">
        <v>149</v>
      </c>
      <c r="DM578" s="432">
        <v>255</v>
      </c>
      <c r="DN578" s="417">
        <v>310</v>
      </c>
      <c r="DO578" s="561">
        <v>321</v>
      </c>
      <c r="DP578" s="430">
        <f t="shared" si="496"/>
        <v>448</v>
      </c>
      <c r="DQ578" s="431">
        <f t="shared" si="497"/>
        <v>400</v>
      </c>
      <c r="DR578" s="428">
        <f t="shared" si="498"/>
        <v>440</v>
      </c>
      <c r="DS578" s="432">
        <v>113</v>
      </c>
      <c r="DT578" s="417">
        <v>113</v>
      </c>
      <c r="DU578" s="561">
        <v>157</v>
      </c>
      <c r="DV578" s="403"/>
      <c r="DW578" s="669" t="b">
        <f t="shared" si="503"/>
        <v>0</v>
      </c>
      <c r="DX578" s="663" t="b">
        <f t="shared" si="504"/>
        <v>0</v>
      </c>
      <c r="DY578" s="666" t="b">
        <f t="shared" si="505"/>
        <v>1</v>
      </c>
      <c r="DZ578" s="663" t="b">
        <f t="shared" si="506"/>
        <v>0</v>
      </c>
      <c r="EA578" s="663" t="b">
        <f t="shared" si="507"/>
        <v>0</v>
      </c>
      <c r="EB578" s="666" t="b">
        <f t="shared" si="508"/>
        <v>1</v>
      </c>
      <c r="EC578" s="663" t="b">
        <f t="shared" si="509"/>
        <v>0</v>
      </c>
      <c r="ED578" s="663" t="b">
        <f t="shared" si="499"/>
        <v>0</v>
      </c>
      <c r="EE578" s="666" t="b">
        <f t="shared" si="510"/>
        <v>1</v>
      </c>
      <c r="EF578" s="665" t="b">
        <f t="shared" si="511"/>
        <v>1</v>
      </c>
      <c r="EG578" s="663" t="b">
        <f t="shared" si="512"/>
        <v>1</v>
      </c>
      <c r="EH578" s="666" t="b">
        <f t="shared" si="513"/>
        <v>1</v>
      </c>
      <c r="EI578" s="663" t="b">
        <f t="shared" si="514"/>
        <v>1</v>
      </c>
      <c r="EJ578" s="663" t="b">
        <f t="shared" si="515"/>
        <v>1</v>
      </c>
      <c r="EK578" s="666" t="b">
        <f t="shared" si="516"/>
        <v>1</v>
      </c>
      <c r="EL578" s="663" t="b">
        <f t="shared" si="517"/>
        <v>1</v>
      </c>
      <c r="EM578" s="663" t="b">
        <f t="shared" si="500"/>
        <v>1</v>
      </c>
      <c r="EN578" s="666" t="b">
        <f t="shared" si="518"/>
        <v>1</v>
      </c>
      <c r="EO578" s="403"/>
    </row>
    <row r="579" spans="1:145">
      <c r="A579" s="528" t="s">
        <v>430</v>
      </c>
      <c r="B579" s="534" t="s">
        <v>316</v>
      </c>
      <c r="C579" s="528">
        <v>227304</v>
      </c>
      <c r="D579" s="528">
        <v>9</v>
      </c>
      <c r="E579" s="414"/>
      <c r="F579" s="416"/>
      <c r="G579" s="416"/>
      <c r="H579" s="416"/>
      <c r="I579" s="417"/>
      <c r="J579" s="417"/>
      <c r="K579" s="561"/>
      <c r="L579" s="414"/>
      <c r="M579" s="416"/>
      <c r="N579" s="416"/>
      <c r="O579" s="448"/>
      <c r="P579" s="448"/>
      <c r="Q579" s="416"/>
      <c r="R579" s="416"/>
      <c r="S579" s="416"/>
      <c r="T579" s="416"/>
      <c r="U579" s="416"/>
      <c r="V579" s="417"/>
      <c r="W579" s="561"/>
      <c r="X579" s="414"/>
      <c r="Y579" s="416"/>
      <c r="Z579" s="416"/>
      <c r="AA579" s="448"/>
      <c r="AB579" s="448"/>
      <c r="AC579" s="416"/>
      <c r="AD579" s="416"/>
      <c r="AE579" s="416"/>
      <c r="AF579" s="416"/>
      <c r="AG579" s="416"/>
      <c r="AH579" s="417"/>
      <c r="AI579" s="561"/>
      <c r="AJ579" s="420" t="str">
        <f t="shared" si="519"/>
        <v xml:space="preserve"> </v>
      </c>
      <c r="AK579" s="421" t="str">
        <f t="shared" si="520"/>
        <v xml:space="preserve"> </v>
      </c>
      <c r="AL579" s="421" t="str">
        <f t="shared" si="521"/>
        <v xml:space="preserve"> </v>
      </c>
      <c r="AM579" s="421" t="str">
        <f t="shared" si="522"/>
        <v xml:space="preserve"> </v>
      </c>
      <c r="AN579" s="421" t="str">
        <f t="shared" si="523"/>
        <v xml:space="preserve"> </v>
      </c>
      <c r="AO579" s="421" t="str">
        <f t="shared" si="524"/>
        <v xml:space="preserve"> </v>
      </c>
      <c r="AP579" s="421" t="str">
        <f t="shared" si="525"/>
        <v xml:space="preserve"> </v>
      </c>
      <c r="AQ579" s="421" t="str">
        <f t="shared" si="526"/>
        <v xml:space="preserve"> </v>
      </c>
      <c r="AR579" s="421" t="str">
        <f t="shared" si="527"/>
        <v xml:space="preserve"> </v>
      </c>
      <c r="AS579" s="421" t="str">
        <f t="shared" si="528"/>
        <v xml:space="preserve"> </v>
      </c>
      <c r="AT579" s="421" t="str">
        <f t="shared" si="529"/>
        <v xml:space="preserve"> </v>
      </c>
      <c r="AU579" s="422" t="str">
        <f t="shared" si="530"/>
        <v xml:space="preserve"> </v>
      </c>
      <c r="AV579" s="423"/>
      <c r="AW579" s="417"/>
      <c r="AX579" s="561"/>
      <c r="AY579" s="414"/>
      <c r="AZ579" s="417"/>
      <c r="BA579" s="561"/>
      <c r="BB579" s="420" t="str">
        <f t="shared" si="531"/>
        <v xml:space="preserve"> </v>
      </c>
      <c r="BC579" s="421" t="str">
        <f t="shared" si="532"/>
        <v xml:space="preserve"> </v>
      </c>
      <c r="BD579" s="422" t="str">
        <f t="shared" si="533"/>
        <v xml:space="preserve"> </v>
      </c>
      <c r="BE579" s="176"/>
      <c r="BF579" s="417"/>
      <c r="BG579" s="561"/>
      <c r="BH579" s="178"/>
      <c r="BI579" s="417"/>
      <c r="BJ579" s="561"/>
      <c r="BK579" s="178"/>
      <c r="BL579" s="417"/>
      <c r="BM579" s="561"/>
      <c r="BN579" s="426" t="str">
        <f t="shared" si="493"/>
        <v/>
      </c>
      <c r="BO579" s="427" t="str">
        <f t="shared" si="494"/>
        <v/>
      </c>
      <c r="BP579" s="428" t="str">
        <f t="shared" si="495"/>
        <v/>
      </c>
      <c r="BQ579" s="178"/>
      <c r="BR579" s="417"/>
      <c r="BS579" s="561"/>
      <c r="BT579" s="208">
        <v>1236</v>
      </c>
      <c r="BU579" s="209">
        <v>1169</v>
      </c>
      <c r="BV579" s="209">
        <v>1205</v>
      </c>
      <c r="BW579" s="417">
        <v>1172</v>
      </c>
      <c r="BX579" s="417">
        <v>761</v>
      </c>
      <c r="BY579" s="561">
        <v>717</v>
      </c>
      <c r="BZ579" s="436">
        <v>419</v>
      </c>
      <c r="CA579" s="436">
        <v>442</v>
      </c>
      <c r="CB579" s="571">
        <v>436</v>
      </c>
      <c r="CC579" s="571">
        <v>501</v>
      </c>
      <c r="CD579" s="571">
        <v>513</v>
      </c>
      <c r="CE579" s="209">
        <v>416</v>
      </c>
      <c r="CF579" s="417">
        <v>399</v>
      </c>
      <c r="CG579" s="561">
        <v>416</v>
      </c>
      <c r="CH579" s="437"/>
      <c r="CI579" s="436"/>
      <c r="CJ579" s="209"/>
      <c r="CK579" s="436"/>
      <c r="CL579" s="209">
        <v>2</v>
      </c>
      <c r="CM579" s="209">
        <v>3</v>
      </c>
      <c r="CN579" s="417"/>
      <c r="CO579" s="561"/>
      <c r="CP579" s="421">
        <f t="shared" si="501"/>
        <v>419</v>
      </c>
      <c r="CQ579" s="421">
        <f t="shared" si="502"/>
        <v>442</v>
      </c>
      <c r="CR579" s="421">
        <f t="shared" si="534"/>
        <v>436</v>
      </c>
      <c r="CS579" s="421">
        <f t="shared" si="535"/>
        <v>501</v>
      </c>
      <c r="CT579" s="421">
        <f t="shared" si="536"/>
        <v>511</v>
      </c>
      <c r="CU579" s="421">
        <f t="shared" si="537"/>
        <v>413</v>
      </c>
      <c r="CV579" s="421">
        <f t="shared" si="538"/>
        <v>399</v>
      </c>
      <c r="CW579" s="429">
        <f t="shared" si="539"/>
        <v>416</v>
      </c>
      <c r="CX579" s="449">
        <v>221</v>
      </c>
      <c r="CY579" s="417">
        <v>194</v>
      </c>
      <c r="CZ579" s="561">
        <v>215</v>
      </c>
      <c r="DA579" s="432">
        <v>23</v>
      </c>
      <c r="DB579" s="417">
        <v>24</v>
      </c>
      <c r="DC579" s="561">
        <v>24</v>
      </c>
      <c r="DD579" s="430">
        <f t="shared" si="540"/>
        <v>169</v>
      </c>
      <c r="DE579" s="431">
        <f t="shared" si="541"/>
        <v>181</v>
      </c>
      <c r="DF579" s="428">
        <f t="shared" si="542"/>
        <v>177</v>
      </c>
      <c r="DG579" s="450">
        <v>54</v>
      </c>
      <c r="DH579" s="417">
        <v>46</v>
      </c>
      <c r="DI579" s="561">
        <v>37</v>
      </c>
      <c r="DJ579" s="432">
        <v>86</v>
      </c>
      <c r="DK579" s="417">
        <v>81</v>
      </c>
      <c r="DL579" s="561">
        <v>62</v>
      </c>
      <c r="DM579" s="432">
        <v>73</v>
      </c>
      <c r="DN579" s="417">
        <v>83</v>
      </c>
      <c r="DO579" s="561">
        <v>68</v>
      </c>
      <c r="DP579" s="430">
        <f t="shared" si="496"/>
        <v>288</v>
      </c>
      <c r="DQ579" s="431">
        <f t="shared" si="497"/>
        <v>301</v>
      </c>
      <c r="DR579" s="428">
        <f t="shared" si="498"/>
        <v>246</v>
      </c>
      <c r="DS579" s="432">
        <v>88</v>
      </c>
      <c r="DT579" s="417">
        <v>69</v>
      </c>
      <c r="DU579" s="561">
        <v>82</v>
      </c>
      <c r="DV579" s="403"/>
      <c r="DW579" s="669" t="b">
        <f t="shared" si="503"/>
        <v>0</v>
      </c>
      <c r="DX579" s="663" t="b">
        <f t="shared" si="504"/>
        <v>0</v>
      </c>
      <c r="DY579" s="666" t="b">
        <f t="shared" si="505"/>
        <v>1</v>
      </c>
      <c r="DZ579" s="663" t="b">
        <f t="shared" si="506"/>
        <v>0</v>
      </c>
      <c r="EA579" s="663" t="b">
        <f t="shared" si="507"/>
        <v>0</v>
      </c>
      <c r="EB579" s="666" t="b">
        <f t="shared" si="508"/>
        <v>1</v>
      </c>
      <c r="EC579" s="663" t="b">
        <f t="shared" si="509"/>
        <v>0</v>
      </c>
      <c r="ED579" s="663" t="b">
        <f t="shared" si="499"/>
        <v>0</v>
      </c>
      <c r="EE579" s="666" t="b">
        <f t="shared" si="510"/>
        <v>1</v>
      </c>
      <c r="EF579" s="665" t="b">
        <f t="shared" si="511"/>
        <v>1</v>
      </c>
      <c r="EG579" s="663" t="b">
        <f t="shared" si="512"/>
        <v>1</v>
      </c>
      <c r="EH579" s="666" t="b">
        <f t="shared" si="513"/>
        <v>1</v>
      </c>
      <c r="EI579" s="663" t="b">
        <f t="shared" si="514"/>
        <v>1</v>
      </c>
      <c r="EJ579" s="663" t="b">
        <f t="shared" si="515"/>
        <v>1</v>
      </c>
      <c r="EK579" s="666" t="b">
        <f t="shared" si="516"/>
        <v>1</v>
      </c>
      <c r="EL579" s="663" t="b">
        <f t="shared" si="517"/>
        <v>1</v>
      </c>
      <c r="EM579" s="663" t="b">
        <f t="shared" si="500"/>
        <v>1</v>
      </c>
      <c r="EN579" s="666" t="b">
        <f t="shared" si="518"/>
        <v>1</v>
      </c>
      <c r="EO579" s="403"/>
    </row>
    <row r="580" spans="1:145">
      <c r="A580" s="528" t="s">
        <v>430</v>
      </c>
      <c r="B580" s="534" t="s">
        <v>317</v>
      </c>
      <c r="C580" s="528">
        <v>227401</v>
      </c>
      <c r="D580" s="528">
        <v>9</v>
      </c>
      <c r="E580" s="414"/>
      <c r="F580" s="416"/>
      <c r="G580" s="416"/>
      <c r="H580" s="416"/>
      <c r="I580" s="417"/>
      <c r="J580" s="417"/>
      <c r="K580" s="561"/>
      <c r="L580" s="414"/>
      <c r="M580" s="416"/>
      <c r="N580" s="416"/>
      <c r="O580" s="448"/>
      <c r="P580" s="448"/>
      <c r="Q580" s="416"/>
      <c r="R580" s="416"/>
      <c r="S580" s="416"/>
      <c r="T580" s="416"/>
      <c r="U580" s="416"/>
      <c r="V580" s="417"/>
      <c r="W580" s="561"/>
      <c r="X580" s="414"/>
      <c r="Y580" s="416"/>
      <c r="Z580" s="416"/>
      <c r="AA580" s="448"/>
      <c r="AB580" s="448"/>
      <c r="AC580" s="416"/>
      <c r="AD580" s="416"/>
      <c r="AE580" s="416"/>
      <c r="AF580" s="416"/>
      <c r="AG580" s="416"/>
      <c r="AH580" s="417"/>
      <c r="AI580" s="561"/>
      <c r="AJ580" s="420" t="str">
        <f t="shared" si="519"/>
        <v xml:space="preserve"> </v>
      </c>
      <c r="AK580" s="421" t="str">
        <f t="shared" si="520"/>
        <v xml:space="preserve"> </v>
      </c>
      <c r="AL580" s="421" t="str">
        <f t="shared" si="521"/>
        <v xml:space="preserve"> </v>
      </c>
      <c r="AM580" s="421" t="str">
        <f t="shared" si="522"/>
        <v xml:space="preserve"> </v>
      </c>
      <c r="AN580" s="421" t="str">
        <f t="shared" si="523"/>
        <v xml:space="preserve"> </v>
      </c>
      <c r="AO580" s="421" t="str">
        <f t="shared" si="524"/>
        <v xml:space="preserve"> </v>
      </c>
      <c r="AP580" s="421" t="str">
        <f t="shared" si="525"/>
        <v xml:space="preserve"> </v>
      </c>
      <c r="AQ580" s="421" t="str">
        <f t="shared" si="526"/>
        <v xml:space="preserve"> </v>
      </c>
      <c r="AR580" s="421" t="str">
        <f t="shared" si="527"/>
        <v xml:space="preserve"> </v>
      </c>
      <c r="AS580" s="421" t="str">
        <f t="shared" si="528"/>
        <v xml:space="preserve"> </v>
      </c>
      <c r="AT580" s="421" t="str">
        <f t="shared" si="529"/>
        <v xml:space="preserve"> </v>
      </c>
      <c r="AU580" s="422" t="str">
        <f t="shared" si="530"/>
        <v xml:space="preserve"> </v>
      </c>
      <c r="AV580" s="423"/>
      <c r="AW580" s="417"/>
      <c r="AX580" s="561"/>
      <c r="AY580" s="414"/>
      <c r="AZ580" s="417"/>
      <c r="BA580" s="561"/>
      <c r="BB580" s="420" t="str">
        <f t="shared" si="531"/>
        <v xml:space="preserve"> </v>
      </c>
      <c r="BC580" s="421" t="str">
        <f t="shared" si="532"/>
        <v xml:space="preserve"> </v>
      </c>
      <c r="BD580" s="422" t="str">
        <f t="shared" si="533"/>
        <v xml:space="preserve"> </v>
      </c>
      <c r="BE580" s="176"/>
      <c r="BF580" s="417"/>
      <c r="BG580" s="561"/>
      <c r="BH580" s="178"/>
      <c r="BI580" s="417"/>
      <c r="BJ580" s="561"/>
      <c r="BK580" s="178"/>
      <c r="BL580" s="417"/>
      <c r="BM580" s="561"/>
      <c r="BN580" s="426" t="str">
        <f t="shared" si="493"/>
        <v/>
      </c>
      <c r="BO580" s="427" t="str">
        <f t="shared" si="494"/>
        <v/>
      </c>
      <c r="BP580" s="428" t="str">
        <f t="shared" si="495"/>
        <v/>
      </c>
      <c r="BQ580" s="178"/>
      <c r="BR580" s="417"/>
      <c r="BS580" s="561"/>
      <c r="BT580" s="208">
        <v>1542</v>
      </c>
      <c r="BU580" s="209">
        <v>1555</v>
      </c>
      <c r="BV580" s="209">
        <v>1590</v>
      </c>
      <c r="BW580" s="417">
        <v>1213</v>
      </c>
      <c r="BX580" s="417">
        <v>1035</v>
      </c>
      <c r="BY580" s="561">
        <v>1081</v>
      </c>
      <c r="BZ580" s="436">
        <v>417</v>
      </c>
      <c r="CA580" s="436">
        <v>309</v>
      </c>
      <c r="CB580" s="571">
        <v>386</v>
      </c>
      <c r="CC580" s="571">
        <v>278</v>
      </c>
      <c r="CD580" s="571">
        <v>279</v>
      </c>
      <c r="CE580" s="209">
        <v>526</v>
      </c>
      <c r="CF580" s="417">
        <v>670</v>
      </c>
      <c r="CG580" s="561">
        <v>722</v>
      </c>
      <c r="CH580" s="437"/>
      <c r="CI580" s="436"/>
      <c r="CJ580" s="209"/>
      <c r="CK580" s="436"/>
      <c r="CL580" s="209">
        <v>1</v>
      </c>
      <c r="CM580" s="209">
        <v>4</v>
      </c>
      <c r="CN580" s="417"/>
      <c r="CO580" s="561"/>
      <c r="CP580" s="421">
        <f t="shared" si="501"/>
        <v>417</v>
      </c>
      <c r="CQ580" s="421">
        <f t="shared" si="502"/>
        <v>309</v>
      </c>
      <c r="CR580" s="421">
        <f t="shared" si="534"/>
        <v>386</v>
      </c>
      <c r="CS580" s="421">
        <f t="shared" si="535"/>
        <v>278</v>
      </c>
      <c r="CT580" s="421">
        <f t="shared" si="536"/>
        <v>278</v>
      </c>
      <c r="CU580" s="421">
        <f t="shared" si="537"/>
        <v>522</v>
      </c>
      <c r="CV580" s="421">
        <f t="shared" si="538"/>
        <v>670</v>
      </c>
      <c r="CW580" s="429">
        <f t="shared" si="539"/>
        <v>722</v>
      </c>
      <c r="CX580" s="449">
        <v>244</v>
      </c>
      <c r="CY580" s="417">
        <v>332</v>
      </c>
      <c r="CZ580" s="561">
        <v>369</v>
      </c>
      <c r="DA580" s="432">
        <v>36</v>
      </c>
      <c r="DB580" s="417">
        <v>54</v>
      </c>
      <c r="DC580" s="561">
        <v>67</v>
      </c>
      <c r="DD580" s="430">
        <f t="shared" si="540"/>
        <v>242</v>
      </c>
      <c r="DE580" s="431">
        <f t="shared" si="541"/>
        <v>284</v>
      </c>
      <c r="DF580" s="428">
        <f t="shared" si="542"/>
        <v>286</v>
      </c>
      <c r="DG580" s="450">
        <v>38</v>
      </c>
      <c r="DH580" s="417">
        <v>43</v>
      </c>
      <c r="DI580" s="565">
        <v>93</v>
      </c>
      <c r="DJ580" s="432">
        <v>32</v>
      </c>
      <c r="DK580" s="417">
        <v>31</v>
      </c>
      <c r="DL580" s="561">
        <v>53</v>
      </c>
      <c r="DM580" s="432">
        <v>32</v>
      </c>
      <c r="DN580" s="417">
        <v>40</v>
      </c>
      <c r="DO580" s="561">
        <v>86</v>
      </c>
      <c r="DP580" s="430">
        <f t="shared" si="496"/>
        <v>176</v>
      </c>
      <c r="DQ580" s="431">
        <f t="shared" si="497"/>
        <v>164</v>
      </c>
      <c r="DR580" s="428">
        <f t="shared" si="498"/>
        <v>290</v>
      </c>
      <c r="DS580" s="432">
        <v>108</v>
      </c>
      <c r="DT580" s="417">
        <v>65</v>
      </c>
      <c r="DU580" s="561">
        <v>92</v>
      </c>
      <c r="DV580" s="403"/>
      <c r="DW580" s="669" t="b">
        <f t="shared" si="503"/>
        <v>0</v>
      </c>
      <c r="DX580" s="663" t="b">
        <f t="shared" si="504"/>
        <v>0</v>
      </c>
      <c r="DY580" s="666" t="b">
        <f t="shared" si="505"/>
        <v>1</v>
      </c>
      <c r="DZ580" s="663" t="b">
        <f t="shared" si="506"/>
        <v>0</v>
      </c>
      <c r="EA580" s="663" t="b">
        <f t="shared" si="507"/>
        <v>0</v>
      </c>
      <c r="EB580" s="666" t="b">
        <f t="shared" si="508"/>
        <v>1</v>
      </c>
      <c r="EC580" s="663" t="b">
        <f t="shared" si="509"/>
        <v>0</v>
      </c>
      <c r="ED580" s="663" t="b">
        <f t="shared" si="499"/>
        <v>0</v>
      </c>
      <c r="EE580" s="666" t="b">
        <f t="shared" si="510"/>
        <v>1</v>
      </c>
      <c r="EF580" s="665" t="b">
        <f t="shared" si="511"/>
        <v>1</v>
      </c>
      <c r="EG580" s="663" t="b">
        <f t="shared" si="512"/>
        <v>1</v>
      </c>
      <c r="EH580" s="666" t="b">
        <f t="shared" si="513"/>
        <v>1</v>
      </c>
      <c r="EI580" s="663" t="b">
        <f t="shared" si="514"/>
        <v>1</v>
      </c>
      <c r="EJ580" s="663" t="b">
        <f t="shared" si="515"/>
        <v>1</v>
      </c>
      <c r="EK580" s="666" t="b">
        <f t="shared" si="516"/>
        <v>1</v>
      </c>
      <c r="EL580" s="663" t="b">
        <f t="shared" si="517"/>
        <v>1</v>
      </c>
      <c r="EM580" s="663" t="b">
        <f t="shared" si="500"/>
        <v>1</v>
      </c>
      <c r="EN580" s="666" t="b">
        <f t="shared" si="518"/>
        <v>1</v>
      </c>
      <c r="EO580" s="403"/>
    </row>
    <row r="581" spans="1:145">
      <c r="A581" s="528" t="s">
        <v>430</v>
      </c>
      <c r="B581" s="534" t="s">
        <v>318</v>
      </c>
      <c r="C581" s="528">
        <v>228316</v>
      </c>
      <c r="D581" s="528">
        <v>9</v>
      </c>
      <c r="E581" s="414"/>
      <c r="F581" s="416"/>
      <c r="G581" s="416"/>
      <c r="H581" s="416"/>
      <c r="I581" s="417"/>
      <c r="J581" s="417"/>
      <c r="K581" s="561"/>
      <c r="L581" s="414"/>
      <c r="M581" s="416"/>
      <c r="N581" s="416"/>
      <c r="O581" s="448"/>
      <c r="P581" s="448"/>
      <c r="Q581" s="416"/>
      <c r="R581" s="416"/>
      <c r="S581" s="416"/>
      <c r="T581" s="416"/>
      <c r="U581" s="416"/>
      <c r="V581" s="417"/>
      <c r="W581" s="561"/>
      <c r="X581" s="414"/>
      <c r="Y581" s="416"/>
      <c r="Z581" s="416"/>
      <c r="AA581" s="448"/>
      <c r="AB581" s="448"/>
      <c r="AC581" s="416"/>
      <c r="AD581" s="416"/>
      <c r="AE581" s="416"/>
      <c r="AF581" s="416"/>
      <c r="AG581" s="416"/>
      <c r="AH581" s="417"/>
      <c r="AI581" s="561"/>
      <c r="AJ581" s="420" t="str">
        <f t="shared" si="519"/>
        <v xml:space="preserve"> </v>
      </c>
      <c r="AK581" s="421" t="str">
        <f t="shared" si="520"/>
        <v xml:space="preserve"> </v>
      </c>
      <c r="AL581" s="421" t="str">
        <f t="shared" si="521"/>
        <v xml:space="preserve"> </v>
      </c>
      <c r="AM581" s="421" t="str">
        <f t="shared" si="522"/>
        <v xml:space="preserve"> </v>
      </c>
      <c r="AN581" s="421" t="str">
        <f t="shared" si="523"/>
        <v xml:space="preserve"> </v>
      </c>
      <c r="AO581" s="421" t="str">
        <f t="shared" si="524"/>
        <v xml:space="preserve"> </v>
      </c>
      <c r="AP581" s="421" t="str">
        <f t="shared" si="525"/>
        <v xml:space="preserve"> </v>
      </c>
      <c r="AQ581" s="421" t="str">
        <f t="shared" si="526"/>
        <v xml:space="preserve"> </v>
      </c>
      <c r="AR581" s="421" t="str">
        <f t="shared" si="527"/>
        <v xml:space="preserve"> </v>
      </c>
      <c r="AS581" s="421" t="str">
        <f t="shared" si="528"/>
        <v xml:space="preserve"> </v>
      </c>
      <c r="AT581" s="421" t="str">
        <f t="shared" si="529"/>
        <v xml:space="preserve"> </v>
      </c>
      <c r="AU581" s="422" t="str">
        <f t="shared" si="530"/>
        <v xml:space="preserve"> </v>
      </c>
      <c r="AV581" s="423"/>
      <c r="AW581" s="417"/>
      <c r="AX581" s="561"/>
      <c r="AY581" s="414"/>
      <c r="AZ581" s="417"/>
      <c r="BA581" s="561"/>
      <c r="BB581" s="420" t="str">
        <f t="shared" si="531"/>
        <v xml:space="preserve"> </v>
      </c>
      <c r="BC581" s="421" t="str">
        <f t="shared" si="532"/>
        <v xml:space="preserve"> </v>
      </c>
      <c r="BD581" s="422" t="str">
        <f t="shared" si="533"/>
        <v xml:space="preserve"> </v>
      </c>
      <c r="BE581" s="176"/>
      <c r="BF581" s="417"/>
      <c r="BG581" s="561"/>
      <c r="BH581" s="178"/>
      <c r="BI581" s="417"/>
      <c r="BJ581" s="561"/>
      <c r="BK581" s="178"/>
      <c r="BL581" s="417"/>
      <c r="BM581" s="561"/>
      <c r="BN581" s="426" t="str">
        <f t="shared" si="493"/>
        <v/>
      </c>
      <c r="BO581" s="427" t="str">
        <f t="shared" si="494"/>
        <v/>
      </c>
      <c r="BP581" s="428" t="str">
        <f t="shared" si="495"/>
        <v/>
      </c>
      <c r="BQ581" s="178"/>
      <c r="BR581" s="417"/>
      <c r="BS581" s="561"/>
      <c r="BT581" s="208">
        <v>981</v>
      </c>
      <c r="BU581" s="209">
        <v>1082</v>
      </c>
      <c r="BV581" s="209">
        <v>895</v>
      </c>
      <c r="BW581" s="417">
        <v>880</v>
      </c>
      <c r="BX581" s="417">
        <v>832</v>
      </c>
      <c r="BY581" s="561">
        <v>816</v>
      </c>
      <c r="BZ581" s="436">
        <v>518</v>
      </c>
      <c r="CA581" s="436">
        <v>560</v>
      </c>
      <c r="CB581" s="571">
        <v>527</v>
      </c>
      <c r="CC581" s="571">
        <v>495</v>
      </c>
      <c r="CD581" s="571">
        <v>587</v>
      </c>
      <c r="CE581" s="209">
        <v>542</v>
      </c>
      <c r="CF581" s="417">
        <v>514</v>
      </c>
      <c r="CG581" s="561">
        <v>491</v>
      </c>
      <c r="CH581" s="437"/>
      <c r="CI581" s="436"/>
      <c r="CJ581" s="209"/>
      <c r="CK581" s="436"/>
      <c r="CL581" s="209">
        <v>1</v>
      </c>
      <c r="CM581" s="209">
        <v>7</v>
      </c>
      <c r="CN581" s="417"/>
      <c r="CO581" s="561"/>
      <c r="CP581" s="421">
        <f t="shared" si="501"/>
        <v>518</v>
      </c>
      <c r="CQ581" s="421">
        <f t="shared" si="502"/>
        <v>560</v>
      </c>
      <c r="CR581" s="421">
        <f t="shared" si="534"/>
        <v>527</v>
      </c>
      <c r="CS581" s="421">
        <f t="shared" si="535"/>
        <v>495</v>
      </c>
      <c r="CT581" s="421">
        <f t="shared" si="536"/>
        <v>586</v>
      </c>
      <c r="CU581" s="421">
        <f t="shared" si="537"/>
        <v>535</v>
      </c>
      <c r="CV581" s="421">
        <f t="shared" si="538"/>
        <v>514</v>
      </c>
      <c r="CW581" s="429">
        <f t="shared" si="539"/>
        <v>491</v>
      </c>
      <c r="CX581" s="449">
        <v>287</v>
      </c>
      <c r="CY581" s="417">
        <v>262</v>
      </c>
      <c r="CZ581" s="561">
        <v>273</v>
      </c>
      <c r="DA581" s="432">
        <v>28</v>
      </c>
      <c r="DB581" s="417">
        <v>30</v>
      </c>
      <c r="DC581" s="561">
        <v>22</v>
      </c>
      <c r="DD581" s="430">
        <f t="shared" si="540"/>
        <v>220</v>
      </c>
      <c r="DE581" s="431">
        <f t="shared" si="541"/>
        <v>222</v>
      </c>
      <c r="DF581" s="428">
        <f t="shared" si="542"/>
        <v>196</v>
      </c>
      <c r="DG581" s="450">
        <v>83</v>
      </c>
      <c r="DH581" s="417">
        <v>114</v>
      </c>
      <c r="DI581" s="561">
        <v>102</v>
      </c>
      <c r="DJ581" s="432">
        <v>56</v>
      </c>
      <c r="DK581" s="417">
        <v>77</v>
      </c>
      <c r="DL581" s="561">
        <v>72</v>
      </c>
      <c r="DM581" s="432">
        <v>65</v>
      </c>
      <c r="DN581" s="417">
        <v>82</v>
      </c>
      <c r="DO581" s="561">
        <v>70</v>
      </c>
      <c r="DP581" s="430">
        <f t="shared" si="496"/>
        <v>291</v>
      </c>
      <c r="DQ581" s="431">
        <f t="shared" si="497"/>
        <v>313</v>
      </c>
      <c r="DR581" s="428">
        <f t="shared" si="498"/>
        <v>291</v>
      </c>
      <c r="DS581" s="432">
        <v>132</v>
      </c>
      <c r="DT581" s="417">
        <v>147</v>
      </c>
      <c r="DU581" s="561">
        <v>134</v>
      </c>
      <c r="DV581" s="403"/>
      <c r="DW581" s="669" t="b">
        <f t="shared" si="503"/>
        <v>0</v>
      </c>
      <c r="DX581" s="663" t="b">
        <f t="shared" si="504"/>
        <v>0</v>
      </c>
      <c r="DY581" s="666" t="b">
        <f t="shared" si="505"/>
        <v>1</v>
      </c>
      <c r="DZ581" s="663" t="b">
        <f t="shared" si="506"/>
        <v>0</v>
      </c>
      <c r="EA581" s="663" t="b">
        <f t="shared" si="507"/>
        <v>0</v>
      </c>
      <c r="EB581" s="666" t="b">
        <f t="shared" si="508"/>
        <v>1</v>
      </c>
      <c r="EC581" s="663" t="b">
        <f t="shared" si="509"/>
        <v>0</v>
      </c>
      <c r="ED581" s="663" t="b">
        <f t="shared" si="499"/>
        <v>0</v>
      </c>
      <c r="EE581" s="666" t="b">
        <f t="shared" si="510"/>
        <v>1</v>
      </c>
      <c r="EF581" s="665" t="b">
        <f t="shared" si="511"/>
        <v>1</v>
      </c>
      <c r="EG581" s="663" t="b">
        <f t="shared" si="512"/>
        <v>1</v>
      </c>
      <c r="EH581" s="666" t="b">
        <f t="shared" si="513"/>
        <v>1</v>
      </c>
      <c r="EI581" s="663" t="b">
        <f t="shared" si="514"/>
        <v>1</v>
      </c>
      <c r="EJ581" s="663" t="b">
        <f t="shared" si="515"/>
        <v>1</v>
      </c>
      <c r="EK581" s="666" t="b">
        <f t="shared" si="516"/>
        <v>1</v>
      </c>
      <c r="EL581" s="663" t="b">
        <f t="shared" si="517"/>
        <v>1</v>
      </c>
      <c r="EM581" s="663" t="b">
        <f t="shared" si="500"/>
        <v>1</v>
      </c>
      <c r="EN581" s="666" t="b">
        <f t="shared" si="518"/>
        <v>1</v>
      </c>
      <c r="EO581" s="403"/>
    </row>
    <row r="582" spans="1:145">
      <c r="A582" s="528" t="s">
        <v>430</v>
      </c>
      <c r="B582" s="534" t="s">
        <v>319</v>
      </c>
      <c r="C582" s="528">
        <v>228608</v>
      </c>
      <c r="D582" s="528">
        <v>9</v>
      </c>
      <c r="E582" s="414"/>
      <c r="F582" s="416"/>
      <c r="G582" s="416"/>
      <c r="H582" s="416"/>
      <c r="I582" s="417"/>
      <c r="J582" s="417"/>
      <c r="K582" s="561"/>
      <c r="L582" s="414"/>
      <c r="M582" s="416"/>
      <c r="N582" s="416"/>
      <c r="O582" s="448"/>
      <c r="P582" s="448"/>
      <c r="Q582" s="416"/>
      <c r="R582" s="416"/>
      <c r="S582" s="416"/>
      <c r="T582" s="416"/>
      <c r="U582" s="416"/>
      <c r="V582" s="417"/>
      <c r="W582" s="561"/>
      <c r="X582" s="414"/>
      <c r="Y582" s="416"/>
      <c r="Z582" s="416"/>
      <c r="AA582" s="448"/>
      <c r="AB582" s="448"/>
      <c r="AC582" s="416"/>
      <c r="AD582" s="416"/>
      <c r="AE582" s="416"/>
      <c r="AF582" s="416"/>
      <c r="AG582" s="416"/>
      <c r="AH582" s="417"/>
      <c r="AI582" s="561"/>
      <c r="AJ582" s="420" t="str">
        <f t="shared" si="519"/>
        <v xml:space="preserve"> </v>
      </c>
      <c r="AK582" s="421" t="str">
        <f t="shared" si="520"/>
        <v xml:space="preserve"> </v>
      </c>
      <c r="AL582" s="421" t="str">
        <f t="shared" si="521"/>
        <v xml:space="preserve"> </v>
      </c>
      <c r="AM582" s="421" t="str">
        <f t="shared" si="522"/>
        <v xml:space="preserve"> </v>
      </c>
      <c r="AN582" s="421" t="str">
        <f t="shared" si="523"/>
        <v xml:space="preserve"> </v>
      </c>
      <c r="AO582" s="421" t="str">
        <f t="shared" si="524"/>
        <v xml:space="preserve"> </v>
      </c>
      <c r="AP582" s="421" t="str">
        <f t="shared" si="525"/>
        <v xml:space="preserve"> </v>
      </c>
      <c r="AQ582" s="421" t="str">
        <f t="shared" si="526"/>
        <v xml:space="preserve"> </v>
      </c>
      <c r="AR582" s="421" t="str">
        <f t="shared" si="527"/>
        <v xml:space="preserve"> </v>
      </c>
      <c r="AS582" s="421" t="str">
        <f t="shared" si="528"/>
        <v xml:space="preserve"> </v>
      </c>
      <c r="AT582" s="421" t="str">
        <f t="shared" si="529"/>
        <v xml:space="preserve"> </v>
      </c>
      <c r="AU582" s="422" t="str">
        <f t="shared" si="530"/>
        <v xml:space="preserve"> </v>
      </c>
      <c r="AV582" s="423"/>
      <c r="AW582" s="417"/>
      <c r="AX582" s="561"/>
      <c r="AY582" s="414"/>
      <c r="AZ582" s="417"/>
      <c r="BA582" s="561"/>
      <c r="BB582" s="420" t="str">
        <f t="shared" si="531"/>
        <v xml:space="preserve"> </v>
      </c>
      <c r="BC582" s="421" t="str">
        <f t="shared" si="532"/>
        <v xml:space="preserve"> </v>
      </c>
      <c r="BD582" s="422" t="str">
        <f t="shared" si="533"/>
        <v xml:space="preserve"> </v>
      </c>
      <c r="BE582" s="176"/>
      <c r="BF582" s="417"/>
      <c r="BG582" s="561"/>
      <c r="BH582" s="178"/>
      <c r="BI582" s="417"/>
      <c r="BJ582" s="561"/>
      <c r="BK582" s="178"/>
      <c r="BL582" s="417"/>
      <c r="BM582" s="561"/>
      <c r="BN582" s="426" t="str">
        <f t="shared" ref="BN582:BN645" si="543">IF(AN582=" ","",(AN582-SUM(BE582,BH582,BK582)))</f>
        <v/>
      </c>
      <c r="BO582" s="427" t="str">
        <f t="shared" ref="BO582:BO645" si="544">IF(AO582=" ","",(AO582-SUM(BF582,BI582,BL582)))</f>
        <v/>
      </c>
      <c r="BP582" s="428" t="str">
        <f t="shared" ref="BP582:BP645" si="545">IF(AP582=" ","",(AP582-SUM(BG582,BJ582,BM582)))</f>
        <v/>
      </c>
      <c r="BQ582" s="178"/>
      <c r="BR582" s="417"/>
      <c r="BS582" s="561"/>
      <c r="BT582" s="208">
        <v>784</v>
      </c>
      <c r="BU582" s="209">
        <v>831</v>
      </c>
      <c r="BV582" s="209">
        <v>752</v>
      </c>
      <c r="BW582" s="417">
        <v>886</v>
      </c>
      <c r="BX582" s="417">
        <v>860</v>
      </c>
      <c r="BY582" s="561">
        <v>733</v>
      </c>
      <c r="BZ582" s="436">
        <v>391</v>
      </c>
      <c r="CA582" s="436">
        <v>442</v>
      </c>
      <c r="CB582" s="571">
        <v>481</v>
      </c>
      <c r="CC582" s="571">
        <v>482</v>
      </c>
      <c r="CD582" s="571">
        <v>425</v>
      </c>
      <c r="CE582" s="209">
        <v>535</v>
      </c>
      <c r="CF582" s="417">
        <v>540</v>
      </c>
      <c r="CG582" s="561">
        <v>458</v>
      </c>
      <c r="CH582" s="437"/>
      <c r="CI582" s="436"/>
      <c r="CJ582" s="209"/>
      <c r="CK582" s="436"/>
      <c r="CL582" s="209">
        <v>4</v>
      </c>
      <c r="CM582" s="209">
        <v>2</v>
      </c>
      <c r="CN582" s="417"/>
      <c r="CO582" s="561"/>
      <c r="CP582" s="421">
        <f t="shared" si="501"/>
        <v>391</v>
      </c>
      <c r="CQ582" s="421">
        <f t="shared" si="502"/>
        <v>442</v>
      </c>
      <c r="CR582" s="421">
        <f t="shared" si="534"/>
        <v>481</v>
      </c>
      <c r="CS582" s="421">
        <f t="shared" si="535"/>
        <v>482</v>
      </c>
      <c r="CT582" s="421">
        <f t="shared" si="536"/>
        <v>421</v>
      </c>
      <c r="CU582" s="421">
        <f t="shared" si="537"/>
        <v>533</v>
      </c>
      <c r="CV582" s="421">
        <f t="shared" si="538"/>
        <v>540</v>
      </c>
      <c r="CW582" s="429">
        <f t="shared" si="539"/>
        <v>458</v>
      </c>
      <c r="CX582" s="449">
        <v>279</v>
      </c>
      <c r="CY582" s="417">
        <v>277</v>
      </c>
      <c r="CZ582" s="561">
        <v>233</v>
      </c>
      <c r="DA582" s="432">
        <v>61</v>
      </c>
      <c r="DB582" s="417">
        <v>79</v>
      </c>
      <c r="DC582" s="561">
        <v>45</v>
      </c>
      <c r="DD582" s="430">
        <f t="shared" si="540"/>
        <v>193</v>
      </c>
      <c r="DE582" s="431">
        <f t="shared" si="541"/>
        <v>184</v>
      </c>
      <c r="DF582" s="428">
        <f t="shared" si="542"/>
        <v>180</v>
      </c>
      <c r="DG582" s="450">
        <v>43</v>
      </c>
      <c r="DH582" s="417">
        <v>45</v>
      </c>
      <c r="DI582" s="561">
        <v>51</v>
      </c>
      <c r="DJ582" s="432">
        <v>62</v>
      </c>
      <c r="DK582" s="417">
        <v>52</v>
      </c>
      <c r="DL582" s="561">
        <v>76</v>
      </c>
      <c r="DM582" s="432">
        <v>135</v>
      </c>
      <c r="DN582" s="417">
        <v>134</v>
      </c>
      <c r="DO582" s="561">
        <v>156</v>
      </c>
      <c r="DP582" s="430">
        <f t="shared" ref="DP582:DP645" si="546">IF(CS582="","",(CS582-SUM(DG582,DJ582,DM582)))</f>
        <v>242</v>
      </c>
      <c r="DQ582" s="431">
        <f t="shared" ref="DQ582:DQ645" si="547">IF(CT582="","",(CT582-SUM(DH582,DK582,DN582)))</f>
        <v>190</v>
      </c>
      <c r="DR582" s="428">
        <f t="shared" ref="DR582:DR645" si="548">IF(CU582="","",(CU582-SUM(DI582,DL582,DO582)))</f>
        <v>250</v>
      </c>
      <c r="DS582" s="432">
        <v>84</v>
      </c>
      <c r="DT582" s="417">
        <v>85</v>
      </c>
      <c r="DU582" s="561">
        <v>89</v>
      </c>
      <c r="DV582" s="403"/>
      <c r="DW582" s="669" t="b">
        <f t="shared" si="503"/>
        <v>0</v>
      </c>
      <c r="DX582" s="663" t="b">
        <f t="shared" si="504"/>
        <v>0</v>
      </c>
      <c r="DY582" s="666" t="b">
        <f t="shared" si="505"/>
        <v>1</v>
      </c>
      <c r="DZ582" s="663" t="b">
        <f t="shared" si="506"/>
        <v>0</v>
      </c>
      <c r="EA582" s="663" t="b">
        <f t="shared" si="507"/>
        <v>0</v>
      </c>
      <c r="EB582" s="666" t="b">
        <f t="shared" si="508"/>
        <v>1</v>
      </c>
      <c r="EC582" s="663" t="b">
        <f t="shared" si="509"/>
        <v>0</v>
      </c>
      <c r="ED582" s="663" t="b">
        <f t="shared" ref="ED582:ED645" si="549">BS582&gt;0</f>
        <v>0</v>
      </c>
      <c r="EE582" s="666" t="b">
        <f t="shared" si="510"/>
        <v>1</v>
      </c>
      <c r="EF582" s="665" t="b">
        <f t="shared" si="511"/>
        <v>1</v>
      </c>
      <c r="EG582" s="663" t="b">
        <f t="shared" si="512"/>
        <v>1</v>
      </c>
      <c r="EH582" s="666" t="b">
        <f t="shared" si="513"/>
        <v>1</v>
      </c>
      <c r="EI582" s="663" t="b">
        <f t="shared" si="514"/>
        <v>1</v>
      </c>
      <c r="EJ582" s="663" t="b">
        <f t="shared" si="515"/>
        <v>1</v>
      </c>
      <c r="EK582" s="666" t="b">
        <f t="shared" si="516"/>
        <v>1</v>
      </c>
      <c r="EL582" s="663" t="b">
        <f t="shared" si="517"/>
        <v>1</v>
      </c>
      <c r="EM582" s="663" t="b">
        <f t="shared" ref="EM582:EM645" si="550">DU582&gt;0</f>
        <v>1</v>
      </c>
      <c r="EN582" s="666" t="b">
        <f t="shared" si="518"/>
        <v>1</v>
      </c>
      <c r="EO582" s="403"/>
    </row>
    <row r="583" spans="1:145">
      <c r="A583" s="528" t="s">
        <v>430</v>
      </c>
      <c r="B583" s="534" t="s">
        <v>320</v>
      </c>
      <c r="C583" s="528">
        <v>228699</v>
      </c>
      <c r="D583" s="528">
        <v>9</v>
      </c>
      <c r="E583" s="414"/>
      <c r="F583" s="416"/>
      <c r="G583" s="416"/>
      <c r="H583" s="416"/>
      <c r="I583" s="417"/>
      <c r="J583" s="417"/>
      <c r="K583" s="561"/>
      <c r="L583" s="414"/>
      <c r="M583" s="416"/>
      <c r="N583" s="416"/>
      <c r="O583" s="448"/>
      <c r="P583" s="448"/>
      <c r="Q583" s="416"/>
      <c r="R583" s="416"/>
      <c r="S583" s="416"/>
      <c r="T583" s="416"/>
      <c r="U583" s="416"/>
      <c r="V583" s="417"/>
      <c r="W583" s="561"/>
      <c r="X583" s="414"/>
      <c r="Y583" s="416"/>
      <c r="Z583" s="416"/>
      <c r="AA583" s="448"/>
      <c r="AB583" s="448"/>
      <c r="AC583" s="416"/>
      <c r="AD583" s="416"/>
      <c r="AE583" s="416"/>
      <c r="AF583" s="416"/>
      <c r="AG583" s="416"/>
      <c r="AH583" s="417"/>
      <c r="AI583" s="561"/>
      <c r="AJ583" s="420" t="str">
        <f t="shared" si="519"/>
        <v xml:space="preserve"> </v>
      </c>
      <c r="AK583" s="421" t="str">
        <f t="shared" si="520"/>
        <v xml:space="preserve"> </v>
      </c>
      <c r="AL583" s="421" t="str">
        <f t="shared" si="521"/>
        <v xml:space="preserve"> </v>
      </c>
      <c r="AM583" s="421" t="str">
        <f t="shared" si="522"/>
        <v xml:space="preserve"> </v>
      </c>
      <c r="AN583" s="421" t="str">
        <f t="shared" si="523"/>
        <v xml:space="preserve"> </v>
      </c>
      <c r="AO583" s="421" t="str">
        <f t="shared" si="524"/>
        <v xml:space="preserve"> </v>
      </c>
      <c r="AP583" s="421" t="str">
        <f t="shared" si="525"/>
        <v xml:space="preserve"> </v>
      </c>
      <c r="AQ583" s="421" t="str">
        <f t="shared" si="526"/>
        <v xml:space="preserve"> </v>
      </c>
      <c r="AR583" s="421" t="str">
        <f t="shared" si="527"/>
        <v xml:space="preserve"> </v>
      </c>
      <c r="AS583" s="421" t="str">
        <f t="shared" si="528"/>
        <v xml:space="preserve"> </v>
      </c>
      <c r="AT583" s="421" t="str">
        <f t="shared" si="529"/>
        <v xml:space="preserve"> </v>
      </c>
      <c r="AU583" s="422" t="str">
        <f t="shared" si="530"/>
        <v xml:space="preserve"> </v>
      </c>
      <c r="AV583" s="423"/>
      <c r="AW583" s="417"/>
      <c r="AX583" s="561"/>
      <c r="AY583" s="414"/>
      <c r="AZ583" s="417"/>
      <c r="BA583" s="561"/>
      <c r="BB583" s="420" t="str">
        <f t="shared" si="531"/>
        <v xml:space="preserve"> </v>
      </c>
      <c r="BC583" s="421" t="str">
        <f t="shared" si="532"/>
        <v xml:space="preserve"> </v>
      </c>
      <c r="BD583" s="422" t="str">
        <f t="shared" si="533"/>
        <v xml:space="preserve"> </v>
      </c>
      <c r="BE583" s="176"/>
      <c r="BF583" s="417"/>
      <c r="BG583" s="561"/>
      <c r="BH583" s="178"/>
      <c r="BI583" s="417"/>
      <c r="BJ583" s="561"/>
      <c r="BK583" s="178"/>
      <c r="BL583" s="417"/>
      <c r="BM583" s="561"/>
      <c r="BN583" s="426" t="str">
        <f t="shared" si="543"/>
        <v/>
      </c>
      <c r="BO583" s="427" t="str">
        <f t="shared" si="544"/>
        <v/>
      </c>
      <c r="BP583" s="428" t="str">
        <f t="shared" si="545"/>
        <v/>
      </c>
      <c r="BQ583" s="178"/>
      <c r="BR583" s="417"/>
      <c r="BS583" s="561"/>
      <c r="BT583" s="208">
        <v>1318</v>
      </c>
      <c r="BU583" s="209">
        <v>1146</v>
      </c>
      <c r="BV583" s="209">
        <v>1093</v>
      </c>
      <c r="BW583" s="417">
        <v>915</v>
      </c>
      <c r="BX583" s="417">
        <v>770</v>
      </c>
      <c r="BY583" s="561">
        <v>577</v>
      </c>
      <c r="BZ583" s="436">
        <v>298</v>
      </c>
      <c r="CA583" s="436">
        <v>289</v>
      </c>
      <c r="CB583" s="571">
        <v>660</v>
      </c>
      <c r="CC583" s="571">
        <v>548</v>
      </c>
      <c r="CD583" s="571">
        <v>521</v>
      </c>
      <c r="CE583" s="209">
        <v>413</v>
      </c>
      <c r="CF583" s="417">
        <v>612</v>
      </c>
      <c r="CG583" s="561">
        <v>457</v>
      </c>
      <c r="CH583" s="437"/>
      <c r="CI583" s="436"/>
      <c r="CJ583" s="209"/>
      <c r="CK583" s="436"/>
      <c r="CL583" s="209">
        <v>5</v>
      </c>
      <c r="CM583" s="209">
        <v>1</v>
      </c>
      <c r="CN583" s="417"/>
      <c r="CO583" s="561"/>
      <c r="CP583" s="421">
        <f t="shared" si="501"/>
        <v>298</v>
      </c>
      <c r="CQ583" s="421">
        <f t="shared" si="502"/>
        <v>289</v>
      </c>
      <c r="CR583" s="421">
        <f t="shared" si="534"/>
        <v>660</v>
      </c>
      <c r="CS583" s="421">
        <f t="shared" si="535"/>
        <v>548</v>
      </c>
      <c r="CT583" s="421">
        <f t="shared" si="536"/>
        <v>516</v>
      </c>
      <c r="CU583" s="421">
        <f t="shared" si="537"/>
        <v>412</v>
      </c>
      <c r="CV583" s="421">
        <f t="shared" si="538"/>
        <v>612</v>
      </c>
      <c r="CW583" s="429">
        <f t="shared" si="539"/>
        <v>457</v>
      </c>
      <c r="CX583" s="449">
        <v>204</v>
      </c>
      <c r="CY583" s="417">
        <v>305</v>
      </c>
      <c r="CZ583" s="561">
        <v>203</v>
      </c>
      <c r="DA583" s="432">
        <v>23</v>
      </c>
      <c r="DB583" s="417">
        <v>30</v>
      </c>
      <c r="DC583" s="561">
        <v>10</v>
      </c>
      <c r="DD583" s="430">
        <f t="shared" si="540"/>
        <v>185</v>
      </c>
      <c r="DE583" s="431">
        <f t="shared" si="541"/>
        <v>277</v>
      </c>
      <c r="DF583" s="428">
        <f t="shared" si="542"/>
        <v>244</v>
      </c>
      <c r="DG583" s="450">
        <v>65</v>
      </c>
      <c r="DH583" s="417">
        <v>55</v>
      </c>
      <c r="DI583" s="561">
        <v>40</v>
      </c>
      <c r="DJ583" s="432">
        <v>85</v>
      </c>
      <c r="DK583" s="417">
        <v>70</v>
      </c>
      <c r="DL583" s="561">
        <v>67</v>
      </c>
      <c r="DM583" s="432">
        <v>49</v>
      </c>
      <c r="DN583" s="417">
        <v>44</v>
      </c>
      <c r="DO583" s="561">
        <v>47</v>
      </c>
      <c r="DP583" s="430">
        <f t="shared" si="546"/>
        <v>349</v>
      </c>
      <c r="DQ583" s="431">
        <f t="shared" si="547"/>
        <v>347</v>
      </c>
      <c r="DR583" s="428">
        <f t="shared" si="548"/>
        <v>258</v>
      </c>
      <c r="DS583" s="432">
        <v>44</v>
      </c>
      <c r="DT583" s="417">
        <v>46</v>
      </c>
      <c r="DU583" s="565">
        <v>126</v>
      </c>
      <c r="DV583" s="403"/>
      <c r="DW583" s="669" t="b">
        <f t="shared" si="503"/>
        <v>0</v>
      </c>
      <c r="DX583" s="663" t="b">
        <f t="shared" si="504"/>
        <v>0</v>
      </c>
      <c r="DY583" s="666" t="b">
        <f t="shared" si="505"/>
        <v>1</v>
      </c>
      <c r="DZ583" s="663" t="b">
        <f t="shared" si="506"/>
        <v>0</v>
      </c>
      <c r="EA583" s="663" t="b">
        <f t="shared" si="507"/>
        <v>0</v>
      </c>
      <c r="EB583" s="666" t="b">
        <f t="shared" si="508"/>
        <v>1</v>
      </c>
      <c r="EC583" s="663" t="b">
        <f t="shared" si="509"/>
        <v>0</v>
      </c>
      <c r="ED583" s="663" t="b">
        <f t="shared" si="549"/>
        <v>0</v>
      </c>
      <c r="EE583" s="666" t="b">
        <f t="shared" si="510"/>
        <v>1</v>
      </c>
      <c r="EF583" s="665" t="b">
        <f t="shared" si="511"/>
        <v>1</v>
      </c>
      <c r="EG583" s="663" t="b">
        <f t="shared" si="512"/>
        <v>1</v>
      </c>
      <c r="EH583" s="666" t="b">
        <f t="shared" si="513"/>
        <v>1</v>
      </c>
      <c r="EI583" s="663" t="b">
        <f t="shared" si="514"/>
        <v>1</v>
      </c>
      <c r="EJ583" s="663" t="b">
        <f t="shared" si="515"/>
        <v>1</v>
      </c>
      <c r="EK583" s="666" t="b">
        <f t="shared" si="516"/>
        <v>1</v>
      </c>
      <c r="EL583" s="663" t="b">
        <f t="shared" si="517"/>
        <v>1</v>
      </c>
      <c r="EM583" s="663" t="b">
        <f t="shared" si="550"/>
        <v>1</v>
      </c>
      <c r="EN583" s="666" t="b">
        <f t="shared" si="518"/>
        <v>1</v>
      </c>
      <c r="EO583" s="403"/>
    </row>
    <row r="584" spans="1:145">
      <c r="A584" s="528" t="s">
        <v>430</v>
      </c>
      <c r="B584" s="534" t="s">
        <v>321</v>
      </c>
      <c r="C584" s="528">
        <v>229319</v>
      </c>
      <c r="D584" s="528">
        <v>9</v>
      </c>
      <c r="E584" s="414"/>
      <c r="F584" s="416"/>
      <c r="G584" s="416"/>
      <c r="H584" s="416"/>
      <c r="I584" s="417"/>
      <c r="J584" s="417"/>
      <c r="K584" s="561"/>
      <c r="L584" s="414"/>
      <c r="M584" s="416"/>
      <c r="N584" s="416"/>
      <c r="O584" s="448"/>
      <c r="P584" s="448"/>
      <c r="Q584" s="416"/>
      <c r="R584" s="416"/>
      <c r="S584" s="416"/>
      <c r="T584" s="416"/>
      <c r="U584" s="416"/>
      <c r="V584" s="417"/>
      <c r="W584" s="561"/>
      <c r="X584" s="414"/>
      <c r="Y584" s="416"/>
      <c r="Z584" s="416"/>
      <c r="AA584" s="448"/>
      <c r="AB584" s="448"/>
      <c r="AC584" s="416"/>
      <c r="AD584" s="416"/>
      <c r="AE584" s="416"/>
      <c r="AF584" s="416"/>
      <c r="AG584" s="416"/>
      <c r="AH584" s="417"/>
      <c r="AI584" s="561"/>
      <c r="AJ584" s="420" t="str">
        <f t="shared" si="519"/>
        <v xml:space="preserve"> </v>
      </c>
      <c r="AK584" s="421" t="str">
        <f t="shared" si="520"/>
        <v xml:space="preserve"> </v>
      </c>
      <c r="AL584" s="421" t="str">
        <f t="shared" si="521"/>
        <v xml:space="preserve"> </v>
      </c>
      <c r="AM584" s="421" t="str">
        <f t="shared" si="522"/>
        <v xml:space="preserve"> </v>
      </c>
      <c r="AN584" s="421" t="str">
        <f t="shared" si="523"/>
        <v xml:space="preserve"> </v>
      </c>
      <c r="AO584" s="421" t="str">
        <f t="shared" si="524"/>
        <v xml:space="preserve"> </v>
      </c>
      <c r="AP584" s="421" t="str">
        <f t="shared" si="525"/>
        <v xml:space="preserve"> </v>
      </c>
      <c r="AQ584" s="421" t="str">
        <f t="shared" si="526"/>
        <v xml:space="preserve"> </v>
      </c>
      <c r="AR584" s="421" t="str">
        <f t="shared" si="527"/>
        <v xml:space="preserve"> </v>
      </c>
      <c r="AS584" s="421" t="str">
        <f t="shared" si="528"/>
        <v xml:space="preserve"> </v>
      </c>
      <c r="AT584" s="421" t="str">
        <f t="shared" si="529"/>
        <v xml:space="preserve"> </v>
      </c>
      <c r="AU584" s="422" t="str">
        <f t="shared" si="530"/>
        <v xml:space="preserve"> </v>
      </c>
      <c r="AV584" s="423"/>
      <c r="AW584" s="417"/>
      <c r="AX584" s="561"/>
      <c r="AY584" s="414"/>
      <c r="AZ584" s="417"/>
      <c r="BA584" s="561"/>
      <c r="BB584" s="420" t="str">
        <f t="shared" si="531"/>
        <v xml:space="preserve"> </v>
      </c>
      <c r="BC584" s="421" t="str">
        <f t="shared" si="532"/>
        <v xml:space="preserve"> </v>
      </c>
      <c r="BD584" s="422" t="str">
        <f t="shared" si="533"/>
        <v xml:space="preserve"> </v>
      </c>
      <c r="BE584" s="176"/>
      <c r="BF584" s="417"/>
      <c r="BG584" s="561"/>
      <c r="BH584" s="178"/>
      <c r="BI584" s="417"/>
      <c r="BJ584" s="561"/>
      <c r="BK584" s="178"/>
      <c r="BL584" s="417"/>
      <c r="BM584" s="561"/>
      <c r="BN584" s="426" t="str">
        <f t="shared" si="543"/>
        <v/>
      </c>
      <c r="BO584" s="427" t="str">
        <f t="shared" si="544"/>
        <v/>
      </c>
      <c r="BP584" s="428" t="str">
        <f t="shared" si="545"/>
        <v/>
      </c>
      <c r="BQ584" s="178"/>
      <c r="BR584" s="417"/>
      <c r="BS584" s="561"/>
      <c r="BT584" s="208">
        <v>1459</v>
      </c>
      <c r="BU584" s="209">
        <v>1707</v>
      </c>
      <c r="BV584" s="209">
        <v>1463</v>
      </c>
      <c r="BW584" s="417">
        <v>1020</v>
      </c>
      <c r="BX584" s="417">
        <v>965</v>
      </c>
      <c r="BY584" s="561">
        <v>834</v>
      </c>
      <c r="BZ584" s="436">
        <v>980</v>
      </c>
      <c r="CA584" s="436">
        <v>943</v>
      </c>
      <c r="CB584" s="571">
        <v>742</v>
      </c>
      <c r="CC584" s="571">
        <v>895</v>
      </c>
      <c r="CD584" s="571">
        <v>802</v>
      </c>
      <c r="CE584" s="209">
        <v>735</v>
      </c>
      <c r="CF584" s="417">
        <v>651</v>
      </c>
      <c r="CG584" s="561">
        <v>568</v>
      </c>
      <c r="CH584" s="437"/>
      <c r="CI584" s="436"/>
      <c r="CJ584" s="209"/>
      <c r="CK584" s="436"/>
      <c r="CL584" s="209">
        <v>5</v>
      </c>
      <c r="CM584" s="209">
        <v>5</v>
      </c>
      <c r="CN584" s="417"/>
      <c r="CO584" s="561"/>
      <c r="CP584" s="421">
        <f t="shared" si="501"/>
        <v>980</v>
      </c>
      <c r="CQ584" s="421">
        <f t="shared" si="502"/>
        <v>943</v>
      </c>
      <c r="CR584" s="421">
        <f t="shared" si="534"/>
        <v>742</v>
      </c>
      <c r="CS584" s="421">
        <f t="shared" si="535"/>
        <v>895</v>
      </c>
      <c r="CT584" s="421">
        <f t="shared" si="536"/>
        <v>797</v>
      </c>
      <c r="CU584" s="421">
        <f t="shared" si="537"/>
        <v>730</v>
      </c>
      <c r="CV584" s="421">
        <f t="shared" si="538"/>
        <v>651</v>
      </c>
      <c r="CW584" s="429">
        <f t="shared" si="539"/>
        <v>568</v>
      </c>
      <c r="CX584" s="449">
        <v>342</v>
      </c>
      <c r="CY584" s="417">
        <v>293</v>
      </c>
      <c r="CZ584" s="561">
        <v>266</v>
      </c>
      <c r="DA584" s="432">
        <v>43</v>
      </c>
      <c r="DB584" s="417">
        <v>21</v>
      </c>
      <c r="DC584" s="561">
        <v>26</v>
      </c>
      <c r="DD584" s="430">
        <f t="shared" si="540"/>
        <v>345</v>
      </c>
      <c r="DE584" s="431">
        <f t="shared" si="541"/>
        <v>337</v>
      </c>
      <c r="DF584" s="428">
        <f t="shared" si="542"/>
        <v>276</v>
      </c>
      <c r="DG584" s="450">
        <v>184</v>
      </c>
      <c r="DH584" s="417">
        <v>144</v>
      </c>
      <c r="DI584" s="561">
        <v>136</v>
      </c>
      <c r="DJ584" s="432">
        <v>88</v>
      </c>
      <c r="DK584" s="417">
        <v>82</v>
      </c>
      <c r="DL584" s="561">
        <v>66</v>
      </c>
      <c r="DM584" s="432">
        <v>136</v>
      </c>
      <c r="DN584" s="417">
        <v>117</v>
      </c>
      <c r="DO584" s="561">
        <v>109</v>
      </c>
      <c r="DP584" s="430">
        <f t="shared" si="546"/>
        <v>487</v>
      </c>
      <c r="DQ584" s="431">
        <f t="shared" si="547"/>
        <v>454</v>
      </c>
      <c r="DR584" s="428">
        <f t="shared" si="548"/>
        <v>419</v>
      </c>
      <c r="DS584" s="432">
        <v>267</v>
      </c>
      <c r="DT584" s="417">
        <v>252</v>
      </c>
      <c r="DU584" s="565">
        <v>153</v>
      </c>
      <c r="DV584" s="403"/>
      <c r="DW584" s="669" t="b">
        <f t="shared" si="503"/>
        <v>0</v>
      </c>
      <c r="DX584" s="663" t="b">
        <f t="shared" si="504"/>
        <v>0</v>
      </c>
      <c r="DY584" s="666" t="b">
        <f t="shared" si="505"/>
        <v>1</v>
      </c>
      <c r="DZ584" s="663" t="b">
        <f t="shared" si="506"/>
        <v>0</v>
      </c>
      <c r="EA584" s="663" t="b">
        <f t="shared" si="507"/>
        <v>0</v>
      </c>
      <c r="EB584" s="666" t="b">
        <f t="shared" si="508"/>
        <v>1</v>
      </c>
      <c r="EC584" s="663" t="b">
        <f t="shared" si="509"/>
        <v>0</v>
      </c>
      <c r="ED584" s="663" t="b">
        <f t="shared" si="549"/>
        <v>0</v>
      </c>
      <c r="EE584" s="666" t="b">
        <f t="shared" si="510"/>
        <v>1</v>
      </c>
      <c r="EF584" s="665" t="b">
        <f t="shared" si="511"/>
        <v>1</v>
      </c>
      <c r="EG584" s="663" t="b">
        <f t="shared" si="512"/>
        <v>1</v>
      </c>
      <c r="EH584" s="666" t="b">
        <f t="shared" si="513"/>
        <v>1</v>
      </c>
      <c r="EI584" s="663" t="b">
        <f t="shared" si="514"/>
        <v>1</v>
      </c>
      <c r="EJ584" s="663" t="b">
        <f t="shared" si="515"/>
        <v>1</v>
      </c>
      <c r="EK584" s="666" t="b">
        <f t="shared" si="516"/>
        <v>1</v>
      </c>
      <c r="EL584" s="663" t="b">
        <f t="shared" si="517"/>
        <v>1</v>
      </c>
      <c r="EM584" s="663" t="b">
        <f t="shared" si="550"/>
        <v>1</v>
      </c>
      <c r="EN584" s="666" t="b">
        <f t="shared" si="518"/>
        <v>1</v>
      </c>
      <c r="EO584" s="403"/>
    </row>
    <row r="585" spans="1:145">
      <c r="A585" s="528" t="s">
        <v>430</v>
      </c>
      <c r="B585" s="534" t="s">
        <v>322</v>
      </c>
      <c r="C585" s="528">
        <v>228680</v>
      </c>
      <c r="D585" s="528">
        <v>9</v>
      </c>
      <c r="E585" s="414"/>
      <c r="F585" s="416"/>
      <c r="G585" s="416"/>
      <c r="H585" s="416"/>
      <c r="I585" s="417"/>
      <c r="J585" s="417"/>
      <c r="K585" s="561"/>
      <c r="L585" s="414"/>
      <c r="M585" s="416"/>
      <c r="N585" s="416"/>
      <c r="O585" s="448"/>
      <c r="P585" s="448"/>
      <c r="Q585" s="416"/>
      <c r="R585" s="416"/>
      <c r="S585" s="416"/>
      <c r="T585" s="416"/>
      <c r="U585" s="416"/>
      <c r="V585" s="417"/>
      <c r="W585" s="561"/>
      <c r="X585" s="414"/>
      <c r="Y585" s="416"/>
      <c r="Z585" s="416"/>
      <c r="AA585" s="448"/>
      <c r="AB585" s="448"/>
      <c r="AC585" s="416"/>
      <c r="AD585" s="416"/>
      <c r="AE585" s="416"/>
      <c r="AF585" s="416"/>
      <c r="AG585" s="416"/>
      <c r="AH585" s="417"/>
      <c r="AI585" s="561"/>
      <c r="AJ585" s="420" t="str">
        <f t="shared" si="519"/>
        <v xml:space="preserve"> </v>
      </c>
      <c r="AK585" s="421" t="str">
        <f t="shared" si="520"/>
        <v xml:space="preserve"> </v>
      </c>
      <c r="AL585" s="421" t="str">
        <f t="shared" si="521"/>
        <v xml:space="preserve"> </v>
      </c>
      <c r="AM585" s="421" t="str">
        <f t="shared" si="522"/>
        <v xml:space="preserve"> </v>
      </c>
      <c r="AN585" s="421" t="str">
        <f t="shared" si="523"/>
        <v xml:space="preserve"> </v>
      </c>
      <c r="AO585" s="421" t="str">
        <f t="shared" si="524"/>
        <v xml:space="preserve"> </v>
      </c>
      <c r="AP585" s="421" t="str">
        <f t="shared" si="525"/>
        <v xml:space="preserve"> </v>
      </c>
      <c r="AQ585" s="421" t="str">
        <f t="shared" si="526"/>
        <v xml:space="preserve"> </v>
      </c>
      <c r="AR585" s="421" t="str">
        <f t="shared" si="527"/>
        <v xml:space="preserve"> </v>
      </c>
      <c r="AS585" s="421" t="str">
        <f t="shared" si="528"/>
        <v xml:space="preserve"> </v>
      </c>
      <c r="AT585" s="421" t="str">
        <f t="shared" si="529"/>
        <v xml:space="preserve"> </v>
      </c>
      <c r="AU585" s="422" t="str">
        <f t="shared" si="530"/>
        <v xml:space="preserve"> </v>
      </c>
      <c r="AV585" s="423"/>
      <c r="AW585" s="417"/>
      <c r="AX585" s="561"/>
      <c r="AY585" s="414"/>
      <c r="AZ585" s="417"/>
      <c r="BA585" s="561"/>
      <c r="BB585" s="420" t="str">
        <f t="shared" si="531"/>
        <v xml:space="preserve"> </v>
      </c>
      <c r="BC585" s="421" t="str">
        <f t="shared" si="532"/>
        <v xml:space="preserve"> </v>
      </c>
      <c r="BD585" s="422" t="str">
        <f t="shared" si="533"/>
        <v xml:space="preserve"> </v>
      </c>
      <c r="BE585" s="176"/>
      <c r="BF585" s="417"/>
      <c r="BG585" s="561"/>
      <c r="BH585" s="178"/>
      <c r="BI585" s="417"/>
      <c r="BJ585" s="561"/>
      <c r="BK585" s="178"/>
      <c r="BL585" s="417"/>
      <c r="BM585" s="561"/>
      <c r="BN585" s="426" t="str">
        <f t="shared" si="543"/>
        <v/>
      </c>
      <c r="BO585" s="427" t="str">
        <f t="shared" si="544"/>
        <v/>
      </c>
      <c r="BP585" s="428" t="str">
        <f t="shared" si="545"/>
        <v/>
      </c>
      <c r="BQ585" s="178"/>
      <c r="BR585" s="417"/>
      <c r="BS585" s="561"/>
      <c r="BT585" s="208">
        <v>1464</v>
      </c>
      <c r="BU585" s="209">
        <v>1636</v>
      </c>
      <c r="BV585" s="209">
        <v>1478</v>
      </c>
      <c r="BW585" s="417">
        <v>1272</v>
      </c>
      <c r="BX585" s="417">
        <v>1240</v>
      </c>
      <c r="BY585" s="561">
        <v>1233</v>
      </c>
      <c r="BZ585" s="436">
        <v>1028</v>
      </c>
      <c r="CA585" s="436">
        <v>1184</v>
      </c>
      <c r="CB585" s="571">
        <v>1234</v>
      </c>
      <c r="CC585" s="571">
        <v>1366</v>
      </c>
      <c r="CD585" s="571">
        <v>1213</v>
      </c>
      <c r="CE585" s="209">
        <v>1087</v>
      </c>
      <c r="CF585" s="417">
        <v>1049</v>
      </c>
      <c r="CG585" s="561">
        <v>989</v>
      </c>
      <c r="CH585" s="437"/>
      <c r="CI585" s="436"/>
      <c r="CJ585" s="209"/>
      <c r="CK585" s="436"/>
      <c r="CL585" s="209">
        <v>11</v>
      </c>
      <c r="CM585" s="209">
        <v>11</v>
      </c>
      <c r="CN585" s="417"/>
      <c r="CO585" s="561"/>
      <c r="CP585" s="421">
        <f t="shared" si="501"/>
        <v>1028</v>
      </c>
      <c r="CQ585" s="421">
        <f t="shared" si="502"/>
        <v>1184</v>
      </c>
      <c r="CR585" s="421">
        <f t="shared" si="534"/>
        <v>1234</v>
      </c>
      <c r="CS585" s="421">
        <f t="shared" si="535"/>
        <v>1366</v>
      </c>
      <c r="CT585" s="421">
        <f t="shared" si="536"/>
        <v>1202</v>
      </c>
      <c r="CU585" s="421">
        <f t="shared" si="537"/>
        <v>1076</v>
      </c>
      <c r="CV585" s="421">
        <f t="shared" si="538"/>
        <v>1049</v>
      </c>
      <c r="CW585" s="429">
        <f t="shared" si="539"/>
        <v>989</v>
      </c>
      <c r="CX585" s="449">
        <v>536</v>
      </c>
      <c r="CY585" s="417">
        <v>499</v>
      </c>
      <c r="CZ585" s="561">
        <v>509</v>
      </c>
      <c r="DA585" s="432">
        <v>74</v>
      </c>
      <c r="DB585" s="417">
        <v>73</v>
      </c>
      <c r="DC585" s="561">
        <v>55</v>
      </c>
      <c r="DD585" s="430">
        <f t="shared" si="540"/>
        <v>466</v>
      </c>
      <c r="DE585" s="431">
        <f t="shared" si="541"/>
        <v>477</v>
      </c>
      <c r="DF585" s="428">
        <f t="shared" si="542"/>
        <v>425</v>
      </c>
      <c r="DG585" s="450">
        <v>355</v>
      </c>
      <c r="DH585" s="417">
        <v>323</v>
      </c>
      <c r="DI585" s="565">
        <v>249</v>
      </c>
      <c r="DJ585" s="432">
        <v>78</v>
      </c>
      <c r="DK585" s="417">
        <v>85</v>
      </c>
      <c r="DL585" s="561">
        <v>88</v>
      </c>
      <c r="DM585" s="432">
        <v>174</v>
      </c>
      <c r="DN585" s="417">
        <v>149</v>
      </c>
      <c r="DO585" s="561">
        <v>174</v>
      </c>
      <c r="DP585" s="430">
        <f t="shared" si="546"/>
        <v>759</v>
      </c>
      <c r="DQ585" s="431">
        <f t="shared" si="547"/>
        <v>645</v>
      </c>
      <c r="DR585" s="428">
        <f t="shared" si="548"/>
        <v>565</v>
      </c>
      <c r="DS585" s="432">
        <v>364</v>
      </c>
      <c r="DT585" s="417">
        <v>375</v>
      </c>
      <c r="DU585" s="561">
        <v>354</v>
      </c>
      <c r="DV585" s="403"/>
      <c r="DW585" s="669" t="b">
        <f t="shared" si="503"/>
        <v>0</v>
      </c>
      <c r="DX585" s="663" t="b">
        <f t="shared" si="504"/>
        <v>0</v>
      </c>
      <c r="DY585" s="666" t="b">
        <f t="shared" si="505"/>
        <v>1</v>
      </c>
      <c r="DZ585" s="663" t="b">
        <f t="shared" si="506"/>
        <v>0</v>
      </c>
      <c r="EA585" s="663" t="b">
        <f t="shared" si="507"/>
        <v>0</v>
      </c>
      <c r="EB585" s="666" t="b">
        <f t="shared" si="508"/>
        <v>1</v>
      </c>
      <c r="EC585" s="663" t="b">
        <f t="shared" si="509"/>
        <v>0</v>
      </c>
      <c r="ED585" s="663" t="b">
        <f t="shared" si="549"/>
        <v>0</v>
      </c>
      <c r="EE585" s="666" t="b">
        <f t="shared" si="510"/>
        <v>1</v>
      </c>
      <c r="EF585" s="665" t="b">
        <f t="shared" si="511"/>
        <v>1</v>
      </c>
      <c r="EG585" s="663" t="b">
        <f t="shared" si="512"/>
        <v>1</v>
      </c>
      <c r="EH585" s="666" t="b">
        <f t="shared" si="513"/>
        <v>1</v>
      </c>
      <c r="EI585" s="663" t="b">
        <f t="shared" si="514"/>
        <v>1</v>
      </c>
      <c r="EJ585" s="663" t="b">
        <f t="shared" si="515"/>
        <v>1</v>
      </c>
      <c r="EK585" s="666" t="b">
        <f t="shared" si="516"/>
        <v>1</v>
      </c>
      <c r="EL585" s="663" t="b">
        <f t="shared" si="517"/>
        <v>1</v>
      </c>
      <c r="EM585" s="663" t="b">
        <f t="shared" si="550"/>
        <v>1</v>
      </c>
      <c r="EN585" s="666" t="b">
        <f t="shared" si="518"/>
        <v>1</v>
      </c>
      <c r="EO585" s="403"/>
    </row>
    <row r="586" spans="1:145">
      <c r="A586" s="528" t="s">
        <v>430</v>
      </c>
      <c r="B586" s="534" t="s">
        <v>323</v>
      </c>
      <c r="C586" s="528">
        <v>225308</v>
      </c>
      <c r="D586" s="528">
        <v>9</v>
      </c>
      <c r="E586" s="414"/>
      <c r="F586" s="416"/>
      <c r="G586" s="416"/>
      <c r="H586" s="416"/>
      <c r="I586" s="417"/>
      <c r="J586" s="417"/>
      <c r="K586" s="561"/>
      <c r="L586" s="414"/>
      <c r="M586" s="416"/>
      <c r="N586" s="416"/>
      <c r="O586" s="448"/>
      <c r="P586" s="448"/>
      <c r="Q586" s="416"/>
      <c r="R586" s="416"/>
      <c r="S586" s="416"/>
      <c r="T586" s="416"/>
      <c r="U586" s="416"/>
      <c r="V586" s="417"/>
      <c r="W586" s="561"/>
      <c r="X586" s="414"/>
      <c r="Y586" s="416"/>
      <c r="Z586" s="416"/>
      <c r="AA586" s="448"/>
      <c r="AB586" s="448"/>
      <c r="AC586" s="416"/>
      <c r="AD586" s="416"/>
      <c r="AE586" s="416"/>
      <c r="AF586" s="416"/>
      <c r="AG586" s="416"/>
      <c r="AH586" s="417"/>
      <c r="AI586" s="561"/>
      <c r="AJ586" s="420" t="str">
        <f t="shared" si="519"/>
        <v xml:space="preserve"> </v>
      </c>
      <c r="AK586" s="421" t="str">
        <f t="shared" si="520"/>
        <v xml:space="preserve"> </v>
      </c>
      <c r="AL586" s="421" t="str">
        <f t="shared" si="521"/>
        <v xml:space="preserve"> </v>
      </c>
      <c r="AM586" s="421" t="str">
        <f t="shared" si="522"/>
        <v xml:space="preserve"> </v>
      </c>
      <c r="AN586" s="421" t="str">
        <f t="shared" si="523"/>
        <v xml:space="preserve"> </v>
      </c>
      <c r="AO586" s="421" t="str">
        <f t="shared" si="524"/>
        <v xml:space="preserve"> </v>
      </c>
      <c r="AP586" s="421" t="str">
        <f t="shared" si="525"/>
        <v xml:space="preserve"> </v>
      </c>
      <c r="AQ586" s="421" t="str">
        <f t="shared" si="526"/>
        <v xml:space="preserve"> </v>
      </c>
      <c r="AR586" s="421" t="str">
        <f t="shared" si="527"/>
        <v xml:space="preserve"> </v>
      </c>
      <c r="AS586" s="421" t="str">
        <f t="shared" si="528"/>
        <v xml:space="preserve"> </v>
      </c>
      <c r="AT586" s="421" t="str">
        <f t="shared" si="529"/>
        <v xml:space="preserve"> </v>
      </c>
      <c r="AU586" s="422" t="str">
        <f t="shared" si="530"/>
        <v xml:space="preserve"> </v>
      </c>
      <c r="AV586" s="423"/>
      <c r="AW586" s="417"/>
      <c r="AX586" s="561"/>
      <c r="AY586" s="414"/>
      <c r="AZ586" s="417"/>
      <c r="BA586" s="561"/>
      <c r="BB586" s="420" t="str">
        <f t="shared" si="531"/>
        <v xml:space="preserve"> </v>
      </c>
      <c r="BC586" s="421" t="str">
        <f t="shared" si="532"/>
        <v xml:space="preserve"> </v>
      </c>
      <c r="BD586" s="422" t="str">
        <f t="shared" si="533"/>
        <v xml:space="preserve"> </v>
      </c>
      <c r="BE586" s="176"/>
      <c r="BF586" s="417"/>
      <c r="BG586" s="561"/>
      <c r="BH586" s="178"/>
      <c r="BI586" s="417"/>
      <c r="BJ586" s="561"/>
      <c r="BK586" s="178"/>
      <c r="BL586" s="417"/>
      <c r="BM586" s="561"/>
      <c r="BN586" s="426" t="str">
        <f t="shared" si="543"/>
        <v/>
      </c>
      <c r="BO586" s="427" t="str">
        <f t="shared" si="544"/>
        <v/>
      </c>
      <c r="BP586" s="428" t="str">
        <f t="shared" si="545"/>
        <v/>
      </c>
      <c r="BQ586" s="178"/>
      <c r="BR586" s="417"/>
      <c r="BS586" s="561"/>
      <c r="BT586" s="208">
        <v>1428</v>
      </c>
      <c r="BU586" s="209">
        <v>1379</v>
      </c>
      <c r="BV586" s="209">
        <v>1484</v>
      </c>
      <c r="BW586" s="417">
        <v>1469</v>
      </c>
      <c r="BX586" s="417">
        <v>1031</v>
      </c>
      <c r="BY586" s="561">
        <v>892</v>
      </c>
      <c r="BZ586" s="436">
        <v>557</v>
      </c>
      <c r="CA586" s="436">
        <v>646</v>
      </c>
      <c r="CB586" s="571">
        <v>651</v>
      </c>
      <c r="CC586" s="571">
        <v>661</v>
      </c>
      <c r="CD586" s="571">
        <v>664</v>
      </c>
      <c r="CE586" s="209">
        <v>611</v>
      </c>
      <c r="CF586" s="417">
        <v>594</v>
      </c>
      <c r="CG586" s="561">
        <v>567</v>
      </c>
      <c r="CH586" s="437"/>
      <c r="CI586" s="436"/>
      <c r="CJ586" s="209"/>
      <c r="CK586" s="436"/>
      <c r="CL586" s="209">
        <v>8</v>
      </c>
      <c r="CM586" s="209">
        <v>4</v>
      </c>
      <c r="CN586" s="417"/>
      <c r="CO586" s="561"/>
      <c r="CP586" s="421">
        <f t="shared" si="501"/>
        <v>557</v>
      </c>
      <c r="CQ586" s="421">
        <f t="shared" si="502"/>
        <v>646</v>
      </c>
      <c r="CR586" s="421">
        <f t="shared" si="534"/>
        <v>651</v>
      </c>
      <c r="CS586" s="421">
        <f t="shared" si="535"/>
        <v>661</v>
      </c>
      <c r="CT586" s="421">
        <f t="shared" si="536"/>
        <v>656</v>
      </c>
      <c r="CU586" s="421">
        <f t="shared" si="537"/>
        <v>607</v>
      </c>
      <c r="CV586" s="421">
        <f t="shared" si="538"/>
        <v>594</v>
      </c>
      <c r="CW586" s="429">
        <f t="shared" si="539"/>
        <v>567</v>
      </c>
      <c r="CX586" s="449">
        <v>289</v>
      </c>
      <c r="CY586" s="417">
        <v>283</v>
      </c>
      <c r="CZ586" s="561">
        <v>313</v>
      </c>
      <c r="DA586" s="432">
        <v>66</v>
      </c>
      <c r="DB586" s="417">
        <v>55</v>
      </c>
      <c r="DC586" s="561">
        <v>41</v>
      </c>
      <c r="DD586" s="430">
        <f t="shared" si="540"/>
        <v>252</v>
      </c>
      <c r="DE586" s="431">
        <f t="shared" si="541"/>
        <v>256</v>
      </c>
      <c r="DF586" s="428">
        <f t="shared" si="542"/>
        <v>213</v>
      </c>
      <c r="DG586" s="450">
        <v>135</v>
      </c>
      <c r="DH586" s="417">
        <v>115</v>
      </c>
      <c r="DI586" s="561">
        <v>119</v>
      </c>
      <c r="DJ586" s="432">
        <v>45</v>
      </c>
      <c r="DK586" s="417">
        <v>60</v>
      </c>
      <c r="DL586" s="561">
        <v>66</v>
      </c>
      <c r="DM586" s="432">
        <v>134</v>
      </c>
      <c r="DN586" s="417">
        <v>155</v>
      </c>
      <c r="DO586" s="561">
        <v>125</v>
      </c>
      <c r="DP586" s="430">
        <f t="shared" si="546"/>
        <v>347</v>
      </c>
      <c r="DQ586" s="431">
        <f t="shared" si="547"/>
        <v>326</v>
      </c>
      <c r="DR586" s="428">
        <f t="shared" si="548"/>
        <v>297</v>
      </c>
      <c r="DS586" s="432">
        <v>165</v>
      </c>
      <c r="DT586" s="417">
        <v>163</v>
      </c>
      <c r="DU586" s="561">
        <v>165</v>
      </c>
      <c r="DV586" s="403"/>
      <c r="DW586" s="669" t="b">
        <f t="shared" si="503"/>
        <v>0</v>
      </c>
      <c r="DX586" s="663" t="b">
        <f t="shared" si="504"/>
        <v>0</v>
      </c>
      <c r="DY586" s="666" t="b">
        <f t="shared" si="505"/>
        <v>1</v>
      </c>
      <c r="DZ586" s="663" t="b">
        <f t="shared" si="506"/>
        <v>0</v>
      </c>
      <c r="EA586" s="663" t="b">
        <f t="shared" si="507"/>
        <v>0</v>
      </c>
      <c r="EB586" s="666" t="b">
        <f t="shared" si="508"/>
        <v>1</v>
      </c>
      <c r="EC586" s="663" t="b">
        <f t="shared" si="509"/>
        <v>0</v>
      </c>
      <c r="ED586" s="663" t="b">
        <f t="shared" si="549"/>
        <v>0</v>
      </c>
      <c r="EE586" s="666" t="b">
        <f t="shared" si="510"/>
        <v>1</v>
      </c>
      <c r="EF586" s="665" t="b">
        <f t="shared" si="511"/>
        <v>1</v>
      </c>
      <c r="EG586" s="663" t="b">
        <f t="shared" si="512"/>
        <v>1</v>
      </c>
      <c r="EH586" s="666" t="b">
        <f t="shared" si="513"/>
        <v>1</v>
      </c>
      <c r="EI586" s="663" t="b">
        <f t="shared" si="514"/>
        <v>1</v>
      </c>
      <c r="EJ586" s="663" t="b">
        <f t="shared" si="515"/>
        <v>1</v>
      </c>
      <c r="EK586" s="666" t="b">
        <f t="shared" si="516"/>
        <v>1</v>
      </c>
      <c r="EL586" s="663" t="b">
        <f t="shared" si="517"/>
        <v>1</v>
      </c>
      <c r="EM586" s="663" t="b">
        <f t="shared" si="550"/>
        <v>1</v>
      </c>
      <c r="EN586" s="666" t="b">
        <f t="shared" si="518"/>
        <v>1</v>
      </c>
      <c r="EO586" s="403"/>
    </row>
    <row r="587" spans="1:145">
      <c r="A587" s="528" t="s">
        <v>430</v>
      </c>
      <c r="B587" s="529" t="s">
        <v>324</v>
      </c>
      <c r="C587" s="528">
        <v>229504</v>
      </c>
      <c r="D587" s="528">
        <v>9</v>
      </c>
      <c r="E587" s="414"/>
      <c r="F587" s="416"/>
      <c r="G587" s="416"/>
      <c r="H587" s="416"/>
      <c r="I587" s="417"/>
      <c r="J587" s="417"/>
      <c r="K587" s="561"/>
      <c r="L587" s="414"/>
      <c r="M587" s="416"/>
      <c r="N587" s="416"/>
      <c r="O587" s="448"/>
      <c r="P587" s="448"/>
      <c r="Q587" s="416"/>
      <c r="R587" s="416"/>
      <c r="S587" s="416"/>
      <c r="T587" s="416"/>
      <c r="U587" s="416"/>
      <c r="V587" s="417"/>
      <c r="W587" s="561"/>
      <c r="X587" s="414"/>
      <c r="Y587" s="416"/>
      <c r="Z587" s="416"/>
      <c r="AA587" s="448"/>
      <c r="AB587" s="448"/>
      <c r="AC587" s="416"/>
      <c r="AD587" s="416"/>
      <c r="AE587" s="416"/>
      <c r="AF587" s="416"/>
      <c r="AG587" s="416"/>
      <c r="AH587" s="417"/>
      <c r="AI587" s="561"/>
      <c r="AJ587" s="420" t="str">
        <f t="shared" si="519"/>
        <v xml:space="preserve"> </v>
      </c>
      <c r="AK587" s="421" t="str">
        <f t="shared" si="520"/>
        <v xml:space="preserve"> </v>
      </c>
      <c r="AL587" s="421" t="str">
        <f t="shared" si="521"/>
        <v xml:space="preserve"> </v>
      </c>
      <c r="AM587" s="421" t="str">
        <f t="shared" si="522"/>
        <v xml:space="preserve"> </v>
      </c>
      <c r="AN587" s="421" t="str">
        <f t="shared" si="523"/>
        <v xml:space="preserve"> </v>
      </c>
      <c r="AO587" s="421" t="str">
        <f t="shared" si="524"/>
        <v xml:space="preserve"> </v>
      </c>
      <c r="AP587" s="421" t="str">
        <f t="shared" si="525"/>
        <v xml:space="preserve"> </v>
      </c>
      <c r="AQ587" s="421" t="str">
        <f t="shared" si="526"/>
        <v xml:space="preserve"> </v>
      </c>
      <c r="AR587" s="421" t="str">
        <f t="shared" si="527"/>
        <v xml:space="preserve"> </v>
      </c>
      <c r="AS587" s="421" t="str">
        <f t="shared" si="528"/>
        <v xml:space="preserve"> </v>
      </c>
      <c r="AT587" s="421" t="str">
        <f t="shared" si="529"/>
        <v xml:space="preserve"> </v>
      </c>
      <c r="AU587" s="422" t="str">
        <f t="shared" si="530"/>
        <v xml:space="preserve"> </v>
      </c>
      <c r="AV587" s="423"/>
      <c r="AW587" s="417"/>
      <c r="AX587" s="561"/>
      <c r="AY587" s="414"/>
      <c r="AZ587" s="417"/>
      <c r="BA587" s="561"/>
      <c r="BB587" s="420" t="str">
        <f t="shared" si="531"/>
        <v xml:space="preserve"> </v>
      </c>
      <c r="BC587" s="421" t="str">
        <f t="shared" si="532"/>
        <v xml:space="preserve"> </v>
      </c>
      <c r="BD587" s="422" t="str">
        <f t="shared" si="533"/>
        <v xml:space="preserve"> </v>
      </c>
      <c r="BE587" s="176"/>
      <c r="BF587" s="417"/>
      <c r="BG587" s="561"/>
      <c r="BH587" s="178"/>
      <c r="BI587" s="417"/>
      <c r="BJ587" s="561"/>
      <c r="BK587" s="178"/>
      <c r="BL587" s="417"/>
      <c r="BM587" s="561"/>
      <c r="BN587" s="426" t="str">
        <f t="shared" si="543"/>
        <v/>
      </c>
      <c r="BO587" s="427" t="str">
        <f t="shared" si="544"/>
        <v/>
      </c>
      <c r="BP587" s="428" t="str">
        <f t="shared" si="545"/>
        <v/>
      </c>
      <c r="BQ587" s="178"/>
      <c r="BR587" s="417"/>
      <c r="BS587" s="561"/>
      <c r="BT587" s="208">
        <v>797</v>
      </c>
      <c r="BU587" s="209">
        <v>718</v>
      </c>
      <c r="BV587" s="209">
        <v>790</v>
      </c>
      <c r="BW587" s="417">
        <v>814</v>
      </c>
      <c r="BX587" s="417">
        <v>489</v>
      </c>
      <c r="BY587" s="561">
        <v>527</v>
      </c>
      <c r="BZ587" s="633">
        <v>3</v>
      </c>
      <c r="CA587" s="633">
        <v>2</v>
      </c>
      <c r="CB587" s="571">
        <v>313</v>
      </c>
      <c r="CC587" s="571">
        <v>278</v>
      </c>
      <c r="CD587" s="571">
        <v>305</v>
      </c>
      <c r="CE587" s="209">
        <v>323</v>
      </c>
      <c r="CF587" s="417">
        <v>311</v>
      </c>
      <c r="CG587" s="561">
        <v>231</v>
      </c>
      <c r="CH587" s="437"/>
      <c r="CI587" s="436"/>
      <c r="CJ587" s="209"/>
      <c r="CK587" s="436"/>
      <c r="CL587" s="209">
        <v>2</v>
      </c>
      <c r="CM587" s="209">
        <v>1</v>
      </c>
      <c r="CN587" s="417"/>
      <c r="CO587" s="561"/>
      <c r="CP587" s="421">
        <f t="shared" si="501"/>
        <v>3</v>
      </c>
      <c r="CQ587" s="421">
        <f t="shared" si="502"/>
        <v>2</v>
      </c>
      <c r="CR587" s="421">
        <f t="shared" si="534"/>
        <v>313</v>
      </c>
      <c r="CS587" s="421">
        <f t="shared" si="535"/>
        <v>278</v>
      </c>
      <c r="CT587" s="421">
        <f t="shared" si="536"/>
        <v>303</v>
      </c>
      <c r="CU587" s="421">
        <f t="shared" si="537"/>
        <v>322</v>
      </c>
      <c r="CV587" s="421">
        <f t="shared" si="538"/>
        <v>311</v>
      </c>
      <c r="CW587" s="429">
        <f t="shared" si="539"/>
        <v>231</v>
      </c>
      <c r="CX587" s="449">
        <v>161</v>
      </c>
      <c r="CY587" s="417">
        <v>152</v>
      </c>
      <c r="CZ587" s="561">
        <v>125</v>
      </c>
      <c r="DA587" s="432">
        <v>21</v>
      </c>
      <c r="DB587" s="417">
        <v>15</v>
      </c>
      <c r="DC587" s="561">
        <v>18</v>
      </c>
      <c r="DD587" s="430">
        <f t="shared" si="540"/>
        <v>140</v>
      </c>
      <c r="DE587" s="431">
        <f t="shared" si="541"/>
        <v>144</v>
      </c>
      <c r="DF587" s="428">
        <f t="shared" si="542"/>
        <v>88</v>
      </c>
      <c r="DG587" s="450">
        <v>70</v>
      </c>
      <c r="DH587" s="417">
        <v>58</v>
      </c>
      <c r="DI587" s="561">
        <v>60</v>
      </c>
      <c r="DJ587" s="432">
        <v>23</v>
      </c>
      <c r="DK587" s="417">
        <v>27</v>
      </c>
      <c r="DL587" s="561">
        <v>26</v>
      </c>
      <c r="DM587" s="432">
        <v>39</v>
      </c>
      <c r="DN587" s="417">
        <v>45</v>
      </c>
      <c r="DO587" s="561">
        <v>62</v>
      </c>
      <c r="DP587" s="430">
        <f t="shared" si="546"/>
        <v>146</v>
      </c>
      <c r="DQ587" s="431">
        <f t="shared" si="547"/>
        <v>173</v>
      </c>
      <c r="DR587" s="428">
        <f t="shared" si="548"/>
        <v>174</v>
      </c>
      <c r="DS587" s="432">
        <v>0</v>
      </c>
      <c r="DT587" s="417">
        <v>0</v>
      </c>
      <c r="DU587" s="565">
        <v>77</v>
      </c>
      <c r="DV587" s="403"/>
      <c r="DW587" s="669" t="b">
        <f t="shared" si="503"/>
        <v>0</v>
      </c>
      <c r="DX587" s="663" t="b">
        <f t="shared" si="504"/>
        <v>0</v>
      </c>
      <c r="DY587" s="666" t="b">
        <f t="shared" si="505"/>
        <v>1</v>
      </c>
      <c r="DZ587" s="663" t="b">
        <f t="shared" si="506"/>
        <v>0</v>
      </c>
      <c r="EA587" s="663" t="b">
        <f t="shared" si="507"/>
        <v>0</v>
      </c>
      <c r="EB587" s="666" t="b">
        <f t="shared" si="508"/>
        <v>1</v>
      </c>
      <c r="EC587" s="663" t="b">
        <f t="shared" si="509"/>
        <v>0</v>
      </c>
      <c r="ED587" s="663" t="b">
        <f t="shared" si="549"/>
        <v>0</v>
      </c>
      <c r="EE587" s="666" t="b">
        <f t="shared" si="510"/>
        <v>1</v>
      </c>
      <c r="EF587" s="665" t="b">
        <f t="shared" si="511"/>
        <v>1</v>
      </c>
      <c r="EG587" s="663" t="b">
        <f t="shared" si="512"/>
        <v>1</v>
      </c>
      <c r="EH587" s="666" t="b">
        <f t="shared" si="513"/>
        <v>1</v>
      </c>
      <c r="EI587" s="663" t="b">
        <f t="shared" si="514"/>
        <v>1</v>
      </c>
      <c r="EJ587" s="663" t="b">
        <f t="shared" si="515"/>
        <v>1</v>
      </c>
      <c r="EK587" s="666" t="b">
        <f t="shared" si="516"/>
        <v>1</v>
      </c>
      <c r="EL587" s="663" t="b">
        <f t="shared" si="517"/>
        <v>1</v>
      </c>
      <c r="EM587" s="663" t="b">
        <f t="shared" si="550"/>
        <v>1</v>
      </c>
      <c r="EN587" s="666" t="b">
        <f t="shared" si="518"/>
        <v>1</v>
      </c>
      <c r="EO587" s="403"/>
    </row>
    <row r="588" spans="1:145">
      <c r="A588" s="528" t="s">
        <v>430</v>
      </c>
      <c r="B588" s="534" t="s">
        <v>325</v>
      </c>
      <c r="C588" s="528">
        <v>229540</v>
      </c>
      <c r="D588" s="528">
        <v>9</v>
      </c>
      <c r="E588" s="414"/>
      <c r="F588" s="416"/>
      <c r="G588" s="416"/>
      <c r="H588" s="416"/>
      <c r="I588" s="417"/>
      <c r="J588" s="417"/>
      <c r="K588" s="561"/>
      <c r="L588" s="414"/>
      <c r="M588" s="416"/>
      <c r="N588" s="416"/>
      <c r="O588" s="448"/>
      <c r="P588" s="448"/>
      <c r="Q588" s="416"/>
      <c r="R588" s="416"/>
      <c r="S588" s="416"/>
      <c r="T588" s="416"/>
      <c r="U588" s="416"/>
      <c r="V588" s="417"/>
      <c r="W588" s="561"/>
      <c r="X588" s="414"/>
      <c r="Y588" s="416"/>
      <c r="Z588" s="416"/>
      <c r="AA588" s="448"/>
      <c r="AB588" s="448"/>
      <c r="AC588" s="416"/>
      <c r="AD588" s="416"/>
      <c r="AE588" s="416"/>
      <c r="AF588" s="416"/>
      <c r="AG588" s="416"/>
      <c r="AH588" s="417"/>
      <c r="AI588" s="561"/>
      <c r="AJ588" s="420" t="str">
        <f t="shared" si="519"/>
        <v xml:space="preserve"> </v>
      </c>
      <c r="AK588" s="421" t="str">
        <f t="shared" si="520"/>
        <v xml:space="preserve"> </v>
      </c>
      <c r="AL588" s="421" t="str">
        <f t="shared" si="521"/>
        <v xml:space="preserve"> </v>
      </c>
      <c r="AM588" s="421" t="str">
        <f t="shared" si="522"/>
        <v xml:space="preserve"> </v>
      </c>
      <c r="AN588" s="421" t="str">
        <f t="shared" si="523"/>
        <v xml:space="preserve"> </v>
      </c>
      <c r="AO588" s="421" t="str">
        <f t="shared" si="524"/>
        <v xml:space="preserve"> </v>
      </c>
      <c r="AP588" s="421" t="str">
        <f t="shared" si="525"/>
        <v xml:space="preserve"> </v>
      </c>
      <c r="AQ588" s="421" t="str">
        <f t="shared" si="526"/>
        <v xml:space="preserve"> </v>
      </c>
      <c r="AR588" s="421" t="str">
        <f t="shared" si="527"/>
        <v xml:space="preserve"> </v>
      </c>
      <c r="AS588" s="421" t="str">
        <f t="shared" si="528"/>
        <v xml:space="preserve"> </v>
      </c>
      <c r="AT588" s="421" t="str">
        <f t="shared" si="529"/>
        <v xml:space="preserve"> </v>
      </c>
      <c r="AU588" s="422" t="str">
        <f t="shared" si="530"/>
        <v xml:space="preserve"> </v>
      </c>
      <c r="AV588" s="423"/>
      <c r="AW588" s="417"/>
      <c r="AX588" s="561"/>
      <c r="AY588" s="414"/>
      <c r="AZ588" s="417"/>
      <c r="BA588" s="561"/>
      <c r="BB588" s="420" t="str">
        <f t="shared" si="531"/>
        <v xml:space="preserve"> </v>
      </c>
      <c r="BC588" s="421" t="str">
        <f t="shared" si="532"/>
        <v xml:space="preserve"> </v>
      </c>
      <c r="BD588" s="422" t="str">
        <f t="shared" si="533"/>
        <v xml:space="preserve"> </v>
      </c>
      <c r="BE588" s="176"/>
      <c r="BF588" s="417"/>
      <c r="BG588" s="561"/>
      <c r="BH588" s="178"/>
      <c r="BI588" s="417"/>
      <c r="BJ588" s="561"/>
      <c r="BK588" s="178"/>
      <c r="BL588" s="417"/>
      <c r="BM588" s="561"/>
      <c r="BN588" s="426" t="str">
        <f t="shared" si="543"/>
        <v/>
      </c>
      <c r="BO588" s="427" t="str">
        <f t="shared" si="544"/>
        <v/>
      </c>
      <c r="BP588" s="428" t="str">
        <f t="shared" si="545"/>
        <v/>
      </c>
      <c r="BQ588" s="178"/>
      <c r="BR588" s="417"/>
      <c r="BS588" s="561"/>
      <c r="BT588" s="208">
        <v>847</v>
      </c>
      <c r="BU588" s="209">
        <v>804</v>
      </c>
      <c r="BV588" s="209">
        <v>699</v>
      </c>
      <c r="BW588" s="417">
        <v>722</v>
      </c>
      <c r="BX588" s="417">
        <v>748</v>
      </c>
      <c r="BY588" s="561">
        <v>540</v>
      </c>
      <c r="BZ588" s="436">
        <v>433</v>
      </c>
      <c r="CA588" s="436">
        <v>424</v>
      </c>
      <c r="CB588" s="571">
        <v>59</v>
      </c>
      <c r="CC588" s="571">
        <v>89</v>
      </c>
      <c r="CD588" s="571">
        <v>66</v>
      </c>
      <c r="CE588" s="209">
        <v>78</v>
      </c>
      <c r="CF588" s="417">
        <v>82</v>
      </c>
      <c r="CG588" s="561">
        <v>53</v>
      </c>
      <c r="CH588" s="437"/>
      <c r="CI588" s="436"/>
      <c r="CJ588" s="209"/>
      <c r="CK588" s="436"/>
      <c r="CL588" s="209">
        <v>0</v>
      </c>
      <c r="CM588" s="209">
        <v>0</v>
      </c>
      <c r="CN588" s="417"/>
      <c r="CO588" s="561"/>
      <c r="CP588" s="421">
        <f t="shared" si="501"/>
        <v>433</v>
      </c>
      <c r="CQ588" s="421">
        <f t="shared" si="502"/>
        <v>424</v>
      </c>
      <c r="CR588" s="421">
        <f t="shared" si="534"/>
        <v>59</v>
      </c>
      <c r="CS588" s="421">
        <f t="shared" si="535"/>
        <v>89</v>
      </c>
      <c r="CT588" s="421">
        <f t="shared" si="536"/>
        <v>66</v>
      </c>
      <c r="CU588" s="421">
        <f t="shared" si="537"/>
        <v>78</v>
      </c>
      <c r="CV588" s="421">
        <f t="shared" si="538"/>
        <v>82</v>
      </c>
      <c r="CW588" s="429">
        <f t="shared" si="539"/>
        <v>53</v>
      </c>
      <c r="CX588" s="449">
        <v>34</v>
      </c>
      <c r="CY588" s="417">
        <v>26</v>
      </c>
      <c r="CZ588" s="561">
        <v>17</v>
      </c>
      <c r="DA588" s="432">
        <v>4</v>
      </c>
      <c r="DB588" s="417">
        <v>7</v>
      </c>
      <c r="DC588" s="561">
        <v>4</v>
      </c>
      <c r="DD588" s="430">
        <f t="shared" si="540"/>
        <v>40</v>
      </c>
      <c r="DE588" s="431">
        <f t="shared" si="541"/>
        <v>49</v>
      </c>
      <c r="DF588" s="428">
        <f t="shared" si="542"/>
        <v>32</v>
      </c>
      <c r="DG588" s="450">
        <v>22</v>
      </c>
      <c r="DH588" s="417">
        <v>17</v>
      </c>
      <c r="DI588" s="561">
        <v>18</v>
      </c>
      <c r="DJ588" s="432">
        <v>15</v>
      </c>
      <c r="DK588" s="417">
        <v>12</v>
      </c>
      <c r="DL588" s="561">
        <v>12</v>
      </c>
      <c r="DM588" s="432">
        <v>11</v>
      </c>
      <c r="DN588" s="417">
        <v>7</v>
      </c>
      <c r="DO588" s="561">
        <v>10</v>
      </c>
      <c r="DP588" s="430">
        <f t="shared" si="546"/>
        <v>41</v>
      </c>
      <c r="DQ588" s="431">
        <f t="shared" si="547"/>
        <v>30</v>
      </c>
      <c r="DR588" s="428">
        <f t="shared" si="548"/>
        <v>38</v>
      </c>
      <c r="DS588" s="432">
        <v>112</v>
      </c>
      <c r="DT588" s="417">
        <v>105</v>
      </c>
      <c r="DU588" s="565">
        <v>18</v>
      </c>
      <c r="DV588" s="403"/>
      <c r="DW588" s="669" t="b">
        <f t="shared" si="503"/>
        <v>0</v>
      </c>
      <c r="DX588" s="663" t="b">
        <f t="shared" si="504"/>
        <v>0</v>
      </c>
      <c r="DY588" s="666" t="b">
        <f t="shared" si="505"/>
        <v>1</v>
      </c>
      <c r="DZ588" s="663" t="b">
        <f t="shared" si="506"/>
        <v>0</v>
      </c>
      <c r="EA588" s="663" t="b">
        <f t="shared" si="507"/>
        <v>0</v>
      </c>
      <c r="EB588" s="666" t="b">
        <f t="shared" si="508"/>
        <v>1</v>
      </c>
      <c r="EC588" s="663" t="b">
        <f t="shared" si="509"/>
        <v>0</v>
      </c>
      <c r="ED588" s="663" t="b">
        <f t="shared" si="549"/>
        <v>0</v>
      </c>
      <c r="EE588" s="666" t="b">
        <f t="shared" si="510"/>
        <v>1</v>
      </c>
      <c r="EF588" s="665" t="b">
        <f t="shared" si="511"/>
        <v>1</v>
      </c>
      <c r="EG588" s="663" t="b">
        <f t="shared" si="512"/>
        <v>1</v>
      </c>
      <c r="EH588" s="666" t="b">
        <f t="shared" si="513"/>
        <v>1</v>
      </c>
      <c r="EI588" s="663" t="b">
        <f t="shared" si="514"/>
        <v>1</v>
      </c>
      <c r="EJ588" s="663" t="b">
        <f t="shared" si="515"/>
        <v>1</v>
      </c>
      <c r="EK588" s="666" t="b">
        <f t="shared" si="516"/>
        <v>1</v>
      </c>
      <c r="EL588" s="663" t="b">
        <f t="shared" si="517"/>
        <v>1</v>
      </c>
      <c r="EM588" s="663" t="b">
        <f t="shared" si="550"/>
        <v>1</v>
      </c>
      <c r="EN588" s="666" t="b">
        <f t="shared" si="518"/>
        <v>1</v>
      </c>
      <c r="EO588" s="403"/>
    </row>
    <row r="589" spans="1:145">
      <c r="A589" s="528" t="s">
        <v>430</v>
      </c>
      <c r="B589" s="534" t="s">
        <v>326</v>
      </c>
      <c r="C589" s="528">
        <v>229799</v>
      </c>
      <c r="D589" s="528">
        <v>9</v>
      </c>
      <c r="E589" s="414"/>
      <c r="F589" s="416"/>
      <c r="G589" s="416"/>
      <c r="H589" s="416"/>
      <c r="I589" s="417"/>
      <c r="J589" s="417"/>
      <c r="K589" s="561"/>
      <c r="L589" s="414"/>
      <c r="M589" s="416"/>
      <c r="N589" s="416"/>
      <c r="O589" s="448"/>
      <c r="P589" s="448"/>
      <c r="Q589" s="416"/>
      <c r="R589" s="416"/>
      <c r="S589" s="416"/>
      <c r="T589" s="416"/>
      <c r="U589" s="416"/>
      <c r="V589" s="417"/>
      <c r="W589" s="561"/>
      <c r="X589" s="414"/>
      <c r="Y589" s="416"/>
      <c r="Z589" s="416"/>
      <c r="AA589" s="448"/>
      <c r="AB589" s="448"/>
      <c r="AC589" s="416"/>
      <c r="AD589" s="416"/>
      <c r="AE589" s="416"/>
      <c r="AF589" s="416"/>
      <c r="AG589" s="416"/>
      <c r="AH589" s="417"/>
      <c r="AI589" s="561"/>
      <c r="AJ589" s="420" t="str">
        <f t="shared" si="519"/>
        <v xml:space="preserve"> </v>
      </c>
      <c r="AK589" s="421" t="str">
        <f t="shared" si="520"/>
        <v xml:space="preserve"> </v>
      </c>
      <c r="AL589" s="421" t="str">
        <f t="shared" si="521"/>
        <v xml:space="preserve"> </v>
      </c>
      <c r="AM589" s="421" t="str">
        <f t="shared" si="522"/>
        <v xml:space="preserve"> </v>
      </c>
      <c r="AN589" s="421" t="str">
        <f t="shared" si="523"/>
        <v xml:space="preserve"> </v>
      </c>
      <c r="AO589" s="421" t="str">
        <f t="shared" si="524"/>
        <v xml:space="preserve"> </v>
      </c>
      <c r="AP589" s="421" t="str">
        <f t="shared" si="525"/>
        <v xml:space="preserve"> </v>
      </c>
      <c r="AQ589" s="421" t="str">
        <f t="shared" si="526"/>
        <v xml:space="preserve"> </v>
      </c>
      <c r="AR589" s="421" t="str">
        <f t="shared" si="527"/>
        <v xml:space="preserve"> </v>
      </c>
      <c r="AS589" s="421" t="str">
        <f t="shared" si="528"/>
        <v xml:space="preserve"> </v>
      </c>
      <c r="AT589" s="421" t="str">
        <f t="shared" si="529"/>
        <v xml:space="preserve"> </v>
      </c>
      <c r="AU589" s="422" t="str">
        <f t="shared" si="530"/>
        <v xml:space="preserve"> </v>
      </c>
      <c r="AV589" s="423"/>
      <c r="AW589" s="417"/>
      <c r="AX589" s="561"/>
      <c r="AY589" s="414"/>
      <c r="AZ589" s="417"/>
      <c r="BA589" s="561"/>
      <c r="BB589" s="420" t="str">
        <f t="shared" si="531"/>
        <v xml:space="preserve"> </v>
      </c>
      <c r="BC589" s="421" t="str">
        <f t="shared" si="532"/>
        <v xml:space="preserve"> </v>
      </c>
      <c r="BD589" s="422" t="str">
        <f t="shared" si="533"/>
        <v xml:space="preserve"> </v>
      </c>
      <c r="BE589" s="176"/>
      <c r="BF589" s="417"/>
      <c r="BG589" s="561"/>
      <c r="BH589" s="178"/>
      <c r="BI589" s="417"/>
      <c r="BJ589" s="561"/>
      <c r="BK589" s="178"/>
      <c r="BL589" s="417"/>
      <c r="BM589" s="561"/>
      <c r="BN589" s="426" t="str">
        <f t="shared" si="543"/>
        <v/>
      </c>
      <c r="BO589" s="427" t="str">
        <f t="shared" si="544"/>
        <v/>
      </c>
      <c r="BP589" s="428" t="str">
        <f t="shared" si="545"/>
        <v/>
      </c>
      <c r="BQ589" s="178"/>
      <c r="BR589" s="417"/>
      <c r="BS589" s="561"/>
      <c r="BT589" s="208">
        <v>959</v>
      </c>
      <c r="BU589" s="209">
        <v>982</v>
      </c>
      <c r="BV589" s="209">
        <v>945</v>
      </c>
      <c r="BW589" s="417">
        <v>960</v>
      </c>
      <c r="BX589" s="417">
        <v>1190</v>
      </c>
      <c r="BY589" s="561">
        <v>1249</v>
      </c>
      <c r="BZ589" s="436">
        <v>630</v>
      </c>
      <c r="CA589" s="436">
        <v>671</v>
      </c>
      <c r="CB589" s="571">
        <v>664</v>
      </c>
      <c r="CC589" s="571">
        <v>725</v>
      </c>
      <c r="CD589" s="571">
        <v>662</v>
      </c>
      <c r="CE589" s="209">
        <v>695</v>
      </c>
      <c r="CF589" s="417">
        <v>841</v>
      </c>
      <c r="CG589" s="561">
        <v>933</v>
      </c>
      <c r="CH589" s="437"/>
      <c r="CI589" s="436"/>
      <c r="CJ589" s="209"/>
      <c r="CK589" s="436"/>
      <c r="CL589" s="209">
        <v>5</v>
      </c>
      <c r="CM589" s="209">
        <v>8</v>
      </c>
      <c r="CN589" s="417"/>
      <c r="CO589" s="561"/>
      <c r="CP589" s="421">
        <f t="shared" si="501"/>
        <v>630</v>
      </c>
      <c r="CQ589" s="421">
        <f t="shared" si="502"/>
        <v>671</v>
      </c>
      <c r="CR589" s="421">
        <f t="shared" si="534"/>
        <v>664</v>
      </c>
      <c r="CS589" s="421">
        <f t="shared" si="535"/>
        <v>725</v>
      </c>
      <c r="CT589" s="421">
        <f t="shared" si="536"/>
        <v>657</v>
      </c>
      <c r="CU589" s="421">
        <f t="shared" si="537"/>
        <v>687</v>
      </c>
      <c r="CV589" s="421">
        <f t="shared" si="538"/>
        <v>841</v>
      </c>
      <c r="CW589" s="429">
        <f t="shared" si="539"/>
        <v>933</v>
      </c>
      <c r="CX589" s="449">
        <v>313</v>
      </c>
      <c r="CY589" s="417">
        <v>360</v>
      </c>
      <c r="CZ589" s="561">
        <v>482</v>
      </c>
      <c r="DA589" s="432">
        <v>85</v>
      </c>
      <c r="DB589" s="417">
        <v>106</v>
      </c>
      <c r="DC589" s="561">
        <v>109</v>
      </c>
      <c r="DD589" s="430">
        <f t="shared" si="540"/>
        <v>289</v>
      </c>
      <c r="DE589" s="431">
        <f t="shared" si="541"/>
        <v>375</v>
      </c>
      <c r="DF589" s="428">
        <f t="shared" si="542"/>
        <v>342</v>
      </c>
      <c r="DG589" s="450">
        <v>85</v>
      </c>
      <c r="DH589" s="417">
        <v>54</v>
      </c>
      <c r="DI589" s="561">
        <v>76</v>
      </c>
      <c r="DJ589" s="432">
        <v>82</v>
      </c>
      <c r="DK589" s="417">
        <v>64</v>
      </c>
      <c r="DL589" s="561">
        <v>66</v>
      </c>
      <c r="DM589" s="432">
        <v>144</v>
      </c>
      <c r="DN589" s="417">
        <v>179</v>
      </c>
      <c r="DO589" s="561">
        <v>191</v>
      </c>
      <c r="DP589" s="430">
        <f t="shared" si="546"/>
        <v>414</v>
      </c>
      <c r="DQ589" s="431">
        <f t="shared" si="547"/>
        <v>360</v>
      </c>
      <c r="DR589" s="428">
        <f t="shared" si="548"/>
        <v>354</v>
      </c>
      <c r="DS589" s="432">
        <v>134</v>
      </c>
      <c r="DT589" s="417">
        <v>138</v>
      </c>
      <c r="DU589" s="561">
        <v>112</v>
      </c>
      <c r="DV589" s="403"/>
      <c r="DW589" s="669" t="b">
        <f t="shared" si="503"/>
        <v>0</v>
      </c>
      <c r="DX589" s="663" t="b">
        <f t="shared" si="504"/>
        <v>0</v>
      </c>
      <c r="DY589" s="666" t="b">
        <f t="shared" si="505"/>
        <v>1</v>
      </c>
      <c r="DZ589" s="663" t="b">
        <f t="shared" si="506"/>
        <v>0</v>
      </c>
      <c r="EA589" s="663" t="b">
        <f t="shared" si="507"/>
        <v>0</v>
      </c>
      <c r="EB589" s="666" t="b">
        <f t="shared" si="508"/>
        <v>1</v>
      </c>
      <c r="EC589" s="663" t="b">
        <f t="shared" si="509"/>
        <v>0</v>
      </c>
      <c r="ED589" s="663" t="b">
        <f t="shared" si="549"/>
        <v>0</v>
      </c>
      <c r="EE589" s="666" t="b">
        <f t="shared" si="510"/>
        <v>1</v>
      </c>
      <c r="EF589" s="665" t="b">
        <f t="shared" si="511"/>
        <v>1</v>
      </c>
      <c r="EG589" s="663" t="b">
        <f t="shared" si="512"/>
        <v>1</v>
      </c>
      <c r="EH589" s="666" t="b">
        <f t="shared" si="513"/>
        <v>1</v>
      </c>
      <c r="EI589" s="663" t="b">
        <f t="shared" si="514"/>
        <v>1</v>
      </c>
      <c r="EJ589" s="663" t="b">
        <f t="shared" si="515"/>
        <v>1</v>
      </c>
      <c r="EK589" s="666" t="b">
        <f t="shared" si="516"/>
        <v>1</v>
      </c>
      <c r="EL589" s="663" t="b">
        <f t="shared" si="517"/>
        <v>1</v>
      </c>
      <c r="EM589" s="663" t="b">
        <f t="shared" si="550"/>
        <v>1</v>
      </c>
      <c r="EN589" s="666" t="b">
        <f t="shared" si="518"/>
        <v>1</v>
      </c>
      <c r="EO589" s="403"/>
    </row>
    <row r="590" spans="1:145">
      <c r="A590" s="528" t="s">
        <v>430</v>
      </c>
      <c r="B590" s="534" t="s">
        <v>327</v>
      </c>
      <c r="C590" s="528">
        <v>229841</v>
      </c>
      <c r="D590" s="528">
        <v>9</v>
      </c>
      <c r="E590" s="414"/>
      <c r="F590" s="416"/>
      <c r="G590" s="416"/>
      <c r="H590" s="416"/>
      <c r="I590" s="417"/>
      <c r="J590" s="417"/>
      <c r="K590" s="561"/>
      <c r="L590" s="414"/>
      <c r="M590" s="416"/>
      <c r="N590" s="416"/>
      <c r="O590" s="448"/>
      <c r="P590" s="448"/>
      <c r="Q590" s="416"/>
      <c r="R590" s="416"/>
      <c r="S590" s="416"/>
      <c r="T590" s="416"/>
      <c r="U590" s="416"/>
      <c r="V590" s="417"/>
      <c r="W590" s="561"/>
      <c r="X590" s="414"/>
      <c r="Y590" s="416"/>
      <c r="Z590" s="416"/>
      <c r="AA590" s="448"/>
      <c r="AB590" s="448"/>
      <c r="AC590" s="416"/>
      <c r="AD590" s="416"/>
      <c r="AE590" s="416"/>
      <c r="AF590" s="416"/>
      <c r="AG590" s="416"/>
      <c r="AH590" s="417"/>
      <c r="AI590" s="561"/>
      <c r="AJ590" s="420" t="str">
        <f t="shared" si="519"/>
        <v xml:space="preserve"> </v>
      </c>
      <c r="AK590" s="421" t="str">
        <f t="shared" si="520"/>
        <v xml:space="preserve"> </v>
      </c>
      <c r="AL590" s="421" t="str">
        <f t="shared" si="521"/>
        <v xml:space="preserve"> </v>
      </c>
      <c r="AM590" s="421" t="str">
        <f t="shared" si="522"/>
        <v xml:space="preserve"> </v>
      </c>
      <c r="AN590" s="421" t="str">
        <f t="shared" si="523"/>
        <v xml:space="preserve"> </v>
      </c>
      <c r="AO590" s="421" t="str">
        <f t="shared" si="524"/>
        <v xml:space="preserve"> </v>
      </c>
      <c r="AP590" s="421" t="str">
        <f t="shared" si="525"/>
        <v xml:space="preserve"> </v>
      </c>
      <c r="AQ590" s="421" t="str">
        <f t="shared" si="526"/>
        <v xml:space="preserve"> </v>
      </c>
      <c r="AR590" s="421" t="str">
        <f t="shared" si="527"/>
        <v xml:space="preserve"> </v>
      </c>
      <c r="AS590" s="421" t="str">
        <f t="shared" si="528"/>
        <v xml:space="preserve"> </v>
      </c>
      <c r="AT590" s="421" t="str">
        <f t="shared" si="529"/>
        <v xml:space="preserve"> </v>
      </c>
      <c r="AU590" s="422" t="str">
        <f t="shared" si="530"/>
        <v xml:space="preserve"> </v>
      </c>
      <c r="AV590" s="423"/>
      <c r="AW590" s="417"/>
      <c r="AX590" s="561"/>
      <c r="AY590" s="414"/>
      <c r="AZ590" s="417"/>
      <c r="BA590" s="561"/>
      <c r="BB590" s="420" t="str">
        <f t="shared" si="531"/>
        <v xml:space="preserve"> </v>
      </c>
      <c r="BC590" s="421" t="str">
        <f t="shared" si="532"/>
        <v xml:space="preserve"> </v>
      </c>
      <c r="BD590" s="422" t="str">
        <f t="shared" si="533"/>
        <v xml:space="preserve"> </v>
      </c>
      <c r="BE590" s="176"/>
      <c r="BF590" s="417"/>
      <c r="BG590" s="561"/>
      <c r="BH590" s="178"/>
      <c r="BI590" s="417"/>
      <c r="BJ590" s="561"/>
      <c r="BK590" s="178"/>
      <c r="BL590" s="417"/>
      <c r="BM590" s="561"/>
      <c r="BN590" s="426" t="str">
        <f t="shared" si="543"/>
        <v/>
      </c>
      <c r="BO590" s="427" t="str">
        <f t="shared" si="544"/>
        <v/>
      </c>
      <c r="BP590" s="428" t="str">
        <f t="shared" si="545"/>
        <v/>
      </c>
      <c r="BQ590" s="178"/>
      <c r="BR590" s="417"/>
      <c r="BS590" s="561"/>
      <c r="BT590" s="208">
        <v>1875</v>
      </c>
      <c r="BU590" s="209">
        <v>1602</v>
      </c>
      <c r="BV590" s="209">
        <v>1496</v>
      </c>
      <c r="BW590" s="417">
        <v>1570</v>
      </c>
      <c r="BX590" s="417">
        <v>1416</v>
      </c>
      <c r="BY590" s="561">
        <v>1471</v>
      </c>
      <c r="BZ590" s="633">
        <v>326</v>
      </c>
      <c r="CA590" s="633">
        <v>311</v>
      </c>
      <c r="CB590" s="571">
        <v>1106</v>
      </c>
      <c r="CC590" s="571">
        <v>1094</v>
      </c>
      <c r="CD590" s="571">
        <v>1013</v>
      </c>
      <c r="CE590" s="209">
        <v>1090</v>
      </c>
      <c r="CF590" s="417">
        <v>1006</v>
      </c>
      <c r="CG590" s="561">
        <v>1035</v>
      </c>
      <c r="CH590" s="437"/>
      <c r="CI590" s="436"/>
      <c r="CJ590" s="209"/>
      <c r="CK590" s="436"/>
      <c r="CL590" s="209">
        <v>5</v>
      </c>
      <c r="CM590" s="209">
        <v>8</v>
      </c>
      <c r="CN590" s="417"/>
      <c r="CO590" s="561"/>
      <c r="CP590" s="421">
        <f t="shared" si="501"/>
        <v>326</v>
      </c>
      <c r="CQ590" s="421">
        <f t="shared" si="502"/>
        <v>311</v>
      </c>
      <c r="CR590" s="421">
        <f t="shared" si="534"/>
        <v>1106</v>
      </c>
      <c r="CS590" s="421">
        <f t="shared" si="535"/>
        <v>1094</v>
      </c>
      <c r="CT590" s="421">
        <f t="shared" si="536"/>
        <v>1008</v>
      </c>
      <c r="CU590" s="421">
        <f t="shared" si="537"/>
        <v>1082</v>
      </c>
      <c r="CV590" s="421">
        <f t="shared" si="538"/>
        <v>1006</v>
      </c>
      <c r="CW590" s="429">
        <f t="shared" si="539"/>
        <v>1035</v>
      </c>
      <c r="CX590" s="449">
        <v>589</v>
      </c>
      <c r="CY590" s="417">
        <v>550</v>
      </c>
      <c r="CZ590" s="561">
        <v>624</v>
      </c>
      <c r="DA590" s="432">
        <v>166</v>
      </c>
      <c r="DB590" s="417">
        <v>141</v>
      </c>
      <c r="DC590" s="561">
        <v>116</v>
      </c>
      <c r="DD590" s="430">
        <f t="shared" si="540"/>
        <v>327</v>
      </c>
      <c r="DE590" s="431">
        <f t="shared" si="541"/>
        <v>315</v>
      </c>
      <c r="DF590" s="428">
        <f t="shared" si="542"/>
        <v>295</v>
      </c>
      <c r="DG590" s="450">
        <v>163</v>
      </c>
      <c r="DH590" s="417">
        <v>152</v>
      </c>
      <c r="DI590" s="561">
        <v>148</v>
      </c>
      <c r="DJ590" s="432">
        <v>146</v>
      </c>
      <c r="DK590" s="417">
        <v>124</v>
      </c>
      <c r="DL590" s="561">
        <v>179</v>
      </c>
      <c r="DM590" s="432">
        <v>355</v>
      </c>
      <c r="DN590" s="417">
        <v>364</v>
      </c>
      <c r="DO590" s="561">
        <v>380</v>
      </c>
      <c r="DP590" s="430">
        <f t="shared" si="546"/>
        <v>430</v>
      </c>
      <c r="DQ590" s="431">
        <f t="shared" si="547"/>
        <v>368</v>
      </c>
      <c r="DR590" s="428">
        <f t="shared" si="548"/>
        <v>375</v>
      </c>
      <c r="DS590" s="432">
        <v>90</v>
      </c>
      <c r="DT590" s="417">
        <v>106</v>
      </c>
      <c r="DU590" s="565">
        <v>221</v>
      </c>
      <c r="DV590" s="403"/>
      <c r="DW590" s="669" t="b">
        <f t="shared" si="503"/>
        <v>0</v>
      </c>
      <c r="DX590" s="663" t="b">
        <f t="shared" si="504"/>
        <v>0</v>
      </c>
      <c r="DY590" s="666" t="b">
        <f t="shared" si="505"/>
        <v>1</v>
      </c>
      <c r="DZ590" s="663" t="b">
        <f t="shared" si="506"/>
        <v>0</v>
      </c>
      <c r="EA590" s="663" t="b">
        <f t="shared" si="507"/>
        <v>0</v>
      </c>
      <c r="EB590" s="666" t="b">
        <f t="shared" si="508"/>
        <v>1</v>
      </c>
      <c r="EC590" s="663" t="b">
        <f t="shared" si="509"/>
        <v>0</v>
      </c>
      <c r="ED590" s="663" t="b">
        <f t="shared" si="549"/>
        <v>0</v>
      </c>
      <c r="EE590" s="666" t="b">
        <f t="shared" si="510"/>
        <v>1</v>
      </c>
      <c r="EF590" s="665" t="b">
        <f t="shared" si="511"/>
        <v>1</v>
      </c>
      <c r="EG590" s="663" t="b">
        <f t="shared" si="512"/>
        <v>1</v>
      </c>
      <c r="EH590" s="666" t="b">
        <f t="shared" si="513"/>
        <v>1</v>
      </c>
      <c r="EI590" s="663" t="b">
        <f t="shared" si="514"/>
        <v>1</v>
      </c>
      <c r="EJ590" s="663" t="b">
        <f t="shared" si="515"/>
        <v>1</v>
      </c>
      <c r="EK590" s="666" t="b">
        <f t="shared" si="516"/>
        <v>1</v>
      </c>
      <c r="EL590" s="663" t="b">
        <f t="shared" si="517"/>
        <v>1</v>
      </c>
      <c r="EM590" s="663" t="b">
        <f t="shared" si="550"/>
        <v>1</v>
      </c>
      <c r="EN590" s="666" t="b">
        <f t="shared" si="518"/>
        <v>1</v>
      </c>
      <c r="EO590" s="403"/>
    </row>
    <row r="591" spans="1:145">
      <c r="A591" s="528" t="s">
        <v>430</v>
      </c>
      <c r="B591" s="534" t="s">
        <v>328</v>
      </c>
      <c r="C591" s="528">
        <v>223922</v>
      </c>
      <c r="D591" s="528">
        <v>10</v>
      </c>
      <c r="E591" s="414"/>
      <c r="F591" s="416"/>
      <c r="G591" s="416"/>
      <c r="H591" s="416"/>
      <c r="I591" s="417"/>
      <c r="J591" s="417"/>
      <c r="K591" s="561"/>
      <c r="L591" s="414"/>
      <c r="M591" s="416"/>
      <c r="N591" s="416"/>
      <c r="O591" s="448"/>
      <c r="P591" s="448"/>
      <c r="Q591" s="416"/>
      <c r="R591" s="416"/>
      <c r="S591" s="416"/>
      <c r="T591" s="416"/>
      <c r="U591" s="416"/>
      <c r="V591" s="417"/>
      <c r="W591" s="561"/>
      <c r="X591" s="414"/>
      <c r="Y591" s="416"/>
      <c r="Z591" s="416"/>
      <c r="AA591" s="448"/>
      <c r="AB591" s="448"/>
      <c r="AC591" s="416"/>
      <c r="AD591" s="416"/>
      <c r="AE591" s="416"/>
      <c r="AF591" s="416"/>
      <c r="AG591" s="416"/>
      <c r="AH591" s="417"/>
      <c r="AI591" s="561"/>
      <c r="AJ591" s="420" t="str">
        <f t="shared" si="519"/>
        <v xml:space="preserve"> </v>
      </c>
      <c r="AK591" s="421" t="str">
        <f t="shared" si="520"/>
        <v xml:space="preserve"> </v>
      </c>
      <c r="AL591" s="421" t="str">
        <f t="shared" si="521"/>
        <v xml:space="preserve"> </v>
      </c>
      <c r="AM591" s="421" t="str">
        <f t="shared" si="522"/>
        <v xml:space="preserve"> </v>
      </c>
      <c r="AN591" s="421" t="str">
        <f t="shared" si="523"/>
        <v xml:space="preserve"> </v>
      </c>
      <c r="AO591" s="421" t="str">
        <f t="shared" si="524"/>
        <v xml:space="preserve"> </v>
      </c>
      <c r="AP591" s="421" t="str">
        <f t="shared" si="525"/>
        <v xml:space="preserve"> </v>
      </c>
      <c r="AQ591" s="421" t="str">
        <f t="shared" si="526"/>
        <v xml:space="preserve"> </v>
      </c>
      <c r="AR591" s="421" t="str">
        <f t="shared" si="527"/>
        <v xml:space="preserve"> </v>
      </c>
      <c r="AS591" s="421" t="str">
        <f t="shared" si="528"/>
        <v xml:space="preserve"> </v>
      </c>
      <c r="AT591" s="421" t="str">
        <f t="shared" si="529"/>
        <v xml:space="preserve"> </v>
      </c>
      <c r="AU591" s="422" t="str">
        <f t="shared" si="530"/>
        <v xml:space="preserve"> </v>
      </c>
      <c r="AV591" s="423"/>
      <c r="AW591" s="417"/>
      <c r="AX591" s="561"/>
      <c r="AY591" s="414"/>
      <c r="AZ591" s="417"/>
      <c r="BA591" s="561"/>
      <c r="BB591" s="420" t="str">
        <f t="shared" si="531"/>
        <v xml:space="preserve"> </v>
      </c>
      <c r="BC591" s="421" t="str">
        <f t="shared" si="532"/>
        <v xml:space="preserve"> </v>
      </c>
      <c r="BD591" s="422" t="str">
        <f t="shared" si="533"/>
        <v xml:space="preserve"> </v>
      </c>
      <c r="BE591" s="176"/>
      <c r="BF591" s="417"/>
      <c r="BG591" s="561"/>
      <c r="BH591" s="178"/>
      <c r="BI591" s="417"/>
      <c r="BJ591" s="561"/>
      <c r="BK591" s="178"/>
      <c r="BL591" s="417"/>
      <c r="BM591" s="561"/>
      <c r="BN591" s="426" t="str">
        <f t="shared" si="543"/>
        <v/>
      </c>
      <c r="BO591" s="427" t="str">
        <f t="shared" si="544"/>
        <v/>
      </c>
      <c r="BP591" s="428" t="str">
        <f t="shared" si="545"/>
        <v/>
      </c>
      <c r="BQ591" s="178"/>
      <c r="BR591" s="417"/>
      <c r="BS591" s="561"/>
      <c r="BT591" s="208">
        <v>390</v>
      </c>
      <c r="BU591" s="209">
        <v>421</v>
      </c>
      <c r="BV591" s="209">
        <v>493</v>
      </c>
      <c r="BW591" s="417">
        <v>261</v>
      </c>
      <c r="BX591" s="417">
        <v>279</v>
      </c>
      <c r="BY591" s="561">
        <v>302</v>
      </c>
      <c r="BZ591" s="436">
        <v>105</v>
      </c>
      <c r="CA591" s="436">
        <v>159</v>
      </c>
      <c r="CB591" s="571">
        <v>168</v>
      </c>
      <c r="CC591" s="571">
        <v>208</v>
      </c>
      <c r="CD591" s="571">
        <v>226</v>
      </c>
      <c r="CE591" s="209">
        <v>185</v>
      </c>
      <c r="CF591" s="417">
        <v>225</v>
      </c>
      <c r="CG591" s="561">
        <v>250</v>
      </c>
      <c r="CH591" s="437"/>
      <c r="CI591" s="436"/>
      <c r="CJ591" s="209"/>
      <c r="CK591" s="436"/>
      <c r="CL591" s="209">
        <v>0</v>
      </c>
      <c r="CM591" s="209">
        <v>1</v>
      </c>
      <c r="CN591" s="417"/>
      <c r="CO591" s="561"/>
      <c r="CP591" s="421">
        <f t="shared" si="501"/>
        <v>105</v>
      </c>
      <c r="CQ591" s="421">
        <f t="shared" si="502"/>
        <v>159</v>
      </c>
      <c r="CR591" s="421">
        <f t="shared" si="534"/>
        <v>168</v>
      </c>
      <c r="CS591" s="421">
        <f t="shared" si="535"/>
        <v>208</v>
      </c>
      <c r="CT591" s="421">
        <f t="shared" si="536"/>
        <v>226</v>
      </c>
      <c r="CU591" s="421">
        <f t="shared" si="537"/>
        <v>184</v>
      </c>
      <c r="CV591" s="421">
        <f t="shared" si="538"/>
        <v>225</v>
      </c>
      <c r="CW591" s="429">
        <f t="shared" si="539"/>
        <v>250</v>
      </c>
      <c r="CX591" s="449">
        <v>80</v>
      </c>
      <c r="CY591" s="417">
        <v>97</v>
      </c>
      <c r="CZ591" s="561">
        <v>113</v>
      </c>
      <c r="DA591" s="432">
        <v>22</v>
      </c>
      <c r="DB591" s="417">
        <v>42</v>
      </c>
      <c r="DC591" s="561">
        <v>46</v>
      </c>
      <c r="DD591" s="430">
        <f t="shared" si="540"/>
        <v>82</v>
      </c>
      <c r="DE591" s="431">
        <f t="shared" si="541"/>
        <v>86</v>
      </c>
      <c r="DF591" s="428">
        <f t="shared" si="542"/>
        <v>91</v>
      </c>
      <c r="DG591" s="450">
        <v>62</v>
      </c>
      <c r="DH591" s="417">
        <v>80</v>
      </c>
      <c r="DI591" s="561">
        <v>64</v>
      </c>
      <c r="DJ591" s="432">
        <v>7</v>
      </c>
      <c r="DK591" s="417">
        <v>3</v>
      </c>
      <c r="DL591" s="561">
        <v>5</v>
      </c>
      <c r="DM591" s="432">
        <v>56</v>
      </c>
      <c r="DN591" s="417">
        <v>54</v>
      </c>
      <c r="DO591" s="561">
        <v>51</v>
      </c>
      <c r="DP591" s="430">
        <f t="shared" si="546"/>
        <v>83</v>
      </c>
      <c r="DQ591" s="431">
        <f t="shared" si="547"/>
        <v>89</v>
      </c>
      <c r="DR591" s="428">
        <f t="shared" si="548"/>
        <v>64</v>
      </c>
      <c r="DS591" s="432">
        <v>44</v>
      </c>
      <c r="DT591" s="417">
        <v>43</v>
      </c>
      <c r="DU591" s="561">
        <v>66</v>
      </c>
      <c r="DV591" s="403"/>
      <c r="DW591" s="669" t="b">
        <f t="shared" si="503"/>
        <v>0</v>
      </c>
      <c r="DX591" s="663" t="b">
        <f t="shared" si="504"/>
        <v>0</v>
      </c>
      <c r="DY591" s="666" t="b">
        <f t="shared" si="505"/>
        <v>1</v>
      </c>
      <c r="DZ591" s="663" t="b">
        <f t="shared" si="506"/>
        <v>0</v>
      </c>
      <c r="EA591" s="663" t="b">
        <f t="shared" si="507"/>
        <v>0</v>
      </c>
      <c r="EB591" s="666" t="b">
        <f t="shared" si="508"/>
        <v>1</v>
      </c>
      <c r="EC591" s="663" t="b">
        <f t="shared" si="509"/>
        <v>0</v>
      </c>
      <c r="ED591" s="663" t="b">
        <f t="shared" si="549"/>
        <v>0</v>
      </c>
      <c r="EE591" s="666" t="b">
        <f t="shared" si="510"/>
        <v>1</v>
      </c>
      <c r="EF591" s="665" t="b">
        <f t="shared" si="511"/>
        <v>1</v>
      </c>
      <c r="EG591" s="663" t="b">
        <f t="shared" si="512"/>
        <v>1</v>
      </c>
      <c r="EH591" s="666" t="b">
        <f t="shared" si="513"/>
        <v>1</v>
      </c>
      <c r="EI591" s="663" t="b">
        <f t="shared" si="514"/>
        <v>1</v>
      </c>
      <c r="EJ591" s="663" t="b">
        <f t="shared" si="515"/>
        <v>1</v>
      </c>
      <c r="EK591" s="666" t="b">
        <f t="shared" si="516"/>
        <v>1</v>
      </c>
      <c r="EL591" s="663" t="b">
        <f t="shared" si="517"/>
        <v>1</v>
      </c>
      <c r="EM591" s="663" t="b">
        <f t="shared" si="550"/>
        <v>1</v>
      </c>
      <c r="EN591" s="666" t="b">
        <f t="shared" si="518"/>
        <v>1</v>
      </c>
      <c r="EO591" s="403"/>
    </row>
    <row r="592" spans="1:145">
      <c r="A592" s="528" t="s">
        <v>430</v>
      </c>
      <c r="B592" s="534" t="s">
        <v>329</v>
      </c>
      <c r="C592" s="528">
        <v>224891</v>
      </c>
      <c r="D592" s="528">
        <v>10</v>
      </c>
      <c r="E592" s="414"/>
      <c r="F592" s="416"/>
      <c r="G592" s="416"/>
      <c r="H592" s="416"/>
      <c r="I592" s="417"/>
      <c r="J592" s="417"/>
      <c r="K592" s="561"/>
      <c r="L592" s="414"/>
      <c r="M592" s="416"/>
      <c r="N592" s="416"/>
      <c r="O592" s="448"/>
      <c r="P592" s="448"/>
      <c r="Q592" s="416"/>
      <c r="R592" s="416"/>
      <c r="S592" s="416"/>
      <c r="T592" s="416"/>
      <c r="U592" s="416"/>
      <c r="V592" s="417"/>
      <c r="W592" s="561"/>
      <c r="X592" s="414"/>
      <c r="Y592" s="416"/>
      <c r="Z592" s="416"/>
      <c r="AA592" s="448"/>
      <c r="AB592" s="448"/>
      <c r="AC592" s="416"/>
      <c r="AD592" s="416"/>
      <c r="AE592" s="416"/>
      <c r="AF592" s="416"/>
      <c r="AG592" s="416"/>
      <c r="AH592" s="417"/>
      <c r="AI592" s="561"/>
      <c r="AJ592" s="420" t="str">
        <f t="shared" si="519"/>
        <v xml:space="preserve"> </v>
      </c>
      <c r="AK592" s="421" t="str">
        <f t="shared" si="520"/>
        <v xml:space="preserve"> </v>
      </c>
      <c r="AL592" s="421" t="str">
        <f t="shared" si="521"/>
        <v xml:space="preserve"> </v>
      </c>
      <c r="AM592" s="421" t="str">
        <f t="shared" si="522"/>
        <v xml:space="preserve"> </v>
      </c>
      <c r="AN592" s="421" t="str">
        <f t="shared" si="523"/>
        <v xml:space="preserve"> </v>
      </c>
      <c r="AO592" s="421" t="str">
        <f t="shared" si="524"/>
        <v xml:space="preserve"> </v>
      </c>
      <c r="AP592" s="421" t="str">
        <f t="shared" si="525"/>
        <v xml:space="preserve"> </v>
      </c>
      <c r="AQ592" s="421" t="str">
        <f t="shared" si="526"/>
        <v xml:space="preserve"> </v>
      </c>
      <c r="AR592" s="421" t="str">
        <f t="shared" si="527"/>
        <v xml:space="preserve"> </v>
      </c>
      <c r="AS592" s="421" t="str">
        <f t="shared" si="528"/>
        <v xml:space="preserve"> </v>
      </c>
      <c r="AT592" s="421" t="str">
        <f t="shared" si="529"/>
        <v xml:space="preserve"> </v>
      </c>
      <c r="AU592" s="422" t="str">
        <f t="shared" si="530"/>
        <v xml:space="preserve"> </v>
      </c>
      <c r="AV592" s="423"/>
      <c r="AW592" s="417"/>
      <c r="AX592" s="561"/>
      <c r="AY592" s="414"/>
      <c r="AZ592" s="417"/>
      <c r="BA592" s="561"/>
      <c r="BB592" s="420" t="str">
        <f t="shared" si="531"/>
        <v xml:space="preserve"> </v>
      </c>
      <c r="BC592" s="421" t="str">
        <f t="shared" si="532"/>
        <v xml:space="preserve"> </v>
      </c>
      <c r="BD592" s="422" t="str">
        <f t="shared" si="533"/>
        <v xml:space="preserve"> </v>
      </c>
      <c r="BE592" s="176"/>
      <c r="BF592" s="417"/>
      <c r="BG592" s="561"/>
      <c r="BH592" s="178"/>
      <c r="BI592" s="417"/>
      <c r="BJ592" s="561"/>
      <c r="BK592" s="178"/>
      <c r="BL592" s="417"/>
      <c r="BM592" s="561"/>
      <c r="BN592" s="426" t="str">
        <f t="shared" si="543"/>
        <v/>
      </c>
      <c r="BO592" s="427" t="str">
        <f t="shared" si="544"/>
        <v/>
      </c>
      <c r="BP592" s="428" t="str">
        <f t="shared" si="545"/>
        <v/>
      </c>
      <c r="BQ592" s="178"/>
      <c r="BR592" s="417"/>
      <c r="BS592" s="561"/>
      <c r="BT592" s="208">
        <v>295</v>
      </c>
      <c r="BU592" s="209">
        <v>302</v>
      </c>
      <c r="BV592" s="209">
        <v>241</v>
      </c>
      <c r="BW592" s="417">
        <v>331</v>
      </c>
      <c r="BX592" s="417">
        <v>271</v>
      </c>
      <c r="BY592" s="561">
        <v>297</v>
      </c>
      <c r="BZ592" s="436">
        <v>251</v>
      </c>
      <c r="CA592" s="436">
        <v>231</v>
      </c>
      <c r="CB592" s="571">
        <v>230</v>
      </c>
      <c r="CC592" s="571">
        <v>231</v>
      </c>
      <c r="CD592" s="571">
        <v>172</v>
      </c>
      <c r="CE592" s="209">
        <v>266</v>
      </c>
      <c r="CF592" s="417">
        <v>210</v>
      </c>
      <c r="CG592" s="561">
        <v>234</v>
      </c>
      <c r="CH592" s="437"/>
      <c r="CI592" s="436"/>
      <c r="CJ592" s="209"/>
      <c r="CK592" s="436"/>
      <c r="CL592" s="209">
        <v>0</v>
      </c>
      <c r="CM592" s="209">
        <v>1</v>
      </c>
      <c r="CN592" s="417"/>
      <c r="CO592" s="561"/>
      <c r="CP592" s="421">
        <f t="shared" si="501"/>
        <v>251</v>
      </c>
      <c r="CQ592" s="421">
        <f t="shared" si="502"/>
        <v>231</v>
      </c>
      <c r="CR592" s="421">
        <f t="shared" si="534"/>
        <v>230</v>
      </c>
      <c r="CS592" s="421">
        <f t="shared" si="535"/>
        <v>231</v>
      </c>
      <c r="CT592" s="421">
        <f t="shared" si="536"/>
        <v>172</v>
      </c>
      <c r="CU592" s="421">
        <f t="shared" si="537"/>
        <v>265</v>
      </c>
      <c r="CV592" s="421">
        <f t="shared" si="538"/>
        <v>210</v>
      </c>
      <c r="CW592" s="429">
        <f t="shared" si="539"/>
        <v>234</v>
      </c>
      <c r="CX592" s="449">
        <v>104</v>
      </c>
      <c r="CY592" s="417">
        <v>94</v>
      </c>
      <c r="CZ592" s="561">
        <v>104</v>
      </c>
      <c r="DA592" s="432">
        <v>32</v>
      </c>
      <c r="DB592" s="417">
        <v>23</v>
      </c>
      <c r="DC592" s="561">
        <v>31</v>
      </c>
      <c r="DD592" s="430">
        <f t="shared" si="540"/>
        <v>129</v>
      </c>
      <c r="DE592" s="431">
        <f t="shared" si="541"/>
        <v>93</v>
      </c>
      <c r="DF592" s="428">
        <f t="shared" si="542"/>
        <v>99</v>
      </c>
      <c r="DG592" s="450">
        <v>57</v>
      </c>
      <c r="DH592" s="417">
        <v>38</v>
      </c>
      <c r="DI592" s="561">
        <v>40</v>
      </c>
      <c r="DJ592" s="432">
        <v>12</v>
      </c>
      <c r="DK592" s="417">
        <v>11</v>
      </c>
      <c r="DL592" s="561">
        <v>12</v>
      </c>
      <c r="DM592" s="432">
        <v>39</v>
      </c>
      <c r="DN592" s="417">
        <v>46</v>
      </c>
      <c r="DO592" s="561">
        <v>70</v>
      </c>
      <c r="DP592" s="430">
        <f t="shared" si="546"/>
        <v>123</v>
      </c>
      <c r="DQ592" s="431">
        <f t="shared" si="547"/>
        <v>77</v>
      </c>
      <c r="DR592" s="428">
        <f t="shared" si="548"/>
        <v>143</v>
      </c>
      <c r="DS592" s="432">
        <v>91</v>
      </c>
      <c r="DT592" s="417">
        <v>77</v>
      </c>
      <c r="DU592" s="561">
        <v>68</v>
      </c>
      <c r="DV592" s="403"/>
      <c r="DW592" s="669" t="b">
        <f t="shared" si="503"/>
        <v>0</v>
      </c>
      <c r="DX592" s="663" t="b">
        <f t="shared" si="504"/>
        <v>0</v>
      </c>
      <c r="DY592" s="666" t="b">
        <f t="shared" si="505"/>
        <v>1</v>
      </c>
      <c r="DZ592" s="663" t="b">
        <f t="shared" si="506"/>
        <v>0</v>
      </c>
      <c r="EA592" s="663" t="b">
        <f t="shared" si="507"/>
        <v>0</v>
      </c>
      <c r="EB592" s="666" t="b">
        <f t="shared" si="508"/>
        <v>1</v>
      </c>
      <c r="EC592" s="663" t="b">
        <f t="shared" si="509"/>
        <v>0</v>
      </c>
      <c r="ED592" s="663" t="b">
        <f t="shared" si="549"/>
        <v>0</v>
      </c>
      <c r="EE592" s="666" t="b">
        <f t="shared" si="510"/>
        <v>1</v>
      </c>
      <c r="EF592" s="665" t="b">
        <f t="shared" si="511"/>
        <v>1</v>
      </c>
      <c r="EG592" s="663" t="b">
        <f t="shared" si="512"/>
        <v>1</v>
      </c>
      <c r="EH592" s="666" t="b">
        <f t="shared" si="513"/>
        <v>1</v>
      </c>
      <c r="EI592" s="663" t="b">
        <f t="shared" si="514"/>
        <v>1</v>
      </c>
      <c r="EJ592" s="663" t="b">
        <f t="shared" si="515"/>
        <v>1</v>
      </c>
      <c r="EK592" s="666" t="b">
        <f t="shared" si="516"/>
        <v>1</v>
      </c>
      <c r="EL592" s="663" t="b">
        <f t="shared" si="517"/>
        <v>1</v>
      </c>
      <c r="EM592" s="663" t="b">
        <f t="shared" si="550"/>
        <v>1</v>
      </c>
      <c r="EN592" s="666" t="b">
        <f t="shared" si="518"/>
        <v>1</v>
      </c>
      <c r="EO592" s="403"/>
    </row>
    <row r="593" spans="1:145">
      <c r="A593" s="528" t="s">
        <v>430</v>
      </c>
      <c r="B593" s="534" t="s">
        <v>330</v>
      </c>
      <c r="C593" s="528">
        <v>224961</v>
      </c>
      <c r="D593" s="528">
        <v>10</v>
      </c>
      <c r="E593" s="414"/>
      <c r="F593" s="416"/>
      <c r="G593" s="416"/>
      <c r="H593" s="416"/>
      <c r="I593" s="417"/>
      <c r="J593" s="417"/>
      <c r="K593" s="561"/>
      <c r="L593" s="414"/>
      <c r="M593" s="416"/>
      <c r="N593" s="416"/>
      <c r="O593" s="448"/>
      <c r="P593" s="448"/>
      <c r="Q593" s="416"/>
      <c r="R593" s="416"/>
      <c r="S593" s="416"/>
      <c r="T593" s="416"/>
      <c r="U593" s="416"/>
      <c r="V593" s="417"/>
      <c r="W593" s="561"/>
      <c r="X593" s="414"/>
      <c r="Y593" s="416"/>
      <c r="Z593" s="416"/>
      <c r="AA593" s="448"/>
      <c r="AB593" s="448"/>
      <c r="AC593" s="416"/>
      <c r="AD593" s="416"/>
      <c r="AE593" s="416"/>
      <c r="AF593" s="416"/>
      <c r="AG593" s="416"/>
      <c r="AH593" s="417"/>
      <c r="AI593" s="561"/>
      <c r="AJ593" s="420" t="str">
        <f t="shared" si="519"/>
        <v xml:space="preserve"> </v>
      </c>
      <c r="AK593" s="421" t="str">
        <f t="shared" si="520"/>
        <v xml:space="preserve"> </v>
      </c>
      <c r="AL593" s="421" t="str">
        <f t="shared" si="521"/>
        <v xml:space="preserve"> </v>
      </c>
      <c r="AM593" s="421" t="str">
        <f t="shared" si="522"/>
        <v xml:space="preserve"> </v>
      </c>
      <c r="AN593" s="421" t="str">
        <f t="shared" si="523"/>
        <v xml:space="preserve"> </v>
      </c>
      <c r="AO593" s="421" t="str">
        <f t="shared" si="524"/>
        <v xml:space="preserve"> </v>
      </c>
      <c r="AP593" s="421" t="str">
        <f t="shared" si="525"/>
        <v xml:space="preserve"> </v>
      </c>
      <c r="AQ593" s="421" t="str">
        <f t="shared" si="526"/>
        <v xml:space="preserve"> </v>
      </c>
      <c r="AR593" s="421" t="str">
        <f t="shared" si="527"/>
        <v xml:space="preserve"> </v>
      </c>
      <c r="AS593" s="421" t="str">
        <f t="shared" si="528"/>
        <v xml:space="preserve"> </v>
      </c>
      <c r="AT593" s="421" t="str">
        <f t="shared" si="529"/>
        <v xml:space="preserve"> </v>
      </c>
      <c r="AU593" s="422" t="str">
        <f t="shared" si="530"/>
        <v xml:space="preserve"> </v>
      </c>
      <c r="AV593" s="423"/>
      <c r="AW593" s="417"/>
      <c r="AX593" s="561"/>
      <c r="AY593" s="414"/>
      <c r="AZ593" s="417"/>
      <c r="BA593" s="561"/>
      <c r="BB593" s="420" t="str">
        <f t="shared" si="531"/>
        <v xml:space="preserve"> </v>
      </c>
      <c r="BC593" s="421" t="str">
        <f t="shared" si="532"/>
        <v xml:space="preserve"> </v>
      </c>
      <c r="BD593" s="422" t="str">
        <f t="shared" si="533"/>
        <v xml:space="preserve"> </v>
      </c>
      <c r="BE593" s="176"/>
      <c r="BF593" s="417"/>
      <c r="BG593" s="561"/>
      <c r="BH593" s="178"/>
      <c r="BI593" s="417"/>
      <c r="BJ593" s="561"/>
      <c r="BK593" s="178"/>
      <c r="BL593" s="417"/>
      <c r="BM593" s="561"/>
      <c r="BN593" s="426" t="str">
        <f t="shared" si="543"/>
        <v/>
      </c>
      <c r="BO593" s="427" t="str">
        <f t="shared" si="544"/>
        <v/>
      </c>
      <c r="BP593" s="428" t="str">
        <f t="shared" si="545"/>
        <v/>
      </c>
      <c r="BQ593" s="178"/>
      <c r="BR593" s="417"/>
      <c r="BS593" s="561"/>
      <c r="BT593" s="208">
        <v>453</v>
      </c>
      <c r="BU593" s="209">
        <v>624</v>
      </c>
      <c r="BV593" s="209">
        <v>344</v>
      </c>
      <c r="BW593" s="417">
        <v>385</v>
      </c>
      <c r="BX593" s="417">
        <v>314</v>
      </c>
      <c r="BY593" s="561">
        <v>352</v>
      </c>
      <c r="BZ593" s="436">
        <v>190</v>
      </c>
      <c r="CA593" s="436">
        <v>148</v>
      </c>
      <c r="CB593" s="571">
        <v>268</v>
      </c>
      <c r="CC593" s="571">
        <v>368</v>
      </c>
      <c r="CD593" s="571">
        <v>203</v>
      </c>
      <c r="CE593" s="209">
        <v>220</v>
      </c>
      <c r="CF593" s="417">
        <v>183</v>
      </c>
      <c r="CG593" s="561">
        <v>197</v>
      </c>
      <c r="CH593" s="437"/>
      <c r="CI593" s="436"/>
      <c r="CJ593" s="209"/>
      <c r="CK593" s="436"/>
      <c r="CL593" s="209">
        <v>0</v>
      </c>
      <c r="CM593" s="209">
        <v>1</v>
      </c>
      <c r="CN593" s="417"/>
      <c r="CO593" s="561"/>
      <c r="CP593" s="421">
        <f t="shared" si="501"/>
        <v>190</v>
      </c>
      <c r="CQ593" s="421">
        <f t="shared" si="502"/>
        <v>148</v>
      </c>
      <c r="CR593" s="421">
        <f t="shared" si="534"/>
        <v>268</v>
      </c>
      <c r="CS593" s="421">
        <f t="shared" si="535"/>
        <v>368</v>
      </c>
      <c r="CT593" s="421">
        <f t="shared" si="536"/>
        <v>203</v>
      </c>
      <c r="CU593" s="421">
        <f t="shared" si="537"/>
        <v>219</v>
      </c>
      <c r="CV593" s="421">
        <f t="shared" si="538"/>
        <v>183</v>
      </c>
      <c r="CW593" s="429">
        <f t="shared" si="539"/>
        <v>197</v>
      </c>
      <c r="CX593" s="449">
        <v>115</v>
      </c>
      <c r="CY593" s="417">
        <v>103</v>
      </c>
      <c r="CZ593" s="561">
        <v>95</v>
      </c>
      <c r="DA593" s="432">
        <v>21</v>
      </c>
      <c r="DB593" s="417">
        <v>19</v>
      </c>
      <c r="DC593" s="561">
        <v>28</v>
      </c>
      <c r="DD593" s="430">
        <f t="shared" si="540"/>
        <v>83</v>
      </c>
      <c r="DE593" s="431">
        <f t="shared" si="541"/>
        <v>61</v>
      </c>
      <c r="DF593" s="428">
        <f t="shared" si="542"/>
        <v>74</v>
      </c>
      <c r="DG593" s="450">
        <v>44</v>
      </c>
      <c r="DH593" s="417">
        <v>19</v>
      </c>
      <c r="DI593" s="561">
        <v>31</v>
      </c>
      <c r="DJ593" s="432">
        <v>52</v>
      </c>
      <c r="DK593" s="417">
        <v>36</v>
      </c>
      <c r="DL593" s="561">
        <v>39</v>
      </c>
      <c r="DM593" s="432">
        <v>96</v>
      </c>
      <c r="DN593" s="417">
        <v>50</v>
      </c>
      <c r="DO593" s="561">
        <v>53</v>
      </c>
      <c r="DP593" s="430">
        <f t="shared" si="546"/>
        <v>176</v>
      </c>
      <c r="DQ593" s="431">
        <f t="shared" si="547"/>
        <v>98</v>
      </c>
      <c r="DR593" s="428">
        <f t="shared" si="548"/>
        <v>96</v>
      </c>
      <c r="DS593" s="432">
        <v>23</v>
      </c>
      <c r="DT593" s="417">
        <v>22</v>
      </c>
      <c r="DU593" s="561">
        <v>49</v>
      </c>
      <c r="DV593" s="403"/>
      <c r="DW593" s="669" t="b">
        <f t="shared" si="503"/>
        <v>0</v>
      </c>
      <c r="DX593" s="663" t="b">
        <f t="shared" si="504"/>
        <v>0</v>
      </c>
      <c r="DY593" s="666" t="b">
        <f t="shared" si="505"/>
        <v>1</v>
      </c>
      <c r="DZ593" s="663" t="b">
        <f t="shared" si="506"/>
        <v>0</v>
      </c>
      <c r="EA593" s="663" t="b">
        <f t="shared" si="507"/>
        <v>0</v>
      </c>
      <c r="EB593" s="666" t="b">
        <f t="shared" si="508"/>
        <v>1</v>
      </c>
      <c r="EC593" s="663" t="b">
        <f t="shared" si="509"/>
        <v>0</v>
      </c>
      <c r="ED593" s="663" t="b">
        <f t="shared" si="549"/>
        <v>0</v>
      </c>
      <c r="EE593" s="666" t="b">
        <f t="shared" si="510"/>
        <v>1</v>
      </c>
      <c r="EF593" s="665" t="b">
        <f t="shared" si="511"/>
        <v>1</v>
      </c>
      <c r="EG593" s="663" t="b">
        <f t="shared" si="512"/>
        <v>1</v>
      </c>
      <c r="EH593" s="666" t="b">
        <f t="shared" si="513"/>
        <v>1</v>
      </c>
      <c r="EI593" s="663" t="b">
        <f t="shared" si="514"/>
        <v>1</v>
      </c>
      <c r="EJ593" s="663" t="b">
        <f t="shared" si="515"/>
        <v>1</v>
      </c>
      <c r="EK593" s="666" t="b">
        <f t="shared" si="516"/>
        <v>1</v>
      </c>
      <c r="EL593" s="663" t="b">
        <f t="shared" si="517"/>
        <v>1</v>
      </c>
      <c r="EM593" s="663" t="b">
        <f t="shared" si="550"/>
        <v>1</v>
      </c>
      <c r="EN593" s="666" t="b">
        <f t="shared" si="518"/>
        <v>1</v>
      </c>
      <c r="EO593" s="403"/>
    </row>
    <row r="594" spans="1:145">
      <c r="A594" s="528" t="s">
        <v>430</v>
      </c>
      <c r="B594" s="529" t="s">
        <v>331</v>
      </c>
      <c r="C594" s="528">
        <v>226107</v>
      </c>
      <c r="D594" s="528">
        <v>10</v>
      </c>
      <c r="E594" s="414"/>
      <c r="F594" s="416"/>
      <c r="G594" s="416"/>
      <c r="H594" s="416"/>
      <c r="I594" s="417"/>
      <c r="J594" s="417"/>
      <c r="K594" s="561"/>
      <c r="L594" s="414"/>
      <c r="M594" s="416"/>
      <c r="N594" s="416"/>
      <c r="O594" s="448"/>
      <c r="P594" s="448"/>
      <c r="Q594" s="416"/>
      <c r="R594" s="416"/>
      <c r="S594" s="416"/>
      <c r="T594" s="416"/>
      <c r="U594" s="416"/>
      <c r="V594" s="417"/>
      <c r="W594" s="561"/>
      <c r="X594" s="414"/>
      <c r="Y594" s="416"/>
      <c r="Z594" s="416"/>
      <c r="AA594" s="448"/>
      <c r="AB594" s="448"/>
      <c r="AC594" s="416"/>
      <c r="AD594" s="416"/>
      <c r="AE594" s="416"/>
      <c r="AF594" s="416"/>
      <c r="AG594" s="416"/>
      <c r="AH594" s="417"/>
      <c r="AI594" s="561"/>
      <c r="AJ594" s="420" t="str">
        <f t="shared" si="519"/>
        <v xml:space="preserve"> </v>
      </c>
      <c r="AK594" s="421" t="str">
        <f t="shared" si="520"/>
        <v xml:space="preserve"> </v>
      </c>
      <c r="AL594" s="421" t="str">
        <f t="shared" si="521"/>
        <v xml:space="preserve"> </v>
      </c>
      <c r="AM594" s="421" t="str">
        <f t="shared" si="522"/>
        <v xml:space="preserve"> </v>
      </c>
      <c r="AN594" s="421" t="str">
        <f t="shared" si="523"/>
        <v xml:space="preserve"> </v>
      </c>
      <c r="AO594" s="421" t="str">
        <f t="shared" si="524"/>
        <v xml:space="preserve"> </v>
      </c>
      <c r="AP594" s="421" t="str">
        <f t="shared" si="525"/>
        <v xml:space="preserve"> </v>
      </c>
      <c r="AQ594" s="421" t="str">
        <f t="shared" si="526"/>
        <v xml:space="preserve"> </v>
      </c>
      <c r="AR594" s="421" t="str">
        <f t="shared" si="527"/>
        <v xml:space="preserve"> </v>
      </c>
      <c r="AS594" s="421" t="str">
        <f t="shared" si="528"/>
        <v xml:space="preserve"> </v>
      </c>
      <c r="AT594" s="421" t="str">
        <f t="shared" si="529"/>
        <v xml:space="preserve"> </v>
      </c>
      <c r="AU594" s="422" t="str">
        <f t="shared" si="530"/>
        <v xml:space="preserve"> </v>
      </c>
      <c r="AV594" s="423"/>
      <c r="AW594" s="417"/>
      <c r="AX594" s="561"/>
      <c r="AY594" s="414"/>
      <c r="AZ594" s="417"/>
      <c r="BA594" s="561"/>
      <c r="BB594" s="420" t="str">
        <f t="shared" si="531"/>
        <v xml:space="preserve"> </v>
      </c>
      <c r="BC594" s="421" t="str">
        <f t="shared" si="532"/>
        <v xml:space="preserve"> </v>
      </c>
      <c r="BD594" s="422" t="str">
        <f t="shared" si="533"/>
        <v xml:space="preserve"> </v>
      </c>
      <c r="BE594" s="176"/>
      <c r="BF594" s="417"/>
      <c r="BG594" s="561"/>
      <c r="BH594" s="178"/>
      <c r="BI594" s="417"/>
      <c r="BJ594" s="561"/>
      <c r="BK594" s="178"/>
      <c r="BL594" s="417"/>
      <c r="BM594" s="561"/>
      <c r="BN594" s="426" t="str">
        <f t="shared" si="543"/>
        <v/>
      </c>
      <c r="BO594" s="427" t="str">
        <f t="shared" si="544"/>
        <v/>
      </c>
      <c r="BP594" s="428" t="str">
        <f t="shared" si="545"/>
        <v/>
      </c>
      <c r="BQ594" s="178"/>
      <c r="BR594" s="417"/>
      <c r="BS594" s="561"/>
      <c r="BT594" s="208">
        <v>362</v>
      </c>
      <c r="BU594" s="209">
        <v>364</v>
      </c>
      <c r="BV594" s="209">
        <v>313</v>
      </c>
      <c r="BW594" s="417">
        <v>307</v>
      </c>
      <c r="BX594" s="417">
        <v>405</v>
      </c>
      <c r="BY594" s="561">
        <v>396</v>
      </c>
      <c r="BZ594" s="436">
        <v>254</v>
      </c>
      <c r="CA594" s="436">
        <v>238</v>
      </c>
      <c r="CB594" s="571">
        <v>262</v>
      </c>
      <c r="CC594" s="571">
        <v>256</v>
      </c>
      <c r="CD594" s="571">
        <v>218</v>
      </c>
      <c r="CE594" s="209">
        <v>223</v>
      </c>
      <c r="CF594" s="417">
        <v>309</v>
      </c>
      <c r="CG594" s="561">
        <v>307</v>
      </c>
      <c r="CH594" s="437"/>
      <c r="CI594" s="436"/>
      <c r="CJ594" s="209"/>
      <c r="CK594" s="436"/>
      <c r="CL594" s="209">
        <v>4</v>
      </c>
      <c r="CM594" s="209">
        <v>1</v>
      </c>
      <c r="CN594" s="417"/>
      <c r="CO594" s="561"/>
      <c r="CP594" s="421">
        <f t="shared" si="501"/>
        <v>254</v>
      </c>
      <c r="CQ594" s="421">
        <f t="shared" si="502"/>
        <v>238</v>
      </c>
      <c r="CR594" s="421">
        <f t="shared" si="534"/>
        <v>262</v>
      </c>
      <c r="CS594" s="421">
        <f t="shared" si="535"/>
        <v>256</v>
      </c>
      <c r="CT594" s="421">
        <f t="shared" si="536"/>
        <v>214</v>
      </c>
      <c r="CU594" s="421">
        <f t="shared" si="537"/>
        <v>222</v>
      </c>
      <c r="CV594" s="421">
        <f t="shared" si="538"/>
        <v>309</v>
      </c>
      <c r="CW594" s="429">
        <f t="shared" si="539"/>
        <v>307</v>
      </c>
      <c r="CX594" s="449">
        <v>112</v>
      </c>
      <c r="CY594" s="417">
        <v>144</v>
      </c>
      <c r="CZ594" s="561">
        <v>135</v>
      </c>
      <c r="DA594" s="432">
        <v>16</v>
      </c>
      <c r="DB594" s="417">
        <v>35</v>
      </c>
      <c r="DC594" s="561">
        <v>22</v>
      </c>
      <c r="DD594" s="430">
        <f t="shared" si="540"/>
        <v>94</v>
      </c>
      <c r="DE594" s="431">
        <f t="shared" si="541"/>
        <v>130</v>
      </c>
      <c r="DF594" s="428">
        <f t="shared" si="542"/>
        <v>150</v>
      </c>
      <c r="DG594" s="450">
        <v>38</v>
      </c>
      <c r="DH594" s="417">
        <v>41</v>
      </c>
      <c r="DI594" s="561">
        <v>40</v>
      </c>
      <c r="DJ594" s="432">
        <v>33</v>
      </c>
      <c r="DK594" s="417">
        <v>27</v>
      </c>
      <c r="DL594" s="561">
        <v>29</v>
      </c>
      <c r="DM594" s="432">
        <v>49</v>
      </c>
      <c r="DN594" s="417">
        <v>42</v>
      </c>
      <c r="DO594" s="561">
        <v>42</v>
      </c>
      <c r="DP594" s="430">
        <f t="shared" si="546"/>
        <v>136</v>
      </c>
      <c r="DQ594" s="431">
        <f t="shared" si="547"/>
        <v>104</v>
      </c>
      <c r="DR594" s="428">
        <f t="shared" si="548"/>
        <v>111</v>
      </c>
      <c r="DS594" s="432">
        <v>52</v>
      </c>
      <c r="DT594" s="417">
        <v>56</v>
      </c>
      <c r="DU594" s="561">
        <v>59</v>
      </c>
      <c r="DV594" s="403"/>
      <c r="DW594" s="669" t="b">
        <f t="shared" si="503"/>
        <v>0</v>
      </c>
      <c r="DX594" s="663" t="b">
        <f t="shared" si="504"/>
        <v>0</v>
      </c>
      <c r="DY594" s="666" t="b">
        <f t="shared" si="505"/>
        <v>1</v>
      </c>
      <c r="DZ594" s="663" t="b">
        <f t="shared" si="506"/>
        <v>0</v>
      </c>
      <c r="EA594" s="663" t="b">
        <f t="shared" si="507"/>
        <v>0</v>
      </c>
      <c r="EB594" s="666" t="b">
        <f t="shared" si="508"/>
        <v>1</v>
      </c>
      <c r="EC594" s="663" t="b">
        <f t="shared" si="509"/>
        <v>0</v>
      </c>
      <c r="ED594" s="663" t="b">
        <f t="shared" si="549"/>
        <v>0</v>
      </c>
      <c r="EE594" s="666" t="b">
        <f t="shared" si="510"/>
        <v>1</v>
      </c>
      <c r="EF594" s="665" t="b">
        <f t="shared" si="511"/>
        <v>1</v>
      </c>
      <c r="EG594" s="663" t="b">
        <f t="shared" si="512"/>
        <v>1</v>
      </c>
      <c r="EH594" s="666" t="b">
        <f t="shared" si="513"/>
        <v>1</v>
      </c>
      <c r="EI594" s="663" t="b">
        <f t="shared" si="514"/>
        <v>1</v>
      </c>
      <c r="EJ594" s="663" t="b">
        <f t="shared" si="515"/>
        <v>1</v>
      </c>
      <c r="EK594" s="666" t="b">
        <f t="shared" si="516"/>
        <v>1</v>
      </c>
      <c r="EL594" s="663" t="b">
        <f t="shared" si="517"/>
        <v>1</v>
      </c>
      <c r="EM594" s="663" t="b">
        <f t="shared" si="550"/>
        <v>1</v>
      </c>
      <c r="EN594" s="666" t="b">
        <f t="shared" si="518"/>
        <v>1</v>
      </c>
      <c r="EO594" s="403"/>
    </row>
    <row r="595" spans="1:145">
      <c r="A595" s="528" t="s">
        <v>430</v>
      </c>
      <c r="B595" s="211" t="s">
        <v>310</v>
      </c>
      <c r="C595" s="528">
        <v>226116</v>
      </c>
      <c r="D595" s="528">
        <v>10</v>
      </c>
      <c r="E595" s="414"/>
      <c r="F595" s="416"/>
      <c r="G595" s="416"/>
      <c r="H595" s="416"/>
      <c r="I595" s="417"/>
      <c r="J595" s="417"/>
      <c r="K595" s="561"/>
      <c r="L595" s="414"/>
      <c r="M595" s="416"/>
      <c r="N595" s="416"/>
      <c r="O595" s="448"/>
      <c r="P595" s="448"/>
      <c r="Q595" s="416"/>
      <c r="R595" s="416"/>
      <c r="S595" s="416"/>
      <c r="T595" s="416"/>
      <c r="U595" s="416"/>
      <c r="V595" s="417"/>
      <c r="W595" s="561"/>
      <c r="X595" s="414"/>
      <c r="Y595" s="416"/>
      <c r="Z595" s="416"/>
      <c r="AA595" s="448"/>
      <c r="AB595" s="448"/>
      <c r="AC595" s="416"/>
      <c r="AD595" s="416"/>
      <c r="AE595" s="416"/>
      <c r="AF595" s="416"/>
      <c r="AG595" s="416"/>
      <c r="AH595" s="417"/>
      <c r="AI595" s="561"/>
      <c r="AJ595" s="420" t="str">
        <f t="shared" si="519"/>
        <v xml:space="preserve"> </v>
      </c>
      <c r="AK595" s="421" t="str">
        <f t="shared" si="520"/>
        <v xml:space="preserve"> </v>
      </c>
      <c r="AL595" s="421" t="str">
        <f t="shared" si="521"/>
        <v xml:space="preserve"> </v>
      </c>
      <c r="AM595" s="421" t="str">
        <f t="shared" si="522"/>
        <v xml:space="preserve"> </v>
      </c>
      <c r="AN595" s="421" t="str">
        <f t="shared" si="523"/>
        <v xml:space="preserve"> </v>
      </c>
      <c r="AO595" s="421" t="str">
        <f t="shared" si="524"/>
        <v xml:space="preserve"> </v>
      </c>
      <c r="AP595" s="421" t="str">
        <f t="shared" si="525"/>
        <v xml:space="preserve"> </v>
      </c>
      <c r="AQ595" s="421" t="str">
        <f t="shared" si="526"/>
        <v xml:space="preserve"> </v>
      </c>
      <c r="AR595" s="421" t="str">
        <f t="shared" si="527"/>
        <v xml:space="preserve"> </v>
      </c>
      <c r="AS595" s="421" t="str">
        <f t="shared" si="528"/>
        <v xml:space="preserve"> </v>
      </c>
      <c r="AT595" s="421" t="str">
        <f t="shared" si="529"/>
        <v xml:space="preserve"> </v>
      </c>
      <c r="AU595" s="422" t="str">
        <f t="shared" si="530"/>
        <v xml:space="preserve"> </v>
      </c>
      <c r="AV595" s="423"/>
      <c r="AW595" s="417"/>
      <c r="AX595" s="561"/>
      <c r="AY595" s="414"/>
      <c r="AZ595" s="417"/>
      <c r="BA595" s="561"/>
      <c r="BB595" s="420" t="str">
        <f t="shared" si="531"/>
        <v xml:space="preserve"> </v>
      </c>
      <c r="BC595" s="421" t="str">
        <f t="shared" si="532"/>
        <v xml:space="preserve"> </v>
      </c>
      <c r="BD595" s="422" t="str">
        <f t="shared" si="533"/>
        <v xml:space="preserve"> </v>
      </c>
      <c r="BE595" s="176"/>
      <c r="BF595" s="417"/>
      <c r="BG595" s="561"/>
      <c r="BH595" s="178"/>
      <c r="BI595" s="417"/>
      <c r="BJ595" s="561"/>
      <c r="BK595" s="178"/>
      <c r="BL595" s="417"/>
      <c r="BM595" s="561"/>
      <c r="BN595" s="426" t="str">
        <f t="shared" si="543"/>
        <v/>
      </c>
      <c r="BO595" s="427" t="str">
        <f t="shared" si="544"/>
        <v/>
      </c>
      <c r="BP595" s="428" t="str">
        <f t="shared" si="545"/>
        <v/>
      </c>
      <c r="BQ595" s="178"/>
      <c r="BR595" s="417"/>
      <c r="BS595" s="561"/>
      <c r="BT595" s="208">
        <v>530</v>
      </c>
      <c r="BU595" s="209">
        <v>494</v>
      </c>
      <c r="BV595" s="209">
        <v>450</v>
      </c>
      <c r="BW595" s="417">
        <v>453</v>
      </c>
      <c r="BX595" s="417">
        <v>406</v>
      </c>
      <c r="BY595" s="561">
        <v>358</v>
      </c>
      <c r="BZ595" s="436">
        <v>334</v>
      </c>
      <c r="CA595" s="436">
        <v>304</v>
      </c>
      <c r="CB595" s="571">
        <v>293</v>
      </c>
      <c r="CC595" s="571">
        <v>284</v>
      </c>
      <c r="CD595" s="571">
        <v>257</v>
      </c>
      <c r="CE595" s="209">
        <v>323</v>
      </c>
      <c r="CF595" s="417">
        <v>286</v>
      </c>
      <c r="CG595" s="561">
        <v>254</v>
      </c>
      <c r="CH595" s="437"/>
      <c r="CI595" s="436"/>
      <c r="CJ595" s="209"/>
      <c r="CK595" s="436"/>
      <c r="CL595" s="209">
        <v>3</v>
      </c>
      <c r="CM595" s="209">
        <v>2</v>
      </c>
      <c r="CN595" s="417"/>
      <c r="CO595" s="561"/>
      <c r="CP595" s="421">
        <f t="shared" si="501"/>
        <v>334</v>
      </c>
      <c r="CQ595" s="421">
        <f t="shared" si="502"/>
        <v>304</v>
      </c>
      <c r="CR595" s="421">
        <f t="shared" si="534"/>
        <v>293</v>
      </c>
      <c r="CS595" s="421">
        <f t="shared" si="535"/>
        <v>284</v>
      </c>
      <c r="CT595" s="421">
        <f t="shared" si="536"/>
        <v>254</v>
      </c>
      <c r="CU595" s="421">
        <f t="shared" si="537"/>
        <v>321</v>
      </c>
      <c r="CV595" s="421">
        <f t="shared" si="538"/>
        <v>286</v>
      </c>
      <c r="CW595" s="429">
        <f t="shared" si="539"/>
        <v>254</v>
      </c>
      <c r="CX595" s="449">
        <v>183</v>
      </c>
      <c r="CY595" s="417">
        <v>149</v>
      </c>
      <c r="CZ595" s="561">
        <v>136</v>
      </c>
      <c r="DA595" s="432">
        <v>32</v>
      </c>
      <c r="DB595" s="417">
        <v>35</v>
      </c>
      <c r="DC595" s="561">
        <v>24</v>
      </c>
      <c r="DD595" s="430">
        <f t="shared" si="540"/>
        <v>106</v>
      </c>
      <c r="DE595" s="431">
        <f t="shared" si="541"/>
        <v>102</v>
      </c>
      <c r="DF595" s="428">
        <f t="shared" si="542"/>
        <v>94</v>
      </c>
      <c r="DG595" s="450">
        <v>39</v>
      </c>
      <c r="DH595" s="417">
        <v>38</v>
      </c>
      <c r="DI595" s="561">
        <v>40</v>
      </c>
      <c r="DJ595" s="432">
        <v>46</v>
      </c>
      <c r="DK595" s="417">
        <v>34</v>
      </c>
      <c r="DL595" s="561">
        <v>45</v>
      </c>
      <c r="DM595" s="432">
        <v>60</v>
      </c>
      <c r="DN595" s="417">
        <v>66</v>
      </c>
      <c r="DO595" s="561">
        <v>87</v>
      </c>
      <c r="DP595" s="430">
        <f t="shared" si="546"/>
        <v>139</v>
      </c>
      <c r="DQ595" s="431">
        <f t="shared" si="547"/>
        <v>116</v>
      </c>
      <c r="DR595" s="428">
        <f t="shared" si="548"/>
        <v>149</v>
      </c>
      <c r="DS595" s="432">
        <v>103</v>
      </c>
      <c r="DT595" s="417">
        <v>72</v>
      </c>
      <c r="DU595" s="561">
        <v>75</v>
      </c>
      <c r="DV595" s="403"/>
      <c r="DW595" s="669" t="b">
        <f t="shared" si="503"/>
        <v>0</v>
      </c>
      <c r="DX595" s="663" t="b">
        <f t="shared" si="504"/>
        <v>0</v>
      </c>
      <c r="DY595" s="666" t="b">
        <f t="shared" si="505"/>
        <v>1</v>
      </c>
      <c r="DZ595" s="663" t="b">
        <f t="shared" si="506"/>
        <v>0</v>
      </c>
      <c r="EA595" s="663" t="b">
        <f t="shared" si="507"/>
        <v>0</v>
      </c>
      <c r="EB595" s="666" t="b">
        <f t="shared" si="508"/>
        <v>1</v>
      </c>
      <c r="EC595" s="663" t="b">
        <f t="shared" si="509"/>
        <v>0</v>
      </c>
      <c r="ED595" s="663" t="b">
        <f t="shared" si="549"/>
        <v>0</v>
      </c>
      <c r="EE595" s="666" t="b">
        <f t="shared" si="510"/>
        <v>1</v>
      </c>
      <c r="EF595" s="665" t="b">
        <f t="shared" si="511"/>
        <v>1</v>
      </c>
      <c r="EG595" s="663" t="b">
        <f t="shared" si="512"/>
        <v>1</v>
      </c>
      <c r="EH595" s="666" t="b">
        <f t="shared" si="513"/>
        <v>1</v>
      </c>
      <c r="EI595" s="663" t="b">
        <f t="shared" si="514"/>
        <v>1</v>
      </c>
      <c r="EJ595" s="663" t="b">
        <f t="shared" si="515"/>
        <v>1</v>
      </c>
      <c r="EK595" s="666" t="b">
        <f t="shared" si="516"/>
        <v>1</v>
      </c>
      <c r="EL595" s="663" t="b">
        <f t="shared" si="517"/>
        <v>1</v>
      </c>
      <c r="EM595" s="663" t="b">
        <f t="shared" si="550"/>
        <v>1</v>
      </c>
      <c r="EN595" s="666" t="b">
        <f t="shared" si="518"/>
        <v>1</v>
      </c>
      <c r="EO595" s="403"/>
    </row>
    <row r="596" spans="1:145" ht="12" customHeight="1">
      <c r="A596" s="528" t="s">
        <v>430</v>
      </c>
      <c r="B596" s="211" t="s">
        <v>796</v>
      </c>
      <c r="C596" s="212"/>
      <c r="D596" s="572">
        <v>10</v>
      </c>
      <c r="E596" s="414"/>
      <c r="F596" s="416"/>
      <c r="G596" s="416"/>
      <c r="H596" s="416"/>
      <c r="I596" s="417"/>
      <c r="J596" s="417"/>
      <c r="K596" s="561"/>
      <c r="L596" s="414"/>
      <c r="M596" s="416"/>
      <c r="N596" s="416"/>
      <c r="O596" s="448"/>
      <c r="P596" s="448"/>
      <c r="Q596" s="416"/>
      <c r="R596" s="416"/>
      <c r="S596" s="416"/>
      <c r="T596" s="416"/>
      <c r="U596" s="416"/>
      <c r="V596" s="417"/>
      <c r="W596" s="561"/>
      <c r="X596" s="414"/>
      <c r="Y596" s="416"/>
      <c r="Z596" s="416"/>
      <c r="AA596" s="448"/>
      <c r="AB596" s="448"/>
      <c r="AC596" s="416"/>
      <c r="AD596" s="416"/>
      <c r="AE596" s="416"/>
      <c r="AF596" s="416"/>
      <c r="AG596" s="416"/>
      <c r="AH596" s="417"/>
      <c r="AI596" s="561"/>
      <c r="AJ596" s="420" t="str">
        <f t="shared" si="519"/>
        <v xml:space="preserve"> </v>
      </c>
      <c r="AK596" s="421" t="str">
        <f t="shared" si="520"/>
        <v xml:space="preserve"> </v>
      </c>
      <c r="AL596" s="421" t="str">
        <f t="shared" si="521"/>
        <v xml:space="preserve"> </v>
      </c>
      <c r="AM596" s="421" t="str">
        <f t="shared" si="522"/>
        <v xml:space="preserve"> </v>
      </c>
      <c r="AN596" s="421" t="str">
        <f t="shared" si="523"/>
        <v xml:space="preserve"> </v>
      </c>
      <c r="AO596" s="421" t="str">
        <f t="shared" si="524"/>
        <v xml:space="preserve"> </v>
      </c>
      <c r="AP596" s="421" t="str">
        <f t="shared" si="525"/>
        <v xml:space="preserve"> </v>
      </c>
      <c r="AQ596" s="421" t="str">
        <f t="shared" si="526"/>
        <v xml:space="preserve"> </v>
      </c>
      <c r="AR596" s="421" t="str">
        <f t="shared" si="527"/>
        <v xml:space="preserve"> </v>
      </c>
      <c r="AS596" s="421" t="str">
        <f t="shared" si="528"/>
        <v xml:space="preserve"> </v>
      </c>
      <c r="AT596" s="421" t="str">
        <f t="shared" si="529"/>
        <v xml:space="preserve"> </v>
      </c>
      <c r="AU596" s="422" t="str">
        <f t="shared" si="530"/>
        <v xml:space="preserve"> </v>
      </c>
      <c r="AV596" s="423"/>
      <c r="AW596" s="417"/>
      <c r="AX596" s="561"/>
      <c r="AY596" s="414"/>
      <c r="AZ596" s="417"/>
      <c r="BA596" s="561"/>
      <c r="BB596" s="420" t="str">
        <f t="shared" si="531"/>
        <v xml:space="preserve"> </v>
      </c>
      <c r="BC596" s="421" t="str">
        <f t="shared" si="532"/>
        <v xml:space="preserve"> </v>
      </c>
      <c r="BD596" s="422" t="str">
        <f t="shared" si="533"/>
        <v xml:space="preserve"> </v>
      </c>
      <c r="BE596" s="176"/>
      <c r="BF596" s="417"/>
      <c r="BG596" s="561"/>
      <c r="BH596" s="178"/>
      <c r="BI596" s="417"/>
      <c r="BJ596" s="561"/>
      <c r="BK596" s="178"/>
      <c r="BL596" s="417"/>
      <c r="BM596" s="561"/>
      <c r="BN596" s="426" t="str">
        <f t="shared" si="543"/>
        <v/>
      </c>
      <c r="BO596" s="427" t="str">
        <f t="shared" si="544"/>
        <v/>
      </c>
      <c r="BP596" s="428" t="str">
        <f t="shared" si="545"/>
        <v/>
      </c>
      <c r="BQ596" s="178"/>
      <c r="BR596" s="417"/>
      <c r="BS596" s="561"/>
      <c r="BT596" s="573"/>
      <c r="BU596" s="574"/>
      <c r="BV596" s="574"/>
      <c r="BW596" s="574"/>
      <c r="BX596" s="417">
        <v>59</v>
      </c>
      <c r="BY596" s="561">
        <v>228</v>
      </c>
      <c r="BZ596" s="436"/>
      <c r="CA596" s="436"/>
      <c r="CB596" s="571"/>
      <c r="CC596" s="571"/>
      <c r="CD596" s="571"/>
      <c r="CE596" s="209"/>
      <c r="CF596" s="417">
        <v>25</v>
      </c>
      <c r="CG596" s="561">
        <v>112</v>
      </c>
      <c r="CH596" s="437"/>
      <c r="CI596" s="436"/>
      <c r="CJ596" s="209"/>
      <c r="CK596" s="436"/>
      <c r="CL596" s="209"/>
      <c r="CM596" s="209"/>
      <c r="CN596" s="417"/>
      <c r="CO596" s="561"/>
      <c r="CP596" s="421" t="str">
        <f t="shared" si="501"/>
        <v/>
      </c>
      <c r="CQ596" s="421" t="str">
        <f t="shared" si="502"/>
        <v/>
      </c>
      <c r="CR596" s="421" t="str">
        <f t="shared" si="534"/>
        <v/>
      </c>
      <c r="CS596" s="421" t="str">
        <f t="shared" si="535"/>
        <v/>
      </c>
      <c r="CT596" s="421" t="str">
        <f t="shared" si="536"/>
        <v/>
      </c>
      <c r="CU596" s="421" t="str">
        <f t="shared" si="537"/>
        <v/>
      </c>
      <c r="CV596" s="421">
        <f t="shared" si="538"/>
        <v>25</v>
      </c>
      <c r="CW596" s="429">
        <f t="shared" si="539"/>
        <v>112</v>
      </c>
      <c r="CX596" s="449"/>
      <c r="CY596" s="417">
        <v>9</v>
      </c>
      <c r="CZ596" s="561">
        <v>40</v>
      </c>
      <c r="DA596" s="432"/>
      <c r="DB596" s="417">
        <v>10</v>
      </c>
      <c r="DC596" s="561">
        <v>47</v>
      </c>
      <c r="DD596" s="430" t="str">
        <f t="shared" si="540"/>
        <v/>
      </c>
      <c r="DE596" s="431">
        <f t="shared" si="541"/>
        <v>6</v>
      </c>
      <c r="DF596" s="428">
        <f t="shared" si="542"/>
        <v>25</v>
      </c>
      <c r="DG596" s="450"/>
      <c r="DH596" s="417"/>
      <c r="DI596" s="561"/>
      <c r="DJ596" s="432"/>
      <c r="DK596" s="417"/>
      <c r="DL596" s="561"/>
      <c r="DM596" s="432"/>
      <c r="DN596" s="417"/>
      <c r="DO596" s="561"/>
      <c r="DP596" s="430" t="str">
        <f t="shared" si="546"/>
        <v/>
      </c>
      <c r="DQ596" s="431" t="str">
        <f t="shared" si="547"/>
        <v/>
      </c>
      <c r="DR596" s="428" t="str">
        <f t="shared" si="548"/>
        <v/>
      </c>
      <c r="DS596" s="432"/>
      <c r="DT596" s="417"/>
      <c r="DU596" s="561"/>
      <c r="DV596" s="403"/>
      <c r="DW596" s="669" t="b">
        <f t="shared" si="503"/>
        <v>0</v>
      </c>
      <c r="DX596" s="663" t="b">
        <f t="shared" si="504"/>
        <v>0</v>
      </c>
      <c r="DY596" s="666" t="b">
        <f t="shared" si="505"/>
        <v>1</v>
      </c>
      <c r="DZ596" s="663" t="b">
        <f t="shared" si="506"/>
        <v>0</v>
      </c>
      <c r="EA596" s="663" t="b">
        <f t="shared" si="507"/>
        <v>0</v>
      </c>
      <c r="EB596" s="666" t="b">
        <f t="shared" si="508"/>
        <v>1</v>
      </c>
      <c r="EC596" s="663" t="b">
        <f t="shared" si="509"/>
        <v>0</v>
      </c>
      <c r="ED596" s="663" t="b">
        <f t="shared" si="549"/>
        <v>0</v>
      </c>
      <c r="EE596" s="666" t="b">
        <f t="shared" si="510"/>
        <v>1</v>
      </c>
      <c r="EF596" s="665" t="b">
        <f t="shared" si="511"/>
        <v>1</v>
      </c>
      <c r="EG596" s="663" t="b">
        <f t="shared" si="512"/>
        <v>1</v>
      </c>
      <c r="EH596" s="666" t="b">
        <f t="shared" si="513"/>
        <v>1</v>
      </c>
      <c r="EI596" s="663" t="b">
        <f t="shared" si="514"/>
        <v>0</v>
      </c>
      <c r="EJ596" s="663" t="b">
        <f t="shared" si="515"/>
        <v>0</v>
      </c>
      <c r="EK596" s="666" t="b">
        <f t="shared" si="516"/>
        <v>1</v>
      </c>
      <c r="EL596" s="663" t="b">
        <f t="shared" si="517"/>
        <v>0</v>
      </c>
      <c r="EM596" s="663" t="b">
        <f t="shared" si="550"/>
        <v>0</v>
      </c>
      <c r="EN596" s="666" t="b">
        <f t="shared" si="518"/>
        <v>1</v>
      </c>
      <c r="EO596" s="403"/>
    </row>
    <row r="597" spans="1:145">
      <c r="A597" s="528" t="s">
        <v>430</v>
      </c>
      <c r="B597" s="534" t="s">
        <v>332</v>
      </c>
      <c r="C597" s="528">
        <v>227225</v>
      </c>
      <c r="D597" s="528">
        <v>10</v>
      </c>
      <c r="E597" s="414"/>
      <c r="F597" s="416"/>
      <c r="G597" s="416"/>
      <c r="H597" s="416"/>
      <c r="I597" s="417"/>
      <c r="J597" s="417"/>
      <c r="K597" s="561"/>
      <c r="L597" s="414"/>
      <c r="M597" s="416"/>
      <c r="N597" s="416"/>
      <c r="O597" s="448"/>
      <c r="P597" s="448"/>
      <c r="Q597" s="416"/>
      <c r="R597" s="416"/>
      <c r="S597" s="416"/>
      <c r="T597" s="416"/>
      <c r="U597" s="416"/>
      <c r="V597" s="417"/>
      <c r="W597" s="561"/>
      <c r="X597" s="414"/>
      <c r="Y597" s="416"/>
      <c r="Z597" s="416"/>
      <c r="AA597" s="448"/>
      <c r="AB597" s="448"/>
      <c r="AC597" s="416"/>
      <c r="AD597" s="416"/>
      <c r="AE597" s="416"/>
      <c r="AF597" s="416"/>
      <c r="AG597" s="416"/>
      <c r="AH597" s="417"/>
      <c r="AI597" s="561"/>
      <c r="AJ597" s="420" t="str">
        <f t="shared" si="519"/>
        <v xml:space="preserve"> </v>
      </c>
      <c r="AK597" s="421" t="str">
        <f t="shared" si="520"/>
        <v xml:space="preserve"> </v>
      </c>
      <c r="AL597" s="421" t="str">
        <f t="shared" si="521"/>
        <v xml:space="preserve"> </v>
      </c>
      <c r="AM597" s="421" t="str">
        <f t="shared" si="522"/>
        <v xml:space="preserve"> </v>
      </c>
      <c r="AN597" s="421" t="str">
        <f t="shared" si="523"/>
        <v xml:space="preserve"> </v>
      </c>
      <c r="AO597" s="421" t="str">
        <f t="shared" si="524"/>
        <v xml:space="preserve"> </v>
      </c>
      <c r="AP597" s="421" t="str">
        <f t="shared" si="525"/>
        <v xml:space="preserve"> </v>
      </c>
      <c r="AQ597" s="421" t="str">
        <f t="shared" si="526"/>
        <v xml:space="preserve"> </v>
      </c>
      <c r="AR597" s="421" t="str">
        <f t="shared" si="527"/>
        <v xml:space="preserve"> </v>
      </c>
      <c r="AS597" s="421" t="str">
        <f t="shared" si="528"/>
        <v xml:space="preserve"> </v>
      </c>
      <c r="AT597" s="421" t="str">
        <f t="shared" si="529"/>
        <v xml:space="preserve"> </v>
      </c>
      <c r="AU597" s="422" t="str">
        <f t="shared" si="530"/>
        <v xml:space="preserve"> </v>
      </c>
      <c r="AV597" s="423"/>
      <c r="AW597" s="417"/>
      <c r="AX597" s="561"/>
      <c r="AY597" s="414"/>
      <c r="AZ597" s="417"/>
      <c r="BA597" s="561"/>
      <c r="BB597" s="420" t="str">
        <f t="shared" si="531"/>
        <v xml:space="preserve"> </v>
      </c>
      <c r="BC597" s="421" t="str">
        <f t="shared" si="532"/>
        <v xml:space="preserve"> </v>
      </c>
      <c r="BD597" s="422" t="str">
        <f t="shared" si="533"/>
        <v xml:space="preserve"> </v>
      </c>
      <c r="BE597" s="176"/>
      <c r="BF597" s="417"/>
      <c r="BG597" s="561"/>
      <c r="BH597" s="178"/>
      <c r="BI597" s="417"/>
      <c r="BJ597" s="561"/>
      <c r="BK597" s="178"/>
      <c r="BL597" s="417"/>
      <c r="BM597" s="561"/>
      <c r="BN597" s="426" t="str">
        <f t="shared" si="543"/>
        <v/>
      </c>
      <c r="BO597" s="427" t="str">
        <f t="shared" si="544"/>
        <v/>
      </c>
      <c r="BP597" s="428" t="str">
        <f t="shared" si="545"/>
        <v/>
      </c>
      <c r="BQ597" s="178"/>
      <c r="BR597" s="417"/>
      <c r="BS597" s="561"/>
      <c r="BT597" s="208">
        <v>746</v>
      </c>
      <c r="BU597" s="209">
        <v>738</v>
      </c>
      <c r="BV597" s="209">
        <v>659</v>
      </c>
      <c r="BW597" s="417">
        <v>577</v>
      </c>
      <c r="BX597" s="417">
        <v>599</v>
      </c>
      <c r="BY597" s="561">
        <v>789</v>
      </c>
      <c r="BZ597" s="436">
        <v>301</v>
      </c>
      <c r="CA597" s="436">
        <v>286</v>
      </c>
      <c r="CB597" s="571">
        <v>410</v>
      </c>
      <c r="CC597" s="571">
        <v>336</v>
      </c>
      <c r="CD597" s="571">
        <v>296</v>
      </c>
      <c r="CE597" s="209">
        <v>312</v>
      </c>
      <c r="CF597" s="417">
        <v>362</v>
      </c>
      <c r="CG597" s="561">
        <v>452</v>
      </c>
      <c r="CH597" s="437"/>
      <c r="CI597" s="436"/>
      <c r="CJ597" s="209"/>
      <c r="CK597" s="436"/>
      <c r="CL597" s="209">
        <v>4</v>
      </c>
      <c r="CM597" s="209">
        <v>1</v>
      </c>
      <c r="CN597" s="417"/>
      <c r="CO597" s="561"/>
      <c r="CP597" s="421">
        <f t="shared" si="501"/>
        <v>301</v>
      </c>
      <c r="CQ597" s="421">
        <f t="shared" si="502"/>
        <v>286</v>
      </c>
      <c r="CR597" s="421">
        <f t="shared" si="534"/>
        <v>410</v>
      </c>
      <c r="CS597" s="421">
        <f t="shared" si="535"/>
        <v>336</v>
      </c>
      <c r="CT597" s="421">
        <f t="shared" si="536"/>
        <v>292</v>
      </c>
      <c r="CU597" s="421">
        <f t="shared" si="537"/>
        <v>311</v>
      </c>
      <c r="CV597" s="421">
        <f t="shared" si="538"/>
        <v>362</v>
      </c>
      <c r="CW597" s="429">
        <f t="shared" si="539"/>
        <v>452</v>
      </c>
      <c r="CX597" s="449">
        <v>156</v>
      </c>
      <c r="CY597" s="417">
        <v>202</v>
      </c>
      <c r="CZ597" s="561">
        <v>251</v>
      </c>
      <c r="DA597" s="432">
        <v>24</v>
      </c>
      <c r="DB597" s="417">
        <v>23</v>
      </c>
      <c r="DC597" s="561">
        <v>42</v>
      </c>
      <c r="DD597" s="430">
        <f t="shared" si="540"/>
        <v>131</v>
      </c>
      <c r="DE597" s="431">
        <f t="shared" si="541"/>
        <v>137</v>
      </c>
      <c r="DF597" s="428">
        <f t="shared" si="542"/>
        <v>159</v>
      </c>
      <c r="DG597" s="450">
        <v>63</v>
      </c>
      <c r="DH597" s="417">
        <v>38</v>
      </c>
      <c r="DI597" s="561">
        <v>68</v>
      </c>
      <c r="DJ597" s="432">
        <v>45</v>
      </c>
      <c r="DK597" s="417">
        <v>36</v>
      </c>
      <c r="DL597" s="561">
        <v>55</v>
      </c>
      <c r="DM597" s="432">
        <v>48</v>
      </c>
      <c r="DN597" s="417">
        <v>57</v>
      </c>
      <c r="DO597" s="561">
        <v>55</v>
      </c>
      <c r="DP597" s="430">
        <f t="shared" si="546"/>
        <v>180</v>
      </c>
      <c r="DQ597" s="431">
        <f t="shared" si="547"/>
        <v>161</v>
      </c>
      <c r="DR597" s="428">
        <f t="shared" si="548"/>
        <v>133</v>
      </c>
      <c r="DS597" s="432">
        <v>72</v>
      </c>
      <c r="DT597" s="417">
        <v>68</v>
      </c>
      <c r="DU597" s="565">
        <v>113</v>
      </c>
      <c r="DV597" s="403"/>
      <c r="DW597" s="669" t="b">
        <f t="shared" si="503"/>
        <v>0</v>
      </c>
      <c r="DX597" s="663" t="b">
        <f t="shared" si="504"/>
        <v>0</v>
      </c>
      <c r="DY597" s="666" t="b">
        <f t="shared" si="505"/>
        <v>1</v>
      </c>
      <c r="DZ597" s="663" t="b">
        <f t="shared" si="506"/>
        <v>0</v>
      </c>
      <c r="EA597" s="663" t="b">
        <f t="shared" si="507"/>
        <v>0</v>
      </c>
      <c r="EB597" s="666" t="b">
        <f t="shared" si="508"/>
        <v>1</v>
      </c>
      <c r="EC597" s="663" t="b">
        <f t="shared" si="509"/>
        <v>0</v>
      </c>
      <c r="ED597" s="663" t="b">
        <f t="shared" si="549"/>
        <v>0</v>
      </c>
      <c r="EE597" s="666" t="b">
        <f t="shared" si="510"/>
        <v>1</v>
      </c>
      <c r="EF597" s="665" t="b">
        <f t="shared" si="511"/>
        <v>1</v>
      </c>
      <c r="EG597" s="663" t="b">
        <f t="shared" si="512"/>
        <v>1</v>
      </c>
      <c r="EH597" s="666" t="b">
        <f t="shared" si="513"/>
        <v>1</v>
      </c>
      <c r="EI597" s="663" t="b">
        <f t="shared" si="514"/>
        <v>1</v>
      </c>
      <c r="EJ597" s="663" t="b">
        <f t="shared" si="515"/>
        <v>1</v>
      </c>
      <c r="EK597" s="666" t="b">
        <f t="shared" si="516"/>
        <v>1</v>
      </c>
      <c r="EL597" s="663" t="b">
        <f t="shared" si="517"/>
        <v>1</v>
      </c>
      <c r="EM597" s="663" t="b">
        <f t="shared" si="550"/>
        <v>1</v>
      </c>
      <c r="EN597" s="666" t="b">
        <f t="shared" si="518"/>
        <v>1</v>
      </c>
      <c r="EO597" s="403"/>
    </row>
    <row r="598" spans="1:145">
      <c r="A598" s="528" t="s">
        <v>430</v>
      </c>
      <c r="B598" s="534" t="s">
        <v>333</v>
      </c>
      <c r="C598" s="528">
        <v>227386</v>
      </c>
      <c r="D598" s="528">
        <v>10</v>
      </c>
      <c r="E598" s="414"/>
      <c r="F598" s="416"/>
      <c r="G598" s="416"/>
      <c r="H598" s="416"/>
      <c r="I598" s="417"/>
      <c r="J598" s="417"/>
      <c r="K598" s="561"/>
      <c r="L598" s="414"/>
      <c r="M598" s="416"/>
      <c r="N598" s="416"/>
      <c r="O598" s="448"/>
      <c r="P598" s="448"/>
      <c r="Q598" s="416"/>
      <c r="R598" s="416"/>
      <c r="S598" s="416"/>
      <c r="T598" s="416"/>
      <c r="U598" s="416"/>
      <c r="V598" s="417"/>
      <c r="W598" s="561"/>
      <c r="X598" s="414"/>
      <c r="Y598" s="416"/>
      <c r="Z598" s="416"/>
      <c r="AA598" s="448"/>
      <c r="AB598" s="448"/>
      <c r="AC598" s="416"/>
      <c r="AD598" s="416"/>
      <c r="AE598" s="416"/>
      <c r="AF598" s="416"/>
      <c r="AG598" s="416"/>
      <c r="AH598" s="417"/>
      <c r="AI598" s="561"/>
      <c r="AJ598" s="420" t="str">
        <f t="shared" si="519"/>
        <v xml:space="preserve"> </v>
      </c>
      <c r="AK598" s="421" t="str">
        <f t="shared" si="520"/>
        <v xml:space="preserve"> </v>
      </c>
      <c r="AL598" s="421" t="str">
        <f t="shared" si="521"/>
        <v xml:space="preserve"> </v>
      </c>
      <c r="AM598" s="421" t="str">
        <f t="shared" si="522"/>
        <v xml:space="preserve"> </v>
      </c>
      <c r="AN598" s="421" t="str">
        <f t="shared" si="523"/>
        <v xml:space="preserve"> </v>
      </c>
      <c r="AO598" s="421" t="str">
        <f t="shared" si="524"/>
        <v xml:space="preserve"> </v>
      </c>
      <c r="AP598" s="421" t="str">
        <f t="shared" si="525"/>
        <v xml:space="preserve"> </v>
      </c>
      <c r="AQ598" s="421" t="str">
        <f t="shared" si="526"/>
        <v xml:space="preserve"> </v>
      </c>
      <c r="AR598" s="421" t="str">
        <f t="shared" si="527"/>
        <v xml:space="preserve"> </v>
      </c>
      <c r="AS598" s="421" t="str">
        <f t="shared" si="528"/>
        <v xml:space="preserve"> </v>
      </c>
      <c r="AT598" s="421" t="str">
        <f t="shared" si="529"/>
        <v xml:space="preserve"> </v>
      </c>
      <c r="AU598" s="422" t="str">
        <f t="shared" si="530"/>
        <v xml:space="preserve"> </v>
      </c>
      <c r="AV598" s="423"/>
      <c r="AW598" s="417"/>
      <c r="AX598" s="561"/>
      <c r="AY598" s="414"/>
      <c r="AZ598" s="417"/>
      <c r="BA598" s="561"/>
      <c r="BB598" s="420" t="str">
        <f t="shared" si="531"/>
        <v xml:space="preserve"> </v>
      </c>
      <c r="BC598" s="421" t="str">
        <f t="shared" si="532"/>
        <v xml:space="preserve"> </v>
      </c>
      <c r="BD598" s="422" t="str">
        <f t="shared" si="533"/>
        <v xml:space="preserve"> </v>
      </c>
      <c r="BE598" s="176"/>
      <c r="BF598" s="417"/>
      <c r="BG598" s="561"/>
      <c r="BH598" s="178"/>
      <c r="BI598" s="417"/>
      <c r="BJ598" s="561"/>
      <c r="BK598" s="178"/>
      <c r="BL598" s="417"/>
      <c r="BM598" s="561"/>
      <c r="BN598" s="426" t="str">
        <f t="shared" si="543"/>
        <v/>
      </c>
      <c r="BO598" s="427" t="str">
        <f t="shared" si="544"/>
        <v/>
      </c>
      <c r="BP598" s="428" t="str">
        <f t="shared" si="545"/>
        <v/>
      </c>
      <c r="BQ598" s="178"/>
      <c r="BR598" s="417"/>
      <c r="BS598" s="561"/>
      <c r="BT598" s="208">
        <v>531</v>
      </c>
      <c r="BU598" s="209">
        <v>508</v>
      </c>
      <c r="BV598" s="209">
        <v>418</v>
      </c>
      <c r="BW598" s="417">
        <v>372</v>
      </c>
      <c r="BX598" s="417">
        <v>378</v>
      </c>
      <c r="BY598" s="561">
        <v>408</v>
      </c>
      <c r="BZ598" s="436">
        <v>335</v>
      </c>
      <c r="CA598" s="436">
        <v>380</v>
      </c>
      <c r="CB598" s="571">
        <v>298</v>
      </c>
      <c r="CC598" s="571">
        <v>297</v>
      </c>
      <c r="CD598" s="571">
        <v>321</v>
      </c>
      <c r="CE598" s="209">
        <v>325</v>
      </c>
      <c r="CF598" s="417">
        <v>332</v>
      </c>
      <c r="CG598" s="561">
        <v>337</v>
      </c>
      <c r="CH598" s="437"/>
      <c r="CI598" s="436"/>
      <c r="CJ598" s="209"/>
      <c r="CK598" s="436"/>
      <c r="CL598" s="209">
        <v>2</v>
      </c>
      <c r="CM598" s="209">
        <v>2</v>
      </c>
      <c r="CN598" s="417"/>
      <c r="CO598" s="561"/>
      <c r="CP598" s="421">
        <f t="shared" si="501"/>
        <v>335</v>
      </c>
      <c r="CQ598" s="421">
        <f t="shared" si="502"/>
        <v>380</v>
      </c>
      <c r="CR598" s="421">
        <f t="shared" si="534"/>
        <v>298</v>
      </c>
      <c r="CS598" s="421">
        <f t="shared" si="535"/>
        <v>297</v>
      </c>
      <c r="CT598" s="421">
        <f t="shared" si="536"/>
        <v>319</v>
      </c>
      <c r="CU598" s="421">
        <f t="shared" si="537"/>
        <v>323</v>
      </c>
      <c r="CV598" s="421">
        <f t="shared" si="538"/>
        <v>332</v>
      </c>
      <c r="CW598" s="429">
        <f t="shared" si="539"/>
        <v>337</v>
      </c>
      <c r="CX598" s="449">
        <v>162</v>
      </c>
      <c r="CY598" s="417">
        <v>172</v>
      </c>
      <c r="CZ598" s="561">
        <v>151</v>
      </c>
      <c r="DA598" s="432">
        <v>25</v>
      </c>
      <c r="DB598" s="417">
        <v>36</v>
      </c>
      <c r="DC598" s="561">
        <v>36</v>
      </c>
      <c r="DD598" s="430">
        <f t="shared" si="540"/>
        <v>136</v>
      </c>
      <c r="DE598" s="431">
        <f t="shared" si="541"/>
        <v>124</v>
      </c>
      <c r="DF598" s="428">
        <f t="shared" si="542"/>
        <v>150</v>
      </c>
      <c r="DG598" s="450">
        <v>64</v>
      </c>
      <c r="DH598" s="417">
        <v>55</v>
      </c>
      <c r="DI598" s="565">
        <v>82</v>
      </c>
      <c r="DJ598" s="432">
        <v>33</v>
      </c>
      <c r="DK598" s="417">
        <v>41</v>
      </c>
      <c r="DL598" s="561">
        <v>29</v>
      </c>
      <c r="DM598" s="432">
        <v>49</v>
      </c>
      <c r="DN598" s="417">
        <v>54</v>
      </c>
      <c r="DO598" s="561">
        <v>65</v>
      </c>
      <c r="DP598" s="430">
        <f t="shared" si="546"/>
        <v>151</v>
      </c>
      <c r="DQ598" s="431">
        <f t="shared" si="547"/>
        <v>169</v>
      </c>
      <c r="DR598" s="428">
        <f t="shared" si="548"/>
        <v>147</v>
      </c>
      <c r="DS598" s="432">
        <v>92</v>
      </c>
      <c r="DT598" s="417">
        <v>99</v>
      </c>
      <c r="DU598" s="561">
        <v>80</v>
      </c>
      <c r="DV598" s="403"/>
      <c r="DW598" s="669" t="b">
        <f t="shared" si="503"/>
        <v>0</v>
      </c>
      <c r="DX598" s="663" t="b">
        <f t="shared" si="504"/>
        <v>0</v>
      </c>
      <c r="DY598" s="666" t="b">
        <f t="shared" si="505"/>
        <v>1</v>
      </c>
      <c r="DZ598" s="663" t="b">
        <f t="shared" si="506"/>
        <v>0</v>
      </c>
      <c r="EA598" s="663" t="b">
        <f t="shared" si="507"/>
        <v>0</v>
      </c>
      <c r="EB598" s="666" t="b">
        <f t="shared" si="508"/>
        <v>1</v>
      </c>
      <c r="EC598" s="663" t="b">
        <f t="shared" si="509"/>
        <v>0</v>
      </c>
      <c r="ED598" s="663" t="b">
        <f t="shared" si="549"/>
        <v>0</v>
      </c>
      <c r="EE598" s="666" t="b">
        <f t="shared" si="510"/>
        <v>1</v>
      </c>
      <c r="EF598" s="665" t="b">
        <f t="shared" si="511"/>
        <v>1</v>
      </c>
      <c r="EG598" s="663" t="b">
        <f t="shared" si="512"/>
        <v>1</v>
      </c>
      <c r="EH598" s="666" t="b">
        <f t="shared" si="513"/>
        <v>1</v>
      </c>
      <c r="EI598" s="663" t="b">
        <f t="shared" si="514"/>
        <v>1</v>
      </c>
      <c r="EJ598" s="663" t="b">
        <f t="shared" si="515"/>
        <v>1</v>
      </c>
      <c r="EK598" s="666" t="b">
        <f t="shared" si="516"/>
        <v>1</v>
      </c>
      <c r="EL598" s="663" t="b">
        <f t="shared" si="517"/>
        <v>1</v>
      </c>
      <c r="EM598" s="663" t="b">
        <f t="shared" si="550"/>
        <v>1</v>
      </c>
      <c r="EN598" s="666" t="b">
        <f t="shared" si="518"/>
        <v>1</v>
      </c>
      <c r="EO598" s="403"/>
    </row>
    <row r="599" spans="1:145">
      <c r="A599" s="528" t="s">
        <v>430</v>
      </c>
      <c r="B599" s="534" t="s">
        <v>334</v>
      </c>
      <c r="C599" s="528">
        <v>227687</v>
      </c>
      <c r="D599" s="528">
        <v>10</v>
      </c>
      <c r="E599" s="414"/>
      <c r="F599" s="416"/>
      <c r="G599" s="416"/>
      <c r="H599" s="416"/>
      <c r="I599" s="417"/>
      <c r="J599" s="417"/>
      <c r="K599" s="561"/>
      <c r="L599" s="414"/>
      <c r="M599" s="416"/>
      <c r="N599" s="416"/>
      <c r="O599" s="448"/>
      <c r="P599" s="448"/>
      <c r="Q599" s="416"/>
      <c r="R599" s="416"/>
      <c r="S599" s="416"/>
      <c r="T599" s="416"/>
      <c r="U599" s="416"/>
      <c r="V599" s="417"/>
      <c r="W599" s="561"/>
      <c r="X599" s="414"/>
      <c r="Y599" s="416"/>
      <c r="Z599" s="416"/>
      <c r="AA599" s="448"/>
      <c r="AB599" s="448"/>
      <c r="AC599" s="416"/>
      <c r="AD599" s="416"/>
      <c r="AE599" s="416"/>
      <c r="AF599" s="416"/>
      <c r="AG599" s="416"/>
      <c r="AH599" s="417"/>
      <c r="AI599" s="561"/>
      <c r="AJ599" s="420" t="str">
        <f t="shared" si="519"/>
        <v xml:space="preserve"> </v>
      </c>
      <c r="AK599" s="421" t="str">
        <f t="shared" si="520"/>
        <v xml:space="preserve"> </v>
      </c>
      <c r="AL599" s="421" t="str">
        <f t="shared" si="521"/>
        <v xml:space="preserve"> </v>
      </c>
      <c r="AM599" s="421" t="str">
        <f t="shared" si="522"/>
        <v xml:space="preserve"> </v>
      </c>
      <c r="AN599" s="421" t="str">
        <f t="shared" si="523"/>
        <v xml:space="preserve"> </v>
      </c>
      <c r="AO599" s="421" t="str">
        <f t="shared" si="524"/>
        <v xml:space="preserve"> </v>
      </c>
      <c r="AP599" s="421" t="str">
        <f t="shared" si="525"/>
        <v xml:space="preserve"> </v>
      </c>
      <c r="AQ599" s="421" t="str">
        <f t="shared" si="526"/>
        <v xml:space="preserve"> </v>
      </c>
      <c r="AR599" s="421" t="str">
        <f t="shared" si="527"/>
        <v xml:space="preserve"> </v>
      </c>
      <c r="AS599" s="421" t="str">
        <f t="shared" si="528"/>
        <v xml:space="preserve"> </v>
      </c>
      <c r="AT599" s="421" t="str">
        <f t="shared" si="529"/>
        <v xml:space="preserve"> </v>
      </c>
      <c r="AU599" s="422" t="str">
        <f t="shared" si="530"/>
        <v xml:space="preserve"> </v>
      </c>
      <c r="AV599" s="423"/>
      <c r="AW599" s="417"/>
      <c r="AX599" s="561"/>
      <c r="AY599" s="414"/>
      <c r="AZ599" s="417"/>
      <c r="BA599" s="561"/>
      <c r="BB599" s="420" t="str">
        <f t="shared" si="531"/>
        <v xml:space="preserve"> </v>
      </c>
      <c r="BC599" s="421" t="str">
        <f t="shared" si="532"/>
        <v xml:space="preserve"> </v>
      </c>
      <c r="BD599" s="422" t="str">
        <f t="shared" si="533"/>
        <v xml:space="preserve"> </v>
      </c>
      <c r="BE599" s="176"/>
      <c r="BF599" s="417"/>
      <c r="BG599" s="561"/>
      <c r="BH599" s="178"/>
      <c r="BI599" s="417"/>
      <c r="BJ599" s="561"/>
      <c r="BK599" s="178"/>
      <c r="BL599" s="417"/>
      <c r="BM599" s="561"/>
      <c r="BN599" s="426" t="str">
        <f t="shared" si="543"/>
        <v/>
      </c>
      <c r="BO599" s="427" t="str">
        <f t="shared" si="544"/>
        <v/>
      </c>
      <c r="BP599" s="428" t="str">
        <f t="shared" si="545"/>
        <v/>
      </c>
      <c r="BQ599" s="178"/>
      <c r="BR599" s="417"/>
      <c r="BS599" s="561"/>
      <c r="BT599" s="208">
        <v>320</v>
      </c>
      <c r="BU599" s="209">
        <v>272</v>
      </c>
      <c r="BV599" s="209">
        <v>319</v>
      </c>
      <c r="BW599" s="417">
        <v>308</v>
      </c>
      <c r="BX599" s="417">
        <v>320</v>
      </c>
      <c r="BY599" s="561">
        <v>317</v>
      </c>
      <c r="BZ599" s="436">
        <v>239</v>
      </c>
      <c r="CA599" s="436">
        <v>277</v>
      </c>
      <c r="CB599" s="571">
        <v>258</v>
      </c>
      <c r="CC599" s="571">
        <v>242</v>
      </c>
      <c r="CD599" s="571">
        <v>303</v>
      </c>
      <c r="CE599" s="209">
        <v>300</v>
      </c>
      <c r="CF599" s="417">
        <v>298</v>
      </c>
      <c r="CG599" s="561">
        <v>299</v>
      </c>
      <c r="CH599" s="437"/>
      <c r="CI599" s="436"/>
      <c r="CJ599" s="209"/>
      <c r="CK599" s="436"/>
      <c r="CL599" s="209">
        <v>2</v>
      </c>
      <c r="CM599" s="209">
        <v>3</v>
      </c>
      <c r="CN599" s="417"/>
      <c r="CO599" s="561"/>
      <c r="CP599" s="421">
        <f t="shared" si="501"/>
        <v>239</v>
      </c>
      <c r="CQ599" s="421">
        <f t="shared" si="502"/>
        <v>277</v>
      </c>
      <c r="CR599" s="421">
        <f t="shared" si="534"/>
        <v>258</v>
      </c>
      <c r="CS599" s="421">
        <f t="shared" si="535"/>
        <v>242</v>
      </c>
      <c r="CT599" s="421">
        <f t="shared" si="536"/>
        <v>301</v>
      </c>
      <c r="CU599" s="421">
        <f t="shared" si="537"/>
        <v>297</v>
      </c>
      <c r="CV599" s="421">
        <f t="shared" si="538"/>
        <v>298</v>
      </c>
      <c r="CW599" s="429">
        <f t="shared" si="539"/>
        <v>299</v>
      </c>
      <c r="CX599" s="449">
        <v>58</v>
      </c>
      <c r="CY599" s="417">
        <v>89</v>
      </c>
      <c r="CZ599" s="561">
        <v>73</v>
      </c>
      <c r="DA599" s="432">
        <v>74</v>
      </c>
      <c r="DB599" s="417">
        <v>68</v>
      </c>
      <c r="DC599" s="561">
        <v>88</v>
      </c>
      <c r="DD599" s="430">
        <f t="shared" si="540"/>
        <v>165</v>
      </c>
      <c r="DE599" s="431">
        <f t="shared" si="541"/>
        <v>141</v>
      </c>
      <c r="DF599" s="428">
        <f t="shared" si="542"/>
        <v>138</v>
      </c>
      <c r="DG599" s="450">
        <v>53</v>
      </c>
      <c r="DH599" s="417">
        <v>62</v>
      </c>
      <c r="DI599" s="565">
        <v>81</v>
      </c>
      <c r="DJ599" s="432">
        <v>4</v>
      </c>
      <c r="DK599" s="417">
        <v>0</v>
      </c>
      <c r="DL599" s="561">
        <v>2</v>
      </c>
      <c r="DM599" s="432">
        <v>72</v>
      </c>
      <c r="DN599" s="417">
        <v>125</v>
      </c>
      <c r="DO599" s="561">
        <v>102</v>
      </c>
      <c r="DP599" s="430">
        <f t="shared" si="546"/>
        <v>113</v>
      </c>
      <c r="DQ599" s="431">
        <f t="shared" si="547"/>
        <v>114</v>
      </c>
      <c r="DR599" s="428">
        <f t="shared" si="548"/>
        <v>112</v>
      </c>
      <c r="DS599" s="432">
        <v>49</v>
      </c>
      <c r="DT599" s="417">
        <v>23</v>
      </c>
      <c r="DU599" s="561">
        <v>67</v>
      </c>
      <c r="DV599" s="403"/>
      <c r="DW599" s="669" t="b">
        <f t="shared" si="503"/>
        <v>0</v>
      </c>
      <c r="DX599" s="663" t="b">
        <f t="shared" si="504"/>
        <v>0</v>
      </c>
      <c r="DY599" s="666" t="b">
        <f t="shared" si="505"/>
        <v>1</v>
      </c>
      <c r="DZ599" s="663" t="b">
        <f t="shared" si="506"/>
        <v>0</v>
      </c>
      <c r="EA599" s="663" t="b">
        <f t="shared" si="507"/>
        <v>0</v>
      </c>
      <c r="EB599" s="666" t="b">
        <f t="shared" si="508"/>
        <v>1</v>
      </c>
      <c r="EC599" s="663" t="b">
        <f t="shared" si="509"/>
        <v>0</v>
      </c>
      <c r="ED599" s="663" t="b">
        <f t="shared" si="549"/>
        <v>0</v>
      </c>
      <c r="EE599" s="666" t="b">
        <f t="shared" si="510"/>
        <v>1</v>
      </c>
      <c r="EF599" s="665" t="b">
        <f t="shared" si="511"/>
        <v>1</v>
      </c>
      <c r="EG599" s="663" t="b">
        <f t="shared" si="512"/>
        <v>1</v>
      </c>
      <c r="EH599" s="666" t="b">
        <f t="shared" si="513"/>
        <v>1</v>
      </c>
      <c r="EI599" s="663" t="b">
        <f t="shared" si="514"/>
        <v>1</v>
      </c>
      <c r="EJ599" s="663" t="b">
        <f t="shared" si="515"/>
        <v>1</v>
      </c>
      <c r="EK599" s="666" t="b">
        <f t="shared" si="516"/>
        <v>1</v>
      </c>
      <c r="EL599" s="663" t="b">
        <f t="shared" si="517"/>
        <v>1</v>
      </c>
      <c r="EM599" s="663" t="b">
        <f t="shared" si="550"/>
        <v>1</v>
      </c>
      <c r="EN599" s="666" t="b">
        <f t="shared" si="518"/>
        <v>1</v>
      </c>
      <c r="EO599" s="403"/>
    </row>
    <row r="600" spans="1:145">
      <c r="A600" s="528" t="s">
        <v>430</v>
      </c>
      <c r="B600" s="534" t="s">
        <v>335</v>
      </c>
      <c r="C600" s="528">
        <v>382911</v>
      </c>
      <c r="D600" s="528">
        <v>10</v>
      </c>
      <c r="E600" s="414"/>
      <c r="F600" s="416"/>
      <c r="G600" s="416"/>
      <c r="H600" s="416"/>
      <c r="I600" s="417"/>
      <c r="J600" s="417"/>
      <c r="K600" s="561"/>
      <c r="L600" s="414"/>
      <c r="M600" s="416"/>
      <c r="N600" s="416"/>
      <c r="O600" s="448"/>
      <c r="P600" s="448"/>
      <c r="Q600" s="416"/>
      <c r="R600" s="416"/>
      <c r="S600" s="416"/>
      <c r="T600" s="416"/>
      <c r="U600" s="416"/>
      <c r="V600" s="417"/>
      <c r="W600" s="561"/>
      <c r="X600" s="414"/>
      <c r="Y600" s="416"/>
      <c r="Z600" s="416"/>
      <c r="AA600" s="448"/>
      <c r="AB600" s="448"/>
      <c r="AC600" s="416"/>
      <c r="AD600" s="416"/>
      <c r="AE600" s="416"/>
      <c r="AF600" s="416"/>
      <c r="AG600" s="416"/>
      <c r="AH600" s="417"/>
      <c r="AI600" s="561"/>
      <c r="AJ600" s="420" t="str">
        <f t="shared" si="519"/>
        <v xml:space="preserve"> </v>
      </c>
      <c r="AK600" s="421" t="str">
        <f t="shared" si="520"/>
        <v xml:space="preserve"> </v>
      </c>
      <c r="AL600" s="421" t="str">
        <f t="shared" si="521"/>
        <v xml:space="preserve"> </v>
      </c>
      <c r="AM600" s="421" t="str">
        <f t="shared" si="522"/>
        <v xml:space="preserve"> </v>
      </c>
      <c r="AN600" s="421" t="str">
        <f t="shared" si="523"/>
        <v xml:space="preserve"> </v>
      </c>
      <c r="AO600" s="421" t="str">
        <f t="shared" si="524"/>
        <v xml:space="preserve"> </v>
      </c>
      <c r="AP600" s="421" t="str">
        <f t="shared" si="525"/>
        <v xml:space="preserve"> </v>
      </c>
      <c r="AQ600" s="421" t="str">
        <f t="shared" si="526"/>
        <v xml:space="preserve"> </v>
      </c>
      <c r="AR600" s="421" t="str">
        <f t="shared" si="527"/>
        <v xml:space="preserve"> </v>
      </c>
      <c r="AS600" s="421" t="str">
        <f t="shared" si="528"/>
        <v xml:space="preserve"> </v>
      </c>
      <c r="AT600" s="421" t="str">
        <f t="shared" si="529"/>
        <v xml:space="preserve"> </v>
      </c>
      <c r="AU600" s="422" t="str">
        <f t="shared" si="530"/>
        <v xml:space="preserve"> </v>
      </c>
      <c r="AV600" s="423"/>
      <c r="AW600" s="417"/>
      <c r="AX600" s="561"/>
      <c r="AY600" s="414"/>
      <c r="AZ600" s="417"/>
      <c r="BA600" s="561"/>
      <c r="BB600" s="420" t="str">
        <f t="shared" si="531"/>
        <v xml:space="preserve"> </v>
      </c>
      <c r="BC600" s="421" t="str">
        <f t="shared" si="532"/>
        <v xml:space="preserve"> </v>
      </c>
      <c r="BD600" s="422" t="str">
        <f t="shared" si="533"/>
        <v xml:space="preserve"> </v>
      </c>
      <c r="BE600" s="176"/>
      <c r="BF600" s="417"/>
      <c r="BG600" s="561"/>
      <c r="BH600" s="178"/>
      <c r="BI600" s="417"/>
      <c r="BJ600" s="561"/>
      <c r="BK600" s="178"/>
      <c r="BL600" s="417"/>
      <c r="BM600" s="561"/>
      <c r="BN600" s="426" t="str">
        <f t="shared" si="543"/>
        <v/>
      </c>
      <c r="BO600" s="427" t="str">
        <f t="shared" si="544"/>
        <v/>
      </c>
      <c r="BP600" s="428" t="str">
        <f t="shared" si="545"/>
        <v/>
      </c>
      <c r="BQ600" s="178"/>
      <c r="BR600" s="417"/>
      <c r="BS600" s="561"/>
      <c r="BT600" s="208">
        <v>46</v>
      </c>
      <c r="BU600" s="209">
        <v>63</v>
      </c>
      <c r="BV600" s="209">
        <v>42</v>
      </c>
      <c r="BW600" s="417">
        <v>37</v>
      </c>
      <c r="BX600" s="417">
        <v>54</v>
      </c>
      <c r="BY600" s="561">
        <v>32</v>
      </c>
      <c r="BZ600" s="436">
        <v>35</v>
      </c>
      <c r="CA600" s="436">
        <v>38</v>
      </c>
      <c r="CB600" s="571">
        <v>26</v>
      </c>
      <c r="CC600" s="571">
        <v>27</v>
      </c>
      <c r="CD600" s="571">
        <v>32</v>
      </c>
      <c r="CE600" s="209">
        <v>19</v>
      </c>
      <c r="CF600" s="417">
        <v>34</v>
      </c>
      <c r="CG600" s="561">
        <v>21</v>
      </c>
      <c r="CH600" s="437"/>
      <c r="CI600" s="436"/>
      <c r="CJ600" s="209"/>
      <c r="CK600" s="436"/>
      <c r="CL600" s="209">
        <v>0</v>
      </c>
      <c r="CM600" s="209">
        <v>0</v>
      </c>
      <c r="CN600" s="417"/>
      <c r="CO600" s="561"/>
      <c r="CP600" s="421">
        <f t="shared" ref="CP600:CP603" si="551">IF(BZ600&gt;0,BZ600-CH600,"")</f>
        <v>35</v>
      </c>
      <c r="CQ600" s="421">
        <f t="shared" ref="CQ600:CQ603" si="552">IF(CA600&gt;0,CA600-CI600,"")</f>
        <v>38</v>
      </c>
      <c r="CR600" s="421">
        <f t="shared" si="534"/>
        <v>26</v>
      </c>
      <c r="CS600" s="421">
        <f t="shared" si="535"/>
        <v>27</v>
      </c>
      <c r="CT600" s="421">
        <f t="shared" si="536"/>
        <v>32</v>
      </c>
      <c r="CU600" s="421">
        <f t="shared" si="537"/>
        <v>19</v>
      </c>
      <c r="CV600" s="421">
        <f t="shared" si="538"/>
        <v>34</v>
      </c>
      <c r="CW600" s="429">
        <f t="shared" si="539"/>
        <v>21</v>
      </c>
      <c r="CX600" s="449">
        <v>10</v>
      </c>
      <c r="CY600" s="417">
        <v>17</v>
      </c>
      <c r="CZ600" s="561">
        <v>12</v>
      </c>
      <c r="DA600" s="432">
        <v>1</v>
      </c>
      <c r="DB600" s="417">
        <v>1</v>
      </c>
      <c r="DC600" s="561">
        <v>1</v>
      </c>
      <c r="DD600" s="430">
        <f t="shared" si="540"/>
        <v>8</v>
      </c>
      <c r="DE600" s="431">
        <f t="shared" si="541"/>
        <v>16</v>
      </c>
      <c r="DF600" s="428">
        <f t="shared" si="542"/>
        <v>8</v>
      </c>
      <c r="DG600" s="450">
        <v>6</v>
      </c>
      <c r="DH600" s="417">
        <v>6</v>
      </c>
      <c r="DI600" s="561">
        <v>2</v>
      </c>
      <c r="DJ600" s="432">
        <v>4</v>
      </c>
      <c r="DK600" s="417">
        <v>3</v>
      </c>
      <c r="DL600" s="561">
        <v>4</v>
      </c>
      <c r="DM600" s="432">
        <v>4</v>
      </c>
      <c r="DN600" s="417">
        <v>5</v>
      </c>
      <c r="DO600" s="561">
        <v>11</v>
      </c>
      <c r="DP600" s="430">
        <f t="shared" si="546"/>
        <v>13</v>
      </c>
      <c r="DQ600" s="431">
        <f t="shared" si="547"/>
        <v>18</v>
      </c>
      <c r="DR600" s="428">
        <f t="shared" si="548"/>
        <v>2</v>
      </c>
      <c r="DS600" s="432">
        <v>9</v>
      </c>
      <c r="DT600" s="417">
        <v>9</v>
      </c>
      <c r="DU600" s="561">
        <v>12</v>
      </c>
      <c r="DV600" s="403"/>
      <c r="DW600" s="669" t="b">
        <f t="shared" si="503"/>
        <v>0</v>
      </c>
      <c r="DX600" s="663" t="b">
        <f t="shared" si="504"/>
        <v>0</v>
      </c>
      <c r="DY600" s="666" t="b">
        <f t="shared" si="505"/>
        <v>1</v>
      </c>
      <c r="DZ600" s="663" t="b">
        <f t="shared" si="506"/>
        <v>0</v>
      </c>
      <c r="EA600" s="663" t="b">
        <f t="shared" si="507"/>
        <v>0</v>
      </c>
      <c r="EB600" s="666" t="b">
        <f t="shared" si="508"/>
        <v>1</v>
      </c>
      <c r="EC600" s="663" t="b">
        <f t="shared" si="509"/>
        <v>0</v>
      </c>
      <c r="ED600" s="663" t="b">
        <f t="shared" si="549"/>
        <v>0</v>
      </c>
      <c r="EE600" s="666" t="b">
        <f t="shared" si="510"/>
        <v>1</v>
      </c>
      <c r="EF600" s="665" t="b">
        <f t="shared" si="511"/>
        <v>1</v>
      </c>
      <c r="EG600" s="663" t="b">
        <f t="shared" si="512"/>
        <v>1</v>
      </c>
      <c r="EH600" s="666" t="b">
        <f t="shared" si="513"/>
        <v>1</v>
      </c>
      <c r="EI600" s="663" t="b">
        <f t="shared" si="514"/>
        <v>1</v>
      </c>
      <c r="EJ600" s="663" t="b">
        <f t="shared" si="515"/>
        <v>1</v>
      </c>
      <c r="EK600" s="666" t="b">
        <f t="shared" si="516"/>
        <v>1</v>
      </c>
      <c r="EL600" s="663" t="b">
        <f t="shared" si="517"/>
        <v>1</v>
      </c>
      <c r="EM600" s="663" t="b">
        <f t="shared" si="550"/>
        <v>1</v>
      </c>
      <c r="EN600" s="666" t="b">
        <f t="shared" si="518"/>
        <v>1</v>
      </c>
      <c r="EO600" s="403"/>
    </row>
    <row r="601" spans="1:145">
      <c r="A601" s="528" t="s">
        <v>430</v>
      </c>
      <c r="B601" s="534" t="s">
        <v>336</v>
      </c>
      <c r="C601" s="530">
        <v>408394</v>
      </c>
      <c r="D601" s="528">
        <v>10</v>
      </c>
      <c r="E601" s="414"/>
      <c r="F601" s="416"/>
      <c r="G601" s="416"/>
      <c r="H601" s="416"/>
      <c r="I601" s="417"/>
      <c r="J601" s="417"/>
      <c r="K601" s="561"/>
      <c r="L601" s="414"/>
      <c r="M601" s="416"/>
      <c r="N601" s="416"/>
      <c r="O601" s="448"/>
      <c r="P601" s="448"/>
      <c r="Q601" s="416"/>
      <c r="R601" s="416"/>
      <c r="S601" s="416"/>
      <c r="T601" s="416"/>
      <c r="U601" s="416"/>
      <c r="V601" s="417"/>
      <c r="W601" s="561"/>
      <c r="X601" s="414"/>
      <c r="Y601" s="416"/>
      <c r="Z601" s="416"/>
      <c r="AA601" s="448"/>
      <c r="AB601" s="448"/>
      <c r="AC601" s="416"/>
      <c r="AD601" s="416"/>
      <c r="AE601" s="416"/>
      <c r="AF601" s="416"/>
      <c r="AG601" s="416"/>
      <c r="AH601" s="417"/>
      <c r="AI601" s="561"/>
      <c r="AJ601" s="420" t="str">
        <f t="shared" si="519"/>
        <v xml:space="preserve"> </v>
      </c>
      <c r="AK601" s="421" t="str">
        <f t="shared" si="520"/>
        <v xml:space="preserve"> </v>
      </c>
      <c r="AL601" s="421" t="str">
        <f t="shared" si="521"/>
        <v xml:space="preserve"> </v>
      </c>
      <c r="AM601" s="421" t="str">
        <f t="shared" si="522"/>
        <v xml:space="preserve"> </v>
      </c>
      <c r="AN601" s="421" t="str">
        <f t="shared" si="523"/>
        <v xml:space="preserve"> </v>
      </c>
      <c r="AO601" s="421" t="str">
        <f t="shared" si="524"/>
        <v xml:space="preserve"> </v>
      </c>
      <c r="AP601" s="421" t="str">
        <f t="shared" si="525"/>
        <v xml:space="preserve"> </v>
      </c>
      <c r="AQ601" s="421" t="str">
        <f t="shared" si="526"/>
        <v xml:space="preserve"> </v>
      </c>
      <c r="AR601" s="421" t="str">
        <f t="shared" si="527"/>
        <v xml:space="preserve"> </v>
      </c>
      <c r="AS601" s="421" t="str">
        <f t="shared" si="528"/>
        <v xml:space="preserve"> </v>
      </c>
      <c r="AT601" s="421" t="str">
        <f t="shared" si="529"/>
        <v xml:space="preserve"> </v>
      </c>
      <c r="AU601" s="422" t="str">
        <f t="shared" si="530"/>
        <v xml:space="preserve"> </v>
      </c>
      <c r="AV601" s="423"/>
      <c r="AW601" s="417"/>
      <c r="AX601" s="561"/>
      <c r="AY601" s="414"/>
      <c r="AZ601" s="417"/>
      <c r="BA601" s="561"/>
      <c r="BB601" s="420" t="str">
        <f t="shared" si="531"/>
        <v xml:space="preserve"> </v>
      </c>
      <c r="BC601" s="421" t="str">
        <f t="shared" si="532"/>
        <v xml:space="preserve"> </v>
      </c>
      <c r="BD601" s="422" t="str">
        <f t="shared" si="533"/>
        <v xml:space="preserve"> </v>
      </c>
      <c r="BE601" s="176"/>
      <c r="BF601" s="417"/>
      <c r="BG601" s="561"/>
      <c r="BH601" s="178"/>
      <c r="BI601" s="417"/>
      <c r="BJ601" s="561"/>
      <c r="BK601" s="178"/>
      <c r="BL601" s="417"/>
      <c r="BM601" s="561"/>
      <c r="BN601" s="426" t="str">
        <f t="shared" si="543"/>
        <v/>
      </c>
      <c r="BO601" s="427" t="str">
        <f t="shared" si="544"/>
        <v/>
      </c>
      <c r="BP601" s="428" t="str">
        <f t="shared" si="545"/>
        <v/>
      </c>
      <c r="BQ601" s="178"/>
      <c r="BR601" s="417"/>
      <c r="BS601" s="561"/>
      <c r="BT601" s="208">
        <v>217</v>
      </c>
      <c r="BU601" s="209">
        <v>288</v>
      </c>
      <c r="BV601" s="209">
        <v>178</v>
      </c>
      <c r="BW601" s="417">
        <v>143</v>
      </c>
      <c r="BX601" s="417">
        <v>159</v>
      </c>
      <c r="BY601" s="561">
        <v>148</v>
      </c>
      <c r="BZ601" s="436">
        <v>134</v>
      </c>
      <c r="CA601" s="436">
        <v>152</v>
      </c>
      <c r="CB601" s="571">
        <v>120</v>
      </c>
      <c r="CC601" s="571">
        <v>154</v>
      </c>
      <c r="CD601" s="571">
        <v>100</v>
      </c>
      <c r="CE601" s="209">
        <v>90</v>
      </c>
      <c r="CF601" s="417">
        <v>106</v>
      </c>
      <c r="CG601" s="561">
        <v>107</v>
      </c>
      <c r="CH601" s="437"/>
      <c r="CI601" s="436"/>
      <c r="CJ601" s="209"/>
      <c r="CK601" s="436"/>
      <c r="CL601" s="209">
        <v>0</v>
      </c>
      <c r="CM601" s="209">
        <v>0</v>
      </c>
      <c r="CN601" s="417"/>
      <c r="CO601" s="561"/>
      <c r="CP601" s="421">
        <f t="shared" si="551"/>
        <v>134</v>
      </c>
      <c r="CQ601" s="421">
        <f t="shared" si="552"/>
        <v>152</v>
      </c>
      <c r="CR601" s="421">
        <f t="shared" si="534"/>
        <v>120</v>
      </c>
      <c r="CS601" s="421">
        <f t="shared" si="535"/>
        <v>154</v>
      </c>
      <c r="CT601" s="421">
        <f t="shared" si="536"/>
        <v>100</v>
      </c>
      <c r="CU601" s="421">
        <f t="shared" si="537"/>
        <v>90</v>
      </c>
      <c r="CV601" s="421">
        <f t="shared" si="538"/>
        <v>106</v>
      </c>
      <c r="CW601" s="429">
        <f t="shared" si="539"/>
        <v>107</v>
      </c>
      <c r="CX601" s="449">
        <v>42</v>
      </c>
      <c r="CY601" s="417">
        <v>60</v>
      </c>
      <c r="CZ601" s="561">
        <v>68</v>
      </c>
      <c r="DA601" s="432">
        <v>4</v>
      </c>
      <c r="DB601" s="417">
        <v>7</v>
      </c>
      <c r="DC601" s="561">
        <v>9</v>
      </c>
      <c r="DD601" s="430">
        <f t="shared" si="540"/>
        <v>44</v>
      </c>
      <c r="DE601" s="431">
        <f t="shared" si="541"/>
        <v>39</v>
      </c>
      <c r="DF601" s="428">
        <f t="shared" si="542"/>
        <v>30</v>
      </c>
      <c r="DG601" s="450">
        <v>26</v>
      </c>
      <c r="DH601" s="417">
        <v>31</v>
      </c>
      <c r="DI601" s="561">
        <v>21</v>
      </c>
      <c r="DJ601" s="432">
        <v>7</v>
      </c>
      <c r="DK601" s="417">
        <v>4</v>
      </c>
      <c r="DL601" s="561">
        <v>5</v>
      </c>
      <c r="DM601" s="432">
        <v>21</v>
      </c>
      <c r="DN601" s="417">
        <v>22</v>
      </c>
      <c r="DO601" s="561">
        <v>9</v>
      </c>
      <c r="DP601" s="430">
        <f t="shared" si="546"/>
        <v>100</v>
      </c>
      <c r="DQ601" s="431">
        <f t="shared" si="547"/>
        <v>43</v>
      </c>
      <c r="DR601" s="428">
        <f t="shared" si="548"/>
        <v>55</v>
      </c>
      <c r="DS601" s="432">
        <v>41</v>
      </c>
      <c r="DT601" s="417">
        <v>43</v>
      </c>
      <c r="DU601" s="561">
        <v>31</v>
      </c>
      <c r="DV601" s="403"/>
      <c r="DW601" s="669" t="b">
        <f t="shared" si="503"/>
        <v>0</v>
      </c>
      <c r="DX601" s="663" t="b">
        <f t="shared" si="504"/>
        <v>0</v>
      </c>
      <c r="DY601" s="666" t="b">
        <f t="shared" si="505"/>
        <v>1</v>
      </c>
      <c r="DZ601" s="663" t="b">
        <f t="shared" si="506"/>
        <v>0</v>
      </c>
      <c r="EA601" s="663" t="b">
        <f t="shared" si="507"/>
        <v>0</v>
      </c>
      <c r="EB601" s="666" t="b">
        <f t="shared" si="508"/>
        <v>1</v>
      </c>
      <c r="EC601" s="663" t="b">
        <f t="shared" si="509"/>
        <v>0</v>
      </c>
      <c r="ED601" s="663" t="b">
        <f t="shared" si="549"/>
        <v>0</v>
      </c>
      <c r="EE601" s="666" t="b">
        <f t="shared" si="510"/>
        <v>1</v>
      </c>
      <c r="EF601" s="665" t="b">
        <f t="shared" si="511"/>
        <v>1</v>
      </c>
      <c r="EG601" s="663" t="b">
        <f t="shared" si="512"/>
        <v>1</v>
      </c>
      <c r="EH601" s="666" t="b">
        <f t="shared" si="513"/>
        <v>1</v>
      </c>
      <c r="EI601" s="663" t="b">
        <f t="shared" si="514"/>
        <v>1</v>
      </c>
      <c r="EJ601" s="663" t="b">
        <f t="shared" si="515"/>
        <v>1</v>
      </c>
      <c r="EK601" s="666" t="b">
        <f t="shared" si="516"/>
        <v>1</v>
      </c>
      <c r="EL601" s="663" t="b">
        <f t="shared" si="517"/>
        <v>1</v>
      </c>
      <c r="EM601" s="663" t="b">
        <f t="shared" si="550"/>
        <v>1</v>
      </c>
      <c r="EN601" s="666" t="b">
        <f t="shared" si="518"/>
        <v>1</v>
      </c>
      <c r="EO601" s="403"/>
    </row>
    <row r="602" spans="1:145">
      <c r="A602" s="528" t="s">
        <v>430</v>
      </c>
      <c r="B602" s="529" t="s">
        <v>337</v>
      </c>
      <c r="C602" s="528">
        <v>229328</v>
      </c>
      <c r="D602" s="528">
        <v>10</v>
      </c>
      <c r="E602" s="414"/>
      <c r="F602" s="416"/>
      <c r="G602" s="416"/>
      <c r="H602" s="416"/>
      <c r="I602" s="417"/>
      <c r="J602" s="417"/>
      <c r="K602" s="561"/>
      <c r="L602" s="414"/>
      <c r="M602" s="416"/>
      <c r="N602" s="416"/>
      <c r="O602" s="448"/>
      <c r="P602" s="448"/>
      <c r="Q602" s="416"/>
      <c r="R602" s="416"/>
      <c r="S602" s="416"/>
      <c r="T602" s="416"/>
      <c r="U602" s="416"/>
      <c r="V602" s="417"/>
      <c r="W602" s="561"/>
      <c r="X602" s="414"/>
      <c r="Y602" s="416"/>
      <c r="Z602" s="416"/>
      <c r="AA602" s="448"/>
      <c r="AB602" s="448"/>
      <c r="AC602" s="416"/>
      <c r="AD602" s="416"/>
      <c r="AE602" s="416"/>
      <c r="AF602" s="416"/>
      <c r="AG602" s="416"/>
      <c r="AH602" s="417"/>
      <c r="AI602" s="561"/>
      <c r="AJ602" s="420" t="str">
        <f t="shared" si="519"/>
        <v xml:space="preserve"> </v>
      </c>
      <c r="AK602" s="421" t="str">
        <f t="shared" si="520"/>
        <v xml:space="preserve"> </v>
      </c>
      <c r="AL602" s="421" t="str">
        <f t="shared" si="521"/>
        <v xml:space="preserve"> </v>
      </c>
      <c r="AM602" s="421" t="str">
        <f t="shared" si="522"/>
        <v xml:space="preserve"> </v>
      </c>
      <c r="AN602" s="421" t="str">
        <f t="shared" si="523"/>
        <v xml:space="preserve"> </v>
      </c>
      <c r="AO602" s="421" t="str">
        <f t="shared" si="524"/>
        <v xml:space="preserve"> </v>
      </c>
      <c r="AP602" s="421" t="str">
        <f t="shared" si="525"/>
        <v xml:space="preserve"> </v>
      </c>
      <c r="AQ602" s="421" t="str">
        <f t="shared" si="526"/>
        <v xml:space="preserve"> </v>
      </c>
      <c r="AR602" s="421" t="str">
        <f t="shared" si="527"/>
        <v xml:space="preserve"> </v>
      </c>
      <c r="AS602" s="421" t="str">
        <f t="shared" si="528"/>
        <v xml:space="preserve"> </v>
      </c>
      <c r="AT602" s="421" t="str">
        <f t="shared" si="529"/>
        <v xml:space="preserve"> </v>
      </c>
      <c r="AU602" s="422" t="str">
        <f t="shared" si="530"/>
        <v xml:space="preserve"> </v>
      </c>
      <c r="AV602" s="423"/>
      <c r="AW602" s="417"/>
      <c r="AX602" s="561"/>
      <c r="AY602" s="414"/>
      <c r="AZ602" s="417"/>
      <c r="BA602" s="561"/>
      <c r="BB602" s="420" t="str">
        <f t="shared" si="531"/>
        <v xml:space="preserve"> </v>
      </c>
      <c r="BC602" s="421" t="str">
        <f t="shared" si="532"/>
        <v xml:space="preserve"> </v>
      </c>
      <c r="BD602" s="422" t="str">
        <f t="shared" si="533"/>
        <v xml:space="preserve"> </v>
      </c>
      <c r="BE602" s="176"/>
      <c r="BF602" s="417"/>
      <c r="BG602" s="561"/>
      <c r="BH602" s="178"/>
      <c r="BI602" s="417"/>
      <c r="BJ602" s="561"/>
      <c r="BK602" s="178"/>
      <c r="BL602" s="417"/>
      <c r="BM602" s="561"/>
      <c r="BN602" s="426" t="str">
        <f t="shared" si="543"/>
        <v/>
      </c>
      <c r="BO602" s="427" t="str">
        <f t="shared" si="544"/>
        <v/>
      </c>
      <c r="BP602" s="428" t="str">
        <f t="shared" si="545"/>
        <v/>
      </c>
      <c r="BQ602" s="178"/>
      <c r="BR602" s="417"/>
      <c r="BS602" s="561"/>
      <c r="BT602" s="208">
        <v>633</v>
      </c>
      <c r="BU602" s="209">
        <v>749</v>
      </c>
      <c r="BV602" s="209">
        <v>663</v>
      </c>
      <c r="BW602" s="417">
        <v>426</v>
      </c>
      <c r="BX602" s="417">
        <v>358</v>
      </c>
      <c r="BY602" s="561">
        <v>339</v>
      </c>
      <c r="BZ602" s="634">
        <v>441</v>
      </c>
      <c r="CA602" s="634">
        <v>455</v>
      </c>
      <c r="CB602" s="571">
        <v>376</v>
      </c>
      <c r="CC602" s="571">
        <v>472</v>
      </c>
      <c r="CD602" s="571">
        <v>276</v>
      </c>
      <c r="CE602" s="209">
        <v>268</v>
      </c>
      <c r="CF602" s="417">
        <v>107</v>
      </c>
      <c r="CG602" s="561">
        <v>115</v>
      </c>
      <c r="CH602" s="570"/>
      <c r="CI602" s="571"/>
      <c r="CJ602" s="209"/>
      <c r="CK602" s="571"/>
      <c r="CL602" s="209">
        <v>3</v>
      </c>
      <c r="CM602" s="209">
        <v>2</v>
      </c>
      <c r="CN602" s="417"/>
      <c r="CO602" s="561"/>
      <c r="CP602" s="421">
        <f t="shared" si="551"/>
        <v>441</v>
      </c>
      <c r="CQ602" s="421">
        <f t="shared" si="552"/>
        <v>455</v>
      </c>
      <c r="CR602" s="421">
        <f t="shared" si="534"/>
        <v>376</v>
      </c>
      <c r="CS602" s="421">
        <f t="shared" si="535"/>
        <v>472</v>
      </c>
      <c r="CT602" s="421">
        <f t="shared" si="536"/>
        <v>273</v>
      </c>
      <c r="CU602" s="421">
        <f t="shared" si="537"/>
        <v>266</v>
      </c>
      <c r="CV602" s="421">
        <f t="shared" si="538"/>
        <v>107</v>
      </c>
      <c r="CW602" s="429">
        <f t="shared" si="539"/>
        <v>115</v>
      </c>
      <c r="CX602" s="449">
        <v>92</v>
      </c>
      <c r="CY602" s="417">
        <v>40</v>
      </c>
      <c r="CZ602" s="561">
        <v>37</v>
      </c>
      <c r="DA602" s="432">
        <v>9</v>
      </c>
      <c r="DB602" s="417">
        <v>5</v>
      </c>
      <c r="DC602" s="561">
        <v>10</v>
      </c>
      <c r="DD602" s="430">
        <f t="shared" si="540"/>
        <v>165</v>
      </c>
      <c r="DE602" s="431">
        <f t="shared" si="541"/>
        <v>62</v>
      </c>
      <c r="DF602" s="428">
        <f t="shared" si="542"/>
        <v>68</v>
      </c>
      <c r="DG602" s="450">
        <v>125</v>
      </c>
      <c r="DH602" s="417">
        <v>64</v>
      </c>
      <c r="DI602" s="561">
        <v>85</v>
      </c>
      <c r="DJ602" s="432">
        <v>13</v>
      </c>
      <c r="DK602" s="417">
        <v>9</v>
      </c>
      <c r="DL602" s="561">
        <v>13</v>
      </c>
      <c r="DM602" s="432">
        <v>39</v>
      </c>
      <c r="DN602" s="417">
        <v>33</v>
      </c>
      <c r="DO602" s="561">
        <v>26</v>
      </c>
      <c r="DP602" s="430">
        <f t="shared" si="546"/>
        <v>295</v>
      </c>
      <c r="DQ602" s="431">
        <f t="shared" si="547"/>
        <v>167</v>
      </c>
      <c r="DR602" s="428">
        <f t="shared" si="548"/>
        <v>142</v>
      </c>
      <c r="DS602" s="432">
        <v>164</v>
      </c>
      <c r="DT602" s="417">
        <v>168</v>
      </c>
      <c r="DU602" s="561">
        <v>149</v>
      </c>
      <c r="DV602" s="403"/>
      <c r="DW602" s="669" t="b">
        <f t="shared" si="503"/>
        <v>0</v>
      </c>
      <c r="DX602" s="663" t="b">
        <f t="shared" si="504"/>
        <v>0</v>
      </c>
      <c r="DY602" s="666" t="b">
        <f t="shared" si="505"/>
        <v>1</v>
      </c>
      <c r="DZ602" s="663" t="b">
        <f t="shared" si="506"/>
        <v>0</v>
      </c>
      <c r="EA602" s="663" t="b">
        <f t="shared" si="507"/>
        <v>0</v>
      </c>
      <c r="EB602" s="666" t="b">
        <f t="shared" si="508"/>
        <v>1</v>
      </c>
      <c r="EC602" s="663" t="b">
        <f t="shared" si="509"/>
        <v>0</v>
      </c>
      <c r="ED602" s="663" t="b">
        <f t="shared" si="549"/>
        <v>0</v>
      </c>
      <c r="EE602" s="666" t="b">
        <f t="shared" si="510"/>
        <v>1</v>
      </c>
      <c r="EF602" s="665" t="b">
        <f t="shared" si="511"/>
        <v>1</v>
      </c>
      <c r="EG602" s="663" t="b">
        <f t="shared" si="512"/>
        <v>1</v>
      </c>
      <c r="EH602" s="666" t="b">
        <f t="shared" si="513"/>
        <v>1</v>
      </c>
      <c r="EI602" s="663" t="b">
        <f t="shared" si="514"/>
        <v>1</v>
      </c>
      <c r="EJ602" s="663" t="b">
        <f t="shared" si="515"/>
        <v>1</v>
      </c>
      <c r="EK602" s="666" t="b">
        <f t="shared" si="516"/>
        <v>1</v>
      </c>
      <c r="EL602" s="663" t="b">
        <f t="shared" si="517"/>
        <v>1</v>
      </c>
      <c r="EM602" s="663" t="b">
        <f t="shared" si="550"/>
        <v>1</v>
      </c>
      <c r="EN602" s="666" t="b">
        <f t="shared" si="518"/>
        <v>1</v>
      </c>
      <c r="EO602" s="403"/>
    </row>
    <row r="603" spans="1:145">
      <c r="A603" s="528" t="s">
        <v>430</v>
      </c>
      <c r="B603" s="534" t="s">
        <v>338</v>
      </c>
      <c r="C603" s="528">
        <v>229832</v>
      </c>
      <c r="D603" s="528">
        <v>10</v>
      </c>
      <c r="E603" s="414"/>
      <c r="F603" s="416"/>
      <c r="G603" s="416"/>
      <c r="H603" s="416"/>
      <c r="I603" s="417"/>
      <c r="J603" s="417"/>
      <c r="K603" s="561"/>
      <c r="L603" s="414"/>
      <c r="M603" s="416"/>
      <c r="N603" s="416"/>
      <c r="O603" s="448"/>
      <c r="P603" s="448"/>
      <c r="Q603" s="416"/>
      <c r="R603" s="416"/>
      <c r="S603" s="416"/>
      <c r="T603" s="416"/>
      <c r="U603" s="416"/>
      <c r="V603" s="417"/>
      <c r="W603" s="561"/>
      <c r="X603" s="414"/>
      <c r="Y603" s="416"/>
      <c r="Z603" s="416"/>
      <c r="AA603" s="448"/>
      <c r="AB603" s="448"/>
      <c r="AC603" s="416"/>
      <c r="AD603" s="416"/>
      <c r="AE603" s="416"/>
      <c r="AF603" s="416"/>
      <c r="AG603" s="416"/>
      <c r="AH603" s="417"/>
      <c r="AI603" s="561"/>
      <c r="AJ603" s="420" t="str">
        <f t="shared" si="519"/>
        <v xml:space="preserve"> </v>
      </c>
      <c r="AK603" s="421" t="str">
        <f t="shared" si="520"/>
        <v xml:space="preserve"> </v>
      </c>
      <c r="AL603" s="421" t="str">
        <f t="shared" si="521"/>
        <v xml:space="preserve"> </v>
      </c>
      <c r="AM603" s="421" t="str">
        <f t="shared" si="522"/>
        <v xml:space="preserve"> </v>
      </c>
      <c r="AN603" s="421" t="str">
        <f t="shared" si="523"/>
        <v xml:space="preserve"> </v>
      </c>
      <c r="AO603" s="421" t="str">
        <f t="shared" si="524"/>
        <v xml:space="preserve"> </v>
      </c>
      <c r="AP603" s="421" t="str">
        <f t="shared" si="525"/>
        <v xml:space="preserve"> </v>
      </c>
      <c r="AQ603" s="421" t="str">
        <f t="shared" si="526"/>
        <v xml:space="preserve"> </v>
      </c>
      <c r="AR603" s="421" t="str">
        <f t="shared" si="527"/>
        <v xml:space="preserve"> </v>
      </c>
      <c r="AS603" s="421" t="str">
        <f t="shared" si="528"/>
        <v xml:space="preserve"> </v>
      </c>
      <c r="AT603" s="421" t="str">
        <f t="shared" si="529"/>
        <v xml:space="preserve"> </v>
      </c>
      <c r="AU603" s="422" t="str">
        <f t="shared" si="530"/>
        <v xml:space="preserve"> </v>
      </c>
      <c r="AV603" s="423"/>
      <c r="AW603" s="417"/>
      <c r="AX603" s="561"/>
      <c r="AY603" s="414"/>
      <c r="AZ603" s="417"/>
      <c r="BA603" s="561"/>
      <c r="BB603" s="420" t="str">
        <f t="shared" si="531"/>
        <v xml:space="preserve"> </v>
      </c>
      <c r="BC603" s="421" t="str">
        <f t="shared" si="532"/>
        <v xml:space="preserve"> </v>
      </c>
      <c r="BD603" s="422" t="str">
        <f t="shared" si="533"/>
        <v xml:space="preserve"> </v>
      </c>
      <c r="BE603" s="176"/>
      <c r="BF603" s="417"/>
      <c r="BG603" s="561"/>
      <c r="BH603" s="178"/>
      <c r="BI603" s="417"/>
      <c r="BJ603" s="561"/>
      <c r="BK603" s="178"/>
      <c r="BL603" s="417"/>
      <c r="BM603" s="561"/>
      <c r="BN603" s="426" t="str">
        <f t="shared" si="543"/>
        <v/>
      </c>
      <c r="BO603" s="427" t="str">
        <f t="shared" si="544"/>
        <v/>
      </c>
      <c r="BP603" s="428" t="str">
        <f t="shared" si="545"/>
        <v/>
      </c>
      <c r="BQ603" s="178"/>
      <c r="BR603" s="417"/>
      <c r="BS603" s="561"/>
      <c r="BT603" s="208">
        <v>681</v>
      </c>
      <c r="BU603" s="209">
        <v>701</v>
      </c>
      <c r="BV603" s="209">
        <v>854</v>
      </c>
      <c r="BW603" s="417">
        <v>1091</v>
      </c>
      <c r="BX603" s="417">
        <v>1153</v>
      </c>
      <c r="BY603" s="565">
        <v>582</v>
      </c>
      <c r="BZ603" s="634">
        <v>127</v>
      </c>
      <c r="CA603" s="634">
        <v>175</v>
      </c>
      <c r="CB603" s="571">
        <v>138</v>
      </c>
      <c r="CC603" s="571">
        <v>161</v>
      </c>
      <c r="CD603" s="571">
        <v>172</v>
      </c>
      <c r="CE603" s="209">
        <v>268</v>
      </c>
      <c r="CF603" s="417">
        <v>250</v>
      </c>
      <c r="CG603" s="561">
        <v>248</v>
      </c>
      <c r="CH603" s="570"/>
      <c r="CI603" s="571"/>
      <c r="CJ603" s="209"/>
      <c r="CK603" s="571"/>
      <c r="CL603" s="209">
        <v>1</v>
      </c>
      <c r="CM603" s="209">
        <v>2</v>
      </c>
      <c r="CN603" s="417"/>
      <c r="CO603" s="561"/>
      <c r="CP603" s="421">
        <f t="shared" si="551"/>
        <v>127</v>
      </c>
      <c r="CQ603" s="421">
        <f t="shared" si="552"/>
        <v>175</v>
      </c>
      <c r="CR603" s="421">
        <f t="shared" si="534"/>
        <v>138</v>
      </c>
      <c r="CS603" s="421">
        <f t="shared" si="535"/>
        <v>161</v>
      </c>
      <c r="CT603" s="421">
        <f t="shared" si="536"/>
        <v>171</v>
      </c>
      <c r="CU603" s="421">
        <f t="shared" si="537"/>
        <v>266</v>
      </c>
      <c r="CV603" s="421">
        <f t="shared" si="538"/>
        <v>250</v>
      </c>
      <c r="CW603" s="429">
        <f t="shared" si="539"/>
        <v>248</v>
      </c>
      <c r="CX603" s="449">
        <v>111</v>
      </c>
      <c r="CY603" s="417">
        <v>104</v>
      </c>
      <c r="CZ603" s="561">
        <v>123</v>
      </c>
      <c r="DA603" s="432">
        <v>65</v>
      </c>
      <c r="DB603" s="417">
        <v>39</v>
      </c>
      <c r="DC603" s="561">
        <v>38</v>
      </c>
      <c r="DD603" s="430">
        <f t="shared" si="540"/>
        <v>90</v>
      </c>
      <c r="DE603" s="431">
        <f t="shared" si="541"/>
        <v>107</v>
      </c>
      <c r="DF603" s="428">
        <f t="shared" si="542"/>
        <v>87</v>
      </c>
      <c r="DG603" s="450">
        <v>44</v>
      </c>
      <c r="DH603" s="417">
        <v>39</v>
      </c>
      <c r="DI603" s="561">
        <v>65</v>
      </c>
      <c r="DJ603" s="432">
        <v>3</v>
      </c>
      <c r="DK603" s="417">
        <v>9</v>
      </c>
      <c r="DL603" s="561">
        <v>6</v>
      </c>
      <c r="DM603" s="432">
        <v>39</v>
      </c>
      <c r="DN603" s="417">
        <v>54</v>
      </c>
      <c r="DO603" s="561">
        <v>96</v>
      </c>
      <c r="DP603" s="430">
        <f t="shared" si="546"/>
        <v>75</v>
      </c>
      <c r="DQ603" s="431">
        <f t="shared" si="547"/>
        <v>69</v>
      </c>
      <c r="DR603" s="428">
        <f t="shared" si="548"/>
        <v>99</v>
      </c>
      <c r="DS603" s="432">
        <v>34</v>
      </c>
      <c r="DT603" s="417">
        <v>41</v>
      </c>
      <c r="DU603" s="561">
        <v>36</v>
      </c>
      <c r="DV603" s="403"/>
      <c r="DW603" s="669" t="b">
        <f t="shared" si="503"/>
        <v>0</v>
      </c>
      <c r="DX603" s="663" t="b">
        <f t="shared" si="504"/>
        <v>0</v>
      </c>
      <c r="DY603" s="666" t="b">
        <f t="shared" si="505"/>
        <v>1</v>
      </c>
      <c r="DZ603" s="663" t="b">
        <f t="shared" si="506"/>
        <v>0</v>
      </c>
      <c r="EA603" s="663" t="b">
        <f t="shared" si="507"/>
        <v>0</v>
      </c>
      <c r="EB603" s="666" t="b">
        <f t="shared" si="508"/>
        <v>1</v>
      </c>
      <c r="EC603" s="663" t="b">
        <f t="shared" si="509"/>
        <v>0</v>
      </c>
      <c r="ED603" s="663" t="b">
        <f t="shared" si="549"/>
        <v>0</v>
      </c>
      <c r="EE603" s="666" t="b">
        <f t="shared" si="510"/>
        <v>1</v>
      </c>
      <c r="EF603" s="665" t="b">
        <f t="shared" si="511"/>
        <v>1</v>
      </c>
      <c r="EG603" s="663" t="b">
        <f t="shared" si="512"/>
        <v>1</v>
      </c>
      <c r="EH603" s="666" t="b">
        <f t="shared" si="513"/>
        <v>1</v>
      </c>
      <c r="EI603" s="663" t="b">
        <f t="shared" si="514"/>
        <v>1</v>
      </c>
      <c r="EJ603" s="663" t="b">
        <f t="shared" si="515"/>
        <v>1</v>
      </c>
      <c r="EK603" s="666" t="b">
        <f t="shared" si="516"/>
        <v>1</v>
      </c>
      <c r="EL603" s="663" t="b">
        <f t="shared" si="517"/>
        <v>1</v>
      </c>
      <c r="EM603" s="663" t="b">
        <f t="shared" si="550"/>
        <v>1</v>
      </c>
      <c r="EN603" s="666" t="b">
        <f t="shared" si="518"/>
        <v>1</v>
      </c>
      <c r="EO603" s="403"/>
    </row>
    <row r="604" spans="1:145" s="401" customFormat="1">
      <c r="A604" s="585" t="s">
        <v>371</v>
      </c>
      <c r="B604" s="586" t="s">
        <v>1070</v>
      </c>
      <c r="C604" s="587">
        <v>232186</v>
      </c>
      <c r="D604" s="473">
        <v>1</v>
      </c>
      <c r="E604" s="414">
        <v>2225</v>
      </c>
      <c r="F604" s="416">
        <v>2251</v>
      </c>
      <c r="G604" s="416">
        <v>2261</v>
      </c>
      <c r="H604" s="416">
        <v>2529</v>
      </c>
      <c r="I604" s="417">
        <v>2458</v>
      </c>
      <c r="J604" s="417">
        <v>2229</v>
      </c>
      <c r="K604" s="419">
        <v>2552</v>
      </c>
      <c r="L604" s="414">
        <v>1935</v>
      </c>
      <c r="M604" s="416">
        <v>2024</v>
      </c>
      <c r="N604" s="416">
        <v>2035</v>
      </c>
      <c r="O604" s="448">
        <v>2100</v>
      </c>
      <c r="P604" s="448">
        <v>2074</v>
      </c>
      <c r="Q604" s="416">
        <v>2163</v>
      </c>
      <c r="R604" s="416">
        <v>2192</v>
      </c>
      <c r="S604" s="416">
        <v>2210</v>
      </c>
      <c r="T604" s="416">
        <v>2458</v>
      </c>
      <c r="U604" s="482">
        <v>2414</v>
      </c>
      <c r="V604" s="417">
        <v>2190</v>
      </c>
      <c r="W604" s="419">
        <v>2497</v>
      </c>
      <c r="X604" s="414">
        <v>5</v>
      </c>
      <c r="Y604" s="416">
        <v>2</v>
      </c>
      <c r="Z604" s="416">
        <v>4</v>
      </c>
      <c r="AA604" s="448">
        <v>2</v>
      </c>
      <c r="AB604" s="448">
        <v>3</v>
      </c>
      <c r="AC604" s="416">
        <v>2</v>
      </c>
      <c r="AD604" s="416">
        <v>1</v>
      </c>
      <c r="AE604" s="416"/>
      <c r="AF604" s="416"/>
      <c r="AG604" s="416"/>
      <c r="AH604" s="417"/>
      <c r="AI604" s="419"/>
      <c r="AJ604" s="420">
        <f t="shared" ref="AJ604:AJ641" si="553">IF(L604&gt;0,L604-X604," " )</f>
        <v>1930</v>
      </c>
      <c r="AK604" s="421">
        <f t="shared" si="520"/>
        <v>2022</v>
      </c>
      <c r="AL604" s="421">
        <f t="shared" si="521"/>
        <v>2031</v>
      </c>
      <c r="AM604" s="421">
        <f t="shared" si="522"/>
        <v>2098</v>
      </c>
      <c r="AN604" s="421">
        <f t="shared" si="523"/>
        <v>2071</v>
      </c>
      <c r="AO604" s="421">
        <f t="shared" si="524"/>
        <v>2161</v>
      </c>
      <c r="AP604" s="421">
        <f t="shared" si="525"/>
        <v>2191</v>
      </c>
      <c r="AQ604" s="421">
        <f t="shared" si="526"/>
        <v>2210</v>
      </c>
      <c r="AR604" s="421">
        <f t="shared" si="527"/>
        <v>2458</v>
      </c>
      <c r="AS604" s="421">
        <f t="shared" si="528"/>
        <v>2414</v>
      </c>
      <c r="AT604" s="421">
        <f t="shared" si="529"/>
        <v>2190</v>
      </c>
      <c r="AU604" s="422">
        <f t="shared" si="530"/>
        <v>2497</v>
      </c>
      <c r="AV604" s="548">
        <v>1959</v>
      </c>
      <c r="AW604" s="417">
        <v>1733</v>
      </c>
      <c r="AX604" s="419">
        <v>2097</v>
      </c>
      <c r="AY604" s="550">
        <v>148</v>
      </c>
      <c r="AZ604" s="417">
        <v>130</v>
      </c>
      <c r="BA604" s="419">
        <v>85</v>
      </c>
      <c r="BB604" s="420">
        <f t="shared" ref="BB604:BB641" si="554">IF(AS604=" "," ",(AS604-AV604-AY604))</f>
        <v>307</v>
      </c>
      <c r="BC604" s="421">
        <f t="shared" si="532"/>
        <v>327</v>
      </c>
      <c r="BD604" s="422">
        <f t="shared" si="533"/>
        <v>315</v>
      </c>
      <c r="BE604" s="176">
        <v>1206</v>
      </c>
      <c r="BF604" s="417">
        <v>1317</v>
      </c>
      <c r="BG604" s="419">
        <v>1297</v>
      </c>
      <c r="BH604" s="178">
        <v>128</v>
      </c>
      <c r="BI604" s="417">
        <v>111</v>
      </c>
      <c r="BJ604" s="419">
        <v>127</v>
      </c>
      <c r="BK604" s="178">
        <v>314</v>
      </c>
      <c r="BL604" s="417">
        <v>320</v>
      </c>
      <c r="BM604" s="419">
        <v>154</v>
      </c>
      <c r="BN604" s="426">
        <f t="shared" si="543"/>
        <v>423</v>
      </c>
      <c r="BO604" s="427">
        <f t="shared" si="544"/>
        <v>413</v>
      </c>
      <c r="BP604" s="428">
        <f t="shared" si="545"/>
        <v>613</v>
      </c>
      <c r="BQ604" s="550">
        <v>1024</v>
      </c>
      <c r="BR604" s="417">
        <v>1148</v>
      </c>
      <c r="BS604" s="419">
        <v>1151</v>
      </c>
      <c r="BT604" s="208"/>
      <c r="BU604" s="209"/>
      <c r="BV604" s="209"/>
      <c r="BW604" s="417"/>
      <c r="BX604" s="417"/>
      <c r="BY604" s="419"/>
      <c r="BZ604" s="178"/>
      <c r="CA604" s="177"/>
      <c r="CB604" s="177"/>
      <c r="CC604" s="177"/>
      <c r="CD604" s="177"/>
      <c r="CE604" s="177"/>
      <c r="CF604" s="417"/>
      <c r="CG604" s="419"/>
      <c r="CH604" s="178"/>
      <c r="CI604" s="177"/>
      <c r="CJ604" s="177"/>
      <c r="CK604" s="177"/>
      <c r="CL604" s="177"/>
      <c r="CM604" s="177"/>
      <c r="CN604" s="417"/>
      <c r="CO604" s="419"/>
      <c r="CP604" s="420"/>
      <c r="CQ604" s="421"/>
      <c r="CR604" s="421" t="str">
        <f t="shared" ref="CR604:CR641" si="555">IF(CB604&gt;0,CB604-CJ604,"")</f>
        <v/>
      </c>
      <c r="CS604" s="421" t="str">
        <f t="shared" si="535"/>
        <v/>
      </c>
      <c r="CT604" s="421" t="str">
        <f t="shared" si="536"/>
        <v/>
      </c>
      <c r="CU604" s="421" t="str">
        <f t="shared" si="537"/>
        <v/>
      </c>
      <c r="CV604" s="421" t="str">
        <f t="shared" si="538"/>
        <v/>
      </c>
      <c r="CW604" s="429" t="str">
        <f t="shared" si="539"/>
        <v/>
      </c>
      <c r="CX604" s="449"/>
      <c r="CY604" s="417"/>
      <c r="CZ604" s="419"/>
      <c r="DA604" s="432"/>
      <c r="DB604" s="417"/>
      <c r="DC604" s="419"/>
      <c r="DD604" s="430" t="str">
        <f t="shared" ref="DD604:DD641" si="556">IF(CU604="","",(CU604-CX604-DA604))</f>
        <v/>
      </c>
      <c r="DE604" s="431" t="str">
        <f t="shared" si="541"/>
        <v/>
      </c>
      <c r="DF604" s="428" t="str">
        <f t="shared" si="542"/>
        <v/>
      </c>
      <c r="DG604" s="450"/>
      <c r="DH604" s="417"/>
      <c r="DI604" s="419"/>
      <c r="DJ604" s="432"/>
      <c r="DK604" s="417"/>
      <c r="DL604" s="419"/>
      <c r="DM604" s="432"/>
      <c r="DN604" s="417"/>
      <c r="DO604" s="419"/>
      <c r="DP604" s="430" t="str">
        <f t="shared" si="546"/>
        <v/>
      </c>
      <c r="DQ604" s="431" t="str">
        <f t="shared" si="547"/>
        <v/>
      </c>
      <c r="DR604" s="428" t="str">
        <f t="shared" si="548"/>
        <v/>
      </c>
      <c r="DS604" s="432"/>
      <c r="DT604" s="417"/>
      <c r="DU604" s="197"/>
      <c r="DV604" s="402"/>
      <c r="DW604" s="669" t="b">
        <f t="shared" ref="DW604:DW641" si="557">W604&gt;0</f>
        <v>1</v>
      </c>
      <c r="DX604" s="663" t="b">
        <f t="shared" ref="DX604:DX641" si="558">AX604&gt;0</f>
        <v>1</v>
      </c>
      <c r="DY604" s="666" t="b">
        <f t="shared" ref="DY604:DY641" si="559">DW604=DX604</f>
        <v>1</v>
      </c>
      <c r="DZ604" s="663" t="b">
        <f t="shared" ref="DZ604:DZ641" si="560">R604&gt;0</f>
        <v>1</v>
      </c>
      <c r="EA604" s="663" t="b">
        <f t="shared" ref="EA604:EA641" si="561">BG604&gt;0</f>
        <v>1</v>
      </c>
      <c r="EB604" s="666" t="b">
        <f t="shared" ref="EB604:EB641" si="562">DZ604=EA604</f>
        <v>1</v>
      </c>
      <c r="EC604" s="663" t="b">
        <f t="shared" ref="EC604:EC641" si="563">N604&gt;0</f>
        <v>1</v>
      </c>
      <c r="ED604" s="663" t="b">
        <f t="shared" si="549"/>
        <v>1</v>
      </c>
      <c r="EE604" s="666" t="b">
        <f t="shared" ref="EE604:EE641" si="564">EC604=ED604</f>
        <v>1</v>
      </c>
      <c r="EF604" s="665" t="b">
        <f t="shared" ref="EF604:EF641" si="565">CG604&gt;0</f>
        <v>0</v>
      </c>
      <c r="EG604" s="663" t="b">
        <f t="shared" ref="EG604:EG641" si="566">CZ604&gt;0</f>
        <v>0</v>
      </c>
      <c r="EH604" s="666" t="b">
        <f t="shared" ref="EH604:EH641" si="567">EF604=EG604</f>
        <v>1</v>
      </c>
      <c r="EI604" s="663" t="b">
        <f t="shared" ref="EI604:EI641" si="568">CE604&gt;0</f>
        <v>0</v>
      </c>
      <c r="EJ604" s="663" t="b">
        <f t="shared" ref="EJ604:EJ641" si="569">DI604&gt;0</f>
        <v>0</v>
      </c>
      <c r="EK604" s="666" t="b">
        <f t="shared" ref="EK604:EK641" si="570">EI604=EJ604</f>
        <v>1</v>
      </c>
      <c r="EL604" s="663" t="b">
        <f t="shared" ref="EL604:EL641" si="571">CB604&gt;0</f>
        <v>0</v>
      </c>
      <c r="EM604" s="663" t="b">
        <f t="shared" si="550"/>
        <v>0</v>
      </c>
      <c r="EN604" s="666" t="b">
        <f t="shared" ref="EN604:EN641" si="572">EL604=EM604</f>
        <v>1</v>
      </c>
    </row>
    <row r="605" spans="1:145" s="401" customFormat="1">
      <c r="A605" s="585" t="s">
        <v>371</v>
      </c>
      <c r="B605" s="594" t="s">
        <v>1074</v>
      </c>
      <c r="C605" s="595">
        <v>232982</v>
      </c>
      <c r="D605" s="596">
        <v>1</v>
      </c>
      <c r="E605" s="414">
        <v>1754</v>
      </c>
      <c r="F605" s="416">
        <v>2051</v>
      </c>
      <c r="G605" s="416">
        <v>1953</v>
      </c>
      <c r="H605" s="416">
        <v>2094</v>
      </c>
      <c r="I605" s="417">
        <v>2094</v>
      </c>
      <c r="J605" s="417">
        <v>2562</v>
      </c>
      <c r="K605" s="419">
        <v>2800</v>
      </c>
      <c r="L605" s="414">
        <v>1468</v>
      </c>
      <c r="M605" s="416">
        <v>1562</v>
      </c>
      <c r="N605" s="416">
        <v>1504</v>
      </c>
      <c r="O605" s="448">
        <v>1407</v>
      </c>
      <c r="P605" s="448">
        <v>1504</v>
      </c>
      <c r="Q605" s="416">
        <v>1701</v>
      </c>
      <c r="R605" s="416">
        <v>2001</v>
      </c>
      <c r="S605" s="416">
        <v>1918</v>
      </c>
      <c r="T605" s="416">
        <v>2055</v>
      </c>
      <c r="U605" s="482">
        <v>2058</v>
      </c>
      <c r="V605" s="417">
        <v>2507</v>
      </c>
      <c r="W605" s="419">
        <v>2757</v>
      </c>
      <c r="X605" s="414">
        <v>4</v>
      </c>
      <c r="Y605" s="416">
        <v>1</v>
      </c>
      <c r="Z605" s="416">
        <v>4</v>
      </c>
      <c r="AA605" s="448">
        <v>1</v>
      </c>
      <c r="AB605" s="448">
        <v>2</v>
      </c>
      <c r="AC605" s="416">
        <v>0</v>
      </c>
      <c r="AD605" s="416">
        <v>1</v>
      </c>
      <c r="AE605" s="416"/>
      <c r="AF605" s="416"/>
      <c r="AG605" s="416"/>
      <c r="AH605" s="417"/>
      <c r="AI605" s="419"/>
      <c r="AJ605" s="420">
        <f t="shared" si="553"/>
        <v>1464</v>
      </c>
      <c r="AK605" s="421">
        <f t="shared" si="520"/>
        <v>1561</v>
      </c>
      <c r="AL605" s="421">
        <f t="shared" si="521"/>
        <v>1500</v>
      </c>
      <c r="AM605" s="421">
        <f t="shared" si="522"/>
        <v>1406</v>
      </c>
      <c r="AN605" s="421">
        <f t="shared" si="523"/>
        <v>1502</v>
      </c>
      <c r="AO605" s="421">
        <f t="shared" si="524"/>
        <v>1701</v>
      </c>
      <c r="AP605" s="421">
        <f t="shared" si="525"/>
        <v>2000</v>
      </c>
      <c r="AQ605" s="421">
        <f t="shared" si="526"/>
        <v>1918</v>
      </c>
      <c r="AR605" s="421">
        <f t="shared" si="527"/>
        <v>2055</v>
      </c>
      <c r="AS605" s="421">
        <f t="shared" si="528"/>
        <v>2058</v>
      </c>
      <c r="AT605" s="421">
        <f t="shared" si="529"/>
        <v>2507</v>
      </c>
      <c r="AU605" s="422">
        <f t="shared" si="530"/>
        <v>2757</v>
      </c>
      <c r="AV605" s="548">
        <v>1483</v>
      </c>
      <c r="AW605" s="417">
        <v>1998</v>
      </c>
      <c r="AX605" s="419">
        <v>2205</v>
      </c>
      <c r="AY605" s="550">
        <v>237</v>
      </c>
      <c r="AZ605" s="417">
        <v>239</v>
      </c>
      <c r="BA605" s="419">
        <v>75</v>
      </c>
      <c r="BB605" s="420">
        <f t="shared" si="554"/>
        <v>338</v>
      </c>
      <c r="BC605" s="421">
        <f t="shared" si="532"/>
        <v>270</v>
      </c>
      <c r="BD605" s="422">
        <f t="shared" si="533"/>
        <v>477</v>
      </c>
      <c r="BE605" s="176">
        <v>729</v>
      </c>
      <c r="BF605" s="417">
        <v>825</v>
      </c>
      <c r="BG605" s="419">
        <v>958</v>
      </c>
      <c r="BH605" s="178">
        <v>91</v>
      </c>
      <c r="BI605" s="417">
        <v>114</v>
      </c>
      <c r="BJ605" s="419">
        <v>151</v>
      </c>
      <c r="BK605" s="178">
        <v>327</v>
      </c>
      <c r="BL605" s="417">
        <v>359</v>
      </c>
      <c r="BM605" s="419">
        <v>131</v>
      </c>
      <c r="BN605" s="426">
        <f t="shared" si="543"/>
        <v>355</v>
      </c>
      <c r="BO605" s="427">
        <f t="shared" si="544"/>
        <v>403</v>
      </c>
      <c r="BP605" s="428">
        <f t="shared" si="545"/>
        <v>760</v>
      </c>
      <c r="BQ605" s="550">
        <v>639</v>
      </c>
      <c r="BR605" s="417">
        <v>776</v>
      </c>
      <c r="BS605" s="419">
        <v>776</v>
      </c>
      <c r="BT605" s="208"/>
      <c r="BU605" s="209"/>
      <c r="BV605" s="209"/>
      <c r="BW605" s="417"/>
      <c r="BX605" s="417"/>
      <c r="BY605" s="419"/>
      <c r="BZ605" s="178"/>
      <c r="CA605" s="177"/>
      <c r="CB605" s="177"/>
      <c r="CC605" s="177"/>
      <c r="CD605" s="177"/>
      <c r="CE605" s="177"/>
      <c r="CF605" s="417"/>
      <c r="CG605" s="419"/>
      <c r="CH605" s="178"/>
      <c r="CI605" s="177"/>
      <c r="CJ605" s="177"/>
      <c r="CK605" s="177"/>
      <c r="CL605" s="177"/>
      <c r="CM605" s="177"/>
      <c r="CN605" s="417"/>
      <c r="CO605" s="419"/>
      <c r="CP605" s="420"/>
      <c r="CQ605" s="421"/>
      <c r="CR605" s="421" t="str">
        <f t="shared" si="555"/>
        <v/>
      </c>
      <c r="CS605" s="421" t="str">
        <f t="shared" si="535"/>
        <v/>
      </c>
      <c r="CT605" s="421" t="str">
        <f t="shared" si="536"/>
        <v/>
      </c>
      <c r="CU605" s="421" t="str">
        <f t="shared" si="537"/>
        <v/>
      </c>
      <c r="CV605" s="421" t="str">
        <f t="shared" si="538"/>
        <v/>
      </c>
      <c r="CW605" s="429" t="str">
        <f t="shared" si="539"/>
        <v/>
      </c>
      <c r="CX605" s="449"/>
      <c r="CY605" s="417"/>
      <c r="CZ605" s="419"/>
      <c r="DA605" s="432"/>
      <c r="DB605" s="417"/>
      <c r="DC605" s="419"/>
      <c r="DD605" s="430" t="str">
        <f t="shared" si="556"/>
        <v/>
      </c>
      <c r="DE605" s="431" t="str">
        <f t="shared" si="541"/>
        <v/>
      </c>
      <c r="DF605" s="428" t="str">
        <f t="shared" si="542"/>
        <v/>
      </c>
      <c r="DG605" s="450"/>
      <c r="DH605" s="417"/>
      <c r="DI605" s="419"/>
      <c r="DJ605" s="432"/>
      <c r="DK605" s="417"/>
      <c r="DL605" s="419"/>
      <c r="DM605" s="432"/>
      <c r="DN605" s="417"/>
      <c r="DO605" s="419"/>
      <c r="DP605" s="430" t="str">
        <f t="shared" si="546"/>
        <v/>
      </c>
      <c r="DQ605" s="431" t="str">
        <f t="shared" si="547"/>
        <v/>
      </c>
      <c r="DR605" s="428" t="str">
        <f t="shared" si="548"/>
        <v/>
      </c>
      <c r="DS605" s="432"/>
      <c r="DT605" s="417"/>
      <c r="DU605" s="197"/>
      <c r="DV605" s="402"/>
      <c r="DW605" s="669" t="b">
        <f t="shared" si="557"/>
        <v>1</v>
      </c>
      <c r="DX605" s="663" t="b">
        <f t="shared" si="558"/>
        <v>1</v>
      </c>
      <c r="DY605" s="666" t="b">
        <f t="shared" si="559"/>
        <v>1</v>
      </c>
      <c r="DZ605" s="663" t="b">
        <f t="shared" si="560"/>
        <v>1</v>
      </c>
      <c r="EA605" s="663" t="b">
        <f t="shared" si="561"/>
        <v>1</v>
      </c>
      <c r="EB605" s="666" t="b">
        <f t="shared" si="562"/>
        <v>1</v>
      </c>
      <c r="EC605" s="663" t="b">
        <f t="shared" si="563"/>
        <v>1</v>
      </c>
      <c r="ED605" s="663" t="b">
        <f t="shared" si="549"/>
        <v>1</v>
      </c>
      <c r="EE605" s="666" t="b">
        <f t="shared" si="564"/>
        <v>1</v>
      </c>
      <c r="EF605" s="665" t="b">
        <f t="shared" si="565"/>
        <v>0</v>
      </c>
      <c r="EG605" s="663" t="b">
        <f t="shared" si="566"/>
        <v>0</v>
      </c>
      <c r="EH605" s="666" t="b">
        <f t="shared" si="567"/>
        <v>1</v>
      </c>
      <c r="EI605" s="663" t="b">
        <f t="shared" si="568"/>
        <v>0</v>
      </c>
      <c r="EJ605" s="663" t="b">
        <f t="shared" si="569"/>
        <v>0</v>
      </c>
      <c r="EK605" s="666" t="b">
        <f t="shared" si="570"/>
        <v>1</v>
      </c>
      <c r="EL605" s="663" t="b">
        <f t="shared" si="571"/>
        <v>0</v>
      </c>
      <c r="EM605" s="663" t="b">
        <f t="shared" si="550"/>
        <v>0</v>
      </c>
      <c r="EN605" s="666" t="b">
        <f t="shared" si="572"/>
        <v>1</v>
      </c>
    </row>
    <row r="606" spans="1:145" s="401" customFormat="1">
      <c r="A606" s="585" t="s">
        <v>371</v>
      </c>
      <c r="B606" s="588" t="s">
        <v>1071</v>
      </c>
      <c r="C606" s="589">
        <v>234076</v>
      </c>
      <c r="D606" s="589">
        <v>1</v>
      </c>
      <c r="E606" s="414">
        <v>2999</v>
      </c>
      <c r="F606" s="416">
        <v>3101</v>
      </c>
      <c r="G606" s="416">
        <v>3096</v>
      </c>
      <c r="H606" s="416">
        <v>3112</v>
      </c>
      <c r="I606" s="417">
        <v>3091</v>
      </c>
      <c r="J606" s="417">
        <v>3248</v>
      </c>
      <c r="K606" s="419">
        <v>3255</v>
      </c>
      <c r="L606" s="414">
        <v>2903</v>
      </c>
      <c r="M606" s="416">
        <v>2903</v>
      </c>
      <c r="N606" s="416">
        <v>2922</v>
      </c>
      <c r="O606" s="448">
        <v>2924</v>
      </c>
      <c r="P606" s="448">
        <v>2975</v>
      </c>
      <c r="Q606" s="416">
        <v>2987</v>
      </c>
      <c r="R606" s="416">
        <v>3088</v>
      </c>
      <c r="S606" s="416">
        <v>3091</v>
      </c>
      <c r="T606" s="416">
        <v>3105</v>
      </c>
      <c r="U606" s="482">
        <v>3075</v>
      </c>
      <c r="V606" s="417">
        <v>3246</v>
      </c>
      <c r="W606" s="419">
        <v>3253</v>
      </c>
      <c r="X606" s="414">
        <v>2</v>
      </c>
      <c r="Y606" s="416">
        <v>2</v>
      </c>
      <c r="Z606" s="416">
        <v>2</v>
      </c>
      <c r="AA606" s="448">
        <v>4</v>
      </c>
      <c r="AB606" s="448">
        <v>1</v>
      </c>
      <c r="AC606" s="416">
        <v>2</v>
      </c>
      <c r="AD606" s="416">
        <v>3</v>
      </c>
      <c r="AE606" s="416"/>
      <c r="AF606" s="416"/>
      <c r="AG606" s="416"/>
      <c r="AH606" s="417"/>
      <c r="AI606" s="419"/>
      <c r="AJ606" s="420">
        <f t="shared" si="553"/>
        <v>2901</v>
      </c>
      <c r="AK606" s="421">
        <f t="shared" si="520"/>
        <v>2901</v>
      </c>
      <c r="AL606" s="421">
        <f t="shared" si="521"/>
        <v>2920</v>
      </c>
      <c r="AM606" s="421">
        <f t="shared" si="522"/>
        <v>2920</v>
      </c>
      <c r="AN606" s="421">
        <f t="shared" si="523"/>
        <v>2974</v>
      </c>
      <c r="AO606" s="421">
        <f t="shared" si="524"/>
        <v>2985</v>
      </c>
      <c r="AP606" s="421">
        <f t="shared" si="525"/>
        <v>3085</v>
      </c>
      <c r="AQ606" s="421">
        <f t="shared" si="526"/>
        <v>3091</v>
      </c>
      <c r="AR606" s="421">
        <f t="shared" si="527"/>
        <v>3105</v>
      </c>
      <c r="AS606" s="421">
        <f t="shared" si="528"/>
        <v>3075</v>
      </c>
      <c r="AT606" s="421">
        <f t="shared" si="529"/>
        <v>3246</v>
      </c>
      <c r="AU606" s="422">
        <f t="shared" si="530"/>
        <v>3253</v>
      </c>
      <c r="AV606" s="548">
        <v>2947</v>
      </c>
      <c r="AW606" s="417">
        <v>3128</v>
      </c>
      <c r="AX606" s="419">
        <v>3163</v>
      </c>
      <c r="AY606" s="550">
        <v>28</v>
      </c>
      <c r="AZ606" s="417">
        <v>19</v>
      </c>
      <c r="BA606" s="419">
        <v>11</v>
      </c>
      <c r="BB606" s="420">
        <f t="shared" si="554"/>
        <v>100</v>
      </c>
      <c r="BC606" s="421">
        <f t="shared" si="532"/>
        <v>99</v>
      </c>
      <c r="BD606" s="422">
        <f t="shared" si="533"/>
        <v>79</v>
      </c>
      <c r="BE606" s="176">
        <v>2772</v>
      </c>
      <c r="BF606" s="417">
        <v>2779</v>
      </c>
      <c r="BG606" s="419">
        <v>2865</v>
      </c>
      <c r="BH606" s="178">
        <v>13</v>
      </c>
      <c r="BI606" s="417">
        <v>8</v>
      </c>
      <c r="BJ606" s="419">
        <v>22</v>
      </c>
      <c r="BK606" s="178">
        <v>62</v>
      </c>
      <c r="BL606" s="417">
        <v>74</v>
      </c>
      <c r="BM606" s="419">
        <v>53</v>
      </c>
      <c r="BN606" s="426">
        <f t="shared" si="543"/>
        <v>127</v>
      </c>
      <c r="BO606" s="427">
        <f t="shared" si="544"/>
        <v>124</v>
      </c>
      <c r="BP606" s="428">
        <f t="shared" si="545"/>
        <v>145</v>
      </c>
      <c r="BQ606" s="550">
        <v>2680</v>
      </c>
      <c r="BR606" s="417">
        <v>2686</v>
      </c>
      <c r="BS606" s="419">
        <v>2711</v>
      </c>
      <c r="BT606" s="208"/>
      <c r="BU606" s="209"/>
      <c r="BV606" s="209"/>
      <c r="BW606" s="417"/>
      <c r="BX606" s="417"/>
      <c r="BY606" s="419"/>
      <c r="BZ606" s="178"/>
      <c r="CA606" s="177"/>
      <c r="CB606" s="177"/>
      <c r="CC606" s="177"/>
      <c r="CD606" s="177"/>
      <c r="CE606" s="177"/>
      <c r="CF606" s="417"/>
      <c r="CG606" s="419"/>
      <c r="CH606" s="178"/>
      <c r="CI606" s="177"/>
      <c r="CJ606" s="177"/>
      <c r="CK606" s="177"/>
      <c r="CL606" s="177"/>
      <c r="CM606" s="177"/>
      <c r="CN606" s="417"/>
      <c r="CO606" s="419"/>
      <c r="CP606" s="420"/>
      <c r="CQ606" s="421"/>
      <c r="CR606" s="421" t="str">
        <f t="shared" si="555"/>
        <v/>
      </c>
      <c r="CS606" s="421" t="str">
        <f t="shared" si="535"/>
        <v/>
      </c>
      <c r="CT606" s="421" t="str">
        <f t="shared" si="536"/>
        <v/>
      </c>
      <c r="CU606" s="421" t="str">
        <f t="shared" si="537"/>
        <v/>
      </c>
      <c r="CV606" s="421" t="str">
        <f t="shared" si="538"/>
        <v/>
      </c>
      <c r="CW606" s="429" t="str">
        <f t="shared" si="539"/>
        <v/>
      </c>
      <c r="CX606" s="449"/>
      <c r="CY606" s="417"/>
      <c r="CZ606" s="419"/>
      <c r="DA606" s="432"/>
      <c r="DB606" s="417"/>
      <c r="DC606" s="419"/>
      <c r="DD606" s="430" t="str">
        <f t="shared" si="556"/>
        <v/>
      </c>
      <c r="DE606" s="431" t="str">
        <f t="shared" si="541"/>
        <v/>
      </c>
      <c r="DF606" s="428" t="str">
        <f t="shared" si="542"/>
        <v/>
      </c>
      <c r="DG606" s="450"/>
      <c r="DH606" s="417"/>
      <c r="DI606" s="419"/>
      <c r="DJ606" s="432"/>
      <c r="DK606" s="417"/>
      <c r="DL606" s="419"/>
      <c r="DM606" s="432"/>
      <c r="DN606" s="417"/>
      <c r="DO606" s="419"/>
      <c r="DP606" s="430" t="str">
        <f t="shared" si="546"/>
        <v/>
      </c>
      <c r="DQ606" s="431" t="str">
        <f t="shared" si="547"/>
        <v/>
      </c>
      <c r="DR606" s="428" t="str">
        <f t="shared" si="548"/>
        <v/>
      </c>
      <c r="DS606" s="432"/>
      <c r="DT606" s="417"/>
      <c r="DU606" s="197"/>
      <c r="DV606" s="402"/>
      <c r="DW606" s="669" t="b">
        <f t="shared" si="557"/>
        <v>1</v>
      </c>
      <c r="DX606" s="663" t="b">
        <f t="shared" si="558"/>
        <v>1</v>
      </c>
      <c r="DY606" s="666" t="b">
        <f t="shared" si="559"/>
        <v>1</v>
      </c>
      <c r="DZ606" s="663" t="b">
        <f t="shared" si="560"/>
        <v>1</v>
      </c>
      <c r="EA606" s="663" t="b">
        <f t="shared" si="561"/>
        <v>1</v>
      </c>
      <c r="EB606" s="666" t="b">
        <f t="shared" si="562"/>
        <v>1</v>
      </c>
      <c r="EC606" s="663" t="b">
        <f t="shared" si="563"/>
        <v>1</v>
      </c>
      <c r="ED606" s="663" t="b">
        <f t="shared" si="549"/>
        <v>1</v>
      </c>
      <c r="EE606" s="666" t="b">
        <f t="shared" si="564"/>
        <v>1</v>
      </c>
      <c r="EF606" s="665" t="b">
        <f t="shared" si="565"/>
        <v>0</v>
      </c>
      <c r="EG606" s="663" t="b">
        <f t="shared" si="566"/>
        <v>0</v>
      </c>
      <c r="EH606" s="666" t="b">
        <f t="shared" si="567"/>
        <v>1</v>
      </c>
      <c r="EI606" s="663" t="b">
        <f t="shared" si="568"/>
        <v>0</v>
      </c>
      <c r="EJ606" s="663" t="b">
        <f t="shared" si="569"/>
        <v>0</v>
      </c>
      <c r="EK606" s="666" t="b">
        <f t="shared" si="570"/>
        <v>1</v>
      </c>
      <c r="EL606" s="663" t="b">
        <f t="shared" si="571"/>
        <v>0</v>
      </c>
      <c r="EM606" s="663" t="b">
        <f t="shared" si="550"/>
        <v>0</v>
      </c>
      <c r="EN606" s="666" t="b">
        <f t="shared" si="572"/>
        <v>1</v>
      </c>
    </row>
    <row r="607" spans="1:145" s="401" customFormat="1">
      <c r="A607" s="585" t="s">
        <v>371</v>
      </c>
      <c r="B607" s="588" t="s">
        <v>1072</v>
      </c>
      <c r="C607" s="589">
        <v>233921</v>
      </c>
      <c r="D607" s="589">
        <v>1</v>
      </c>
      <c r="E607" s="414">
        <v>4735</v>
      </c>
      <c r="F607" s="416">
        <v>4948</v>
      </c>
      <c r="G607" s="416">
        <v>4943</v>
      </c>
      <c r="H607" s="416">
        <v>5049</v>
      </c>
      <c r="I607" s="417">
        <v>5085</v>
      </c>
      <c r="J607" s="417">
        <v>5122</v>
      </c>
      <c r="K607" s="419">
        <v>5460</v>
      </c>
      <c r="L607" s="414">
        <v>4460</v>
      </c>
      <c r="M607" s="416">
        <v>4574</v>
      </c>
      <c r="N607" s="416">
        <v>4608</v>
      </c>
      <c r="O607" s="448">
        <v>4525</v>
      </c>
      <c r="P607" s="448">
        <v>4960</v>
      </c>
      <c r="Q607" s="416">
        <v>4663</v>
      </c>
      <c r="R607" s="416">
        <v>4860</v>
      </c>
      <c r="S607" s="416">
        <v>4878</v>
      </c>
      <c r="T607" s="416">
        <v>4976</v>
      </c>
      <c r="U607" s="482">
        <v>5030</v>
      </c>
      <c r="V607" s="417">
        <v>5119</v>
      </c>
      <c r="W607" s="419">
        <v>5457</v>
      </c>
      <c r="X607" s="414">
        <v>0</v>
      </c>
      <c r="Y607" s="416"/>
      <c r="Z607" s="416"/>
      <c r="AA607" s="448">
        <v>0</v>
      </c>
      <c r="AB607" s="448">
        <v>0</v>
      </c>
      <c r="AC607" s="416">
        <v>0</v>
      </c>
      <c r="AD607" s="416">
        <v>5</v>
      </c>
      <c r="AE607" s="416"/>
      <c r="AF607" s="416"/>
      <c r="AG607" s="416"/>
      <c r="AH607" s="417"/>
      <c r="AI607" s="419"/>
      <c r="AJ607" s="420">
        <f t="shared" si="553"/>
        <v>4460</v>
      </c>
      <c r="AK607" s="421">
        <f t="shared" si="520"/>
        <v>4574</v>
      </c>
      <c r="AL607" s="421">
        <f t="shared" si="521"/>
        <v>4608</v>
      </c>
      <c r="AM607" s="421">
        <f t="shared" si="522"/>
        <v>4525</v>
      </c>
      <c r="AN607" s="421">
        <f t="shared" si="523"/>
        <v>4960</v>
      </c>
      <c r="AO607" s="421">
        <f t="shared" si="524"/>
        <v>4663</v>
      </c>
      <c r="AP607" s="421">
        <f t="shared" si="525"/>
        <v>4855</v>
      </c>
      <c r="AQ607" s="421">
        <f t="shared" si="526"/>
        <v>4878</v>
      </c>
      <c r="AR607" s="421">
        <f t="shared" si="527"/>
        <v>4976</v>
      </c>
      <c r="AS607" s="421">
        <f t="shared" si="528"/>
        <v>5030</v>
      </c>
      <c r="AT607" s="421">
        <f t="shared" si="529"/>
        <v>5119</v>
      </c>
      <c r="AU607" s="422">
        <f t="shared" si="530"/>
        <v>5457</v>
      </c>
      <c r="AV607" s="548">
        <v>4648</v>
      </c>
      <c r="AW607" s="417">
        <v>4571</v>
      </c>
      <c r="AX607" s="419">
        <v>4947</v>
      </c>
      <c r="AY607" s="550">
        <v>119</v>
      </c>
      <c r="AZ607" s="417">
        <v>148</v>
      </c>
      <c r="BA607" s="419">
        <v>88</v>
      </c>
      <c r="BB607" s="420">
        <f t="shared" si="554"/>
        <v>263</v>
      </c>
      <c r="BC607" s="421">
        <f t="shared" si="532"/>
        <v>400</v>
      </c>
      <c r="BD607" s="422">
        <f t="shared" si="533"/>
        <v>422</v>
      </c>
      <c r="BE607" s="176">
        <v>3844</v>
      </c>
      <c r="BF607" s="417">
        <v>3661</v>
      </c>
      <c r="BG607" s="419">
        <v>3894</v>
      </c>
      <c r="BH607" s="178">
        <v>95</v>
      </c>
      <c r="BI607" s="417">
        <v>93</v>
      </c>
      <c r="BJ607" s="419">
        <v>94</v>
      </c>
      <c r="BK607" s="178">
        <v>369</v>
      </c>
      <c r="BL607" s="417">
        <v>316</v>
      </c>
      <c r="BM607" s="419">
        <v>216</v>
      </c>
      <c r="BN607" s="426">
        <f t="shared" si="543"/>
        <v>652</v>
      </c>
      <c r="BO607" s="427">
        <f t="shared" si="544"/>
        <v>593</v>
      </c>
      <c r="BP607" s="428">
        <f t="shared" si="545"/>
        <v>651</v>
      </c>
      <c r="BQ607" s="550">
        <v>3380</v>
      </c>
      <c r="BR607" s="417">
        <v>3503</v>
      </c>
      <c r="BS607" s="419">
        <v>3512</v>
      </c>
      <c r="BT607" s="208"/>
      <c r="BU607" s="209"/>
      <c r="BV607" s="209"/>
      <c r="BW607" s="417"/>
      <c r="BX607" s="417"/>
      <c r="BY607" s="419"/>
      <c r="BZ607" s="178"/>
      <c r="CA607" s="177"/>
      <c r="CB607" s="177"/>
      <c r="CC607" s="177"/>
      <c r="CD607" s="177"/>
      <c r="CE607" s="177"/>
      <c r="CF607" s="417"/>
      <c r="CG607" s="419"/>
      <c r="CH607" s="178"/>
      <c r="CI607" s="177"/>
      <c r="CJ607" s="177"/>
      <c r="CK607" s="177"/>
      <c r="CL607" s="177"/>
      <c r="CM607" s="177"/>
      <c r="CN607" s="417"/>
      <c r="CO607" s="419"/>
      <c r="CP607" s="420"/>
      <c r="CQ607" s="421"/>
      <c r="CR607" s="421" t="str">
        <f t="shared" si="555"/>
        <v/>
      </c>
      <c r="CS607" s="421" t="str">
        <f t="shared" si="535"/>
        <v/>
      </c>
      <c r="CT607" s="421" t="str">
        <f t="shared" si="536"/>
        <v/>
      </c>
      <c r="CU607" s="421" t="str">
        <f t="shared" si="537"/>
        <v/>
      </c>
      <c r="CV607" s="421" t="str">
        <f t="shared" si="538"/>
        <v/>
      </c>
      <c r="CW607" s="429" t="str">
        <f t="shared" si="539"/>
        <v/>
      </c>
      <c r="CX607" s="449"/>
      <c r="CY607" s="417"/>
      <c r="CZ607" s="419"/>
      <c r="DA607" s="432"/>
      <c r="DB607" s="417"/>
      <c r="DC607" s="419"/>
      <c r="DD607" s="430" t="str">
        <f t="shared" si="556"/>
        <v/>
      </c>
      <c r="DE607" s="431" t="str">
        <f t="shared" si="541"/>
        <v/>
      </c>
      <c r="DF607" s="428" t="str">
        <f t="shared" si="542"/>
        <v/>
      </c>
      <c r="DG607" s="450"/>
      <c r="DH607" s="417"/>
      <c r="DI607" s="419"/>
      <c r="DJ607" s="432"/>
      <c r="DK607" s="417"/>
      <c r="DL607" s="419"/>
      <c r="DM607" s="432"/>
      <c r="DN607" s="417"/>
      <c r="DO607" s="419"/>
      <c r="DP607" s="430" t="str">
        <f t="shared" si="546"/>
        <v/>
      </c>
      <c r="DQ607" s="431" t="str">
        <f t="shared" si="547"/>
        <v/>
      </c>
      <c r="DR607" s="428" t="str">
        <f t="shared" si="548"/>
        <v/>
      </c>
      <c r="DS607" s="432"/>
      <c r="DT607" s="417"/>
      <c r="DU607" s="197"/>
      <c r="DV607" s="402"/>
      <c r="DW607" s="669" t="b">
        <f t="shared" si="557"/>
        <v>1</v>
      </c>
      <c r="DX607" s="663" t="b">
        <f t="shared" si="558"/>
        <v>1</v>
      </c>
      <c r="DY607" s="666" t="b">
        <f t="shared" si="559"/>
        <v>1</v>
      </c>
      <c r="DZ607" s="663" t="b">
        <f t="shared" si="560"/>
        <v>1</v>
      </c>
      <c r="EA607" s="663" t="b">
        <f t="shared" si="561"/>
        <v>1</v>
      </c>
      <c r="EB607" s="666" t="b">
        <f t="shared" si="562"/>
        <v>1</v>
      </c>
      <c r="EC607" s="663" t="b">
        <f t="shared" si="563"/>
        <v>1</v>
      </c>
      <c r="ED607" s="663" t="b">
        <f t="shared" si="549"/>
        <v>1</v>
      </c>
      <c r="EE607" s="666" t="b">
        <f t="shared" si="564"/>
        <v>1</v>
      </c>
      <c r="EF607" s="665" t="b">
        <f t="shared" si="565"/>
        <v>0</v>
      </c>
      <c r="EG607" s="663" t="b">
        <f t="shared" si="566"/>
        <v>0</v>
      </c>
      <c r="EH607" s="666" t="b">
        <f t="shared" si="567"/>
        <v>1</v>
      </c>
      <c r="EI607" s="663" t="b">
        <f t="shared" si="568"/>
        <v>0</v>
      </c>
      <c r="EJ607" s="663" t="b">
        <f t="shared" si="569"/>
        <v>0</v>
      </c>
      <c r="EK607" s="666" t="b">
        <f t="shared" si="570"/>
        <v>1</v>
      </c>
      <c r="EL607" s="663" t="b">
        <f t="shared" si="571"/>
        <v>0</v>
      </c>
      <c r="EM607" s="663" t="b">
        <f t="shared" si="550"/>
        <v>0</v>
      </c>
      <c r="EN607" s="666" t="b">
        <f t="shared" si="572"/>
        <v>1</v>
      </c>
    </row>
    <row r="608" spans="1:145" s="401" customFormat="1">
      <c r="A608" s="585" t="s">
        <v>371</v>
      </c>
      <c r="B608" s="588" t="s">
        <v>1073</v>
      </c>
      <c r="C608" s="589">
        <v>231624</v>
      </c>
      <c r="D608" s="589">
        <v>2</v>
      </c>
      <c r="E608" s="414">
        <v>1320</v>
      </c>
      <c r="F608" s="416">
        <v>1326</v>
      </c>
      <c r="G608" s="416">
        <v>1341</v>
      </c>
      <c r="H608" s="416">
        <v>1344</v>
      </c>
      <c r="I608" s="417">
        <v>1349</v>
      </c>
      <c r="J608" s="417">
        <v>1346</v>
      </c>
      <c r="K608" s="419">
        <v>1387</v>
      </c>
      <c r="L608" s="414">
        <v>1328</v>
      </c>
      <c r="M608" s="416">
        <v>1291</v>
      </c>
      <c r="N608" s="416">
        <v>1299</v>
      </c>
      <c r="O608" s="448">
        <v>1348</v>
      </c>
      <c r="P608" s="448">
        <v>1359</v>
      </c>
      <c r="Q608" s="416">
        <v>1317</v>
      </c>
      <c r="R608" s="416">
        <v>1325</v>
      </c>
      <c r="S608" s="416">
        <v>1339</v>
      </c>
      <c r="T608" s="416">
        <v>1340</v>
      </c>
      <c r="U608" s="482">
        <v>1344</v>
      </c>
      <c r="V608" s="417">
        <v>1345</v>
      </c>
      <c r="W608" s="419">
        <v>1386</v>
      </c>
      <c r="X608" s="414">
        <v>2</v>
      </c>
      <c r="Y608" s="416">
        <v>1</v>
      </c>
      <c r="Z608" s="416"/>
      <c r="AA608" s="448">
        <v>1</v>
      </c>
      <c r="AB608" s="448">
        <v>1</v>
      </c>
      <c r="AC608" s="416">
        <v>3</v>
      </c>
      <c r="AD608" s="416">
        <v>6</v>
      </c>
      <c r="AE608" s="416"/>
      <c r="AF608" s="416"/>
      <c r="AG608" s="416"/>
      <c r="AH608" s="417"/>
      <c r="AI608" s="419"/>
      <c r="AJ608" s="420">
        <f t="shared" si="553"/>
        <v>1326</v>
      </c>
      <c r="AK608" s="421">
        <f t="shared" si="520"/>
        <v>1290</v>
      </c>
      <c r="AL608" s="421">
        <f t="shared" si="521"/>
        <v>1299</v>
      </c>
      <c r="AM608" s="421">
        <f t="shared" si="522"/>
        <v>1347</v>
      </c>
      <c r="AN608" s="421">
        <f t="shared" si="523"/>
        <v>1358</v>
      </c>
      <c r="AO608" s="421">
        <f t="shared" si="524"/>
        <v>1314</v>
      </c>
      <c r="AP608" s="421">
        <f t="shared" si="525"/>
        <v>1319</v>
      </c>
      <c r="AQ608" s="421">
        <f t="shared" si="526"/>
        <v>1339</v>
      </c>
      <c r="AR608" s="421">
        <f t="shared" si="527"/>
        <v>1340</v>
      </c>
      <c r="AS608" s="421">
        <f t="shared" si="528"/>
        <v>1344</v>
      </c>
      <c r="AT608" s="421">
        <f t="shared" si="529"/>
        <v>1345</v>
      </c>
      <c r="AU608" s="422">
        <f t="shared" si="530"/>
        <v>1386</v>
      </c>
      <c r="AV608" s="548">
        <v>1242</v>
      </c>
      <c r="AW608" s="417">
        <v>1224</v>
      </c>
      <c r="AX608" s="419">
        <v>1293</v>
      </c>
      <c r="AY608" s="550">
        <v>24</v>
      </c>
      <c r="AZ608" s="417">
        <v>23</v>
      </c>
      <c r="BA608" s="419">
        <v>16</v>
      </c>
      <c r="BB608" s="420">
        <f t="shared" si="554"/>
        <v>78</v>
      </c>
      <c r="BC608" s="421">
        <f t="shared" si="532"/>
        <v>98</v>
      </c>
      <c r="BD608" s="422">
        <f t="shared" si="533"/>
        <v>77</v>
      </c>
      <c r="BE608" s="176">
        <v>1243</v>
      </c>
      <c r="BF608" s="417">
        <v>1197</v>
      </c>
      <c r="BG608" s="419">
        <v>1179</v>
      </c>
      <c r="BH608" s="178">
        <v>4</v>
      </c>
      <c r="BI608" s="417">
        <v>2</v>
      </c>
      <c r="BJ608" s="419">
        <v>4</v>
      </c>
      <c r="BK608" s="178">
        <v>76</v>
      </c>
      <c r="BL608" s="417">
        <v>62</v>
      </c>
      <c r="BM608" s="419">
        <v>26</v>
      </c>
      <c r="BN608" s="426">
        <f t="shared" si="543"/>
        <v>35</v>
      </c>
      <c r="BO608" s="427">
        <f t="shared" si="544"/>
        <v>53</v>
      </c>
      <c r="BP608" s="428">
        <f t="shared" si="545"/>
        <v>110</v>
      </c>
      <c r="BQ608" s="550">
        <v>1201</v>
      </c>
      <c r="BR608" s="417">
        <v>1164</v>
      </c>
      <c r="BS608" s="419">
        <v>1181</v>
      </c>
      <c r="BT608" s="208"/>
      <c r="BU608" s="209"/>
      <c r="BV608" s="209"/>
      <c r="BW608" s="417"/>
      <c r="BX608" s="417"/>
      <c r="BY608" s="419"/>
      <c r="BZ608" s="178"/>
      <c r="CA608" s="177"/>
      <c r="CB608" s="177"/>
      <c r="CC608" s="177"/>
      <c r="CD608" s="177"/>
      <c r="CE608" s="177"/>
      <c r="CF608" s="417"/>
      <c r="CG608" s="419"/>
      <c r="CH608" s="178"/>
      <c r="CI608" s="177"/>
      <c r="CJ608" s="177"/>
      <c r="CK608" s="177"/>
      <c r="CL608" s="177"/>
      <c r="CM608" s="177"/>
      <c r="CN608" s="417"/>
      <c r="CO608" s="419"/>
      <c r="CP608" s="420"/>
      <c r="CQ608" s="421"/>
      <c r="CR608" s="421" t="str">
        <f t="shared" si="555"/>
        <v/>
      </c>
      <c r="CS608" s="421" t="str">
        <f t="shared" si="535"/>
        <v/>
      </c>
      <c r="CT608" s="421" t="str">
        <f t="shared" si="536"/>
        <v/>
      </c>
      <c r="CU608" s="421" t="str">
        <f t="shared" si="537"/>
        <v/>
      </c>
      <c r="CV608" s="421" t="str">
        <f t="shared" si="538"/>
        <v/>
      </c>
      <c r="CW608" s="429" t="str">
        <f t="shared" si="539"/>
        <v/>
      </c>
      <c r="CX608" s="449"/>
      <c r="CY608" s="417"/>
      <c r="CZ608" s="419"/>
      <c r="DA608" s="432"/>
      <c r="DB608" s="417"/>
      <c r="DC608" s="419"/>
      <c r="DD608" s="430" t="str">
        <f t="shared" si="556"/>
        <v/>
      </c>
      <c r="DE608" s="431" t="str">
        <f t="shared" si="541"/>
        <v/>
      </c>
      <c r="DF608" s="428" t="str">
        <f t="shared" si="542"/>
        <v/>
      </c>
      <c r="DG608" s="450"/>
      <c r="DH608" s="417"/>
      <c r="DI608" s="419"/>
      <c r="DJ608" s="432"/>
      <c r="DK608" s="417"/>
      <c r="DL608" s="419"/>
      <c r="DM608" s="432"/>
      <c r="DN608" s="417"/>
      <c r="DO608" s="419"/>
      <c r="DP608" s="430" t="str">
        <f t="shared" si="546"/>
        <v/>
      </c>
      <c r="DQ608" s="431" t="str">
        <f t="shared" si="547"/>
        <v/>
      </c>
      <c r="DR608" s="428" t="str">
        <f t="shared" si="548"/>
        <v/>
      </c>
      <c r="DS608" s="432"/>
      <c r="DT608" s="417"/>
      <c r="DU608" s="197"/>
      <c r="DV608" s="402"/>
      <c r="DW608" s="669" t="b">
        <f t="shared" si="557"/>
        <v>1</v>
      </c>
      <c r="DX608" s="663" t="b">
        <f t="shared" si="558"/>
        <v>1</v>
      </c>
      <c r="DY608" s="666" t="b">
        <f t="shared" si="559"/>
        <v>1</v>
      </c>
      <c r="DZ608" s="663" t="b">
        <f t="shared" si="560"/>
        <v>1</v>
      </c>
      <c r="EA608" s="663" t="b">
        <f t="shared" si="561"/>
        <v>1</v>
      </c>
      <c r="EB608" s="666" t="b">
        <f t="shared" si="562"/>
        <v>1</v>
      </c>
      <c r="EC608" s="663" t="b">
        <f t="shared" si="563"/>
        <v>1</v>
      </c>
      <c r="ED608" s="663" t="b">
        <f t="shared" si="549"/>
        <v>1</v>
      </c>
      <c r="EE608" s="666" t="b">
        <f t="shared" si="564"/>
        <v>1</v>
      </c>
      <c r="EF608" s="665" t="b">
        <f t="shared" si="565"/>
        <v>0</v>
      </c>
      <c r="EG608" s="663" t="b">
        <f t="shared" si="566"/>
        <v>0</v>
      </c>
      <c r="EH608" s="666" t="b">
        <f t="shared" si="567"/>
        <v>1</v>
      </c>
      <c r="EI608" s="663" t="b">
        <f t="shared" si="568"/>
        <v>0</v>
      </c>
      <c r="EJ608" s="663" t="b">
        <f t="shared" si="569"/>
        <v>0</v>
      </c>
      <c r="EK608" s="666" t="b">
        <f t="shared" si="570"/>
        <v>1</v>
      </c>
      <c r="EL608" s="663" t="b">
        <f t="shared" si="571"/>
        <v>0</v>
      </c>
      <c r="EM608" s="663" t="b">
        <f t="shared" si="550"/>
        <v>0</v>
      </c>
      <c r="EN608" s="666" t="b">
        <f t="shared" si="572"/>
        <v>1</v>
      </c>
    </row>
    <row r="609" spans="1:144" s="401" customFormat="1">
      <c r="A609" s="585" t="s">
        <v>371</v>
      </c>
      <c r="B609" s="586" t="s">
        <v>1107</v>
      </c>
      <c r="C609" s="589">
        <v>234030</v>
      </c>
      <c r="D609" s="589">
        <v>2</v>
      </c>
      <c r="E609" s="414">
        <v>3048</v>
      </c>
      <c r="F609" s="416">
        <v>3326</v>
      </c>
      <c r="G609" s="416">
        <v>3364</v>
      </c>
      <c r="H609" s="416">
        <v>3540</v>
      </c>
      <c r="I609" s="417">
        <v>3540</v>
      </c>
      <c r="J609" s="417">
        <v>3885</v>
      </c>
      <c r="K609" s="419">
        <v>3716</v>
      </c>
      <c r="L609" s="414">
        <v>2179</v>
      </c>
      <c r="M609" s="416">
        <v>2141</v>
      </c>
      <c r="N609" s="416">
        <v>2410</v>
      </c>
      <c r="O609" s="448">
        <v>2673</v>
      </c>
      <c r="P609" s="448">
        <v>2675</v>
      </c>
      <c r="Q609" s="416">
        <v>3017</v>
      </c>
      <c r="R609" s="416">
        <v>3276</v>
      </c>
      <c r="S609" s="416">
        <v>3321</v>
      </c>
      <c r="T609" s="416">
        <v>3481</v>
      </c>
      <c r="U609" s="482">
        <v>3499</v>
      </c>
      <c r="V609" s="417">
        <v>3859</v>
      </c>
      <c r="W609" s="419">
        <v>3691</v>
      </c>
      <c r="X609" s="414">
        <v>4</v>
      </c>
      <c r="Y609" s="416"/>
      <c r="Z609" s="416">
        <v>2</v>
      </c>
      <c r="AA609" s="448">
        <v>3</v>
      </c>
      <c r="AB609" s="448">
        <v>0</v>
      </c>
      <c r="AC609" s="416">
        <v>3</v>
      </c>
      <c r="AD609" s="416">
        <v>6</v>
      </c>
      <c r="AE609" s="416"/>
      <c r="AF609" s="416"/>
      <c r="AG609" s="416"/>
      <c r="AH609" s="417"/>
      <c r="AI609" s="419"/>
      <c r="AJ609" s="420">
        <f t="shared" si="553"/>
        <v>2175</v>
      </c>
      <c r="AK609" s="421">
        <f t="shared" si="520"/>
        <v>2141</v>
      </c>
      <c r="AL609" s="421">
        <f t="shared" si="521"/>
        <v>2408</v>
      </c>
      <c r="AM609" s="421">
        <f t="shared" si="522"/>
        <v>2670</v>
      </c>
      <c r="AN609" s="421">
        <f t="shared" si="523"/>
        <v>2675</v>
      </c>
      <c r="AO609" s="421">
        <f t="shared" si="524"/>
        <v>3014</v>
      </c>
      <c r="AP609" s="421">
        <f t="shared" si="525"/>
        <v>3270</v>
      </c>
      <c r="AQ609" s="421">
        <f t="shared" si="526"/>
        <v>3321</v>
      </c>
      <c r="AR609" s="421">
        <f t="shared" si="527"/>
        <v>3481</v>
      </c>
      <c r="AS609" s="421">
        <f t="shared" si="528"/>
        <v>3499</v>
      </c>
      <c r="AT609" s="421">
        <f t="shared" si="529"/>
        <v>3859</v>
      </c>
      <c r="AU609" s="422">
        <f t="shared" si="530"/>
        <v>3691</v>
      </c>
      <c r="AV609" s="548">
        <v>2886</v>
      </c>
      <c r="AW609" s="417">
        <v>3120</v>
      </c>
      <c r="AX609" s="419">
        <v>3076</v>
      </c>
      <c r="AY609" s="550">
        <v>215</v>
      </c>
      <c r="AZ609" s="417">
        <v>267</v>
      </c>
      <c r="BA609" s="419">
        <v>95</v>
      </c>
      <c r="BB609" s="420">
        <f t="shared" si="554"/>
        <v>398</v>
      </c>
      <c r="BC609" s="421">
        <f t="shared" si="532"/>
        <v>472</v>
      </c>
      <c r="BD609" s="422">
        <f t="shared" si="533"/>
        <v>520</v>
      </c>
      <c r="BE609" s="176">
        <v>1260</v>
      </c>
      <c r="BF609" s="417">
        <v>1496</v>
      </c>
      <c r="BG609" s="419">
        <v>1620</v>
      </c>
      <c r="BH609" s="178">
        <v>154</v>
      </c>
      <c r="BI609" s="417">
        <v>152</v>
      </c>
      <c r="BJ609" s="419">
        <v>183</v>
      </c>
      <c r="BK609" s="178">
        <v>634</v>
      </c>
      <c r="BL609" s="417">
        <v>907</v>
      </c>
      <c r="BM609" s="419">
        <v>227</v>
      </c>
      <c r="BN609" s="426">
        <f t="shared" si="543"/>
        <v>627</v>
      </c>
      <c r="BO609" s="427">
        <f t="shared" si="544"/>
        <v>459</v>
      </c>
      <c r="BP609" s="428">
        <f t="shared" si="545"/>
        <v>1240</v>
      </c>
      <c r="BQ609" s="550">
        <v>1014</v>
      </c>
      <c r="BR609" s="417">
        <v>970</v>
      </c>
      <c r="BS609" s="419">
        <v>1158</v>
      </c>
      <c r="BT609" s="208"/>
      <c r="BU609" s="209"/>
      <c r="BV609" s="209"/>
      <c r="BW609" s="417"/>
      <c r="BX609" s="417"/>
      <c r="BY609" s="419"/>
      <c r="BZ609" s="178"/>
      <c r="CA609" s="177"/>
      <c r="CB609" s="177"/>
      <c r="CC609" s="177"/>
      <c r="CD609" s="177"/>
      <c r="CE609" s="177"/>
      <c r="CF609" s="417"/>
      <c r="CG609" s="419"/>
      <c r="CH609" s="178"/>
      <c r="CI609" s="177"/>
      <c r="CJ609" s="177"/>
      <c r="CK609" s="177"/>
      <c r="CL609" s="177"/>
      <c r="CM609" s="177"/>
      <c r="CN609" s="417"/>
      <c r="CO609" s="419"/>
      <c r="CP609" s="420"/>
      <c r="CQ609" s="421"/>
      <c r="CR609" s="421" t="str">
        <f t="shared" si="555"/>
        <v/>
      </c>
      <c r="CS609" s="421" t="str">
        <f t="shared" si="535"/>
        <v/>
      </c>
      <c r="CT609" s="421" t="str">
        <f t="shared" si="536"/>
        <v/>
      </c>
      <c r="CU609" s="421" t="str">
        <f t="shared" si="537"/>
        <v/>
      </c>
      <c r="CV609" s="421" t="str">
        <f t="shared" si="538"/>
        <v/>
      </c>
      <c r="CW609" s="429" t="str">
        <f t="shared" si="539"/>
        <v/>
      </c>
      <c r="CX609" s="449"/>
      <c r="CY609" s="417"/>
      <c r="CZ609" s="419"/>
      <c r="DA609" s="432"/>
      <c r="DB609" s="417"/>
      <c r="DC609" s="419"/>
      <c r="DD609" s="430" t="str">
        <f t="shared" si="556"/>
        <v/>
      </c>
      <c r="DE609" s="431" t="str">
        <f t="shared" si="541"/>
        <v/>
      </c>
      <c r="DF609" s="428" t="str">
        <f t="shared" si="542"/>
        <v/>
      </c>
      <c r="DG609" s="450"/>
      <c r="DH609" s="417"/>
      <c r="DI609" s="419"/>
      <c r="DJ609" s="432"/>
      <c r="DK609" s="417"/>
      <c r="DL609" s="419"/>
      <c r="DM609" s="432"/>
      <c r="DN609" s="417"/>
      <c r="DO609" s="419"/>
      <c r="DP609" s="430" t="str">
        <f t="shared" si="546"/>
        <v/>
      </c>
      <c r="DQ609" s="431" t="str">
        <f t="shared" si="547"/>
        <v/>
      </c>
      <c r="DR609" s="428" t="str">
        <f t="shared" si="548"/>
        <v/>
      </c>
      <c r="DS609" s="432"/>
      <c r="DT609" s="417"/>
      <c r="DU609" s="197"/>
      <c r="DV609" s="402"/>
      <c r="DW609" s="669" t="b">
        <f t="shared" si="557"/>
        <v>1</v>
      </c>
      <c r="DX609" s="663" t="b">
        <f t="shared" si="558"/>
        <v>1</v>
      </c>
      <c r="DY609" s="666" t="b">
        <f t="shared" si="559"/>
        <v>1</v>
      </c>
      <c r="DZ609" s="663" t="b">
        <f t="shared" si="560"/>
        <v>1</v>
      </c>
      <c r="EA609" s="663" t="b">
        <f t="shared" si="561"/>
        <v>1</v>
      </c>
      <c r="EB609" s="666" t="b">
        <f t="shared" si="562"/>
        <v>1</v>
      </c>
      <c r="EC609" s="663" t="b">
        <f t="shared" si="563"/>
        <v>1</v>
      </c>
      <c r="ED609" s="663" t="b">
        <f t="shared" si="549"/>
        <v>1</v>
      </c>
      <c r="EE609" s="666" t="b">
        <f t="shared" si="564"/>
        <v>1</v>
      </c>
      <c r="EF609" s="665" t="b">
        <f t="shared" si="565"/>
        <v>0</v>
      </c>
      <c r="EG609" s="663" t="b">
        <f t="shared" si="566"/>
        <v>0</v>
      </c>
      <c r="EH609" s="666" t="b">
        <f t="shared" si="567"/>
        <v>1</v>
      </c>
      <c r="EI609" s="663" t="b">
        <f t="shared" si="568"/>
        <v>0</v>
      </c>
      <c r="EJ609" s="663" t="b">
        <f t="shared" si="569"/>
        <v>0</v>
      </c>
      <c r="EK609" s="666" t="b">
        <f t="shared" si="570"/>
        <v>1</v>
      </c>
      <c r="EL609" s="663" t="b">
        <f t="shared" si="571"/>
        <v>0</v>
      </c>
      <c r="EM609" s="663" t="b">
        <f t="shared" si="550"/>
        <v>0</v>
      </c>
      <c r="EN609" s="666" t="b">
        <f t="shared" si="572"/>
        <v>1</v>
      </c>
    </row>
    <row r="610" spans="1:144" s="401" customFormat="1">
      <c r="A610" s="585" t="s">
        <v>371</v>
      </c>
      <c r="B610" s="588" t="s">
        <v>1075</v>
      </c>
      <c r="C610" s="589">
        <v>232423</v>
      </c>
      <c r="D610" s="589">
        <v>3</v>
      </c>
      <c r="E610" s="414">
        <v>3283</v>
      </c>
      <c r="F610" s="416">
        <v>3388</v>
      </c>
      <c r="G610" s="416">
        <v>3285</v>
      </c>
      <c r="H610" s="416">
        <v>3798</v>
      </c>
      <c r="I610" s="417">
        <v>3748</v>
      </c>
      <c r="J610" s="417">
        <v>3867</v>
      </c>
      <c r="K610" s="419">
        <v>3957</v>
      </c>
      <c r="L610" s="414">
        <v>3059</v>
      </c>
      <c r="M610" s="416">
        <v>2971</v>
      </c>
      <c r="N610" s="416">
        <v>3039</v>
      </c>
      <c r="O610" s="448">
        <v>3223</v>
      </c>
      <c r="P610" s="448">
        <v>3244</v>
      </c>
      <c r="Q610" s="416">
        <v>3283</v>
      </c>
      <c r="R610" s="416">
        <v>3386</v>
      </c>
      <c r="S610" s="416">
        <v>3281</v>
      </c>
      <c r="T610" s="416">
        <v>3796</v>
      </c>
      <c r="U610" s="482">
        <v>3745</v>
      </c>
      <c r="V610" s="417">
        <v>3864</v>
      </c>
      <c r="W610" s="419">
        <v>3956</v>
      </c>
      <c r="X610" s="414">
        <v>0</v>
      </c>
      <c r="Y610" s="416"/>
      <c r="Z610" s="416"/>
      <c r="AA610" s="448">
        <v>0</v>
      </c>
      <c r="AB610" s="448">
        <v>0</v>
      </c>
      <c r="AC610" s="416">
        <v>0</v>
      </c>
      <c r="AD610" s="416">
        <v>0</v>
      </c>
      <c r="AE610" s="416"/>
      <c r="AF610" s="416"/>
      <c r="AG610" s="416"/>
      <c r="AH610" s="417"/>
      <c r="AI610" s="419"/>
      <c r="AJ610" s="420">
        <f t="shared" si="553"/>
        <v>3059</v>
      </c>
      <c r="AK610" s="421">
        <f t="shared" si="520"/>
        <v>2971</v>
      </c>
      <c r="AL610" s="421">
        <f t="shared" si="521"/>
        <v>3039</v>
      </c>
      <c r="AM610" s="421">
        <f t="shared" si="522"/>
        <v>3223</v>
      </c>
      <c r="AN610" s="421">
        <f t="shared" si="523"/>
        <v>3244</v>
      </c>
      <c r="AO610" s="421">
        <f t="shared" si="524"/>
        <v>3283</v>
      </c>
      <c r="AP610" s="421">
        <f t="shared" si="525"/>
        <v>3386</v>
      </c>
      <c r="AQ610" s="421">
        <f t="shared" si="526"/>
        <v>3281</v>
      </c>
      <c r="AR610" s="421">
        <f t="shared" si="527"/>
        <v>3796</v>
      </c>
      <c r="AS610" s="421">
        <f t="shared" si="528"/>
        <v>3745</v>
      </c>
      <c r="AT610" s="421">
        <f t="shared" si="529"/>
        <v>3864</v>
      </c>
      <c r="AU610" s="422">
        <f t="shared" si="530"/>
        <v>3956</v>
      </c>
      <c r="AV610" s="548">
        <v>3384</v>
      </c>
      <c r="AW610" s="417">
        <v>3522</v>
      </c>
      <c r="AX610" s="419">
        <v>3629</v>
      </c>
      <c r="AY610" s="550">
        <v>144</v>
      </c>
      <c r="AZ610" s="417">
        <v>113</v>
      </c>
      <c r="BA610" s="419">
        <v>68</v>
      </c>
      <c r="BB610" s="420">
        <f t="shared" si="554"/>
        <v>217</v>
      </c>
      <c r="BC610" s="421">
        <f t="shared" si="532"/>
        <v>229</v>
      </c>
      <c r="BD610" s="422">
        <f t="shared" si="533"/>
        <v>259</v>
      </c>
      <c r="BE610" s="176">
        <v>2635</v>
      </c>
      <c r="BF610" s="417">
        <v>2704</v>
      </c>
      <c r="BG610" s="419">
        <v>2729</v>
      </c>
      <c r="BH610" s="178">
        <v>38</v>
      </c>
      <c r="BI610" s="417">
        <v>31</v>
      </c>
      <c r="BJ610" s="419">
        <v>22</v>
      </c>
      <c r="BK610" s="178">
        <v>246</v>
      </c>
      <c r="BL610" s="417">
        <v>237</v>
      </c>
      <c r="BM610" s="419">
        <v>195</v>
      </c>
      <c r="BN610" s="426">
        <f t="shared" si="543"/>
        <v>325</v>
      </c>
      <c r="BO610" s="427">
        <f t="shared" si="544"/>
        <v>311</v>
      </c>
      <c r="BP610" s="428">
        <f t="shared" si="545"/>
        <v>440</v>
      </c>
      <c r="BQ610" s="550">
        <v>2479</v>
      </c>
      <c r="BR610" s="417">
        <v>2414</v>
      </c>
      <c r="BS610" s="419">
        <v>2451</v>
      </c>
      <c r="BT610" s="208"/>
      <c r="BU610" s="209"/>
      <c r="BV610" s="209"/>
      <c r="BW610" s="417"/>
      <c r="BX610" s="417"/>
      <c r="BY610" s="419"/>
      <c r="BZ610" s="178"/>
      <c r="CA610" s="177"/>
      <c r="CB610" s="177"/>
      <c r="CC610" s="177"/>
      <c r="CD610" s="177"/>
      <c r="CE610" s="177"/>
      <c r="CF610" s="417"/>
      <c r="CG610" s="419"/>
      <c r="CH610" s="178"/>
      <c r="CI610" s="177"/>
      <c r="CJ610" s="177"/>
      <c r="CK610" s="177"/>
      <c r="CL610" s="177"/>
      <c r="CM610" s="177"/>
      <c r="CN610" s="417"/>
      <c r="CO610" s="419"/>
      <c r="CP610" s="420"/>
      <c r="CQ610" s="421"/>
      <c r="CR610" s="421" t="str">
        <f t="shared" si="555"/>
        <v/>
      </c>
      <c r="CS610" s="421" t="str">
        <f t="shared" si="535"/>
        <v/>
      </c>
      <c r="CT610" s="421" t="str">
        <f t="shared" si="536"/>
        <v/>
      </c>
      <c r="CU610" s="421" t="str">
        <f t="shared" si="537"/>
        <v/>
      </c>
      <c r="CV610" s="421" t="str">
        <f t="shared" si="538"/>
        <v/>
      </c>
      <c r="CW610" s="429" t="str">
        <f t="shared" si="539"/>
        <v/>
      </c>
      <c r="CX610" s="449"/>
      <c r="CY610" s="417"/>
      <c r="CZ610" s="419"/>
      <c r="DA610" s="432"/>
      <c r="DB610" s="417"/>
      <c r="DC610" s="419"/>
      <c r="DD610" s="430" t="str">
        <f t="shared" si="556"/>
        <v/>
      </c>
      <c r="DE610" s="431" t="str">
        <f t="shared" si="541"/>
        <v/>
      </c>
      <c r="DF610" s="428" t="str">
        <f t="shared" si="542"/>
        <v/>
      </c>
      <c r="DG610" s="450"/>
      <c r="DH610" s="417"/>
      <c r="DI610" s="419"/>
      <c r="DJ610" s="432"/>
      <c r="DK610" s="417"/>
      <c r="DL610" s="419"/>
      <c r="DM610" s="432"/>
      <c r="DN610" s="417"/>
      <c r="DO610" s="419"/>
      <c r="DP610" s="430" t="str">
        <f t="shared" si="546"/>
        <v/>
      </c>
      <c r="DQ610" s="431" t="str">
        <f t="shared" si="547"/>
        <v/>
      </c>
      <c r="DR610" s="428" t="str">
        <f t="shared" si="548"/>
        <v/>
      </c>
      <c r="DS610" s="432"/>
      <c r="DT610" s="417"/>
      <c r="DU610" s="197"/>
      <c r="DV610" s="402"/>
      <c r="DW610" s="669" t="b">
        <f t="shared" si="557"/>
        <v>1</v>
      </c>
      <c r="DX610" s="663" t="b">
        <f t="shared" si="558"/>
        <v>1</v>
      </c>
      <c r="DY610" s="666" t="b">
        <f t="shared" si="559"/>
        <v>1</v>
      </c>
      <c r="DZ610" s="663" t="b">
        <f t="shared" si="560"/>
        <v>1</v>
      </c>
      <c r="EA610" s="663" t="b">
        <f t="shared" si="561"/>
        <v>1</v>
      </c>
      <c r="EB610" s="666" t="b">
        <f t="shared" si="562"/>
        <v>1</v>
      </c>
      <c r="EC610" s="663" t="b">
        <f t="shared" si="563"/>
        <v>1</v>
      </c>
      <c r="ED610" s="663" t="b">
        <f t="shared" si="549"/>
        <v>1</v>
      </c>
      <c r="EE610" s="666" t="b">
        <f t="shared" si="564"/>
        <v>1</v>
      </c>
      <c r="EF610" s="665" t="b">
        <f t="shared" si="565"/>
        <v>0</v>
      </c>
      <c r="EG610" s="663" t="b">
        <f t="shared" si="566"/>
        <v>0</v>
      </c>
      <c r="EH610" s="666" t="b">
        <f t="shared" si="567"/>
        <v>1</v>
      </c>
      <c r="EI610" s="663" t="b">
        <f t="shared" si="568"/>
        <v>0</v>
      </c>
      <c r="EJ610" s="663" t="b">
        <f t="shared" si="569"/>
        <v>0</v>
      </c>
      <c r="EK610" s="666" t="b">
        <f t="shared" si="570"/>
        <v>1</v>
      </c>
      <c r="EL610" s="663" t="b">
        <f t="shared" si="571"/>
        <v>0</v>
      </c>
      <c r="EM610" s="663" t="b">
        <f t="shared" si="550"/>
        <v>0</v>
      </c>
      <c r="EN610" s="666" t="b">
        <f t="shared" si="572"/>
        <v>1</v>
      </c>
    </row>
    <row r="611" spans="1:144" s="401" customFormat="1">
      <c r="A611" s="585" t="s">
        <v>371</v>
      </c>
      <c r="B611" s="594" t="s">
        <v>1078</v>
      </c>
      <c r="C611" s="595">
        <v>232937</v>
      </c>
      <c r="D611" s="596">
        <v>3</v>
      </c>
      <c r="E611" s="414">
        <v>1178</v>
      </c>
      <c r="F611" s="416">
        <v>1158</v>
      </c>
      <c r="G611" s="416">
        <v>1015</v>
      </c>
      <c r="H611" s="416">
        <v>1003</v>
      </c>
      <c r="I611" s="417">
        <v>1057</v>
      </c>
      <c r="J611" s="417">
        <v>995</v>
      </c>
      <c r="K611" s="419">
        <v>1191</v>
      </c>
      <c r="L611" s="414">
        <v>1045</v>
      </c>
      <c r="M611" s="416">
        <v>1009</v>
      </c>
      <c r="N611" s="416">
        <v>1029</v>
      </c>
      <c r="O611" s="448">
        <v>1171</v>
      </c>
      <c r="P611" s="448">
        <v>997</v>
      </c>
      <c r="Q611" s="416">
        <v>1026</v>
      </c>
      <c r="R611" s="416">
        <v>987</v>
      </c>
      <c r="S611" s="416">
        <v>901</v>
      </c>
      <c r="T611" s="416">
        <v>874</v>
      </c>
      <c r="U611" s="482">
        <v>916</v>
      </c>
      <c r="V611" s="417">
        <v>938</v>
      </c>
      <c r="W611" s="419">
        <v>1145</v>
      </c>
      <c r="X611" s="414">
        <v>4</v>
      </c>
      <c r="Y611" s="416">
        <v>6</v>
      </c>
      <c r="Z611" s="416">
        <v>7</v>
      </c>
      <c r="AA611" s="448">
        <v>4</v>
      </c>
      <c r="AB611" s="448">
        <v>8</v>
      </c>
      <c r="AC611" s="416">
        <v>8</v>
      </c>
      <c r="AD611" s="416">
        <v>5</v>
      </c>
      <c r="AE611" s="416"/>
      <c r="AF611" s="416"/>
      <c r="AG611" s="416"/>
      <c r="AH611" s="417"/>
      <c r="AI611" s="419"/>
      <c r="AJ611" s="420">
        <f t="shared" si="553"/>
        <v>1041</v>
      </c>
      <c r="AK611" s="421">
        <f t="shared" si="520"/>
        <v>1003</v>
      </c>
      <c r="AL611" s="421">
        <f t="shared" si="521"/>
        <v>1022</v>
      </c>
      <c r="AM611" s="421">
        <f t="shared" si="522"/>
        <v>1167</v>
      </c>
      <c r="AN611" s="421">
        <f t="shared" si="523"/>
        <v>989</v>
      </c>
      <c r="AO611" s="421">
        <f t="shared" si="524"/>
        <v>1018</v>
      </c>
      <c r="AP611" s="421">
        <f t="shared" si="525"/>
        <v>982</v>
      </c>
      <c r="AQ611" s="421">
        <f t="shared" si="526"/>
        <v>901</v>
      </c>
      <c r="AR611" s="421">
        <f t="shared" si="527"/>
        <v>874</v>
      </c>
      <c r="AS611" s="421">
        <f t="shared" si="528"/>
        <v>916</v>
      </c>
      <c r="AT611" s="421">
        <f t="shared" si="529"/>
        <v>938</v>
      </c>
      <c r="AU611" s="422">
        <f t="shared" si="530"/>
        <v>1145</v>
      </c>
      <c r="AV611" s="548">
        <v>642</v>
      </c>
      <c r="AW611" s="417">
        <v>611</v>
      </c>
      <c r="AX611" s="419">
        <v>802</v>
      </c>
      <c r="AY611" s="550">
        <v>75</v>
      </c>
      <c r="AZ611" s="417">
        <v>52</v>
      </c>
      <c r="BA611" s="419">
        <v>29</v>
      </c>
      <c r="BB611" s="420">
        <f t="shared" si="554"/>
        <v>199</v>
      </c>
      <c r="BC611" s="421">
        <f t="shared" si="532"/>
        <v>275</v>
      </c>
      <c r="BD611" s="422">
        <f t="shared" si="533"/>
        <v>314</v>
      </c>
      <c r="BE611" s="176">
        <v>306</v>
      </c>
      <c r="BF611" s="417">
        <v>327</v>
      </c>
      <c r="BG611" s="419">
        <v>326</v>
      </c>
      <c r="BH611" s="178">
        <v>56</v>
      </c>
      <c r="BI611" s="417">
        <v>58</v>
      </c>
      <c r="BJ611" s="419">
        <v>77</v>
      </c>
      <c r="BK611" s="178">
        <v>137</v>
      </c>
      <c r="BL611" s="417">
        <v>175</v>
      </c>
      <c r="BM611" s="419">
        <v>66</v>
      </c>
      <c r="BN611" s="426">
        <f t="shared" si="543"/>
        <v>490</v>
      </c>
      <c r="BO611" s="427">
        <f t="shared" si="544"/>
        <v>458</v>
      </c>
      <c r="BP611" s="428">
        <f t="shared" si="545"/>
        <v>513</v>
      </c>
      <c r="BQ611" s="550">
        <v>345</v>
      </c>
      <c r="BR611" s="417">
        <v>347</v>
      </c>
      <c r="BS611" s="419">
        <v>354</v>
      </c>
      <c r="BT611" s="198"/>
      <c r="BU611" s="177"/>
      <c r="BV611" s="177"/>
      <c r="BW611" s="417"/>
      <c r="BX611" s="417"/>
      <c r="BY611" s="419"/>
      <c r="BZ611" s="178"/>
      <c r="CA611" s="177"/>
      <c r="CB611" s="177"/>
      <c r="CC611" s="177"/>
      <c r="CD611" s="177"/>
      <c r="CE611" s="177"/>
      <c r="CF611" s="417"/>
      <c r="CG611" s="419"/>
      <c r="CH611" s="178"/>
      <c r="CI611" s="177"/>
      <c r="CJ611" s="177"/>
      <c r="CK611" s="177"/>
      <c r="CL611" s="177"/>
      <c r="CM611" s="177"/>
      <c r="CN611" s="417"/>
      <c r="CO611" s="419"/>
      <c r="CP611" s="420"/>
      <c r="CQ611" s="421"/>
      <c r="CR611" s="421" t="str">
        <f t="shared" si="555"/>
        <v/>
      </c>
      <c r="CS611" s="421" t="str">
        <f t="shared" si="535"/>
        <v/>
      </c>
      <c r="CT611" s="421" t="str">
        <f t="shared" si="536"/>
        <v/>
      </c>
      <c r="CU611" s="421" t="str">
        <f t="shared" si="537"/>
        <v/>
      </c>
      <c r="CV611" s="421" t="str">
        <f t="shared" si="538"/>
        <v/>
      </c>
      <c r="CW611" s="429" t="str">
        <f t="shared" si="539"/>
        <v/>
      </c>
      <c r="CX611" s="449"/>
      <c r="CY611" s="417"/>
      <c r="CZ611" s="419"/>
      <c r="DA611" s="432"/>
      <c r="DB611" s="417"/>
      <c r="DC611" s="419"/>
      <c r="DD611" s="430" t="str">
        <f t="shared" si="556"/>
        <v/>
      </c>
      <c r="DE611" s="431" t="str">
        <f t="shared" si="541"/>
        <v/>
      </c>
      <c r="DF611" s="428" t="str">
        <f t="shared" si="542"/>
        <v/>
      </c>
      <c r="DG611" s="450"/>
      <c r="DH611" s="417"/>
      <c r="DI611" s="419"/>
      <c r="DJ611" s="432"/>
      <c r="DK611" s="417"/>
      <c r="DL611" s="419"/>
      <c r="DM611" s="432"/>
      <c r="DN611" s="417"/>
      <c r="DO611" s="419"/>
      <c r="DP611" s="430" t="str">
        <f t="shared" si="546"/>
        <v/>
      </c>
      <c r="DQ611" s="431" t="str">
        <f t="shared" si="547"/>
        <v/>
      </c>
      <c r="DR611" s="428" t="str">
        <f t="shared" si="548"/>
        <v/>
      </c>
      <c r="DS611" s="432"/>
      <c r="DT611" s="417"/>
      <c r="DU611" s="197"/>
      <c r="DV611" s="402"/>
      <c r="DW611" s="669" t="b">
        <f t="shared" si="557"/>
        <v>1</v>
      </c>
      <c r="DX611" s="663" t="b">
        <f t="shared" si="558"/>
        <v>1</v>
      </c>
      <c r="DY611" s="666" t="b">
        <f t="shared" si="559"/>
        <v>1</v>
      </c>
      <c r="DZ611" s="663" t="b">
        <f t="shared" si="560"/>
        <v>1</v>
      </c>
      <c r="EA611" s="663" t="b">
        <f t="shared" si="561"/>
        <v>1</v>
      </c>
      <c r="EB611" s="666" t="b">
        <f t="shared" si="562"/>
        <v>1</v>
      </c>
      <c r="EC611" s="663" t="b">
        <f t="shared" si="563"/>
        <v>1</v>
      </c>
      <c r="ED611" s="663" t="b">
        <f t="shared" si="549"/>
        <v>1</v>
      </c>
      <c r="EE611" s="666" t="b">
        <f t="shared" si="564"/>
        <v>1</v>
      </c>
      <c r="EF611" s="665" t="b">
        <f t="shared" si="565"/>
        <v>0</v>
      </c>
      <c r="EG611" s="663" t="b">
        <f t="shared" si="566"/>
        <v>0</v>
      </c>
      <c r="EH611" s="666" t="b">
        <f t="shared" si="567"/>
        <v>1</v>
      </c>
      <c r="EI611" s="663" t="b">
        <f t="shared" si="568"/>
        <v>0</v>
      </c>
      <c r="EJ611" s="663" t="b">
        <f t="shared" si="569"/>
        <v>0</v>
      </c>
      <c r="EK611" s="666" t="b">
        <f t="shared" si="570"/>
        <v>1</v>
      </c>
      <c r="EL611" s="663" t="b">
        <f t="shared" si="571"/>
        <v>0</v>
      </c>
      <c r="EM611" s="663" t="b">
        <f t="shared" si="550"/>
        <v>0</v>
      </c>
      <c r="EN611" s="666" t="b">
        <f t="shared" si="572"/>
        <v>1</v>
      </c>
    </row>
    <row r="612" spans="1:144" s="401" customFormat="1">
      <c r="A612" s="585" t="s">
        <v>371</v>
      </c>
      <c r="B612" s="594" t="s">
        <v>1076</v>
      </c>
      <c r="C612" s="595">
        <v>233277</v>
      </c>
      <c r="D612" s="596">
        <v>4</v>
      </c>
      <c r="E612" s="414">
        <v>1817</v>
      </c>
      <c r="F612" s="416">
        <v>1802</v>
      </c>
      <c r="G612" s="416">
        <v>1830</v>
      </c>
      <c r="H612" s="416">
        <v>1896</v>
      </c>
      <c r="I612" s="417">
        <v>1729</v>
      </c>
      <c r="J612" s="417">
        <v>1839</v>
      </c>
      <c r="K612" s="419">
        <v>1875</v>
      </c>
      <c r="L612" s="414">
        <v>1619</v>
      </c>
      <c r="M612" s="416">
        <v>1518</v>
      </c>
      <c r="N612" s="416">
        <v>1655</v>
      </c>
      <c r="O612" s="448">
        <v>1753</v>
      </c>
      <c r="P612" s="448">
        <v>1875</v>
      </c>
      <c r="Q612" s="416">
        <v>1813</v>
      </c>
      <c r="R612" s="416">
        <v>1800</v>
      </c>
      <c r="S612" s="416">
        <v>1828</v>
      </c>
      <c r="T612" s="416">
        <v>1894</v>
      </c>
      <c r="U612" s="482">
        <v>1731</v>
      </c>
      <c r="V612" s="417">
        <v>1839</v>
      </c>
      <c r="W612" s="419">
        <v>1873</v>
      </c>
      <c r="X612" s="414">
        <v>1</v>
      </c>
      <c r="Y612" s="416">
        <v>1</v>
      </c>
      <c r="Z612" s="416"/>
      <c r="AA612" s="448">
        <v>0</v>
      </c>
      <c r="AB612" s="448">
        <v>0</v>
      </c>
      <c r="AC612" s="416">
        <v>0</v>
      </c>
      <c r="AD612" s="416">
        <v>0</v>
      </c>
      <c r="AE612" s="416"/>
      <c r="AF612" s="416"/>
      <c r="AG612" s="416"/>
      <c r="AH612" s="417"/>
      <c r="AI612" s="419"/>
      <c r="AJ612" s="420">
        <f t="shared" si="553"/>
        <v>1618</v>
      </c>
      <c r="AK612" s="421">
        <f t="shared" si="520"/>
        <v>1517</v>
      </c>
      <c r="AL612" s="421">
        <f t="shared" si="521"/>
        <v>1655</v>
      </c>
      <c r="AM612" s="421">
        <f t="shared" si="522"/>
        <v>1753</v>
      </c>
      <c r="AN612" s="421">
        <f t="shared" si="523"/>
        <v>1875</v>
      </c>
      <c r="AO612" s="421">
        <f t="shared" si="524"/>
        <v>1813</v>
      </c>
      <c r="AP612" s="421">
        <f t="shared" si="525"/>
        <v>1800</v>
      </c>
      <c r="AQ612" s="421">
        <f t="shared" si="526"/>
        <v>1828</v>
      </c>
      <c r="AR612" s="421">
        <f t="shared" si="527"/>
        <v>1894</v>
      </c>
      <c r="AS612" s="421">
        <f t="shared" si="528"/>
        <v>1731</v>
      </c>
      <c r="AT612" s="421">
        <f t="shared" si="529"/>
        <v>1839</v>
      </c>
      <c r="AU612" s="422">
        <f t="shared" si="530"/>
        <v>1873</v>
      </c>
      <c r="AV612" s="548">
        <v>1325</v>
      </c>
      <c r="AW612" s="417">
        <v>1428</v>
      </c>
      <c r="AX612" s="419">
        <v>1464</v>
      </c>
      <c r="AY612" s="550">
        <v>254</v>
      </c>
      <c r="AZ612" s="417">
        <v>245</v>
      </c>
      <c r="BA612" s="419">
        <v>105</v>
      </c>
      <c r="BB612" s="420">
        <f t="shared" si="554"/>
        <v>152</v>
      </c>
      <c r="BC612" s="421">
        <f t="shared" si="532"/>
        <v>166</v>
      </c>
      <c r="BD612" s="422">
        <f t="shared" si="533"/>
        <v>304</v>
      </c>
      <c r="BE612" s="176">
        <v>1055</v>
      </c>
      <c r="BF612" s="417">
        <v>1083</v>
      </c>
      <c r="BG612" s="419">
        <v>1020</v>
      </c>
      <c r="BH612" s="178">
        <v>16</v>
      </c>
      <c r="BI612" s="417">
        <v>14</v>
      </c>
      <c r="BJ612" s="419">
        <v>14</v>
      </c>
      <c r="BK612" s="178">
        <v>514</v>
      </c>
      <c r="BL612" s="417">
        <v>484</v>
      </c>
      <c r="BM612" s="419">
        <v>259</v>
      </c>
      <c r="BN612" s="426">
        <f t="shared" si="543"/>
        <v>290</v>
      </c>
      <c r="BO612" s="427">
        <f t="shared" si="544"/>
        <v>232</v>
      </c>
      <c r="BP612" s="428">
        <f t="shared" si="545"/>
        <v>507</v>
      </c>
      <c r="BQ612" s="550">
        <v>893</v>
      </c>
      <c r="BR612" s="417">
        <v>873</v>
      </c>
      <c r="BS612" s="419">
        <v>890</v>
      </c>
      <c r="BT612" s="198"/>
      <c r="BU612" s="177"/>
      <c r="BV612" s="177"/>
      <c r="BW612" s="417"/>
      <c r="BX612" s="417"/>
      <c r="BY612" s="419"/>
      <c r="BZ612" s="178"/>
      <c r="CA612" s="177"/>
      <c r="CB612" s="177"/>
      <c r="CC612" s="177"/>
      <c r="CD612" s="177"/>
      <c r="CE612" s="177"/>
      <c r="CF612" s="417"/>
      <c r="CG612" s="419"/>
      <c r="CH612" s="178"/>
      <c r="CI612" s="177"/>
      <c r="CJ612" s="177"/>
      <c r="CK612" s="177"/>
      <c r="CL612" s="177"/>
      <c r="CM612" s="177"/>
      <c r="CN612" s="417"/>
      <c r="CO612" s="419"/>
      <c r="CP612" s="420"/>
      <c r="CQ612" s="421"/>
      <c r="CR612" s="421" t="str">
        <f t="shared" si="555"/>
        <v/>
      </c>
      <c r="CS612" s="421" t="str">
        <f t="shared" si="535"/>
        <v/>
      </c>
      <c r="CT612" s="421" t="str">
        <f t="shared" si="536"/>
        <v/>
      </c>
      <c r="CU612" s="421" t="str">
        <f t="shared" si="537"/>
        <v/>
      </c>
      <c r="CV612" s="421" t="str">
        <f t="shared" si="538"/>
        <v/>
      </c>
      <c r="CW612" s="429" t="str">
        <f t="shared" si="539"/>
        <v/>
      </c>
      <c r="CX612" s="449"/>
      <c r="CY612" s="417"/>
      <c r="CZ612" s="419"/>
      <c r="DA612" s="432"/>
      <c r="DB612" s="417"/>
      <c r="DC612" s="419"/>
      <c r="DD612" s="430" t="str">
        <f t="shared" si="556"/>
        <v/>
      </c>
      <c r="DE612" s="431" t="str">
        <f t="shared" si="541"/>
        <v/>
      </c>
      <c r="DF612" s="428" t="str">
        <f t="shared" si="542"/>
        <v/>
      </c>
      <c r="DG612" s="450"/>
      <c r="DH612" s="417"/>
      <c r="DI612" s="419"/>
      <c r="DJ612" s="432"/>
      <c r="DK612" s="417"/>
      <c r="DL612" s="419"/>
      <c r="DM612" s="432"/>
      <c r="DN612" s="417"/>
      <c r="DO612" s="419"/>
      <c r="DP612" s="430" t="str">
        <f t="shared" si="546"/>
        <v/>
      </c>
      <c r="DQ612" s="431" t="str">
        <f t="shared" si="547"/>
        <v/>
      </c>
      <c r="DR612" s="428" t="str">
        <f t="shared" si="548"/>
        <v/>
      </c>
      <c r="DS612" s="432"/>
      <c r="DT612" s="417"/>
      <c r="DU612" s="197"/>
      <c r="DV612" s="402"/>
      <c r="DW612" s="669" t="b">
        <f t="shared" si="557"/>
        <v>1</v>
      </c>
      <c r="DX612" s="663" t="b">
        <f t="shared" si="558"/>
        <v>1</v>
      </c>
      <c r="DY612" s="666" t="b">
        <f t="shared" si="559"/>
        <v>1</v>
      </c>
      <c r="DZ612" s="663" t="b">
        <f t="shared" si="560"/>
        <v>1</v>
      </c>
      <c r="EA612" s="663" t="b">
        <f t="shared" si="561"/>
        <v>1</v>
      </c>
      <c r="EB612" s="666" t="b">
        <f t="shared" si="562"/>
        <v>1</v>
      </c>
      <c r="EC612" s="663" t="b">
        <f t="shared" si="563"/>
        <v>1</v>
      </c>
      <c r="ED612" s="663" t="b">
        <f t="shared" si="549"/>
        <v>1</v>
      </c>
      <c r="EE612" s="666" t="b">
        <f t="shared" si="564"/>
        <v>1</v>
      </c>
      <c r="EF612" s="665" t="b">
        <f t="shared" si="565"/>
        <v>0</v>
      </c>
      <c r="EG612" s="663" t="b">
        <f t="shared" si="566"/>
        <v>0</v>
      </c>
      <c r="EH612" s="666" t="b">
        <f t="shared" si="567"/>
        <v>1</v>
      </c>
      <c r="EI612" s="663" t="b">
        <f t="shared" si="568"/>
        <v>0</v>
      </c>
      <c r="EJ612" s="663" t="b">
        <f t="shared" si="569"/>
        <v>0</v>
      </c>
      <c r="EK612" s="666" t="b">
        <f t="shared" si="570"/>
        <v>1</v>
      </c>
      <c r="EL612" s="663" t="b">
        <f t="shared" si="571"/>
        <v>0</v>
      </c>
      <c r="EM612" s="663" t="b">
        <f t="shared" si="550"/>
        <v>0</v>
      </c>
      <c r="EN612" s="666" t="b">
        <f t="shared" si="572"/>
        <v>1</v>
      </c>
    </row>
    <row r="613" spans="1:144" s="401" customFormat="1">
      <c r="A613" s="585" t="s">
        <v>371</v>
      </c>
      <c r="B613" s="586" t="s">
        <v>1079</v>
      </c>
      <c r="C613" s="589">
        <v>234155</v>
      </c>
      <c r="D613" s="589">
        <v>4</v>
      </c>
      <c r="E613" s="414">
        <v>1133</v>
      </c>
      <c r="F613" s="416">
        <v>964</v>
      </c>
      <c r="G613" s="416">
        <v>1028</v>
      </c>
      <c r="H613" s="416">
        <v>1112</v>
      </c>
      <c r="I613" s="417">
        <v>827</v>
      </c>
      <c r="J613" s="417">
        <v>1040</v>
      </c>
      <c r="K613" s="419">
        <v>1324</v>
      </c>
      <c r="L613" s="414">
        <v>865</v>
      </c>
      <c r="M613" s="416">
        <v>871</v>
      </c>
      <c r="N613" s="416">
        <v>937</v>
      </c>
      <c r="O613" s="448">
        <v>885</v>
      </c>
      <c r="P613" s="448">
        <v>1085</v>
      </c>
      <c r="Q613" s="416">
        <v>1129</v>
      </c>
      <c r="R613" s="416">
        <v>959</v>
      </c>
      <c r="S613" s="416">
        <v>1025</v>
      </c>
      <c r="T613" s="416">
        <v>1112</v>
      </c>
      <c r="U613" s="482">
        <v>825</v>
      </c>
      <c r="V613" s="417">
        <v>1037</v>
      </c>
      <c r="W613" s="419">
        <v>1286</v>
      </c>
      <c r="X613" s="414">
        <v>0</v>
      </c>
      <c r="Y613" s="416"/>
      <c r="Z613" s="416"/>
      <c r="AA613" s="448">
        <v>0</v>
      </c>
      <c r="AB613" s="448">
        <v>0</v>
      </c>
      <c r="AC613" s="416">
        <v>0</v>
      </c>
      <c r="AD613" s="416">
        <v>0</v>
      </c>
      <c r="AE613" s="416"/>
      <c r="AF613" s="416"/>
      <c r="AG613" s="416"/>
      <c r="AH613" s="417"/>
      <c r="AI613" s="419"/>
      <c r="AJ613" s="420">
        <f t="shared" si="553"/>
        <v>865</v>
      </c>
      <c r="AK613" s="421">
        <f t="shared" si="520"/>
        <v>871</v>
      </c>
      <c r="AL613" s="421">
        <f t="shared" si="521"/>
        <v>937</v>
      </c>
      <c r="AM613" s="421">
        <f t="shared" si="522"/>
        <v>885</v>
      </c>
      <c r="AN613" s="421">
        <f t="shared" si="523"/>
        <v>1085</v>
      </c>
      <c r="AO613" s="421">
        <f t="shared" si="524"/>
        <v>1129</v>
      </c>
      <c r="AP613" s="421">
        <f t="shared" si="525"/>
        <v>959</v>
      </c>
      <c r="AQ613" s="421">
        <f t="shared" si="526"/>
        <v>1025</v>
      </c>
      <c r="AR613" s="421">
        <f t="shared" si="527"/>
        <v>1112</v>
      </c>
      <c r="AS613" s="421">
        <f t="shared" si="528"/>
        <v>825</v>
      </c>
      <c r="AT613" s="421">
        <f t="shared" si="529"/>
        <v>1037</v>
      </c>
      <c r="AU613" s="422">
        <f t="shared" si="530"/>
        <v>1286</v>
      </c>
      <c r="AV613" s="548">
        <v>606</v>
      </c>
      <c r="AW613" s="417">
        <v>709</v>
      </c>
      <c r="AX613" s="419">
        <v>872</v>
      </c>
      <c r="AY613" s="550">
        <v>48</v>
      </c>
      <c r="AZ613" s="417">
        <v>74</v>
      </c>
      <c r="BA613" s="419">
        <v>46</v>
      </c>
      <c r="BB613" s="420">
        <f t="shared" si="554"/>
        <v>171</v>
      </c>
      <c r="BC613" s="421">
        <f t="shared" si="532"/>
        <v>254</v>
      </c>
      <c r="BD613" s="422">
        <f t="shared" si="533"/>
        <v>368</v>
      </c>
      <c r="BE613" s="176">
        <v>458</v>
      </c>
      <c r="BF613" s="417">
        <v>444</v>
      </c>
      <c r="BG613" s="419">
        <v>420</v>
      </c>
      <c r="BH613" s="178">
        <v>26</v>
      </c>
      <c r="BI613" s="417">
        <v>19</v>
      </c>
      <c r="BJ613" s="419">
        <v>27</v>
      </c>
      <c r="BK613" s="178">
        <v>142</v>
      </c>
      <c r="BL613" s="417">
        <v>165</v>
      </c>
      <c r="BM613" s="419">
        <v>62</v>
      </c>
      <c r="BN613" s="426">
        <f t="shared" si="543"/>
        <v>459</v>
      </c>
      <c r="BO613" s="427">
        <f t="shared" si="544"/>
        <v>501</v>
      </c>
      <c r="BP613" s="428">
        <f t="shared" si="545"/>
        <v>450</v>
      </c>
      <c r="BQ613" s="550">
        <v>357</v>
      </c>
      <c r="BR613" s="417">
        <v>385</v>
      </c>
      <c r="BS613" s="419">
        <v>407</v>
      </c>
      <c r="BT613" s="198"/>
      <c r="BU613" s="177"/>
      <c r="BV613" s="177"/>
      <c r="BW613" s="417"/>
      <c r="BX613" s="417"/>
      <c r="BY613" s="419"/>
      <c r="BZ613" s="178"/>
      <c r="CA613" s="177"/>
      <c r="CB613" s="177"/>
      <c r="CC613" s="177"/>
      <c r="CD613" s="177"/>
      <c r="CE613" s="177"/>
      <c r="CF613" s="417"/>
      <c r="CG613" s="419"/>
      <c r="CH613" s="178"/>
      <c r="CI613" s="177"/>
      <c r="CJ613" s="177"/>
      <c r="CK613" s="177"/>
      <c r="CL613" s="177"/>
      <c r="CM613" s="177"/>
      <c r="CN613" s="417"/>
      <c r="CO613" s="419"/>
      <c r="CP613" s="420"/>
      <c r="CQ613" s="421"/>
      <c r="CR613" s="421" t="str">
        <f t="shared" si="555"/>
        <v/>
      </c>
      <c r="CS613" s="421" t="str">
        <f t="shared" si="535"/>
        <v/>
      </c>
      <c r="CT613" s="421" t="str">
        <f t="shared" si="536"/>
        <v/>
      </c>
      <c r="CU613" s="421" t="str">
        <f t="shared" si="537"/>
        <v/>
      </c>
      <c r="CV613" s="421" t="str">
        <f t="shared" si="538"/>
        <v/>
      </c>
      <c r="CW613" s="429" t="str">
        <f t="shared" si="539"/>
        <v/>
      </c>
      <c r="CX613" s="449"/>
      <c r="CY613" s="417"/>
      <c r="CZ613" s="419"/>
      <c r="DA613" s="432"/>
      <c r="DB613" s="417"/>
      <c r="DC613" s="419"/>
      <c r="DD613" s="430" t="str">
        <f t="shared" si="556"/>
        <v/>
      </c>
      <c r="DE613" s="431" t="str">
        <f t="shared" si="541"/>
        <v/>
      </c>
      <c r="DF613" s="428" t="str">
        <f t="shared" si="542"/>
        <v/>
      </c>
      <c r="DG613" s="450"/>
      <c r="DH613" s="417"/>
      <c r="DI613" s="419"/>
      <c r="DJ613" s="432"/>
      <c r="DK613" s="417"/>
      <c r="DL613" s="419"/>
      <c r="DM613" s="432"/>
      <c r="DN613" s="417"/>
      <c r="DO613" s="419"/>
      <c r="DP613" s="430" t="str">
        <f t="shared" si="546"/>
        <v/>
      </c>
      <c r="DQ613" s="431" t="str">
        <f t="shared" si="547"/>
        <v/>
      </c>
      <c r="DR613" s="428" t="str">
        <f t="shared" si="548"/>
        <v/>
      </c>
      <c r="DS613" s="432"/>
      <c r="DT613" s="417"/>
      <c r="DU613" s="197"/>
      <c r="DV613" s="402"/>
      <c r="DW613" s="669" t="b">
        <f t="shared" si="557"/>
        <v>1</v>
      </c>
      <c r="DX613" s="663" t="b">
        <f t="shared" si="558"/>
        <v>1</v>
      </c>
      <c r="DY613" s="666" t="b">
        <f t="shared" si="559"/>
        <v>1</v>
      </c>
      <c r="DZ613" s="663" t="b">
        <f t="shared" si="560"/>
        <v>1</v>
      </c>
      <c r="EA613" s="663" t="b">
        <f t="shared" si="561"/>
        <v>1</v>
      </c>
      <c r="EB613" s="666" t="b">
        <f t="shared" si="562"/>
        <v>1</v>
      </c>
      <c r="EC613" s="663" t="b">
        <f t="shared" si="563"/>
        <v>1</v>
      </c>
      <c r="ED613" s="663" t="b">
        <f t="shared" si="549"/>
        <v>1</v>
      </c>
      <c r="EE613" s="666" t="b">
        <f t="shared" si="564"/>
        <v>1</v>
      </c>
      <c r="EF613" s="665" t="b">
        <f t="shared" si="565"/>
        <v>0</v>
      </c>
      <c r="EG613" s="663" t="b">
        <f t="shared" si="566"/>
        <v>0</v>
      </c>
      <c r="EH613" s="666" t="b">
        <f t="shared" si="567"/>
        <v>1</v>
      </c>
      <c r="EI613" s="663" t="b">
        <f t="shared" si="568"/>
        <v>0</v>
      </c>
      <c r="EJ613" s="663" t="b">
        <f t="shared" si="569"/>
        <v>0</v>
      </c>
      <c r="EK613" s="666" t="b">
        <f t="shared" si="570"/>
        <v>1</v>
      </c>
      <c r="EL613" s="663" t="b">
        <f t="shared" si="571"/>
        <v>0</v>
      </c>
      <c r="EM613" s="663" t="b">
        <f t="shared" si="550"/>
        <v>0</v>
      </c>
      <c r="EN613" s="666" t="b">
        <f t="shared" si="572"/>
        <v>1</v>
      </c>
    </row>
    <row r="614" spans="1:144" s="401" customFormat="1">
      <c r="A614" s="585" t="s">
        <v>371</v>
      </c>
      <c r="B614" s="594" t="s">
        <v>1077</v>
      </c>
      <c r="C614" s="595">
        <v>231712</v>
      </c>
      <c r="D614" s="596">
        <v>5</v>
      </c>
      <c r="E614" s="414">
        <v>1180</v>
      </c>
      <c r="F614" s="416">
        <v>1210</v>
      </c>
      <c r="G614" s="416">
        <v>1176</v>
      </c>
      <c r="H614" s="416">
        <v>1250</v>
      </c>
      <c r="I614" s="417">
        <v>1174</v>
      </c>
      <c r="J614" s="417">
        <v>1242</v>
      </c>
      <c r="K614" s="419">
        <v>1137</v>
      </c>
      <c r="L614" s="414">
        <v>665</v>
      </c>
      <c r="M614" s="416">
        <v>693</v>
      </c>
      <c r="N614" s="416">
        <v>811</v>
      </c>
      <c r="O614" s="448">
        <v>1002</v>
      </c>
      <c r="P614" s="448">
        <v>1043</v>
      </c>
      <c r="Q614" s="416">
        <v>1176</v>
      </c>
      <c r="R614" s="416">
        <v>1207</v>
      </c>
      <c r="S614" s="416">
        <v>1175</v>
      </c>
      <c r="T614" s="416">
        <v>1248</v>
      </c>
      <c r="U614" s="482">
        <v>1173</v>
      </c>
      <c r="V614" s="417">
        <v>1242</v>
      </c>
      <c r="W614" s="419">
        <v>1139</v>
      </c>
      <c r="X614" s="414">
        <v>0</v>
      </c>
      <c r="Y614" s="416"/>
      <c r="Z614" s="416">
        <v>3</v>
      </c>
      <c r="AA614" s="448">
        <v>3</v>
      </c>
      <c r="AB614" s="448">
        <v>1</v>
      </c>
      <c r="AC614" s="416">
        <v>0</v>
      </c>
      <c r="AD614" s="416">
        <v>2</v>
      </c>
      <c r="AE614" s="416"/>
      <c r="AF614" s="416"/>
      <c r="AG614" s="416"/>
      <c r="AH614" s="417"/>
      <c r="AI614" s="419"/>
      <c r="AJ614" s="420">
        <f t="shared" si="553"/>
        <v>665</v>
      </c>
      <c r="AK614" s="421">
        <f t="shared" si="520"/>
        <v>693</v>
      </c>
      <c r="AL614" s="421">
        <f t="shared" si="521"/>
        <v>808</v>
      </c>
      <c r="AM614" s="421">
        <f t="shared" si="522"/>
        <v>999</v>
      </c>
      <c r="AN614" s="421">
        <f t="shared" si="523"/>
        <v>1042</v>
      </c>
      <c r="AO614" s="421">
        <f t="shared" si="524"/>
        <v>1176</v>
      </c>
      <c r="AP614" s="421">
        <f t="shared" si="525"/>
        <v>1205</v>
      </c>
      <c r="AQ614" s="421">
        <f t="shared" si="526"/>
        <v>1175</v>
      </c>
      <c r="AR614" s="421">
        <f t="shared" si="527"/>
        <v>1248</v>
      </c>
      <c r="AS614" s="421">
        <f t="shared" si="528"/>
        <v>1173</v>
      </c>
      <c r="AT614" s="421">
        <f t="shared" si="529"/>
        <v>1242</v>
      </c>
      <c r="AU614" s="422">
        <f t="shared" si="530"/>
        <v>1139</v>
      </c>
      <c r="AV614" s="548">
        <v>960</v>
      </c>
      <c r="AW614" s="417">
        <v>991</v>
      </c>
      <c r="AX614" s="419">
        <v>907</v>
      </c>
      <c r="AY614" s="550">
        <v>114</v>
      </c>
      <c r="AZ614" s="417">
        <v>151</v>
      </c>
      <c r="BA614" s="419">
        <v>92</v>
      </c>
      <c r="BB614" s="420">
        <f t="shared" si="554"/>
        <v>99</v>
      </c>
      <c r="BC614" s="421">
        <f t="shared" si="532"/>
        <v>100</v>
      </c>
      <c r="BD614" s="422">
        <f t="shared" si="533"/>
        <v>140</v>
      </c>
      <c r="BE614" s="176">
        <v>537</v>
      </c>
      <c r="BF614" s="417">
        <v>575</v>
      </c>
      <c r="BG614" s="419">
        <v>695</v>
      </c>
      <c r="BH614" s="178">
        <v>11</v>
      </c>
      <c r="BI614" s="417">
        <v>16</v>
      </c>
      <c r="BJ614" s="419">
        <v>19</v>
      </c>
      <c r="BK614" s="178">
        <v>305</v>
      </c>
      <c r="BL614" s="417">
        <v>422</v>
      </c>
      <c r="BM614" s="419">
        <v>240</v>
      </c>
      <c r="BN614" s="426">
        <f t="shared" si="543"/>
        <v>189</v>
      </c>
      <c r="BO614" s="427">
        <f t="shared" si="544"/>
        <v>163</v>
      </c>
      <c r="BP614" s="428">
        <f t="shared" si="545"/>
        <v>251</v>
      </c>
      <c r="BQ614" s="550">
        <v>263</v>
      </c>
      <c r="BR614" s="417">
        <v>305</v>
      </c>
      <c r="BS614" s="419">
        <v>376</v>
      </c>
      <c r="BT614" s="198"/>
      <c r="BU614" s="177"/>
      <c r="BV614" s="177"/>
      <c r="BW614" s="417"/>
      <c r="BX614" s="417"/>
      <c r="BY614" s="419"/>
      <c r="BZ614" s="178"/>
      <c r="CA614" s="177"/>
      <c r="CB614" s="177"/>
      <c r="CC614" s="177"/>
      <c r="CD614" s="177"/>
      <c r="CE614" s="177"/>
      <c r="CF614" s="417"/>
      <c r="CG614" s="419"/>
      <c r="CH614" s="178"/>
      <c r="CI614" s="177"/>
      <c r="CJ614" s="177"/>
      <c r="CK614" s="177"/>
      <c r="CL614" s="177"/>
      <c r="CM614" s="177"/>
      <c r="CN614" s="417"/>
      <c r="CO614" s="419"/>
      <c r="CP614" s="420"/>
      <c r="CQ614" s="421"/>
      <c r="CR614" s="421" t="str">
        <f t="shared" si="555"/>
        <v/>
      </c>
      <c r="CS614" s="421" t="str">
        <f t="shared" si="535"/>
        <v/>
      </c>
      <c r="CT614" s="421" t="str">
        <f t="shared" si="536"/>
        <v/>
      </c>
      <c r="CU614" s="421" t="str">
        <f t="shared" si="537"/>
        <v/>
      </c>
      <c r="CV614" s="421" t="str">
        <f t="shared" si="538"/>
        <v/>
      </c>
      <c r="CW614" s="429" t="str">
        <f t="shared" si="539"/>
        <v/>
      </c>
      <c r="CX614" s="449"/>
      <c r="CY614" s="417"/>
      <c r="CZ614" s="419"/>
      <c r="DA614" s="432"/>
      <c r="DB614" s="417"/>
      <c r="DC614" s="419"/>
      <c r="DD614" s="430" t="str">
        <f t="shared" si="556"/>
        <v/>
      </c>
      <c r="DE614" s="431" t="str">
        <f t="shared" si="541"/>
        <v/>
      </c>
      <c r="DF614" s="428" t="str">
        <f t="shared" si="542"/>
        <v/>
      </c>
      <c r="DG614" s="450"/>
      <c r="DH614" s="417"/>
      <c r="DI614" s="419"/>
      <c r="DJ614" s="432"/>
      <c r="DK614" s="417"/>
      <c r="DL614" s="419"/>
      <c r="DM614" s="432"/>
      <c r="DN614" s="417"/>
      <c r="DO614" s="419"/>
      <c r="DP614" s="430" t="str">
        <f t="shared" si="546"/>
        <v/>
      </c>
      <c r="DQ614" s="431" t="str">
        <f t="shared" si="547"/>
        <v/>
      </c>
      <c r="DR614" s="428" t="str">
        <f t="shared" si="548"/>
        <v/>
      </c>
      <c r="DS614" s="432"/>
      <c r="DT614" s="417"/>
      <c r="DU614" s="197"/>
      <c r="DV614" s="402"/>
      <c r="DW614" s="669" t="b">
        <f t="shared" si="557"/>
        <v>1</v>
      </c>
      <c r="DX614" s="663" t="b">
        <f t="shared" si="558"/>
        <v>1</v>
      </c>
      <c r="DY614" s="666" t="b">
        <f t="shared" si="559"/>
        <v>1</v>
      </c>
      <c r="DZ614" s="663" t="b">
        <f t="shared" si="560"/>
        <v>1</v>
      </c>
      <c r="EA614" s="663" t="b">
        <f t="shared" si="561"/>
        <v>1</v>
      </c>
      <c r="EB614" s="666" t="b">
        <f t="shared" si="562"/>
        <v>1</v>
      </c>
      <c r="EC614" s="663" t="b">
        <f t="shared" si="563"/>
        <v>1</v>
      </c>
      <c r="ED614" s="663" t="b">
        <f t="shared" si="549"/>
        <v>1</v>
      </c>
      <c r="EE614" s="666" t="b">
        <f t="shared" si="564"/>
        <v>1</v>
      </c>
      <c r="EF614" s="665" t="b">
        <f t="shared" si="565"/>
        <v>0</v>
      </c>
      <c r="EG614" s="663" t="b">
        <f t="shared" si="566"/>
        <v>0</v>
      </c>
      <c r="EH614" s="666" t="b">
        <f t="shared" si="567"/>
        <v>1</v>
      </c>
      <c r="EI614" s="663" t="b">
        <f t="shared" si="568"/>
        <v>0</v>
      </c>
      <c r="EJ614" s="663" t="b">
        <f t="shared" si="569"/>
        <v>0</v>
      </c>
      <c r="EK614" s="666" t="b">
        <f t="shared" si="570"/>
        <v>1</v>
      </c>
      <c r="EL614" s="663" t="b">
        <f t="shared" si="571"/>
        <v>0</v>
      </c>
      <c r="EM614" s="663" t="b">
        <f t="shared" si="550"/>
        <v>0</v>
      </c>
      <c r="EN614" s="666" t="b">
        <f t="shared" si="572"/>
        <v>1</v>
      </c>
    </row>
    <row r="615" spans="1:144" s="401" customFormat="1">
      <c r="A615" s="585" t="s">
        <v>371</v>
      </c>
      <c r="B615" s="586" t="s">
        <v>1080</v>
      </c>
      <c r="C615" s="589">
        <v>232566</v>
      </c>
      <c r="D615" s="589">
        <v>5</v>
      </c>
      <c r="E615" s="414">
        <v>880</v>
      </c>
      <c r="F615" s="416">
        <v>880</v>
      </c>
      <c r="G615" s="416">
        <v>980</v>
      </c>
      <c r="H615" s="416">
        <v>958</v>
      </c>
      <c r="I615" s="417">
        <v>987</v>
      </c>
      <c r="J615" s="417">
        <v>988</v>
      </c>
      <c r="K615" s="419">
        <v>1049</v>
      </c>
      <c r="L615" s="414">
        <v>730</v>
      </c>
      <c r="M615" s="416">
        <v>814</v>
      </c>
      <c r="N615" s="416">
        <v>815</v>
      </c>
      <c r="O615" s="448">
        <v>895</v>
      </c>
      <c r="P615" s="448">
        <v>893</v>
      </c>
      <c r="Q615" s="416">
        <v>879</v>
      </c>
      <c r="R615" s="416">
        <v>880</v>
      </c>
      <c r="S615" s="416">
        <v>980</v>
      </c>
      <c r="T615" s="416">
        <v>956</v>
      </c>
      <c r="U615" s="482">
        <v>989</v>
      </c>
      <c r="V615" s="417">
        <v>988</v>
      </c>
      <c r="W615" s="419">
        <v>1048</v>
      </c>
      <c r="X615" s="414">
        <v>2</v>
      </c>
      <c r="Y615" s="416"/>
      <c r="Z615" s="416"/>
      <c r="AA615" s="448">
        <v>0</v>
      </c>
      <c r="AB615" s="448">
        <v>2</v>
      </c>
      <c r="AC615" s="416">
        <v>0</v>
      </c>
      <c r="AD615" s="416">
        <v>0</v>
      </c>
      <c r="AE615" s="416"/>
      <c r="AF615" s="416"/>
      <c r="AG615" s="416"/>
      <c r="AH615" s="417"/>
      <c r="AI615" s="419"/>
      <c r="AJ615" s="420">
        <f t="shared" si="553"/>
        <v>728</v>
      </c>
      <c r="AK615" s="421">
        <f t="shared" si="520"/>
        <v>814</v>
      </c>
      <c r="AL615" s="421">
        <f t="shared" si="521"/>
        <v>815</v>
      </c>
      <c r="AM615" s="421">
        <f t="shared" si="522"/>
        <v>895</v>
      </c>
      <c r="AN615" s="421">
        <f t="shared" si="523"/>
        <v>891</v>
      </c>
      <c r="AO615" s="421">
        <f t="shared" si="524"/>
        <v>879</v>
      </c>
      <c r="AP615" s="421">
        <f t="shared" si="525"/>
        <v>880</v>
      </c>
      <c r="AQ615" s="421">
        <f t="shared" si="526"/>
        <v>980</v>
      </c>
      <c r="AR615" s="421">
        <f t="shared" si="527"/>
        <v>956</v>
      </c>
      <c r="AS615" s="421">
        <f t="shared" si="528"/>
        <v>989</v>
      </c>
      <c r="AT615" s="421">
        <f t="shared" si="529"/>
        <v>988</v>
      </c>
      <c r="AU615" s="422">
        <f t="shared" si="530"/>
        <v>1048</v>
      </c>
      <c r="AV615" s="548">
        <v>775</v>
      </c>
      <c r="AW615" s="417">
        <v>778</v>
      </c>
      <c r="AX615" s="419">
        <v>819</v>
      </c>
      <c r="AY615" s="550">
        <v>130</v>
      </c>
      <c r="AZ615" s="417">
        <v>138</v>
      </c>
      <c r="BA615" s="419">
        <v>56</v>
      </c>
      <c r="BB615" s="420">
        <f t="shared" si="554"/>
        <v>84</v>
      </c>
      <c r="BC615" s="421">
        <f t="shared" si="532"/>
        <v>72</v>
      </c>
      <c r="BD615" s="422">
        <f t="shared" si="533"/>
        <v>173</v>
      </c>
      <c r="BE615" s="176">
        <v>568</v>
      </c>
      <c r="BF615" s="417">
        <v>565</v>
      </c>
      <c r="BG615" s="419">
        <v>503</v>
      </c>
      <c r="BH615" s="178">
        <v>11</v>
      </c>
      <c r="BI615" s="417">
        <v>7</v>
      </c>
      <c r="BJ615" s="419">
        <v>5</v>
      </c>
      <c r="BK615" s="178">
        <v>222</v>
      </c>
      <c r="BL615" s="417">
        <v>223</v>
      </c>
      <c r="BM615" s="419">
        <v>168</v>
      </c>
      <c r="BN615" s="426">
        <f t="shared" si="543"/>
        <v>90</v>
      </c>
      <c r="BO615" s="427">
        <f t="shared" si="544"/>
        <v>84</v>
      </c>
      <c r="BP615" s="428">
        <f t="shared" si="545"/>
        <v>204</v>
      </c>
      <c r="BQ615" s="550">
        <v>450</v>
      </c>
      <c r="BR615" s="417">
        <v>523</v>
      </c>
      <c r="BS615" s="419">
        <v>537</v>
      </c>
      <c r="BT615" s="198"/>
      <c r="BU615" s="177"/>
      <c r="BV615" s="177"/>
      <c r="BW615" s="417"/>
      <c r="BX615" s="417"/>
      <c r="BY615" s="419"/>
      <c r="BZ615" s="178"/>
      <c r="CA615" s="177"/>
      <c r="CB615" s="177"/>
      <c r="CC615" s="177"/>
      <c r="CD615" s="177"/>
      <c r="CE615" s="177"/>
      <c r="CF615" s="417"/>
      <c r="CG615" s="419"/>
      <c r="CH615" s="178"/>
      <c r="CI615" s="177"/>
      <c r="CJ615" s="177"/>
      <c r="CK615" s="177"/>
      <c r="CL615" s="177"/>
      <c r="CM615" s="177"/>
      <c r="CN615" s="417"/>
      <c r="CO615" s="419"/>
      <c r="CP615" s="420"/>
      <c r="CQ615" s="421"/>
      <c r="CR615" s="421" t="str">
        <f t="shared" si="555"/>
        <v/>
      </c>
      <c r="CS615" s="421" t="str">
        <f t="shared" si="535"/>
        <v/>
      </c>
      <c r="CT615" s="421" t="str">
        <f t="shared" si="536"/>
        <v/>
      </c>
      <c r="CU615" s="421" t="str">
        <f t="shared" si="537"/>
        <v/>
      </c>
      <c r="CV615" s="421" t="str">
        <f t="shared" si="538"/>
        <v/>
      </c>
      <c r="CW615" s="429" t="str">
        <f t="shared" si="539"/>
        <v/>
      </c>
      <c r="CX615" s="449"/>
      <c r="CY615" s="417"/>
      <c r="CZ615" s="419"/>
      <c r="DA615" s="432"/>
      <c r="DB615" s="417"/>
      <c r="DC615" s="419"/>
      <c r="DD615" s="430" t="str">
        <f t="shared" si="556"/>
        <v/>
      </c>
      <c r="DE615" s="431" t="str">
        <f t="shared" si="541"/>
        <v/>
      </c>
      <c r="DF615" s="428" t="str">
        <f t="shared" si="542"/>
        <v/>
      </c>
      <c r="DG615" s="450"/>
      <c r="DH615" s="417"/>
      <c r="DI615" s="419"/>
      <c r="DJ615" s="432"/>
      <c r="DK615" s="417"/>
      <c r="DL615" s="419"/>
      <c r="DM615" s="432"/>
      <c r="DN615" s="417"/>
      <c r="DO615" s="419"/>
      <c r="DP615" s="430" t="str">
        <f t="shared" si="546"/>
        <v/>
      </c>
      <c r="DQ615" s="431" t="str">
        <f t="shared" si="547"/>
        <v/>
      </c>
      <c r="DR615" s="428" t="str">
        <f t="shared" si="548"/>
        <v/>
      </c>
      <c r="DS615" s="432"/>
      <c r="DT615" s="417"/>
      <c r="DU615" s="197"/>
      <c r="DV615" s="402"/>
      <c r="DW615" s="669" t="b">
        <f t="shared" si="557"/>
        <v>1</v>
      </c>
      <c r="DX615" s="663" t="b">
        <f t="shared" si="558"/>
        <v>1</v>
      </c>
      <c r="DY615" s="666" t="b">
        <f t="shared" si="559"/>
        <v>1</v>
      </c>
      <c r="DZ615" s="663" t="b">
        <f t="shared" si="560"/>
        <v>1</v>
      </c>
      <c r="EA615" s="663" t="b">
        <f t="shared" si="561"/>
        <v>1</v>
      </c>
      <c r="EB615" s="666" t="b">
        <f t="shared" si="562"/>
        <v>1</v>
      </c>
      <c r="EC615" s="663" t="b">
        <f t="shared" si="563"/>
        <v>1</v>
      </c>
      <c r="ED615" s="663" t="b">
        <f t="shared" si="549"/>
        <v>1</v>
      </c>
      <c r="EE615" s="666" t="b">
        <f t="shared" si="564"/>
        <v>1</v>
      </c>
      <c r="EF615" s="665" t="b">
        <f t="shared" si="565"/>
        <v>0</v>
      </c>
      <c r="EG615" s="663" t="b">
        <f t="shared" si="566"/>
        <v>0</v>
      </c>
      <c r="EH615" s="666" t="b">
        <f t="shared" si="567"/>
        <v>1</v>
      </c>
      <c r="EI615" s="663" t="b">
        <f t="shared" si="568"/>
        <v>0</v>
      </c>
      <c r="EJ615" s="663" t="b">
        <f t="shared" si="569"/>
        <v>0</v>
      </c>
      <c r="EK615" s="666" t="b">
        <f t="shared" si="570"/>
        <v>1</v>
      </c>
      <c r="EL615" s="663" t="b">
        <f t="shared" si="571"/>
        <v>0</v>
      </c>
      <c r="EM615" s="663" t="b">
        <f t="shared" si="550"/>
        <v>0</v>
      </c>
      <c r="EN615" s="666" t="b">
        <f t="shared" si="572"/>
        <v>1</v>
      </c>
    </row>
    <row r="616" spans="1:144" s="401" customFormat="1">
      <c r="A616" s="585" t="s">
        <v>371</v>
      </c>
      <c r="B616" s="586" t="s">
        <v>1081</v>
      </c>
      <c r="C616" s="589">
        <v>232681</v>
      </c>
      <c r="D616" s="589">
        <v>5</v>
      </c>
      <c r="E616" s="414">
        <v>885</v>
      </c>
      <c r="F616" s="416">
        <v>882</v>
      </c>
      <c r="G616" s="416">
        <v>871</v>
      </c>
      <c r="H616" s="416">
        <v>904</v>
      </c>
      <c r="I616" s="417">
        <v>930</v>
      </c>
      <c r="J616" s="417">
        <v>964</v>
      </c>
      <c r="K616" s="419">
        <v>867</v>
      </c>
      <c r="L616" s="414">
        <v>808</v>
      </c>
      <c r="M616" s="416">
        <v>812</v>
      </c>
      <c r="N616" s="416">
        <v>834</v>
      </c>
      <c r="O616" s="448">
        <v>873</v>
      </c>
      <c r="P616" s="448">
        <v>840</v>
      </c>
      <c r="Q616" s="416">
        <v>882</v>
      </c>
      <c r="R616" s="416">
        <v>879</v>
      </c>
      <c r="S616" s="416">
        <v>869</v>
      </c>
      <c r="T616" s="416">
        <v>877</v>
      </c>
      <c r="U616" s="482">
        <v>909</v>
      </c>
      <c r="V616" s="417">
        <v>949</v>
      </c>
      <c r="W616" s="419">
        <v>848</v>
      </c>
      <c r="X616" s="414">
        <v>0</v>
      </c>
      <c r="Y616" s="416"/>
      <c r="Z616" s="416"/>
      <c r="AA616" s="448">
        <v>0</v>
      </c>
      <c r="AB616" s="448">
        <v>0</v>
      </c>
      <c r="AC616" s="416">
        <v>0</v>
      </c>
      <c r="AD616" s="416">
        <v>0</v>
      </c>
      <c r="AE616" s="416"/>
      <c r="AF616" s="416"/>
      <c r="AG616" s="416"/>
      <c r="AH616" s="417"/>
      <c r="AI616" s="419"/>
      <c r="AJ616" s="420">
        <f t="shared" si="553"/>
        <v>808</v>
      </c>
      <c r="AK616" s="421">
        <f t="shared" si="520"/>
        <v>812</v>
      </c>
      <c r="AL616" s="421">
        <f t="shared" si="521"/>
        <v>834</v>
      </c>
      <c r="AM616" s="421">
        <f t="shared" si="522"/>
        <v>873</v>
      </c>
      <c r="AN616" s="421">
        <f t="shared" si="523"/>
        <v>840</v>
      </c>
      <c r="AO616" s="421">
        <f t="shared" si="524"/>
        <v>882</v>
      </c>
      <c r="AP616" s="421">
        <f t="shared" si="525"/>
        <v>879</v>
      </c>
      <c r="AQ616" s="421">
        <f t="shared" si="526"/>
        <v>869</v>
      </c>
      <c r="AR616" s="421">
        <f t="shared" si="527"/>
        <v>877</v>
      </c>
      <c r="AS616" s="421">
        <f t="shared" si="528"/>
        <v>909</v>
      </c>
      <c r="AT616" s="421">
        <f t="shared" si="529"/>
        <v>949</v>
      </c>
      <c r="AU616" s="422">
        <f t="shared" si="530"/>
        <v>848</v>
      </c>
      <c r="AV616" s="548">
        <v>790</v>
      </c>
      <c r="AW616" s="417">
        <v>790</v>
      </c>
      <c r="AX616" s="419">
        <v>707</v>
      </c>
      <c r="AY616" s="550">
        <v>60</v>
      </c>
      <c r="AZ616" s="417">
        <v>74</v>
      </c>
      <c r="BA616" s="419">
        <v>32</v>
      </c>
      <c r="BB616" s="420">
        <f t="shared" si="554"/>
        <v>59</v>
      </c>
      <c r="BC616" s="421">
        <f t="shared" si="532"/>
        <v>85</v>
      </c>
      <c r="BD616" s="422">
        <f t="shared" si="533"/>
        <v>109</v>
      </c>
      <c r="BE616" s="176">
        <v>637</v>
      </c>
      <c r="BF616" s="417">
        <v>668</v>
      </c>
      <c r="BG616" s="419">
        <v>661</v>
      </c>
      <c r="BH616" s="178">
        <v>6</v>
      </c>
      <c r="BI616" s="417">
        <v>3</v>
      </c>
      <c r="BJ616" s="419">
        <v>6</v>
      </c>
      <c r="BK616" s="178">
        <v>89</v>
      </c>
      <c r="BL616" s="417">
        <v>85</v>
      </c>
      <c r="BM616" s="419">
        <v>69</v>
      </c>
      <c r="BN616" s="426">
        <f t="shared" si="543"/>
        <v>108</v>
      </c>
      <c r="BO616" s="427">
        <f t="shared" si="544"/>
        <v>126</v>
      </c>
      <c r="BP616" s="428">
        <f t="shared" si="545"/>
        <v>143</v>
      </c>
      <c r="BQ616" s="550">
        <v>584</v>
      </c>
      <c r="BR616" s="417">
        <v>612</v>
      </c>
      <c r="BS616" s="419">
        <v>639</v>
      </c>
      <c r="BT616" s="198"/>
      <c r="BU616" s="177"/>
      <c r="BV616" s="177"/>
      <c r="BW616" s="417"/>
      <c r="BX616" s="417"/>
      <c r="BY616" s="419"/>
      <c r="BZ616" s="178"/>
      <c r="CA616" s="177"/>
      <c r="CB616" s="177"/>
      <c r="CC616" s="177"/>
      <c r="CD616" s="177"/>
      <c r="CE616" s="177"/>
      <c r="CF616" s="417"/>
      <c r="CG616" s="419"/>
      <c r="CH616" s="178"/>
      <c r="CI616" s="177"/>
      <c r="CJ616" s="177"/>
      <c r="CK616" s="177"/>
      <c r="CL616" s="177"/>
      <c r="CM616" s="177"/>
      <c r="CN616" s="417"/>
      <c r="CO616" s="419"/>
      <c r="CP616" s="420"/>
      <c r="CQ616" s="421"/>
      <c r="CR616" s="421" t="str">
        <f t="shared" si="555"/>
        <v/>
      </c>
      <c r="CS616" s="421" t="str">
        <f t="shared" si="535"/>
        <v/>
      </c>
      <c r="CT616" s="421" t="str">
        <f t="shared" si="536"/>
        <v/>
      </c>
      <c r="CU616" s="421" t="str">
        <f t="shared" si="537"/>
        <v/>
      </c>
      <c r="CV616" s="421" t="str">
        <f t="shared" si="538"/>
        <v/>
      </c>
      <c r="CW616" s="429" t="str">
        <f t="shared" si="539"/>
        <v/>
      </c>
      <c r="CX616" s="449"/>
      <c r="CY616" s="417"/>
      <c r="CZ616" s="419"/>
      <c r="DA616" s="432"/>
      <c r="DB616" s="417"/>
      <c r="DC616" s="419"/>
      <c r="DD616" s="430" t="str">
        <f t="shared" si="556"/>
        <v/>
      </c>
      <c r="DE616" s="431" t="str">
        <f t="shared" si="541"/>
        <v/>
      </c>
      <c r="DF616" s="428" t="str">
        <f t="shared" si="542"/>
        <v/>
      </c>
      <c r="DG616" s="450"/>
      <c r="DH616" s="417"/>
      <c r="DI616" s="419"/>
      <c r="DJ616" s="432"/>
      <c r="DK616" s="417"/>
      <c r="DL616" s="419"/>
      <c r="DM616" s="432"/>
      <c r="DN616" s="417"/>
      <c r="DO616" s="419"/>
      <c r="DP616" s="430" t="str">
        <f t="shared" si="546"/>
        <v/>
      </c>
      <c r="DQ616" s="431" t="str">
        <f t="shared" si="547"/>
        <v/>
      </c>
      <c r="DR616" s="428" t="str">
        <f t="shared" si="548"/>
        <v/>
      </c>
      <c r="DS616" s="432"/>
      <c r="DT616" s="417"/>
      <c r="DU616" s="197"/>
      <c r="DV616" s="402"/>
      <c r="DW616" s="669" t="b">
        <f t="shared" si="557"/>
        <v>1</v>
      </c>
      <c r="DX616" s="663" t="b">
        <f t="shared" si="558"/>
        <v>1</v>
      </c>
      <c r="DY616" s="666" t="b">
        <f t="shared" si="559"/>
        <v>1</v>
      </c>
      <c r="DZ616" s="663" t="b">
        <f t="shared" si="560"/>
        <v>1</v>
      </c>
      <c r="EA616" s="663" t="b">
        <f t="shared" si="561"/>
        <v>1</v>
      </c>
      <c r="EB616" s="666" t="b">
        <f t="shared" si="562"/>
        <v>1</v>
      </c>
      <c r="EC616" s="663" t="b">
        <f t="shared" si="563"/>
        <v>1</v>
      </c>
      <c r="ED616" s="663" t="b">
        <f t="shared" si="549"/>
        <v>1</v>
      </c>
      <c r="EE616" s="666" t="b">
        <f t="shared" si="564"/>
        <v>1</v>
      </c>
      <c r="EF616" s="665" t="b">
        <f t="shared" si="565"/>
        <v>0</v>
      </c>
      <c r="EG616" s="663" t="b">
        <f t="shared" si="566"/>
        <v>0</v>
      </c>
      <c r="EH616" s="666" t="b">
        <f t="shared" si="567"/>
        <v>1</v>
      </c>
      <c r="EI616" s="663" t="b">
        <f t="shared" si="568"/>
        <v>0</v>
      </c>
      <c r="EJ616" s="663" t="b">
        <f t="shared" si="569"/>
        <v>0</v>
      </c>
      <c r="EK616" s="666" t="b">
        <f t="shared" si="570"/>
        <v>1</v>
      </c>
      <c r="EL616" s="663" t="b">
        <f t="shared" si="571"/>
        <v>0</v>
      </c>
      <c r="EM616" s="663" t="b">
        <f t="shared" si="550"/>
        <v>0</v>
      </c>
      <c r="EN616" s="666" t="b">
        <f t="shared" si="572"/>
        <v>1</v>
      </c>
    </row>
    <row r="617" spans="1:144" s="401" customFormat="1">
      <c r="A617" s="585" t="s">
        <v>371</v>
      </c>
      <c r="B617" s="588" t="s">
        <v>1082</v>
      </c>
      <c r="C617" s="589">
        <v>233897</v>
      </c>
      <c r="D617" s="589">
        <v>6</v>
      </c>
      <c r="E617" s="414">
        <v>346</v>
      </c>
      <c r="F617" s="416">
        <v>349</v>
      </c>
      <c r="G617" s="416">
        <v>374</v>
      </c>
      <c r="H617" s="416">
        <v>366</v>
      </c>
      <c r="I617" s="417">
        <v>401</v>
      </c>
      <c r="J617" s="417">
        <v>401</v>
      </c>
      <c r="K617" s="419">
        <v>427</v>
      </c>
      <c r="L617" s="414">
        <v>303</v>
      </c>
      <c r="M617" s="416">
        <v>297</v>
      </c>
      <c r="N617" s="416">
        <v>299</v>
      </c>
      <c r="O617" s="448">
        <v>277</v>
      </c>
      <c r="P617" s="448">
        <v>325</v>
      </c>
      <c r="Q617" s="416">
        <v>345</v>
      </c>
      <c r="R617" s="416">
        <v>348</v>
      </c>
      <c r="S617" s="416">
        <v>373</v>
      </c>
      <c r="T617" s="416">
        <v>366</v>
      </c>
      <c r="U617" s="482">
        <v>400</v>
      </c>
      <c r="V617" s="417">
        <v>400</v>
      </c>
      <c r="W617" s="419">
        <v>427</v>
      </c>
      <c r="X617" s="414">
        <v>0</v>
      </c>
      <c r="Y617" s="416"/>
      <c r="Z617" s="416"/>
      <c r="AA617" s="448">
        <v>0</v>
      </c>
      <c r="AB617" s="448">
        <v>0</v>
      </c>
      <c r="AC617" s="416">
        <v>0</v>
      </c>
      <c r="AD617" s="416">
        <v>0</v>
      </c>
      <c r="AE617" s="416"/>
      <c r="AF617" s="416"/>
      <c r="AG617" s="416"/>
      <c r="AH617" s="417"/>
      <c r="AI617" s="419"/>
      <c r="AJ617" s="420">
        <f t="shared" si="553"/>
        <v>303</v>
      </c>
      <c r="AK617" s="421">
        <f t="shared" si="520"/>
        <v>297</v>
      </c>
      <c r="AL617" s="421">
        <f t="shared" si="521"/>
        <v>299</v>
      </c>
      <c r="AM617" s="421">
        <f t="shared" si="522"/>
        <v>277</v>
      </c>
      <c r="AN617" s="421">
        <f t="shared" si="523"/>
        <v>325</v>
      </c>
      <c r="AO617" s="421">
        <f t="shared" si="524"/>
        <v>345</v>
      </c>
      <c r="AP617" s="421">
        <f t="shared" si="525"/>
        <v>348</v>
      </c>
      <c r="AQ617" s="421">
        <f t="shared" si="526"/>
        <v>373</v>
      </c>
      <c r="AR617" s="421">
        <f t="shared" si="527"/>
        <v>366</v>
      </c>
      <c r="AS617" s="421">
        <f t="shared" si="528"/>
        <v>400</v>
      </c>
      <c r="AT617" s="421">
        <f t="shared" si="529"/>
        <v>400</v>
      </c>
      <c r="AU617" s="422">
        <f t="shared" si="530"/>
        <v>427</v>
      </c>
      <c r="AV617" s="548">
        <v>280</v>
      </c>
      <c r="AW617" s="417">
        <v>261</v>
      </c>
      <c r="AX617" s="419">
        <v>288</v>
      </c>
      <c r="AY617" s="550">
        <v>57</v>
      </c>
      <c r="AZ617" s="417">
        <v>81</v>
      </c>
      <c r="BA617" s="419">
        <v>22</v>
      </c>
      <c r="BB617" s="420">
        <f t="shared" si="554"/>
        <v>63</v>
      </c>
      <c r="BC617" s="421">
        <f t="shared" si="532"/>
        <v>58</v>
      </c>
      <c r="BD617" s="422">
        <f t="shared" si="533"/>
        <v>117</v>
      </c>
      <c r="BE617" s="176">
        <v>134</v>
      </c>
      <c r="BF617" s="417">
        <v>162</v>
      </c>
      <c r="BG617" s="419">
        <v>160</v>
      </c>
      <c r="BH617" s="178">
        <v>11</v>
      </c>
      <c r="BI617" s="417">
        <v>9</v>
      </c>
      <c r="BJ617" s="419">
        <v>5</v>
      </c>
      <c r="BK617" s="178">
        <v>111</v>
      </c>
      <c r="BL617" s="417">
        <v>117</v>
      </c>
      <c r="BM617" s="419">
        <v>50</v>
      </c>
      <c r="BN617" s="426">
        <f t="shared" si="543"/>
        <v>69</v>
      </c>
      <c r="BO617" s="427">
        <f t="shared" si="544"/>
        <v>57</v>
      </c>
      <c r="BP617" s="428">
        <f t="shared" si="545"/>
        <v>133</v>
      </c>
      <c r="BQ617" s="550">
        <v>133</v>
      </c>
      <c r="BR617" s="417">
        <v>132</v>
      </c>
      <c r="BS617" s="419">
        <v>141</v>
      </c>
      <c r="BT617" s="208"/>
      <c r="BU617" s="209"/>
      <c r="BV617" s="209"/>
      <c r="BW617" s="417"/>
      <c r="BX617" s="417"/>
      <c r="BY617" s="419"/>
      <c r="BZ617" s="178"/>
      <c r="CA617" s="177"/>
      <c r="CB617" s="177"/>
      <c r="CC617" s="177"/>
      <c r="CD617" s="177"/>
      <c r="CE617" s="177"/>
      <c r="CF617" s="417"/>
      <c r="CG617" s="419"/>
      <c r="CH617" s="178"/>
      <c r="CI617" s="177"/>
      <c r="CJ617" s="177"/>
      <c r="CK617" s="177"/>
      <c r="CL617" s="177"/>
      <c r="CM617" s="177"/>
      <c r="CN617" s="417"/>
      <c r="CO617" s="419"/>
      <c r="CP617" s="420"/>
      <c r="CQ617" s="421"/>
      <c r="CR617" s="421" t="str">
        <f t="shared" si="555"/>
        <v/>
      </c>
      <c r="CS617" s="421" t="str">
        <f t="shared" si="535"/>
        <v/>
      </c>
      <c r="CT617" s="421" t="str">
        <f t="shared" si="536"/>
        <v/>
      </c>
      <c r="CU617" s="421" t="str">
        <f t="shared" si="537"/>
        <v/>
      </c>
      <c r="CV617" s="421" t="str">
        <f t="shared" si="538"/>
        <v/>
      </c>
      <c r="CW617" s="429" t="str">
        <f t="shared" si="539"/>
        <v/>
      </c>
      <c r="CX617" s="449"/>
      <c r="CY617" s="417"/>
      <c r="CZ617" s="419"/>
      <c r="DA617" s="432"/>
      <c r="DB617" s="417"/>
      <c r="DC617" s="419"/>
      <c r="DD617" s="430" t="str">
        <f t="shared" si="556"/>
        <v/>
      </c>
      <c r="DE617" s="431" t="str">
        <f t="shared" si="541"/>
        <v/>
      </c>
      <c r="DF617" s="428" t="str">
        <f t="shared" si="542"/>
        <v/>
      </c>
      <c r="DG617" s="450"/>
      <c r="DH617" s="417"/>
      <c r="DI617" s="419"/>
      <c r="DJ617" s="432"/>
      <c r="DK617" s="417"/>
      <c r="DL617" s="419"/>
      <c r="DM617" s="432"/>
      <c r="DN617" s="417"/>
      <c r="DO617" s="419"/>
      <c r="DP617" s="430" t="str">
        <f t="shared" si="546"/>
        <v/>
      </c>
      <c r="DQ617" s="431" t="str">
        <f t="shared" si="547"/>
        <v/>
      </c>
      <c r="DR617" s="428" t="str">
        <f t="shared" si="548"/>
        <v/>
      </c>
      <c r="DS617" s="432"/>
      <c r="DT617" s="417"/>
      <c r="DU617" s="197"/>
      <c r="DV617" s="402"/>
      <c r="DW617" s="669" t="b">
        <f t="shared" si="557"/>
        <v>1</v>
      </c>
      <c r="DX617" s="663" t="b">
        <f t="shared" si="558"/>
        <v>1</v>
      </c>
      <c r="DY617" s="666" t="b">
        <f t="shared" si="559"/>
        <v>1</v>
      </c>
      <c r="DZ617" s="663" t="b">
        <f t="shared" si="560"/>
        <v>1</v>
      </c>
      <c r="EA617" s="663" t="b">
        <f t="shared" si="561"/>
        <v>1</v>
      </c>
      <c r="EB617" s="666" t="b">
        <f t="shared" si="562"/>
        <v>1</v>
      </c>
      <c r="EC617" s="663" t="b">
        <f t="shared" si="563"/>
        <v>1</v>
      </c>
      <c r="ED617" s="663" t="b">
        <f t="shared" si="549"/>
        <v>1</v>
      </c>
      <c r="EE617" s="666" t="b">
        <f t="shared" si="564"/>
        <v>1</v>
      </c>
      <c r="EF617" s="665" t="b">
        <f t="shared" si="565"/>
        <v>0</v>
      </c>
      <c r="EG617" s="663" t="b">
        <f t="shared" si="566"/>
        <v>0</v>
      </c>
      <c r="EH617" s="666" t="b">
        <f t="shared" si="567"/>
        <v>1</v>
      </c>
      <c r="EI617" s="663" t="b">
        <f t="shared" si="568"/>
        <v>0</v>
      </c>
      <c r="EJ617" s="663" t="b">
        <f t="shared" si="569"/>
        <v>0</v>
      </c>
      <c r="EK617" s="666" t="b">
        <f t="shared" si="570"/>
        <v>1</v>
      </c>
      <c r="EL617" s="663" t="b">
        <f t="shared" si="571"/>
        <v>0</v>
      </c>
      <c r="EM617" s="663" t="b">
        <f t="shared" si="550"/>
        <v>0</v>
      </c>
      <c r="EN617" s="666" t="b">
        <f t="shared" si="572"/>
        <v>1</v>
      </c>
    </row>
    <row r="618" spans="1:144" s="401" customFormat="1">
      <c r="A618" s="585" t="s">
        <v>371</v>
      </c>
      <c r="B618" s="588" t="s">
        <v>1083</v>
      </c>
      <c r="C618" s="589">
        <v>232414</v>
      </c>
      <c r="D618" s="589">
        <v>8</v>
      </c>
      <c r="E618" s="414"/>
      <c r="F618" s="416"/>
      <c r="G618" s="416"/>
      <c r="H618" s="416"/>
      <c r="I618" s="417"/>
      <c r="J618" s="417"/>
      <c r="K618" s="419"/>
      <c r="L618" s="414"/>
      <c r="M618" s="416"/>
      <c r="N618" s="416"/>
      <c r="O618" s="448"/>
      <c r="P618" s="448"/>
      <c r="Q618" s="416"/>
      <c r="R618" s="416"/>
      <c r="S618" s="416"/>
      <c r="T618" s="416"/>
      <c r="U618" s="416"/>
      <c r="V618" s="417"/>
      <c r="W618" s="419"/>
      <c r="X618" s="414"/>
      <c r="Y618" s="416"/>
      <c r="Z618" s="416"/>
      <c r="AA618" s="448"/>
      <c r="AB618" s="448"/>
      <c r="AC618" s="416"/>
      <c r="AD618" s="416"/>
      <c r="AE618" s="416"/>
      <c r="AF618" s="416"/>
      <c r="AG618" s="416"/>
      <c r="AH618" s="417"/>
      <c r="AI618" s="419"/>
      <c r="AJ618" s="420" t="str">
        <f t="shared" si="553"/>
        <v xml:space="preserve"> </v>
      </c>
      <c r="AK618" s="421" t="str">
        <f t="shared" si="520"/>
        <v xml:space="preserve"> </v>
      </c>
      <c r="AL618" s="421" t="str">
        <f t="shared" si="521"/>
        <v xml:space="preserve"> </v>
      </c>
      <c r="AM618" s="421" t="str">
        <f t="shared" si="522"/>
        <v xml:space="preserve"> </v>
      </c>
      <c r="AN618" s="421" t="str">
        <f t="shared" si="523"/>
        <v xml:space="preserve"> </v>
      </c>
      <c r="AO618" s="421" t="str">
        <f t="shared" si="524"/>
        <v xml:space="preserve"> </v>
      </c>
      <c r="AP618" s="421" t="str">
        <f t="shared" si="525"/>
        <v xml:space="preserve"> </v>
      </c>
      <c r="AQ618" s="421" t="str">
        <f t="shared" si="526"/>
        <v xml:space="preserve"> </v>
      </c>
      <c r="AR618" s="421" t="str">
        <f t="shared" si="527"/>
        <v xml:space="preserve"> </v>
      </c>
      <c r="AS618" s="421" t="str">
        <f t="shared" si="528"/>
        <v xml:space="preserve"> </v>
      </c>
      <c r="AT618" s="421" t="str">
        <f t="shared" si="529"/>
        <v xml:space="preserve"> </v>
      </c>
      <c r="AU618" s="422" t="str">
        <f t="shared" si="530"/>
        <v xml:space="preserve"> </v>
      </c>
      <c r="AV618" s="548"/>
      <c r="AW618" s="417"/>
      <c r="AX618" s="419"/>
      <c r="AY618" s="550"/>
      <c r="AZ618" s="417"/>
      <c r="BA618" s="419"/>
      <c r="BB618" s="420" t="str">
        <f t="shared" si="554"/>
        <v xml:space="preserve"> </v>
      </c>
      <c r="BC618" s="421" t="str">
        <f t="shared" si="532"/>
        <v xml:space="preserve"> </v>
      </c>
      <c r="BD618" s="422" t="str">
        <f t="shared" si="533"/>
        <v xml:space="preserve"> </v>
      </c>
      <c r="BE618" s="176"/>
      <c r="BF618" s="417"/>
      <c r="BG618" s="419"/>
      <c r="BH618" s="178"/>
      <c r="BI618" s="417"/>
      <c r="BJ618" s="419"/>
      <c r="BK618" s="178"/>
      <c r="BL618" s="417"/>
      <c r="BM618" s="419"/>
      <c r="BN618" s="426" t="str">
        <f t="shared" si="543"/>
        <v/>
      </c>
      <c r="BO618" s="427" t="str">
        <f t="shared" si="544"/>
        <v/>
      </c>
      <c r="BP618" s="428" t="str">
        <f t="shared" si="545"/>
        <v/>
      </c>
      <c r="BQ618" s="550"/>
      <c r="BR618" s="417"/>
      <c r="BS618" s="419"/>
      <c r="BT618" s="208">
        <v>1319</v>
      </c>
      <c r="BU618" s="209">
        <v>1254</v>
      </c>
      <c r="BV618" s="209">
        <v>1098</v>
      </c>
      <c r="BW618" s="417">
        <v>1269</v>
      </c>
      <c r="BX618" s="417">
        <v>1579</v>
      </c>
      <c r="BY618" s="419">
        <v>1805</v>
      </c>
      <c r="BZ618" s="177">
        <v>625</v>
      </c>
      <c r="CA618" s="177">
        <v>544</v>
      </c>
      <c r="CB618" s="177">
        <v>644</v>
      </c>
      <c r="CC618" s="177">
        <v>615</v>
      </c>
      <c r="CD618" s="177">
        <v>510</v>
      </c>
      <c r="CE618" s="590">
        <v>595</v>
      </c>
      <c r="CF618" s="417">
        <v>821</v>
      </c>
      <c r="CG618" s="419">
        <v>930</v>
      </c>
      <c r="CH618" s="178"/>
      <c r="CI618" s="177"/>
      <c r="CJ618" s="177"/>
      <c r="CK618" s="177"/>
      <c r="CL618" s="177"/>
      <c r="CM618" s="177"/>
      <c r="CN618" s="417"/>
      <c r="CO618" s="419"/>
      <c r="CP618" s="421">
        <f t="shared" ref="CP618:CP641" si="573">IF(BZ618&gt;0,BZ618-CH618,"")</f>
        <v>625</v>
      </c>
      <c r="CQ618" s="421">
        <f t="shared" ref="CQ618:CQ641" si="574">IF(CA618&gt;0,CA618-CI618,"")</f>
        <v>544</v>
      </c>
      <c r="CR618" s="421">
        <f t="shared" si="555"/>
        <v>644</v>
      </c>
      <c r="CS618" s="421">
        <f t="shared" si="535"/>
        <v>615</v>
      </c>
      <c r="CT618" s="421">
        <f t="shared" si="536"/>
        <v>510</v>
      </c>
      <c r="CU618" s="421">
        <f t="shared" si="537"/>
        <v>595</v>
      </c>
      <c r="CV618" s="421">
        <f t="shared" si="538"/>
        <v>821</v>
      </c>
      <c r="CW618" s="429">
        <f t="shared" si="539"/>
        <v>930</v>
      </c>
      <c r="CX618" s="591">
        <v>350</v>
      </c>
      <c r="CY618" s="417">
        <v>473</v>
      </c>
      <c r="CZ618" s="419">
        <v>524</v>
      </c>
      <c r="DA618" s="550">
        <v>32</v>
      </c>
      <c r="DB618" s="417">
        <v>56</v>
      </c>
      <c r="DC618" s="419">
        <v>76</v>
      </c>
      <c r="DD618" s="430">
        <f t="shared" si="556"/>
        <v>213</v>
      </c>
      <c r="DE618" s="431">
        <f t="shared" si="541"/>
        <v>292</v>
      </c>
      <c r="DF618" s="428">
        <f t="shared" si="542"/>
        <v>330</v>
      </c>
      <c r="DG618" s="450">
        <v>58</v>
      </c>
      <c r="DH618" s="417">
        <v>58</v>
      </c>
      <c r="DI618" s="419">
        <v>76</v>
      </c>
      <c r="DJ618" s="432">
        <v>119</v>
      </c>
      <c r="DK618" s="417">
        <v>85</v>
      </c>
      <c r="DL618" s="419">
        <v>127</v>
      </c>
      <c r="DM618" s="432">
        <v>90</v>
      </c>
      <c r="DN618" s="417">
        <v>81</v>
      </c>
      <c r="DO618" s="419">
        <v>85</v>
      </c>
      <c r="DP618" s="430">
        <f t="shared" si="546"/>
        <v>348</v>
      </c>
      <c r="DQ618" s="431">
        <f t="shared" si="547"/>
        <v>286</v>
      </c>
      <c r="DR618" s="428">
        <f t="shared" si="548"/>
        <v>307</v>
      </c>
      <c r="DS618" s="550">
        <v>105</v>
      </c>
      <c r="DT618" s="417">
        <v>116</v>
      </c>
      <c r="DU618" s="197">
        <v>146</v>
      </c>
      <c r="DV618" s="402"/>
      <c r="DW618" s="669" t="b">
        <f t="shared" si="557"/>
        <v>0</v>
      </c>
      <c r="DX618" s="663" t="b">
        <f t="shared" si="558"/>
        <v>0</v>
      </c>
      <c r="DY618" s="666" t="b">
        <f t="shared" si="559"/>
        <v>1</v>
      </c>
      <c r="DZ618" s="663" t="b">
        <f t="shared" si="560"/>
        <v>0</v>
      </c>
      <c r="EA618" s="663" t="b">
        <f t="shared" si="561"/>
        <v>0</v>
      </c>
      <c r="EB618" s="666" t="b">
        <f t="shared" si="562"/>
        <v>1</v>
      </c>
      <c r="EC618" s="663" t="b">
        <f t="shared" si="563"/>
        <v>0</v>
      </c>
      <c r="ED618" s="663" t="b">
        <f t="shared" si="549"/>
        <v>0</v>
      </c>
      <c r="EE618" s="666" t="b">
        <f t="shared" si="564"/>
        <v>1</v>
      </c>
      <c r="EF618" s="665" t="b">
        <f t="shared" si="565"/>
        <v>1</v>
      </c>
      <c r="EG618" s="663" t="b">
        <f t="shared" si="566"/>
        <v>1</v>
      </c>
      <c r="EH618" s="666" t="b">
        <f t="shared" si="567"/>
        <v>1</v>
      </c>
      <c r="EI618" s="663" t="b">
        <f t="shared" si="568"/>
        <v>1</v>
      </c>
      <c r="EJ618" s="663" t="b">
        <f t="shared" si="569"/>
        <v>1</v>
      </c>
      <c r="EK618" s="666" t="b">
        <f t="shared" si="570"/>
        <v>1</v>
      </c>
      <c r="EL618" s="663" t="b">
        <f t="shared" si="571"/>
        <v>1</v>
      </c>
      <c r="EM618" s="663" t="b">
        <f t="shared" si="550"/>
        <v>1</v>
      </c>
      <c r="EN618" s="666" t="b">
        <f t="shared" si="572"/>
        <v>1</v>
      </c>
    </row>
    <row r="619" spans="1:144" s="401" customFormat="1">
      <c r="A619" s="585" t="s">
        <v>371</v>
      </c>
      <c r="B619" s="588" t="s">
        <v>1084</v>
      </c>
      <c r="C619" s="589">
        <v>232946</v>
      </c>
      <c r="D619" s="589">
        <v>8</v>
      </c>
      <c r="E619" s="414"/>
      <c r="F619" s="416"/>
      <c r="G619" s="416"/>
      <c r="H619" s="416"/>
      <c r="I619" s="417"/>
      <c r="J619" s="417"/>
      <c r="K619" s="419"/>
      <c r="L619" s="414"/>
      <c r="M619" s="416"/>
      <c r="N619" s="416"/>
      <c r="O619" s="448"/>
      <c r="P619" s="448"/>
      <c r="Q619" s="416"/>
      <c r="R619" s="416"/>
      <c r="S619" s="416"/>
      <c r="T619" s="416"/>
      <c r="U619" s="416"/>
      <c r="V619" s="417"/>
      <c r="W619" s="419"/>
      <c r="X619" s="414"/>
      <c r="Y619" s="416"/>
      <c r="Z619" s="416"/>
      <c r="AA619" s="448"/>
      <c r="AB619" s="448"/>
      <c r="AC619" s="416"/>
      <c r="AD619" s="416"/>
      <c r="AE619" s="416"/>
      <c r="AF619" s="416"/>
      <c r="AG619" s="416"/>
      <c r="AH619" s="417"/>
      <c r="AI619" s="419"/>
      <c r="AJ619" s="420" t="str">
        <f t="shared" si="553"/>
        <v xml:space="preserve"> </v>
      </c>
      <c r="AK619" s="421" t="str">
        <f t="shared" si="520"/>
        <v xml:space="preserve"> </v>
      </c>
      <c r="AL619" s="421" t="str">
        <f t="shared" si="521"/>
        <v xml:space="preserve"> </v>
      </c>
      <c r="AM619" s="421" t="str">
        <f t="shared" si="522"/>
        <v xml:space="preserve"> </v>
      </c>
      <c r="AN619" s="421" t="str">
        <f t="shared" si="523"/>
        <v xml:space="preserve"> </v>
      </c>
      <c r="AO619" s="421" t="str">
        <f t="shared" si="524"/>
        <v xml:space="preserve"> </v>
      </c>
      <c r="AP619" s="421" t="str">
        <f t="shared" si="525"/>
        <v xml:space="preserve"> </v>
      </c>
      <c r="AQ619" s="421" t="str">
        <f t="shared" si="526"/>
        <v xml:space="preserve"> </v>
      </c>
      <c r="AR619" s="421" t="str">
        <f t="shared" si="527"/>
        <v xml:space="preserve"> </v>
      </c>
      <c r="AS619" s="421" t="str">
        <f t="shared" si="528"/>
        <v xml:space="preserve"> </v>
      </c>
      <c r="AT619" s="421" t="str">
        <f t="shared" si="529"/>
        <v xml:space="preserve"> </v>
      </c>
      <c r="AU619" s="422" t="str">
        <f t="shared" si="530"/>
        <v xml:space="preserve"> </v>
      </c>
      <c r="AV619" s="423"/>
      <c r="AW619" s="417"/>
      <c r="AX619" s="419"/>
      <c r="AY619" s="414"/>
      <c r="AZ619" s="417"/>
      <c r="BA619" s="419"/>
      <c r="BB619" s="420" t="str">
        <f t="shared" si="554"/>
        <v xml:space="preserve"> </v>
      </c>
      <c r="BC619" s="421" t="str">
        <f t="shared" si="532"/>
        <v xml:space="preserve"> </v>
      </c>
      <c r="BD619" s="422" t="str">
        <f t="shared" si="533"/>
        <v xml:space="preserve"> </v>
      </c>
      <c r="BE619" s="176"/>
      <c r="BF619" s="417"/>
      <c r="BG619" s="419"/>
      <c r="BH619" s="178"/>
      <c r="BI619" s="417"/>
      <c r="BJ619" s="419"/>
      <c r="BK619" s="178"/>
      <c r="BL619" s="417"/>
      <c r="BM619" s="419"/>
      <c r="BN619" s="426" t="str">
        <f t="shared" si="543"/>
        <v/>
      </c>
      <c r="BO619" s="427" t="str">
        <f t="shared" si="544"/>
        <v/>
      </c>
      <c r="BP619" s="428" t="str">
        <f t="shared" si="545"/>
        <v/>
      </c>
      <c r="BQ619" s="178"/>
      <c r="BR619" s="417"/>
      <c r="BS619" s="419"/>
      <c r="BT619" s="208">
        <v>2626</v>
      </c>
      <c r="BU619" s="209">
        <v>5451</v>
      </c>
      <c r="BV619" s="209">
        <v>5245</v>
      </c>
      <c r="BW619" s="417">
        <v>7060</v>
      </c>
      <c r="BX619" s="417">
        <v>7721</v>
      </c>
      <c r="BY619" s="419">
        <v>6821</v>
      </c>
      <c r="BZ619" s="177">
        <v>1592</v>
      </c>
      <c r="CA619" s="177">
        <v>1634</v>
      </c>
      <c r="CB619" s="177">
        <v>1650</v>
      </c>
      <c r="CC619" s="177">
        <v>3015</v>
      </c>
      <c r="CD619" s="177">
        <v>3071</v>
      </c>
      <c r="CE619" s="177">
        <v>3959</v>
      </c>
      <c r="CF619" s="417">
        <v>4586</v>
      </c>
      <c r="CG619" s="419">
        <v>4107</v>
      </c>
      <c r="CH619" s="178"/>
      <c r="CI619" s="177"/>
      <c r="CJ619" s="177"/>
      <c r="CK619" s="177"/>
      <c r="CL619" s="177"/>
      <c r="CM619" s="177"/>
      <c r="CN619" s="417"/>
      <c r="CO619" s="419"/>
      <c r="CP619" s="421">
        <f t="shared" si="573"/>
        <v>1592</v>
      </c>
      <c r="CQ619" s="421">
        <f t="shared" si="574"/>
        <v>1634</v>
      </c>
      <c r="CR619" s="421">
        <f t="shared" si="555"/>
        <v>1650</v>
      </c>
      <c r="CS619" s="421">
        <f t="shared" si="535"/>
        <v>3015</v>
      </c>
      <c r="CT619" s="421">
        <f t="shared" si="536"/>
        <v>3071</v>
      </c>
      <c r="CU619" s="421">
        <f t="shared" si="537"/>
        <v>3959</v>
      </c>
      <c r="CV619" s="421">
        <f t="shared" si="538"/>
        <v>4586</v>
      </c>
      <c r="CW619" s="429">
        <f t="shared" si="539"/>
        <v>4107</v>
      </c>
      <c r="CX619" s="591">
        <v>2650</v>
      </c>
      <c r="CY619" s="417">
        <v>2993</v>
      </c>
      <c r="CZ619" s="419">
        <v>2522</v>
      </c>
      <c r="DA619" s="550">
        <v>244</v>
      </c>
      <c r="DB619" s="417">
        <v>269</v>
      </c>
      <c r="DC619" s="419">
        <v>191</v>
      </c>
      <c r="DD619" s="430">
        <f t="shared" si="556"/>
        <v>1065</v>
      </c>
      <c r="DE619" s="431">
        <f t="shared" si="541"/>
        <v>1324</v>
      </c>
      <c r="DF619" s="428">
        <f t="shared" si="542"/>
        <v>1394</v>
      </c>
      <c r="DG619" s="591">
        <v>384</v>
      </c>
      <c r="DH619" s="417">
        <v>391</v>
      </c>
      <c r="DI619" s="419">
        <v>559</v>
      </c>
      <c r="DJ619" s="591">
        <v>730</v>
      </c>
      <c r="DK619" s="417">
        <v>791</v>
      </c>
      <c r="DL619" s="419">
        <v>939</v>
      </c>
      <c r="DM619" s="591">
        <v>425</v>
      </c>
      <c r="DN619" s="417">
        <v>377</v>
      </c>
      <c r="DO619" s="419">
        <v>760</v>
      </c>
      <c r="DP619" s="430">
        <f t="shared" si="546"/>
        <v>1476</v>
      </c>
      <c r="DQ619" s="431">
        <f t="shared" si="547"/>
        <v>1512</v>
      </c>
      <c r="DR619" s="428">
        <f t="shared" si="548"/>
        <v>1701</v>
      </c>
      <c r="DS619" s="550">
        <v>342</v>
      </c>
      <c r="DT619" s="417">
        <v>389</v>
      </c>
      <c r="DU619" s="197">
        <v>437</v>
      </c>
      <c r="DV619" s="402"/>
      <c r="DW619" s="669" t="b">
        <f t="shared" si="557"/>
        <v>0</v>
      </c>
      <c r="DX619" s="663" t="b">
        <f t="shared" si="558"/>
        <v>0</v>
      </c>
      <c r="DY619" s="666" t="b">
        <f t="shared" si="559"/>
        <v>1</v>
      </c>
      <c r="DZ619" s="663" t="b">
        <f t="shared" si="560"/>
        <v>0</v>
      </c>
      <c r="EA619" s="663" t="b">
        <f t="shared" si="561"/>
        <v>0</v>
      </c>
      <c r="EB619" s="666" t="b">
        <f t="shared" si="562"/>
        <v>1</v>
      </c>
      <c r="EC619" s="663" t="b">
        <f t="shared" si="563"/>
        <v>0</v>
      </c>
      <c r="ED619" s="663" t="b">
        <f t="shared" si="549"/>
        <v>0</v>
      </c>
      <c r="EE619" s="666" t="b">
        <f t="shared" si="564"/>
        <v>1</v>
      </c>
      <c r="EF619" s="665" t="b">
        <f t="shared" si="565"/>
        <v>1</v>
      </c>
      <c r="EG619" s="663" t="b">
        <f t="shared" si="566"/>
        <v>1</v>
      </c>
      <c r="EH619" s="666" t="b">
        <f t="shared" si="567"/>
        <v>1</v>
      </c>
      <c r="EI619" s="663" t="b">
        <f t="shared" si="568"/>
        <v>1</v>
      </c>
      <c r="EJ619" s="663" t="b">
        <f t="shared" si="569"/>
        <v>1</v>
      </c>
      <c r="EK619" s="666" t="b">
        <f t="shared" si="570"/>
        <v>1</v>
      </c>
      <c r="EL619" s="663" t="b">
        <f t="shared" si="571"/>
        <v>1</v>
      </c>
      <c r="EM619" s="663" t="b">
        <f t="shared" si="550"/>
        <v>1</v>
      </c>
      <c r="EN619" s="666" t="b">
        <f t="shared" si="572"/>
        <v>1</v>
      </c>
    </row>
    <row r="620" spans="1:144" s="401" customFormat="1">
      <c r="A620" s="585" t="s">
        <v>371</v>
      </c>
      <c r="B620" s="586" t="s">
        <v>1085</v>
      </c>
      <c r="C620" s="589">
        <v>233754</v>
      </c>
      <c r="D620" s="589">
        <v>8</v>
      </c>
      <c r="E620" s="414"/>
      <c r="F620" s="416"/>
      <c r="G620" s="416"/>
      <c r="H620" s="416"/>
      <c r="I620" s="417"/>
      <c r="J620" s="417"/>
      <c r="K620" s="419"/>
      <c r="L620" s="414"/>
      <c r="M620" s="416"/>
      <c r="N620" s="416"/>
      <c r="O620" s="448"/>
      <c r="P620" s="448"/>
      <c r="Q620" s="416"/>
      <c r="R620" s="416"/>
      <c r="S620" s="416"/>
      <c r="T620" s="416"/>
      <c r="U620" s="416"/>
      <c r="V620" s="417"/>
      <c r="W620" s="419"/>
      <c r="X620" s="414"/>
      <c r="Y620" s="416"/>
      <c r="Z620" s="416"/>
      <c r="AA620" s="448"/>
      <c r="AB620" s="448"/>
      <c r="AC620" s="416"/>
      <c r="AD620" s="416"/>
      <c r="AE620" s="416"/>
      <c r="AF620" s="416"/>
      <c r="AG620" s="416"/>
      <c r="AH620" s="417"/>
      <c r="AI620" s="419"/>
      <c r="AJ620" s="420" t="str">
        <f t="shared" si="553"/>
        <v xml:space="preserve"> </v>
      </c>
      <c r="AK620" s="421" t="str">
        <f t="shared" si="520"/>
        <v xml:space="preserve"> </v>
      </c>
      <c r="AL620" s="421" t="str">
        <f t="shared" si="521"/>
        <v xml:space="preserve"> </v>
      </c>
      <c r="AM620" s="421" t="str">
        <f t="shared" si="522"/>
        <v xml:space="preserve"> </v>
      </c>
      <c r="AN620" s="421" t="str">
        <f t="shared" si="523"/>
        <v xml:space="preserve"> </v>
      </c>
      <c r="AO620" s="421" t="str">
        <f t="shared" si="524"/>
        <v xml:space="preserve"> </v>
      </c>
      <c r="AP620" s="421" t="str">
        <f t="shared" si="525"/>
        <v xml:space="preserve"> </v>
      </c>
      <c r="AQ620" s="421" t="str">
        <f t="shared" si="526"/>
        <v xml:space="preserve"> </v>
      </c>
      <c r="AR620" s="421" t="str">
        <f t="shared" si="527"/>
        <v xml:space="preserve"> </v>
      </c>
      <c r="AS620" s="421" t="str">
        <f t="shared" si="528"/>
        <v xml:space="preserve"> </v>
      </c>
      <c r="AT620" s="421" t="str">
        <f t="shared" si="529"/>
        <v xml:space="preserve"> </v>
      </c>
      <c r="AU620" s="422" t="str">
        <f t="shared" si="530"/>
        <v xml:space="preserve"> </v>
      </c>
      <c r="AV620" s="423"/>
      <c r="AW620" s="417"/>
      <c r="AX620" s="419"/>
      <c r="AY620" s="414"/>
      <c r="AZ620" s="417"/>
      <c r="BA620" s="419"/>
      <c r="BB620" s="420" t="str">
        <f t="shared" si="554"/>
        <v xml:space="preserve"> </v>
      </c>
      <c r="BC620" s="421" t="str">
        <f t="shared" si="532"/>
        <v xml:space="preserve"> </v>
      </c>
      <c r="BD620" s="422" t="str">
        <f t="shared" si="533"/>
        <v xml:space="preserve"> </v>
      </c>
      <c r="BE620" s="176"/>
      <c r="BF620" s="417"/>
      <c r="BG620" s="419"/>
      <c r="BH620" s="178"/>
      <c r="BI620" s="417"/>
      <c r="BJ620" s="419"/>
      <c r="BK620" s="178"/>
      <c r="BL620" s="417"/>
      <c r="BM620" s="419"/>
      <c r="BN620" s="426" t="str">
        <f t="shared" si="543"/>
        <v/>
      </c>
      <c r="BO620" s="427" t="str">
        <f t="shared" si="544"/>
        <v/>
      </c>
      <c r="BP620" s="428" t="str">
        <f t="shared" si="545"/>
        <v/>
      </c>
      <c r="BQ620" s="178"/>
      <c r="BR620" s="417"/>
      <c r="BS620" s="419"/>
      <c r="BT620" s="208">
        <v>1315</v>
      </c>
      <c r="BU620" s="209">
        <v>1298</v>
      </c>
      <c r="BV620" s="209">
        <v>1211</v>
      </c>
      <c r="BW620" s="417">
        <v>1629</v>
      </c>
      <c r="BX620" s="417">
        <v>1579</v>
      </c>
      <c r="BY620" s="419">
        <v>1789</v>
      </c>
      <c r="BZ620" s="177">
        <v>710</v>
      </c>
      <c r="CA620" s="177">
        <v>669</v>
      </c>
      <c r="CB620" s="177">
        <v>770</v>
      </c>
      <c r="CC620" s="177">
        <v>780</v>
      </c>
      <c r="CD620" s="177">
        <v>674</v>
      </c>
      <c r="CE620" s="177">
        <v>862</v>
      </c>
      <c r="CF620" s="417">
        <v>842</v>
      </c>
      <c r="CG620" s="419">
        <v>951</v>
      </c>
      <c r="CH620" s="178"/>
      <c r="CI620" s="177"/>
      <c r="CJ620" s="177"/>
      <c r="CK620" s="177"/>
      <c r="CL620" s="177"/>
      <c r="CM620" s="177"/>
      <c r="CN620" s="417"/>
      <c r="CO620" s="419"/>
      <c r="CP620" s="421">
        <f t="shared" si="573"/>
        <v>710</v>
      </c>
      <c r="CQ620" s="421">
        <f t="shared" si="574"/>
        <v>669</v>
      </c>
      <c r="CR620" s="421">
        <f t="shared" si="555"/>
        <v>770</v>
      </c>
      <c r="CS620" s="421">
        <f t="shared" si="535"/>
        <v>780</v>
      </c>
      <c r="CT620" s="421">
        <f t="shared" si="536"/>
        <v>674</v>
      </c>
      <c r="CU620" s="421">
        <f t="shared" si="537"/>
        <v>862</v>
      </c>
      <c r="CV620" s="421">
        <f t="shared" si="538"/>
        <v>842</v>
      </c>
      <c r="CW620" s="429">
        <f t="shared" si="539"/>
        <v>951</v>
      </c>
      <c r="CX620" s="591">
        <v>459</v>
      </c>
      <c r="CY620" s="417">
        <v>444</v>
      </c>
      <c r="CZ620" s="419">
        <v>491</v>
      </c>
      <c r="DA620" s="550">
        <v>39</v>
      </c>
      <c r="DB620" s="417">
        <v>51</v>
      </c>
      <c r="DC620" s="419">
        <v>45</v>
      </c>
      <c r="DD620" s="430">
        <f t="shared" si="556"/>
        <v>364</v>
      </c>
      <c r="DE620" s="431">
        <f t="shared" si="541"/>
        <v>347</v>
      </c>
      <c r="DF620" s="428">
        <f t="shared" si="542"/>
        <v>415</v>
      </c>
      <c r="DG620" s="450">
        <v>81</v>
      </c>
      <c r="DH620" s="417">
        <v>74</v>
      </c>
      <c r="DI620" s="419">
        <v>110</v>
      </c>
      <c r="DJ620" s="432">
        <v>143</v>
      </c>
      <c r="DK620" s="417">
        <v>134</v>
      </c>
      <c r="DL620" s="419">
        <v>143</v>
      </c>
      <c r="DM620" s="432">
        <v>84</v>
      </c>
      <c r="DN620" s="417">
        <v>80</v>
      </c>
      <c r="DO620" s="419">
        <v>114</v>
      </c>
      <c r="DP620" s="430">
        <f t="shared" si="546"/>
        <v>472</v>
      </c>
      <c r="DQ620" s="431">
        <f t="shared" si="547"/>
        <v>386</v>
      </c>
      <c r="DR620" s="428">
        <f t="shared" si="548"/>
        <v>495</v>
      </c>
      <c r="DS620" s="550">
        <v>112</v>
      </c>
      <c r="DT620" s="417">
        <v>138</v>
      </c>
      <c r="DU620" s="197">
        <v>178</v>
      </c>
      <c r="DV620" s="402"/>
      <c r="DW620" s="669" t="b">
        <f t="shared" si="557"/>
        <v>0</v>
      </c>
      <c r="DX620" s="663" t="b">
        <f t="shared" si="558"/>
        <v>0</v>
      </c>
      <c r="DY620" s="666" t="b">
        <f t="shared" si="559"/>
        <v>1</v>
      </c>
      <c r="DZ620" s="663" t="b">
        <f t="shared" si="560"/>
        <v>0</v>
      </c>
      <c r="EA620" s="663" t="b">
        <f t="shared" si="561"/>
        <v>0</v>
      </c>
      <c r="EB620" s="666" t="b">
        <f t="shared" si="562"/>
        <v>1</v>
      </c>
      <c r="EC620" s="663" t="b">
        <f t="shared" si="563"/>
        <v>0</v>
      </c>
      <c r="ED620" s="663" t="b">
        <f t="shared" si="549"/>
        <v>0</v>
      </c>
      <c r="EE620" s="666" t="b">
        <f t="shared" si="564"/>
        <v>1</v>
      </c>
      <c r="EF620" s="665" t="b">
        <f t="shared" si="565"/>
        <v>1</v>
      </c>
      <c r="EG620" s="663" t="b">
        <f t="shared" si="566"/>
        <v>1</v>
      </c>
      <c r="EH620" s="666" t="b">
        <f t="shared" si="567"/>
        <v>1</v>
      </c>
      <c r="EI620" s="663" t="b">
        <f t="shared" si="568"/>
        <v>1</v>
      </c>
      <c r="EJ620" s="663" t="b">
        <f t="shared" si="569"/>
        <v>1</v>
      </c>
      <c r="EK620" s="666" t="b">
        <f t="shared" si="570"/>
        <v>1</v>
      </c>
      <c r="EL620" s="663" t="b">
        <f t="shared" si="571"/>
        <v>1</v>
      </c>
      <c r="EM620" s="663" t="b">
        <f t="shared" si="550"/>
        <v>1</v>
      </c>
      <c r="EN620" s="666" t="b">
        <f t="shared" si="572"/>
        <v>1</v>
      </c>
    </row>
    <row r="621" spans="1:144" s="401" customFormat="1">
      <c r="A621" s="585" t="s">
        <v>371</v>
      </c>
      <c r="B621" s="588" t="s">
        <v>1086</v>
      </c>
      <c r="C621" s="589">
        <v>233772</v>
      </c>
      <c r="D621" s="589">
        <v>8</v>
      </c>
      <c r="E621" s="414"/>
      <c r="F621" s="416"/>
      <c r="G621" s="416"/>
      <c r="H621" s="416"/>
      <c r="I621" s="417"/>
      <c r="J621" s="417"/>
      <c r="K621" s="419"/>
      <c r="L621" s="414"/>
      <c r="M621" s="416"/>
      <c r="N621" s="416"/>
      <c r="O621" s="448"/>
      <c r="P621" s="448"/>
      <c r="Q621" s="416"/>
      <c r="R621" s="416"/>
      <c r="S621" s="416"/>
      <c r="T621" s="416"/>
      <c r="U621" s="416"/>
      <c r="V621" s="417"/>
      <c r="W621" s="419"/>
      <c r="X621" s="414"/>
      <c r="Y621" s="416"/>
      <c r="Z621" s="416"/>
      <c r="AA621" s="448"/>
      <c r="AB621" s="448"/>
      <c r="AC621" s="416"/>
      <c r="AD621" s="416"/>
      <c r="AE621" s="416"/>
      <c r="AF621" s="416"/>
      <c r="AG621" s="416"/>
      <c r="AH621" s="417"/>
      <c r="AI621" s="419"/>
      <c r="AJ621" s="420" t="str">
        <f t="shared" si="553"/>
        <v xml:space="preserve"> </v>
      </c>
      <c r="AK621" s="421" t="str">
        <f t="shared" si="520"/>
        <v xml:space="preserve"> </v>
      </c>
      <c r="AL621" s="421" t="str">
        <f t="shared" si="521"/>
        <v xml:space="preserve"> </v>
      </c>
      <c r="AM621" s="421" t="str">
        <f t="shared" si="522"/>
        <v xml:space="preserve"> </v>
      </c>
      <c r="AN621" s="421" t="str">
        <f t="shared" si="523"/>
        <v xml:space="preserve"> </v>
      </c>
      <c r="AO621" s="421" t="str">
        <f t="shared" si="524"/>
        <v xml:space="preserve"> </v>
      </c>
      <c r="AP621" s="421" t="str">
        <f t="shared" si="525"/>
        <v xml:space="preserve"> </v>
      </c>
      <c r="AQ621" s="421" t="str">
        <f t="shared" si="526"/>
        <v xml:space="preserve"> </v>
      </c>
      <c r="AR621" s="421" t="str">
        <f t="shared" si="527"/>
        <v xml:space="preserve"> </v>
      </c>
      <c r="AS621" s="421" t="str">
        <f t="shared" si="528"/>
        <v xml:space="preserve"> </v>
      </c>
      <c r="AT621" s="421" t="str">
        <f t="shared" si="529"/>
        <v xml:space="preserve"> </v>
      </c>
      <c r="AU621" s="422" t="str">
        <f t="shared" si="530"/>
        <v xml:space="preserve"> </v>
      </c>
      <c r="AV621" s="423"/>
      <c r="AW621" s="417"/>
      <c r="AX621" s="419"/>
      <c r="AY621" s="414"/>
      <c r="AZ621" s="417"/>
      <c r="BA621" s="419"/>
      <c r="BB621" s="420" t="str">
        <f t="shared" si="554"/>
        <v xml:space="preserve"> </v>
      </c>
      <c r="BC621" s="421" t="str">
        <f t="shared" si="532"/>
        <v xml:space="preserve"> </v>
      </c>
      <c r="BD621" s="422" t="str">
        <f t="shared" si="533"/>
        <v xml:space="preserve"> </v>
      </c>
      <c r="BE621" s="176"/>
      <c r="BF621" s="417"/>
      <c r="BG621" s="419"/>
      <c r="BH621" s="178"/>
      <c r="BI621" s="417"/>
      <c r="BJ621" s="419"/>
      <c r="BK621" s="178"/>
      <c r="BL621" s="417"/>
      <c r="BM621" s="419"/>
      <c r="BN621" s="426" t="str">
        <f t="shared" si="543"/>
        <v/>
      </c>
      <c r="BO621" s="427" t="str">
        <f t="shared" si="544"/>
        <v/>
      </c>
      <c r="BP621" s="428" t="str">
        <f t="shared" si="545"/>
        <v/>
      </c>
      <c r="BQ621" s="178"/>
      <c r="BR621" s="417"/>
      <c r="BS621" s="419"/>
      <c r="BT621" s="208">
        <v>3230</v>
      </c>
      <c r="BU621" s="209">
        <v>3351</v>
      </c>
      <c r="BV621" s="209">
        <v>3564</v>
      </c>
      <c r="BW621" s="417">
        <v>4433</v>
      </c>
      <c r="BX621" s="417">
        <v>4840</v>
      </c>
      <c r="BY621" s="419">
        <v>5106</v>
      </c>
      <c r="BZ621" s="177">
        <v>1895</v>
      </c>
      <c r="CA621" s="177">
        <v>1843</v>
      </c>
      <c r="CB621" s="177">
        <v>1923</v>
      </c>
      <c r="CC621" s="177">
        <v>2014</v>
      </c>
      <c r="CD621" s="177">
        <v>2072</v>
      </c>
      <c r="CE621" s="177">
        <v>2595</v>
      </c>
      <c r="CF621" s="417">
        <v>3029</v>
      </c>
      <c r="CG621" s="419">
        <v>3220</v>
      </c>
      <c r="CH621" s="178"/>
      <c r="CI621" s="177"/>
      <c r="CJ621" s="177"/>
      <c r="CK621" s="177"/>
      <c r="CL621" s="177"/>
      <c r="CM621" s="177"/>
      <c r="CN621" s="417"/>
      <c r="CO621" s="419"/>
      <c r="CP621" s="421">
        <f t="shared" si="573"/>
        <v>1895</v>
      </c>
      <c r="CQ621" s="421">
        <f t="shared" si="574"/>
        <v>1843</v>
      </c>
      <c r="CR621" s="421">
        <f t="shared" si="555"/>
        <v>1923</v>
      </c>
      <c r="CS621" s="421">
        <f t="shared" si="535"/>
        <v>2014</v>
      </c>
      <c r="CT621" s="421">
        <f t="shared" si="536"/>
        <v>2072</v>
      </c>
      <c r="CU621" s="421">
        <f t="shared" si="537"/>
        <v>2595</v>
      </c>
      <c r="CV621" s="421">
        <f t="shared" si="538"/>
        <v>3029</v>
      </c>
      <c r="CW621" s="429">
        <f t="shared" si="539"/>
        <v>3220</v>
      </c>
      <c r="CX621" s="591">
        <v>1594</v>
      </c>
      <c r="CY621" s="417">
        <v>1884</v>
      </c>
      <c r="CZ621" s="419">
        <v>1912</v>
      </c>
      <c r="DA621" s="550">
        <v>100</v>
      </c>
      <c r="DB621" s="417">
        <v>126</v>
      </c>
      <c r="DC621" s="419">
        <v>126</v>
      </c>
      <c r="DD621" s="430">
        <f t="shared" si="556"/>
        <v>901</v>
      </c>
      <c r="DE621" s="431">
        <f t="shared" si="541"/>
        <v>1019</v>
      </c>
      <c r="DF621" s="428">
        <f t="shared" si="542"/>
        <v>1182</v>
      </c>
      <c r="DG621" s="450">
        <v>216</v>
      </c>
      <c r="DH621" s="417">
        <v>247</v>
      </c>
      <c r="DI621" s="419">
        <v>285</v>
      </c>
      <c r="DJ621" s="432">
        <v>470</v>
      </c>
      <c r="DK621" s="417">
        <v>493</v>
      </c>
      <c r="DL621" s="419">
        <v>618</v>
      </c>
      <c r="DM621" s="432">
        <v>190</v>
      </c>
      <c r="DN621" s="417">
        <v>167</v>
      </c>
      <c r="DO621" s="419">
        <v>325</v>
      </c>
      <c r="DP621" s="430">
        <f t="shared" si="546"/>
        <v>1138</v>
      </c>
      <c r="DQ621" s="431">
        <f t="shared" si="547"/>
        <v>1165</v>
      </c>
      <c r="DR621" s="428">
        <f t="shared" si="548"/>
        <v>1367</v>
      </c>
      <c r="DS621" s="550">
        <v>357</v>
      </c>
      <c r="DT621" s="417">
        <v>380</v>
      </c>
      <c r="DU621" s="197">
        <v>422</v>
      </c>
      <c r="DV621" s="402"/>
      <c r="DW621" s="669" t="b">
        <f t="shared" si="557"/>
        <v>0</v>
      </c>
      <c r="DX621" s="663" t="b">
        <f t="shared" si="558"/>
        <v>0</v>
      </c>
      <c r="DY621" s="666" t="b">
        <f t="shared" si="559"/>
        <v>1</v>
      </c>
      <c r="DZ621" s="663" t="b">
        <f t="shared" si="560"/>
        <v>0</v>
      </c>
      <c r="EA621" s="663" t="b">
        <f t="shared" si="561"/>
        <v>0</v>
      </c>
      <c r="EB621" s="666" t="b">
        <f t="shared" si="562"/>
        <v>1</v>
      </c>
      <c r="EC621" s="663" t="b">
        <f t="shared" si="563"/>
        <v>0</v>
      </c>
      <c r="ED621" s="663" t="b">
        <f t="shared" si="549"/>
        <v>0</v>
      </c>
      <c r="EE621" s="666" t="b">
        <f t="shared" si="564"/>
        <v>1</v>
      </c>
      <c r="EF621" s="665" t="b">
        <f t="shared" si="565"/>
        <v>1</v>
      </c>
      <c r="EG621" s="663" t="b">
        <f t="shared" si="566"/>
        <v>1</v>
      </c>
      <c r="EH621" s="666" t="b">
        <f t="shared" si="567"/>
        <v>1</v>
      </c>
      <c r="EI621" s="663" t="b">
        <f t="shared" si="568"/>
        <v>1</v>
      </c>
      <c r="EJ621" s="663" t="b">
        <f t="shared" si="569"/>
        <v>1</v>
      </c>
      <c r="EK621" s="666" t="b">
        <f t="shared" si="570"/>
        <v>1</v>
      </c>
      <c r="EL621" s="663" t="b">
        <f t="shared" si="571"/>
        <v>1</v>
      </c>
      <c r="EM621" s="663" t="b">
        <f t="shared" si="550"/>
        <v>1</v>
      </c>
      <c r="EN621" s="666" t="b">
        <f t="shared" si="572"/>
        <v>1</v>
      </c>
    </row>
    <row r="622" spans="1:144" s="401" customFormat="1">
      <c r="A622" s="585" t="s">
        <v>371</v>
      </c>
      <c r="B622" s="588" t="s">
        <v>1087</v>
      </c>
      <c r="C622" s="589">
        <v>231536</v>
      </c>
      <c r="D622" s="589">
        <v>9</v>
      </c>
      <c r="E622" s="414"/>
      <c r="F622" s="416"/>
      <c r="G622" s="416"/>
      <c r="H622" s="416"/>
      <c r="I622" s="417"/>
      <c r="J622" s="417"/>
      <c r="K622" s="419"/>
      <c r="L622" s="414"/>
      <c r="M622" s="416"/>
      <c r="N622" s="416"/>
      <c r="O622" s="448"/>
      <c r="P622" s="448"/>
      <c r="Q622" s="416"/>
      <c r="R622" s="416"/>
      <c r="S622" s="416"/>
      <c r="T622" s="416"/>
      <c r="U622" s="416"/>
      <c r="V622" s="417"/>
      <c r="W622" s="419"/>
      <c r="X622" s="414"/>
      <c r="Y622" s="416"/>
      <c r="Z622" s="416"/>
      <c r="AA622" s="448"/>
      <c r="AB622" s="448"/>
      <c r="AC622" s="416"/>
      <c r="AD622" s="416"/>
      <c r="AE622" s="416"/>
      <c r="AF622" s="416"/>
      <c r="AG622" s="416"/>
      <c r="AH622" s="417"/>
      <c r="AI622" s="419"/>
      <c r="AJ622" s="420" t="str">
        <f t="shared" si="553"/>
        <v xml:space="preserve"> </v>
      </c>
      <c r="AK622" s="421" t="str">
        <f t="shared" si="520"/>
        <v xml:space="preserve"> </v>
      </c>
      <c r="AL622" s="421" t="str">
        <f t="shared" si="521"/>
        <v xml:space="preserve"> </v>
      </c>
      <c r="AM622" s="421" t="str">
        <f t="shared" si="522"/>
        <v xml:space="preserve"> </v>
      </c>
      <c r="AN622" s="421" t="str">
        <f t="shared" si="523"/>
        <v xml:space="preserve"> </v>
      </c>
      <c r="AO622" s="421" t="str">
        <f t="shared" si="524"/>
        <v xml:space="preserve"> </v>
      </c>
      <c r="AP622" s="421" t="str">
        <f t="shared" si="525"/>
        <v xml:space="preserve"> </v>
      </c>
      <c r="AQ622" s="421" t="str">
        <f t="shared" si="526"/>
        <v xml:space="preserve"> </v>
      </c>
      <c r="AR622" s="421" t="str">
        <f t="shared" si="527"/>
        <v xml:space="preserve"> </v>
      </c>
      <c r="AS622" s="421" t="str">
        <f t="shared" si="528"/>
        <v xml:space="preserve"> </v>
      </c>
      <c r="AT622" s="421" t="str">
        <f t="shared" si="529"/>
        <v xml:space="preserve"> </v>
      </c>
      <c r="AU622" s="422" t="str">
        <f t="shared" si="530"/>
        <v xml:space="preserve"> </v>
      </c>
      <c r="AV622" s="423"/>
      <c r="AW622" s="417"/>
      <c r="AX622" s="419"/>
      <c r="AY622" s="414"/>
      <c r="AZ622" s="417"/>
      <c r="BA622" s="419"/>
      <c r="BB622" s="420" t="str">
        <f t="shared" si="554"/>
        <v xml:space="preserve"> </v>
      </c>
      <c r="BC622" s="421" t="str">
        <f t="shared" si="532"/>
        <v xml:space="preserve"> </v>
      </c>
      <c r="BD622" s="422" t="str">
        <f t="shared" si="533"/>
        <v xml:space="preserve"> </v>
      </c>
      <c r="BE622" s="176"/>
      <c r="BF622" s="417"/>
      <c r="BG622" s="419"/>
      <c r="BH622" s="178"/>
      <c r="BI622" s="417"/>
      <c r="BJ622" s="419"/>
      <c r="BK622" s="178"/>
      <c r="BL622" s="417"/>
      <c r="BM622" s="419"/>
      <c r="BN622" s="426" t="str">
        <f t="shared" si="543"/>
        <v/>
      </c>
      <c r="BO622" s="427" t="str">
        <f t="shared" si="544"/>
        <v/>
      </c>
      <c r="BP622" s="428" t="str">
        <f t="shared" si="545"/>
        <v/>
      </c>
      <c r="BQ622" s="178"/>
      <c r="BR622" s="417"/>
      <c r="BS622" s="419"/>
      <c r="BT622" s="208">
        <v>615</v>
      </c>
      <c r="BU622" s="209">
        <v>624</v>
      </c>
      <c r="BV622" s="209">
        <v>619</v>
      </c>
      <c r="BW622" s="417">
        <v>765</v>
      </c>
      <c r="BX622" s="417">
        <v>900</v>
      </c>
      <c r="BY622" s="419">
        <v>887</v>
      </c>
      <c r="BZ622" s="177">
        <v>248</v>
      </c>
      <c r="CA622" s="177">
        <v>282</v>
      </c>
      <c r="CB622" s="177">
        <v>390</v>
      </c>
      <c r="CC622" s="177">
        <v>401</v>
      </c>
      <c r="CD622" s="177">
        <v>398</v>
      </c>
      <c r="CE622" s="177">
        <v>509</v>
      </c>
      <c r="CF622" s="417">
        <v>595</v>
      </c>
      <c r="CG622" s="419">
        <v>616</v>
      </c>
      <c r="CH622" s="178"/>
      <c r="CI622" s="177"/>
      <c r="CJ622" s="177"/>
      <c r="CK622" s="177"/>
      <c r="CL622" s="177"/>
      <c r="CM622" s="177"/>
      <c r="CN622" s="417"/>
      <c r="CO622" s="419"/>
      <c r="CP622" s="421">
        <f t="shared" si="573"/>
        <v>248</v>
      </c>
      <c r="CQ622" s="421">
        <f t="shared" si="574"/>
        <v>282</v>
      </c>
      <c r="CR622" s="421">
        <f t="shared" si="555"/>
        <v>390</v>
      </c>
      <c r="CS622" s="421">
        <f t="shared" si="535"/>
        <v>401</v>
      </c>
      <c r="CT622" s="421">
        <f t="shared" si="536"/>
        <v>398</v>
      </c>
      <c r="CU622" s="421">
        <f t="shared" si="537"/>
        <v>509</v>
      </c>
      <c r="CV622" s="421">
        <f t="shared" si="538"/>
        <v>595</v>
      </c>
      <c r="CW622" s="429">
        <f t="shared" si="539"/>
        <v>616</v>
      </c>
      <c r="CX622" s="591">
        <v>309</v>
      </c>
      <c r="CY622" s="417">
        <v>346</v>
      </c>
      <c r="CZ622" s="419">
        <v>346</v>
      </c>
      <c r="DA622" s="550">
        <v>38</v>
      </c>
      <c r="DB622" s="417">
        <v>37</v>
      </c>
      <c r="DC622" s="419">
        <v>39</v>
      </c>
      <c r="DD622" s="430">
        <f t="shared" si="556"/>
        <v>162</v>
      </c>
      <c r="DE622" s="431">
        <f t="shared" si="541"/>
        <v>212</v>
      </c>
      <c r="DF622" s="428">
        <f t="shared" si="542"/>
        <v>231</v>
      </c>
      <c r="DG622" s="450">
        <v>77</v>
      </c>
      <c r="DH622" s="417">
        <v>85</v>
      </c>
      <c r="DI622" s="419">
        <v>104</v>
      </c>
      <c r="DJ622" s="432">
        <v>78</v>
      </c>
      <c r="DK622" s="417">
        <v>62</v>
      </c>
      <c r="DL622" s="419">
        <v>74</v>
      </c>
      <c r="DM622" s="432">
        <v>44</v>
      </c>
      <c r="DN622" s="417">
        <v>53</v>
      </c>
      <c r="DO622" s="419">
        <v>90</v>
      </c>
      <c r="DP622" s="430">
        <f t="shared" si="546"/>
        <v>202</v>
      </c>
      <c r="DQ622" s="431">
        <f t="shared" si="547"/>
        <v>198</v>
      </c>
      <c r="DR622" s="428">
        <f t="shared" si="548"/>
        <v>241</v>
      </c>
      <c r="DS622" s="550">
        <v>80</v>
      </c>
      <c r="DT622" s="417">
        <v>86</v>
      </c>
      <c r="DU622" s="197">
        <v>128</v>
      </c>
      <c r="DV622" s="402"/>
      <c r="DW622" s="669" t="b">
        <f t="shared" si="557"/>
        <v>0</v>
      </c>
      <c r="DX622" s="663" t="b">
        <f t="shared" si="558"/>
        <v>0</v>
      </c>
      <c r="DY622" s="666" t="b">
        <f t="shared" si="559"/>
        <v>1</v>
      </c>
      <c r="DZ622" s="663" t="b">
        <f t="shared" si="560"/>
        <v>0</v>
      </c>
      <c r="EA622" s="663" t="b">
        <f t="shared" si="561"/>
        <v>0</v>
      </c>
      <c r="EB622" s="666" t="b">
        <f t="shared" si="562"/>
        <v>1</v>
      </c>
      <c r="EC622" s="663" t="b">
        <f t="shared" si="563"/>
        <v>0</v>
      </c>
      <c r="ED622" s="663" t="b">
        <f t="shared" si="549"/>
        <v>0</v>
      </c>
      <c r="EE622" s="666" t="b">
        <f t="shared" si="564"/>
        <v>1</v>
      </c>
      <c r="EF622" s="665" t="b">
        <f t="shared" si="565"/>
        <v>1</v>
      </c>
      <c r="EG622" s="663" t="b">
        <f t="shared" si="566"/>
        <v>1</v>
      </c>
      <c r="EH622" s="666" t="b">
        <f t="shared" si="567"/>
        <v>1</v>
      </c>
      <c r="EI622" s="663" t="b">
        <f t="shared" si="568"/>
        <v>1</v>
      </c>
      <c r="EJ622" s="663" t="b">
        <f t="shared" si="569"/>
        <v>1</v>
      </c>
      <c r="EK622" s="666" t="b">
        <f t="shared" si="570"/>
        <v>1</v>
      </c>
      <c r="EL622" s="663" t="b">
        <f t="shared" si="571"/>
        <v>1</v>
      </c>
      <c r="EM622" s="663" t="b">
        <f t="shared" si="550"/>
        <v>1</v>
      </c>
      <c r="EN622" s="666" t="b">
        <f t="shared" si="572"/>
        <v>1</v>
      </c>
    </row>
    <row r="623" spans="1:144" s="401" customFormat="1">
      <c r="A623" s="585" t="s">
        <v>371</v>
      </c>
      <c r="B623" s="588" t="s">
        <v>1088</v>
      </c>
      <c r="C623" s="589">
        <v>231697</v>
      </c>
      <c r="D623" s="589">
        <v>9</v>
      </c>
      <c r="E623" s="414"/>
      <c r="F623" s="416"/>
      <c r="G623" s="416"/>
      <c r="H623" s="416"/>
      <c r="I623" s="417"/>
      <c r="J623" s="417"/>
      <c r="K623" s="419"/>
      <c r="L623" s="414"/>
      <c r="M623" s="416"/>
      <c r="N623" s="416"/>
      <c r="O623" s="448"/>
      <c r="P623" s="448"/>
      <c r="Q623" s="416"/>
      <c r="R623" s="416"/>
      <c r="S623" s="416"/>
      <c r="T623" s="416"/>
      <c r="U623" s="416"/>
      <c r="V623" s="417"/>
      <c r="W623" s="419"/>
      <c r="X623" s="414"/>
      <c r="Y623" s="416"/>
      <c r="Z623" s="416"/>
      <c r="AA623" s="448"/>
      <c r="AB623" s="448"/>
      <c r="AC623" s="416"/>
      <c r="AD623" s="416"/>
      <c r="AE623" s="416"/>
      <c r="AF623" s="416"/>
      <c r="AG623" s="416"/>
      <c r="AH623" s="417"/>
      <c r="AI623" s="419"/>
      <c r="AJ623" s="420" t="str">
        <f t="shared" si="553"/>
        <v xml:space="preserve"> </v>
      </c>
      <c r="AK623" s="421" t="str">
        <f t="shared" si="520"/>
        <v xml:space="preserve"> </v>
      </c>
      <c r="AL623" s="421" t="str">
        <f t="shared" si="521"/>
        <v xml:space="preserve"> </v>
      </c>
      <c r="AM623" s="421" t="str">
        <f t="shared" si="522"/>
        <v xml:space="preserve"> </v>
      </c>
      <c r="AN623" s="421" t="str">
        <f t="shared" si="523"/>
        <v xml:space="preserve"> </v>
      </c>
      <c r="AO623" s="421" t="str">
        <f t="shared" si="524"/>
        <v xml:space="preserve"> </v>
      </c>
      <c r="AP623" s="421" t="str">
        <f t="shared" si="525"/>
        <v xml:space="preserve"> </v>
      </c>
      <c r="AQ623" s="421" t="str">
        <f t="shared" si="526"/>
        <v xml:space="preserve"> </v>
      </c>
      <c r="AR623" s="421" t="str">
        <f t="shared" si="527"/>
        <v xml:space="preserve"> </v>
      </c>
      <c r="AS623" s="421" t="str">
        <f t="shared" si="528"/>
        <v xml:space="preserve"> </v>
      </c>
      <c r="AT623" s="421" t="str">
        <f t="shared" si="529"/>
        <v xml:space="preserve"> </v>
      </c>
      <c r="AU623" s="422" t="str">
        <f t="shared" si="530"/>
        <v xml:space="preserve"> </v>
      </c>
      <c r="AV623" s="423"/>
      <c r="AW623" s="417"/>
      <c r="AX623" s="419"/>
      <c r="AY623" s="414"/>
      <c r="AZ623" s="417"/>
      <c r="BA623" s="419"/>
      <c r="BB623" s="420" t="str">
        <f t="shared" si="554"/>
        <v xml:space="preserve"> </v>
      </c>
      <c r="BC623" s="421" t="str">
        <f t="shared" si="532"/>
        <v xml:space="preserve"> </v>
      </c>
      <c r="BD623" s="422" t="str">
        <f t="shared" si="533"/>
        <v xml:space="preserve"> </v>
      </c>
      <c r="BE623" s="176"/>
      <c r="BF623" s="417"/>
      <c r="BG623" s="419"/>
      <c r="BH623" s="178"/>
      <c r="BI623" s="417"/>
      <c r="BJ623" s="419"/>
      <c r="BK623" s="178"/>
      <c r="BL623" s="417"/>
      <c r="BM623" s="419"/>
      <c r="BN623" s="426" t="str">
        <f t="shared" si="543"/>
        <v/>
      </c>
      <c r="BO623" s="427" t="str">
        <f t="shared" si="544"/>
        <v/>
      </c>
      <c r="BP623" s="428" t="str">
        <f t="shared" si="545"/>
        <v/>
      </c>
      <c r="BQ623" s="178"/>
      <c r="BR623" s="417"/>
      <c r="BS623" s="419"/>
      <c r="BT623" s="208">
        <v>603</v>
      </c>
      <c r="BU623" s="209">
        <v>556</v>
      </c>
      <c r="BV623" s="209">
        <v>493</v>
      </c>
      <c r="BW623" s="417">
        <v>716</v>
      </c>
      <c r="BX623" s="417">
        <v>767</v>
      </c>
      <c r="BY623" s="419">
        <v>900</v>
      </c>
      <c r="BZ623" s="177">
        <v>275</v>
      </c>
      <c r="CA623" s="177">
        <v>237</v>
      </c>
      <c r="CB623" s="177">
        <v>346</v>
      </c>
      <c r="CC623" s="177">
        <v>311</v>
      </c>
      <c r="CD623" s="177">
        <v>210</v>
      </c>
      <c r="CE623" s="177">
        <v>400</v>
      </c>
      <c r="CF623" s="417">
        <v>435</v>
      </c>
      <c r="CG623" s="419">
        <v>518</v>
      </c>
      <c r="CH623" s="178"/>
      <c r="CI623" s="177"/>
      <c r="CJ623" s="177"/>
      <c r="CK623" s="177"/>
      <c r="CL623" s="177"/>
      <c r="CM623" s="177"/>
      <c r="CN623" s="417"/>
      <c r="CO623" s="419"/>
      <c r="CP623" s="421">
        <f t="shared" si="573"/>
        <v>275</v>
      </c>
      <c r="CQ623" s="421">
        <f t="shared" si="574"/>
        <v>237</v>
      </c>
      <c r="CR623" s="421">
        <f t="shared" si="555"/>
        <v>346</v>
      </c>
      <c r="CS623" s="421">
        <f t="shared" si="535"/>
        <v>311</v>
      </c>
      <c r="CT623" s="421">
        <f t="shared" si="536"/>
        <v>210</v>
      </c>
      <c r="CU623" s="421">
        <f t="shared" si="537"/>
        <v>400</v>
      </c>
      <c r="CV623" s="421">
        <f t="shared" si="538"/>
        <v>435</v>
      </c>
      <c r="CW623" s="429">
        <f t="shared" si="539"/>
        <v>518</v>
      </c>
      <c r="CX623" s="591">
        <v>222</v>
      </c>
      <c r="CY623" s="417">
        <v>247</v>
      </c>
      <c r="CZ623" s="419">
        <v>291</v>
      </c>
      <c r="DA623" s="550">
        <v>31</v>
      </c>
      <c r="DB623" s="417">
        <v>30</v>
      </c>
      <c r="DC623" s="419">
        <v>42</v>
      </c>
      <c r="DD623" s="430">
        <f t="shared" si="556"/>
        <v>147</v>
      </c>
      <c r="DE623" s="431">
        <f t="shared" si="541"/>
        <v>158</v>
      </c>
      <c r="DF623" s="428">
        <f t="shared" si="542"/>
        <v>185</v>
      </c>
      <c r="DG623" s="450">
        <v>36</v>
      </c>
      <c r="DH623" s="417">
        <v>38</v>
      </c>
      <c r="DI623" s="419">
        <v>91</v>
      </c>
      <c r="DJ623" s="432">
        <v>54</v>
      </c>
      <c r="DK623" s="417">
        <v>30</v>
      </c>
      <c r="DL623" s="419">
        <v>59</v>
      </c>
      <c r="DM623" s="432">
        <v>46</v>
      </c>
      <c r="DN623" s="417">
        <v>24</v>
      </c>
      <c r="DO623" s="419">
        <v>94</v>
      </c>
      <c r="DP623" s="430">
        <f t="shared" si="546"/>
        <v>175</v>
      </c>
      <c r="DQ623" s="431">
        <f t="shared" si="547"/>
        <v>118</v>
      </c>
      <c r="DR623" s="428">
        <f t="shared" si="548"/>
        <v>156</v>
      </c>
      <c r="DS623" s="550">
        <v>75</v>
      </c>
      <c r="DT623" s="417">
        <v>56</v>
      </c>
      <c r="DU623" s="197">
        <v>78</v>
      </c>
      <c r="DV623" s="402"/>
      <c r="DW623" s="669" t="b">
        <f t="shared" si="557"/>
        <v>0</v>
      </c>
      <c r="DX623" s="663" t="b">
        <f t="shared" si="558"/>
        <v>0</v>
      </c>
      <c r="DY623" s="666" t="b">
        <f t="shared" si="559"/>
        <v>1</v>
      </c>
      <c r="DZ623" s="663" t="b">
        <f t="shared" si="560"/>
        <v>0</v>
      </c>
      <c r="EA623" s="663" t="b">
        <f t="shared" si="561"/>
        <v>0</v>
      </c>
      <c r="EB623" s="666" t="b">
        <f t="shared" si="562"/>
        <v>1</v>
      </c>
      <c r="EC623" s="663" t="b">
        <f t="shared" si="563"/>
        <v>0</v>
      </c>
      <c r="ED623" s="663" t="b">
        <f t="shared" si="549"/>
        <v>0</v>
      </c>
      <c r="EE623" s="666" t="b">
        <f t="shared" si="564"/>
        <v>1</v>
      </c>
      <c r="EF623" s="665" t="b">
        <f t="shared" si="565"/>
        <v>1</v>
      </c>
      <c r="EG623" s="663" t="b">
        <f t="shared" si="566"/>
        <v>1</v>
      </c>
      <c r="EH623" s="666" t="b">
        <f t="shared" si="567"/>
        <v>1</v>
      </c>
      <c r="EI623" s="663" t="b">
        <f t="shared" si="568"/>
        <v>1</v>
      </c>
      <c r="EJ623" s="663" t="b">
        <f t="shared" si="569"/>
        <v>1</v>
      </c>
      <c r="EK623" s="666" t="b">
        <f t="shared" si="570"/>
        <v>1</v>
      </c>
      <c r="EL623" s="663" t="b">
        <f t="shared" si="571"/>
        <v>1</v>
      </c>
      <c r="EM623" s="663" t="b">
        <f t="shared" si="550"/>
        <v>1</v>
      </c>
      <c r="EN623" s="666" t="b">
        <f t="shared" si="572"/>
        <v>1</v>
      </c>
    </row>
    <row r="624" spans="1:144" s="401" customFormat="1">
      <c r="A624" s="585" t="s">
        <v>371</v>
      </c>
      <c r="B624" s="588" t="s">
        <v>1089</v>
      </c>
      <c r="C624" s="589">
        <v>231882</v>
      </c>
      <c r="D624" s="589">
        <v>9</v>
      </c>
      <c r="E624" s="414"/>
      <c r="F624" s="416"/>
      <c r="G624" s="416"/>
      <c r="H624" s="416"/>
      <c r="I624" s="417"/>
      <c r="J624" s="417"/>
      <c r="K624" s="419"/>
      <c r="L624" s="414"/>
      <c r="M624" s="416"/>
      <c r="N624" s="416"/>
      <c r="O624" s="448"/>
      <c r="P624" s="448"/>
      <c r="Q624" s="416"/>
      <c r="R624" s="416"/>
      <c r="S624" s="416"/>
      <c r="T624" s="416"/>
      <c r="U624" s="416"/>
      <c r="V624" s="417"/>
      <c r="W624" s="419"/>
      <c r="X624" s="414"/>
      <c r="Y624" s="416"/>
      <c r="Z624" s="416"/>
      <c r="AA624" s="448"/>
      <c r="AB624" s="448"/>
      <c r="AC624" s="416"/>
      <c r="AD624" s="416"/>
      <c r="AE624" s="416"/>
      <c r="AF624" s="416"/>
      <c r="AG624" s="416"/>
      <c r="AH624" s="417"/>
      <c r="AI624" s="419"/>
      <c r="AJ624" s="420" t="str">
        <f t="shared" si="553"/>
        <v xml:space="preserve"> </v>
      </c>
      <c r="AK624" s="421" t="str">
        <f t="shared" si="520"/>
        <v xml:space="preserve"> </v>
      </c>
      <c r="AL624" s="421" t="str">
        <f t="shared" si="521"/>
        <v xml:space="preserve"> </v>
      </c>
      <c r="AM624" s="421" t="str">
        <f t="shared" si="522"/>
        <v xml:space="preserve"> </v>
      </c>
      <c r="AN624" s="421" t="str">
        <f t="shared" si="523"/>
        <v xml:space="preserve"> </v>
      </c>
      <c r="AO624" s="421" t="str">
        <f t="shared" si="524"/>
        <v xml:space="preserve"> </v>
      </c>
      <c r="AP624" s="421" t="str">
        <f t="shared" si="525"/>
        <v xml:space="preserve"> </v>
      </c>
      <c r="AQ624" s="421" t="str">
        <f t="shared" si="526"/>
        <v xml:space="preserve"> </v>
      </c>
      <c r="AR624" s="421" t="str">
        <f t="shared" si="527"/>
        <v xml:space="preserve"> </v>
      </c>
      <c r="AS624" s="421" t="str">
        <f t="shared" si="528"/>
        <v xml:space="preserve"> </v>
      </c>
      <c r="AT624" s="421" t="str">
        <f t="shared" si="529"/>
        <v xml:space="preserve"> </v>
      </c>
      <c r="AU624" s="422" t="str">
        <f t="shared" si="530"/>
        <v xml:space="preserve"> </v>
      </c>
      <c r="AV624" s="423"/>
      <c r="AW624" s="417"/>
      <c r="AX624" s="419"/>
      <c r="AY624" s="414"/>
      <c r="AZ624" s="417"/>
      <c r="BA624" s="419"/>
      <c r="BB624" s="420" t="str">
        <f t="shared" si="554"/>
        <v xml:space="preserve"> </v>
      </c>
      <c r="BC624" s="421" t="str">
        <f t="shared" si="532"/>
        <v xml:space="preserve"> </v>
      </c>
      <c r="BD624" s="422" t="str">
        <f t="shared" si="533"/>
        <v xml:space="preserve"> </v>
      </c>
      <c r="BE624" s="176"/>
      <c r="BF624" s="417"/>
      <c r="BG624" s="419"/>
      <c r="BH624" s="178"/>
      <c r="BI624" s="417"/>
      <c r="BJ624" s="419"/>
      <c r="BK624" s="178"/>
      <c r="BL624" s="417"/>
      <c r="BM624" s="419"/>
      <c r="BN624" s="426" t="str">
        <f t="shared" si="543"/>
        <v/>
      </c>
      <c r="BO624" s="427" t="str">
        <f t="shared" si="544"/>
        <v/>
      </c>
      <c r="BP624" s="428" t="str">
        <f t="shared" si="545"/>
        <v/>
      </c>
      <c r="BQ624" s="178"/>
      <c r="BR624" s="417"/>
      <c r="BS624" s="419"/>
      <c r="BT624" s="208">
        <v>404</v>
      </c>
      <c r="BU624" s="209">
        <v>400</v>
      </c>
      <c r="BV624" s="209">
        <v>397</v>
      </c>
      <c r="BW624" s="417">
        <v>563</v>
      </c>
      <c r="BX624" s="417">
        <v>523</v>
      </c>
      <c r="BY624" s="419">
        <v>566</v>
      </c>
      <c r="BZ624" s="177">
        <v>232</v>
      </c>
      <c r="CA624" s="177">
        <v>224</v>
      </c>
      <c r="CB624" s="177">
        <v>298</v>
      </c>
      <c r="CC624" s="177">
        <v>292</v>
      </c>
      <c r="CD624" s="177">
        <v>276</v>
      </c>
      <c r="CE624" s="177">
        <v>426</v>
      </c>
      <c r="CF624" s="417">
        <v>360</v>
      </c>
      <c r="CG624" s="419">
        <v>409</v>
      </c>
      <c r="CH624" s="178"/>
      <c r="CI624" s="177"/>
      <c r="CJ624" s="177"/>
      <c r="CK624" s="177"/>
      <c r="CL624" s="177"/>
      <c r="CM624" s="177"/>
      <c r="CN624" s="417"/>
      <c r="CO624" s="419"/>
      <c r="CP624" s="421">
        <f t="shared" si="573"/>
        <v>232</v>
      </c>
      <c r="CQ624" s="421">
        <f t="shared" si="574"/>
        <v>224</v>
      </c>
      <c r="CR624" s="421">
        <f t="shared" si="555"/>
        <v>298</v>
      </c>
      <c r="CS624" s="421">
        <f t="shared" si="535"/>
        <v>292</v>
      </c>
      <c r="CT624" s="421">
        <f t="shared" si="536"/>
        <v>276</v>
      </c>
      <c r="CU624" s="421">
        <f t="shared" si="537"/>
        <v>426</v>
      </c>
      <c r="CV624" s="421">
        <f t="shared" si="538"/>
        <v>360</v>
      </c>
      <c r="CW624" s="429">
        <f t="shared" si="539"/>
        <v>409</v>
      </c>
      <c r="CX624" s="591">
        <v>282</v>
      </c>
      <c r="CY624" s="417">
        <v>207</v>
      </c>
      <c r="CZ624" s="419">
        <v>246</v>
      </c>
      <c r="DA624" s="550">
        <v>24</v>
      </c>
      <c r="DB624" s="417">
        <v>17</v>
      </c>
      <c r="DC624" s="419">
        <v>21</v>
      </c>
      <c r="DD624" s="430">
        <f t="shared" si="556"/>
        <v>120</v>
      </c>
      <c r="DE624" s="431">
        <f t="shared" si="541"/>
        <v>136</v>
      </c>
      <c r="DF624" s="428">
        <f t="shared" si="542"/>
        <v>142</v>
      </c>
      <c r="DG624" s="450">
        <v>66</v>
      </c>
      <c r="DH624" s="417">
        <v>54</v>
      </c>
      <c r="DI624" s="419">
        <v>136</v>
      </c>
      <c r="DJ624" s="432">
        <v>30</v>
      </c>
      <c r="DK624" s="417">
        <v>36</v>
      </c>
      <c r="DL624" s="419">
        <v>52</v>
      </c>
      <c r="DM624" s="432">
        <v>29</v>
      </c>
      <c r="DN624" s="417">
        <v>37</v>
      </c>
      <c r="DO624" s="419">
        <v>54</v>
      </c>
      <c r="DP624" s="430">
        <f t="shared" si="546"/>
        <v>167</v>
      </c>
      <c r="DQ624" s="431">
        <f t="shared" si="547"/>
        <v>149</v>
      </c>
      <c r="DR624" s="428">
        <f t="shared" si="548"/>
        <v>184</v>
      </c>
      <c r="DS624" s="550">
        <v>69</v>
      </c>
      <c r="DT624" s="417">
        <v>75</v>
      </c>
      <c r="DU624" s="197">
        <v>116</v>
      </c>
      <c r="DV624" s="402"/>
      <c r="DW624" s="669" t="b">
        <f t="shared" si="557"/>
        <v>0</v>
      </c>
      <c r="DX624" s="663" t="b">
        <f t="shared" si="558"/>
        <v>0</v>
      </c>
      <c r="DY624" s="666" t="b">
        <f t="shared" si="559"/>
        <v>1</v>
      </c>
      <c r="DZ624" s="663" t="b">
        <f t="shared" si="560"/>
        <v>0</v>
      </c>
      <c r="EA624" s="663" t="b">
        <f t="shared" si="561"/>
        <v>0</v>
      </c>
      <c r="EB624" s="666" t="b">
        <f t="shared" si="562"/>
        <v>1</v>
      </c>
      <c r="EC624" s="663" t="b">
        <f t="shared" si="563"/>
        <v>0</v>
      </c>
      <c r="ED624" s="663" t="b">
        <f t="shared" si="549"/>
        <v>0</v>
      </c>
      <c r="EE624" s="666" t="b">
        <f t="shared" si="564"/>
        <v>1</v>
      </c>
      <c r="EF624" s="665" t="b">
        <f t="shared" si="565"/>
        <v>1</v>
      </c>
      <c r="EG624" s="663" t="b">
        <f t="shared" si="566"/>
        <v>1</v>
      </c>
      <c r="EH624" s="666" t="b">
        <f t="shared" si="567"/>
        <v>1</v>
      </c>
      <c r="EI624" s="663" t="b">
        <f t="shared" si="568"/>
        <v>1</v>
      </c>
      <c r="EJ624" s="663" t="b">
        <f t="shared" si="569"/>
        <v>1</v>
      </c>
      <c r="EK624" s="666" t="b">
        <f t="shared" si="570"/>
        <v>1</v>
      </c>
      <c r="EL624" s="663" t="b">
        <f t="shared" si="571"/>
        <v>1</v>
      </c>
      <c r="EM624" s="663" t="b">
        <f t="shared" si="550"/>
        <v>1</v>
      </c>
      <c r="EN624" s="666" t="b">
        <f t="shared" si="572"/>
        <v>1</v>
      </c>
    </row>
    <row r="625" spans="1:224" s="401" customFormat="1">
      <c r="A625" s="585" t="s">
        <v>371</v>
      </c>
      <c r="B625" s="588" t="s">
        <v>1090</v>
      </c>
      <c r="C625" s="589">
        <v>232195</v>
      </c>
      <c r="D625" s="589">
        <v>9</v>
      </c>
      <c r="E625" s="414"/>
      <c r="F625" s="416"/>
      <c r="G625" s="416"/>
      <c r="H625" s="416"/>
      <c r="I625" s="417"/>
      <c r="J625" s="417"/>
      <c r="K625" s="419"/>
      <c r="L625" s="414"/>
      <c r="M625" s="416"/>
      <c r="N625" s="416"/>
      <c r="O625" s="448"/>
      <c r="P625" s="448"/>
      <c r="Q625" s="416"/>
      <c r="R625" s="416"/>
      <c r="S625" s="416"/>
      <c r="T625" s="416"/>
      <c r="U625" s="416"/>
      <c r="V625" s="417"/>
      <c r="W625" s="419"/>
      <c r="X625" s="414"/>
      <c r="Y625" s="416"/>
      <c r="Z625" s="416"/>
      <c r="AA625" s="448"/>
      <c r="AB625" s="448"/>
      <c r="AC625" s="416"/>
      <c r="AD625" s="416"/>
      <c r="AE625" s="416"/>
      <c r="AF625" s="416"/>
      <c r="AG625" s="416"/>
      <c r="AH625" s="417"/>
      <c r="AI625" s="419"/>
      <c r="AJ625" s="420" t="str">
        <f t="shared" si="553"/>
        <v xml:space="preserve"> </v>
      </c>
      <c r="AK625" s="421" t="str">
        <f t="shared" si="520"/>
        <v xml:space="preserve"> </v>
      </c>
      <c r="AL625" s="421" t="str">
        <f t="shared" si="521"/>
        <v xml:space="preserve"> </v>
      </c>
      <c r="AM625" s="421" t="str">
        <f t="shared" si="522"/>
        <v xml:space="preserve"> </v>
      </c>
      <c r="AN625" s="421" t="str">
        <f t="shared" si="523"/>
        <v xml:space="preserve"> </v>
      </c>
      <c r="AO625" s="421" t="str">
        <f t="shared" si="524"/>
        <v xml:space="preserve"> </v>
      </c>
      <c r="AP625" s="421" t="str">
        <f t="shared" si="525"/>
        <v xml:space="preserve"> </v>
      </c>
      <c r="AQ625" s="421" t="str">
        <f t="shared" si="526"/>
        <v xml:space="preserve"> </v>
      </c>
      <c r="AR625" s="421" t="str">
        <f t="shared" si="527"/>
        <v xml:space="preserve"> </v>
      </c>
      <c r="AS625" s="421" t="str">
        <f t="shared" si="528"/>
        <v xml:space="preserve"> </v>
      </c>
      <c r="AT625" s="421" t="str">
        <f t="shared" si="529"/>
        <v xml:space="preserve"> </v>
      </c>
      <c r="AU625" s="422" t="str">
        <f t="shared" si="530"/>
        <v xml:space="preserve"> </v>
      </c>
      <c r="AV625" s="423"/>
      <c r="AW625" s="417"/>
      <c r="AX625" s="419"/>
      <c r="AY625" s="414"/>
      <c r="AZ625" s="417"/>
      <c r="BA625" s="419"/>
      <c r="BB625" s="420" t="str">
        <f t="shared" si="554"/>
        <v xml:space="preserve"> </v>
      </c>
      <c r="BC625" s="421" t="str">
        <f t="shared" si="532"/>
        <v xml:space="preserve"> </v>
      </c>
      <c r="BD625" s="422" t="str">
        <f t="shared" si="533"/>
        <v xml:space="preserve"> </v>
      </c>
      <c r="BE625" s="176"/>
      <c r="BF625" s="417"/>
      <c r="BG625" s="419"/>
      <c r="BH625" s="178"/>
      <c r="BI625" s="417"/>
      <c r="BJ625" s="419"/>
      <c r="BK625" s="178"/>
      <c r="BL625" s="417"/>
      <c r="BM625" s="419"/>
      <c r="BN625" s="426" t="str">
        <f t="shared" si="543"/>
        <v/>
      </c>
      <c r="BO625" s="427" t="str">
        <f t="shared" si="544"/>
        <v/>
      </c>
      <c r="BP625" s="428" t="str">
        <f t="shared" si="545"/>
        <v/>
      </c>
      <c r="BQ625" s="178"/>
      <c r="BR625" s="417"/>
      <c r="BS625" s="419"/>
      <c r="BT625" s="208">
        <v>767</v>
      </c>
      <c r="BU625" s="209">
        <v>838</v>
      </c>
      <c r="BV625" s="209">
        <v>809</v>
      </c>
      <c r="BW625" s="417">
        <v>1040</v>
      </c>
      <c r="BX625" s="417">
        <v>1084</v>
      </c>
      <c r="BY625" s="419">
        <v>1221</v>
      </c>
      <c r="BZ625" s="177">
        <v>248</v>
      </c>
      <c r="CA625" s="177">
        <v>263</v>
      </c>
      <c r="CB625" s="177">
        <v>391</v>
      </c>
      <c r="CC625" s="177">
        <v>393</v>
      </c>
      <c r="CD625" s="177">
        <v>407</v>
      </c>
      <c r="CE625" s="177">
        <v>593</v>
      </c>
      <c r="CF625" s="417">
        <v>599</v>
      </c>
      <c r="CG625" s="419">
        <v>691</v>
      </c>
      <c r="CH625" s="178"/>
      <c r="CI625" s="177"/>
      <c r="CJ625" s="177"/>
      <c r="CK625" s="177"/>
      <c r="CL625" s="177"/>
      <c r="CM625" s="177"/>
      <c r="CN625" s="417"/>
      <c r="CO625" s="419"/>
      <c r="CP625" s="421">
        <f t="shared" si="573"/>
        <v>248</v>
      </c>
      <c r="CQ625" s="421">
        <f t="shared" si="574"/>
        <v>263</v>
      </c>
      <c r="CR625" s="421">
        <f t="shared" si="555"/>
        <v>391</v>
      </c>
      <c r="CS625" s="421">
        <f t="shared" si="535"/>
        <v>393</v>
      </c>
      <c r="CT625" s="421">
        <f t="shared" si="536"/>
        <v>407</v>
      </c>
      <c r="CU625" s="421">
        <f t="shared" si="537"/>
        <v>593</v>
      </c>
      <c r="CV625" s="421">
        <f t="shared" si="538"/>
        <v>599</v>
      </c>
      <c r="CW625" s="429">
        <f t="shared" si="539"/>
        <v>691</v>
      </c>
      <c r="CX625" s="591">
        <v>367</v>
      </c>
      <c r="CY625" s="417">
        <v>358</v>
      </c>
      <c r="CZ625" s="419">
        <v>390</v>
      </c>
      <c r="DA625" s="550">
        <v>43</v>
      </c>
      <c r="DB625" s="417">
        <v>51</v>
      </c>
      <c r="DC625" s="419">
        <v>46</v>
      </c>
      <c r="DD625" s="430">
        <f t="shared" si="556"/>
        <v>183</v>
      </c>
      <c r="DE625" s="431">
        <f t="shared" si="541"/>
        <v>190</v>
      </c>
      <c r="DF625" s="428">
        <f t="shared" si="542"/>
        <v>255</v>
      </c>
      <c r="DG625" s="450">
        <v>66</v>
      </c>
      <c r="DH625" s="417">
        <v>78</v>
      </c>
      <c r="DI625" s="419">
        <v>126</v>
      </c>
      <c r="DJ625" s="432">
        <v>60</v>
      </c>
      <c r="DK625" s="417">
        <v>73</v>
      </c>
      <c r="DL625" s="419">
        <v>99</v>
      </c>
      <c r="DM625" s="432">
        <v>55</v>
      </c>
      <c r="DN625" s="417">
        <v>61</v>
      </c>
      <c r="DO625" s="419">
        <v>126</v>
      </c>
      <c r="DP625" s="430">
        <f t="shared" si="546"/>
        <v>212</v>
      </c>
      <c r="DQ625" s="431">
        <f t="shared" si="547"/>
        <v>195</v>
      </c>
      <c r="DR625" s="428">
        <f t="shared" si="548"/>
        <v>242</v>
      </c>
      <c r="DS625" s="550">
        <v>53</v>
      </c>
      <c r="DT625" s="417">
        <v>74</v>
      </c>
      <c r="DU625" s="197">
        <v>128</v>
      </c>
      <c r="DV625" s="402"/>
      <c r="DW625" s="669" t="b">
        <f t="shared" si="557"/>
        <v>0</v>
      </c>
      <c r="DX625" s="663" t="b">
        <f t="shared" si="558"/>
        <v>0</v>
      </c>
      <c r="DY625" s="666" t="b">
        <f t="shared" si="559"/>
        <v>1</v>
      </c>
      <c r="DZ625" s="663" t="b">
        <f t="shared" si="560"/>
        <v>0</v>
      </c>
      <c r="EA625" s="663" t="b">
        <f t="shared" si="561"/>
        <v>0</v>
      </c>
      <c r="EB625" s="666" t="b">
        <f t="shared" si="562"/>
        <v>1</v>
      </c>
      <c r="EC625" s="663" t="b">
        <f t="shared" si="563"/>
        <v>0</v>
      </c>
      <c r="ED625" s="663" t="b">
        <f t="shared" si="549"/>
        <v>0</v>
      </c>
      <c r="EE625" s="666" t="b">
        <f t="shared" si="564"/>
        <v>1</v>
      </c>
      <c r="EF625" s="665" t="b">
        <f t="shared" si="565"/>
        <v>1</v>
      </c>
      <c r="EG625" s="663" t="b">
        <f t="shared" si="566"/>
        <v>1</v>
      </c>
      <c r="EH625" s="666" t="b">
        <f t="shared" si="567"/>
        <v>1</v>
      </c>
      <c r="EI625" s="663" t="b">
        <f t="shared" si="568"/>
        <v>1</v>
      </c>
      <c r="EJ625" s="663" t="b">
        <f t="shared" si="569"/>
        <v>1</v>
      </c>
      <c r="EK625" s="666" t="b">
        <f t="shared" si="570"/>
        <v>1</v>
      </c>
      <c r="EL625" s="663" t="b">
        <f t="shared" si="571"/>
        <v>1</v>
      </c>
      <c r="EM625" s="663" t="b">
        <f t="shared" si="550"/>
        <v>1</v>
      </c>
      <c r="EN625" s="666" t="b">
        <f t="shared" si="572"/>
        <v>1</v>
      </c>
    </row>
    <row r="626" spans="1:224" s="401" customFormat="1">
      <c r="A626" s="585" t="s">
        <v>371</v>
      </c>
      <c r="B626" s="588" t="s">
        <v>1091</v>
      </c>
      <c r="C626" s="589">
        <v>232450</v>
      </c>
      <c r="D626" s="589">
        <v>9</v>
      </c>
      <c r="E626" s="414"/>
      <c r="F626" s="416"/>
      <c r="G626" s="416"/>
      <c r="H626" s="416"/>
      <c r="I626" s="417"/>
      <c r="J626" s="417"/>
      <c r="K626" s="419"/>
      <c r="L626" s="414"/>
      <c r="M626" s="416"/>
      <c r="N626" s="416"/>
      <c r="O626" s="448"/>
      <c r="P626" s="448"/>
      <c r="Q626" s="416"/>
      <c r="R626" s="416"/>
      <c r="S626" s="416"/>
      <c r="T626" s="416"/>
      <c r="U626" s="416"/>
      <c r="V626" s="417"/>
      <c r="W626" s="419"/>
      <c r="X626" s="414"/>
      <c r="Y626" s="416"/>
      <c r="Z626" s="416"/>
      <c r="AA626" s="448"/>
      <c r="AB626" s="448"/>
      <c r="AC626" s="416"/>
      <c r="AD626" s="416"/>
      <c r="AE626" s="416"/>
      <c r="AF626" s="416"/>
      <c r="AG626" s="416"/>
      <c r="AH626" s="417"/>
      <c r="AI626" s="419"/>
      <c r="AJ626" s="420" t="str">
        <f t="shared" si="553"/>
        <v xml:space="preserve"> </v>
      </c>
      <c r="AK626" s="421" t="str">
        <f t="shared" si="520"/>
        <v xml:space="preserve"> </v>
      </c>
      <c r="AL626" s="421" t="str">
        <f t="shared" si="521"/>
        <v xml:space="preserve"> </v>
      </c>
      <c r="AM626" s="421" t="str">
        <f t="shared" si="522"/>
        <v xml:space="preserve"> </v>
      </c>
      <c r="AN626" s="421" t="str">
        <f t="shared" si="523"/>
        <v xml:space="preserve"> </v>
      </c>
      <c r="AO626" s="421" t="str">
        <f t="shared" si="524"/>
        <v xml:space="preserve"> </v>
      </c>
      <c r="AP626" s="421" t="str">
        <f t="shared" si="525"/>
        <v xml:space="preserve"> </v>
      </c>
      <c r="AQ626" s="421" t="str">
        <f t="shared" si="526"/>
        <v xml:space="preserve"> </v>
      </c>
      <c r="AR626" s="421" t="str">
        <f t="shared" si="527"/>
        <v xml:space="preserve"> </v>
      </c>
      <c r="AS626" s="421" t="str">
        <f t="shared" si="528"/>
        <v xml:space="preserve"> </v>
      </c>
      <c r="AT626" s="421" t="str">
        <f t="shared" si="529"/>
        <v xml:space="preserve"> </v>
      </c>
      <c r="AU626" s="422" t="str">
        <f t="shared" si="530"/>
        <v xml:space="preserve"> </v>
      </c>
      <c r="AV626" s="423"/>
      <c r="AW626" s="417"/>
      <c r="AX626" s="419"/>
      <c r="AY626" s="414"/>
      <c r="AZ626" s="417"/>
      <c r="BA626" s="419"/>
      <c r="BB626" s="420" t="str">
        <f t="shared" si="554"/>
        <v xml:space="preserve"> </v>
      </c>
      <c r="BC626" s="421" t="str">
        <f t="shared" si="532"/>
        <v xml:space="preserve"> </v>
      </c>
      <c r="BD626" s="422" t="str">
        <f t="shared" si="533"/>
        <v xml:space="preserve"> </v>
      </c>
      <c r="BE626" s="176"/>
      <c r="BF626" s="417"/>
      <c r="BG626" s="419"/>
      <c r="BH626" s="178"/>
      <c r="BI626" s="417"/>
      <c r="BJ626" s="419"/>
      <c r="BK626" s="178"/>
      <c r="BL626" s="417"/>
      <c r="BM626" s="419"/>
      <c r="BN626" s="426" t="str">
        <f t="shared" si="543"/>
        <v/>
      </c>
      <c r="BO626" s="427" t="str">
        <f t="shared" si="544"/>
        <v/>
      </c>
      <c r="BP626" s="428" t="str">
        <f t="shared" si="545"/>
        <v/>
      </c>
      <c r="BQ626" s="178"/>
      <c r="BR626" s="417"/>
      <c r="BS626" s="419"/>
      <c r="BT626" s="208">
        <v>378</v>
      </c>
      <c r="BU626" s="209">
        <v>532</v>
      </c>
      <c r="BV626" s="209">
        <v>604</v>
      </c>
      <c r="BW626" s="417">
        <v>922</v>
      </c>
      <c r="BX626" s="417">
        <v>1018</v>
      </c>
      <c r="BY626" s="419">
        <v>1175</v>
      </c>
      <c r="BZ626" s="177">
        <v>192</v>
      </c>
      <c r="CA626" s="177">
        <v>211</v>
      </c>
      <c r="CB626" s="177">
        <v>196</v>
      </c>
      <c r="CC626" s="177">
        <v>315</v>
      </c>
      <c r="CD626" s="177">
        <v>358</v>
      </c>
      <c r="CE626" s="177">
        <v>562</v>
      </c>
      <c r="CF626" s="417">
        <v>620</v>
      </c>
      <c r="CG626" s="419">
        <v>733</v>
      </c>
      <c r="CH626" s="178"/>
      <c r="CI626" s="177"/>
      <c r="CJ626" s="177"/>
      <c r="CK626" s="177"/>
      <c r="CL626" s="177"/>
      <c r="CM626" s="177"/>
      <c r="CN626" s="417"/>
      <c r="CO626" s="419"/>
      <c r="CP626" s="421">
        <f t="shared" si="573"/>
        <v>192</v>
      </c>
      <c r="CQ626" s="421">
        <f t="shared" si="574"/>
        <v>211</v>
      </c>
      <c r="CR626" s="421">
        <f t="shared" si="555"/>
        <v>196</v>
      </c>
      <c r="CS626" s="421">
        <f t="shared" si="535"/>
        <v>315</v>
      </c>
      <c r="CT626" s="421">
        <f t="shared" si="536"/>
        <v>358</v>
      </c>
      <c r="CU626" s="421">
        <f t="shared" si="537"/>
        <v>562</v>
      </c>
      <c r="CV626" s="421">
        <f t="shared" si="538"/>
        <v>620</v>
      </c>
      <c r="CW626" s="429">
        <f t="shared" si="539"/>
        <v>733</v>
      </c>
      <c r="CX626" s="591">
        <v>349</v>
      </c>
      <c r="CY626" s="417">
        <v>365</v>
      </c>
      <c r="CZ626" s="419">
        <v>412</v>
      </c>
      <c r="DA626" s="550">
        <v>44</v>
      </c>
      <c r="DB626" s="417">
        <v>48</v>
      </c>
      <c r="DC626" s="419">
        <v>39</v>
      </c>
      <c r="DD626" s="430">
        <f t="shared" si="556"/>
        <v>169</v>
      </c>
      <c r="DE626" s="431">
        <f t="shared" si="541"/>
        <v>207</v>
      </c>
      <c r="DF626" s="428">
        <f t="shared" si="542"/>
        <v>282</v>
      </c>
      <c r="DG626" s="450">
        <v>40</v>
      </c>
      <c r="DH626" s="417">
        <v>30</v>
      </c>
      <c r="DI626" s="419">
        <v>81</v>
      </c>
      <c r="DJ626" s="432">
        <v>61</v>
      </c>
      <c r="DK626" s="417">
        <v>85</v>
      </c>
      <c r="DL626" s="419">
        <v>109</v>
      </c>
      <c r="DM626" s="432">
        <v>48</v>
      </c>
      <c r="DN626" s="417">
        <v>44</v>
      </c>
      <c r="DO626" s="419">
        <v>117</v>
      </c>
      <c r="DP626" s="430">
        <f t="shared" si="546"/>
        <v>166</v>
      </c>
      <c r="DQ626" s="431">
        <f t="shared" si="547"/>
        <v>199</v>
      </c>
      <c r="DR626" s="428">
        <f t="shared" si="548"/>
        <v>255</v>
      </c>
      <c r="DS626" s="550">
        <v>41</v>
      </c>
      <c r="DT626" s="417">
        <v>49</v>
      </c>
      <c r="DU626" s="197">
        <v>56</v>
      </c>
      <c r="DV626" s="402"/>
      <c r="DW626" s="669" t="b">
        <f t="shared" si="557"/>
        <v>0</v>
      </c>
      <c r="DX626" s="663" t="b">
        <f t="shared" si="558"/>
        <v>0</v>
      </c>
      <c r="DY626" s="666" t="b">
        <f t="shared" si="559"/>
        <v>1</v>
      </c>
      <c r="DZ626" s="663" t="b">
        <f t="shared" si="560"/>
        <v>0</v>
      </c>
      <c r="EA626" s="663" t="b">
        <f t="shared" si="561"/>
        <v>0</v>
      </c>
      <c r="EB626" s="666" t="b">
        <f t="shared" si="562"/>
        <v>1</v>
      </c>
      <c r="EC626" s="663" t="b">
        <f t="shared" si="563"/>
        <v>0</v>
      </c>
      <c r="ED626" s="663" t="b">
        <f t="shared" si="549"/>
        <v>0</v>
      </c>
      <c r="EE626" s="666" t="b">
        <f t="shared" si="564"/>
        <v>1</v>
      </c>
      <c r="EF626" s="665" t="b">
        <f t="shared" si="565"/>
        <v>1</v>
      </c>
      <c r="EG626" s="663" t="b">
        <f t="shared" si="566"/>
        <v>1</v>
      </c>
      <c r="EH626" s="666" t="b">
        <f t="shared" si="567"/>
        <v>1</v>
      </c>
      <c r="EI626" s="663" t="b">
        <f t="shared" si="568"/>
        <v>1</v>
      </c>
      <c r="EJ626" s="663" t="b">
        <f t="shared" si="569"/>
        <v>1</v>
      </c>
      <c r="EK626" s="666" t="b">
        <f t="shared" si="570"/>
        <v>1</v>
      </c>
      <c r="EL626" s="663" t="b">
        <f t="shared" si="571"/>
        <v>1</v>
      </c>
      <c r="EM626" s="663" t="b">
        <f t="shared" si="550"/>
        <v>1</v>
      </c>
      <c r="EN626" s="666" t="b">
        <f t="shared" si="572"/>
        <v>1</v>
      </c>
    </row>
    <row r="627" spans="1:224" s="401" customFormat="1">
      <c r="A627" s="585" t="s">
        <v>371</v>
      </c>
      <c r="B627" s="588" t="s">
        <v>1092</v>
      </c>
      <c r="C627" s="589">
        <v>232575</v>
      </c>
      <c r="D627" s="589">
        <v>9</v>
      </c>
      <c r="E627" s="414"/>
      <c r="F627" s="416"/>
      <c r="G627" s="416"/>
      <c r="H627" s="416"/>
      <c r="I627" s="417"/>
      <c r="J627" s="417"/>
      <c r="K627" s="419"/>
      <c r="L627" s="414"/>
      <c r="M627" s="416"/>
      <c r="N627" s="416"/>
      <c r="O627" s="448"/>
      <c r="P627" s="448"/>
      <c r="Q627" s="416"/>
      <c r="R627" s="416"/>
      <c r="S627" s="416"/>
      <c r="T627" s="416"/>
      <c r="U627" s="416"/>
      <c r="V627" s="417"/>
      <c r="W627" s="419"/>
      <c r="X627" s="414"/>
      <c r="Y627" s="416"/>
      <c r="Z627" s="416"/>
      <c r="AA627" s="448"/>
      <c r="AB627" s="448"/>
      <c r="AC627" s="416"/>
      <c r="AD627" s="416"/>
      <c r="AE627" s="416"/>
      <c r="AF627" s="416"/>
      <c r="AG627" s="416"/>
      <c r="AH627" s="417"/>
      <c r="AI627" s="419"/>
      <c r="AJ627" s="420" t="str">
        <f t="shared" si="553"/>
        <v xml:space="preserve"> </v>
      </c>
      <c r="AK627" s="421" t="str">
        <f t="shared" si="520"/>
        <v xml:space="preserve"> </v>
      </c>
      <c r="AL627" s="421" t="str">
        <f t="shared" si="521"/>
        <v xml:space="preserve"> </v>
      </c>
      <c r="AM627" s="421" t="str">
        <f t="shared" si="522"/>
        <v xml:space="preserve"> </v>
      </c>
      <c r="AN627" s="421" t="str">
        <f t="shared" si="523"/>
        <v xml:space="preserve"> </v>
      </c>
      <c r="AO627" s="421" t="str">
        <f t="shared" si="524"/>
        <v xml:space="preserve"> </v>
      </c>
      <c r="AP627" s="421" t="str">
        <f t="shared" si="525"/>
        <v xml:space="preserve"> </v>
      </c>
      <c r="AQ627" s="421" t="str">
        <f t="shared" si="526"/>
        <v xml:space="preserve"> </v>
      </c>
      <c r="AR627" s="421" t="str">
        <f t="shared" si="527"/>
        <v xml:space="preserve"> </v>
      </c>
      <c r="AS627" s="421" t="str">
        <f t="shared" si="528"/>
        <v xml:space="preserve"> </v>
      </c>
      <c r="AT627" s="421" t="str">
        <f t="shared" si="529"/>
        <v xml:space="preserve"> </v>
      </c>
      <c r="AU627" s="422" t="str">
        <f t="shared" si="530"/>
        <v xml:space="preserve"> </v>
      </c>
      <c r="AV627" s="423"/>
      <c r="AW627" s="417"/>
      <c r="AX627" s="419"/>
      <c r="AY627" s="414"/>
      <c r="AZ627" s="417"/>
      <c r="BA627" s="419"/>
      <c r="BB627" s="420" t="str">
        <f t="shared" si="554"/>
        <v xml:space="preserve"> </v>
      </c>
      <c r="BC627" s="421" t="str">
        <f t="shared" si="532"/>
        <v xml:space="preserve"> </v>
      </c>
      <c r="BD627" s="422" t="str">
        <f t="shared" si="533"/>
        <v xml:space="preserve"> </v>
      </c>
      <c r="BE627" s="176"/>
      <c r="BF627" s="417"/>
      <c r="BG627" s="419"/>
      <c r="BH627" s="178"/>
      <c r="BI627" s="417"/>
      <c r="BJ627" s="419"/>
      <c r="BK627" s="178"/>
      <c r="BL627" s="417"/>
      <c r="BM627" s="419"/>
      <c r="BN627" s="426" t="str">
        <f t="shared" si="543"/>
        <v/>
      </c>
      <c r="BO627" s="427" t="str">
        <f t="shared" si="544"/>
        <v/>
      </c>
      <c r="BP627" s="428" t="str">
        <f t="shared" si="545"/>
        <v/>
      </c>
      <c r="BQ627" s="178"/>
      <c r="BR627" s="417"/>
      <c r="BS627" s="419"/>
      <c r="BT627" s="208">
        <v>658</v>
      </c>
      <c r="BU627" s="209">
        <v>714</v>
      </c>
      <c r="BV627" s="209">
        <v>687</v>
      </c>
      <c r="BW627" s="417">
        <v>970</v>
      </c>
      <c r="BX627" s="417">
        <v>934</v>
      </c>
      <c r="BY627" s="419">
        <v>1141</v>
      </c>
      <c r="BZ627" s="177">
        <v>323</v>
      </c>
      <c r="CA627" s="177">
        <v>351</v>
      </c>
      <c r="CB627" s="177">
        <v>381</v>
      </c>
      <c r="CC627" s="177">
        <v>351</v>
      </c>
      <c r="CD627" s="177">
        <v>342</v>
      </c>
      <c r="CE627" s="177">
        <v>523</v>
      </c>
      <c r="CF627" s="417">
        <v>511</v>
      </c>
      <c r="CG627" s="419">
        <v>623</v>
      </c>
      <c r="CH627" s="178"/>
      <c r="CI627" s="177"/>
      <c r="CJ627" s="177"/>
      <c r="CK627" s="177"/>
      <c r="CL627" s="177"/>
      <c r="CM627" s="177"/>
      <c r="CN627" s="417"/>
      <c r="CO627" s="419"/>
      <c r="CP627" s="421">
        <f t="shared" si="573"/>
        <v>323</v>
      </c>
      <c r="CQ627" s="421">
        <f t="shared" si="574"/>
        <v>351</v>
      </c>
      <c r="CR627" s="421">
        <f t="shared" si="555"/>
        <v>381</v>
      </c>
      <c r="CS627" s="421">
        <f t="shared" si="535"/>
        <v>351</v>
      </c>
      <c r="CT627" s="421">
        <f t="shared" si="536"/>
        <v>342</v>
      </c>
      <c r="CU627" s="421">
        <f t="shared" si="537"/>
        <v>523</v>
      </c>
      <c r="CV627" s="421">
        <f t="shared" si="538"/>
        <v>511</v>
      </c>
      <c r="CW627" s="429">
        <f t="shared" si="539"/>
        <v>623</v>
      </c>
      <c r="CX627" s="591">
        <v>311</v>
      </c>
      <c r="CY627" s="417">
        <v>323</v>
      </c>
      <c r="CZ627" s="419">
        <v>349</v>
      </c>
      <c r="DA627" s="550">
        <v>40</v>
      </c>
      <c r="DB627" s="417">
        <v>34</v>
      </c>
      <c r="DC627" s="419">
        <v>41</v>
      </c>
      <c r="DD627" s="430">
        <f t="shared" si="556"/>
        <v>172</v>
      </c>
      <c r="DE627" s="431">
        <f t="shared" si="541"/>
        <v>154</v>
      </c>
      <c r="DF627" s="428">
        <f t="shared" si="542"/>
        <v>233</v>
      </c>
      <c r="DG627" s="450">
        <v>83</v>
      </c>
      <c r="DH627" s="417">
        <v>89</v>
      </c>
      <c r="DI627" s="419">
        <v>119</v>
      </c>
      <c r="DJ627" s="432">
        <v>47</v>
      </c>
      <c r="DK627" s="417">
        <v>60</v>
      </c>
      <c r="DL627" s="419">
        <v>67</v>
      </c>
      <c r="DM627" s="432">
        <v>40</v>
      </c>
      <c r="DN627" s="417">
        <v>41</v>
      </c>
      <c r="DO627" s="419">
        <v>108</v>
      </c>
      <c r="DP627" s="430">
        <f t="shared" si="546"/>
        <v>181</v>
      </c>
      <c r="DQ627" s="431">
        <f t="shared" si="547"/>
        <v>152</v>
      </c>
      <c r="DR627" s="428">
        <f t="shared" si="548"/>
        <v>229</v>
      </c>
      <c r="DS627" s="550">
        <v>89</v>
      </c>
      <c r="DT627" s="417">
        <v>106</v>
      </c>
      <c r="DU627" s="197">
        <v>161</v>
      </c>
      <c r="DV627" s="402"/>
      <c r="DW627" s="669" t="b">
        <f t="shared" si="557"/>
        <v>0</v>
      </c>
      <c r="DX627" s="663" t="b">
        <f t="shared" si="558"/>
        <v>0</v>
      </c>
      <c r="DY627" s="666" t="b">
        <f t="shared" si="559"/>
        <v>1</v>
      </c>
      <c r="DZ627" s="663" t="b">
        <f t="shared" si="560"/>
        <v>0</v>
      </c>
      <c r="EA627" s="663" t="b">
        <f t="shared" si="561"/>
        <v>0</v>
      </c>
      <c r="EB627" s="666" t="b">
        <f t="shared" si="562"/>
        <v>1</v>
      </c>
      <c r="EC627" s="663" t="b">
        <f t="shared" si="563"/>
        <v>0</v>
      </c>
      <c r="ED627" s="663" t="b">
        <f t="shared" si="549"/>
        <v>0</v>
      </c>
      <c r="EE627" s="666" t="b">
        <f t="shared" si="564"/>
        <v>1</v>
      </c>
      <c r="EF627" s="665" t="b">
        <f t="shared" si="565"/>
        <v>1</v>
      </c>
      <c r="EG627" s="663" t="b">
        <f t="shared" si="566"/>
        <v>1</v>
      </c>
      <c r="EH627" s="666" t="b">
        <f t="shared" si="567"/>
        <v>1</v>
      </c>
      <c r="EI627" s="663" t="b">
        <f t="shared" si="568"/>
        <v>1</v>
      </c>
      <c r="EJ627" s="663" t="b">
        <f t="shared" si="569"/>
        <v>1</v>
      </c>
      <c r="EK627" s="666" t="b">
        <f t="shared" si="570"/>
        <v>1</v>
      </c>
      <c r="EL627" s="663" t="b">
        <f t="shared" si="571"/>
        <v>1</v>
      </c>
      <c r="EM627" s="663" t="b">
        <f t="shared" si="550"/>
        <v>1</v>
      </c>
      <c r="EN627" s="666" t="b">
        <f t="shared" si="572"/>
        <v>1</v>
      </c>
    </row>
    <row r="628" spans="1:224" s="401" customFormat="1">
      <c r="A628" s="585" t="s">
        <v>371</v>
      </c>
      <c r="B628" s="588" t="s">
        <v>1093</v>
      </c>
      <c r="C628" s="589">
        <v>232867</v>
      </c>
      <c r="D628" s="589">
        <v>9</v>
      </c>
      <c r="E628" s="414"/>
      <c r="F628" s="416"/>
      <c r="G628" s="416"/>
      <c r="H628" s="416"/>
      <c r="I628" s="417"/>
      <c r="J628" s="417"/>
      <c r="K628" s="419"/>
      <c r="L628" s="414"/>
      <c r="M628" s="416"/>
      <c r="N628" s="416"/>
      <c r="O628" s="448"/>
      <c r="P628" s="448"/>
      <c r="Q628" s="416"/>
      <c r="R628" s="416"/>
      <c r="S628" s="416"/>
      <c r="T628" s="416"/>
      <c r="U628" s="416"/>
      <c r="V628" s="417"/>
      <c r="W628" s="419"/>
      <c r="X628" s="414"/>
      <c r="Y628" s="416"/>
      <c r="Z628" s="416"/>
      <c r="AA628" s="448"/>
      <c r="AB628" s="448"/>
      <c r="AC628" s="416"/>
      <c r="AD628" s="416"/>
      <c r="AE628" s="416"/>
      <c r="AF628" s="416"/>
      <c r="AG628" s="416"/>
      <c r="AH628" s="417"/>
      <c r="AI628" s="419"/>
      <c r="AJ628" s="420" t="str">
        <f t="shared" si="553"/>
        <v xml:space="preserve"> </v>
      </c>
      <c r="AK628" s="421" t="str">
        <f t="shared" si="520"/>
        <v xml:space="preserve"> </v>
      </c>
      <c r="AL628" s="421" t="str">
        <f t="shared" si="521"/>
        <v xml:space="preserve"> </v>
      </c>
      <c r="AM628" s="421" t="str">
        <f t="shared" si="522"/>
        <v xml:space="preserve"> </v>
      </c>
      <c r="AN628" s="421" t="str">
        <f t="shared" si="523"/>
        <v xml:space="preserve"> </v>
      </c>
      <c r="AO628" s="421" t="str">
        <f t="shared" si="524"/>
        <v xml:space="preserve"> </v>
      </c>
      <c r="AP628" s="421" t="str">
        <f t="shared" si="525"/>
        <v xml:space="preserve"> </v>
      </c>
      <c r="AQ628" s="421" t="str">
        <f t="shared" si="526"/>
        <v xml:space="preserve"> </v>
      </c>
      <c r="AR628" s="421" t="str">
        <f t="shared" si="527"/>
        <v xml:space="preserve"> </v>
      </c>
      <c r="AS628" s="421" t="str">
        <f t="shared" si="528"/>
        <v xml:space="preserve"> </v>
      </c>
      <c r="AT628" s="421" t="str">
        <f t="shared" si="529"/>
        <v xml:space="preserve"> </v>
      </c>
      <c r="AU628" s="422" t="str">
        <f t="shared" si="530"/>
        <v xml:space="preserve"> </v>
      </c>
      <c r="AV628" s="423"/>
      <c r="AW628" s="417"/>
      <c r="AX628" s="419"/>
      <c r="AY628" s="414"/>
      <c r="AZ628" s="417"/>
      <c r="BA628" s="419"/>
      <c r="BB628" s="420" t="str">
        <f t="shared" si="554"/>
        <v xml:space="preserve"> </v>
      </c>
      <c r="BC628" s="421" t="str">
        <f t="shared" si="532"/>
        <v xml:space="preserve"> </v>
      </c>
      <c r="BD628" s="422" t="str">
        <f t="shared" si="533"/>
        <v xml:space="preserve"> </v>
      </c>
      <c r="BE628" s="176"/>
      <c r="BF628" s="417"/>
      <c r="BG628" s="419"/>
      <c r="BH628" s="178"/>
      <c r="BI628" s="417"/>
      <c r="BJ628" s="419"/>
      <c r="BK628" s="178"/>
      <c r="BL628" s="417"/>
      <c r="BM628" s="419"/>
      <c r="BN628" s="426" t="str">
        <f t="shared" si="543"/>
        <v/>
      </c>
      <c r="BO628" s="427" t="str">
        <f t="shared" si="544"/>
        <v/>
      </c>
      <c r="BP628" s="428" t="str">
        <f t="shared" si="545"/>
        <v/>
      </c>
      <c r="BQ628" s="178"/>
      <c r="BR628" s="417"/>
      <c r="BS628" s="419"/>
      <c r="BT628" s="208">
        <v>593</v>
      </c>
      <c r="BU628" s="209">
        <v>440</v>
      </c>
      <c r="BV628" s="209">
        <v>411</v>
      </c>
      <c r="BW628" s="417">
        <v>566</v>
      </c>
      <c r="BX628" s="417">
        <v>636</v>
      </c>
      <c r="BY628" s="419">
        <v>648</v>
      </c>
      <c r="BZ628" s="177">
        <v>301</v>
      </c>
      <c r="CA628" s="177">
        <v>253</v>
      </c>
      <c r="CB628" s="177">
        <v>427</v>
      </c>
      <c r="CC628" s="177">
        <v>313</v>
      </c>
      <c r="CD628" s="177">
        <v>287</v>
      </c>
      <c r="CE628" s="177">
        <v>374</v>
      </c>
      <c r="CF628" s="417">
        <v>454</v>
      </c>
      <c r="CG628" s="419">
        <v>458</v>
      </c>
      <c r="CH628" s="178"/>
      <c r="CI628" s="177"/>
      <c r="CJ628" s="177"/>
      <c r="CK628" s="177"/>
      <c r="CL628" s="177"/>
      <c r="CM628" s="177"/>
      <c r="CN628" s="417"/>
      <c r="CO628" s="419"/>
      <c r="CP628" s="421">
        <f t="shared" si="573"/>
        <v>301</v>
      </c>
      <c r="CQ628" s="421">
        <f t="shared" si="574"/>
        <v>253</v>
      </c>
      <c r="CR628" s="421">
        <f t="shared" si="555"/>
        <v>427</v>
      </c>
      <c r="CS628" s="421">
        <f t="shared" si="535"/>
        <v>313</v>
      </c>
      <c r="CT628" s="421">
        <f t="shared" si="536"/>
        <v>287</v>
      </c>
      <c r="CU628" s="421">
        <f t="shared" si="537"/>
        <v>374</v>
      </c>
      <c r="CV628" s="421">
        <f t="shared" si="538"/>
        <v>454</v>
      </c>
      <c r="CW628" s="429">
        <f t="shared" si="539"/>
        <v>458</v>
      </c>
      <c r="CX628" s="591">
        <v>219</v>
      </c>
      <c r="CY628" s="417">
        <v>259</v>
      </c>
      <c r="CZ628" s="419">
        <v>246</v>
      </c>
      <c r="DA628" s="550">
        <v>37</v>
      </c>
      <c r="DB628" s="417">
        <v>38</v>
      </c>
      <c r="DC628" s="419">
        <v>49</v>
      </c>
      <c r="DD628" s="430">
        <f t="shared" si="556"/>
        <v>118</v>
      </c>
      <c r="DE628" s="431">
        <f t="shared" si="541"/>
        <v>157</v>
      </c>
      <c r="DF628" s="428">
        <f t="shared" si="542"/>
        <v>163</v>
      </c>
      <c r="DG628" s="450">
        <v>41</v>
      </c>
      <c r="DH628" s="417">
        <v>44</v>
      </c>
      <c r="DI628" s="419">
        <v>61</v>
      </c>
      <c r="DJ628" s="432">
        <v>37</v>
      </c>
      <c r="DK628" s="417">
        <v>46</v>
      </c>
      <c r="DL628" s="419">
        <v>55</v>
      </c>
      <c r="DM628" s="432">
        <v>59</v>
      </c>
      <c r="DN628" s="417">
        <v>36</v>
      </c>
      <c r="DO628" s="419">
        <v>68</v>
      </c>
      <c r="DP628" s="430">
        <f t="shared" si="546"/>
        <v>176</v>
      </c>
      <c r="DQ628" s="431">
        <f t="shared" si="547"/>
        <v>161</v>
      </c>
      <c r="DR628" s="428">
        <f t="shared" si="548"/>
        <v>190</v>
      </c>
      <c r="DS628" s="550">
        <v>78</v>
      </c>
      <c r="DT628" s="417">
        <v>58</v>
      </c>
      <c r="DU628" s="197">
        <v>104</v>
      </c>
      <c r="DV628" s="402"/>
      <c r="DW628" s="669" t="b">
        <f t="shared" si="557"/>
        <v>0</v>
      </c>
      <c r="DX628" s="663" t="b">
        <f t="shared" si="558"/>
        <v>0</v>
      </c>
      <c r="DY628" s="666" t="b">
        <f t="shared" si="559"/>
        <v>1</v>
      </c>
      <c r="DZ628" s="663" t="b">
        <f t="shared" si="560"/>
        <v>0</v>
      </c>
      <c r="EA628" s="663" t="b">
        <f t="shared" si="561"/>
        <v>0</v>
      </c>
      <c r="EB628" s="666" t="b">
        <f t="shared" si="562"/>
        <v>1</v>
      </c>
      <c r="EC628" s="663" t="b">
        <f t="shared" si="563"/>
        <v>0</v>
      </c>
      <c r="ED628" s="663" t="b">
        <f t="shared" si="549"/>
        <v>0</v>
      </c>
      <c r="EE628" s="666" t="b">
        <f t="shared" si="564"/>
        <v>1</v>
      </c>
      <c r="EF628" s="665" t="b">
        <f t="shared" si="565"/>
        <v>1</v>
      </c>
      <c r="EG628" s="663" t="b">
        <f t="shared" si="566"/>
        <v>1</v>
      </c>
      <c r="EH628" s="666" t="b">
        <f t="shared" si="567"/>
        <v>1</v>
      </c>
      <c r="EI628" s="663" t="b">
        <f t="shared" si="568"/>
        <v>1</v>
      </c>
      <c r="EJ628" s="663" t="b">
        <f t="shared" si="569"/>
        <v>1</v>
      </c>
      <c r="EK628" s="666" t="b">
        <f t="shared" si="570"/>
        <v>1</v>
      </c>
      <c r="EL628" s="663" t="b">
        <f t="shared" si="571"/>
        <v>1</v>
      </c>
      <c r="EM628" s="663" t="b">
        <f t="shared" si="550"/>
        <v>1</v>
      </c>
      <c r="EN628" s="666" t="b">
        <f t="shared" si="572"/>
        <v>1</v>
      </c>
    </row>
    <row r="629" spans="1:224" s="401" customFormat="1">
      <c r="A629" s="585" t="s">
        <v>371</v>
      </c>
      <c r="B629" s="588" t="s">
        <v>1094</v>
      </c>
      <c r="C629" s="589">
        <v>233116</v>
      </c>
      <c r="D629" s="589">
        <v>9</v>
      </c>
      <c r="E629" s="414"/>
      <c r="F629" s="416"/>
      <c r="G629" s="416"/>
      <c r="H629" s="416"/>
      <c r="I629" s="417"/>
      <c r="J629" s="417"/>
      <c r="K629" s="419"/>
      <c r="L629" s="414"/>
      <c r="M629" s="416"/>
      <c r="N629" s="416"/>
      <c r="O629" s="448"/>
      <c r="P629" s="448"/>
      <c r="Q629" s="416"/>
      <c r="R629" s="416"/>
      <c r="S629" s="416"/>
      <c r="T629" s="416"/>
      <c r="U629" s="416"/>
      <c r="V629" s="417"/>
      <c r="W629" s="419"/>
      <c r="X629" s="414"/>
      <c r="Y629" s="416"/>
      <c r="Z629" s="416"/>
      <c r="AA629" s="448"/>
      <c r="AB629" s="448"/>
      <c r="AC629" s="416"/>
      <c r="AD629" s="416"/>
      <c r="AE629" s="416"/>
      <c r="AF629" s="416"/>
      <c r="AG629" s="416"/>
      <c r="AH629" s="417"/>
      <c r="AI629" s="419"/>
      <c r="AJ629" s="420" t="str">
        <f t="shared" si="553"/>
        <v xml:space="preserve"> </v>
      </c>
      <c r="AK629" s="421" t="str">
        <f t="shared" si="520"/>
        <v xml:space="preserve"> </v>
      </c>
      <c r="AL629" s="421" t="str">
        <f t="shared" si="521"/>
        <v xml:space="preserve"> </v>
      </c>
      <c r="AM629" s="421" t="str">
        <f t="shared" si="522"/>
        <v xml:space="preserve"> </v>
      </c>
      <c r="AN629" s="421" t="str">
        <f t="shared" si="523"/>
        <v xml:space="preserve"> </v>
      </c>
      <c r="AO629" s="421" t="str">
        <f t="shared" si="524"/>
        <v xml:space="preserve"> </v>
      </c>
      <c r="AP629" s="421" t="str">
        <f t="shared" si="525"/>
        <v xml:space="preserve"> </v>
      </c>
      <c r="AQ629" s="421" t="str">
        <f t="shared" si="526"/>
        <v xml:space="preserve"> </v>
      </c>
      <c r="AR629" s="421" t="str">
        <f t="shared" si="527"/>
        <v xml:space="preserve"> </v>
      </c>
      <c r="AS629" s="421" t="str">
        <f t="shared" si="528"/>
        <v xml:space="preserve"> </v>
      </c>
      <c r="AT629" s="421" t="str">
        <f t="shared" si="529"/>
        <v xml:space="preserve"> </v>
      </c>
      <c r="AU629" s="422" t="str">
        <f t="shared" si="530"/>
        <v xml:space="preserve"> </v>
      </c>
      <c r="AV629" s="423"/>
      <c r="AW629" s="417"/>
      <c r="AX629" s="419"/>
      <c r="AY629" s="414"/>
      <c r="AZ629" s="417"/>
      <c r="BA629" s="419"/>
      <c r="BB629" s="420" t="str">
        <f t="shared" si="554"/>
        <v xml:space="preserve"> </v>
      </c>
      <c r="BC629" s="421" t="str">
        <f t="shared" si="532"/>
        <v xml:space="preserve"> </v>
      </c>
      <c r="BD629" s="422" t="str">
        <f t="shared" si="533"/>
        <v xml:space="preserve"> </v>
      </c>
      <c r="BE629" s="176"/>
      <c r="BF629" s="417"/>
      <c r="BG629" s="419"/>
      <c r="BH629" s="178"/>
      <c r="BI629" s="417"/>
      <c r="BJ629" s="419"/>
      <c r="BK629" s="178"/>
      <c r="BL629" s="417"/>
      <c r="BM629" s="419"/>
      <c r="BN629" s="426" t="str">
        <f t="shared" si="543"/>
        <v/>
      </c>
      <c r="BO629" s="427" t="str">
        <f t="shared" si="544"/>
        <v/>
      </c>
      <c r="BP629" s="428" t="str">
        <f t="shared" si="545"/>
        <v/>
      </c>
      <c r="BQ629" s="178"/>
      <c r="BR629" s="417"/>
      <c r="BS629" s="419"/>
      <c r="BT629" s="208">
        <v>413</v>
      </c>
      <c r="BU629" s="209">
        <v>422</v>
      </c>
      <c r="BV629" s="209">
        <v>384</v>
      </c>
      <c r="BW629" s="417">
        <v>489</v>
      </c>
      <c r="BX629" s="417">
        <v>493</v>
      </c>
      <c r="BY629" s="419">
        <v>548</v>
      </c>
      <c r="BZ629" s="177">
        <v>199</v>
      </c>
      <c r="CA629" s="177">
        <v>222</v>
      </c>
      <c r="CB629" s="177">
        <v>230</v>
      </c>
      <c r="CC629" s="177">
        <v>263</v>
      </c>
      <c r="CD629" s="177">
        <v>239</v>
      </c>
      <c r="CE629" s="177">
        <v>386</v>
      </c>
      <c r="CF629" s="417">
        <v>314</v>
      </c>
      <c r="CG629" s="419">
        <v>361</v>
      </c>
      <c r="CH629" s="178"/>
      <c r="CI629" s="177"/>
      <c r="CJ629" s="177"/>
      <c r="CK629" s="177"/>
      <c r="CL629" s="177"/>
      <c r="CM629" s="177"/>
      <c r="CN629" s="417"/>
      <c r="CO629" s="419"/>
      <c r="CP629" s="421">
        <f t="shared" si="573"/>
        <v>199</v>
      </c>
      <c r="CQ629" s="421">
        <f t="shared" si="574"/>
        <v>222</v>
      </c>
      <c r="CR629" s="421">
        <f t="shared" si="555"/>
        <v>230</v>
      </c>
      <c r="CS629" s="421">
        <f t="shared" si="535"/>
        <v>263</v>
      </c>
      <c r="CT629" s="421">
        <f t="shared" si="536"/>
        <v>239</v>
      </c>
      <c r="CU629" s="421">
        <f t="shared" si="537"/>
        <v>386</v>
      </c>
      <c r="CV629" s="421">
        <f t="shared" si="538"/>
        <v>314</v>
      </c>
      <c r="CW629" s="429">
        <f t="shared" si="539"/>
        <v>361</v>
      </c>
      <c r="CX629" s="591">
        <v>231</v>
      </c>
      <c r="CY629" s="417">
        <v>172</v>
      </c>
      <c r="CZ629" s="419">
        <v>218</v>
      </c>
      <c r="DA629" s="550">
        <v>39</v>
      </c>
      <c r="DB629" s="417">
        <v>25</v>
      </c>
      <c r="DC629" s="419">
        <v>21</v>
      </c>
      <c r="DD629" s="430">
        <f t="shared" si="556"/>
        <v>116</v>
      </c>
      <c r="DE629" s="431">
        <f t="shared" si="541"/>
        <v>117</v>
      </c>
      <c r="DF629" s="428">
        <f t="shared" si="542"/>
        <v>122</v>
      </c>
      <c r="DG629" s="450">
        <v>34</v>
      </c>
      <c r="DH629" s="417">
        <v>19</v>
      </c>
      <c r="DI629" s="419">
        <v>67</v>
      </c>
      <c r="DJ629" s="432">
        <v>46</v>
      </c>
      <c r="DK629" s="417">
        <v>32</v>
      </c>
      <c r="DL629" s="419">
        <v>61</v>
      </c>
      <c r="DM629" s="432">
        <v>46</v>
      </c>
      <c r="DN629" s="417">
        <v>16</v>
      </c>
      <c r="DO629" s="419">
        <v>55</v>
      </c>
      <c r="DP629" s="430">
        <f t="shared" si="546"/>
        <v>137</v>
      </c>
      <c r="DQ629" s="431">
        <f t="shared" si="547"/>
        <v>172</v>
      </c>
      <c r="DR629" s="428">
        <f t="shared" si="548"/>
        <v>203</v>
      </c>
      <c r="DS629" s="550">
        <v>39</v>
      </c>
      <c r="DT629" s="417">
        <v>59</v>
      </c>
      <c r="DU629" s="197">
        <v>89</v>
      </c>
      <c r="DV629" s="402"/>
      <c r="DW629" s="669" t="b">
        <f t="shared" si="557"/>
        <v>0</v>
      </c>
      <c r="DX629" s="663" t="b">
        <f t="shared" si="558"/>
        <v>0</v>
      </c>
      <c r="DY629" s="666" t="b">
        <f t="shared" si="559"/>
        <v>1</v>
      </c>
      <c r="DZ629" s="663" t="b">
        <f t="shared" si="560"/>
        <v>0</v>
      </c>
      <c r="EA629" s="663" t="b">
        <f t="shared" si="561"/>
        <v>0</v>
      </c>
      <c r="EB629" s="666" t="b">
        <f t="shared" si="562"/>
        <v>1</v>
      </c>
      <c r="EC629" s="663" t="b">
        <f t="shared" si="563"/>
        <v>0</v>
      </c>
      <c r="ED629" s="663" t="b">
        <f t="shared" si="549"/>
        <v>0</v>
      </c>
      <c r="EE629" s="666" t="b">
        <f t="shared" si="564"/>
        <v>1</v>
      </c>
      <c r="EF629" s="665" t="b">
        <f t="shared" si="565"/>
        <v>1</v>
      </c>
      <c r="EG629" s="663" t="b">
        <f t="shared" si="566"/>
        <v>1</v>
      </c>
      <c r="EH629" s="666" t="b">
        <f t="shared" si="567"/>
        <v>1</v>
      </c>
      <c r="EI629" s="663" t="b">
        <f t="shared" si="568"/>
        <v>1</v>
      </c>
      <c r="EJ629" s="663" t="b">
        <f t="shared" si="569"/>
        <v>1</v>
      </c>
      <c r="EK629" s="666" t="b">
        <f t="shared" si="570"/>
        <v>1</v>
      </c>
      <c r="EL629" s="663" t="b">
        <f t="shared" si="571"/>
        <v>1</v>
      </c>
      <c r="EM629" s="663" t="b">
        <f t="shared" si="550"/>
        <v>1</v>
      </c>
      <c r="EN629" s="666" t="b">
        <f t="shared" si="572"/>
        <v>1</v>
      </c>
    </row>
    <row r="630" spans="1:224" s="410" customFormat="1">
      <c r="A630" s="585" t="s">
        <v>371</v>
      </c>
      <c r="B630" s="588" t="s">
        <v>1095</v>
      </c>
      <c r="C630" s="589">
        <v>233639</v>
      </c>
      <c r="D630" s="589">
        <v>9</v>
      </c>
      <c r="E630" s="414"/>
      <c r="F630" s="416"/>
      <c r="G630" s="416"/>
      <c r="H630" s="416"/>
      <c r="I630" s="417"/>
      <c r="J630" s="417"/>
      <c r="K630" s="419"/>
      <c r="L630" s="414"/>
      <c r="M630" s="416"/>
      <c r="N630" s="416"/>
      <c r="O630" s="448"/>
      <c r="P630" s="448"/>
      <c r="Q630" s="416"/>
      <c r="R630" s="416"/>
      <c r="S630" s="416"/>
      <c r="T630" s="416"/>
      <c r="U630" s="416"/>
      <c r="V630" s="417"/>
      <c r="W630" s="419"/>
      <c r="X630" s="414"/>
      <c r="Y630" s="416"/>
      <c r="Z630" s="416"/>
      <c r="AA630" s="448"/>
      <c r="AB630" s="448"/>
      <c r="AC630" s="416"/>
      <c r="AD630" s="416"/>
      <c r="AE630" s="416"/>
      <c r="AF630" s="416"/>
      <c r="AG630" s="416"/>
      <c r="AH630" s="417"/>
      <c r="AI630" s="419"/>
      <c r="AJ630" s="420" t="str">
        <f t="shared" si="553"/>
        <v xml:space="preserve"> </v>
      </c>
      <c r="AK630" s="421" t="str">
        <f t="shared" si="520"/>
        <v xml:space="preserve"> </v>
      </c>
      <c r="AL630" s="421" t="str">
        <f t="shared" si="521"/>
        <v xml:space="preserve"> </v>
      </c>
      <c r="AM630" s="421" t="str">
        <f t="shared" si="522"/>
        <v xml:space="preserve"> </v>
      </c>
      <c r="AN630" s="421" t="str">
        <f t="shared" si="523"/>
        <v xml:space="preserve"> </v>
      </c>
      <c r="AO630" s="421" t="str">
        <f t="shared" si="524"/>
        <v xml:space="preserve"> </v>
      </c>
      <c r="AP630" s="421" t="str">
        <f t="shared" si="525"/>
        <v xml:space="preserve"> </v>
      </c>
      <c r="AQ630" s="421" t="str">
        <f t="shared" si="526"/>
        <v xml:space="preserve"> </v>
      </c>
      <c r="AR630" s="421" t="str">
        <f t="shared" si="527"/>
        <v xml:space="preserve"> </v>
      </c>
      <c r="AS630" s="421" t="str">
        <f t="shared" si="528"/>
        <v xml:space="preserve"> </v>
      </c>
      <c r="AT630" s="421" t="str">
        <f t="shared" si="529"/>
        <v xml:space="preserve"> </v>
      </c>
      <c r="AU630" s="422" t="str">
        <f t="shared" si="530"/>
        <v xml:space="preserve"> </v>
      </c>
      <c r="AV630" s="423"/>
      <c r="AW630" s="417"/>
      <c r="AX630" s="419"/>
      <c r="AY630" s="414"/>
      <c r="AZ630" s="417"/>
      <c r="BA630" s="419"/>
      <c r="BB630" s="420" t="str">
        <f t="shared" si="554"/>
        <v xml:space="preserve"> </v>
      </c>
      <c r="BC630" s="421" t="str">
        <f t="shared" si="532"/>
        <v xml:space="preserve"> </v>
      </c>
      <c r="BD630" s="422" t="str">
        <f t="shared" si="533"/>
        <v xml:space="preserve"> </v>
      </c>
      <c r="BE630" s="176"/>
      <c r="BF630" s="417"/>
      <c r="BG630" s="419"/>
      <c r="BH630" s="178"/>
      <c r="BI630" s="417"/>
      <c r="BJ630" s="419"/>
      <c r="BK630" s="178"/>
      <c r="BL630" s="417"/>
      <c r="BM630" s="419"/>
      <c r="BN630" s="426" t="str">
        <f t="shared" si="543"/>
        <v/>
      </c>
      <c r="BO630" s="427" t="str">
        <f t="shared" si="544"/>
        <v/>
      </c>
      <c r="BP630" s="428" t="str">
        <f t="shared" si="545"/>
        <v/>
      </c>
      <c r="BQ630" s="178"/>
      <c r="BR630" s="417"/>
      <c r="BS630" s="419"/>
      <c r="BT630" s="208">
        <v>357</v>
      </c>
      <c r="BU630" s="209">
        <v>467</v>
      </c>
      <c r="BV630" s="209">
        <v>442</v>
      </c>
      <c r="BW630" s="417">
        <v>721</v>
      </c>
      <c r="BX630" s="417">
        <v>717</v>
      </c>
      <c r="BY630" s="419">
        <v>731</v>
      </c>
      <c r="BZ630" s="177">
        <v>160</v>
      </c>
      <c r="CA630" s="177">
        <v>220</v>
      </c>
      <c r="CB630" s="177">
        <v>219</v>
      </c>
      <c r="CC630" s="177">
        <v>224</v>
      </c>
      <c r="CD630" s="177">
        <v>233</v>
      </c>
      <c r="CE630" s="177">
        <v>374</v>
      </c>
      <c r="CF630" s="417">
        <v>360</v>
      </c>
      <c r="CG630" s="419">
        <v>401</v>
      </c>
      <c r="CH630" s="178"/>
      <c r="CI630" s="177"/>
      <c r="CJ630" s="177"/>
      <c r="CK630" s="177"/>
      <c r="CL630" s="177"/>
      <c r="CM630" s="177"/>
      <c r="CN630" s="417"/>
      <c r="CO630" s="419"/>
      <c r="CP630" s="421">
        <f t="shared" si="573"/>
        <v>160</v>
      </c>
      <c r="CQ630" s="421">
        <f t="shared" si="574"/>
        <v>220</v>
      </c>
      <c r="CR630" s="421">
        <f t="shared" si="555"/>
        <v>219</v>
      </c>
      <c r="CS630" s="421">
        <f t="shared" si="535"/>
        <v>224</v>
      </c>
      <c r="CT630" s="421">
        <f t="shared" si="536"/>
        <v>233</v>
      </c>
      <c r="CU630" s="421">
        <f t="shared" si="537"/>
        <v>374</v>
      </c>
      <c r="CV630" s="421">
        <f t="shared" si="538"/>
        <v>360</v>
      </c>
      <c r="CW630" s="429">
        <f t="shared" si="539"/>
        <v>401</v>
      </c>
      <c r="CX630" s="591">
        <v>201</v>
      </c>
      <c r="CY630" s="417">
        <v>234</v>
      </c>
      <c r="CZ630" s="419">
        <v>239</v>
      </c>
      <c r="DA630" s="550">
        <v>16</v>
      </c>
      <c r="DB630" s="417">
        <v>23</v>
      </c>
      <c r="DC630" s="419">
        <v>31</v>
      </c>
      <c r="DD630" s="430">
        <f t="shared" si="556"/>
        <v>157</v>
      </c>
      <c r="DE630" s="431">
        <f t="shared" si="541"/>
        <v>103</v>
      </c>
      <c r="DF630" s="428">
        <f t="shared" si="542"/>
        <v>131</v>
      </c>
      <c r="DG630" s="450">
        <v>51</v>
      </c>
      <c r="DH630" s="417">
        <v>26</v>
      </c>
      <c r="DI630" s="419">
        <v>53</v>
      </c>
      <c r="DJ630" s="432">
        <v>25</v>
      </c>
      <c r="DK630" s="417">
        <v>36</v>
      </c>
      <c r="DL630" s="419">
        <v>62</v>
      </c>
      <c r="DM630" s="432">
        <v>15</v>
      </c>
      <c r="DN630" s="417">
        <v>39</v>
      </c>
      <c r="DO630" s="419">
        <v>79</v>
      </c>
      <c r="DP630" s="430">
        <f t="shared" si="546"/>
        <v>133</v>
      </c>
      <c r="DQ630" s="431">
        <f t="shared" si="547"/>
        <v>132</v>
      </c>
      <c r="DR630" s="428">
        <f t="shared" si="548"/>
        <v>180</v>
      </c>
      <c r="DS630" s="550">
        <v>43</v>
      </c>
      <c r="DT630" s="417">
        <v>62</v>
      </c>
      <c r="DU630" s="197">
        <v>47</v>
      </c>
      <c r="DV630" s="402"/>
      <c r="DW630" s="669" t="b">
        <f t="shared" si="557"/>
        <v>0</v>
      </c>
      <c r="DX630" s="663" t="b">
        <f t="shared" si="558"/>
        <v>0</v>
      </c>
      <c r="DY630" s="666" t="b">
        <f t="shared" si="559"/>
        <v>1</v>
      </c>
      <c r="DZ630" s="663" t="b">
        <f t="shared" si="560"/>
        <v>0</v>
      </c>
      <c r="EA630" s="663" t="b">
        <f t="shared" si="561"/>
        <v>0</v>
      </c>
      <c r="EB630" s="666" t="b">
        <f t="shared" si="562"/>
        <v>1</v>
      </c>
      <c r="EC630" s="663" t="b">
        <f t="shared" si="563"/>
        <v>0</v>
      </c>
      <c r="ED630" s="663" t="b">
        <f t="shared" si="549"/>
        <v>0</v>
      </c>
      <c r="EE630" s="666" t="b">
        <f t="shared" si="564"/>
        <v>1</v>
      </c>
      <c r="EF630" s="665" t="b">
        <f t="shared" si="565"/>
        <v>1</v>
      </c>
      <c r="EG630" s="663" t="b">
        <f t="shared" si="566"/>
        <v>1</v>
      </c>
      <c r="EH630" s="666" t="b">
        <f t="shared" si="567"/>
        <v>1</v>
      </c>
      <c r="EI630" s="663" t="b">
        <f t="shared" si="568"/>
        <v>1</v>
      </c>
      <c r="EJ630" s="663" t="b">
        <f t="shared" si="569"/>
        <v>1</v>
      </c>
      <c r="EK630" s="666" t="b">
        <f t="shared" si="570"/>
        <v>1</v>
      </c>
      <c r="EL630" s="663" t="b">
        <f t="shared" si="571"/>
        <v>1</v>
      </c>
      <c r="EM630" s="663" t="b">
        <f t="shared" si="550"/>
        <v>1</v>
      </c>
      <c r="EN630" s="666" t="b">
        <f t="shared" si="572"/>
        <v>1</v>
      </c>
      <c r="EO630" s="401"/>
      <c r="EP630" s="401"/>
      <c r="EQ630" s="401"/>
      <c r="ER630" s="401"/>
      <c r="ES630" s="401"/>
      <c r="ET630" s="401"/>
      <c r="EU630" s="401"/>
      <c r="EV630" s="401"/>
      <c r="EW630" s="401"/>
      <c r="EX630" s="401"/>
      <c r="EY630" s="401"/>
      <c r="EZ630" s="401"/>
      <c r="FA630" s="401"/>
      <c r="FB630" s="401"/>
      <c r="FC630" s="401"/>
      <c r="FD630" s="401"/>
      <c r="FE630" s="401"/>
      <c r="FF630" s="401"/>
      <c r="FG630" s="401"/>
      <c r="FH630" s="401"/>
      <c r="FI630" s="401"/>
      <c r="FJ630" s="401"/>
      <c r="FK630" s="401"/>
      <c r="FL630" s="401"/>
      <c r="FM630" s="401"/>
      <c r="FN630" s="401"/>
      <c r="FO630" s="401"/>
      <c r="FP630" s="401"/>
      <c r="FQ630" s="401"/>
      <c r="FR630" s="401"/>
      <c r="FS630" s="401"/>
      <c r="FT630" s="401"/>
      <c r="FU630" s="401"/>
      <c r="FV630" s="401"/>
      <c r="FW630" s="401"/>
      <c r="FX630" s="401"/>
      <c r="FY630" s="401"/>
      <c r="FZ630" s="401"/>
      <c r="GA630" s="401"/>
      <c r="GB630" s="401"/>
      <c r="GC630" s="401"/>
      <c r="GD630" s="401"/>
      <c r="GE630" s="401"/>
      <c r="GF630" s="401"/>
      <c r="GG630" s="401"/>
      <c r="GH630" s="401"/>
      <c r="GI630" s="401"/>
      <c r="GJ630" s="401"/>
      <c r="GK630" s="401"/>
      <c r="GL630" s="401"/>
      <c r="GM630" s="401"/>
      <c r="GN630" s="401"/>
      <c r="GO630" s="401"/>
      <c r="GP630" s="401"/>
      <c r="GQ630" s="401"/>
      <c r="GR630" s="401"/>
      <c r="GS630" s="401"/>
      <c r="GT630" s="401"/>
      <c r="GU630" s="401"/>
      <c r="GV630" s="401"/>
      <c r="GW630" s="401"/>
      <c r="GX630" s="401"/>
      <c r="GY630" s="401"/>
      <c r="GZ630" s="401"/>
      <c r="HA630" s="401"/>
      <c r="HB630" s="401"/>
      <c r="HC630" s="401"/>
      <c r="HD630" s="401"/>
      <c r="HE630" s="401"/>
      <c r="HF630" s="401"/>
      <c r="HG630" s="401"/>
      <c r="HH630" s="401"/>
      <c r="HI630" s="401"/>
      <c r="HJ630" s="401"/>
      <c r="HK630" s="401"/>
      <c r="HL630" s="401"/>
      <c r="HM630" s="401"/>
      <c r="HN630" s="401"/>
      <c r="HO630" s="401"/>
      <c r="HP630" s="401"/>
    </row>
    <row r="631" spans="1:224" s="410" customFormat="1">
      <c r="A631" s="585" t="s">
        <v>371</v>
      </c>
      <c r="B631" s="588" t="s">
        <v>1096</v>
      </c>
      <c r="C631" s="589">
        <v>233648</v>
      </c>
      <c r="D631" s="589">
        <v>9</v>
      </c>
      <c r="E631" s="414"/>
      <c r="F631" s="416"/>
      <c r="G631" s="416"/>
      <c r="H631" s="416"/>
      <c r="I631" s="417"/>
      <c r="J631" s="417"/>
      <c r="K631" s="419"/>
      <c r="L631" s="414"/>
      <c r="M631" s="416"/>
      <c r="N631" s="416"/>
      <c r="O631" s="448"/>
      <c r="P631" s="448"/>
      <c r="Q631" s="416"/>
      <c r="R631" s="416"/>
      <c r="S631" s="416"/>
      <c r="T631" s="416"/>
      <c r="U631" s="416"/>
      <c r="V631" s="417"/>
      <c r="W631" s="419"/>
      <c r="X631" s="414"/>
      <c r="Y631" s="416"/>
      <c r="Z631" s="416"/>
      <c r="AA631" s="448"/>
      <c r="AB631" s="448"/>
      <c r="AC631" s="416"/>
      <c r="AD631" s="416"/>
      <c r="AE631" s="416"/>
      <c r="AF631" s="416"/>
      <c r="AG631" s="416"/>
      <c r="AH631" s="417"/>
      <c r="AI631" s="419"/>
      <c r="AJ631" s="420" t="str">
        <f t="shared" si="553"/>
        <v xml:space="preserve"> </v>
      </c>
      <c r="AK631" s="421" t="str">
        <f t="shared" si="520"/>
        <v xml:space="preserve"> </v>
      </c>
      <c r="AL631" s="421" t="str">
        <f t="shared" si="521"/>
        <v xml:space="preserve"> </v>
      </c>
      <c r="AM631" s="421" t="str">
        <f t="shared" si="522"/>
        <v xml:space="preserve"> </v>
      </c>
      <c r="AN631" s="421" t="str">
        <f t="shared" si="523"/>
        <v xml:space="preserve"> </v>
      </c>
      <c r="AO631" s="421" t="str">
        <f t="shared" si="524"/>
        <v xml:space="preserve"> </v>
      </c>
      <c r="AP631" s="421" t="str">
        <f t="shared" si="525"/>
        <v xml:space="preserve"> </v>
      </c>
      <c r="AQ631" s="421" t="str">
        <f t="shared" si="526"/>
        <v xml:space="preserve"> </v>
      </c>
      <c r="AR631" s="421" t="str">
        <f t="shared" si="527"/>
        <v xml:space="preserve"> </v>
      </c>
      <c r="AS631" s="421" t="str">
        <f t="shared" si="528"/>
        <v xml:space="preserve"> </v>
      </c>
      <c r="AT631" s="421" t="str">
        <f t="shared" si="529"/>
        <v xml:space="preserve"> </v>
      </c>
      <c r="AU631" s="422" t="str">
        <f t="shared" si="530"/>
        <v xml:space="preserve"> </v>
      </c>
      <c r="AV631" s="423"/>
      <c r="AW631" s="417"/>
      <c r="AX631" s="419"/>
      <c r="AY631" s="414"/>
      <c r="AZ631" s="417"/>
      <c r="BA631" s="419"/>
      <c r="BB631" s="420" t="str">
        <f t="shared" si="554"/>
        <v xml:space="preserve"> </v>
      </c>
      <c r="BC631" s="421" t="str">
        <f t="shared" si="532"/>
        <v xml:space="preserve"> </v>
      </c>
      <c r="BD631" s="422" t="str">
        <f t="shared" si="533"/>
        <v xml:space="preserve"> </v>
      </c>
      <c r="BE631" s="176"/>
      <c r="BF631" s="417"/>
      <c r="BG631" s="419"/>
      <c r="BH631" s="178"/>
      <c r="BI631" s="417"/>
      <c r="BJ631" s="419"/>
      <c r="BK631" s="178"/>
      <c r="BL631" s="417"/>
      <c r="BM631" s="419"/>
      <c r="BN631" s="426" t="str">
        <f t="shared" si="543"/>
        <v/>
      </c>
      <c r="BO631" s="427" t="str">
        <f t="shared" si="544"/>
        <v/>
      </c>
      <c r="BP631" s="428" t="str">
        <f t="shared" si="545"/>
        <v/>
      </c>
      <c r="BQ631" s="178"/>
      <c r="BR631" s="417"/>
      <c r="BS631" s="419"/>
      <c r="BT631" s="208">
        <v>393</v>
      </c>
      <c r="BU631" s="209">
        <v>382</v>
      </c>
      <c r="BV631" s="209">
        <v>376</v>
      </c>
      <c r="BW631" s="417">
        <v>595</v>
      </c>
      <c r="BX631" s="417">
        <v>700</v>
      </c>
      <c r="BY631" s="419">
        <v>796</v>
      </c>
      <c r="BZ631" s="177">
        <v>400</v>
      </c>
      <c r="CA631" s="177">
        <v>329</v>
      </c>
      <c r="CB631" s="177">
        <v>307</v>
      </c>
      <c r="CC631" s="177">
        <v>303</v>
      </c>
      <c r="CD631" s="177">
        <v>275</v>
      </c>
      <c r="CE631" s="177">
        <v>372</v>
      </c>
      <c r="CF631" s="417">
        <v>446</v>
      </c>
      <c r="CG631" s="419">
        <v>518</v>
      </c>
      <c r="CH631" s="178"/>
      <c r="CI631" s="177"/>
      <c r="CJ631" s="177"/>
      <c r="CK631" s="177"/>
      <c r="CL631" s="177"/>
      <c r="CM631" s="177"/>
      <c r="CN631" s="417"/>
      <c r="CO631" s="419"/>
      <c r="CP631" s="421">
        <f t="shared" si="573"/>
        <v>400</v>
      </c>
      <c r="CQ631" s="421">
        <f t="shared" si="574"/>
        <v>329</v>
      </c>
      <c r="CR631" s="421">
        <f t="shared" si="555"/>
        <v>307</v>
      </c>
      <c r="CS631" s="421">
        <f t="shared" si="535"/>
        <v>303</v>
      </c>
      <c r="CT631" s="421">
        <f t="shared" si="536"/>
        <v>275</v>
      </c>
      <c r="CU631" s="421">
        <f t="shared" si="537"/>
        <v>372</v>
      </c>
      <c r="CV631" s="421">
        <f t="shared" si="538"/>
        <v>446</v>
      </c>
      <c r="CW631" s="429">
        <f t="shared" si="539"/>
        <v>518</v>
      </c>
      <c r="CX631" s="591">
        <v>206</v>
      </c>
      <c r="CY631" s="417">
        <v>219</v>
      </c>
      <c r="CZ631" s="419">
        <v>266</v>
      </c>
      <c r="DA631" s="550">
        <v>10</v>
      </c>
      <c r="DB631" s="417">
        <v>32</v>
      </c>
      <c r="DC631" s="419">
        <v>25</v>
      </c>
      <c r="DD631" s="430">
        <f t="shared" si="556"/>
        <v>156</v>
      </c>
      <c r="DE631" s="431">
        <f t="shared" si="541"/>
        <v>195</v>
      </c>
      <c r="DF631" s="428">
        <f t="shared" si="542"/>
        <v>227</v>
      </c>
      <c r="DG631" s="450">
        <v>67</v>
      </c>
      <c r="DH631" s="417">
        <v>47</v>
      </c>
      <c r="DI631" s="419">
        <v>114</v>
      </c>
      <c r="DJ631" s="432">
        <v>32</v>
      </c>
      <c r="DK631" s="417">
        <v>36</v>
      </c>
      <c r="DL631" s="419">
        <v>66</v>
      </c>
      <c r="DM631" s="432">
        <v>21</v>
      </c>
      <c r="DN631" s="417">
        <v>16</v>
      </c>
      <c r="DO631" s="419">
        <v>52</v>
      </c>
      <c r="DP631" s="430">
        <f t="shared" si="546"/>
        <v>183</v>
      </c>
      <c r="DQ631" s="431">
        <f t="shared" si="547"/>
        <v>176</v>
      </c>
      <c r="DR631" s="428">
        <f t="shared" si="548"/>
        <v>140</v>
      </c>
      <c r="DS631" s="550">
        <v>136</v>
      </c>
      <c r="DT631" s="417">
        <v>58</v>
      </c>
      <c r="DU631" s="197">
        <v>72</v>
      </c>
      <c r="DV631" s="402"/>
      <c r="DW631" s="669" t="b">
        <f t="shared" si="557"/>
        <v>0</v>
      </c>
      <c r="DX631" s="663" t="b">
        <f t="shared" si="558"/>
        <v>0</v>
      </c>
      <c r="DY631" s="666" t="b">
        <f t="shared" si="559"/>
        <v>1</v>
      </c>
      <c r="DZ631" s="663" t="b">
        <f t="shared" si="560"/>
        <v>0</v>
      </c>
      <c r="EA631" s="663" t="b">
        <f t="shared" si="561"/>
        <v>0</v>
      </c>
      <c r="EB631" s="666" t="b">
        <f t="shared" si="562"/>
        <v>1</v>
      </c>
      <c r="EC631" s="663" t="b">
        <f t="shared" si="563"/>
        <v>0</v>
      </c>
      <c r="ED631" s="663" t="b">
        <f t="shared" si="549"/>
        <v>0</v>
      </c>
      <c r="EE631" s="666" t="b">
        <f t="shared" si="564"/>
        <v>1</v>
      </c>
      <c r="EF631" s="665" t="b">
        <f t="shared" si="565"/>
        <v>1</v>
      </c>
      <c r="EG631" s="663" t="b">
        <f t="shared" si="566"/>
        <v>1</v>
      </c>
      <c r="EH631" s="666" t="b">
        <f t="shared" si="567"/>
        <v>1</v>
      </c>
      <c r="EI631" s="663" t="b">
        <f t="shared" si="568"/>
        <v>1</v>
      </c>
      <c r="EJ631" s="663" t="b">
        <f t="shared" si="569"/>
        <v>1</v>
      </c>
      <c r="EK631" s="666" t="b">
        <f t="shared" si="570"/>
        <v>1</v>
      </c>
      <c r="EL631" s="663" t="b">
        <f t="shared" si="571"/>
        <v>1</v>
      </c>
      <c r="EM631" s="663" t="b">
        <f t="shared" si="550"/>
        <v>1</v>
      </c>
      <c r="EN631" s="666" t="b">
        <f t="shared" si="572"/>
        <v>1</v>
      </c>
      <c r="EO631" s="401"/>
      <c r="EP631" s="401"/>
      <c r="EQ631" s="401"/>
      <c r="ER631" s="401"/>
      <c r="ES631" s="401"/>
      <c r="ET631" s="401"/>
      <c r="EU631" s="401"/>
      <c r="EV631" s="401"/>
      <c r="EW631" s="401"/>
      <c r="EX631" s="401"/>
      <c r="EY631" s="401"/>
      <c r="EZ631" s="401"/>
      <c r="FA631" s="401"/>
      <c r="FB631" s="401"/>
      <c r="FC631" s="401"/>
      <c r="FD631" s="401"/>
      <c r="FE631" s="401"/>
      <c r="FF631" s="401"/>
      <c r="FG631" s="401"/>
      <c r="FH631" s="401"/>
      <c r="FI631" s="401"/>
      <c r="FJ631" s="401"/>
      <c r="FK631" s="401"/>
      <c r="FL631" s="401"/>
      <c r="FM631" s="401"/>
      <c r="FN631" s="401"/>
      <c r="FO631" s="401"/>
      <c r="FP631" s="401"/>
      <c r="FQ631" s="401"/>
      <c r="FR631" s="401"/>
      <c r="FS631" s="401"/>
      <c r="FT631" s="401"/>
      <c r="FU631" s="401"/>
      <c r="FV631" s="401"/>
      <c r="FW631" s="401"/>
      <c r="FX631" s="401"/>
      <c r="FY631" s="401"/>
      <c r="FZ631" s="401"/>
      <c r="GA631" s="401"/>
      <c r="GB631" s="401"/>
      <c r="GC631" s="401"/>
      <c r="GD631" s="401"/>
      <c r="GE631" s="401"/>
      <c r="GF631" s="401"/>
      <c r="GG631" s="401"/>
      <c r="GH631" s="401"/>
      <c r="GI631" s="401"/>
      <c r="GJ631" s="401"/>
      <c r="GK631" s="401"/>
      <c r="GL631" s="401"/>
      <c r="GM631" s="401"/>
      <c r="GN631" s="401"/>
      <c r="GO631" s="401"/>
      <c r="GP631" s="401"/>
      <c r="GQ631" s="401"/>
      <c r="GR631" s="401"/>
      <c r="GS631" s="401"/>
      <c r="GT631" s="401"/>
      <c r="GU631" s="401"/>
      <c r="GV631" s="401"/>
      <c r="GW631" s="401"/>
      <c r="GX631" s="401"/>
      <c r="GY631" s="401"/>
      <c r="GZ631" s="401"/>
      <c r="HA631" s="401"/>
      <c r="HB631" s="401"/>
      <c r="HC631" s="401"/>
      <c r="HD631" s="401"/>
      <c r="HE631" s="401"/>
      <c r="HF631" s="401"/>
      <c r="HG631" s="401"/>
      <c r="HH631" s="401"/>
      <c r="HI631" s="401"/>
      <c r="HJ631" s="401"/>
      <c r="HK631" s="401"/>
      <c r="HL631" s="401"/>
      <c r="HM631" s="401"/>
      <c r="HN631" s="401"/>
      <c r="HO631" s="401"/>
      <c r="HP631" s="401"/>
    </row>
    <row r="632" spans="1:224" s="410" customFormat="1">
      <c r="A632" s="585" t="s">
        <v>371</v>
      </c>
      <c r="B632" s="588" t="s">
        <v>1097</v>
      </c>
      <c r="C632" s="589">
        <v>233949</v>
      </c>
      <c r="D632" s="589">
        <v>9</v>
      </c>
      <c r="E632" s="414"/>
      <c r="F632" s="416"/>
      <c r="G632" s="416"/>
      <c r="H632" s="416"/>
      <c r="I632" s="417"/>
      <c r="J632" s="417"/>
      <c r="K632" s="419"/>
      <c r="L632" s="414"/>
      <c r="M632" s="416"/>
      <c r="N632" s="416"/>
      <c r="O632" s="448"/>
      <c r="P632" s="448"/>
      <c r="Q632" s="416"/>
      <c r="R632" s="416"/>
      <c r="S632" s="416"/>
      <c r="T632" s="416"/>
      <c r="U632" s="416"/>
      <c r="V632" s="417"/>
      <c r="W632" s="419"/>
      <c r="X632" s="414"/>
      <c r="Y632" s="416"/>
      <c r="Z632" s="416"/>
      <c r="AA632" s="448"/>
      <c r="AB632" s="448"/>
      <c r="AC632" s="416"/>
      <c r="AD632" s="416"/>
      <c r="AE632" s="416"/>
      <c r="AF632" s="416"/>
      <c r="AG632" s="416"/>
      <c r="AH632" s="417"/>
      <c r="AI632" s="419"/>
      <c r="AJ632" s="420" t="str">
        <f t="shared" si="553"/>
        <v xml:space="preserve"> </v>
      </c>
      <c r="AK632" s="421" t="str">
        <f t="shared" si="520"/>
        <v xml:space="preserve"> </v>
      </c>
      <c r="AL632" s="421" t="str">
        <f t="shared" si="521"/>
        <v xml:space="preserve"> </v>
      </c>
      <c r="AM632" s="421" t="str">
        <f t="shared" si="522"/>
        <v xml:space="preserve"> </v>
      </c>
      <c r="AN632" s="421" t="str">
        <f t="shared" si="523"/>
        <v xml:space="preserve"> </v>
      </c>
      <c r="AO632" s="421" t="str">
        <f t="shared" si="524"/>
        <v xml:space="preserve"> </v>
      </c>
      <c r="AP632" s="421" t="str">
        <f t="shared" si="525"/>
        <v xml:space="preserve"> </v>
      </c>
      <c r="AQ632" s="421" t="str">
        <f t="shared" si="526"/>
        <v xml:space="preserve"> </v>
      </c>
      <c r="AR632" s="421" t="str">
        <f t="shared" si="527"/>
        <v xml:space="preserve"> </v>
      </c>
      <c r="AS632" s="421" t="str">
        <f t="shared" si="528"/>
        <v xml:space="preserve"> </v>
      </c>
      <c r="AT632" s="421" t="str">
        <f t="shared" si="529"/>
        <v xml:space="preserve"> </v>
      </c>
      <c r="AU632" s="422" t="str">
        <f t="shared" si="530"/>
        <v xml:space="preserve"> </v>
      </c>
      <c r="AV632" s="423"/>
      <c r="AW632" s="417"/>
      <c r="AX632" s="419"/>
      <c r="AY632" s="414"/>
      <c r="AZ632" s="417"/>
      <c r="BA632" s="419"/>
      <c r="BB632" s="420" t="str">
        <f t="shared" si="554"/>
        <v xml:space="preserve"> </v>
      </c>
      <c r="BC632" s="421" t="str">
        <f t="shared" si="532"/>
        <v xml:space="preserve"> </v>
      </c>
      <c r="BD632" s="422" t="str">
        <f t="shared" si="533"/>
        <v xml:space="preserve"> </v>
      </c>
      <c r="BE632" s="176"/>
      <c r="BF632" s="417"/>
      <c r="BG632" s="419"/>
      <c r="BH632" s="178"/>
      <c r="BI632" s="417"/>
      <c r="BJ632" s="419"/>
      <c r="BK632" s="178"/>
      <c r="BL632" s="417"/>
      <c r="BM632" s="419"/>
      <c r="BN632" s="426" t="str">
        <f t="shared" si="543"/>
        <v/>
      </c>
      <c r="BO632" s="427" t="str">
        <f t="shared" si="544"/>
        <v/>
      </c>
      <c r="BP632" s="428" t="str">
        <f t="shared" si="545"/>
        <v/>
      </c>
      <c r="BQ632" s="178"/>
      <c r="BR632" s="417"/>
      <c r="BS632" s="419"/>
      <c r="BT632" s="208">
        <v>452</v>
      </c>
      <c r="BU632" s="209">
        <v>460</v>
      </c>
      <c r="BV632" s="209">
        <v>418</v>
      </c>
      <c r="BW632" s="417">
        <v>541</v>
      </c>
      <c r="BX632" s="417">
        <v>540</v>
      </c>
      <c r="BY632" s="419">
        <v>658</v>
      </c>
      <c r="BZ632" s="177">
        <v>377</v>
      </c>
      <c r="CA632" s="177">
        <v>421</v>
      </c>
      <c r="CB632" s="177">
        <v>433</v>
      </c>
      <c r="CC632" s="177">
        <v>422</v>
      </c>
      <c r="CD632" s="177">
        <v>414</v>
      </c>
      <c r="CE632" s="177">
        <v>619</v>
      </c>
      <c r="CF632" s="417">
        <v>410</v>
      </c>
      <c r="CG632" s="419">
        <v>453</v>
      </c>
      <c r="CH632" s="178"/>
      <c r="CI632" s="177"/>
      <c r="CJ632" s="177"/>
      <c r="CK632" s="177"/>
      <c r="CL632" s="177"/>
      <c r="CM632" s="177"/>
      <c r="CN632" s="417"/>
      <c r="CO632" s="419"/>
      <c r="CP632" s="421">
        <f t="shared" si="573"/>
        <v>377</v>
      </c>
      <c r="CQ632" s="421">
        <f t="shared" si="574"/>
        <v>421</v>
      </c>
      <c r="CR632" s="421">
        <f t="shared" si="555"/>
        <v>433</v>
      </c>
      <c r="CS632" s="421">
        <f t="shared" si="535"/>
        <v>422</v>
      </c>
      <c r="CT632" s="421">
        <f t="shared" si="536"/>
        <v>414</v>
      </c>
      <c r="CU632" s="421">
        <f t="shared" si="537"/>
        <v>619</v>
      </c>
      <c r="CV632" s="421">
        <f t="shared" si="538"/>
        <v>410</v>
      </c>
      <c r="CW632" s="429">
        <f t="shared" si="539"/>
        <v>453</v>
      </c>
      <c r="CX632" s="591">
        <v>345</v>
      </c>
      <c r="CY632" s="417">
        <v>208</v>
      </c>
      <c r="CZ632" s="419">
        <v>273</v>
      </c>
      <c r="DA632" s="591">
        <v>48</v>
      </c>
      <c r="DB632" s="417">
        <v>20</v>
      </c>
      <c r="DC632" s="419">
        <v>19</v>
      </c>
      <c r="DD632" s="430">
        <f t="shared" si="556"/>
        <v>226</v>
      </c>
      <c r="DE632" s="431">
        <f t="shared" si="541"/>
        <v>182</v>
      </c>
      <c r="DF632" s="428">
        <f t="shared" si="542"/>
        <v>161</v>
      </c>
      <c r="DG632" s="450">
        <v>55</v>
      </c>
      <c r="DH632" s="417">
        <v>40</v>
      </c>
      <c r="DI632" s="419">
        <v>84</v>
      </c>
      <c r="DJ632" s="432">
        <v>70</v>
      </c>
      <c r="DK632" s="417">
        <v>37</v>
      </c>
      <c r="DL632" s="419">
        <v>73</v>
      </c>
      <c r="DM632" s="432">
        <v>49</v>
      </c>
      <c r="DN632" s="417">
        <v>21</v>
      </c>
      <c r="DO632" s="419">
        <v>33</v>
      </c>
      <c r="DP632" s="430">
        <f t="shared" si="546"/>
        <v>248</v>
      </c>
      <c r="DQ632" s="431">
        <f t="shared" si="547"/>
        <v>316</v>
      </c>
      <c r="DR632" s="428">
        <f t="shared" si="548"/>
        <v>429</v>
      </c>
      <c r="DS632" s="550">
        <v>87</v>
      </c>
      <c r="DT632" s="417">
        <v>118</v>
      </c>
      <c r="DU632" s="197">
        <v>102</v>
      </c>
      <c r="DV632" s="402"/>
      <c r="DW632" s="669" t="b">
        <f t="shared" si="557"/>
        <v>0</v>
      </c>
      <c r="DX632" s="663" t="b">
        <f t="shared" si="558"/>
        <v>0</v>
      </c>
      <c r="DY632" s="666" t="b">
        <f t="shared" si="559"/>
        <v>1</v>
      </c>
      <c r="DZ632" s="663" t="b">
        <f t="shared" si="560"/>
        <v>0</v>
      </c>
      <c r="EA632" s="663" t="b">
        <f t="shared" si="561"/>
        <v>0</v>
      </c>
      <c r="EB632" s="666" t="b">
        <f t="shared" si="562"/>
        <v>1</v>
      </c>
      <c r="EC632" s="663" t="b">
        <f t="shared" si="563"/>
        <v>0</v>
      </c>
      <c r="ED632" s="663" t="b">
        <f t="shared" si="549"/>
        <v>0</v>
      </c>
      <c r="EE632" s="666" t="b">
        <f t="shared" si="564"/>
        <v>1</v>
      </c>
      <c r="EF632" s="665" t="b">
        <f t="shared" si="565"/>
        <v>1</v>
      </c>
      <c r="EG632" s="663" t="b">
        <f t="shared" si="566"/>
        <v>1</v>
      </c>
      <c r="EH632" s="666" t="b">
        <f t="shared" si="567"/>
        <v>1</v>
      </c>
      <c r="EI632" s="663" t="b">
        <f t="shared" si="568"/>
        <v>1</v>
      </c>
      <c r="EJ632" s="663" t="b">
        <f t="shared" si="569"/>
        <v>1</v>
      </c>
      <c r="EK632" s="666" t="b">
        <f t="shared" si="570"/>
        <v>1</v>
      </c>
      <c r="EL632" s="663" t="b">
        <f t="shared" si="571"/>
        <v>1</v>
      </c>
      <c r="EM632" s="663" t="b">
        <f t="shared" si="550"/>
        <v>1</v>
      </c>
      <c r="EN632" s="666" t="b">
        <f t="shared" si="572"/>
        <v>1</v>
      </c>
      <c r="EO632" s="401"/>
      <c r="EP632" s="401"/>
      <c r="EQ632" s="401"/>
      <c r="ER632" s="401"/>
      <c r="ES632" s="401"/>
      <c r="ET632" s="401"/>
      <c r="EU632" s="401"/>
      <c r="EV632" s="401"/>
      <c r="EW632" s="401"/>
      <c r="EX632" s="401"/>
      <c r="EY632" s="401"/>
      <c r="EZ632" s="401"/>
      <c r="FA632" s="401"/>
      <c r="FB632" s="401"/>
      <c r="FC632" s="401"/>
      <c r="FD632" s="401"/>
      <c r="FE632" s="401"/>
      <c r="FF632" s="401"/>
      <c r="FG632" s="401"/>
      <c r="FH632" s="401"/>
      <c r="FI632" s="401"/>
      <c r="FJ632" s="401"/>
      <c r="FK632" s="401"/>
      <c r="FL632" s="401"/>
      <c r="FM632" s="401"/>
      <c r="FN632" s="401"/>
      <c r="FO632" s="401"/>
      <c r="FP632" s="401"/>
      <c r="FQ632" s="401"/>
      <c r="FR632" s="401"/>
      <c r="FS632" s="401"/>
      <c r="FT632" s="401"/>
      <c r="FU632" s="401"/>
      <c r="FV632" s="401"/>
      <c r="FW632" s="401"/>
      <c r="FX632" s="401"/>
      <c r="FY632" s="401"/>
      <c r="FZ632" s="401"/>
      <c r="GA632" s="401"/>
      <c r="GB632" s="401"/>
      <c r="GC632" s="401"/>
      <c r="GD632" s="401"/>
      <c r="GE632" s="401"/>
      <c r="GF632" s="401"/>
      <c r="GG632" s="401"/>
      <c r="GH632" s="401"/>
      <c r="GI632" s="401"/>
      <c r="GJ632" s="401"/>
      <c r="GK632" s="401"/>
      <c r="GL632" s="401"/>
      <c r="GM632" s="401"/>
      <c r="GN632" s="401"/>
      <c r="GO632" s="401"/>
      <c r="GP632" s="401"/>
      <c r="GQ632" s="401"/>
      <c r="GR632" s="401"/>
      <c r="GS632" s="401"/>
      <c r="GT632" s="401"/>
      <c r="GU632" s="401"/>
      <c r="GV632" s="401"/>
      <c r="GW632" s="401"/>
      <c r="GX632" s="401"/>
      <c r="GY632" s="401"/>
      <c r="GZ632" s="401"/>
      <c r="HA632" s="401"/>
      <c r="HB632" s="401"/>
      <c r="HC632" s="401"/>
      <c r="HD632" s="401"/>
      <c r="HE632" s="401"/>
      <c r="HF632" s="401"/>
      <c r="HG632" s="401"/>
      <c r="HH632" s="401"/>
      <c r="HI632" s="401"/>
      <c r="HJ632" s="401"/>
      <c r="HK632" s="401"/>
      <c r="HL632" s="401"/>
      <c r="HM632" s="401"/>
      <c r="HN632" s="401"/>
      <c r="HO632" s="401"/>
      <c r="HP632" s="401"/>
    </row>
    <row r="633" spans="1:224" s="410" customFormat="1">
      <c r="A633" s="585" t="s">
        <v>371</v>
      </c>
      <c r="B633" s="586" t="s">
        <v>1098</v>
      </c>
      <c r="C633" s="589">
        <v>231873</v>
      </c>
      <c r="D633" s="589">
        <v>10</v>
      </c>
      <c r="E633" s="414"/>
      <c r="F633" s="416"/>
      <c r="G633" s="416"/>
      <c r="H633" s="416"/>
      <c r="I633" s="417"/>
      <c r="J633" s="417"/>
      <c r="K633" s="419"/>
      <c r="L633" s="414"/>
      <c r="M633" s="416"/>
      <c r="N633" s="416"/>
      <c r="O633" s="448"/>
      <c r="P633" s="448"/>
      <c r="Q633" s="416"/>
      <c r="R633" s="416"/>
      <c r="S633" s="416"/>
      <c r="T633" s="416"/>
      <c r="U633" s="416"/>
      <c r="V633" s="417"/>
      <c r="W633" s="419"/>
      <c r="X633" s="414"/>
      <c r="Y633" s="416"/>
      <c r="Z633" s="416"/>
      <c r="AA633" s="448"/>
      <c r="AB633" s="448"/>
      <c r="AC633" s="416"/>
      <c r="AD633" s="416"/>
      <c r="AE633" s="416"/>
      <c r="AF633" s="416"/>
      <c r="AG633" s="416"/>
      <c r="AH633" s="417"/>
      <c r="AI633" s="419"/>
      <c r="AJ633" s="420" t="str">
        <f t="shared" si="553"/>
        <v xml:space="preserve"> </v>
      </c>
      <c r="AK633" s="421" t="str">
        <f t="shared" si="520"/>
        <v xml:space="preserve"> </v>
      </c>
      <c r="AL633" s="421" t="str">
        <f t="shared" si="521"/>
        <v xml:space="preserve"> </v>
      </c>
      <c r="AM633" s="421" t="str">
        <f t="shared" si="522"/>
        <v xml:space="preserve"> </v>
      </c>
      <c r="AN633" s="421" t="str">
        <f t="shared" si="523"/>
        <v xml:space="preserve"> </v>
      </c>
      <c r="AO633" s="421" t="str">
        <f t="shared" si="524"/>
        <v xml:space="preserve"> </v>
      </c>
      <c r="AP633" s="421" t="str">
        <f t="shared" si="525"/>
        <v xml:space="preserve"> </v>
      </c>
      <c r="AQ633" s="421" t="str">
        <f t="shared" si="526"/>
        <v xml:space="preserve"> </v>
      </c>
      <c r="AR633" s="421" t="str">
        <f t="shared" si="527"/>
        <v xml:space="preserve"> </v>
      </c>
      <c r="AS633" s="421" t="str">
        <f t="shared" si="528"/>
        <v xml:space="preserve"> </v>
      </c>
      <c r="AT633" s="421" t="str">
        <f t="shared" si="529"/>
        <v xml:space="preserve"> </v>
      </c>
      <c r="AU633" s="422" t="str">
        <f t="shared" si="530"/>
        <v xml:space="preserve"> </v>
      </c>
      <c r="AV633" s="423"/>
      <c r="AW633" s="417"/>
      <c r="AX633" s="419"/>
      <c r="AY633" s="414"/>
      <c r="AZ633" s="417"/>
      <c r="BA633" s="419"/>
      <c r="BB633" s="420" t="str">
        <f t="shared" si="554"/>
        <v xml:space="preserve"> </v>
      </c>
      <c r="BC633" s="421" t="str">
        <f t="shared" si="532"/>
        <v xml:space="preserve"> </v>
      </c>
      <c r="BD633" s="422" t="str">
        <f t="shared" si="533"/>
        <v xml:space="preserve"> </v>
      </c>
      <c r="BE633" s="176"/>
      <c r="BF633" s="417"/>
      <c r="BG633" s="419"/>
      <c r="BH633" s="178"/>
      <c r="BI633" s="417"/>
      <c r="BJ633" s="419"/>
      <c r="BK633" s="178"/>
      <c r="BL633" s="417"/>
      <c r="BM633" s="419"/>
      <c r="BN633" s="426" t="str">
        <f t="shared" si="543"/>
        <v/>
      </c>
      <c r="BO633" s="427" t="str">
        <f t="shared" si="544"/>
        <v/>
      </c>
      <c r="BP633" s="428" t="str">
        <f t="shared" si="545"/>
        <v/>
      </c>
      <c r="BQ633" s="178"/>
      <c r="BR633" s="417"/>
      <c r="BS633" s="419"/>
      <c r="BT633" s="208">
        <v>729</v>
      </c>
      <c r="BU633" s="209">
        <v>701</v>
      </c>
      <c r="BV633" s="209">
        <v>713</v>
      </c>
      <c r="BW633" s="417">
        <v>958</v>
      </c>
      <c r="BX633" s="417">
        <v>1076</v>
      </c>
      <c r="BY633" s="419">
        <v>1283</v>
      </c>
      <c r="BZ633" s="177">
        <v>79</v>
      </c>
      <c r="CA633" s="177">
        <v>94</v>
      </c>
      <c r="CB633" s="177">
        <v>139</v>
      </c>
      <c r="CC633" s="177">
        <v>111</v>
      </c>
      <c r="CD633" s="177">
        <v>86</v>
      </c>
      <c r="CE633" s="177">
        <v>167</v>
      </c>
      <c r="CF633" s="417">
        <v>690</v>
      </c>
      <c r="CG633" s="419">
        <v>871</v>
      </c>
      <c r="CH633" s="178"/>
      <c r="CI633" s="177"/>
      <c r="CJ633" s="177"/>
      <c r="CK633" s="177"/>
      <c r="CL633" s="177"/>
      <c r="CM633" s="177"/>
      <c r="CN633" s="417"/>
      <c r="CO633" s="419"/>
      <c r="CP633" s="421">
        <f t="shared" si="573"/>
        <v>79</v>
      </c>
      <c r="CQ633" s="421">
        <f t="shared" si="574"/>
        <v>94</v>
      </c>
      <c r="CR633" s="421">
        <f t="shared" si="555"/>
        <v>139</v>
      </c>
      <c r="CS633" s="421">
        <f t="shared" si="535"/>
        <v>111</v>
      </c>
      <c r="CT633" s="421">
        <f t="shared" si="536"/>
        <v>86</v>
      </c>
      <c r="CU633" s="421">
        <f t="shared" si="537"/>
        <v>167</v>
      </c>
      <c r="CV633" s="421">
        <f t="shared" si="538"/>
        <v>690</v>
      </c>
      <c r="CW633" s="429">
        <f t="shared" si="539"/>
        <v>871</v>
      </c>
      <c r="CX633" s="591">
        <v>76</v>
      </c>
      <c r="CY633" s="417">
        <v>415</v>
      </c>
      <c r="CZ633" s="419">
        <v>491</v>
      </c>
      <c r="DA633" s="550">
        <v>21</v>
      </c>
      <c r="DB633" s="417">
        <v>51</v>
      </c>
      <c r="DC633" s="419">
        <v>62</v>
      </c>
      <c r="DD633" s="430">
        <f t="shared" si="556"/>
        <v>70</v>
      </c>
      <c r="DE633" s="431">
        <f t="shared" si="541"/>
        <v>224</v>
      </c>
      <c r="DF633" s="428">
        <f t="shared" si="542"/>
        <v>318</v>
      </c>
      <c r="DG633" s="450">
        <v>27</v>
      </c>
      <c r="DH633" s="417">
        <v>49</v>
      </c>
      <c r="DI633" s="419">
        <v>81</v>
      </c>
      <c r="DJ633" s="432">
        <v>16</v>
      </c>
      <c r="DK633" s="417">
        <v>82</v>
      </c>
      <c r="DL633" s="419">
        <v>109</v>
      </c>
      <c r="DM633" s="432">
        <v>10</v>
      </c>
      <c r="DN633" s="417">
        <v>49</v>
      </c>
      <c r="DO633" s="419">
        <v>11</v>
      </c>
      <c r="DP633" s="430">
        <f t="shared" si="546"/>
        <v>58</v>
      </c>
      <c r="DQ633" s="431">
        <f t="shared" si="547"/>
        <v>-94</v>
      </c>
      <c r="DR633" s="428">
        <f t="shared" si="548"/>
        <v>-34</v>
      </c>
      <c r="DS633" s="550">
        <v>23</v>
      </c>
      <c r="DT633" s="417">
        <v>102</v>
      </c>
      <c r="DU633" s="197">
        <v>106</v>
      </c>
      <c r="DV633" s="402"/>
      <c r="DW633" s="669" t="b">
        <f t="shared" si="557"/>
        <v>0</v>
      </c>
      <c r="DX633" s="663" t="b">
        <f t="shared" si="558"/>
        <v>0</v>
      </c>
      <c r="DY633" s="666" t="b">
        <f t="shared" si="559"/>
        <v>1</v>
      </c>
      <c r="DZ633" s="663" t="b">
        <f t="shared" si="560"/>
        <v>0</v>
      </c>
      <c r="EA633" s="663" t="b">
        <f t="shared" si="561"/>
        <v>0</v>
      </c>
      <c r="EB633" s="666" t="b">
        <f t="shared" si="562"/>
        <v>1</v>
      </c>
      <c r="EC633" s="663" t="b">
        <f t="shared" si="563"/>
        <v>0</v>
      </c>
      <c r="ED633" s="663" t="b">
        <f t="shared" si="549"/>
        <v>0</v>
      </c>
      <c r="EE633" s="666" t="b">
        <f t="shared" si="564"/>
        <v>1</v>
      </c>
      <c r="EF633" s="665" t="b">
        <f t="shared" si="565"/>
        <v>1</v>
      </c>
      <c r="EG633" s="663" t="b">
        <f t="shared" si="566"/>
        <v>1</v>
      </c>
      <c r="EH633" s="666" t="b">
        <f t="shared" si="567"/>
        <v>1</v>
      </c>
      <c r="EI633" s="663" t="b">
        <f t="shared" si="568"/>
        <v>1</v>
      </c>
      <c r="EJ633" s="663" t="b">
        <f t="shared" si="569"/>
        <v>1</v>
      </c>
      <c r="EK633" s="666" t="b">
        <f t="shared" si="570"/>
        <v>1</v>
      </c>
      <c r="EL633" s="663" t="b">
        <f t="shared" si="571"/>
        <v>1</v>
      </c>
      <c r="EM633" s="663" t="b">
        <f t="shared" si="550"/>
        <v>1</v>
      </c>
      <c r="EN633" s="666" t="b">
        <f t="shared" si="572"/>
        <v>1</v>
      </c>
      <c r="EO633" s="401"/>
      <c r="EP633" s="401"/>
      <c r="EQ633" s="401"/>
      <c r="ER633" s="401"/>
      <c r="ES633" s="401"/>
      <c r="ET633" s="401"/>
      <c r="EU633" s="401"/>
      <c r="EV633" s="401"/>
      <c r="EW633" s="401"/>
      <c r="EX633" s="401"/>
      <c r="EY633" s="401"/>
      <c r="EZ633" s="401"/>
      <c r="FA633" s="401"/>
      <c r="FB633" s="401"/>
      <c r="FC633" s="401"/>
      <c r="FD633" s="401"/>
      <c r="FE633" s="401"/>
      <c r="FF633" s="401"/>
      <c r="FG633" s="401"/>
      <c r="FH633" s="401"/>
      <c r="FI633" s="401"/>
      <c r="FJ633" s="401"/>
      <c r="FK633" s="401"/>
      <c r="FL633" s="401"/>
      <c r="FM633" s="401"/>
      <c r="FN633" s="401"/>
      <c r="FO633" s="401"/>
      <c r="FP633" s="401"/>
      <c r="FQ633" s="401"/>
      <c r="FR633" s="401"/>
      <c r="FS633" s="401"/>
      <c r="FT633" s="401"/>
      <c r="FU633" s="401"/>
      <c r="FV633" s="401"/>
      <c r="FW633" s="401"/>
      <c r="FX633" s="401"/>
      <c r="FY633" s="401"/>
      <c r="FZ633" s="401"/>
      <c r="GA633" s="401"/>
      <c r="GB633" s="401"/>
      <c r="GC633" s="401"/>
      <c r="GD633" s="401"/>
      <c r="GE633" s="401"/>
      <c r="GF633" s="401"/>
      <c r="GG633" s="401"/>
      <c r="GH633" s="401"/>
      <c r="GI633" s="401"/>
      <c r="GJ633" s="401"/>
      <c r="GK633" s="401"/>
      <c r="GL633" s="401"/>
      <c r="GM633" s="401"/>
      <c r="GN633" s="401"/>
      <c r="GO633" s="401"/>
      <c r="GP633" s="401"/>
      <c r="GQ633" s="401"/>
      <c r="GR633" s="401"/>
      <c r="GS633" s="401"/>
      <c r="GT633" s="401"/>
      <c r="GU633" s="401"/>
      <c r="GV633" s="401"/>
      <c r="GW633" s="401"/>
      <c r="GX633" s="401"/>
      <c r="GY633" s="401"/>
      <c r="GZ633" s="401"/>
      <c r="HA633" s="401"/>
      <c r="HB633" s="401"/>
      <c r="HC633" s="401"/>
      <c r="HD633" s="401"/>
      <c r="HE633" s="401"/>
      <c r="HF633" s="401"/>
      <c r="HG633" s="401"/>
      <c r="HH633" s="401"/>
      <c r="HI633" s="401"/>
      <c r="HJ633" s="401"/>
      <c r="HK633" s="401"/>
      <c r="HL633" s="401"/>
      <c r="HM633" s="401"/>
      <c r="HN633" s="401"/>
      <c r="HO633" s="401"/>
      <c r="HP633" s="401"/>
    </row>
    <row r="634" spans="1:224" s="592" customFormat="1">
      <c r="A634" s="585" t="s">
        <v>371</v>
      </c>
      <c r="B634" s="588" t="s">
        <v>1099</v>
      </c>
      <c r="C634" s="589">
        <v>232052</v>
      </c>
      <c r="D634" s="589">
        <v>10</v>
      </c>
      <c r="E634" s="414"/>
      <c r="F634" s="416"/>
      <c r="G634" s="416"/>
      <c r="H634" s="416"/>
      <c r="I634" s="417"/>
      <c r="J634" s="417"/>
      <c r="K634" s="419"/>
      <c r="L634" s="414"/>
      <c r="M634" s="416"/>
      <c r="N634" s="416"/>
      <c r="O634" s="448"/>
      <c r="P634" s="448"/>
      <c r="Q634" s="416"/>
      <c r="R634" s="416"/>
      <c r="S634" s="416"/>
      <c r="T634" s="416"/>
      <c r="U634" s="416"/>
      <c r="V634" s="417"/>
      <c r="W634" s="419"/>
      <c r="X634" s="414"/>
      <c r="Y634" s="416"/>
      <c r="Z634" s="416"/>
      <c r="AA634" s="448"/>
      <c r="AB634" s="448"/>
      <c r="AC634" s="416"/>
      <c r="AD634" s="416"/>
      <c r="AE634" s="416"/>
      <c r="AF634" s="416"/>
      <c r="AG634" s="416"/>
      <c r="AH634" s="417"/>
      <c r="AI634" s="419"/>
      <c r="AJ634" s="420" t="str">
        <f t="shared" si="553"/>
        <v xml:space="preserve"> </v>
      </c>
      <c r="AK634" s="421" t="str">
        <f t="shared" si="520"/>
        <v xml:space="preserve"> </v>
      </c>
      <c r="AL634" s="421" t="str">
        <f t="shared" si="521"/>
        <v xml:space="preserve"> </v>
      </c>
      <c r="AM634" s="421" t="str">
        <f t="shared" si="522"/>
        <v xml:space="preserve"> </v>
      </c>
      <c r="AN634" s="421" t="str">
        <f t="shared" si="523"/>
        <v xml:space="preserve"> </v>
      </c>
      <c r="AO634" s="421" t="str">
        <f t="shared" si="524"/>
        <v xml:space="preserve"> </v>
      </c>
      <c r="AP634" s="421" t="str">
        <f t="shared" si="525"/>
        <v xml:space="preserve"> </v>
      </c>
      <c r="AQ634" s="421" t="str">
        <f t="shared" si="526"/>
        <v xml:space="preserve"> </v>
      </c>
      <c r="AR634" s="421" t="str">
        <f t="shared" si="527"/>
        <v xml:space="preserve"> </v>
      </c>
      <c r="AS634" s="421" t="str">
        <f t="shared" si="528"/>
        <v xml:space="preserve"> </v>
      </c>
      <c r="AT634" s="421" t="str">
        <f t="shared" si="529"/>
        <v xml:space="preserve"> </v>
      </c>
      <c r="AU634" s="422" t="str">
        <f t="shared" si="530"/>
        <v xml:space="preserve"> </v>
      </c>
      <c r="AV634" s="423"/>
      <c r="AW634" s="417"/>
      <c r="AX634" s="419"/>
      <c r="AY634" s="414"/>
      <c r="AZ634" s="417"/>
      <c r="BA634" s="419"/>
      <c r="BB634" s="420" t="str">
        <f t="shared" si="554"/>
        <v xml:space="preserve"> </v>
      </c>
      <c r="BC634" s="421" t="str">
        <f t="shared" si="532"/>
        <v xml:space="preserve"> </v>
      </c>
      <c r="BD634" s="422" t="str">
        <f t="shared" si="533"/>
        <v xml:space="preserve"> </v>
      </c>
      <c r="BE634" s="176"/>
      <c r="BF634" s="417"/>
      <c r="BG634" s="419"/>
      <c r="BH634" s="178"/>
      <c r="BI634" s="417"/>
      <c r="BJ634" s="419"/>
      <c r="BK634" s="178"/>
      <c r="BL634" s="417"/>
      <c r="BM634" s="419"/>
      <c r="BN634" s="426" t="str">
        <f t="shared" si="543"/>
        <v/>
      </c>
      <c r="BO634" s="427" t="str">
        <f t="shared" si="544"/>
        <v/>
      </c>
      <c r="BP634" s="428" t="str">
        <f t="shared" si="545"/>
        <v/>
      </c>
      <c r="BQ634" s="178"/>
      <c r="BR634" s="417"/>
      <c r="BS634" s="419"/>
      <c r="BT634" s="208">
        <v>200</v>
      </c>
      <c r="BU634" s="209">
        <v>169</v>
      </c>
      <c r="BV634" s="209">
        <v>131</v>
      </c>
      <c r="BW634" s="417">
        <v>226</v>
      </c>
      <c r="BX634" s="417">
        <v>221</v>
      </c>
      <c r="BY634" s="419">
        <v>262</v>
      </c>
      <c r="BZ634" s="177">
        <v>46</v>
      </c>
      <c r="CA634" s="177">
        <v>77</v>
      </c>
      <c r="CB634" s="177">
        <v>65</v>
      </c>
      <c r="CC634" s="177">
        <v>73</v>
      </c>
      <c r="CD634" s="177">
        <v>69</v>
      </c>
      <c r="CE634" s="177">
        <v>94</v>
      </c>
      <c r="CF634" s="417">
        <v>175</v>
      </c>
      <c r="CG634" s="419">
        <v>192</v>
      </c>
      <c r="CH634" s="178"/>
      <c r="CI634" s="177"/>
      <c r="CJ634" s="177"/>
      <c r="CK634" s="177"/>
      <c r="CL634" s="177"/>
      <c r="CM634" s="177"/>
      <c r="CN634" s="417"/>
      <c r="CO634" s="419"/>
      <c r="CP634" s="421">
        <f t="shared" si="573"/>
        <v>46</v>
      </c>
      <c r="CQ634" s="421">
        <f t="shared" si="574"/>
        <v>77</v>
      </c>
      <c r="CR634" s="421">
        <f t="shared" si="555"/>
        <v>65</v>
      </c>
      <c r="CS634" s="421">
        <f t="shared" si="535"/>
        <v>73</v>
      </c>
      <c r="CT634" s="421">
        <f t="shared" si="536"/>
        <v>69</v>
      </c>
      <c r="CU634" s="421">
        <f t="shared" si="537"/>
        <v>94</v>
      </c>
      <c r="CV634" s="421">
        <f t="shared" si="538"/>
        <v>175</v>
      </c>
      <c r="CW634" s="429">
        <f t="shared" si="539"/>
        <v>192</v>
      </c>
      <c r="CX634" s="591">
        <v>47</v>
      </c>
      <c r="CY634" s="417">
        <v>99</v>
      </c>
      <c r="CZ634" s="419">
        <v>110</v>
      </c>
      <c r="DA634" s="550">
        <v>4</v>
      </c>
      <c r="DB634" s="417">
        <v>17</v>
      </c>
      <c r="DC634" s="419">
        <v>17</v>
      </c>
      <c r="DD634" s="430">
        <f t="shared" si="556"/>
        <v>43</v>
      </c>
      <c r="DE634" s="431">
        <f t="shared" si="541"/>
        <v>59</v>
      </c>
      <c r="DF634" s="428">
        <f t="shared" si="542"/>
        <v>65</v>
      </c>
      <c r="DG634" s="450">
        <v>9</v>
      </c>
      <c r="DH634" s="417">
        <v>22</v>
      </c>
      <c r="DI634" s="419">
        <v>33</v>
      </c>
      <c r="DJ634" s="432">
        <v>12</v>
      </c>
      <c r="DK634" s="417">
        <v>9</v>
      </c>
      <c r="DL634" s="419">
        <v>21</v>
      </c>
      <c r="DM634" s="432">
        <v>6</v>
      </c>
      <c r="DN634" s="417">
        <v>7</v>
      </c>
      <c r="DO634" s="419">
        <v>24</v>
      </c>
      <c r="DP634" s="430">
        <f t="shared" si="546"/>
        <v>46</v>
      </c>
      <c r="DQ634" s="431">
        <f t="shared" si="547"/>
        <v>31</v>
      </c>
      <c r="DR634" s="428">
        <f t="shared" si="548"/>
        <v>16</v>
      </c>
      <c r="DS634" s="550">
        <v>16</v>
      </c>
      <c r="DT634" s="417">
        <v>27</v>
      </c>
      <c r="DU634" s="197">
        <v>55</v>
      </c>
      <c r="DV634" s="402"/>
      <c r="DW634" s="669" t="b">
        <f t="shared" si="557"/>
        <v>0</v>
      </c>
      <c r="DX634" s="663" t="b">
        <f t="shared" si="558"/>
        <v>0</v>
      </c>
      <c r="DY634" s="666" t="b">
        <f t="shared" si="559"/>
        <v>1</v>
      </c>
      <c r="DZ634" s="663" t="b">
        <f t="shared" si="560"/>
        <v>0</v>
      </c>
      <c r="EA634" s="663" t="b">
        <f t="shared" si="561"/>
        <v>0</v>
      </c>
      <c r="EB634" s="666" t="b">
        <f t="shared" si="562"/>
        <v>1</v>
      </c>
      <c r="EC634" s="663" t="b">
        <f t="shared" si="563"/>
        <v>0</v>
      </c>
      <c r="ED634" s="663" t="b">
        <f t="shared" si="549"/>
        <v>0</v>
      </c>
      <c r="EE634" s="666" t="b">
        <f t="shared" si="564"/>
        <v>1</v>
      </c>
      <c r="EF634" s="665" t="b">
        <f t="shared" si="565"/>
        <v>1</v>
      </c>
      <c r="EG634" s="663" t="b">
        <f t="shared" si="566"/>
        <v>1</v>
      </c>
      <c r="EH634" s="666" t="b">
        <f t="shared" si="567"/>
        <v>1</v>
      </c>
      <c r="EI634" s="663" t="b">
        <f t="shared" si="568"/>
        <v>1</v>
      </c>
      <c r="EJ634" s="663" t="b">
        <f t="shared" si="569"/>
        <v>1</v>
      </c>
      <c r="EK634" s="666" t="b">
        <f t="shared" si="570"/>
        <v>1</v>
      </c>
      <c r="EL634" s="663" t="b">
        <f t="shared" si="571"/>
        <v>1</v>
      </c>
      <c r="EM634" s="663" t="b">
        <f t="shared" si="550"/>
        <v>1</v>
      </c>
      <c r="EN634" s="666" t="b">
        <f t="shared" si="572"/>
        <v>1</v>
      </c>
      <c r="EO634" s="401"/>
      <c r="EP634" s="401"/>
      <c r="EQ634" s="401"/>
      <c r="ER634" s="401"/>
      <c r="ES634" s="401"/>
      <c r="ET634" s="401"/>
      <c r="EU634" s="401"/>
      <c r="EV634" s="401"/>
      <c r="EW634" s="401"/>
      <c r="EX634" s="401"/>
      <c r="EY634" s="401"/>
      <c r="EZ634" s="401"/>
      <c r="FA634" s="401"/>
      <c r="FB634" s="401"/>
      <c r="FC634" s="401"/>
      <c r="FD634" s="401"/>
      <c r="FE634" s="401"/>
      <c r="FF634" s="401"/>
      <c r="FG634" s="401"/>
      <c r="FH634" s="401"/>
      <c r="FI634" s="401"/>
      <c r="FJ634" s="401"/>
      <c r="FK634" s="401"/>
      <c r="FL634" s="401"/>
      <c r="FM634" s="401"/>
      <c r="FN634" s="401"/>
      <c r="FO634" s="401"/>
      <c r="FP634" s="401"/>
      <c r="FQ634" s="401"/>
      <c r="FR634" s="401"/>
      <c r="FS634" s="401"/>
      <c r="FT634" s="401"/>
      <c r="FU634" s="401"/>
      <c r="FV634" s="401"/>
      <c r="FW634" s="401"/>
      <c r="FX634" s="401"/>
      <c r="FY634" s="401"/>
      <c r="FZ634" s="401"/>
      <c r="GA634" s="401"/>
      <c r="GB634" s="401"/>
      <c r="GC634" s="401"/>
      <c r="GD634" s="401"/>
      <c r="GE634" s="401"/>
      <c r="GF634" s="401"/>
      <c r="GG634" s="401"/>
      <c r="GH634" s="401"/>
      <c r="GI634" s="401"/>
      <c r="GJ634" s="401"/>
      <c r="GK634" s="401"/>
      <c r="GL634" s="401"/>
      <c r="GM634" s="401"/>
      <c r="GN634" s="401"/>
      <c r="GO634" s="401"/>
      <c r="GP634" s="401"/>
      <c r="GQ634" s="401"/>
      <c r="GR634" s="401"/>
      <c r="GS634" s="401"/>
      <c r="GT634" s="401"/>
      <c r="GU634" s="401"/>
      <c r="GV634" s="401"/>
      <c r="GW634" s="401"/>
      <c r="GX634" s="401"/>
      <c r="GY634" s="401"/>
      <c r="GZ634" s="401"/>
      <c r="HA634" s="401"/>
      <c r="HB634" s="401"/>
      <c r="HC634" s="401"/>
      <c r="HD634" s="401"/>
      <c r="HE634" s="401"/>
      <c r="HF634" s="401"/>
      <c r="HG634" s="401"/>
      <c r="HH634" s="401"/>
      <c r="HI634" s="401"/>
      <c r="HJ634" s="401"/>
      <c r="HK634" s="401"/>
      <c r="HL634" s="401"/>
      <c r="HM634" s="401"/>
      <c r="HN634" s="401"/>
      <c r="HO634" s="401"/>
      <c r="HP634" s="401"/>
    </row>
    <row r="635" spans="1:224" s="592" customFormat="1">
      <c r="A635" s="585" t="s">
        <v>371</v>
      </c>
      <c r="B635" s="586" t="s">
        <v>1100</v>
      </c>
      <c r="C635" s="589">
        <v>232788</v>
      </c>
      <c r="D635" s="589">
        <v>10</v>
      </c>
      <c r="E635" s="414"/>
      <c r="F635" s="416"/>
      <c r="G635" s="416"/>
      <c r="H635" s="416"/>
      <c r="I635" s="417"/>
      <c r="J635" s="417"/>
      <c r="K635" s="419"/>
      <c r="L635" s="414"/>
      <c r="M635" s="416"/>
      <c r="N635" s="416"/>
      <c r="O635" s="448"/>
      <c r="P635" s="448"/>
      <c r="Q635" s="416"/>
      <c r="R635" s="416"/>
      <c r="S635" s="416"/>
      <c r="T635" s="416"/>
      <c r="U635" s="416"/>
      <c r="V635" s="417"/>
      <c r="W635" s="419"/>
      <c r="X635" s="414"/>
      <c r="Y635" s="416"/>
      <c r="Z635" s="416"/>
      <c r="AA635" s="448"/>
      <c r="AB635" s="448"/>
      <c r="AC635" s="416"/>
      <c r="AD635" s="416"/>
      <c r="AE635" s="416"/>
      <c r="AF635" s="416"/>
      <c r="AG635" s="416"/>
      <c r="AH635" s="417"/>
      <c r="AI635" s="419"/>
      <c r="AJ635" s="420" t="str">
        <f t="shared" si="553"/>
        <v xml:space="preserve"> </v>
      </c>
      <c r="AK635" s="421" t="str">
        <f t="shared" si="520"/>
        <v xml:space="preserve"> </v>
      </c>
      <c r="AL635" s="421" t="str">
        <f t="shared" si="521"/>
        <v xml:space="preserve"> </v>
      </c>
      <c r="AM635" s="421" t="str">
        <f t="shared" si="522"/>
        <v xml:space="preserve"> </v>
      </c>
      <c r="AN635" s="421" t="str">
        <f t="shared" si="523"/>
        <v xml:space="preserve"> </v>
      </c>
      <c r="AO635" s="421" t="str">
        <f t="shared" si="524"/>
        <v xml:space="preserve"> </v>
      </c>
      <c r="AP635" s="421" t="str">
        <f t="shared" si="525"/>
        <v xml:space="preserve"> </v>
      </c>
      <c r="AQ635" s="421" t="str">
        <f t="shared" si="526"/>
        <v xml:space="preserve"> </v>
      </c>
      <c r="AR635" s="421" t="str">
        <f t="shared" si="527"/>
        <v xml:space="preserve"> </v>
      </c>
      <c r="AS635" s="421" t="str">
        <f t="shared" si="528"/>
        <v xml:space="preserve"> </v>
      </c>
      <c r="AT635" s="421" t="str">
        <f t="shared" si="529"/>
        <v xml:space="preserve"> </v>
      </c>
      <c r="AU635" s="422" t="str">
        <f t="shared" si="530"/>
        <v xml:space="preserve"> </v>
      </c>
      <c r="AV635" s="423"/>
      <c r="AW635" s="417"/>
      <c r="AX635" s="419"/>
      <c r="AY635" s="414"/>
      <c r="AZ635" s="417"/>
      <c r="BA635" s="419"/>
      <c r="BB635" s="420" t="str">
        <f t="shared" si="554"/>
        <v xml:space="preserve"> </v>
      </c>
      <c r="BC635" s="421" t="str">
        <f t="shared" si="532"/>
        <v xml:space="preserve"> </v>
      </c>
      <c r="BD635" s="422" t="str">
        <f t="shared" si="533"/>
        <v xml:space="preserve"> </v>
      </c>
      <c r="BE635" s="176"/>
      <c r="BF635" s="417"/>
      <c r="BG635" s="419"/>
      <c r="BH635" s="178"/>
      <c r="BI635" s="417"/>
      <c r="BJ635" s="419"/>
      <c r="BK635" s="178"/>
      <c r="BL635" s="417"/>
      <c r="BM635" s="419"/>
      <c r="BN635" s="426" t="str">
        <f t="shared" si="543"/>
        <v/>
      </c>
      <c r="BO635" s="427" t="str">
        <f t="shared" si="544"/>
        <v/>
      </c>
      <c r="BP635" s="428" t="str">
        <f t="shared" si="545"/>
        <v/>
      </c>
      <c r="BQ635" s="178"/>
      <c r="BR635" s="417"/>
      <c r="BS635" s="419"/>
      <c r="BT635" s="208">
        <v>130</v>
      </c>
      <c r="BU635" s="209">
        <v>139</v>
      </c>
      <c r="BV635" s="209">
        <v>124</v>
      </c>
      <c r="BW635" s="417">
        <v>181</v>
      </c>
      <c r="BX635" s="417">
        <v>160</v>
      </c>
      <c r="BY635" s="419">
        <v>180</v>
      </c>
      <c r="BZ635" s="177">
        <v>279</v>
      </c>
      <c r="CA635" s="177">
        <v>290</v>
      </c>
      <c r="CB635" s="177">
        <v>290</v>
      </c>
      <c r="CC635" s="177">
        <v>261</v>
      </c>
      <c r="CD635" s="177">
        <v>224</v>
      </c>
      <c r="CE635" s="177">
        <v>411</v>
      </c>
      <c r="CF635" s="417">
        <v>85</v>
      </c>
      <c r="CG635" s="419">
        <v>105</v>
      </c>
      <c r="CH635" s="178"/>
      <c r="CI635" s="177"/>
      <c r="CJ635" s="177"/>
      <c r="CK635" s="177"/>
      <c r="CL635" s="177"/>
      <c r="CM635" s="177"/>
      <c r="CN635" s="417"/>
      <c r="CO635" s="419"/>
      <c r="CP635" s="421">
        <f t="shared" si="573"/>
        <v>279</v>
      </c>
      <c r="CQ635" s="421">
        <f t="shared" si="574"/>
        <v>290</v>
      </c>
      <c r="CR635" s="421">
        <f t="shared" si="555"/>
        <v>290</v>
      </c>
      <c r="CS635" s="421">
        <f t="shared" si="535"/>
        <v>261</v>
      </c>
      <c r="CT635" s="421">
        <f t="shared" si="536"/>
        <v>224</v>
      </c>
      <c r="CU635" s="421">
        <f t="shared" si="537"/>
        <v>411</v>
      </c>
      <c r="CV635" s="421">
        <f t="shared" si="538"/>
        <v>85</v>
      </c>
      <c r="CW635" s="429">
        <f t="shared" si="539"/>
        <v>105</v>
      </c>
      <c r="CX635" s="591">
        <v>210</v>
      </c>
      <c r="CY635" s="417">
        <v>49</v>
      </c>
      <c r="CZ635" s="419">
        <v>63</v>
      </c>
      <c r="DA635" s="550">
        <v>5</v>
      </c>
      <c r="DB635" s="417">
        <v>6</v>
      </c>
      <c r="DC635" s="419">
        <v>5</v>
      </c>
      <c r="DD635" s="430">
        <f t="shared" si="556"/>
        <v>196</v>
      </c>
      <c r="DE635" s="431">
        <f t="shared" si="541"/>
        <v>30</v>
      </c>
      <c r="DF635" s="428">
        <f t="shared" si="542"/>
        <v>37</v>
      </c>
      <c r="DG635" s="450">
        <v>34</v>
      </c>
      <c r="DH635" s="417">
        <v>14</v>
      </c>
      <c r="DI635" s="419">
        <v>25</v>
      </c>
      <c r="DJ635" s="432">
        <v>44</v>
      </c>
      <c r="DK635" s="417">
        <v>17</v>
      </c>
      <c r="DL635" s="419">
        <v>8</v>
      </c>
      <c r="DM635" s="432">
        <v>8</v>
      </c>
      <c r="DN635" s="417">
        <v>2</v>
      </c>
      <c r="DO635" s="419">
        <v>14</v>
      </c>
      <c r="DP635" s="430">
        <f t="shared" si="546"/>
        <v>175</v>
      </c>
      <c r="DQ635" s="431">
        <f t="shared" si="547"/>
        <v>191</v>
      </c>
      <c r="DR635" s="428">
        <f t="shared" si="548"/>
        <v>364</v>
      </c>
      <c r="DS635" s="550">
        <v>53</v>
      </c>
      <c r="DT635" s="417">
        <v>35</v>
      </c>
      <c r="DU635" s="197">
        <v>21</v>
      </c>
      <c r="DV635" s="402"/>
      <c r="DW635" s="669" t="b">
        <f t="shared" si="557"/>
        <v>0</v>
      </c>
      <c r="DX635" s="663" t="b">
        <f t="shared" si="558"/>
        <v>0</v>
      </c>
      <c r="DY635" s="666" t="b">
        <f t="shared" si="559"/>
        <v>1</v>
      </c>
      <c r="DZ635" s="663" t="b">
        <f t="shared" si="560"/>
        <v>0</v>
      </c>
      <c r="EA635" s="663" t="b">
        <f t="shared" si="561"/>
        <v>0</v>
      </c>
      <c r="EB635" s="666" t="b">
        <f t="shared" si="562"/>
        <v>1</v>
      </c>
      <c r="EC635" s="663" t="b">
        <f t="shared" si="563"/>
        <v>0</v>
      </c>
      <c r="ED635" s="663" t="b">
        <f t="shared" si="549"/>
        <v>0</v>
      </c>
      <c r="EE635" s="666" t="b">
        <f t="shared" si="564"/>
        <v>1</v>
      </c>
      <c r="EF635" s="665" t="b">
        <f t="shared" si="565"/>
        <v>1</v>
      </c>
      <c r="EG635" s="663" t="b">
        <f t="shared" si="566"/>
        <v>1</v>
      </c>
      <c r="EH635" s="666" t="b">
        <f t="shared" si="567"/>
        <v>1</v>
      </c>
      <c r="EI635" s="663" t="b">
        <f t="shared" si="568"/>
        <v>1</v>
      </c>
      <c r="EJ635" s="663" t="b">
        <f t="shared" si="569"/>
        <v>1</v>
      </c>
      <c r="EK635" s="666" t="b">
        <f t="shared" si="570"/>
        <v>1</v>
      </c>
      <c r="EL635" s="663" t="b">
        <f t="shared" si="571"/>
        <v>1</v>
      </c>
      <c r="EM635" s="663" t="b">
        <f t="shared" si="550"/>
        <v>1</v>
      </c>
      <c r="EN635" s="666" t="b">
        <f t="shared" si="572"/>
        <v>1</v>
      </c>
      <c r="EO635" s="401"/>
      <c r="EP635" s="401"/>
      <c r="EQ635" s="401"/>
      <c r="ER635" s="401"/>
      <c r="ES635" s="401"/>
      <c r="ET635" s="401"/>
      <c r="EU635" s="401"/>
      <c r="EV635" s="401"/>
      <c r="EW635" s="401"/>
      <c r="EX635" s="401"/>
      <c r="EY635" s="401"/>
      <c r="EZ635" s="401"/>
      <c r="FA635" s="401"/>
      <c r="FB635" s="401"/>
      <c r="FC635" s="401"/>
      <c r="FD635" s="401"/>
      <c r="FE635" s="401"/>
      <c r="FF635" s="401"/>
      <c r="FG635" s="401"/>
      <c r="FH635" s="401"/>
      <c r="FI635" s="401"/>
      <c r="FJ635" s="401"/>
      <c r="FK635" s="401"/>
      <c r="FL635" s="401"/>
      <c r="FM635" s="401"/>
      <c r="FN635" s="401"/>
      <c r="FO635" s="401"/>
      <c r="FP635" s="401"/>
      <c r="FQ635" s="401"/>
      <c r="FR635" s="401"/>
      <c r="FS635" s="401"/>
      <c r="FT635" s="401"/>
      <c r="FU635" s="401"/>
      <c r="FV635" s="401"/>
      <c r="FW635" s="401"/>
      <c r="FX635" s="401"/>
      <c r="FY635" s="401"/>
      <c r="FZ635" s="401"/>
      <c r="GA635" s="401"/>
      <c r="GB635" s="401"/>
      <c r="GC635" s="401"/>
      <c r="GD635" s="401"/>
      <c r="GE635" s="401"/>
      <c r="GF635" s="401"/>
      <c r="GG635" s="401"/>
      <c r="GH635" s="401"/>
      <c r="GI635" s="401"/>
      <c r="GJ635" s="401"/>
      <c r="GK635" s="401"/>
      <c r="GL635" s="401"/>
      <c r="GM635" s="401"/>
      <c r="GN635" s="401"/>
      <c r="GO635" s="401"/>
      <c r="GP635" s="401"/>
      <c r="GQ635" s="401"/>
      <c r="GR635" s="401"/>
      <c r="GS635" s="401"/>
      <c r="GT635" s="401"/>
      <c r="GU635" s="401"/>
      <c r="GV635" s="401"/>
      <c r="GW635" s="401"/>
      <c r="GX635" s="401"/>
      <c r="GY635" s="401"/>
      <c r="GZ635" s="401"/>
      <c r="HA635" s="401"/>
      <c r="HB635" s="401"/>
      <c r="HC635" s="401"/>
      <c r="HD635" s="401"/>
      <c r="HE635" s="401"/>
      <c r="HF635" s="401"/>
      <c r="HG635" s="401"/>
      <c r="HH635" s="401"/>
      <c r="HI635" s="401"/>
      <c r="HJ635" s="401"/>
      <c r="HK635" s="401"/>
      <c r="HL635" s="401"/>
      <c r="HM635" s="401"/>
      <c r="HN635" s="401"/>
      <c r="HO635" s="401"/>
      <c r="HP635" s="401"/>
    </row>
    <row r="636" spans="1:224" s="410" customFormat="1">
      <c r="A636" s="585" t="s">
        <v>371</v>
      </c>
      <c r="B636" s="593" t="s">
        <v>1101</v>
      </c>
      <c r="C636" s="587">
        <v>233019</v>
      </c>
      <c r="D636" s="473">
        <v>10</v>
      </c>
      <c r="E636" s="414"/>
      <c r="F636" s="416"/>
      <c r="G636" s="416"/>
      <c r="H636" s="416"/>
      <c r="I636" s="417"/>
      <c r="J636" s="417"/>
      <c r="K636" s="419"/>
      <c r="L636" s="414"/>
      <c r="M636" s="416"/>
      <c r="N636" s="416"/>
      <c r="O636" s="448"/>
      <c r="P636" s="448"/>
      <c r="Q636" s="416"/>
      <c r="R636" s="416"/>
      <c r="S636" s="416"/>
      <c r="T636" s="416"/>
      <c r="U636" s="416"/>
      <c r="V636" s="417"/>
      <c r="W636" s="419"/>
      <c r="X636" s="414"/>
      <c r="Y636" s="416"/>
      <c r="Z636" s="416"/>
      <c r="AA636" s="448"/>
      <c r="AB636" s="448"/>
      <c r="AC636" s="416"/>
      <c r="AD636" s="416"/>
      <c r="AE636" s="416"/>
      <c r="AF636" s="416"/>
      <c r="AG636" s="416"/>
      <c r="AH636" s="417"/>
      <c r="AI636" s="419"/>
      <c r="AJ636" s="420" t="str">
        <f t="shared" si="553"/>
        <v xml:space="preserve"> </v>
      </c>
      <c r="AK636" s="421" t="str">
        <f t="shared" si="520"/>
        <v xml:space="preserve"> </v>
      </c>
      <c r="AL636" s="421" t="str">
        <f t="shared" si="521"/>
        <v xml:space="preserve"> </v>
      </c>
      <c r="AM636" s="421" t="str">
        <f t="shared" si="522"/>
        <v xml:space="preserve"> </v>
      </c>
      <c r="AN636" s="421" t="str">
        <f t="shared" si="523"/>
        <v xml:space="preserve"> </v>
      </c>
      <c r="AO636" s="421" t="str">
        <f t="shared" si="524"/>
        <v xml:space="preserve"> </v>
      </c>
      <c r="AP636" s="421" t="str">
        <f t="shared" si="525"/>
        <v xml:space="preserve"> </v>
      </c>
      <c r="AQ636" s="421" t="str">
        <f t="shared" si="526"/>
        <v xml:space="preserve"> </v>
      </c>
      <c r="AR636" s="421" t="str">
        <f t="shared" si="527"/>
        <v xml:space="preserve"> </v>
      </c>
      <c r="AS636" s="421" t="str">
        <f t="shared" si="528"/>
        <v xml:space="preserve"> </v>
      </c>
      <c r="AT636" s="421" t="str">
        <f t="shared" si="529"/>
        <v xml:space="preserve"> </v>
      </c>
      <c r="AU636" s="422" t="str">
        <f t="shared" si="530"/>
        <v xml:space="preserve"> </v>
      </c>
      <c r="AV636" s="423"/>
      <c r="AW636" s="417"/>
      <c r="AX636" s="419"/>
      <c r="AY636" s="414"/>
      <c r="AZ636" s="417"/>
      <c r="BA636" s="419"/>
      <c r="BB636" s="420" t="str">
        <f t="shared" si="554"/>
        <v xml:space="preserve"> </v>
      </c>
      <c r="BC636" s="421" t="str">
        <f t="shared" si="532"/>
        <v xml:space="preserve"> </v>
      </c>
      <c r="BD636" s="422" t="str">
        <f t="shared" si="533"/>
        <v xml:space="preserve"> </v>
      </c>
      <c r="BE636" s="176"/>
      <c r="BF636" s="417"/>
      <c r="BG636" s="419"/>
      <c r="BH636" s="178"/>
      <c r="BI636" s="417"/>
      <c r="BJ636" s="419"/>
      <c r="BK636" s="178"/>
      <c r="BL636" s="417"/>
      <c r="BM636" s="419"/>
      <c r="BN636" s="426" t="str">
        <f t="shared" si="543"/>
        <v/>
      </c>
      <c r="BO636" s="427" t="str">
        <f t="shared" si="544"/>
        <v/>
      </c>
      <c r="BP636" s="428" t="str">
        <f t="shared" si="545"/>
        <v/>
      </c>
      <c r="BQ636" s="178"/>
      <c r="BR636" s="417"/>
      <c r="BS636" s="419"/>
      <c r="BT636" s="208">
        <v>403</v>
      </c>
      <c r="BU636" s="209">
        <v>363</v>
      </c>
      <c r="BV636" s="209">
        <v>338</v>
      </c>
      <c r="BW636" s="417">
        <v>524</v>
      </c>
      <c r="BX636" s="417">
        <v>512</v>
      </c>
      <c r="BY636" s="419">
        <v>590</v>
      </c>
      <c r="BZ636" s="177">
        <v>152</v>
      </c>
      <c r="CA636" s="177">
        <v>176</v>
      </c>
      <c r="CB636" s="177">
        <v>229</v>
      </c>
      <c r="CC636" s="177">
        <v>234</v>
      </c>
      <c r="CD636" s="177">
        <v>191</v>
      </c>
      <c r="CE636" s="177">
        <v>305</v>
      </c>
      <c r="CF636" s="417">
        <v>380</v>
      </c>
      <c r="CG636" s="419">
        <v>454</v>
      </c>
      <c r="CH636" s="178"/>
      <c r="CI636" s="177"/>
      <c r="CJ636" s="177"/>
      <c r="CK636" s="177"/>
      <c r="CL636" s="177"/>
      <c r="CM636" s="177"/>
      <c r="CN636" s="417"/>
      <c r="CO636" s="419"/>
      <c r="CP636" s="421">
        <f t="shared" si="573"/>
        <v>152</v>
      </c>
      <c r="CQ636" s="421">
        <f t="shared" si="574"/>
        <v>176</v>
      </c>
      <c r="CR636" s="421">
        <f t="shared" si="555"/>
        <v>229</v>
      </c>
      <c r="CS636" s="421">
        <f t="shared" si="535"/>
        <v>234</v>
      </c>
      <c r="CT636" s="421">
        <f t="shared" si="536"/>
        <v>191</v>
      </c>
      <c r="CU636" s="421">
        <f t="shared" si="537"/>
        <v>305</v>
      </c>
      <c r="CV636" s="421">
        <f t="shared" si="538"/>
        <v>380</v>
      </c>
      <c r="CW636" s="429">
        <f t="shared" si="539"/>
        <v>454</v>
      </c>
      <c r="CX636" s="591">
        <v>160</v>
      </c>
      <c r="CY636" s="417">
        <v>207</v>
      </c>
      <c r="CZ636" s="419">
        <v>243</v>
      </c>
      <c r="DA636" s="550">
        <v>25</v>
      </c>
      <c r="DB636" s="417">
        <v>9</v>
      </c>
      <c r="DC636" s="419">
        <v>20</v>
      </c>
      <c r="DD636" s="430">
        <f t="shared" si="556"/>
        <v>120</v>
      </c>
      <c r="DE636" s="431">
        <f t="shared" si="541"/>
        <v>164</v>
      </c>
      <c r="DF636" s="428">
        <f t="shared" si="542"/>
        <v>191</v>
      </c>
      <c r="DG636" s="450">
        <v>48</v>
      </c>
      <c r="DH636" s="417">
        <v>34</v>
      </c>
      <c r="DI636" s="419">
        <v>63</v>
      </c>
      <c r="DJ636" s="432">
        <v>23</v>
      </c>
      <c r="DK636" s="417">
        <v>28</v>
      </c>
      <c r="DL636" s="419">
        <v>85</v>
      </c>
      <c r="DM636" s="432">
        <v>20</v>
      </c>
      <c r="DN636" s="417">
        <v>6</v>
      </c>
      <c r="DO636" s="419">
        <v>32</v>
      </c>
      <c r="DP636" s="430">
        <f t="shared" si="546"/>
        <v>143</v>
      </c>
      <c r="DQ636" s="431">
        <f t="shared" si="547"/>
        <v>123</v>
      </c>
      <c r="DR636" s="428">
        <f t="shared" si="548"/>
        <v>125</v>
      </c>
      <c r="DS636" s="550">
        <v>37</v>
      </c>
      <c r="DT636" s="417">
        <v>54</v>
      </c>
      <c r="DU636" s="197">
        <v>88</v>
      </c>
      <c r="DV636" s="402"/>
      <c r="DW636" s="669" t="b">
        <f t="shared" si="557"/>
        <v>0</v>
      </c>
      <c r="DX636" s="663" t="b">
        <f t="shared" si="558"/>
        <v>0</v>
      </c>
      <c r="DY636" s="666" t="b">
        <f t="shared" si="559"/>
        <v>1</v>
      </c>
      <c r="DZ636" s="663" t="b">
        <f t="shared" si="560"/>
        <v>0</v>
      </c>
      <c r="EA636" s="663" t="b">
        <f t="shared" si="561"/>
        <v>0</v>
      </c>
      <c r="EB636" s="666" t="b">
        <f t="shared" si="562"/>
        <v>1</v>
      </c>
      <c r="EC636" s="663" t="b">
        <f t="shared" si="563"/>
        <v>0</v>
      </c>
      <c r="ED636" s="663" t="b">
        <f t="shared" si="549"/>
        <v>0</v>
      </c>
      <c r="EE636" s="666" t="b">
        <f t="shared" si="564"/>
        <v>1</v>
      </c>
      <c r="EF636" s="665" t="b">
        <f t="shared" si="565"/>
        <v>1</v>
      </c>
      <c r="EG636" s="663" t="b">
        <f t="shared" si="566"/>
        <v>1</v>
      </c>
      <c r="EH636" s="666" t="b">
        <f t="shared" si="567"/>
        <v>1</v>
      </c>
      <c r="EI636" s="663" t="b">
        <f t="shared" si="568"/>
        <v>1</v>
      </c>
      <c r="EJ636" s="663" t="b">
        <f t="shared" si="569"/>
        <v>1</v>
      </c>
      <c r="EK636" s="666" t="b">
        <f t="shared" si="570"/>
        <v>1</v>
      </c>
      <c r="EL636" s="663" t="b">
        <f t="shared" si="571"/>
        <v>1</v>
      </c>
      <c r="EM636" s="663" t="b">
        <f t="shared" si="550"/>
        <v>1</v>
      </c>
      <c r="EN636" s="666" t="b">
        <f t="shared" si="572"/>
        <v>1</v>
      </c>
      <c r="EO636" s="401"/>
      <c r="EP636" s="401"/>
      <c r="EQ636" s="401"/>
      <c r="ER636" s="401"/>
      <c r="ES636" s="401"/>
      <c r="ET636" s="401"/>
      <c r="EU636" s="401"/>
      <c r="EV636" s="401"/>
      <c r="EW636" s="401"/>
      <c r="EX636" s="401"/>
      <c r="EY636" s="401"/>
      <c r="EZ636" s="401"/>
      <c r="FA636" s="401"/>
      <c r="FB636" s="401"/>
      <c r="FC636" s="401"/>
      <c r="FD636" s="401"/>
      <c r="FE636" s="401"/>
      <c r="FF636" s="401"/>
      <c r="FG636" s="401"/>
      <c r="FH636" s="401"/>
      <c r="FI636" s="401"/>
      <c r="FJ636" s="401"/>
      <c r="FK636" s="401"/>
      <c r="FL636" s="401"/>
      <c r="FM636" s="401"/>
      <c r="FN636" s="401"/>
      <c r="FO636" s="401"/>
      <c r="FP636" s="401"/>
      <c r="FQ636" s="401"/>
      <c r="FR636" s="401"/>
      <c r="FS636" s="401"/>
      <c r="FT636" s="401"/>
      <c r="FU636" s="401"/>
      <c r="FV636" s="401"/>
      <c r="FW636" s="401"/>
      <c r="FX636" s="401"/>
      <c r="FY636" s="401"/>
      <c r="FZ636" s="401"/>
      <c r="GA636" s="401"/>
      <c r="GB636" s="401"/>
      <c r="GC636" s="401"/>
      <c r="GD636" s="401"/>
      <c r="GE636" s="401"/>
      <c r="GF636" s="401"/>
      <c r="GG636" s="401"/>
      <c r="GH636" s="401"/>
      <c r="GI636" s="401"/>
      <c r="GJ636" s="401"/>
      <c r="GK636" s="401"/>
      <c r="GL636" s="401"/>
      <c r="GM636" s="401"/>
      <c r="GN636" s="401"/>
      <c r="GO636" s="401"/>
      <c r="GP636" s="401"/>
      <c r="GQ636" s="401"/>
      <c r="GR636" s="401"/>
      <c r="GS636" s="401"/>
      <c r="GT636" s="401"/>
      <c r="GU636" s="401"/>
      <c r="GV636" s="401"/>
      <c r="GW636" s="401"/>
      <c r="GX636" s="401"/>
      <c r="GY636" s="401"/>
      <c r="GZ636" s="401"/>
      <c r="HA636" s="401"/>
      <c r="HB636" s="401"/>
      <c r="HC636" s="401"/>
      <c r="HD636" s="401"/>
      <c r="HE636" s="401"/>
      <c r="HF636" s="401"/>
      <c r="HG636" s="401"/>
      <c r="HH636" s="401"/>
      <c r="HI636" s="401"/>
      <c r="HJ636" s="401"/>
      <c r="HK636" s="401"/>
      <c r="HL636" s="401"/>
      <c r="HM636" s="401"/>
      <c r="HN636" s="401"/>
      <c r="HO636" s="401"/>
      <c r="HP636" s="401"/>
    </row>
    <row r="637" spans="1:224" s="410" customFormat="1">
      <c r="A637" s="585" t="s">
        <v>371</v>
      </c>
      <c r="B637" s="588" t="s">
        <v>1102</v>
      </c>
      <c r="C637" s="589">
        <v>233037</v>
      </c>
      <c r="D637" s="589">
        <v>10</v>
      </c>
      <c r="E637" s="414"/>
      <c r="F637" s="416"/>
      <c r="G637" s="416"/>
      <c r="H637" s="416"/>
      <c r="I637" s="417"/>
      <c r="J637" s="417"/>
      <c r="K637" s="419"/>
      <c r="L637" s="414"/>
      <c r="M637" s="416"/>
      <c r="N637" s="416"/>
      <c r="O637" s="448"/>
      <c r="P637" s="448"/>
      <c r="Q637" s="416"/>
      <c r="R637" s="416"/>
      <c r="S637" s="416"/>
      <c r="T637" s="416"/>
      <c r="U637" s="416"/>
      <c r="V637" s="417"/>
      <c r="W637" s="419"/>
      <c r="X637" s="414"/>
      <c r="Y637" s="416"/>
      <c r="Z637" s="416"/>
      <c r="AA637" s="448"/>
      <c r="AB637" s="448"/>
      <c r="AC637" s="416"/>
      <c r="AD637" s="416"/>
      <c r="AE637" s="416"/>
      <c r="AF637" s="416"/>
      <c r="AG637" s="416"/>
      <c r="AH637" s="417"/>
      <c r="AI637" s="419"/>
      <c r="AJ637" s="420" t="str">
        <f t="shared" si="553"/>
        <v xml:space="preserve"> </v>
      </c>
      <c r="AK637" s="421" t="str">
        <f t="shared" si="520"/>
        <v xml:space="preserve"> </v>
      </c>
      <c r="AL637" s="421" t="str">
        <f t="shared" si="521"/>
        <v xml:space="preserve"> </v>
      </c>
      <c r="AM637" s="421" t="str">
        <f t="shared" si="522"/>
        <v xml:space="preserve"> </v>
      </c>
      <c r="AN637" s="421" t="str">
        <f t="shared" si="523"/>
        <v xml:space="preserve"> </v>
      </c>
      <c r="AO637" s="421" t="str">
        <f t="shared" si="524"/>
        <v xml:space="preserve"> </v>
      </c>
      <c r="AP637" s="421" t="str">
        <f t="shared" si="525"/>
        <v xml:space="preserve"> </v>
      </c>
      <c r="AQ637" s="421" t="str">
        <f t="shared" si="526"/>
        <v xml:space="preserve"> </v>
      </c>
      <c r="AR637" s="421" t="str">
        <f t="shared" si="527"/>
        <v xml:space="preserve"> </v>
      </c>
      <c r="AS637" s="421" t="str">
        <f t="shared" si="528"/>
        <v xml:space="preserve"> </v>
      </c>
      <c r="AT637" s="421" t="str">
        <f t="shared" si="529"/>
        <v xml:space="preserve"> </v>
      </c>
      <c r="AU637" s="422" t="str">
        <f t="shared" si="530"/>
        <v xml:space="preserve"> </v>
      </c>
      <c r="AV637" s="423"/>
      <c r="AW637" s="417"/>
      <c r="AX637" s="419"/>
      <c r="AY637" s="414"/>
      <c r="AZ637" s="417"/>
      <c r="BA637" s="419"/>
      <c r="BB637" s="420" t="str">
        <f t="shared" si="554"/>
        <v xml:space="preserve"> </v>
      </c>
      <c r="BC637" s="421" t="str">
        <f t="shared" si="532"/>
        <v xml:space="preserve"> </v>
      </c>
      <c r="BD637" s="422" t="str">
        <f t="shared" si="533"/>
        <v xml:space="preserve"> </v>
      </c>
      <c r="BE637" s="176"/>
      <c r="BF637" s="417"/>
      <c r="BG637" s="419"/>
      <c r="BH637" s="178"/>
      <c r="BI637" s="417"/>
      <c r="BJ637" s="419"/>
      <c r="BK637" s="178"/>
      <c r="BL637" s="417"/>
      <c r="BM637" s="419"/>
      <c r="BN637" s="426" t="str">
        <f t="shared" si="543"/>
        <v/>
      </c>
      <c r="BO637" s="427" t="str">
        <f t="shared" si="544"/>
        <v/>
      </c>
      <c r="BP637" s="428" t="str">
        <f t="shared" si="545"/>
        <v/>
      </c>
      <c r="BQ637" s="178"/>
      <c r="BR637" s="417"/>
      <c r="BS637" s="419"/>
      <c r="BT637" s="208">
        <v>287</v>
      </c>
      <c r="BU637" s="209">
        <v>202</v>
      </c>
      <c r="BV637" s="209">
        <v>214</v>
      </c>
      <c r="BW637" s="417">
        <v>265</v>
      </c>
      <c r="BX637" s="417">
        <v>298</v>
      </c>
      <c r="BY637" s="419">
        <v>275</v>
      </c>
      <c r="BZ637" s="177">
        <v>98</v>
      </c>
      <c r="CA637" s="177">
        <v>85</v>
      </c>
      <c r="CB637" s="177">
        <v>148</v>
      </c>
      <c r="CC637" s="177">
        <v>102</v>
      </c>
      <c r="CD637" s="177">
        <v>98</v>
      </c>
      <c r="CE637" s="177">
        <v>136</v>
      </c>
      <c r="CF637" s="417">
        <v>167</v>
      </c>
      <c r="CG637" s="419">
        <v>148</v>
      </c>
      <c r="CH637" s="178"/>
      <c r="CI637" s="177"/>
      <c r="CJ637" s="177"/>
      <c r="CK637" s="177"/>
      <c r="CL637" s="177"/>
      <c r="CM637" s="177"/>
      <c r="CN637" s="417"/>
      <c r="CO637" s="419"/>
      <c r="CP637" s="421">
        <f t="shared" si="573"/>
        <v>98</v>
      </c>
      <c r="CQ637" s="421">
        <f t="shared" si="574"/>
        <v>85</v>
      </c>
      <c r="CR637" s="421">
        <f t="shared" si="555"/>
        <v>148</v>
      </c>
      <c r="CS637" s="421">
        <f t="shared" si="535"/>
        <v>102</v>
      </c>
      <c r="CT637" s="421">
        <f t="shared" si="536"/>
        <v>98</v>
      </c>
      <c r="CU637" s="421">
        <f t="shared" si="537"/>
        <v>136</v>
      </c>
      <c r="CV637" s="421">
        <f t="shared" si="538"/>
        <v>167</v>
      </c>
      <c r="CW637" s="429">
        <f t="shared" si="539"/>
        <v>148</v>
      </c>
      <c r="CX637" s="591">
        <v>64</v>
      </c>
      <c r="CY637" s="417">
        <v>97</v>
      </c>
      <c r="CZ637" s="419">
        <v>71</v>
      </c>
      <c r="DA637" s="550">
        <v>11</v>
      </c>
      <c r="DB637" s="417">
        <v>12</v>
      </c>
      <c r="DC637" s="419">
        <v>11</v>
      </c>
      <c r="DD637" s="430">
        <f t="shared" si="556"/>
        <v>61</v>
      </c>
      <c r="DE637" s="431">
        <f t="shared" si="541"/>
        <v>58</v>
      </c>
      <c r="DF637" s="428">
        <f t="shared" si="542"/>
        <v>66</v>
      </c>
      <c r="DG637" s="450">
        <v>11</v>
      </c>
      <c r="DH637" s="417">
        <v>14</v>
      </c>
      <c r="DI637" s="419">
        <v>32</v>
      </c>
      <c r="DJ637" s="432">
        <v>13</v>
      </c>
      <c r="DK637" s="417">
        <v>11</v>
      </c>
      <c r="DL637" s="419">
        <v>20</v>
      </c>
      <c r="DM637" s="432">
        <v>13</v>
      </c>
      <c r="DN637" s="417">
        <v>13</v>
      </c>
      <c r="DO637" s="419">
        <v>20</v>
      </c>
      <c r="DP637" s="430">
        <f t="shared" si="546"/>
        <v>65</v>
      </c>
      <c r="DQ637" s="431">
        <f t="shared" si="547"/>
        <v>60</v>
      </c>
      <c r="DR637" s="428">
        <f t="shared" si="548"/>
        <v>64</v>
      </c>
      <c r="DS637" s="550">
        <v>22</v>
      </c>
      <c r="DT637" s="417">
        <v>13</v>
      </c>
      <c r="DU637" s="197">
        <v>32</v>
      </c>
      <c r="DV637" s="402"/>
      <c r="DW637" s="669" t="b">
        <f t="shared" si="557"/>
        <v>0</v>
      </c>
      <c r="DX637" s="663" t="b">
        <f t="shared" si="558"/>
        <v>0</v>
      </c>
      <c r="DY637" s="666" t="b">
        <f t="shared" si="559"/>
        <v>1</v>
      </c>
      <c r="DZ637" s="663" t="b">
        <f t="shared" si="560"/>
        <v>0</v>
      </c>
      <c r="EA637" s="663" t="b">
        <f t="shared" si="561"/>
        <v>0</v>
      </c>
      <c r="EB637" s="666" t="b">
        <f t="shared" si="562"/>
        <v>1</v>
      </c>
      <c r="EC637" s="663" t="b">
        <f t="shared" si="563"/>
        <v>0</v>
      </c>
      <c r="ED637" s="663" t="b">
        <f t="shared" si="549"/>
        <v>0</v>
      </c>
      <c r="EE637" s="666" t="b">
        <f t="shared" si="564"/>
        <v>1</v>
      </c>
      <c r="EF637" s="665" t="b">
        <f t="shared" si="565"/>
        <v>1</v>
      </c>
      <c r="EG637" s="663" t="b">
        <f t="shared" si="566"/>
        <v>1</v>
      </c>
      <c r="EH637" s="666" t="b">
        <f t="shared" si="567"/>
        <v>1</v>
      </c>
      <c r="EI637" s="663" t="b">
        <f t="shared" si="568"/>
        <v>1</v>
      </c>
      <c r="EJ637" s="663" t="b">
        <f t="shared" si="569"/>
        <v>1</v>
      </c>
      <c r="EK637" s="666" t="b">
        <f t="shared" si="570"/>
        <v>1</v>
      </c>
      <c r="EL637" s="663" t="b">
        <f t="shared" si="571"/>
        <v>1</v>
      </c>
      <c r="EM637" s="663" t="b">
        <f t="shared" si="550"/>
        <v>1</v>
      </c>
      <c r="EN637" s="666" t="b">
        <f t="shared" si="572"/>
        <v>1</v>
      </c>
      <c r="EO637" s="401"/>
      <c r="EP637" s="401"/>
      <c r="EQ637" s="401"/>
      <c r="ER637" s="401"/>
      <c r="ES637" s="401"/>
      <c r="ET637" s="401"/>
      <c r="EU637" s="401"/>
      <c r="EV637" s="401"/>
      <c r="EW637" s="401"/>
      <c r="EX637" s="401"/>
      <c r="EY637" s="401"/>
      <c r="EZ637" s="401"/>
      <c r="FA637" s="401"/>
      <c r="FB637" s="401"/>
      <c r="FC637" s="401"/>
      <c r="FD637" s="401"/>
      <c r="FE637" s="401"/>
      <c r="FF637" s="401"/>
      <c r="FG637" s="401"/>
      <c r="FH637" s="401"/>
      <c r="FI637" s="401"/>
      <c r="FJ637" s="401"/>
      <c r="FK637" s="401"/>
      <c r="FL637" s="401"/>
      <c r="FM637" s="401"/>
      <c r="FN637" s="401"/>
      <c r="FO637" s="401"/>
      <c r="FP637" s="401"/>
      <c r="FQ637" s="401"/>
      <c r="FR637" s="401"/>
      <c r="FS637" s="401"/>
      <c r="FT637" s="401"/>
      <c r="FU637" s="401"/>
      <c r="FV637" s="401"/>
      <c r="FW637" s="401"/>
      <c r="FX637" s="401"/>
      <c r="FY637" s="401"/>
      <c r="FZ637" s="401"/>
      <c r="GA637" s="401"/>
      <c r="GB637" s="401"/>
      <c r="GC637" s="401"/>
      <c r="GD637" s="401"/>
      <c r="GE637" s="401"/>
      <c r="GF637" s="401"/>
      <c r="GG637" s="401"/>
      <c r="GH637" s="401"/>
      <c r="GI637" s="401"/>
      <c r="GJ637" s="401"/>
      <c r="GK637" s="401"/>
      <c r="GL637" s="401"/>
      <c r="GM637" s="401"/>
      <c r="GN637" s="401"/>
      <c r="GO637" s="401"/>
      <c r="GP637" s="401"/>
      <c r="GQ637" s="401"/>
      <c r="GR637" s="401"/>
      <c r="GS637" s="401"/>
      <c r="GT637" s="401"/>
      <c r="GU637" s="401"/>
      <c r="GV637" s="401"/>
      <c r="GW637" s="401"/>
      <c r="GX637" s="401"/>
      <c r="GY637" s="401"/>
      <c r="GZ637" s="401"/>
      <c r="HA637" s="401"/>
      <c r="HB637" s="401"/>
      <c r="HC637" s="401"/>
      <c r="HD637" s="401"/>
      <c r="HE637" s="401"/>
      <c r="HF637" s="401"/>
      <c r="HG637" s="401"/>
      <c r="HH637" s="401"/>
      <c r="HI637" s="401"/>
      <c r="HJ637" s="401"/>
      <c r="HK637" s="401"/>
      <c r="HL637" s="401"/>
      <c r="HM637" s="401"/>
      <c r="HN637" s="401"/>
      <c r="HO637" s="401"/>
      <c r="HP637" s="401"/>
    </row>
    <row r="638" spans="1:224" s="410" customFormat="1">
      <c r="A638" s="585" t="s">
        <v>371</v>
      </c>
      <c r="B638" s="588" t="s">
        <v>1103</v>
      </c>
      <c r="C638" s="589">
        <v>233310</v>
      </c>
      <c r="D638" s="589">
        <v>10</v>
      </c>
      <c r="E638" s="414"/>
      <c r="F638" s="416"/>
      <c r="G638" s="416"/>
      <c r="H638" s="416"/>
      <c r="I638" s="417"/>
      <c r="J638" s="417"/>
      <c r="K638" s="419"/>
      <c r="L638" s="414"/>
      <c r="M638" s="416"/>
      <c r="N638" s="416"/>
      <c r="O638" s="448"/>
      <c r="P638" s="448"/>
      <c r="Q638" s="416"/>
      <c r="R638" s="416"/>
      <c r="S638" s="416"/>
      <c r="T638" s="416"/>
      <c r="U638" s="416"/>
      <c r="V638" s="417"/>
      <c r="W638" s="419"/>
      <c r="X638" s="414"/>
      <c r="Y638" s="416"/>
      <c r="Z638" s="416"/>
      <c r="AA638" s="448"/>
      <c r="AB638" s="448"/>
      <c r="AC638" s="416"/>
      <c r="AD638" s="416"/>
      <c r="AE638" s="416"/>
      <c r="AF638" s="416"/>
      <c r="AG638" s="416"/>
      <c r="AH638" s="417"/>
      <c r="AI638" s="419"/>
      <c r="AJ638" s="420" t="str">
        <f t="shared" si="553"/>
        <v xml:space="preserve"> </v>
      </c>
      <c r="AK638" s="421" t="str">
        <f t="shared" si="520"/>
        <v xml:space="preserve"> </v>
      </c>
      <c r="AL638" s="421" t="str">
        <f t="shared" si="521"/>
        <v xml:space="preserve"> </v>
      </c>
      <c r="AM638" s="421" t="str">
        <f t="shared" si="522"/>
        <v xml:space="preserve"> </v>
      </c>
      <c r="AN638" s="421" t="str">
        <f t="shared" si="523"/>
        <v xml:space="preserve"> </v>
      </c>
      <c r="AO638" s="421" t="str">
        <f t="shared" si="524"/>
        <v xml:space="preserve"> </v>
      </c>
      <c r="AP638" s="421" t="str">
        <f t="shared" si="525"/>
        <v xml:space="preserve"> </v>
      </c>
      <c r="AQ638" s="421" t="str">
        <f t="shared" si="526"/>
        <v xml:space="preserve"> </v>
      </c>
      <c r="AR638" s="421" t="str">
        <f t="shared" si="527"/>
        <v xml:space="preserve"> </v>
      </c>
      <c r="AS638" s="421" t="str">
        <f t="shared" si="528"/>
        <v xml:space="preserve"> </v>
      </c>
      <c r="AT638" s="421" t="str">
        <f t="shared" si="529"/>
        <v xml:space="preserve"> </v>
      </c>
      <c r="AU638" s="422" t="str">
        <f t="shared" si="530"/>
        <v xml:space="preserve"> </v>
      </c>
      <c r="AV638" s="423"/>
      <c r="AW638" s="417"/>
      <c r="AX638" s="419"/>
      <c r="AY638" s="414"/>
      <c r="AZ638" s="417"/>
      <c r="BA638" s="419"/>
      <c r="BB638" s="420" t="str">
        <f t="shared" si="554"/>
        <v xml:space="preserve"> </v>
      </c>
      <c r="BC638" s="421" t="str">
        <f t="shared" si="532"/>
        <v xml:space="preserve"> </v>
      </c>
      <c r="BD638" s="422" t="str">
        <f t="shared" si="533"/>
        <v xml:space="preserve"> </v>
      </c>
      <c r="BE638" s="176"/>
      <c r="BF638" s="417"/>
      <c r="BG638" s="419"/>
      <c r="BH638" s="178"/>
      <c r="BI638" s="417"/>
      <c r="BJ638" s="419"/>
      <c r="BK638" s="178"/>
      <c r="BL638" s="417"/>
      <c r="BM638" s="419"/>
      <c r="BN638" s="426" t="str">
        <f t="shared" si="543"/>
        <v/>
      </c>
      <c r="BO638" s="427" t="str">
        <f t="shared" si="544"/>
        <v/>
      </c>
      <c r="BP638" s="428" t="str">
        <f t="shared" si="545"/>
        <v/>
      </c>
      <c r="BQ638" s="178"/>
      <c r="BR638" s="417"/>
      <c r="BS638" s="419"/>
      <c r="BT638" s="208">
        <v>276</v>
      </c>
      <c r="BU638" s="209">
        <v>260</v>
      </c>
      <c r="BV638" s="209">
        <v>331</v>
      </c>
      <c r="BW638" s="417">
        <v>366</v>
      </c>
      <c r="BX638" s="417">
        <v>439</v>
      </c>
      <c r="BY638" s="419">
        <v>500</v>
      </c>
      <c r="BZ638" s="177">
        <v>88</v>
      </c>
      <c r="CA638" s="177">
        <v>151</v>
      </c>
      <c r="CB638" s="177">
        <v>123</v>
      </c>
      <c r="CC638" s="177">
        <v>115</v>
      </c>
      <c r="CD638" s="177">
        <v>158</v>
      </c>
      <c r="CE638" s="177">
        <v>214</v>
      </c>
      <c r="CF638" s="417">
        <v>238</v>
      </c>
      <c r="CG638" s="419">
        <v>262</v>
      </c>
      <c r="CH638" s="178"/>
      <c r="CI638" s="177"/>
      <c r="CJ638" s="177"/>
      <c r="CK638" s="177"/>
      <c r="CL638" s="177"/>
      <c r="CM638" s="177"/>
      <c r="CN638" s="417"/>
      <c r="CO638" s="419"/>
      <c r="CP638" s="421">
        <f t="shared" si="573"/>
        <v>88</v>
      </c>
      <c r="CQ638" s="421">
        <f t="shared" si="574"/>
        <v>151</v>
      </c>
      <c r="CR638" s="421">
        <f t="shared" si="555"/>
        <v>123</v>
      </c>
      <c r="CS638" s="421">
        <f t="shared" si="535"/>
        <v>115</v>
      </c>
      <c r="CT638" s="421">
        <f t="shared" si="536"/>
        <v>158</v>
      </c>
      <c r="CU638" s="421">
        <f t="shared" si="537"/>
        <v>214</v>
      </c>
      <c r="CV638" s="421">
        <f t="shared" si="538"/>
        <v>238</v>
      </c>
      <c r="CW638" s="429">
        <f t="shared" si="539"/>
        <v>262</v>
      </c>
      <c r="CX638" s="591">
        <v>129</v>
      </c>
      <c r="CY638" s="417">
        <v>143</v>
      </c>
      <c r="CZ638" s="419">
        <v>145</v>
      </c>
      <c r="DA638" s="550">
        <v>13</v>
      </c>
      <c r="DB638" s="417">
        <v>23</v>
      </c>
      <c r="DC638" s="419">
        <v>21</v>
      </c>
      <c r="DD638" s="430">
        <f t="shared" si="556"/>
        <v>72</v>
      </c>
      <c r="DE638" s="431">
        <f t="shared" si="541"/>
        <v>72</v>
      </c>
      <c r="DF638" s="428">
        <f t="shared" si="542"/>
        <v>96</v>
      </c>
      <c r="DG638" s="450">
        <v>15</v>
      </c>
      <c r="DH638" s="417">
        <v>28</v>
      </c>
      <c r="DI638" s="419">
        <v>44</v>
      </c>
      <c r="DJ638" s="432">
        <v>13</v>
      </c>
      <c r="DK638" s="417">
        <v>25</v>
      </c>
      <c r="DL638" s="419">
        <v>36</v>
      </c>
      <c r="DM638" s="432">
        <v>19</v>
      </c>
      <c r="DN638" s="417">
        <v>23</v>
      </c>
      <c r="DO638" s="419">
        <v>46</v>
      </c>
      <c r="DP638" s="430">
        <f t="shared" si="546"/>
        <v>68</v>
      </c>
      <c r="DQ638" s="431">
        <f t="shared" si="547"/>
        <v>82</v>
      </c>
      <c r="DR638" s="428">
        <f t="shared" si="548"/>
        <v>88</v>
      </c>
      <c r="DS638" s="550">
        <v>14</v>
      </c>
      <c r="DT638" s="417">
        <v>35</v>
      </c>
      <c r="DU638" s="197">
        <v>38</v>
      </c>
      <c r="DV638" s="402"/>
      <c r="DW638" s="669" t="b">
        <f t="shared" si="557"/>
        <v>0</v>
      </c>
      <c r="DX638" s="663" t="b">
        <f t="shared" si="558"/>
        <v>0</v>
      </c>
      <c r="DY638" s="666" t="b">
        <f t="shared" si="559"/>
        <v>1</v>
      </c>
      <c r="DZ638" s="663" t="b">
        <f t="shared" si="560"/>
        <v>0</v>
      </c>
      <c r="EA638" s="663" t="b">
        <f t="shared" si="561"/>
        <v>0</v>
      </c>
      <c r="EB638" s="666" t="b">
        <f t="shared" si="562"/>
        <v>1</v>
      </c>
      <c r="EC638" s="663" t="b">
        <f t="shared" si="563"/>
        <v>0</v>
      </c>
      <c r="ED638" s="663" t="b">
        <f t="shared" si="549"/>
        <v>0</v>
      </c>
      <c r="EE638" s="666" t="b">
        <f t="shared" si="564"/>
        <v>1</v>
      </c>
      <c r="EF638" s="665" t="b">
        <f t="shared" si="565"/>
        <v>1</v>
      </c>
      <c r="EG638" s="663" t="b">
        <f t="shared" si="566"/>
        <v>1</v>
      </c>
      <c r="EH638" s="666" t="b">
        <f t="shared" si="567"/>
        <v>1</v>
      </c>
      <c r="EI638" s="663" t="b">
        <f t="shared" si="568"/>
        <v>1</v>
      </c>
      <c r="EJ638" s="663" t="b">
        <f t="shared" si="569"/>
        <v>1</v>
      </c>
      <c r="EK638" s="666" t="b">
        <f t="shared" si="570"/>
        <v>1</v>
      </c>
      <c r="EL638" s="663" t="b">
        <f t="shared" si="571"/>
        <v>1</v>
      </c>
      <c r="EM638" s="663" t="b">
        <f t="shared" si="550"/>
        <v>1</v>
      </c>
      <c r="EN638" s="666" t="b">
        <f t="shared" si="572"/>
        <v>1</v>
      </c>
      <c r="EO638" s="401"/>
      <c r="EP638" s="401"/>
      <c r="EQ638" s="401"/>
      <c r="ER638" s="401"/>
      <c r="ES638" s="401"/>
      <c r="ET638" s="401"/>
      <c r="EU638" s="401"/>
      <c r="EV638" s="401"/>
      <c r="EW638" s="401"/>
      <c r="EX638" s="401"/>
      <c r="EY638" s="401"/>
      <c r="EZ638" s="401"/>
      <c r="FA638" s="401"/>
      <c r="FB638" s="401"/>
      <c r="FC638" s="401"/>
      <c r="FD638" s="401"/>
      <c r="FE638" s="401"/>
      <c r="FF638" s="401"/>
      <c r="FG638" s="401"/>
      <c r="FH638" s="401"/>
      <c r="FI638" s="401"/>
      <c r="FJ638" s="401"/>
      <c r="FK638" s="401"/>
      <c r="FL638" s="401"/>
      <c r="FM638" s="401"/>
      <c r="FN638" s="401"/>
      <c r="FO638" s="401"/>
      <c r="FP638" s="401"/>
      <c r="FQ638" s="401"/>
      <c r="FR638" s="401"/>
      <c r="FS638" s="401"/>
      <c r="FT638" s="401"/>
      <c r="FU638" s="401"/>
      <c r="FV638" s="401"/>
      <c r="FW638" s="401"/>
      <c r="FX638" s="401"/>
      <c r="FY638" s="401"/>
      <c r="FZ638" s="401"/>
      <c r="GA638" s="401"/>
      <c r="GB638" s="401"/>
      <c r="GC638" s="401"/>
      <c r="GD638" s="401"/>
      <c r="GE638" s="401"/>
      <c r="GF638" s="401"/>
      <c r="GG638" s="401"/>
      <c r="GH638" s="401"/>
      <c r="GI638" s="401"/>
      <c r="GJ638" s="401"/>
      <c r="GK638" s="401"/>
      <c r="GL638" s="401"/>
      <c r="GM638" s="401"/>
      <c r="GN638" s="401"/>
      <c r="GO638" s="401"/>
      <c r="GP638" s="401"/>
      <c r="GQ638" s="401"/>
      <c r="GR638" s="401"/>
      <c r="GS638" s="401"/>
      <c r="GT638" s="401"/>
      <c r="GU638" s="401"/>
      <c r="GV638" s="401"/>
      <c r="GW638" s="401"/>
      <c r="GX638" s="401"/>
      <c r="GY638" s="401"/>
      <c r="GZ638" s="401"/>
      <c r="HA638" s="401"/>
      <c r="HB638" s="401"/>
      <c r="HC638" s="401"/>
      <c r="HD638" s="401"/>
      <c r="HE638" s="401"/>
      <c r="HF638" s="401"/>
      <c r="HG638" s="401"/>
      <c r="HH638" s="401"/>
      <c r="HI638" s="401"/>
      <c r="HJ638" s="401"/>
      <c r="HK638" s="401"/>
      <c r="HL638" s="401"/>
      <c r="HM638" s="401"/>
      <c r="HN638" s="401"/>
      <c r="HO638" s="401"/>
      <c r="HP638" s="401"/>
    </row>
    <row r="639" spans="1:224" s="410" customFormat="1">
      <c r="A639" s="585" t="s">
        <v>371</v>
      </c>
      <c r="B639" s="588" t="s">
        <v>1104</v>
      </c>
      <c r="C639" s="589">
        <v>233338</v>
      </c>
      <c r="D639" s="589">
        <v>10</v>
      </c>
      <c r="E639" s="414"/>
      <c r="F639" s="416"/>
      <c r="G639" s="416"/>
      <c r="H639" s="416"/>
      <c r="I639" s="417"/>
      <c r="J639" s="417"/>
      <c r="K639" s="419"/>
      <c r="L639" s="414"/>
      <c r="M639" s="416"/>
      <c r="N639" s="416"/>
      <c r="O639" s="448"/>
      <c r="P639" s="448"/>
      <c r="Q639" s="416"/>
      <c r="R639" s="416"/>
      <c r="S639" s="416"/>
      <c r="T639" s="416"/>
      <c r="U639" s="416"/>
      <c r="V639" s="417"/>
      <c r="W639" s="419"/>
      <c r="X639" s="414"/>
      <c r="Y639" s="416"/>
      <c r="Z639" s="416"/>
      <c r="AA639" s="448"/>
      <c r="AB639" s="448"/>
      <c r="AC639" s="416"/>
      <c r="AD639" s="416"/>
      <c r="AE639" s="416"/>
      <c r="AF639" s="416"/>
      <c r="AG639" s="416"/>
      <c r="AH639" s="417"/>
      <c r="AI639" s="419"/>
      <c r="AJ639" s="420" t="str">
        <f t="shared" si="553"/>
        <v xml:space="preserve"> </v>
      </c>
      <c r="AK639" s="421" t="str">
        <f t="shared" si="520"/>
        <v xml:space="preserve"> </v>
      </c>
      <c r="AL639" s="421" t="str">
        <f t="shared" si="521"/>
        <v xml:space="preserve"> </v>
      </c>
      <c r="AM639" s="421" t="str">
        <f t="shared" si="522"/>
        <v xml:space="preserve"> </v>
      </c>
      <c r="AN639" s="421" t="str">
        <f t="shared" si="523"/>
        <v xml:space="preserve"> </v>
      </c>
      <c r="AO639" s="421" t="str">
        <f t="shared" si="524"/>
        <v xml:space="preserve"> </v>
      </c>
      <c r="AP639" s="421" t="str">
        <f t="shared" si="525"/>
        <v xml:space="preserve"> </v>
      </c>
      <c r="AQ639" s="421" t="str">
        <f t="shared" si="526"/>
        <v xml:space="preserve"> </v>
      </c>
      <c r="AR639" s="421" t="str">
        <f t="shared" si="527"/>
        <v xml:space="preserve"> </v>
      </c>
      <c r="AS639" s="421" t="str">
        <f t="shared" si="528"/>
        <v xml:space="preserve"> </v>
      </c>
      <c r="AT639" s="421" t="str">
        <f t="shared" si="529"/>
        <v xml:space="preserve"> </v>
      </c>
      <c r="AU639" s="422" t="str">
        <f t="shared" si="530"/>
        <v xml:space="preserve"> </v>
      </c>
      <c r="AV639" s="423"/>
      <c r="AW639" s="417"/>
      <c r="AX639" s="419"/>
      <c r="AY639" s="414"/>
      <c r="AZ639" s="417"/>
      <c r="BA639" s="419"/>
      <c r="BB639" s="420" t="str">
        <f t="shared" si="554"/>
        <v xml:space="preserve"> </v>
      </c>
      <c r="BC639" s="421" t="str">
        <f t="shared" si="532"/>
        <v xml:space="preserve"> </v>
      </c>
      <c r="BD639" s="422" t="str">
        <f t="shared" si="533"/>
        <v xml:space="preserve"> </v>
      </c>
      <c r="BE639" s="176"/>
      <c r="BF639" s="417"/>
      <c r="BG639" s="419"/>
      <c r="BH639" s="178"/>
      <c r="BI639" s="417"/>
      <c r="BJ639" s="419"/>
      <c r="BK639" s="178"/>
      <c r="BL639" s="417"/>
      <c r="BM639" s="419"/>
      <c r="BN639" s="426" t="str">
        <f t="shared" si="543"/>
        <v/>
      </c>
      <c r="BO639" s="427" t="str">
        <f t="shared" si="544"/>
        <v/>
      </c>
      <c r="BP639" s="428" t="str">
        <f t="shared" si="545"/>
        <v/>
      </c>
      <c r="BQ639" s="178"/>
      <c r="BR639" s="417"/>
      <c r="BS639" s="419"/>
      <c r="BT639" s="208">
        <v>439</v>
      </c>
      <c r="BU639" s="209">
        <v>469</v>
      </c>
      <c r="BV639" s="209">
        <v>406</v>
      </c>
      <c r="BW639" s="417">
        <v>398</v>
      </c>
      <c r="BX639" s="417">
        <v>415</v>
      </c>
      <c r="BY639" s="419">
        <v>597</v>
      </c>
      <c r="BZ639" s="177">
        <v>337</v>
      </c>
      <c r="CA639" s="177">
        <v>270</v>
      </c>
      <c r="CB639" s="177">
        <v>393</v>
      </c>
      <c r="CC639" s="177">
        <v>367</v>
      </c>
      <c r="CD639" s="177">
        <v>357</v>
      </c>
      <c r="CE639" s="177">
        <v>371</v>
      </c>
      <c r="CF639" s="417">
        <v>375</v>
      </c>
      <c r="CG639" s="419">
        <v>567</v>
      </c>
      <c r="CH639" s="178"/>
      <c r="CI639" s="177"/>
      <c r="CJ639" s="177"/>
      <c r="CK639" s="177"/>
      <c r="CL639" s="177"/>
      <c r="CM639" s="177"/>
      <c r="CN639" s="417"/>
      <c r="CO639" s="419"/>
      <c r="CP639" s="421">
        <f t="shared" si="573"/>
        <v>337</v>
      </c>
      <c r="CQ639" s="421">
        <f t="shared" si="574"/>
        <v>270</v>
      </c>
      <c r="CR639" s="421">
        <f t="shared" si="555"/>
        <v>393</v>
      </c>
      <c r="CS639" s="421">
        <f t="shared" si="535"/>
        <v>367</v>
      </c>
      <c r="CT639" s="421">
        <f t="shared" si="536"/>
        <v>357</v>
      </c>
      <c r="CU639" s="421">
        <f t="shared" si="537"/>
        <v>371</v>
      </c>
      <c r="CV639" s="421">
        <f t="shared" si="538"/>
        <v>375</v>
      </c>
      <c r="CW639" s="429">
        <f t="shared" si="539"/>
        <v>567</v>
      </c>
      <c r="CX639" s="591">
        <v>229</v>
      </c>
      <c r="CY639" s="417">
        <v>238</v>
      </c>
      <c r="CZ639" s="419">
        <v>287</v>
      </c>
      <c r="DA639" s="550">
        <v>32</v>
      </c>
      <c r="DB639" s="417">
        <v>27</v>
      </c>
      <c r="DC639" s="419">
        <v>97</v>
      </c>
      <c r="DD639" s="430">
        <f t="shared" si="556"/>
        <v>110</v>
      </c>
      <c r="DE639" s="431">
        <f t="shared" si="541"/>
        <v>110</v>
      </c>
      <c r="DF639" s="428">
        <f t="shared" si="542"/>
        <v>183</v>
      </c>
      <c r="DG639" s="450">
        <v>129</v>
      </c>
      <c r="DH639" s="417">
        <v>99</v>
      </c>
      <c r="DI639" s="419">
        <v>91</v>
      </c>
      <c r="DJ639" s="432">
        <v>24</v>
      </c>
      <c r="DK639" s="417">
        <v>30</v>
      </c>
      <c r="DL639" s="419">
        <v>35</v>
      </c>
      <c r="DM639" s="432">
        <v>72</v>
      </c>
      <c r="DN639" s="417">
        <v>80</v>
      </c>
      <c r="DO639" s="419">
        <v>79</v>
      </c>
      <c r="DP639" s="430">
        <f t="shared" si="546"/>
        <v>142</v>
      </c>
      <c r="DQ639" s="431">
        <f t="shared" si="547"/>
        <v>148</v>
      </c>
      <c r="DR639" s="428">
        <f t="shared" si="548"/>
        <v>166</v>
      </c>
      <c r="DS639" s="550">
        <v>138</v>
      </c>
      <c r="DT639" s="417">
        <v>114</v>
      </c>
      <c r="DU639" s="197">
        <v>159</v>
      </c>
      <c r="DV639" s="402"/>
      <c r="DW639" s="669" t="b">
        <f t="shared" si="557"/>
        <v>0</v>
      </c>
      <c r="DX639" s="663" t="b">
        <f t="shared" si="558"/>
        <v>0</v>
      </c>
      <c r="DY639" s="666" t="b">
        <f t="shared" si="559"/>
        <v>1</v>
      </c>
      <c r="DZ639" s="663" t="b">
        <f t="shared" si="560"/>
        <v>0</v>
      </c>
      <c r="EA639" s="663" t="b">
        <f t="shared" si="561"/>
        <v>0</v>
      </c>
      <c r="EB639" s="666" t="b">
        <f t="shared" si="562"/>
        <v>1</v>
      </c>
      <c r="EC639" s="663" t="b">
        <f t="shared" si="563"/>
        <v>0</v>
      </c>
      <c r="ED639" s="663" t="b">
        <f t="shared" si="549"/>
        <v>0</v>
      </c>
      <c r="EE639" s="666" t="b">
        <f t="shared" si="564"/>
        <v>1</v>
      </c>
      <c r="EF639" s="665" t="b">
        <f t="shared" si="565"/>
        <v>1</v>
      </c>
      <c r="EG639" s="663" t="b">
        <f t="shared" si="566"/>
        <v>1</v>
      </c>
      <c r="EH639" s="666" t="b">
        <f t="shared" si="567"/>
        <v>1</v>
      </c>
      <c r="EI639" s="663" t="b">
        <f t="shared" si="568"/>
        <v>1</v>
      </c>
      <c r="EJ639" s="663" t="b">
        <f t="shared" si="569"/>
        <v>1</v>
      </c>
      <c r="EK639" s="666" t="b">
        <f t="shared" si="570"/>
        <v>1</v>
      </c>
      <c r="EL639" s="663" t="b">
        <f t="shared" si="571"/>
        <v>1</v>
      </c>
      <c r="EM639" s="663" t="b">
        <f t="shared" si="550"/>
        <v>1</v>
      </c>
      <c r="EN639" s="666" t="b">
        <f t="shared" si="572"/>
        <v>1</v>
      </c>
      <c r="EO639" s="401"/>
      <c r="EP639" s="401"/>
      <c r="EQ639" s="401"/>
      <c r="ER639" s="401"/>
      <c r="ES639" s="401"/>
      <c r="ET639" s="401"/>
      <c r="EU639" s="401"/>
      <c r="EV639" s="401"/>
      <c r="EW639" s="401"/>
      <c r="EX639" s="401"/>
      <c r="EY639" s="401"/>
      <c r="EZ639" s="401"/>
      <c r="FA639" s="401"/>
      <c r="FB639" s="401"/>
      <c r="FC639" s="401"/>
      <c r="FD639" s="401"/>
      <c r="FE639" s="401"/>
      <c r="FF639" s="401"/>
      <c r="FG639" s="401"/>
      <c r="FH639" s="401"/>
      <c r="FI639" s="401"/>
      <c r="FJ639" s="401"/>
      <c r="FK639" s="401"/>
      <c r="FL639" s="401"/>
      <c r="FM639" s="401"/>
      <c r="FN639" s="401"/>
      <c r="FO639" s="401"/>
      <c r="FP639" s="401"/>
      <c r="FQ639" s="401"/>
      <c r="FR639" s="401"/>
      <c r="FS639" s="401"/>
      <c r="FT639" s="401"/>
      <c r="FU639" s="401"/>
      <c r="FV639" s="401"/>
      <c r="FW639" s="401"/>
      <c r="FX639" s="401"/>
      <c r="FY639" s="401"/>
      <c r="FZ639" s="401"/>
      <c r="GA639" s="401"/>
      <c r="GB639" s="401"/>
      <c r="GC639" s="401"/>
      <c r="GD639" s="401"/>
      <c r="GE639" s="401"/>
      <c r="GF639" s="401"/>
      <c r="GG639" s="401"/>
      <c r="GH639" s="401"/>
      <c r="GI639" s="401"/>
      <c r="GJ639" s="401"/>
      <c r="GK639" s="401"/>
      <c r="GL639" s="401"/>
      <c r="GM639" s="401"/>
      <c r="GN639" s="401"/>
      <c r="GO639" s="401"/>
      <c r="GP639" s="401"/>
      <c r="GQ639" s="401"/>
      <c r="GR639" s="401"/>
      <c r="GS639" s="401"/>
      <c r="GT639" s="401"/>
      <c r="GU639" s="401"/>
      <c r="GV639" s="401"/>
      <c r="GW639" s="401"/>
      <c r="GX639" s="401"/>
      <c r="GY639" s="401"/>
      <c r="GZ639" s="401"/>
      <c r="HA639" s="401"/>
      <c r="HB639" s="401"/>
      <c r="HC639" s="401"/>
      <c r="HD639" s="401"/>
      <c r="HE639" s="401"/>
      <c r="HF639" s="401"/>
      <c r="HG639" s="401"/>
      <c r="HH639" s="401"/>
      <c r="HI639" s="401"/>
      <c r="HJ639" s="401"/>
      <c r="HK639" s="401"/>
      <c r="HL639" s="401"/>
      <c r="HM639" s="401"/>
      <c r="HN639" s="401"/>
      <c r="HO639" s="401"/>
      <c r="HP639" s="401"/>
    </row>
    <row r="640" spans="1:224" s="592" customFormat="1">
      <c r="A640" s="585" t="s">
        <v>371</v>
      </c>
      <c r="B640" s="588" t="s">
        <v>1105</v>
      </c>
      <c r="C640" s="589">
        <v>233903</v>
      </c>
      <c r="D640" s="589">
        <v>10</v>
      </c>
      <c r="E640" s="414"/>
      <c r="F640" s="416"/>
      <c r="G640" s="416"/>
      <c r="H640" s="416"/>
      <c r="I640" s="417"/>
      <c r="J640" s="417"/>
      <c r="K640" s="419"/>
      <c r="L640" s="414"/>
      <c r="M640" s="416"/>
      <c r="N640" s="416"/>
      <c r="O640" s="448"/>
      <c r="P640" s="448"/>
      <c r="Q640" s="416"/>
      <c r="R640" s="416"/>
      <c r="S640" s="416"/>
      <c r="T640" s="416"/>
      <c r="U640" s="416"/>
      <c r="V640" s="417"/>
      <c r="W640" s="419"/>
      <c r="X640" s="414"/>
      <c r="Y640" s="416"/>
      <c r="Z640" s="416"/>
      <c r="AA640" s="448"/>
      <c r="AB640" s="448"/>
      <c r="AC640" s="416"/>
      <c r="AD640" s="416"/>
      <c r="AE640" s="416"/>
      <c r="AF640" s="416"/>
      <c r="AG640" s="416"/>
      <c r="AH640" s="417"/>
      <c r="AI640" s="419"/>
      <c r="AJ640" s="420" t="str">
        <f t="shared" si="553"/>
        <v xml:space="preserve"> </v>
      </c>
      <c r="AK640" s="421" t="str">
        <f t="shared" si="520"/>
        <v xml:space="preserve"> </v>
      </c>
      <c r="AL640" s="421" t="str">
        <f t="shared" si="521"/>
        <v xml:space="preserve"> </v>
      </c>
      <c r="AM640" s="421" t="str">
        <f t="shared" si="522"/>
        <v xml:space="preserve"> </v>
      </c>
      <c r="AN640" s="421" t="str">
        <f t="shared" si="523"/>
        <v xml:space="preserve"> </v>
      </c>
      <c r="AO640" s="421" t="str">
        <f t="shared" si="524"/>
        <v xml:space="preserve"> </v>
      </c>
      <c r="AP640" s="421" t="str">
        <f t="shared" si="525"/>
        <v xml:space="preserve"> </v>
      </c>
      <c r="AQ640" s="421" t="str">
        <f t="shared" si="526"/>
        <v xml:space="preserve"> </v>
      </c>
      <c r="AR640" s="421" t="str">
        <f t="shared" si="527"/>
        <v xml:space="preserve"> </v>
      </c>
      <c r="AS640" s="421" t="str">
        <f t="shared" si="528"/>
        <v xml:space="preserve"> </v>
      </c>
      <c r="AT640" s="421" t="str">
        <f t="shared" si="529"/>
        <v xml:space="preserve"> </v>
      </c>
      <c r="AU640" s="422" t="str">
        <f t="shared" si="530"/>
        <v xml:space="preserve"> </v>
      </c>
      <c r="AV640" s="423"/>
      <c r="AW640" s="417"/>
      <c r="AX640" s="419"/>
      <c r="AY640" s="414"/>
      <c r="AZ640" s="417"/>
      <c r="BA640" s="419"/>
      <c r="BB640" s="420" t="str">
        <f t="shared" si="554"/>
        <v xml:space="preserve"> </v>
      </c>
      <c r="BC640" s="421" t="str">
        <f t="shared" si="532"/>
        <v xml:space="preserve"> </v>
      </c>
      <c r="BD640" s="422" t="str">
        <f t="shared" si="533"/>
        <v xml:space="preserve"> </v>
      </c>
      <c r="BE640" s="176"/>
      <c r="BF640" s="417"/>
      <c r="BG640" s="419"/>
      <c r="BH640" s="178"/>
      <c r="BI640" s="417"/>
      <c r="BJ640" s="419"/>
      <c r="BK640" s="178"/>
      <c r="BL640" s="417"/>
      <c r="BM640" s="419"/>
      <c r="BN640" s="426" t="str">
        <f t="shared" si="543"/>
        <v/>
      </c>
      <c r="BO640" s="427" t="str">
        <f t="shared" si="544"/>
        <v/>
      </c>
      <c r="BP640" s="428" t="str">
        <f t="shared" si="545"/>
        <v/>
      </c>
      <c r="BQ640" s="178"/>
      <c r="BR640" s="417"/>
      <c r="BS640" s="419"/>
      <c r="BT640" s="208">
        <v>275</v>
      </c>
      <c r="BU640" s="209">
        <v>266</v>
      </c>
      <c r="BV640" s="209">
        <v>329</v>
      </c>
      <c r="BW640" s="417">
        <v>398</v>
      </c>
      <c r="BX640" s="417">
        <v>409</v>
      </c>
      <c r="BY640" s="419">
        <v>477</v>
      </c>
      <c r="BZ640" s="177">
        <v>243</v>
      </c>
      <c r="CA640" s="177">
        <v>242</v>
      </c>
      <c r="CB640" s="177">
        <v>198</v>
      </c>
      <c r="CC640" s="177">
        <v>181</v>
      </c>
      <c r="CD640" s="177">
        <v>237</v>
      </c>
      <c r="CE640" s="177">
        <v>309</v>
      </c>
      <c r="CF640" s="417">
        <v>321</v>
      </c>
      <c r="CG640" s="419">
        <v>356</v>
      </c>
      <c r="CH640" s="178"/>
      <c r="CI640" s="177"/>
      <c r="CJ640" s="177"/>
      <c r="CK640" s="177"/>
      <c r="CL640" s="177"/>
      <c r="CM640" s="177"/>
      <c r="CN640" s="417"/>
      <c r="CO640" s="419"/>
      <c r="CP640" s="421">
        <f t="shared" si="573"/>
        <v>243</v>
      </c>
      <c r="CQ640" s="421">
        <f t="shared" si="574"/>
        <v>242</v>
      </c>
      <c r="CR640" s="421">
        <f t="shared" si="555"/>
        <v>198</v>
      </c>
      <c r="CS640" s="421">
        <f t="shared" si="535"/>
        <v>181</v>
      </c>
      <c r="CT640" s="421">
        <f t="shared" si="536"/>
        <v>237</v>
      </c>
      <c r="CU640" s="421">
        <f t="shared" si="537"/>
        <v>309</v>
      </c>
      <c r="CV640" s="421">
        <f t="shared" si="538"/>
        <v>321</v>
      </c>
      <c r="CW640" s="429">
        <f t="shared" si="539"/>
        <v>356</v>
      </c>
      <c r="CX640" s="591">
        <v>169</v>
      </c>
      <c r="CY640" s="417">
        <v>195</v>
      </c>
      <c r="CZ640" s="419">
        <v>192</v>
      </c>
      <c r="DA640" s="550">
        <v>8</v>
      </c>
      <c r="DB640" s="417">
        <v>11</v>
      </c>
      <c r="DC640" s="419">
        <v>10</v>
      </c>
      <c r="DD640" s="430">
        <f t="shared" si="556"/>
        <v>132</v>
      </c>
      <c r="DE640" s="431">
        <f t="shared" si="541"/>
        <v>115</v>
      </c>
      <c r="DF640" s="428">
        <f t="shared" si="542"/>
        <v>154</v>
      </c>
      <c r="DG640" s="450">
        <v>36</v>
      </c>
      <c r="DH640" s="417">
        <v>50</v>
      </c>
      <c r="DI640" s="419">
        <v>47</v>
      </c>
      <c r="DJ640" s="432">
        <v>26</v>
      </c>
      <c r="DK640" s="417">
        <v>43</v>
      </c>
      <c r="DL640" s="419">
        <v>63</v>
      </c>
      <c r="DM640" s="432">
        <v>14</v>
      </c>
      <c r="DN640" s="417">
        <v>30</v>
      </c>
      <c r="DO640" s="419">
        <v>30</v>
      </c>
      <c r="DP640" s="430">
        <f t="shared" si="546"/>
        <v>105</v>
      </c>
      <c r="DQ640" s="431">
        <f t="shared" si="547"/>
        <v>114</v>
      </c>
      <c r="DR640" s="428">
        <f t="shared" si="548"/>
        <v>169</v>
      </c>
      <c r="DS640" s="550">
        <v>56</v>
      </c>
      <c r="DT640" s="417">
        <v>65</v>
      </c>
      <c r="DU640" s="197">
        <v>69</v>
      </c>
      <c r="DV640" s="402"/>
      <c r="DW640" s="669" t="b">
        <f t="shared" si="557"/>
        <v>0</v>
      </c>
      <c r="DX640" s="663" t="b">
        <f t="shared" si="558"/>
        <v>0</v>
      </c>
      <c r="DY640" s="666" t="b">
        <f t="shared" si="559"/>
        <v>1</v>
      </c>
      <c r="DZ640" s="663" t="b">
        <f t="shared" si="560"/>
        <v>0</v>
      </c>
      <c r="EA640" s="663" t="b">
        <f t="shared" si="561"/>
        <v>0</v>
      </c>
      <c r="EB640" s="666" t="b">
        <f t="shared" si="562"/>
        <v>1</v>
      </c>
      <c r="EC640" s="663" t="b">
        <f t="shared" si="563"/>
        <v>0</v>
      </c>
      <c r="ED640" s="663" t="b">
        <f t="shared" si="549"/>
        <v>0</v>
      </c>
      <c r="EE640" s="666" t="b">
        <f t="shared" si="564"/>
        <v>1</v>
      </c>
      <c r="EF640" s="665" t="b">
        <f t="shared" si="565"/>
        <v>1</v>
      </c>
      <c r="EG640" s="663" t="b">
        <f t="shared" si="566"/>
        <v>1</v>
      </c>
      <c r="EH640" s="666" t="b">
        <f t="shared" si="567"/>
        <v>1</v>
      </c>
      <c r="EI640" s="663" t="b">
        <f t="shared" si="568"/>
        <v>1</v>
      </c>
      <c r="EJ640" s="663" t="b">
        <f t="shared" si="569"/>
        <v>1</v>
      </c>
      <c r="EK640" s="666" t="b">
        <f t="shared" si="570"/>
        <v>1</v>
      </c>
      <c r="EL640" s="663" t="b">
        <f t="shared" si="571"/>
        <v>1</v>
      </c>
      <c r="EM640" s="663" t="b">
        <f t="shared" si="550"/>
        <v>1</v>
      </c>
      <c r="EN640" s="666" t="b">
        <f t="shared" si="572"/>
        <v>1</v>
      </c>
      <c r="EO640" s="401"/>
      <c r="EP640" s="401"/>
      <c r="EQ640" s="401"/>
      <c r="ER640" s="401"/>
      <c r="ES640" s="401"/>
      <c r="ET640" s="401"/>
      <c r="EU640" s="401"/>
      <c r="EV640" s="401"/>
      <c r="EW640" s="401"/>
      <c r="EX640" s="401"/>
      <c r="EY640" s="401"/>
      <c r="EZ640" s="401"/>
      <c r="FA640" s="401"/>
      <c r="FB640" s="401"/>
      <c r="FC640" s="401"/>
      <c r="FD640" s="401"/>
      <c r="FE640" s="401"/>
      <c r="FF640" s="401"/>
      <c r="FG640" s="401"/>
      <c r="FH640" s="401"/>
      <c r="FI640" s="401"/>
      <c r="FJ640" s="401"/>
      <c r="FK640" s="401"/>
      <c r="FL640" s="401"/>
      <c r="FM640" s="401"/>
      <c r="FN640" s="401"/>
      <c r="FO640" s="401"/>
      <c r="FP640" s="401"/>
      <c r="FQ640" s="401"/>
      <c r="FR640" s="401"/>
      <c r="FS640" s="401"/>
      <c r="FT640" s="401"/>
      <c r="FU640" s="401"/>
      <c r="FV640" s="401"/>
      <c r="FW640" s="401"/>
      <c r="FX640" s="401"/>
      <c r="FY640" s="401"/>
      <c r="FZ640" s="401"/>
      <c r="GA640" s="401"/>
      <c r="GB640" s="401"/>
      <c r="GC640" s="401"/>
      <c r="GD640" s="401"/>
      <c r="GE640" s="401"/>
      <c r="GF640" s="401"/>
      <c r="GG640" s="401"/>
      <c r="GH640" s="401"/>
      <c r="GI640" s="401"/>
      <c r="GJ640" s="401"/>
      <c r="GK640" s="401"/>
      <c r="GL640" s="401"/>
      <c r="GM640" s="401"/>
      <c r="GN640" s="401"/>
      <c r="GO640" s="401"/>
      <c r="GP640" s="401"/>
      <c r="GQ640" s="401"/>
      <c r="GR640" s="401"/>
      <c r="GS640" s="401"/>
      <c r="GT640" s="401"/>
      <c r="GU640" s="401"/>
      <c r="GV640" s="401"/>
      <c r="GW640" s="401"/>
      <c r="GX640" s="401"/>
      <c r="GY640" s="401"/>
      <c r="GZ640" s="401"/>
      <c r="HA640" s="401"/>
      <c r="HB640" s="401"/>
      <c r="HC640" s="401"/>
      <c r="HD640" s="401"/>
      <c r="HE640" s="401"/>
      <c r="HF640" s="401"/>
      <c r="HG640" s="401"/>
      <c r="HH640" s="401"/>
      <c r="HI640" s="401"/>
      <c r="HJ640" s="401"/>
      <c r="HK640" s="401"/>
      <c r="HL640" s="401"/>
      <c r="HM640" s="401"/>
      <c r="HN640" s="401"/>
      <c r="HO640" s="401"/>
      <c r="HP640" s="401"/>
    </row>
    <row r="641" spans="1:224" s="410" customFormat="1">
      <c r="A641" s="585" t="s">
        <v>371</v>
      </c>
      <c r="B641" s="586" t="s">
        <v>1106</v>
      </c>
      <c r="C641" s="589">
        <v>234377</v>
      </c>
      <c r="D641" s="589">
        <v>10</v>
      </c>
      <c r="E641" s="414"/>
      <c r="F641" s="416"/>
      <c r="G641" s="416"/>
      <c r="H641" s="416"/>
      <c r="I641" s="417"/>
      <c r="J641" s="417"/>
      <c r="K641" s="419"/>
      <c r="L641" s="414"/>
      <c r="M641" s="416"/>
      <c r="N641" s="416"/>
      <c r="O641" s="448"/>
      <c r="P641" s="448"/>
      <c r="Q641" s="416"/>
      <c r="R641" s="416"/>
      <c r="S641" s="416"/>
      <c r="T641" s="416"/>
      <c r="U641" s="416"/>
      <c r="V641" s="417"/>
      <c r="W641" s="419"/>
      <c r="X641" s="414"/>
      <c r="Y641" s="416"/>
      <c r="Z641" s="416"/>
      <c r="AA641" s="448"/>
      <c r="AB641" s="448"/>
      <c r="AC641" s="416"/>
      <c r="AD641" s="416"/>
      <c r="AE641" s="416"/>
      <c r="AF641" s="416"/>
      <c r="AG641" s="416"/>
      <c r="AH641" s="417"/>
      <c r="AI641" s="419"/>
      <c r="AJ641" s="420" t="str">
        <f t="shared" si="553"/>
        <v xml:space="preserve"> </v>
      </c>
      <c r="AK641" s="421" t="str">
        <f t="shared" si="520"/>
        <v xml:space="preserve"> </v>
      </c>
      <c r="AL641" s="421" t="str">
        <f t="shared" si="521"/>
        <v xml:space="preserve"> </v>
      </c>
      <c r="AM641" s="421" t="str">
        <f t="shared" si="522"/>
        <v xml:space="preserve"> </v>
      </c>
      <c r="AN641" s="421" t="str">
        <f t="shared" si="523"/>
        <v xml:space="preserve"> </v>
      </c>
      <c r="AO641" s="421" t="str">
        <f t="shared" si="524"/>
        <v xml:space="preserve"> </v>
      </c>
      <c r="AP641" s="421" t="str">
        <f t="shared" si="525"/>
        <v xml:space="preserve"> </v>
      </c>
      <c r="AQ641" s="421" t="str">
        <f t="shared" si="526"/>
        <v xml:space="preserve"> </v>
      </c>
      <c r="AR641" s="421" t="str">
        <f t="shared" si="527"/>
        <v xml:space="preserve"> </v>
      </c>
      <c r="AS641" s="421" t="str">
        <f t="shared" si="528"/>
        <v xml:space="preserve"> </v>
      </c>
      <c r="AT641" s="421" t="str">
        <f t="shared" si="529"/>
        <v xml:space="preserve"> </v>
      </c>
      <c r="AU641" s="422" t="str">
        <f t="shared" si="530"/>
        <v xml:space="preserve"> </v>
      </c>
      <c r="AV641" s="423"/>
      <c r="AW641" s="417"/>
      <c r="AX641" s="419"/>
      <c r="AY641" s="414"/>
      <c r="AZ641" s="417"/>
      <c r="BA641" s="419"/>
      <c r="BB641" s="420" t="str">
        <f t="shared" si="554"/>
        <v xml:space="preserve"> </v>
      </c>
      <c r="BC641" s="421" t="str">
        <f t="shared" si="532"/>
        <v xml:space="preserve"> </v>
      </c>
      <c r="BD641" s="422" t="str">
        <f t="shared" si="533"/>
        <v xml:space="preserve"> </v>
      </c>
      <c r="BE641" s="176"/>
      <c r="BF641" s="417"/>
      <c r="BG641" s="419"/>
      <c r="BH641" s="178"/>
      <c r="BI641" s="417"/>
      <c r="BJ641" s="419"/>
      <c r="BK641" s="178"/>
      <c r="BL641" s="417"/>
      <c r="BM641" s="419"/>
      <c r="BN641" s="426" t="str">
        <f t="shared" si="543"/>
        <v/>
      </c>
      <c r="BO641" s="427" t="str">
        <f t="shared" si="544"/>
        <v/>
      </c>
      <c r="BP641" s="428" t="str">
        <f t="shared" si="545"/>
        <v/>
      </c>
      <c r="BQ641" s="178"/>
      <c r="BR641" s="417"/>
      <c r="BS641" s="419"/>
      <c r="BT641" s="208">
        <v>191</v>
      </c>
      <c r="BU641" s="209">
        <v>202</v>
      </c>
      <c r="BV641" s="209">
        <v>135</v>
      </c>
      <c r="BW641" s="417">
        <v>384</v>
      </c>
      <c r="BX641" s="417">
        <v>463</v>
      </c>
      <c r="BY641" s="419">
        <v>610</v>
      </c>
      <c r="BZ641" s="177">
        <v>102</v>
      </c>
      <c r="CA641" s="177">
        <v>107</v>
      </c>
      <c r="CB641" s="177">
        <v>148</v>
      </c>
      <c r="CC641" s="177">
        <v>140</v>
      </c>
      <c r="CD641" s="177">
        <v>86</v>
      </c>
      <c r="CE641" s="177">
        <v>277</v>
      </c>
      <c r="CF641" s="417">
        <v>359</v>
      </c>
      <c r="CG641" s="419">
        <v>475</v>
      </c>
      <c r="CH641" s="178"/>
      <c r="CI641" s="177"/>
      <c r="CJ641" s="177"/>
      <c r="CK641" s="177"/>
      <c r="CL641" s="177"/>
      <c r="CM641" s="177"/>
      <c r="CN641" s="417"/>
      <c r="CO641" s="419"/>
      <c r="CP641" s="421">
        <f t="shared" si="573"/>
        <v>102</v>
      </c>
      <c r="CQ641" s="421">
        <f t="shared" si="574"/>
        <v>107</v>
      </c>
      <c r="CR641" s="421">
        <f t="shared" si="555"/>
        <v>148</v>
      </c>
      <c r="CS641" s="421">
        <f t="shared" si="535"/>
        <v>140</v>
      </c>
      <c r="CT641" s="421">
        <f t="shared" si="536"/>
        <v>86</v>
      </c>
      <c r="CU641" s="421">
        <f t="shared" si="537"/>
        <v>277</v>
      </c>
      <c r="CV641" s="421">
        <f t="shared" si="538"/>
        <v>359</v>
      </c>
      <c r="CW641" s="429">
        <f t="shared" si="539"/>
        <v>475</v>
      </c>
      <c r="CX641" s="591">
        <v>155</v>
      </c>
      <c r="CY641" s="417">
        <v>221</v>
      </c>
      <c r="CZ641" s="419">
        <v>296</v>
      </c>
      <c r="DA641" s="550">
        <v>17</v>
      </c>
      <c r="DB641" s="417">
        <v>18</v>
      </c>
      <c r="DC641" s="419">
        <v>23</v>
      </c>
      <c r="DD641" s="430">
        <f t="shared" si="556"/>
        <v>105</v>
      </c>
      <c r="DE641" s="431">
        <f t="shared" si="541"/>
        <v>120</v>
      </c>
      <c r="DF641" s="428">
        <f t="shared" si="542"/>
        <v>156</v>
      </c>
      <c r="DG641" s="450">
        <v>31</v>
      </c>
      <c r="DH641" s="417">
        <v>18</v>
      </c>
      <c r="DI641" s="419">
        <v>97</v>
      </c>
      <c r="DJ641" s="432">
        <v>14</v>
      </c>
      <c r="DK641" s="417">
        <v>10</v>
      </c>
      <c r="DL641" s="419">
        <v>44</v>
      </c>
      <c r="DM641" s="432">
        <v>13</v>
      </c>
      <c r="DN641" s="417">
        <v>9</v>
      </c>
      <c r="DO641" s="419">
        <v>32</v>
      </c>
      <c r="DP641" s="430">
        <f t="shared" si="546"/>
        <v>82</v>
      </c>
      <c r="DQ641" s="431">
        <f t="shared" si="547"/>
        <v>49</v>
      </c>
      <c r="DR641" s="428">
        <f t="shared" si="548"/>
        <v>104</v>
      </c>
      <c r="DS641" s="550">
        <v>29</v>
      </c>
      <c r="DT641" s="417">
        <v>36</v>
      </c>
      <c r="DU641" s="197">
        <v>63</v>
      </c>
      <c r="DV641" s="402"/>
      <c r="DW641" s="669" t="b">
        <f t="shared" si="557"/>
        <v>0</v>
      </c>
      <c r="DX641" s="663" t="b">
        <f t="shared" si="558"/>
        <v>0</v>
      </c>
      <c r="DY641" s="666" t="b">
        <f t="shared" si="559"/>
        <v>1</v>
      </c>
      <c r="DZ641" s="663" t="b">
        <f t="shared" si="560"/>
        <v>0</v>
      </c>
      <c r="EA641" s="663" t="b">
        <f t="shared" si="561"/>
        <v>0</v>
      </c>
      <c r="EB641" s="666" t="b">
        <f t="shared" si="562"/>
        <v>1</v>
      </c>
      <c r="EC641" s="663" t="b">
        <f t="shared" si="563"/>
        <v>0</v>
      </c>
      <c r="ED641" s="663" t="b">
        <f t="shared" si="549"/>
        <v>0</v>
      </c>
      <c r="EE641" s="666" t="b">
        <f t="shared" si="564"/>
        <v>1</v>
      </c>
      <c r="EF641" s="665" t="b">
        <f t="shared" si="565"/>
        <v>1</v>
      </c>
      <c r="EG641" s="663" t="b">
        <f t="shared" si="566"/>
        <v>1</v>
      </c>
      <c r="EH641" s="666" t="b">
        <f t="shared" si="567"/>
        <v>1</v>
      </c>
      <c r="EI641" s="663" t="b">
        <f t="shared" si="568"/>
        <v>1</v>
      </c>
      <c r="EJ641" s="663" t="b">
        <f t="shared" si="569"/>
        <v>1</v>
      </c>
      <c r="EK641" s="666" t="b">
        <f t="shared" si="570"/>
        <v>1</v>
      </c>
      <c r="EL641" s="663" t="b">
        <f t="shared" si="571"/>
        <v>1</v>
      </c>
      <c r="EM641" s="663" t="b">
        <f t="shared" si="550"/>
        <v>1</v>
      </c>
      <c r="EN641" s="666" t="b">
        <f t="shared" si="572"/>
        <v>1</v>
      </c>
      <c r="EO641" s="401"/>
      <c r="EP641" s="401"/>
      <c r="EQ641" s="401"/>
      <c r="ER641" s="401"/>
      <c r="ES641" s="401"/>
      <c r="ET641" s="401"/>
      <c r="EU641" s="401"/>
      <c r="EV641" s="401"/>
      <c r="EW641" s="401"/>
      <c r="EX641" s="401"/>
      <c r="EY641" s="401"/>
      <c r="EZ641" s="401"/>
      <c r="FA641" s="401"/>
      <c r="FB641" s="401"/>
      <c r="FC641" s="401"/>
      <c r="FD641" s="401"/>
      <c r="FE641" s="401"/>
      <c r="FF641" s="401"/>
      <c r="FG641" s="401"/>
      <c r="FH641" s="401"/>
      <c r="FI641" s="401"/>
      <c r="FJ641" s="401"/>
      <c r="FK641" s="401"/>
      <c r="FL641" s="401"/>
      <c r="FM641" s="401"/>
      <c r="FN641" s="401"/>
      <c r="FO641" s="401"/>
      <c r="FP641" s="401"/>
      <c r="FQ641" s="401"/>
      <c r="FR641" s="401"/>
      <c r="FS641" s="401"/>
      <c r="FT641" s="401"/>
      <c r="FU641" s="401"/>
      <c r="FV641" s="401"/>
      <c r="FW641" s="401"/>
      <c r="FX641" s="401"/>
      <c r="FY641" s="401"/>
      <c r="FZ641" s="401"/>
      <c r="GA641" s="401"/>
      <c r="GB641" s="401"/>
      <c r="GC641" s="401"/>
      <c r="GD641" s="401"/>
      <c r="GE641" s="401"/>
      <c r="GF641" s="401"/>
      <c r="GG641" s="401"/>
      <c r="GH641" s="401"/>
      <c r="GI641" s="401"/>
      <c r="GJ641" s="401"/>
      <c r="GK641" s="401"/>
      <c r="GL641" s="401"/>
      <c r="GM641" s="401"/>
      <c r="GN641" s="401"/>
      <c r="GO641" s="401"/>
      <c r="GP641" s="401"/>
      <c r="GQ641" s="401"/>
      <c r="GR641" s="401"/>
      <c r="GS641" s="401"/>
      <c r="GT641" s="401"/>
      <c r="GU641" s="401"/>
      <c r="GV641" s="401"/>
      <c r="GW641" s="401"/>
      <c r="GX641" s="401"/>
      <c r="GY641" s="401"/>
      <c r="GZ641" s="401"/>
      <c r="HA641" s="401"/>
      <c r="HB641" s="401"/>
      <c r="HC641" s="401"/>
      <c r="HD641" s="401"/>
      <c r="HE641" s="401"/>
      <c r="HF641" s="401"/>
      <c r="HG641" s="401"/>
      <c r="HH641" s="401"/>
      <c r="HI641" s="401"/>
      <c r="HJ641" s="401"/>
      <c r="HK641" s="401"/>
      <c r="HL641" s="401"/>
      <c r="HM641" s="401"/>
      <c r="HN641" s="401"/>
      <c r="HO641" s="401"/>
      <c r="HP641" s="401"/>
    </row>
    <row r="642" spans="1:224">
      <c r="A642" s="537" t="s">
        <v>427</v>
      </c>
      <c r="B642" s="538" t="s">
        <v>20</v>
      </c>
      <c r="C642" s="539">
        <v>238032</v>
      </c>
      <c r="D642" s="540">
        <v>1</v>
      </c>
      <c r="E642" s="414">
        <v>3978</v>
      </c>
      <c r="F642" s="416">
        <v>4415</v>
      </c>
      <c r="G642" s="416">
        <v>4359</v>
      </c>
      <c r="H642" s="416">
        <v>4574</v>
      </c>
      <c r="I642" s="417">
        <v>4828</v>
      </c>
      <c r="J642" s="417">
        <v>4731</v>
      </c>
      <c r="K642" s="419">
        <v>5135</v>
      </c>
      <c r="L642" s="414">
        <v>3079</v>
      </c>
      <c r="M642" s="416">
        <v>3335</v>
      </c>
      <c r="N642" s="416">
        <v>3482</v>
      </c>
      <c r="O642" s="448">
        <f>3505-36</f>
        <v>3469</v>
      </c>
      <c r="P642" s="448">
        <v>3584</v>
      </c>
      <c r="Q642" s="416">
        <v>3899</v>
      </c>
      <c r="R642" s="416">
        <v>4390</v>
      </c>
      <c r="S642" s="416">
        <v>4330</v>
      </c>
      <c r="T642" s="416">
        <v>4539</v>
      </c>
      <c r="U642" s="416">
        <v>4787</v>
      </c>
      <c r="V642" s="417">
        <v>4678</v>
      </c>
      <c r="W642" s="419">
        <v>5099</v>
      </c>
      <c r="X642" s="414">
        <v>0</v>
      </c>
      <c r="Y642" s="416">
        <v>0</v>
      </c>
      <c r="Z642" s="416">
        <v>0</v>
      </c>
      <c r="AA642" s="448">
        <v>25</v>
      </c>
      <c r="AB642" s="448">
        <v>24</v>
      </c>
      <c r="AC642" s="451">
        <v>20</v>
      </c>
      <c r="AD642" s="451">
        <v>28</v>
      </c>
      <c r="AE642" s="416">
        <v>0</v>
      </c>
      <c r="AF642" s="416">
        <v>0</v>
      </c>
      <c r="AG642" s="416">
        <v>0</v>
      </c>
      <c r="AH642" s="417">
        <v>7</v>
      </c>
      <c r="AI642" s="419">
        <v>14</v>
      </c>
      <c r="AJ642" s="420">
        <f t="shared" si="519"/>
        <v>3079</v>
      </c>
      <c r="AK642" s="421">
        <f t="shared" si="520"/>
        <v>3335</v>
      </c>
      <c r="AL642" s="421">
        <f t="shared" si="521"/>
        <v>3482</v>
      </c>
      <c r="AM642" s="421">
        <f t="shared" si="522"/>
        <v>3444</v>
      </c>
      <c r="AN642" s="421">
        <f t="shared" si="523"/>
        <v>3560</v>
      </c>
      <c r="AO642" s="421">
        <f t="shared" si="524"/>
        <v>3879</v>
      </c>
      <c r="AP642" s="421">
        <f t="shared" si="525"/>
        <v>4362</v>
      </c>
      <c r="AQ642" s="421">
        <f t="shared" si="526"/>
        <v>4330</v>
      </c>
      <c r="AR642" s="421">
        <f t="shared" si="527"/>
        <v>4539</v>
      </c>
      <c r="AS642" s="421">
        <f t="shared" si="528"/>
        <v>4787</v>
      </c>
      <c r="AT642" s="421">
        <f t="shared" si="529"/>
        <v>4671</v>
      </c>
      <c r="AU642" s="422">
        <f t="shared" si="530"/>
        <v>5085</v>
      </c>
      <c r="AV642" s="423">
        <v>3753</v>
      </c>
      <c r="AW642" s="417">
        <v>3744</v>
      </c>
      <c r="AX642" s="419">
        <v>4054</v>
      </c>
      <c r="AY642" s="414">
        <v>153</v>
      </c>
      <c r="AZ642" s="417">
        <v>151</v>
      </c>
      <c r="BA642" s="419">
        <v>163</v>
      </c>
      <c r="BB642" s="420">
        <f t="shared" si="531"/>
        <v>881</v>
      </c>
      <c r="BC642" s="421">
        <f t="shared" si="532"/>
        <v>776</v>
      </c>
      <c r="BD642" s="422">
        <f t="shared" si="533"/>
        <v>868</v>
      </c>
      <c r="BE642" s="176">
        <v>1947</v>
      </c>
      <c r="BF642" s="417">
        <v>2169</v>
      </c>
      <c r="BG642" s="419">
        <v>2511</v>
      </c>
      <c r="BH642" s="178">
        <v>151</v>
      </c>
      <c r="BI642" s="417">
        <v>156</v>
      </c>
      <c r="BJ642" s="419">
        <v>173</v>
      </c>
      <c r="BK642" s="178">
        <v>325</v>
      </c>
      <c r="BL642" s="417">
        <v>426</v>
      </c>
      <c r="BM642" s="419">
        <v>447</v>
      </c>
      <c r="BN642" s="426">
        <f t="shared" si="543"/>
        <v>1137</v>
      </c>
      <c r="BO642" s="427">
        <f t="shared" si="544"/>
        <v>1128</v>
      </c>
      <c r="BP642" s="428">
        <f t="shared" si="545"/>
        <v>1231</v>
      </c>
      <c r="BQ642" s="178">
        <v>1850</v>
      </c>
      <c r="BR642" s="417">
        <v>1951</v>
      </c>
      <c r="BS642" s="419">
        <v>1993</v>
      </c>
      <c r="BT642" s="198"/>
      <c r="BU642" s="177"/>
      <c r="BV642" s="177"/>
      <c r="BW642" s="417"/>
      <c r="BX642" s="417"/>
      <c r="BY642" s="419"/>
      <c r="BZ642" s="177"/>
      <c r="CA642" s="177"/>
      <c r="CB642" s="177"/>
      <c r="CC642" s="177"/>
      <c r="CD642" s="177"/>
      <c r="CE642" s="177"/>
      <c r="CF642" s="417"/>
      <c r="CG642" s="419"/>
      <c r="CH642" s="178"/>
      <c r="CI642" s="177"/>
      <c r="CJ642" s="177"/>
      <c r="CK642" s="177"/>
      <c r="CL642" s="177"/>
      <c r="CM642" s="177"/>
      <c r="CN642" s="417"/>
      <c r="CO642" s="419"/>
      <c r="CP642" s="420"/>
      <c r="CQ642" s="421"/>
      <c r="CR642" s="421" t="str">
        <f t="shared" si="534"/>
        <v/>
      </c>
      <c r="CS642" s="421" t="str">
        <f t="shared" si="535"/>
        <v/>
      </c>
      <c r="CT642" s="421" t="str">
        <f t="shared" si="536"/>
        <v/>
      </c>
      <c r="CU642" s="421" t="str">
        <f t="shared" si="537"/>
        <v/>
      </c>
      <c r="CV642" s="421" t="str">
        <f t="shared" si="538"/>
        <v/>
      </c>
      <c r="CW642" s="429" t="str">
        <f t="shared" si="539"/>
        <v/>
      </c>
      <c r="CX642" s="591"/>
      <c r="CY642" s="417"/>
      <c r="CZ642" s="419"/>
      <c r="DA642" s="432"/>
      <c r="DB642" s="417"/>
      <c r="DC642" s="419"/>
      <c r="DD642" s="430" t="str">
        <f t="shared" si="540"/>
        <v/>
      </c>
      <c r="DE642" s="431" t="str">
        <f t="shared" si="541"/>
        <v/>
      </c>
      <c r="DF642" s="428" t="str">
        <f t="shared" si="542"/>
        <v/>
      </c>
      <c r="DG642" s="450"/>
      <c r="DH642" s="417"/>
      <c r="DI642" s="419"/>
      <c r="DJ642" s="432"/>
      <c r="DK642" s="417"/>
      <c r="DL642" s="419"/>
      <c r="DM642" s="432"/>
      <c r="DN642" s="417"/>
      <c r="DO642" s="419"/>
      <c r="DP642" s="430" t="str">
        <f t="shared" si="546"/>
        <v/>
      </c>
      <c r="DQ642" s="431" t="str">
        <f t="shared" si="547"/>
        <v/>
      </c>
      <c r="DR642" s="428" t="str">
        <f t="shared" si="548"/>
        <v/>
      </c>
      <c r="DS642" s="432"/>
      <c r="DT642" s="417"/>
      <c r="DU642" s="197"/>
      <c r="DV642" s="402"/>
      <c r="DW642" s="669" t="b">
        <f t="shared" si="503"/>
        <v>1</v>
      </c>
      <c r="DX642" s="663" t="b">
        <f t="shared" si="504"/>
        <v>1</v>
      </c>
      <c r="DY642" s="666" t="b">
        <f t="shared" si="505"/>
        <v>1</v>
      </c>
      <c r="DZ642" s="663" t="b">
        <f t="shared" si="506"/>
        <v>1</v>
      </c>
      <c r="EA642" s="663" t="b">
        <f t="shared" si="507"/>
        <v>1</v>
      </c>
      <c r="EB642" s="666" t="b">
        <f t="shared" si="508"/>
        <v>1</v>
      </c>
      <c r="EC642" s="663" t="b">
        <f t="shared" si="509"/>
        <v>1</v>
      </c>
      <c r="ED642" s="663" t="b">
        <f t="shared" si="549"/>
        <v>1</v>
      </c>
      <c r="EE642" s="666" t="b">
        <f t="shared" si="510"/>
        <v>1</v>
      </c>
      <c r="EF642" s="665" t="b">
        <f t="shared" si="511"/>
        <v>0</v>
      </c>
      <c r="EG642" s="663" t="b">
        <f t="shared" si="512"/>
        <v>0</v>
      </c>
      <c r="EH642" s="666" t="b">
        <f t="shared" si="513"/>
        <v>1</v>
      </c>
      <c r="EI642" s="663" t="b">
        <f t="shared" si="514"/>
        <v>0</v>
      </c>
      <c r="EJ642" s="663" t="b">
        <f t="shared" si="515"/>
        <v>0</v>
      </c>
      <c r="EK642" s="666" t="b">
        <f t="shared" si="516"/>
        <v>1</v>
      </c>
      <c r="EL642" s="663" t="b">
        <f t="shared" si="517"/>
        <v>0</v>
      </c>
      <c r="EM642" s="663" t="b">
        <f t="shared" si="550"/>
        <v>0</v>
      </c>
      <c r="EN642" s="666" t="b">
        <f t="shared" si="518"/>
        <v>1</v>
      </c>
      <c r="EO642" s="401"/>
    </row>
    <row r="643" spans="1:224">
      <c r="A643" s="537" t="s">
        <v>427</v>
      </c>
      <c r="B643" s="538" t="s">
        <v>21</v>
      </c>
      <c r="C643" s="539">
        <v>237525</v>
      </c>
      <c r="D643" s="540">
        <v>3</v>
      </c>
      <c r="E643" s="414">
        <v>1890</v>
      </c>
      <c r="F643" s="416">
        <v>1934</v>
      </c>
      <c r="G643" s="416">
        <v>1803</v>
      </c>
      <c r="H643" s="416">
        <v>1724</v>
      </c>
      <c r="I643" s="417">
        <v>1549</v>
      </c>
      <c r="J643" s="417">
        <v>1686</v>
      </c>
      <c r="K643" s="419">
        <v>1690</v>
      </c>
      <c r="L643" s="414">
        <v>1818</v>
      </c>
      <c r="M643" s="416">
        <v>2068</v>
      </c>
      <c r="N643" s="416">
        <v>1783</v>
      </c>
      <c r="O643" s="448">
        <v>1779</v>
      </c>
      <c r="P643" s="448">
        <v>1754</v>
      </c>
      <c r="Q643" s="416">
        <v>1864</v>
      </c>
      <c r="R643" s="416">
        <v>1912</v>
      </c>
      <c r="S643" s="416">
        <v>1764</v>
      </c>
      <c r="T643" s="416">
        <v>1689</v>
      </c>
      <c r="U643" s="416">
        <v>1523</v>
      </c>
      <c r="V643" s="417">
        <v>1492</v>
      </c>
      <c r="W643" s="419">
        <v>1664</v>
      </c>
      <c r="X643" s="414">
        <v>0</v>
      </c>
      <c r="Y643" s="416">
        <v>9</v>
      </c>
      <c r="Z643" s="416">
        <v>7</v>
      </c>
      <c r="AA643" s="448"/>
      <c r="AB643" s="448">
        <v>5</v>
      </c>
      <c r="AC643" s="416">
        <v>5</v>
      </c>
      <c r="AD643" s="416">
        <v>4</v>
      </c>
      <c r="AE643" s="416">
        <v>2</v>
      </c>
      <c r="AF643" s="416">
        <v>3</v>
      </c>
      <c r="AG643" s="416"/>
      <c r="AH643" s="417"/>
      <c r="AI643" s="419">
        <v>0</v>
      </c>
      <c r="AJ643" s="420">
        <f t="shared" si="519"/>
        <v>1818</v>
      </c>
      <c r="AK643" s="421">
        <f t="shared" si="520"/>
        <v>2059</v>
      </c>
      <c r="AL643" s="421">
        <f t="shared" si="521"/>
        <v>1776</v>
      </c>
      <c r="AM643" s="421">
        <f t="shared" si="522"/>
        <v>1779</v>
      </c>
      <c r="AN643" s="421">
        <f t="shared" si="523"/>
        <v>1749</v>
      </c>
      <c r="AO643" s="421">
        <f t="shared" si="524"/>
        <v>1859</v>
      </c>
      <c r="AP643" s="421">
        <f t="shared" si="525"/>
        <v>1908</v>
      </c>
      <c r="AQ643" s="421">
        <f t="shared" si="526"/>
        <v>1762</v>
      </c>
      <c r="AR643" s="421">
        <f t="shared" si="527"/>
        <v>1686</v>
      </c>
      <c r="AS643" s="421">
        <f t="shared" si="528"/>
        <v>1523</v>
      </c>
      <c r="AT643" s="421">
        <f t="shared" si="529"/>
        <v>1492</v>
      </c>
      <c r="AU643" s="422">
        <f t="shared" si="530"/>
        <v>1664</v>
      </c>
      <c r="AV643" s="423">
        <v>1082</v>
      </c>
      <c r="AW643" s="417">
        <v>1053</v>
      </c>
      <c r="AX643" s="419">
        <v>1175</v>
      </c>
      <c r="AY643" s="414">
        <v>111</v>
      </c>
      <c r="AZ643" s="417">
        <v>123</v>
      </c>
      <c r="BA643" s="419">
        <v>103</v>
      </c>
      <c r="BB643" s="420">
        <f t="shared" si="531"/>
        <v>330</v>
      </c>
      <c r="BC643" s="421">
        <f t="shared" si="532"/>
        <v>316</v>
      </c>
      <c r="BD643" s="422">
        <f t="shared" si="533"/>
        <v>386</v>
      </c>
      <c r="BE643" s="176">
        <v>692</v>
      </c>
      <c r="BF643" s="417">
        <v>815</v>
      </c>
      <c r="BG643" s="419">
        <v>855</v>
      </c>
      <c r="BH643" s="178">
        <v>148</v>
      </c>
      <c r="BI643" s="417">
        <v>125</v>
      </c>
      <c r="BJ643" s="419">
        <v>118</v>
      </c>
      <c r="BK643" s="178">
        <v>384</v>
      </c>
      <c r="BL643" s="417">
        <v>329</v>
      </c>
      <c r="BM643" s="419">
        <v>358</v>
      </c>
      <c r="BN643" s="426">
        <f t="shared" si="543"/>
        <v>525</v>
      </c>
      <c r="BO643" s="427">
        <f t="shared" si="544"/>
        <v>590</v>
      </c>
      <c r="BP643" s="428">
        <f t="shared" si="545"/>
        <v>577</v>
      </c>
      <c r="BQ643" s="178">
        <v>853</v>
      </c>
      <c r="BR643" s="417">
        <v>906</v>
      </c>
      <c r="BS643" s="419">
        <v>871</v>
      </c>
      <c r="BT643" s="198"/>
      <c r="BU643" s="177"/>
      <c r="BV643" s="177"/>
      <c r="BW643" s="417"/>
      <c r="BX643" s="417"/>
      <c r="BY643" s="419"/>
      <c r="BZ643" s="178"/>
      <c r="CA643" s="177"/>
      <c r="CB643" s="177"/>
      <c r="CC643" s="177"/>
      <c r="CD643" s="177"/>
      <c r="CE643" s="177"/>
      <c r="CF643" s="417"/>
      <c r="CG643" s="419"/>
      <c r="CH643" s="178"/>
      <c r="CI643" s="177"/>
      <c r="CJ643" s="177"/>
      <c r="CK643" s="177"/>
      <c r="CL643" s="177"/>
      <c r="CM643" s="177"/>
      <c r="CN643" s="417"/>
      <c r="CO643" s="419"/>
      <c r="CP643" s="420"/>
      <c r="CQ643" s="421"/>
      <c r="CR643" s="421" t="str">
        <f t="shared" si="534"/>
        <v/>
      </c>
      <c r="CS643" s="421" t="str">
        <f t="shared" si="535"/>
        <v/>
      </c>
      <c r="CT643" s="421" t="str">
        <f t="shared" si="536"/>
        <v/>
      </c>
      <c r="CU643" s="421" t="str">
        <f t="shared" si="537"/>
        <v/>
      </c>
      <c r="CV643" s="421" t="str">
        <f t="shared" si="538"/>
        <v/>
      </c>
      <c r="CW643" s="429" t="str">
        <f t="shared" si="539"/>
        <v/>
      </c>
      <c r="CX643" s="449"/>
      <c r="CY643" s="417"/>
      <c r="CZ643" s="419"/>
      <c r="DA643" s="432"/>
      <c r="DB643" s="417"/>
      <c r="DC643" s="419"/>
      <c r="DD643" s="430" t="str">
        <f t="shared" si="540"/>
        <v/>
      </c>
      <c r="DE643" s="431" t="str">
        <f t="shared" si="541"/>
        <v/>
      </c>
      <c r="DF643" s="428" t="str">
        <f t="shared" si="542"/>
        <v/>
      </c>
      <c r="DG643" s="450"/>
      <c r="DH643" s="417"/>
      <c r="DI643" s="419"/>
      <c r="DJ643" s="432"/>
      <c r="DK643" s="417"/>
      <c r="DL643" s="419"/>
      <c r="DM643" s="432"/>
      <c r="DN643" s="417"/>
      <c r="DO643" s="419"/>
      <c r="DP643" s="430" t="str">
        <f t="shared" si="546"/>
        <v/>
      </c>
      <c r="DQ643" s="431" t="str">
        <f t="shared" si="547"/>
        <v/>
      </c>
      <c r="DR643" s="428" t="str">
        <f t="shared" si="548"/>
        <v/>
      </c>
      <c r="DS643" s="432"/>
      <c r="DT643" s="417"/>
      <c r="DU643" s="197"/>
      <c r="DV643" s="402"/>
      <c r="DW643" s="669" t="b">
        <f t="shared" si="503"/>
        <v>1</v>
      </c>
      <c r="DX643" s="663" t="b">
        <f t="shared" si="504"/>
        <v>1</v>
      </c>
      <c r="DY643" s="666" t="b">
        <f t="shared" si="505"/>
        <v>1</v>
      </c>
      <c r="DZ643" s="663" t="b">
        <f t="shared" si="506"/>
        <v>1</v>
      </c>
      <c r="EA643" s="663" t="b">
        <f t="shared" si="507"/>
        <v>1</v>
      </c>
      <c r="EB643" s="666" t="b">
        <f t="shared" si="508"/>
        <v>1</v>
      </c>
      <c r="EC643" s="663" t="b">
        <f t="shared" si="509"/>
        <v>1</v>
      </c>
      <c r="ED643" s="663" t="b">
        <f t="shared" si="549"/>
        <v>1</v>
      </c>
      <c r="EE643" s="666" t="b">
        <f t="shared" si="510"/>
        <v>1</v>
      </c>
      <c r="EF643" s="665" t="b">
        <f t="shared" si="511"/>
        <v>0</v>
      </c>
      <c r="EG643" s="663" t="b">
        <f t="shared" si="512"/>
        <v>0</v>
      </c>
      <c r="EH643" s="666" t="b">
        <f t="shared" si="513"/>
        <v>1</v>
      </c>
      <c r="EI643" s="663" t="b">
        <f t="shared" si="514"/>
        <v>0</v>
      </c>
      <c r="EJ643" s="663" t="b">
        <f t="shared" si="515"/>
        <v>0</v>
      </c>
      <c r="EK643" s="666" t="b">
        <f t="shared" si="516"/>
        <v>1</v>
      </c>
      <c r="EL643" s="663" t="b">
        <f t="shared" si="517"/>
        <v>0</v>
      </c>
      <c r="EM643" s="663" t="b">
        <f t="shared" si="550"/>
        <v>0</v>
      </c>
      <c r="EN643" s="666" t="b">
        <f t="shared" si="518"/>
        <v>1</v>
      </c>
      <c r="EO643" s="401"/>
    </row>
    <row r="644" spans="1:224">
      <c r="A644" s="537" t="s">
        <v>427</v>
      </c>
      <c r="B644" s="575" t="s">
        <v>797</v>
      </c>
      <c r="C644" s="576">
        <v>237367</v>
      </c>
      <c r="D644" s="577">
        <v>5</v>
      </c>
      <c r="E644" s="414">
        <v>681</v>
      </c>
      <c r="F644" s="416">
        <v>637</v>
      </c>
      <c r="G644" s="416">
        <v>615</v>
      </c>
      <c r="H644" s="416">
        <v>672</v>
      </c>
      <c r="I644" s="417">
        <v>649</v>
      </c>
      <c r="J644" s="417">
        <v>618</v>
      </c>
      <c r="K644" s="419">
        <v>771</v>
      </c>
      <c r="L644" s="414">
        <v>540</v>
      </c>
      <c r="M644" s="416">
        <v>555</v>
      </c>
      <c r="N644" s="416">
        <v>534</v>
      </c>
      <c r="O644" s="448">
        <v>592</v>
      </c>
      <c r="P644" s="448">
        <v>553</v>
      </c>
      <c r="Q644" s="416">
        <v>659</v>
      </c>
      <c r="R644" s="416">
        <v>610</v>
      </c>
      <c r="S644" s="416">
        <v>581</v>
      </c>
      <c r="T644" s="416">
        <v>639</v>
      </c>
      <c r="U644" s="416">
        <v>622</v>
      </c>
      <c r="V644" s="417">
        <v>581</v>
      </c>
      <c r="W644" s="419">
        <v>728</v>
      </c>
      <c r="X644" s="414">
        <v>0</v>
      </c>
      <c r="Y644" s="416">
        <v>0</v>
      </c>
      <c r="Z644" s="416">
        <v>0</v>
      </c>
      <c r="AA644" s="448"/>
      <c r="AB644" s="448">
        <v>0</v>
      </c>
      <c r="AC644" s="416">
        <v>0</v>
      </c>
      <c r="AD644" s="416">
        <v>0</v>
      </c>
      <c r="AE644" s="416">
        <v>0</v>
      </c>
      <c r="AF644" s="416">
        <v>0</v>
      </c>
      <c r="AG644" s="416">
        <v>0</v>
      </c>
      <c r="AH644" s="417">
        <v>0</v>
      </c>
      <c r="AI644" s="419">
        <v>0</v>
      </c>
      <c r="AJ644" s="420">
        <f t="shared" si="519"/>
        <v>540</v>
      </c>
      <c r="AK644" s="421">
        <f t="shared" si="520"/>
        <v>555</v>
      </c>
      <c r="AL644" s="421">
        <f t="shared" si="521"/>
        <v>534</v>
      </c>
      <c r="AM644" s="421">
        <f t="shared" si="522"/>
        <v>592</v>
      </c>
      <c r="AN644" s="421">
        <f t="shared" si="523"/>
        <v>553</v>
      </c>
      <c r="AO644" s="421">
        <f t="shared" si="524"/>
        <v>659</v>
      </c>
      <c r="AP644" s="421">
        <f t="shared" si="525"/>
        <v>610</v>
      </c>
      <c r="AQ644" s="421">
        <f t="shared" si="526"/>
        <v>581</v>
      </c>
      <c r="AR644" s="421">
        <f t="shared" si="527"/>
        <v>639</v>
      </c>
      <c r="AS644" s="421">
        <f t="shared" si="528"/>
        <v>622</v>
      </c>
      <c r="AT644" s="421">
        <f t="shared" si="529"/>
        <v>581</v>
      </c>
      <c r="AU644" s="422">
        <f t="shared" si="530"/>
        <v>728</v>
      </c>
      <c r="AV644" s="423">
        <v>397</v>
      </c>
      <c r="AW644" s="417">
        <v>374</v>
      </c>
      <c r="AX644" s="419">
        <v>429</v>
      </c>
      <c r="AY644" s="414">
        <v>87</v>
      </c>
      <c r="AZ644" s="417">
        <v>68</v>
      </c>
      <c r="BA644" s="419">
        <v>85</v>
      </c>
      <c r="BB644" s="420">
        <f t="shared" si="531"/>
        <v>138</v>
      </c>
      <c r="BC644" s="421">
        <f t="shared" si="532"/>
        <v>139</v>
      </c>
      <c r="BD644" s="422">
        <f t="shared" si="533"/>
        <v>214</v>
      </c>
      <c r="BE644" s="176">
        <v>235</v>
      </c>
      <c r="BF644" s="417">
        <v>310</v>
      </c>
      <c r="BG644" s="419">
        <v>225</v>
      </c>
      <c r="BH644" s="178">
        <v>44</v>
      </c>
      <c r="BI644" s="417">
        <v>46</v>
      </c>
      <c r="BJ644" s="419">
        <v>44</v>
      </c>
      <c r="BK644" s="178">
        <v>55</v>
      </c>
      <c r="BL644" s="417">
        <v>69</v>
      </c>
      <c r="BM644" s="419">
        <v>131</v>
      </c>
      <c r="BN644" s="426">
        <f t="shared" si="543"/>
        <v>219</v>
      </c>
      <c r="BO644" s="427">
        <f t="shared" si="544"/>
        <v>234</v>
      </c>
      <c r="BP644" s="428">
        <f t="shared" si="545"/>
        <v>210</v>
      </c>
      <c r="BQ644" s="178">
        <v>250</v>
      </c>
      <c r="BR644" s="417">
        <v>270</v>
      </c>
      <c r="BS644" s="419">
        <v>257</v>
      </c>
      <c r="BT644" s="198"/>
      <c r="BU644" s="177"/>
      <c r="BV644" s="177"/>
      <c r="BW644" s="417"/>
      <c r="BX644" s="417"/>
      <c r="BY644" s="419"/>
      <c r="BZ644" s="178"/>
      <c r="CA644" s="177"/>
      <c r="CB644" s="177"/>
      <c r="CC644" s="177"/>
      <c r="CD644" s="177"/>
      <c r="CE644" s="177"/>
      <c r="CF644" s="417"/>
      <c r="CG644" s="419"/>
      <c r="CH644" s="178"/>
      <c r="CI644" s="177"/>
      <c r="CJ644" s="177"/>
      <c r="CK644" s="177"/>
      <c r="CL644" s="177"/>
      <c r="CM644" s="177"/>
      <c r="CN644" s="417"/>
      <c r="CO644" s="419"/>
      <c r="CP644" s="420"/>
      <c r="CQ644" s="421"/>
      <c r="CR644" s="421" t="str">
        <f t="shared" si="534"/>
        <v/>
      </c>
      <c r="CS644" s="421" t="str">
        <f t="shared" si="535"/>
        <v/>
      </c>
      <c r="CT644" s="421" t="str">
        <f t="shared" si="536"/>
        <v/>
      </c>
      <c r="CU644" s="421" t="str">
        <f t="shared" si="537"/>
        <v/>
      </c>
      <c r="CV644" s="421" t="str">
        <f t="shared" si="538"/>
        <v/>
      </c>
      <c r="CW644" s="429" t="str">
        <f t="shared" si="539"/>
        <v/>
      </c>
      <c r="CX644" s="449"/>
      <c r="CY644" s="417"/>
      <c r="CZ644" s="419"/>
      <c r="DA644" s="432"/>
      <c r="DB644" s="417"/>
      <c r="DC644" s="419"/>
      <c r="DD644" s="430" t="str">
        <f t="shared" si="540"/>
        <v/>
      </c>
      <c r="DE644" s="431" t="str">
        <f t="shared" si="541"/>
        <v/>
      </c>
      <c r="DF644" s="428" t="str">
        <f t="shared" si="542"/>
        <v/>
      </c>
      <c r="DG644" s="450"/>
      <c r="DH644" s="417"/>
      <c r="DI644" s="419"/>
      <c r="DJ644" s="432"/>
      <c r="DK644" s="417"/>
      <c r="DL644" s="419"/>
      <c r="DM644" s="432"/>
      <c r="DN644" s="417"/>
      <c r="DO644" s="419"/>
      <c r="DP644" s="430" t="str">
        <f t="shared" si="546"/>
        <v/>
      </c>
      <c r="DQ644" s="431" t="str">
        <f t="shared" si="547"/>
        <v/>
      </c>
      <c r="DR644" s="428" t="str">
        <f t="shared" si="548"/>
        <v/>
      </c>
      <c r="DS644" s="432"/>
      <c r="DT644" s="417"/>
      <c r="DU644" s="197"/>
      <c r="DV644" s="402"/>
      <c r="DW644" s="669" t="b">
        <f t="shared" si="503"/>
        <v>1</v>
      </c>
      <c r="DX644" s="663" t="b">
        <f t="shared" si="504"/>
        <v>1</v>
      </c>
      <c r="DY644" s="666" t="b">
        <f t="shared" si="505"/>
        <v>1</v>
      </c>
      <c r="DZ644" s="663" t="b">
        <f t="shared" si="506"/>
        <v>1</v>
      </c>
      <c r="EA644" s="663" t="b">
        <f t="shared" si="507"/>
        <v>1</v>
      </c>
      <c r="EB644" s="666" t="b">
        <f t="shared" si="508"/>
        <v>1</v>
      </c>
      <c r="EC644" s="663" t="b">
        <f t="shared" si="509"/>
        <v>1</v>
      </c>
      <c r="ED644" s="663" t="b">
        <f t="shared" si="549"/>
        <v>1</v>
      </c>
      <c r="EE644" s="666" t="b">
        <f t="shared" si="510"/>
        <v>1</v>
      </c>
      <c r="EF644" s="665" t="b">
        <f t="shared" si="511"/>
        <v>0</v>
      </c>
      <c r="EG644" s="663" t="b">
        <f t="shared" si="512"/>
        <v>0</v>
      </c>
      <c r="EH644" s="666" t="b">
        <f t="shared" si="513"/>
        <v>1</v>
      </c>
      <c r="EI644" s="663" t="b">
        <f t="shared" si="514"/>
        <v>0</v>
      </c>
      <c r="EJ644" s="663" t="b">
        <f t="shared" si="515"/>
        <v>0</v>
      </c>
      <c r="EK644" s="666" t="b">
        <f t="shared" si="516"/>
        <v>1</v>
      </c>
      <c r="EL644" s="663" t="b">
        <f t="shared" si="517"/>
        <v>0</v>
      </c>
      <c r="EM644" s="663" t="b">
        <f t="shared" si="550"/>
        <v>0</v>
      </c>
      <c r="EN644" s="666" t="b">
        <f t="shared" si="518"/>
        <v>1</v>
      </c>
      <c r="EO644" s="401"/>
    </row>
    <row r="645" spans="1:224">
      <c r="A645" s="537" t="s">
        <v>427</v>
      </c>
      <c r="B645" s="538" t="s">
        <v>22</v>
      </c>
      <c r="C645" s="539">
        <v>237215</v>
      </c>
      <c r="D645" s="540">
        <v>6</v>
      </c>
      <c r="E645" s="414">
        <v>33</v>
      </c>
      <c r="F645" s="416">
        <v>297</v>
      </c>
      <c r="G645" s="416">
        <v>282</v>
      </c>
      <c r="H645" s="416">
        <v>251</v>
      </c>
      <c r="I645" s="417">
        <v>261</v>
      </c>
      <c r="J645" s="417">
        <v>307</v>
      </c>
      <c r="K645" s="419">
        <v>283</v>
      </c>
      <c r="L645" s="414">
        <v>24</v>
      </c>
      <c r="M645" s="416">
        <v>38</v>
      </c>
      <c r="N645" s="416">
        <v>33</v>
      </c>
      <c r="O645" s="448">
        <v>14</v>
      </c>
      <c r="P645" s="448">
        <v>38</v>
      </c>
      <c r="Q645" s="416">
        <v>29</v>
      </c>
      <c r="R645" s="416">
        <v>81</v>
      </c>
      <c r="S645" s="416">
        <v>246</v>
      </c>
      <c r="T645" s="416">
        <v>238</v>
      </c>
      <c r="U645" s="416">
        <v>246</v>
      </c>
      <c r="V645" s="417">
        <v>288</v>
      </c>
      <c r="W645" s="419">
        <v>259</v>
      </c>
      <c r="X645" s="414">
        <v>0</v>
      </c>
      <c r="Y645" s="416">
        <v>0</v>
      </c>
      <c r="Z645" s="416">
        <v>0</v>
      </c>
      <c r="AA645" s="448"/>
      <c r="AB645" s="448">
        <v>0</v>
      </c>
      <c r="AC645" s="416">
        <v>0</v>
      </c>
      <c r="AD645" s="416">
        <v>0</v>
      </c>
      <c r="AE645" s="416">
        <v>0</v>
      </c>
      <c r="AF645" s="416">
        <v>0</v>
      </c>
      <c r="AG645" s="416">
        <v>0</v>
      </c>
      <c r="AH645" s="417">
        <v>0</v>
      </c>
      <c r="AI645" s="419"/>
      <c r="AJ645" s="420">
        <f t="shared" si="519"/>
        <v>24</v>
      </c>
      <c r="AK645" s="421">
        <f t="shared" si="520"/>
        <v>38</v>
      </c>
      <c r="AL645" s="421">
        <f t="shared" si="521"/>
        <v>33</v>
      </c>
      <c r="AM645" s="421">
        <f t="shared" si="522"/>
        <v>14</v>
      </c>
      <c r="AN645" s="421">
        <f t="shared" si="523"/>
        <v>38</v>
      </c>
      <c r="AO645" s="421">
        <f t="shared" si="524"/>
        <v>29</v>
      </c>
      <c r="AP645" s="421">
        <f t="shared" si="525"/>
        <v>81</v>
      </c>
      <c r="AQ645" s="421">
        <f t="shared" si="526"/>
        <v>246</v>
      </c>
      <c r="AR645" s="421">
        <f t="shared" si="527"/>
        <v>238</v>
      </c>
      <c r="AS645" s="421">
        <f t="shared" si="528"/>
        <v>246</v>
      </c>
      <c r="AT645" s="421">
        <f t="shared" si="529"/>
        <v>288</v>
      </c>
      <c r="AU645" s="422">
        <f t="shared" si="530"/>
        <v>259</v>
      </c>
      <c r="AV645" s="423">
        <v>147</v>
      </c>
      <c r="AW645" s="417">
        <v>167</v>
      </c>
      <c r="AX645" s="419">
        <v>152</v>
      </c>
      <c r="AY645" s="414">
        <v>11</v>
      </c>
      <c r="AZ645" s="417">
        <v>14</v>
      </c>
      <c r="BA645" s="419">
        <v>15</v>
      </c>
      <c r="BB645" s="420">
        <f t="shared" si="531"/>
        <v>88</v>
      </c>
      <c r="BC645" s="421">
        <f t="shared" si="532"/>
        <v>107</v>
      </c>
      <c r="BD645" s="422">
        <f t="shared" si="533"/>
        <v>92</v>
      </c>
      <c r="BE645" s="176">
        <v>8</v>
      </c>
      <c r="BF645" s="417">
        <v>7</v>
      </c>
      <c r="BG645" s="419">
        <v>18</v>
      </c>
      <c r="BH645" s="178">
        <v>0</v>
      </c>
      <c r="BI645" s="417"/>
      <c r="BJ645" s="419">
        <v>4</v>
      </c>
      <c r="BK645" s="178">
        <v>4</v>
      </c>
      <c r="BL645" s="417"/>
      <c r="BM645" s="419">
        <v>8</v>
      </c>
      <c r="BN645" s="426">
        <f t="shared" si="543"/>
        <v>26</v>
      </c>
      <c r="BO645" s="427">
        <f t="shared" si="544"/>
        <v>22</v>
      </c>
      <c r="BP645" s="428">
        <f t="shared" si="545"/>
        <v>51</v>
      </c>
      <c r="BQ645" s="178">
        <v>12</v>
      </c>
      <c r="BR645" s="417">
        <v>9</v>
      </c>
      <c r="BS645" s="419">
        <v>14</v>
      </c>
      <c r="BT645" s="198"/>
      <c r="BU645" s="177"/>
      <c r="BV645" s="177"/>
      <c r="BW645" s="417"/>
      <c r="BX645" s="417"/>
      <c r="BY645" s="419"/>
      <c r="BZ645" s="178"/>
      <c r="CA645" s="177"/>
      <c r="CB645" s="177"/>
      <c r="CC645" s="177"/>
      <c r="CD645" s="177"/>
      <c r="CE645" s="177"/>
      <c r="CF645" s="417"/>
      <c r="CG645" s="419"/>
      <c r="CH645" s="178"/>
      <c r="CI645" s="177"/>
      <c r="CJ645" s="177"/>
      <c r="CK645" s="177"/>
      <c r="CL645" s="177"/>
      <c r="CM645" s="177"/>
      <c r="CN645" s="417"/>
      <c r="CO645" s="419"/>
      <c r="CP645" s="420"/>
      <c r="CQ645" s="421"/>
      <c r="CR645" s="421" t="str">
        <f t="shared" si="534"/>
        <v/>
      </c>
      <c r="CS645" s="421" t="str">
        <f t="shared" si="535"/>
        <v/>
      </c>
      <c r="CT645" s="421" t="str">
        <f t="shared" si="536"/>
        <v/>
      </c>
      <c r="CU645" s="421" t="str">
        <f t="shared" si="537"/>
        <v/>
      </c>
      <c r="CV645" s="421" t="str">
        <f t="shared" si="538"/>
        <v/>
      </c>
      <c r="CW645" s="429" t="str">
        <f t="shared" si="539"/>
        <v/>
      </c>
      <c r="CX645" s="449"/>
      <c r="CY645" s="417"/>
      <c r="CZ645" s="419"/>
      <c r="DA645" s="432"/>
      <c r="DB645" s="417"/>
      <c r="DC645" s="419"/>
      <c r="DD645" s="430" t="str">
        <f t="shared" si="540"/>
        <v/>
      </c>
      <c r="DE645" s="431" t="str">
        <f t="shared" si="541"/>
        <v/>
      </c>
      <c r="DF645" s="428" t="str">
        <f t="shared" si="542"/>
        <v/>
      </c>
      <c r="DG645" s="450"/>
      <c r="DH645" s="417"/>
      <c r="DI645" s="419"/>
      <c r="DJ645" s="432"/>
      <c r="DK645" s="417"/>
      <c r="DL645" s="419"/>
      <c r="DM645" s="432"/>
      <c r="DN645" s="417"/>
      <c r="DO645" s="419"/>
      <c r="DP645" s="430" t="str">
        <f t="shared" si="546"/>
        <v/>
      </c>
      <c r="DQ645" s="431" t="str">
        <f t="shared" si="547"/>
        <v/>
      </c>
      <c r="DR645" s="428" t="str">
        <f t="shared" si="548"/>
        <v/>
      </c>
      <c r="DS645" s="432"/>
      <c r="DT645" s="417"/>
      <c r="DU645" s="197"/>
      <c r="DV645" s="402"/>
      <c r="DW645" s="669" t="b">
        <f t="shared" si="503"/>
        <v>1</v>
      </c>
      <c r="DX645" s="663" t="b">
        <f t="shared" si="504"/>
        <v>1</v>
      </c>
      <c r="DY645" s="666" t="b">
        <f t="shared" si="505"/>
        <v>1</v>
      </c>
      <c r="DZ645" s="663" t="b">
        <f t="shared" si="506"/>
        <v>1</v>
      </c>
      <c r="EA645" s="663" t="b">
        <f t="shared" si="507"/>
        <v>1</v>
      </c>
      <c r="EB645" s="666" t="b">
        <f t="shared" si="508"/>
        <v>1</v>
      </c>
      <c r="EC645" s="663" t="b">
        <f t="shared" si="509"/>
        <v>1</v>
      </c>
      <c r="ED645" s="663" t="b">
        <f t="shared" si="549"/>
        <v>1</v>
      </c>
      <c r="EE645" s="666" t="b">
        <f t="shared" si="510"/>
        <v>1</v>
      </c>
      <c r="EF645" s="665" t="b">
        <f t="shared" si="511"/>
        <v>0</v>
      </c>
      <c r="EG645" s="663" t="b">
        <f t="shared" si="512"/>
        <v>0</v>
      </c>
      <c r="EH645" s="666" t="b">
        <f t="shared" si="513"/>
        <v>1</v>
      </c>
      <c r="EI645" s="663" t="b">
        <f t="shared" si="514"/>
        <v>0</v>
      </c>
      <c r="EJ645" s="663" t="b">
        <f t="shared" si="515"/>
        <v>0</v>
      </c>
      <c r="EK645" s="666" t="b">
        <f t="shared" si="516"/>
        <v>1</v>
      </c>
      <c r="EL645" s="663" t="b">
        <f t="shared" si="517"/>
        <v>0</v>
      </c>
      <c r="EM645" s="663" t="b">
        <f t="shared" si="550"/>
        <v>0</v>
      </c>
      <c r="EN645" s="666" t="b">
        <f t="shared" si="518"/>
        <v>1</v>
      </c>
      <c r="EO645" s="401"/>
    </row>
    <row r="646" spans="1:224">
      <c r="A646" s="537" t="s">
        <v>427</v>
      </c>
      <c r="B646" s="538" t="s">
        <v>23</v>
      </c>
      <c r="C646" s="539">
        <v>237330</v>
      </c>
      <c r="D646" s="540">
        <v>6</v>
      </c>
      <c r="E646" s="414">
        <v>599</v>
      </c>
      <c r="F646" s="416">
        <v>620</v>
      </c>
      <c r="G646" s="416">
        <v>578</v>
      </c>
      <c r="H646" s="416">
        <v>653</v>
      </c>
      <c r="I646" s="417">
        <v>603</v>
      </c>
      <c r="J646" s="417">
        <v>627</v>
      </c>
      <c r="K646" s="419">
        <v>719</v>
      </c>
      <c r="L646" s="414">
        <v>517</v>
      </c>
      <c r="M646" s="416">
        <v>545</v>
      </c>
      <c r="N646" s="416">
        <v>611</v>
      </c>
      <c r="O646" s="448">
        <v>695</v>
      </c>
      <c r="P646" s="448">
        <v>480</v>
      </c>
      <c r="Q646" s="416">
        <v>498</v>
      </c>
      <c r="R646" s="416">
        <v>606</v>
      </c>
      <c r="S646" s="416">
        <v>566</v>
      </c>
      <c r="T646" s="416">
        <v>642</v>
      </c>
      <c r="U646" s="416">
        <v>593</v>
      </c>
      <c r="V646" s="417">
        <v>618</v>
      </c>
      <c r="W646" s="419">
        <v>710</v>
      </c>
      <c r="X646" s="414"/>
      <c r="Y646" s="416">
        <v>0</v>
      </c>
      <c r="Z646" s="416">
        <v>0</v>
      </c>
      <c r="AA646" s="448">
        <v>3</v>
      </c>
      <c r="AB646" s="448"/>
      <c r="AC646" s="416">
        <v>0</v>
      </c>
      <c r="AD646" s="416">
        <v>0</v>
      </c>
      <c r="AE646" s="416">
        <v>0</v>
      </c>
      <c r="AF646" s="416">
        <v>0</v>
      </c>
      <c r="AG646" s="416">
        <v>0</v>
      </c>
      <c r="AH646" s="417">
        <v>0</v>
      </c>
      <c r="AI646" s="419">
        <v>0</v>
      </c>
      <c r="AJ646" s="420">
        <f t="shared" si="519"/>
        <v>517</v>
      </c>
      <c r="AK646" s="421">
        <f t="shared" si="520"/>
        <v>545</v>
      </c>
      <c r="AL646" s="421">
        <f t="shared" si="521"/>
        <v>611</v>
      </c>
      <c r="AM646" s="421">
        <f t="shared" si="522"/>
        <v>692</v>
      </c>
      <c r="AN646" s="421">
        <f t="shared" si="523"/>
        <v>480</v>
      </c>
      <c r="AO646" s="421">
        <f t="shared" si="524"/>
        <v>498</v>
      </c>
      <c r="AP646" s="421">
        <f t="shared" si="525"/>
        <v>606</v>
      </c>
      <c r="AQ646" s="421">
        <f t="shared" si="526"/>
        <v>566</v>
      </c>
      <c r="AR646" s="421">
        <f t="shared" si="527"/>
        <v>642</v>
      </c>
      <c r="AS646" s="421">
        <f t="shared" si="528"/>
        <v>593</v>
      </c>
      <c r="AT646" s="421">
        <f t="shared" si="529"/>
        <v>618</v>
      </c>
      <c r="AU646" s="422">
        <f t="shared" si="530"/>
        <v>710</v>
      </c>
      <c r="AV646" s="423">
        <v>358</v>
      </c>
      <c r="AW646" s="417">
        <v>394</v>
      </c>
      <c r="AX646" s="419">
        <v>430</v>
      </c>
      <c r="AY646" s="414">
        <v>61</v>
      </c>
      <c r="AZ646" s="417">
        <v>68</v>
      </c>
      <c r="BA646" s="419">
        <v>71</v>
      </c>
      <c r="BB646" s="420">
        <f t="shared" si="531"/>
        <v>174</v>
      </c>
      <c r="BC646" s="421">
        <f t="shared" si="532"/>
        <v>156</v>
      </c>
      <c r="BD646" s="422">
        <f t="shared" si="533"/>
        <v>209</v>
      </c>
      <c r="BE646" s="176">
        <v>243</v>
      </c>
      <c r="BF646" s="417">
        <v>190</v>
      </c>
      <c r="BG646" s="419">
        <v>196</v>
      </c>
      <c r="BH646" s="178">
        <v>27</v>
      </c>
      <c r="BI646" s="417">
        <v>29</v>
      </c>
      <c r="BJ646" s="419">
        <v>31</v>
      </c>
      <c r="BK646" s="178">
        <v>157</v>
      </c>
      <c r="BL646" s="417">
        <v>136</v>
      </c>
      <c r="BM646" s="419">
        <v>146</v>
      </c>
      <c r="BN646" s="426">
        <f t="shared" ref="BN646:BN662" si="575">IF(AN646=" ","",(AN646-SUM(BE646,BH646,BK646)))</f>
        <v>53</v>
      </c>
      <c r="BO646" s="427">
        <f t="shared" ref="BO646:BO662" si="576">IF(AO646=" ","",(AO646-SUM(BF646,BI646,BL646)))</f>
        <v>143</v>
      </c>
      <c r="BP646" s="428">
        <f t="shared" ref="BP646:BP662" si="577">IF(AP646=" ","",(AP646-SUM(BG646,BJ646,BM646)))</f>
        <v>233</v>
      </c>
      <c r="BQ646" s="178">
        <v>206</v>
      </c>
      <c r="BR646" s="417">
        <v>215</v>
      </c>
      <c r="BS646" s="419">
        <v>227</v>
      </c>
      <c r="BT646" s="198"/>
      <c r="BU646" s="177"/>
      <c r="BV646" s="177"/>
      <c r="BW646" s="417"/>
      <c r="BX646" s="417"/>
      <c r="BY646" s="419"/>
      <c r="BZ646" s="178"/>
      <c r="CA646" s="177"/>
      <c r="CB646" s="177"/>
      <c r="CC646" s="177"/>
      <c r="CD646" s="177"/>
      <c r="CE646" s="177"/>
      <c r="CF646" s="417"/>
      <c r="CG646" s="419"/>
      <c r="CH646" s="178"/>
      <c r="CI646" s="177"/>
      <c r="CJ646" s="177"/>
      <c r="CK646" s="177"/>
      <c r="CL646" s="177"/>
      <c r="CM646" s="177"/>
      <c r="CN646" s="417"/>
      <c r="CO646" s="419"/>
      <c r="CP646" s="420"/>
      <c r="CQ646" s="421"/>
      <c r="CR646" s="421" t="str">
        <f t="shared" si="534"/>
        <v/>
      </c>
      <c r="CS646" s="421" t="str">
        <f t="shared" si="535"/>
        <v/>
      </c>
      <c r="CT646" s="421" t="str">
        <f t="shared" si="536"/>
        <v/>
      </c>
      <c r="CU646" s="421" t="str">
        <f t="shared" si="537"/>
        <v/>
      </c>
      <c r="CV646" s="421" t="str">
        <f t="shared" si="538"/>
        <v/>
      </c>
      <c r="CW646" s="429" t="str">
        <f t="shared" si="539"/>
        <v/>
      </c>
      <c r="CX646" s="449"/>
      <c r="CY646" s="417"/>
      <c r="CZ646" s="419"/>
      <c r="DA646" s="432"/>
      <c r="DB646" s="417"/>
      <c r="DC646" s="419"/>
      <c r="DD646" s="430" t="str">
        <f t="shared" si="540"/>
        <v/>
      </c>
      <c r="DE646" s="431" t="str">
        <f t="shared" si="541"/>
        <v/>
      </c>
      <c r="DF646" s="428" t="str">
        <f t="shared" si="542"/>
        <v/>
      </c>
      <c r="DG646" s="450"/>
      <c r="DH646" s="417"/>
      <c r="DI646" s="419"/>
      <c r="DJ646" s="432"/>
      <c r="DK646" s="417"/>
      <c r="DL646" s="419"/>
      <c r="DM646" s="432"/>
      <c r="DN646" s="417"/>
      <c r="DO646" s="419"/>
      <c r="DP646" s="430" t="str">
        <f t="shared" ref="DP646:DP662" si="578">IF(CS646="","",(CS646-SUM(DG646,DJ646,DM646)))</f>
        <v/>
      </c>
      <c r="DQ646" s="431" t="str">
        <f t="shared" ref="DQ646:DQ662" si="579">IF(CT646="","",(CT646-SUM(DH646,DK646,DN646)))</f>
        <v/>
      </c>
      <c r="DR646" s="428" t="str">
        <f t="shared" ref="DR646:DR662" si="580">IF(CU646="","",(CU646-SUM(DI646,DL646,DO646)))</f>
        <v/>
      </c>
      <c r="DS646" s="432"/>
      <c r="DT646" s="417"/>
      <c r="DU646" s="197"/>
      <c r="DV646" s="402"/>
      <c r="DW646" s="669" t="b">
        <f t="shared" si="503"/>
        <v>1</v>
      </c>
      <c r="DX646" s="663" t="b">
        <f t="shared" si="504"/>
        <v>1</v>
      </c>
      <c r="DY646" s="666" t="b">
        <f t="shared" si="505"/>
        <v>1</v>
      </c>
      <c r="DZ646" s="663" t="b">
        <f t="shared" si="506"/>
        <v>1</v>
      </c>
      <c r="EA646" s="663" t="b">
        <f t="shared" si="507"/>
        <v>1</v>
      </c>
      <c r="EB646" s="666" t="b">
        <f t="shared" si="508"/>
        <v>1</v>
      </c>
      <c r="EC646" s="663" t="b">
        <f t="shared" si="509"/>
        <v>1</v>
      </c>
      <c r="ED646" s="663" t="b">
        <f t="shared" ref="ED646:ED662" si="581">BS646&gt;0</f>
        <v>1</v>
      </c>
      <c r="EE646" s="666" t="b">
        <f t="shared" si="510"/>
        <v>1</v>
      </c>
      <c r="EF646" s="665" t="b">
        <f t="shared" si="511"/>
        <v>0</v>
      </c>
      <c r="EG646" s="663" t="b">
        <f t="shared" si="512"/>
        <v>0</v>
      </c>
      <c r="EH646" s="666" t="b">
        <f t="shared" si="513"/>
        <v>1</v>
      </c>
      <c r="EI646" s="663" t="b">
        <f t="shared" si="514"/>
        <v>0</v>
      </c>
      <c r="EJ646" s="663" t="b">
        <f t="shared" si="515"/>
        <v>0</v>
      </c>
      <c r="EK646" s="666" t="b">
        <f t="shared" si="516"/>
        <v>1</v>
      </c>
      <c r="EL646" s="663" t="b">
        <f t="shared" si="517"/>
        <v>0</v>
      </c>
      <c r="EM646" s="663" t="b">
        <f t="shared" ref="EM646:EM662" si="582">DU646&gt;0</f>
        <v>0</v>
      </c>
      <c r="EN646" s="666" t="b">
        <f t="shared" si="518"/>
        <v>1</v>
      </c>
      <c r="EO646" s="401"/>
    </row>
    <row r="647" spans="1:224">
      <c r="A647" s="537" t="s">
        <v>427</v>
      </c>
      <c r="B647" s="538" t="s">
        <v>24</v>
      </c>
      <c r="C647" s="539">
        <v>237385</v>
      </c>
      <c r="D647" s="540">
        <v>6</v>
      </c>
      <c r="E647" s="414">
        <v>518</v>
      </c>
      <c r="F647" s="416">
        <v>315</v>
      </c>
      <c r="G647" s="416">
        <v>292</v>
      </c>
      <c r="H647" s="416">
        <v>304</v>
      </c>
      <c r="I647" s="417">
        <v>268</v>
      </c>
      <c r="J647" s="417">
        <v>291</v>
      </c>
      <c r="K647" s="419">
        <v>303</v>
      </c>
      <c r="L647" s="414">
        <v>184</v>
      </c>
      <c r="M647" s="416">
        <v>229</v>
      </c>
      <c r="N647" s="416">
        <v>250</v>
      </c>
      <c r="O647" s="448">
        <v>226</v>
      </c>
      <c r="P647" s="448">
        <v>291</v>
      </c>
      <c r="Q647" s="416">
        <v>266</v>
      </c>
      <c r="R647" s="416">
        <v>248</v>
      </c>
      <c r="S647" s="416">
        <v>262</v>
      </c>
      <c r="T647" s="416">
        <v>275</v>
      </c>
      <c r="U647" s="416">
        <v>248</v>
      </c>
      <c r="V647" s="417">
        <v>269</v>
      </c>
      <c r="W647" s="419">
        <v>278</v>
      </c>
      <c r="X647" s="414">
        <v>0</v>
      </c>
      <c r="Y647" s="416">
        <v>0</v>
      </c>
      <c r="Z647" s="416">
        <v>0</v>
      </c>
      <c r="AA647" s="448"/>
      <c r="AB647" s="448">
        <v>3</v>
      </c>
      <c r="AC647" s="416">
        <v>4</v>
      </c>
      <c r="AD647" s="416"/>
      <c r="AE647" s="416">
        <v>0</v>
      </c>
      <c r="AF647" s="416">
        <v>0</v>
      </c>
      <c r="AG647" s="416"/>
      <c r="AH647" s="417">
        <v>0</v>
      </c>
      <c r="AI647" s="419"/>
      <c r="AJ647" s="420">
        <f t="shared" si="519"/>
        <v>184</v>
      </c>
      <c r="AK647" s="421">
        <f t="shared" si="520"/>
        <v>229</v>
      </c>
      <c r="AL647" s="421">
        <f t="shared" si="521"/>
        <v>250</v>
      </c>
      <c r="AM647" s="421">
        <f t="shared" si="522"/>
        <v>226</v>
      </c>
      <c r="AN647" s="421">
        <f t="shared" si="523"/>
        <v>288</v>
      </c>
      <c r="AO647" s="421">
        <f t="shared" si="524"/>
        <v>262</v>
      </c>
      <c r="AP647" s="421">
        <f t="shared" si="525"/>
        <v>248</v>
      </c>
      <c r="AQ647" s="421">
        <f t="shared" si="526"/>
        <v>262</v>
      </c>
      <c r="AR647" s="421">
        <f t="shared" si="527"/>
        <v>275</v>
      </c>
      <c r="AS647" s="421">
        <f t="shared" si="528"/>
        <v>248</v>
      </c>
      <c r="AT647" s="421">
        <f t="shared" si="529"/>
        <v>269</v>
      </c>
      <c r="AU647" s="422">
        <f t="shared" si="530"/>
        <v>278</v>
      </c>
      <c r="AV647" s="423">
        <v>138</v>
      </c>
      <c r="AW647" s="417">
        <v>151</v>
      </c>
      <c r="AX647" s="419">
        <v>157</v>
      </c>
      <c r="AY647" s="414">
        <v>22</v>
      </c>
      <c r="AZ647" s="417">
        <v>17</v>
      </c>
      <c r="BA647" s="419">
        <v>16</v>
      </c>
      <c r="BB647" s="420">
        <f t="shared" si="531"/>
        <v>88</v>
      </c>
      <c r="BC647" s="421">
        <f t="shared" si="532"/>
        <v>101</v>
      </c>
      <c r="BD647" s="422">
        <f t="shared" si="533"/>
        <v>105</v>
      </c>
      <c r="BE647" s="176">
        <v>124</v>
      </c>
      <c r="BF647" s="417">
        <v>86</v>
      </c>
      <c r="BG647" s="419">
        <v>85</v>
      </c>
      <c r="BH647" s="178">
        <v>9</v>
      </c>
      <c r="BI647" s="417">
        <v>7</v>
      </c>
      <c r="BJ647" s="419">
        <v>9</v>
      </c>
      <c r="BK647" s="178">
        <v>108</v>
      </c>
      <c r="BL647" s="417">
        <v>83</v>
      </c>
      <c r="BM647" s="419">
        <v>58</v>
      </c>
      <c r="BN647" s="426">
        <f t="shared" si="575"/>
        <v>47</v>
      </c>
      <c r="BO647" s="427">
        <f t="shared" si="576"/>
        <v>86</v>
      </c>
      <c r="BP647" s="428">
        <f t="shared" si="577"/>
        <v>96</v>
      </c>
      <c r="BQ647" s="178">
        <v>147</v>
      </c>
      <c r="BR647" s="417">
        <v>157</v>
      </c>
      <c r="BS647" s="419">
        <v>131</v>
      </c>
      <c r="BT647" s="198"/>
      <c r="BU647" s="177"/>
      <c r="BV647" s="177"/>
      <c r="BW647" s="417"/>
      <c r="BX647" s="417"/>
      <c r="BY647" s="419"/>
      <c r="BZ647" s="178"/>
      <c r="CA647" s="177"/>
      <c r="CB647" s="177"/>
      <c r="CC647" s="177"/>
      <c r="CD647" s="177"/>
      <c r="CE647" s="177"/>
      <c r="CF647" s="417"/>
      <c r="CG647" s="419"/>
      <c r="CH647" s="178"/>
      <c r="CI647" s="177"/>
      <c r="CJ647" s="177"/>
      <c r="CK647" s="177"/>
      <c r="CL647" s="177"/>
      <c r="CM647" s="177"/>
      <c r="CN647" s="417"/>
      <c r="CO647" s="419"/>
      <c r="CP647" s="420"/>
      <c r="CQ647" s="421"/>
      <c r="CR647" s="421" t="str">
        <f t="shared" si="534"/>
        <v/>
      </c>
      <c r="CS647" s="421" t="str">
        <f t="shared" si="535"/>
        <v/>
      </c>
      <c r="CT647" s="421" t="str">
        <f t="shared" si="536"/>
        <v/>
      </c>
      <c r="CU647" s="421" t="str">
        <f t="shared" si="537"/>
        <v/>
      </c>
      <c r="CV647" s="421" t="str">
        <f t="shared" si="538"/>
        <v/>
      </c>
      <c r="CW647" s="429" t="str">
        <f t="shared" si="539"/>
        <v/>
      </c>
      <c r="CX647" s="449"/>
      <c r="CY647" s="417"/>
      <c r="CZ647" s="419"/>
      <c r="DA647" s="432"/>
      <c r="DB647" s="417"/>
      <c r="DC647" s="419"/>
      <c r="DD647" s="430" t="str">
        <f t="shared" si="540"/>
        <v/>
      </c>
      <c r="DE647" s="431" t="str">
        <f t="shared" si="541"/>
        <v/>
      </c>
      <c r="DF647" s="428" t="str">
        <f t="shared" si="542"/>
        <v/>
      </c>
      <c r="DG647" s="450"/>
      <c r="DH647" s="417"/>
      <c r="DI647" s="419"/>
      <c r="DJ647" s="432"/>
      <c r="DK647" s="417"/>
      <c r="DL647" s="419"/>
      <c r="DM647" s="432"/>
      <c r="DN647" s="417"/>
      <c r="DO647" s="419"/>
      <c r="DP647" s="430" t="str">
        <f t="shared" si="578"/>
        <v/>
      </c>
      <c r="DQ647" s="431" t="str">
        <f t="shared" si="579"/>
        <v/>
      </c>
      <c r="DR647" s="428" t="str">
        <f t="shared" si="580"/>
        <v/>
      </c>
      <c r="DS647" s="432"/>
      <c r="DT647" s="417"/>
      <c r="DU647" s="197"/>
      <c r="DV647" s="402"/>
      <c r="DW647" s="669" t="b">
        <f t="shared" si="503"/>
        <v>1</v>
      </c>
      <c r="DX647" s="663" t="b">
        <f t="shared" si="504"/>
        <v>1</v>
      </c>
      <c r="DY647" s="666" t="b">
        <f t="shared" si="505"/>
        <v>1</v>
      </c>
      <c r="DZ647" s="663" t="b">
        <f t="shared" si="506"/>
        <v>1</v>
      </c>
      <c r="EA647" s="663" t="b">
        <f t="shared" si="507"/>
        <v>1</v>
      </c>
      <c r="EB647" s="666" t="b">
        <f t="shared" si="508"/>
        <v>1</v>
      </c>
      <c r="EC647" s="663" t="b">
        <f t="shared" si="509"/>
        <v>1</v>
      </c>
      <c r="ED647" s="663" t="b">
        <f t="shared" si="581"/>
        <v>1</v>
      </c>
      <c r="EE647" s="666" t="b">
        <f t="shared" si="510"/>
        <v>1</v>
      </c>
      <c r="EF647" s="665" t="b">
        <f t="shared" si="511"/>
        <v>0</v>
      </c>
      <c r="EG647" s="663" t="b">
        <f t="shared" si="512"/>
        <v>0</v>
      </c>
      <c r="EH647" s="666" t="b">
        <f t="shared" si="513"/>
        <v>1</v>
      </c>
      <c r="EI647" s="663" t="b">
        <f t="shared" si="514"/>
        <v>0</v>
      </c>
      <c r="EJ647" s="663" t="b">
        <f t="shared" si="515"/>
        <v>0</v>
      </c>
      <c r="EK647" s="666" t="b">
        <f t="shared" si="516"/>
        <v>1</v>
      </c>
      <c r="EL647" s="663" t="b">
        <f t="shared" si="517"/>
        <v>0</v>
      </c>
      <c r="EM647" s="663" t="b">
        <f t="shared" si="582"/>
        <v>0</v>
      </c>
      <c r="EN647" s="666" t="b">
        <f t="shared" si="518"/>
        <v>1</v>
      </c>
      <c r="EO647" s="401"/>
    </row>
    <row r="648" spans="1:224">
      <c r="A648" s="537" t="s">
        <v>427</v>
      </c>
      <c r="B648" s="538" t="s">
        <v>25</v>
      </c>
      <c r="C648" s="539">
        <v>237792</v>
      </c>
      <c r="D648" s="540">
        <v>6</v>
      </c>
      <c r="E648" s="414">
        <v>647</v>
      </c>
      <c r="F648" s="416">
        <v>650</v>
      </c>
      <c r="G648" s="416">
        <v>688</v>
      </c>
      <c r="H648" s="416">
        <v>675</v>
      </c>
      <c r="I648" s="417">
        <v>699</v>
      </c>
      <c r="J648" s="417">
        <v>706</v>
      </c>
      <c r="K648" s="419">
        <v>707</v>
      </c>
      <c r="L648" s="414">
        <v>558</v>
      </c>
      <c r="M648" s="416">
        <v>522</v>
      </c>
      <c r="N648" s="416">
        <v>565</v>
      </c>
      <c r="O648" s="448">
        <v>537</v>
      </c>
      <c r="P648" s="448">
        <v>526</v>
      </c>
      <c r="Q648" s="416">
        <v>617</v>
      </c>
      <c r="R648" s="416">
        <v>629</v>
      </c>
      <c r="S648" s="416">
        <v>642</v>
      </c>
      <c r="T648" s="416">
        <v>657</v>
      </c>
      <c r="U648" s="416">
        <v>688</v>
      </c>
      <c r="V648" s="417">
        <v>691</v>
      </c>
      <c r="W648" s="419">
        <v>698</v>
      </c>
      <c r="X648" s="414">
        <v>0</v>
      </c>
      <c r="Y648" s="416">
        <v>0</v>
      </c>
      <c r="Z648" s="416">
        <v>0</v>
      </c>
      <c r="AA648" s="448"/>
      <c r="AB648" s="448">
        <v>0</v>
      </c>
      <c r="AC648" s="416">
        <v>0</v>
      </c>
      <c r="AD648" s="416">
        <v>0</v>
      </c>
      <c r="AE648" s="416">
        <v>0</v>
      </c>
      <c r="AF648" s="416">
        <v>0</v>
      </c>
      <c r="AG648" s="416">
        <v>0</v>
      </c>
      <c r="AH648" s="417">
        <v>0</v>
      </c>
      <c r="AI648" s="419">
        <v>0</v>
      </c>
      <c r="AJ648" s="420">
        <f t="shared" si="519"/>
        <v>558</v>
      </c>
      <c r="AK648" s="421">
        <f t="shared" si="520"/>
        <v>522</v>
      </c>
      <c r="AL648" s="421">
        <f t="shared" si="521"/>
        <v>565</v>
      </c>
      <c r="AM648" s="421">
        <f t="shared" si="522"/>
        <v>537</v>
      </c>
      <c r="AN648" s="421">
        <f t="shared" si="523"/>
        <v>526</v>
      </c>
      <c r="AO648" s="421">
        <f t="shared" si="524"/>
        <v>617</v>
      </c>
      <c r="AP648" s="421">
        <f t="shared" si="525"/>
        <v>629</v>
      </c>
      <c r="AQ648" s="421">
        <f t="shared" si="526"/>
        <v>642</v>
      </c>
      <c r="AR648" s="421">
        <f t="shared" si="527"/>
        <v>657</v>
      </c>
      <c r="AS648" s="421">
        <f t="shared" si="528"/>
        <v>688</v>
      </c>
      <c r="AT648" s="421">
        <f t="shared" si="529"/>
        <v>691</v>
      </c>
      <c r="AU648" s="422">
        <f t="shared" si="530"/>
        <v>698</v>
      </c>
      <c r="AV648" s="423">
        <v>458</v>
      </c>
      <c r="AW648" s="417">
        <v>453</v>
      </c>
      <c r="AX648" s="419">
        <v>463</v>
      </c>
      <c r="AY648" s="414">
        <v>36</v>
      </c>
      <c r="AZ648" s="417">
        <v>34</v>
      </c>
      <c r="BA648" s="419">
        <v>28</v>
      </c>
      <c r="BB648" s="420">
        <f t="shared" si="531"/>
        <v>194</v>
      </c>
      <c r="BC648" s="421">
        <f t="shared" si="532"/>
        <v>204</v>
      </c>
      <c r="BD648" s="422">
        <f t="shared" si="533"/>
        <v>207</v>
      </c>
      <c r="BE648" s="176">
        <v>186</v>
      </c>
      <c r="BF648" s="417">
        <v>246</v>
      </c>
      <c r="BG648" s="419">
        <v>281</v>
      </c>
      <c r="BH648" s="178">
        <v>35</v>
      </c>
      <c r="BI648" s="417">
        <v>39</v>
      </c>
      <c r="BJ648" s="419">
        <v>35</v>
      </c>
      <c r="BK648" s="178">
        <v>53</v>
      </c>
      <c r="BL648" s="417">
        <v>48</v>
      </c>
      <c r="BM648" s="419">
        <v>56</v>
      </c>
      <c r="BN648" s="426">
        <f t="shared" si="575"/>
        <v>252</v>
      </c>
      <c r="BO648" s="427">
        <f t="shared" si="576"/>
        <v>284</v>
      </c>
      <c r="BP648" s="428">
        <f t="shared" si="577"/>
        <v>257</v>
      </c>
      <c r="BQ648" s="178">
        <v>263</v>
      </c>
      <c r="BR648" s="417">
        <v>241</v>
      </c>
      <c r="BS648" s="419">
        <v>244</v>
      </c>
      <c r="BT648" s="198"/>
      <c r="BU648" s="177"/>
      <c r="BV648" s="177"/>
      <c r="BW648" s="417"/>
      <c r="BX648" s="417"/>
      <c r="BY648" s="419"/>
      <c r="BZ648" s="178"/>
      <c r="CA648" s="177"/>
      <c r="CB648" s="177"/>
      <c r="CC648" s="177"/>
      <c r="CD648" s="177"/>
      <c r="CE648" s="177"/>
      <c r="CF648" s="417"/>
      <c r="CG648" s="419"/>
      <c r="CH648" s="178"/>
      <c r="CI648" s="177"/>
      <c r="CJ648" s="177"/>
      <c r="CK648" s="177"/>
      <c r="CL648" s="177"/>
      <c r="CM648" s="177"/>
      <c r="CN648" s="417"/>
      <c r="CO648" s="419"/>
      <c r="CP648" s="420"/>
      <c r="CQ648" s="421"/>
      <c r="CR648" s="421" t="str">
        <f t="shared" si="534"/>
        <v/>
      </c>
      <c r="CS648" s="421" t="str">
        <f t="shared" si="535"/>
        <v/>
      </c>
      <c r="CT648" s="421" t="str">
        <f t="shared" si="536"/>
        <v/>
      </c>
      <c r="CU648" s="421" t="str">
        <f t="shared" si="537"/>
        <v/>
      </c>
      <c r="CV648" s="421" t="str">
        <f t="shared" si="538"/>
        <v/>
      </c>
      <c r="CW648" s="429" t="str">
        <f t="shared" si="539"/>
        <v/>
      </c>
      <c r="CX648" s="449"/>
      <c r="CY648" s="417"/>
      <c r="CZ648" s="419"/>
      <c r="DA648" s="432"/>
      <c r="DB648" s="417"/>
      <c r="DC648" s="419"/>
      <c r="DD648" s="430" t="str">
        <f t="shared" si="540"/>
        <v/>
      </c>
      <c r="DE648" s="431" t="str">
        <f t="shared" si="541"/>
        <v/>
      </c>
      <c r="DF648" s="428" t="str">
        <f t="shared" si="542"/>
        <v/>
      </c>
      <c r="DG648" s="450"/>
      <c r="DH648" s="417"/>
      <c r="DI648" s="419"/>
      <c r="DJ648" s="432"/>
      <c r="DK648" s="417"/>
      <c r="DL648" s="419"/>
      <c r="DM648" s="432"/>
      <c r="DN648" s="417"/>
      <c r="DO648" s="419"/>
      <c r="DP648" s="430" t="str">
        <f t="shared" si="578"/>
        <v/>
      </c>
      <c r="DQ648" s="431" t="str">
        <f t="shared" si="579"/>
        <v/>
      </c>
      <c r="DR648" s="428" t="str">
        <f t="shared" si="580"/>
        <v/>
      </c>
      <c r="DS648" s="432"/>
      <c r="DT648" s="417"/>
      <c r="DU648" s="197"/>
      <c r="DV648" s="402"/>
      <c r="DW648" s="669" t="b">
        <f t="shared" si="503"/>
        <v>1</v>
      </c>
      <c r="DX648" s="663" t="b">
        <f t="shared" si="504"/>
        <v>1</v>
      </c>
      <c r="DY648" s="666" t="b">
        <f t="shared" si="505"/>
        <v>1</v>
      </c>
      <c r="DZ648" s="663" t="b">
        <f t="shared" si="506"/>
        <v>1</v>
      </c>
      <c r="EA648" s="663" t="b">
        <f t="shared" si="507"/>
        <v>1</v>
      </c>
      <c r="EB648" s="666" t="b">
        <f t="shared" si="508"/>
        <v>1</v>
      </c>
      <c r="EC648" s="663" t="b">
        <f t="shared" si="509"/>
        <v>1</v>
      </c>
      <c r="ED648" s="663" t="b">
        <f t="shared" si="581"/>
        <v>1</v>
      </c>
      <c r="EE648" s="666" t="b">
        <f t="shared" si="510"/>
        <v>1</v>
      </c>
      <c r="EF648" s="665" t="b">
        <f t="shared" si="511"/>
        <v>0</v>
      </c>
      <c r="EG648" s="663" t="b">
        <f t="shared" si="512"/>
        <v>0</v>
      </c>
      <c r="EH648" s="666" t="b">
        <f t="shared" si="513"/>
        <v>1</v>
      </c>
      <c r="EI648" s="663" t="b">
        <f t="shared" si="514"/>
        <v>0</v>
      </c>
      <c r="EJ648" s="663" t="b">
        <f t="shared" si="515"/>
        <v>0</v>
      </c>
      <c r="EK648" s="666" t="b">
        <f t="shared" si="516"/>
        <v>1</v>
      </c>
      <c r="EL648" s="663" t="b">
        <f t="shared" si="517"/>
        <v>0</v>
      </c>
      <c r="EM648" s="663" t="b">
        <f t="shared" si="582"/>
        <v>0</v>
      </c>
      <c r="EN648" s="666" t="b">
        <f t="shared" si="518"/>
        <v>1</v>
      </c>
      <c r="EO648" s="401"/>
    </row>
    <row r="649" spans="1:224">
      <c r="A649" s="537" t="s">
        <v>427</v>
      </c>
      <c r="B649" s="206" t="s">
        <v>859</v>
      </c>
      <c r="C649" s="539">
        <v>237932</v>
      </c>
      <c r="D649" s="540">
        <v>6</v>
      </c>
      <c r="E649" s="414">
        <v>487</v>
      </c>
      <c r="F649" s="416">
        <v>463</v>
      </c>
      <c r="G649" s="416">
        <v>462</v>
      </c>
      <c r="H649" s="416">
        <v>402</v>
      </c>
      <c r="I649" s="417">
        <v>473</v>
      </c>
      <c r="J649" s="417">
        <v>475</v>
      </c>
      <c r="K649" s="419">
        <v>507</v>
      </c>
      <c r="L649" s="414">
        <v>483</v>
      </c>
      <c r="M649" s="416">
        <v>484</v>
      </c>
      <c r="N649" s="416">
        <v>492</v>
      </c>
      <c r="O649" s="448">
        <v>519</v>
      </c>
      <c r="P649" s="448">
        <v>510</v>
      </c>
      <c r="Q649" s="416">
        <v>460</v>
      </c>
      <c r="R649" s="416">
        <v>449</v>
      </c>
      <c r="S649" s="416">
        <v>445</v>
      </c>
      <c r="T649" s="416">
        <v>303</v>
      </c>
      <c r="U649" s="416">
        <v>368</v>
      </c>
      <c r="V649" s="417">
        <v>393</v>
      </c>
      <c r="W649" s="419">
        <v>441</v>
      </c>
      <c r="X649" s="414">
        <v>0</v>
      </c>
      <c r="Y649" s="416">
        <v>0</v>
      </c>
      <c r="Z649" s="416">
        <v>3</v>
      </c>
      <c r="AA649" s="448"/>
      <c r="AB649" s="448">
        <v>0</v>
      </c>
      <c r="AC649" s="416">
        <v>4</v>
      </c>
      <c r="AD649" s="416"/>
      <c r="AE649" s="416">
        <v>0</v>
      </c>
      <c r="AF649" s="416">
        <v>0</v>
      </c>
      <c r="AG649" s="416"/>
      <c r="AH649" s="417"/>
      <c r="AI649" s="419"/>
      <c r="AJ649" s="420">
        <f t="shared" si="519"/>
        <v>483</v>
      </c>
      <c r="AK649" s="421">
        <f t="shared" si="520"/>
        <v>484</v>
      </c>
      <c r="AL649" s="421">
        <f t="shared" si="521"/>
        <v>489</v>
      </c>
      <c r="AM649" s="421">
        <f t="shared" si="522"/>
        <v>519</v>
      </c>
      <c r="AN649" s="421">
        <f t="shared" si="523"/>
        <v>510</v>
      </c>
      <c r="AO649" s="421">
        <f t="shared" si="524"/>
        <v>456</v>
      </c>
      <c r="AP649" s="421">
        <f t="shared" si="525"/>
        <v>449</v>
      </c>
      <c r="AQ649" s="421">
        <f t="shared" si="526"/>
        <v>445</v>
      </c>
      <c r="AR649" s="421">
        <f t="shared" si="527"/>
        <v>303</v>
      </c>
      <c r="AS649" s="421">
        <f t="shared" si="528"/>
        <v>368</v>
      </c>
      <c r="AT649" s="421">
        <f t="shared" si="529"/>
        <v>393</v>
      </c>
      <c r="AU649" s="422">
        <f t="shared" si="530"/>
        <v>441</v>
      </c>
      <c r="AV649" s="423">
        <v>239</v>
      </c>
      <c r="AW649" s="417">
        <v>266</v>
      </c>
      <c r="AX649" s="419">
        <v>288</v>
      </c>
      <c r="AY649" s="414">
        <v>28</v>
      </c>
      <c r="AZ649" s="417">
        <v>29</v>
      </c>
      <c r="BA649" s="419">
        <v>29</v>
      </c>
      <c r="BB649" s="420">
        <f t="shared" si="531"/>
        <v>101</v>
      </c>
      <c r="BC649" s="421">
        <f t="shared" si="532"/>
        <v>98</v>
      </c>
      <c r="BD649" s="422">
        <f t="shared" si="533"/>
        <v>124</v>
      </c>
      <c r="BE649" s="176">
        <v>225</v>
      </c>
      <c r="BF649" s="417">
        <v>203</v>
      </c>
      <c r="BG649" s="419">
        <v>154</v>
      </c>
      <c r="BH649" s="178">
        <v>11</v>
      </c>
      <c r="BI649" s="417">
        <v>13</v>
      </c>
      <c r="BJ649" s="419">
        <v>19</v>
      </c>
      <c r="BK649" s="178">
        <v>80</v>
      </c>
      <c r="BL649" s="417">
        <v>73</v>
      </c>
      <c r="BM649" s="419">
        <v>113</v>
      </c>
      <c r="BN649" s="426">
        <f t="shared" si="575"/>
        <v>194</v>
      </c>
      <c r="BO649" s="427">
        <f t="shared" si="576"/>
        <v>167</v>
      </c>
      <c r="BP649" s="428">
        <f t="shared" si="577"/>
        <v>163</v>
      </c>
      <c r="BQ649" s="178">
        <v>226</v>
      </c>
      <c r="BR649" s="417">
        <v>215</v>
      </c>
      <c r="BS649" s="419">
        <v>222</v>
      </c>
      <c r="BT649" s="198"/>
      <c r="BU649" s="177"/>
      <c r="BV649" s="177"/>
      <c r="BW649" s="417"/>
      <c r="BX649" s="417"/>
      <c r="BY649" s="419"/>
      <c r="BZ649" s="178"/>
      <c r="CA649" s="177"/>
      <c r="CB649" s="177"/>
      <c r="CC649" s="177"/>
      <c r="CD649" s="177"/>
      <c r="CE649" s="177"/>
      <c r="CF649" s="417"/>
      <c r="CG649" s="419"/>
      <c r="CH649" s="178"/>
      <c r="CI649" s="177"/>
      <c r="CJ649" s="177"/>
      <c r="CK649" s="177"/>
      <c r="CL649" s="177"/>
      <c r="CM649" s="177"/>
      <c r="CN649" s="417"/>
      <c r="CO649" s="419"/>
      <c r="CP649" s="420"/>
      <c r="CQ649" s="421"/>
      <c r="CR649" s="421" t="str">
        <f t="shared" si="534"/>
        <v/>
      </c>
      <c r="CS649" s="421" t="str">
        <f t="shared" si="535"/>
        <v/>
      </c>
      <c r="CT649" s="421" t="str">
        <f t="shared" si="536"/>
        <v/>
      </c>
      <c r="CU649" s="421" t="str">
        <f t="shared" si="537"/>
        <v/>
      </c>
      <c r="CV649" s="421" t="str">
        <f t="shared" si="538"/>
        <v/>
      </c>
      <c r="CW649" s="429" t="str">
        <f t="shared" si="539"/>
        <v/>
      </c>
      <c r="CX649" s="449"/>
      <c r="CY649" s="417"/>
      <c r="CZ649" s="419"/>
      <c r="DA649" s="432"/>
      <c r="DB649" s="417"/>
      <c r="DC649" s="419"/>
      <c r="DD649" s="430" t="str">
        <f t="shared" si="540"/>
        <v/>
      </c>
      <c r="DE649" s="431" t="str">
        <f t="shared" si="541"/>
        <v/>
      </c>
      <c r="DF649" s="428" t="str">
        <f t="shared" si="542"/>
        <v/>
      </c>
      <c r="DG649" s="450"/>
      <c r="DH649" s="417"/>
      <c r="DI649" s="419"/>
      <c r="DJ649" s="432"/>
      <c r="DK649" s="417"/>
      <c r="DL649" s="419"/>
      <c r="DM649" s="432"/>
      <c r="DN649" s="417"/>
      <c r="DO649" s="419"/>
      <c r="DP649" s="430" t="str">
        <f t="shared" si="578"/>
        <v/>
      </c>
      <c r="DQ649" s="431" t="str">
        <f t="shared" si="579"/>
        <v/>
      </c>
      <c r="DR649" s="428" t="str">
        <f t="shared" si="580"/>
        <v/>
      </c>
      <c r="DS649" s="432"/>
      <c r="DT649" s="417"/>
      <c r="DU649" s="197"/>
      <c r="DV649" s="402"/>
      <c r="DW649" s="669" t="b">
        <f t="shared" si="503"/>
        <v>1</v>
      </c>
      <c r="DX649" s="663" t="b">
        <f t="shared" si="504"/>
        <v>1</v>
      </c>
      <c r="DY649" s="666" t="b">
        <f t="shared" si="505"/>
        <v>1</v>
      </c>
      <c r="DZ649" s="663" t="b">
        <f t="shared" si="506"/>
        <v>1</v>
      </c>
      <c r="EA649" s="663" t="b">
        <f t="shared" si="507"/>
        <v>1</v>
      </c>
      <c r="EB649" s="666" t="b">
        <f t="shared" si="508"/>
        <v>1</v>
      </c>
      <c r="EC649" s="663" t="b">
        <f t="shared" si="509"/>
        <v>1</v>
      </c>
      <c r="ED649" s="663" t="b">
        <f t="shared" si="581"/>
        <v>1</v>
      </c>
      <c r="EE649" s="666" t="b">
        <f t="shared" si="510"/>
        <v>1</v>
      </c>
      <c r="EF649" s="665" t="b">
        <f t="shared" si="511"/>
        <v>0</v>
      </c>
      <c r="EG649" s="663" t="b">
        <f t="shared" si="512"/>
        <v>0</v>
      </c>
      <c r="EH649" s="666" t="b">
        <f t="shared" si="513"/>
        <v>1</v>
      </c>
      <c r="EI649" s="663" t="b">
        <f t="shared" si="514"/>
        <v>0</v>
      </c>
      <c r="EJ649" s="663" t="b">
        <f t="shared" si="515"/>
        <v>0</v>
      </c>
      <c r="EK649" s="666" t="b">
        <f t="shared" si="516"/>
        <v>1</v>
      </c>
      <c r="EL649" s="663" t="b">
        <f t="shared" si="517"/>
        <v>0</v>
      </c>
      <c r="EM649" s="663" t="b">
        <f t="shared" si="582"/>
        <v>0</v>
      </c>
      <c r="EN649" s="666" t="b">
        <f t="shared" si="518"/>
        <v>1</v>
      </c>
      <c r="EO649" s="401"/>
    </row>
    <row r="650" spans="1:224">
      <c r="A650" s="537" t="s">
        <v>427</v>
      </c>
      <c r="B650" s="538" t="s">
        <v>26</v>
      </c>
      <c r="C650" s="539">
        <v>237899</v>
      </c>
      <c r="D650" s="540">
        <v>6</v>
      </c>
      <c r="E650" s="414">
        <v>433</v>
      </c>
      <c r="F650" s="416">
        <v>428</v>
      </c>
      <c r="G650" s="416">
        <v>398</v>
      </c>
      <c r="H650" s="416">
        <v>381</v>
      </c>
      <c r="I650" s="417">
        <v>415</v>
      </c>
      <c r="J650" s="417">
        <v>391</v>
      </c>
      <c r="K650" s="419">
        <v>372</v>
      </c>
      <c r="L650" s="414">
        <v>410</v>
      </c>
      <c r="M650" s="416">
        <v>412</v>
      </c>
      <c r="N650" s="416">
        <v>400</v>
      </c>
      <c r="O650" s="448">
        <v>393</v>
      </c>
      <c r="P650" s="448">
        <v>379</v>
      </c>
      <c r="Q650" s="416">
        <v>351</v>
      </c>
      <c r="R650" s="451">
        <v>333</v>
      </c>
      <c r="S650" s="416">
        <v>367</v>
      </c>
      <c r="T650" s="416">
        <v>351</v>
      </c>
      <c r="U650" s="416">
        <v>392</v>
      </c>
      <c r="V650" s="417">
        <v>372</v>
      </c>
      <c r="W650" s="419">
        <v>341</v>
      </c>
      <c r="X650" s="414">
        <v>0</v>
      </c>
      <c r="Y650" s="416">
        <v>0</v>
      </c>
      <c r="Z650" s="416">
        <v>0</v>
      </c>
      <c r="AA650" s="448"/>
      <c r="AB650" s="448">
        <v>0</v>
      </c>
      <c r="AC650" s="416">
        <v>0</v>
      </c>
      <c r="AD650" s="416">
        <v>0</v>
      </c>
      <c r="AE650" s="416">
        <v>0</v>
      </c>
      <c r="AF650" s="416">
        <v>0</v>
      </c>
      <c r="AG650" s="416">
        <v>0</v>
      </c>
      <c r="AH650" s="417">
        <v>0</v>
      </c>
      <c r="AI650" s="419">
        <v>0</v>
      </c>
      <c r="AJ650" s="420">
        <f t="shared" si="519"/>
        <v>410</v>
      </c>
      <c r="AK650" s="421">
        <f t="shared" si="520"/>
        <v>412</v>
      </c>
      <c r="AL650" s="421">
        <f t="shared" si="521"/>
        <v>400</v>
      </c>
      <c r="AM650" s="421">
        <f t="shared" si="522"/>
        <v>393</v>
      </c>
      <c r="AN650" s="421">
        <f t="shared" si="523"/>
        <v>379</v>
      </c>
      <c r="AO650" s="421">
        <f t="shared" si="524"/>
        <v>351</v>
      </c>
      <c r="AP650" s="421">
        <f t="shared" si="525"/>
        <v>333</v>
      </c>
      <c r="AQ650" s="421">
        <f t="shared" si="526"/>
        <v>367</v>
      </c>
      <c r="AR650" s="421">
        <f t="shared" si="527"/>
        <v>351</v>
      </c>
      <c r="AS650" s="421">
        <f t="shared" si="528"/>
        <v>392</v>
      </c>
      <c r="AT650" s="421">
        <f t="shared" si="529"/>
        <v>372</v>
      </c>
      <c r="AU650" s="422">
        <f t="shared" si="530"/>
        <v>341</v>
      </c>
      <c r="AV650" s="423">
        <v>182</v>
      </c>
      <c r="AW650" s="417">
        <v>181</v>
      </c>
      <c r="AX650" s="578">
        <v>192</v>
      </c>
      <c r="AY650" s="414">
        <v>35</v>
      </c>
      <c r="AZ650" s="417">
        <v>31</v>
      </c>
      <c r="BA650" s="578">
        <v>33</v>
      </c>
      <c r="BB650" s="420">
        <f t="shared" si="531"/>
        <v>175</v>
      </c>
      <c r="BC650" s="421">
        <f t="shared" si="532"/>
        <v>160</v>
      </c>
      <c r="BD650" s="422">
        <f t="shared" si="533"/>
        <v>116</v>
      </c>
      <c r="BE650" s="176">
        <v>114</v>
      </c>
      <c r="BF650" s="417">
        <v>102</v>
      </c>
      <c r="BG650" s="419">
        <v>93</v>
      </c>
      <c r="BH650" s="178">
        <v>56</v>
      </c>
      <c r="BI650" s="417">
        <v>25</v>
      </c>
      <c r="BJ650" s="419">
        <v>28</v>
      </c>
      <c r="BK650" s="178">
        <v>68</v>
      </c>
      <c r="BL650" s="417">
        <v>71</v>
      </c>
      <c r="BM650" s="419">
        <v>69</v>
      </c>
      <c r="BN650" s="426">
        <f t="shared" si="575"/>
        <v>141</v>
      </c>
      <c r="BO650" s="427">
        <f t="shared" si="576"/>
        <v>153</v>
      </c>
      <c r="BP650" s="428">
        <f t="shared" si="577"/>
        <v>143</v>
      </c>
      <c r="BQ650" s="178">
        <v>126</v>
      </c>
      <c r="BR650" s="417">
        <v>143</v>
      </c>
      <c r="BS650" s="419">
        <v>114</v>
      </c>
      <c r="BT650" s="198"/>
      <c r="BU650" s="177"/>
      <c r="BV650" s="177"/>
      <c r="BW650" s="417"/>
      <c r="BX650" s="417"/>
      <c r="BY650" s="419"/>
      <c r="BZ650" s="178"/>
      <c r="CA650" s="177"/>
      <c r="CB650" s="177"/>
      <c r="CC650" s="177"/>
      <c r="CD650" s="177"/>
      <c r="CE650" s="177"/>
      <c r="CF650" s="417"/>
      <c r="CG650" s="419"/>
      <c r="CH650" s="178"/>
      <c r="CI650" s="177"/>
      <c r="CJ650" s="177"/>
      <c r="CK650" s="177"/>
      <c r="CL650" s="177"/>
      <c r="CM650" s="177"/>
      <c r="CN650" s="417"/>
      <c r="CO650" s="419"/>
      <c r="CP650" s="420"/>
      <c r="CQ650" s="421"/>
      <c r="CR650" s="421" t="str">
        <f t="shared" si="534"/>
        <v/>
      </c>
      <c r="CS650" s="421" t="str">
        <f t="shared" si="535"/>
        <v/>
      </c>
      <c r="CT650" s="421" t="str">
        <f t="shared" si="536"/>
        <v/>
      </c>
      <c r="CU650" s="421" t="str">
        <f t="shared" si="537"/>
        <v/>
      </c>
      <c r="CV650" s="421" t="str">
        <f t="shared" si="538"/>
        <v/>
      </c>
      <c r="CW650" s="429" t="str">
        <f t="shared" si="539"/>
        <v/>
      </c>
      <c r="CX650" s="449"/>
      <c r="CY650" s="417"/>
      <c r="CZ650" s="419"/>
      <c r="DA650" s="432"/>
      <c r="DB650" s="417"/>
      <c r="DC650" s="419"/>
      <c r="DD650" s="430" t="str">
        <f t="shared" si="540"/>
        <v/>
      </c>
      <c r="DE650" s="431" t="str">
        <f t="shared" si="541"/>
        <v/>
      </c>
      <c r="DF650" s="428" t="str">
        <f t="shared" si="542"/>
        <v/>
      </c>
      <c r="DG650" s="450"/>
      <c r="DH650" s="417"/>
      <c r="DI650" s="419"/>
      <c r="DJ650" s="432"/>
      <c r="DK650" s="417"/>
      <c r="DL650" s="419"/>
      <c r="DM650" s="432"/>
      <c r="DN650" s="417"/>
      <c r="DO650" s="419"/>
      <c r="DP650" s="430" t="str">
        <f t="shared" si="578"/>
        <v/>
      </c>
      <c r="DQ650" s="431" t="str">
        <f t="shared" si="579"/>
        <v/>
      </c>
      <c r="DR650" s="428" t="str">
        <f t="shared" si="580"/>
        <v/>
      </c>
      <c r="DS650" s="432"/>
      <c r="DT650" s="417"/>
      <c r="DU650" s="197"/>
      <c r="DV650" s="402"/>
      <c r="DW650" s="669" t="b">
        <f t="shared" ref="DW650:DW662" si="583">W650&gt;0</f>
        <v>1</v>
      </c>
      <c r="DX650" s="663" t="b">
        <f t="shared" ref="DX650:DX662" si="584">AX650&gt;0</f>
        <v>1</v>
      </c>
      <c r="DY650" s="666" t="b">
        <f t="shared" ref="DY650:DY662" si="585">DW650=DX650</f>
        <v>1</v>
      </c>
      <c r="DZ650" s="663" t="b">
        <f t="shared" ref="DZ650:DZ662" si="586">R650&gt;0</f>
        <v>1</v>
      </c>
      <c r="EA650" s="663" t="b">
        <f t="shared" ref="EA650:EA662" si="587">BG650&gt;0</f>
        <v>1</v>
      </c>
      <c r="EB650" s="666" t="b">
        <f t="shared" ref="EB650:EB662" si="588">DZ650=EA650</f>
        <v>1</v>
      </c>
      <c r="EC650" s="663" t="b">
        <f t="shared" ref="EC650:EC662" si="589">N650&gt;0</f>
        <v>1</v>
      </c>
      <c r="ED650" s="663" t="b">
        <f t="shared" si="581"/>
        <v>1</v>
      </c>
      <c r="EE650" s="666" t="b">
        <f t="shared" ref="EE650:EE662" si="590">EC650=ED650</f>
        <v>1</v>
      </c>
      <c r="EF650" s="665" t="b">
        <f t="shared" ref="EF650:EF662" si="591">CG650&gt;0</f>
        <v>0</v>
      </c>
      <c r="EG650" s="663" t="b">
        <f t="shared" ref="EG650:EG662" si="592">CZ650&gt;0</f>
        <v>0</v>
      </c>
      <c r="EH650" s="666" t="b">
        <f t="shared" ref="EH650:EH662" si="593">EF650=EG650</f>
        <v>1</v>
      </c>
      <c r="EI650" s="663" t="b">
        <f t="shared" ref="EI650:EI662" si="594">CE650&gt;0</f>
        <v>0</v>
      </c>
      <c r="EJ650" s="663" t="b">
        <f t="shared" ref="EJ650:EJ662" si="595">DI650&gt;0</f>
        <v>0</v>
      </c>
      <c r="EK650" s="666" t="b">
        <f t="shared" ref="EK650:EK662" si="596">EI650=EJ650</f>
        <v>1</v>
      </c>
      <c r="EL650" s="663" t="b">
        <f t="shared" ref="EL650:EL662" si="597">CB650&gt;0</f>
        <v>0</v>
      </c>
      <c r="EM650" s="663" t="b">
        <f t="shared" si="582"/>
        <v>0</v>
      </c>
      <c r="EN650" s="666" t="b">
        <f t="shared" ref="EN650:EN662" si="598">EL650=EM650</f>
        <v>1</v>
      </c>
      <c r="EO650" s="401"/>
    </row>
    <row r="651" spans="1:224">
      <c r="A651" s="537" t="s">
        <v>427</v>
      </c>
      <c r="B651" s="538" t="s">
        <v>27</v>
      </c>
      <c r="C651" s="539">
        <v>237950</v>
      </c>
      <c r="D651" s="540">
        <v>6</v>
      </c>
      <c r="E651" s="414">
        <v>274</v>
      </c>
      <c r="F651" s="416">
        <v>261</v>
      </c>
      <c r="G651" s="416">
        <v>254</v>
      </c>
      <c r="H651" s="416">
        <v>182</v>
      </c>
      <c r="I651" s="417">
        <v>212</v>
      </c>
      <c r="J651" s="417">
        <v>253</v>
      </c>
      <c r="K651" s="419">
        <v>232</v>
      </c>
      <c r="L651" s="579">
        <v>438</v>
      </c>
      <c r="M651" s="416">
        <v>257</v>
      </c>
      <c r="N651" s="416">
        <v>256</v>
      </c>
      <c r="O651" s="448">
        <v>257</v>
      </c>
      <c r="P651" s="564">
        <v>441</v>
      </c>
      <c r="Q651" s="416">
        <v>242</v>
      </c>
      <c r="R651" s="416">
        <v>239</v>
      </c>
      <c r="S651" s="416">
        <v>253</v>
      </c>
      <c r="T651" s="416">
        <v>178</v>
      </c>
      <c r="U651" s="416">
        <v>209</v>
      </c>
      <c r="V651" s="417">
        <v>249</v>
      </c>
      <c r="W651" s="419">
        <v>229</v>
      </c>
      <c r="X651" s="414">
        <v>0</v>
      </c>
      <c r="Y651" s="416">
        <v>0</v>
      </c>
      <c r="Z651" s="416">
        <v>0</v>
      </c>
      <c r="AA651" s="448"/>
      <c r="AB651" s="448"/>
      <c r="AC651" s="416">
        <v>0</v>
      </c>
      <c r="AD651" s="416">
        <v>0</v>
      </c>
      <c r="AE651" s="416">
        <v>0</v>
      </c>
      <c r="AF651" s="416">
        <v>0</v>
      </c>
      <c r="AG651" s="416">
        <v>0</v>
      </c>
      <c r="AH651" s="417">
        <v>0</v>
      </c>
      <c r="AI651" s="419">
        <v>0</v>
      </c>
      <c r="AJ651" s="420">
        <f t="shared" si="519"/>
        <v>438</v>
      </c>
      <c r="AK651" s="421">
        <f t="shared" si="520"/>
        <v>257</v>
      </c>
      <c r="AL651" s="421">
        <f t="shared" si="521"/>
        <v>256</v>
      </c>
      <c r="AM651" s="421">
        <f t="shared" si="522"/>
        <v>257</v>
      </c>
      <c r="AN651" s="421">
        <f t="shared" si="523"/>
        <v>441</v>
      </c>
      <c r="AO651" s="421">
        <f t="shared" si="524"/>
        <v>242</v>
      </c>
      <c r="AP651" s="421">
        <f t="shared" si="525"/>
        <v>239</v>
      </c>
      <c r="AQ651" s="421">
        <f t="shared" si="526"/>
        <v>253</v>
      </c>
      <c r="AR651" s="421">
        <f t="shared" si="527"/>
        <v>178</v>
      </c>
      <c r="AS651" s="421">
        <f t="shared" si="528"/>
        <v>209</v>
      </c>
      <c r="AT651" s="421">
        <f t="shared" si="529"/>
        <v>249</v>
      </c>
      <c r="AU651" s="422">
        <f t="shared" si="530"/>
        <v>229</v>
      </c>
      <c r="AV651" s="423">
        <v>118</v>
      </c>
      <c r="AW651" s="417">
        <v>116</v>
      </c>
      <c r="AX651" s="419">
        <v>115</v>
      </c>
      <c r="AY651" s="414">
        <v>35</v>
      </c>
      <c r="AZ651" s="417">
        <v>39</v>
      </c>
      <c r="BA651" s="419">
        <v>26</v>
      </c>
      <c r="BB651" s="420">
        <f t="shared" si="531"/>
        <v>56</v>
      </c>
      <c r="BC651" s="421">
        <f t="shared" si="532"/>
        <v>94</v>
      </c>
      <c r="BD651" s="422">
        <f t="shared" si="533"/>
        <v>88</v>
      </c>
      <c r="BE651" s="176">
        <v>159</v>
      </c>
      <c r="BF651" s="417">
        <v>89</v>
      </c>
      <c r="BG651" s="419">
        <v>55</v>
      </c>
      <c r="BH651" s="178">
        <v>5</v>
      </c>
      <c r="BI651" s="417">
        <v>3</v>
      </c>
      <c r="BJ651" s="419">
        <v>4</v>
      </c>
      <c r="BK651" s="178">
        <v>117</v>
      </c>
      <c r="BL651" s="417">
        <v>86</v>
      </c>
      <c r="BM651" s="419">
        <v>94</v>
      </c>
      <c r="BN651" s="426">
        <f t="shared" si="575"/>
        <v>160</v>
      </c>
      <c r="BO651" s="427">
        <f t="shared" si="576"/>
        <v>64</v>
      </c>
      <c r="BP651" s="428">
        <f t="shared" si="577"/>
        <v>86</v>
      </c>
      <c r="BQ651" s="178">
        <v>131</v>
      </c>
      <c r="BR651" s="417">
        <v>109</v>
      </c>
      <c r="BS651" s="419">
        <v>89</v>
      </c>
      <c r="BT651" s="198"/>
      <c r="BU651" s="177"/>
      <c r="BV651" s="177"/>
      <c r="BW651" s="417"/>
      <c r="BX651" s="417"/>
      <c r="BY651" s="419"/>
      <c r="BZ651" s="178"/>
      <c r="CA651" s="177"/>
      <c r="CB651" s="177"/>
      <c r="CC651" s="177"/>
      <c r="CD651" s="177"/>
      <c r="CE651" s="177"/>
      <c r="CF651" s="417"/>
      <c r="CG651" s="419"/>
      <c r="CH651" s="178"/>
      <c r="CI651" s="177"/>
      <c r="CJ651" s="177"/>
      <c r="CK651" s="177"/>
      <c r="CL651" s="177"/>
      <c r="CM651" s="177"/>
      <c r="CN651" s="417"/>
      <c r="CO651" s="419"/>
      <c r="CP651" s="420"/>
      <c r="CQ651" s="421"/>
      <c r="CR651" s="421" t="str">
        <f t="shared" si="534"/>
        <v/>
      </c>
      <c r="CS651" s="421" t="str">
        <f t="shared" si="535"/>
        <v/>
      </c>
      <c r="CT651" s="421" t="str">
        <f t="shared" si="536"/>
        <v/>
      </c>
      <c r="CU651" s="421" t="str">
        <f t="shared" si="537"/>
        <v/>
      </c>
      <c r="CV651" s="421" t="str">
        <f t="shared" si="538"/>
        <v/>
      </c>
      <c r="CW651" s="429" t="str">
        <f t="shared" si="539"/>
        <v/>
      </c>
      <c r="CX651" s="449"/>
      <c r="CY651" s="417"/>
      <c r="CZ651" s="419"/>
      <c r="DA651" s="432"/>
      <c r="DB651" s="417"/>
      <c r="DC651" s="419"/>
      <c r="DD651" s="430" t="str">
        <f t="shared" si="540"/>
        <v/>
      </c>
      <c r="DE651" s="431" t="str">
        <f t="shared" si="541"/>
        <v/>
      </c>
      <c r="DF651" s="428" t="str">
        <f t="shared" si="542"/>
        <v/>
      </c>
      <c r="DG651" s="450"/>
      <c r="DH651" s="417"/>
      <c r="DI651" s="419"/>
      <c r="DJ651" s="432"/>
      <c r="DK651" s="417"/>
      <c r="DL651" s="419"/>
      <c r="DM651" s="432"/>
      <c r="DN651" s="417"/>
      <c r="DO651" s="419"/>
      <c r="DP651" s="430" t="str">
        <f t="shared" si="578"/>
        <v/>
      </c>
      <c r="DQ651" s="431" t="str">
        <f t="shared" si="579"/>
        <v/>
      </c>
      <c r="DR651" s="428" t="str">
        <f t="shared" si="580"/>
        <v/>
      </c>
      <c r="DS651" s="432"/>
      <c r="DT651" s="417"/>
      <c r="DU651" s="197"/>
      <c r="DV651" s="402"/>
      <c r="DW651" s="669" t="b">
        <f t="shared" si="583"/>
        <v>1</v>
      </c>
      <c r="DX651" s="663" t="b">
        <f t="shared" si="584"/>
        <v>1</v>
      </c>
      <c r="DY651" s="666" t="b">
        <f t="shared" si="585"/>
        <v>1</v>
      </c>
      <c r="DZ651" s="663" t="b">
        <f t="shared" si="586"/>
        <v>1</v>
      </c>
      <c r="EA651" s="663" t="b">
        <f t="shared" si="587"/>
        <v>1</v>
      </c>
      <c r="EB651" s="666" t="b">
        <f t="shared" si="588"/>
        <v>1</v>
      </c>
      <c r="EC651" s="663" t="b">
        <f t="shared" si="589"/>
        <v>1</v>
      </c>
      <c r="ED651" s="663" t="b">
        <f t="shared" si="581"/>
        <v>1</v>
      </c>
      <c r="EE651" s="666" t="b">
        <f t="shared" si="590"/>
        <v>1</v>
      </c>
      <c r="EF651" s="665" t="b">
        <f t="shared" si="591"/>
        <v>0</v>
      </c>
      <c r="EG651" s="663" t="b">
        <f t="shared" si="592"/>
        <v>0</v>
      </c>
      <c r="EH651" s="666" t="b">
        <f t="shared" si="593"/>
        <v>1</v>
      </c>
      <c r="EI651" s="663" t="b">
        <f t="shared" si="594"/>
        <v>0</v>
      </c>
      <c r="EJ651" s="663" t="b">
        <f t="shared" si="595"/>
        <v>0</v>
      </c>
      <c r="EK651" s="666" t="b">
        <f t="shared" si="596"/>
        <v>1</v>
      </c>
      <c r="EL651" s="663" t="b">
        <f t="shared" si="597"/>
        <v>0</v>
      </c>
      <c r="EM651" s="663" t="b">
        <f t="shared" si="582"/>
        <v>0</v>
      </c>
      <c r="EN651" s="666" t="b">
        <f t="shared" si="598"/>
        <v>1</v>
      </c>
      <c r="EO651" s="401"/>
    </row>
    <row r="652" spans="1:224">
      <c r="A652" s="537" t="s">
        <v>427</v>
      </c>
      <c r="B652" s="580" t="s">
        <v>34</v>
      </c>
      <c r="C652" s="576">
        <v>237701</v>
      </c>
      <c r="D652" s="577">
        <v>7</v>
      </c>
      <c r="E652" s="414"/>
      <c r="F652" s="416"/>
      <c r="G652" s="416"/>
      <c r="H652" s="416"/>
      <c r="I652" s="417"/>
      <c r="J652" s="417"/>
      <c r="K652" s="419"/>
      <c r="L652" s="414"/>
      <c r="M652" s="416"/>
      <c r="N652" s="416"/>
      <c r="O652" s="448"/>
      <c r="P652" s="448"/>
      <c r="Q652" s="416"/>
      <c r="R652" s="416"/>
      <c r="S652" s="416"/>
      <c r="T652" s="416"/>
      <c r="U652" s="416"/>
      <c r="V652" s="417"/>
      <c r="W652" s="419"/>
      <c r="X652" s="414"/>
      <c r="Y652" s="416"/>
      <c r="Z652" s="416"/>
      <c r="AA652" s="448"/>
      <c r="AB652" s="448"/>
      <c r="AC652" s="416"/>
      <c r="AD652" s="416"/>
      <c r="AE652" s="416"/>
      <c r="AF652" s="416"/>
      <c r="AG652" s="416"/>
      <c r="AH652" s="417"/>
      <c r="AI652" s="419"/>
      <c r="AJ652" s="420" t="str">
        <f t="shared" si="519"/>
        <v xml:space="preserve"> </v>
      </c>
      <c r="AK652" s="421" t="str">
        <f t="shared" si="520"/>
        <v xml:space="preserve"> </v>
      </c>
      <c r="AL652" s="421" t="str">
        <f t="shared" si="521"/>
        <v xml:space="preserve"> </v>
      </c>
      <c r="AM652" s="421" t="str">
        <f t="shared" si="522"/>
        <v xml:space="preserve"> </v>
      </c>
      <c r="AN652" s="421" t="str">
        <f t="shared" si="523"/>
        <v xml:space="preserve"> </v>
      </c>
      <c r="AO652" s="421" t="str">
        <f t="shared" si="524"/>
        <v xml:space="preserve"> </v>
      </c>
      <c r="AP652" s="421" t="str">
        <f t="shared" si="525"/>
        <v xml:space="preserve"> </v>
      </c>
      <c r="AQ652" s="421" t="str">
        <f t="shared" si="526"/>
        <v xml:space="preserve"> </v>
      </c>
      <c r="AR652" s="421" t="str">
        <f t="shared" si="527"/>
        <v xml:space="preserve"> </v>
      </c>
      <c r="AS652" s="421" t="str">
        <f t="shared" si="528"/>
        <v xml:space="preserve"> </v>
      </c>
      <c r="AT652" s="421" t="str">
        <f t="shared" si="529"/>
        <v xml:space="preserve"> </v>
      </c>
      <c r="AU652" s="422" t="str">
        <f t="shared" si="530"/>
        <v xml:space="preserve"> </v>
      </c>
      <c r="AV652" s="423"/>
      <c r="AW652" s="417"/>
      <c r="AX652" s="419"/>
      <c r="AY652" s="414"/>
      <c r="AZ652" s="417"/>
      <c r="BA652" s="419"/>
      <c r="BB652" s="420" t="str">
        <f t="shared" si="531"/>
        <v xml:space="preserve"> </v>
      </c>
      <c r="BC652" s="421" t="str">
        <f t="shared" si="532"/>
        <v xml:space="preserve"> </v>
      </c>
      <c r="BD652" s="422" t="str">
        <f t="shared" si="533"/>
        <v xml:space="preserve"> </v>
      </c>
      <c r="BE652" s="176"/>
      <c r="BF652" s="417"/>
      <c r="BG652" s="419"/>
      <c r="BH652" s="178"/>
      <c r="BI652" s="417"/>
      <c r="BJ652" s="419"/>
      <c r="BK652" s="178"/>
      <c r="BL652" s="417"/>
      <c r="BM652" s="419"/>
      <c r="BN652" s="426" t="str">
        <f t="shared" si="575"/>
        <v/>
      </c>
      <c r="BO652" s="427" t="str">
        <f t="shared" si="576"/>
        <v/>
      </c>
      <c r="BP652" s="428" t="str">
        <f t="shared" si="577"/>
        <v/>
      </c>
      <c r="BQ652" s="178"/>
      <c r="BR652" s="417"/>
      <c r="BS652" s="419"/>
      <c r="BT652" s="198"/>
      <c r="BU652" s="177"/>
      <c r="BV652" s="177"/>
      <c r="BW652" s="417"/>
      <c r="BX652" s="417"/>
      <c r="BY652" s="419"/>
      <c r="BZ652" s="178"/>
      <c r="CA652" s="177"/>
      <c r="CB652" s="177"/>
      <c r="CC652" s="177"/>
      <c r="CD652" s="177"/>
      <c r="CE652" s="177"/>
      <c r="CF652" s="417"/>
      <c r="CG652" s="419"/>
      <c r="CH652" s="178"/>
      <c r="CI652" s="177"/>
      <c r="CJ652" s="177"/>
      <c r="CK652" s="177"/>
      <c r="CL652" s="177"/>
      <c r="CM652" s="177"/>
      <c r="CN652" s="417"/>
      <c r="CO652" s="419"/>
      <c r="CP652" s="421" t="str">
        <f t="shared" ref="CP652:CP662" si="599">IF(BZ652&gt;0,BZ652-CH652,"")</f>
        <v/>
      </c>
      <c r="CQ652" s="421" t="str">
        <f t="shared" ref="CQ652:CQ662" si="600">IF(CA652&gt;0,CA652-CI652,"")</f>
        <v/>
      </c>
      <c r="CR652" s="421" t="str">
        <f t="shared" si="534"/>
        <v/>
      </c>
      <c r="CS652" s="421" t="str">
        <f t="shared" si="535"/>
        <v/>
      </c>
      <c r="CT652" s="421" t="str">
        <f t="shared" si="536"/>
        <v/>
      </c>
      <c r="CU652" s="421" t="str">
        <f t="shared" si="537"/>
        <v/>
      </c>
      <c r="CV652" s="421" t="str">
        <f t="shared" si="538"/>
        <v/>
      </c>
      <c r="CW652" s="429" t="str">
        <f t="shared" si="539"/>
        <v/>
      </c>
      <c r="CX652" s="449"/>
      <c r="CY652" s="417"/>
      <c r="CZ652" s="419"/>
      <c r="DA652" s="432"/>
      <c r="DB652" s="417"/>
      <c r="DC652" s="419"/>
      <c r="DD652" s="430" t="str">
        <f t="shared" si="540"/>
        <v/>
      </c>
      <c r="DE652" s="431" t="str">
        <f t="shared" si="541"/>
        <v/>
      </c>
      <c r="DF652" s="428" t="str">
        <f t="shared" si="542"/>
        <v/>
      </c>
      <c r="DG652" s="450"/>
      <c r="DH652" s="417"/>
      <c r="DI652" s="419"/>
      <c r="DJ652" s="432"/>
      <c r="DK652" s="417"/>
      <c r="DL652" s="419"/>
      <c r="DM652" s="432"/>
      <c r="DN652" s="417"/>
      <c r="DO652" s="419"/>
      <c r="DP652" s="430" t="str">
        <f t="shared" si="578"/>
        <v/>
      </c>
      <c r="DQ652" s="431" t="str">
        <f t="shared" si="579"/>
        <v/>
      </c>
      <c r="DR652" s="428" t="str">
        <f t="shared" si="580"/>
        <v/>
      </c>
      <c r="DS652" s="432"/>
      <c r="DT652" s="417"/>
      <c r="DU652" s="197"/>
      <c r="DV652" s="402"/>
      <c r="DW652" s="669" t="b">
        <f t="shared" si="583"/>
        <v>0</v>
      </c>
      <c r="DX652" s="663" t="b">
        <f t="shared" si="584"/>
        <v>0</v>
      </c>
      <c r="DY652" s="666" t="b">
        <f t="shared" si="585"/>
        <v>1</v>
      </c>
      <c r="DZ652" s="663" t="b">
        <f t="shared" si="586"/>
        <v>0</v>
      </c>
      <c r="EA652" s="663" t="b">
        <f t="shared" si="587"/>
        <v>0</v>
      </c>
      <c r="EB652" s="666" t="b">
        <f t="shared" si="588"/>
        <v>1</v>
      </c>
      <c r="EC652" s="663" t="b">
        <f t="shared" si="589"/>
        <v>0</v>
      </c>
      <c r="ED652" s="663" t="b">
        <f t="shared" si="581"/>
        <v>0</v>
      </c>
      <c r="EE652" s="666" t="b">
        <f t="shared" si="590"/>
        <v>1</v>
      </c>
      <c r="EF652" s="665" t="b">
        <f t="shared" si="591"/>
        <v>0</v>
      </c>
      <c r="EG652" s="663" t="b">
        <f t="shared" si="592"/>
        <v>0</v>
      </c>
      <c r="EH652" s="666" t="b">
        <f t="shared" si="593"/>
        <v>1</v>
      </c>
      <c r="EI652" s="663" t="b">
        <f t="shared" si="594"/>
        <v>0</v>
      </c>
      <c r="EJ652" s="663" t="b">
        <f t="shared" si="595"/>
        <v>0</v>
      </c>
      <c r="EK652" s="666" t="b">
        <f t="shared" si="596"/>
        <v>1</v>
      </c>
      <c r="EL652" s="663" t="b">
        <f t="shared" si="597"/>
        <v>0</v>
      </c>
      <c r="EM652" s="663" t="b">
        <f t="shared" si="582"/>
        <v>0</v>
      </c>
      <c r="EN652" s="666" t="b">
        <f t="shared" si="598"/>
        <v>1</v>
      </c>
      <c r="EO652" s="401"/>
    </row>
    <row r="653" spans="1:224">
      <c r="A653" s="537" t="s">
        <v>427</v>
      </c>
      <c r="B653" s="538" t="s">
        <v>28</v>
      </c>
      <c r="C653" s="539">
        <v>237686</v>
      </c>
      <c r="D653" s="540">
        <v>7</v>
      </c>
      <c r="E653" s="414"/>
      <c r="F653" s="416"/>
      <c r="G653" s="416"/>
      <c r="H653" s="416"/>
      <c r="I653" s="417"/>
      <c r="J653" s="417"/>
      <c r="K653" s="419"/>
      <c r="L653" s="414"/>
      <c r="M653" s="416"/>
      <c r="N653" s="416"/>
      <c r="O653" s="448"/>
      <c r="P653" s="448"/>
      <c r="Q653" s="416"/>
      <c r="R653" s="416"/>
      <c r="S653" s="416"/>
      <c r="T653" s="416"/>
      <c r="U653" s="416"/>
      <c r="V653" s="417"/>
      <c r="W653" s="419"/>
      <c r="X653" s="414"/>
      <c r="Y653" s="416"/>
      <c r="Z653" s="416"/>
      <c r="AA653" s="448"/>
      <c r="AB653" s="448"/>
      <c r="AC653" s="416"/>
      <c r="AD653" s="416"/>
      <c r="AE653" s="416"/>
      <c r="AF653" s="416"/>
      <c r="AG653" s="416"/>
      <c r="AH653" s="417"/>
      <c r="AI653" s="419"/>
      <c r="AJ653" s="420" t="str">
        <f t="shared" si="519"/>
        <v xml:space="preserve"> </v>
      </c>
      <c r="AK653" s="421" t="str">
        <f t="shared" si="520"/>
        <v xml:space="preserve"> </v>
      </c>
      <c r="AL653" s="421" t="str">
        <f t="shared" si="521"/>
        <v xml:space="preserve"> </v>
      </c>
      <c r="AM653" s="421" t="str">
        <f t="shared" si="522"/>
        <v xml:space="preserve"> </v>
      </c>
      <c r="AN653" s="421" t="str">
        <f t="shared" si="523"/>
        <v xml:space="preserve"> </v>
      </c>
      <c r="AO653" s="421" t="str">
        <f t="shared" si="524"/>
        <v xml:space="preserve"> </v>
      </c>
      <c r="AP653" s="421" t="str">
        <f t="shared" si="525"/>
        <v xml:space="preserve"> </v>
      </c>
      <c r="AQ653" s="421" t="str">
        <f t="shared" si="526"/>
        <v xml:space="preserve"> </v>
      </c>
      <c r="AR653" s="421" t="str">
        <f t="shared" si="527"/>
        <v xml:space="preserve"> </v>
      </c>
      <c r="AS653" s="421" t="str">
        <f t="shared" si="528"/>
        <v xml:space="preserve"> </v>
      </c>
      <c r="AT653" s="421" t="str">
        <f t="shared" si="529"/>
        <v xml:space="preserve"> </v>
      </c>
      <c r="AU653" s="422" t="str">
        <f t="shared" si="530"/>
        <v xml:space="preserve"> </v>
      </c>
      <c r="AV653" s="423"/>
      <c r="AW653" s="417"/>
      <c r="AX653" s="419"/>
      <c r="AY653" s="414"/>
      <c r="AZ653" s="417"/>
      <c r="BA653" s="419"/>
      <c r="BB653" s="420" t="str">
        <f t="shared" si="531"/>
        <v xml:space="preserve"> </v>
      </c>
      <c r="BC653" s="421" t="str">
        <f t="shared" si="532"/>
        <v xml:space="preserve"> </v>
      </c>
      <c r="BD653" s="422" t="str">
        <f t="shared" si="533"/>
        <v xml:space="preserve"> </v>
      </c>
      <c r="BE653" s="176"/>
      <c r="BF653" s="417"/>
      <c r="BG653" s="419"/>
      <c r="BH653" s="178"/>
      <c r="BI653" s="417"/>
      <c r="BJ653" s="419"/>
      <c r="BK653" s="178"/>
      <c r="BL653" s="417"/>
      <c r="BM653" s="419"/>
      <c r="BN653" s="426" t="str">
        <f t="shared" si="575"/>
        <v/>
      </c>
      <c r="BO653" s="427" t="str">
        <f t="shared" si="576"/>
        <v/>
      </c>
      <c r="BP653" s="428" t="str">
        <f t="shared" si="577"/>
        <v/>
      </c>
      <c r="BQ653" s="178"/>
      <c r="BR653" s="417"/>
      <c r="BS653" s="419"/>
      <c r="BT653" s="198"/>
      <c r="BU653" s="177"/>
      <c r="BV653" s="177"/>
      <c r="BW653" s="417"/>
      <c r="BX653" s="417"/>
      <c r="BY653" s="419"/>
      <c r="BZ653" s="177"/>
      <c r="CA653" s="177"/>
      <c r="CB653" s="177"/>
      <c r="CC653" s="177"/>
      <c r="CD653" s="177"/>
      <c r="CE653" s="177"/>
      <c r="CF653" s="417"/>
      <c r="CG653" s="419"/>
      <c r="CH653" s="178"/>
      <c r="CI653" s="177"/>
      <c r="CJ653" s="177"/>
      <c r="CK653" s="177"/>
      <c r="CL653" s="177"/>
      <c r="CM653" s="177"/>
      <c r="CN653" s="417"/>
      <c r="CO653" s="419"/>
      <c r="CP653" s="421" t="str">
        <f t="shared" si="599"/>
        <v/>
      </c>
      <c r="CQ653" s="421" t="str">
        <f t="shared" si="600"/>
        <v/>
      </c>
      <c r="CR653" s="421" t="str">
        <f t="shared" si="534"/>
        <v/>
      </c>
      <c r="CS653" s="421" t="str">
        <f t="shared" si="535"/>
        <v/>
      </c>
      <c r="CT653" s="421" t="str">
        <f t="shared" si="536"/>
        <v/>
      </c>
      <c r="CU653" s="421" t="str">
        <f t="shared" si="537"/>
        <v/>
      </c>
      <c r="CV653" s="421" t="str">
        <f t="shared" si="538"/>
        <v/>
      </c>
      <c r="CW653" s="429" t="str">
        <f t="shared" si="539"/>
        <v/>
      </c>
      <c r="CX653" s="449"/>
      <c r="CY653" s="417"/>
      <c r="CZ653" s="419"/>
      <c r="DA653" s="432"/>
      <c r="DB653" s="417"/>
      <c r="DC653" s="419"/>
      <c r="DD653" s="430" t="str">
        <f t="shared" si="540"/>
        <v/>
      </c>
      <c r="DE653" s="431" t="str">
        <f t="shared" si="541"/>
        <v/>
      </c>
      <c r="DF653" s="428" t="str">
        <f t="shared" si="542"/>
        <v/>
      </c>
      <c r="DG653" s="450"/>
      <c r="DH653" s="417"/>
      <c r="DI653" s="419"/>
      <c r="DJ653" s="432"/>
      <c r="DK653" s="417"/>
      <c r="DL653" s="419"/>
      <c r="DM653" s="432"/>
      <c r="DN653" s="417"/>
      <c r="DO653" s="419"/>
      <c r="DP653" s="430" t="str">
        <f t="shared" si="578"/>
        <v/>
      </c>
      <c r="DQ653" s="431" t="str">
        <f t="shared" si="579"/>
        <v/>
      </c>
      <c r="DR653" s="428" t="str">
        <f t="shared" si="580"/>
        <v/>
      </c>
      <c r="DS653" s="432"/>
      <c r="DT653" s="417"/>
      <c r="DU653" s="197"/>
      <c r="DV653" s="402"/>
      <c r="DW653" s="669" t="b">
        <f t="shared" si="583"/>
        <v>0</v>
      </c>
      <c r="DX653" s="663" t="b">
        <f t="shared" si="584"/>
        <v>0</v>
      </c>
      <c r="DY653" s="666" t="b">
        <f t="shared" si="585"/>
        <v>1</v>
      </c>
      <c r="DZ653" s="663" t="b">
        <f t="shared" si="586"/>
        <v>0</v>
      </c>
      <c r="EA653" s="663" t="b">
        <f t="shared" si="587"/>
        <v>0</v>
      </c>
      <c r="EB653" s="666" t="b">
        <f t="shared" si="588"/>
        <v>1</v>
      </c>
      <c r="EC653" s="663" t="b">
        <f t="shared" si="589"/>
        <v>0</v>
      </c>
      <c r="ED653" s="663" t="b">
        <f t="shared" si="581"/>
        <v>0</v>
      </c>
      <c r="EE653" s="666" t="b">
        <f t="shared" si="590"/>
        <v>1</v>
      </c>
      <c r="EF653" s="665" t="b">
        <f t="shared" si="591"/>
        <v>0</v>
      </c>
      <c r="EG653" s="663" t="b">
        <f t="shared" si="592"/>
        <v>0</v>
      </c>
      <c r="EH653" s="666" t="b">
        <f t="shared" si="593"/>
        <v>1</v>
      </c>
      <c r="EI653" s="663" t="b">
        <f t="shared" si="594"/>
        <v>0</v>
      </c>
      <c r="EJ653" s="663" t="b">
        <f t="shared" si="595"/>
        <v>0</v>
      </c>
      <c r="EK653" s="666" t="b">
        <f t="shared" si="596"/>
        <v>1</v>
      </c>
      <c r="EL653" s="663" t="b">
        <f t="shared" si="597"/>
        <v>0</v>
      </c>
      <c r="EM653" s="663" t="b">
        <f t="shared" si="582"/>
        <v>0</v>
      </c>
      <c r="EN653" s="666" t="b">
        <f t="shared" si="598"/>
        <v>1</v>
      </c>
      <c r="EO653" s="401"/>
    </row>
    <row r="654" spans="1:224">
      <c r="A654" s="537" t="s">
        <v>427</v>
      </c>
      <c r="B654" s="538" t="s">
        <v>30</v>
      </c>
      <c r="C654" s="539">
        <v>446774</v>
      </c>
      <c r="D654" s="540">
        <v>10</v>
      </c>
      <c r="E654" s="414"/>
      <c r="F654" s="416"/>
      <c r="G654" s="416"/>
      <c r="H654" s="416"/>
      <c r="I654" s="417"/>
      <c r="J654" s="417"/>
      <c r="K654" s="419"/>
      <c r="L654" s="414"/>
      <c r="M654" s="416"/>
      <c r="N654" s="416"/>
      <c r="O654" s="448"/>
      <c r="P654" s="448"/>
      <c r="Q654" s="416"/>
      <c r="R654" s="416"/>
      <c r="S654" s="416"/>
      <c r="T654" s="416"/>
      <c r="U654" s="416"/>
      <c r="V654" s="417"/>
      <c r="W654" s="419"/>
      <c r="X654" s="414"/>
      <c r="Y654" s="416"/>
      <c r="Z654" s="416"/>
      <c r="AA654" s="448"/>
      <c r="AB654" s="448"/>
      <c r="AC654" s="416"/>
      <c r="AD654" s="416"/>
      <c r="AE654" s="416"/>
      <c r="AF654" s="416"/>
      <c r="AG654" s="416"/>
      <c r="AH654" s="417"/>
      <c r="AI654" s="419"/>
      <c r="AJ654" s="420" t="str">
        <f t="shared" si="519"/>
        <v xml:space="preserve"> </v>
      </c>
      <c r="AK654" s="421" t="str">
        <f t="shared" si="520"/>
        <v xml:space="preserve"> </v>
      </c>
      <c r="AL654" s="421" t="str">
        <f t="shared" si="521"/>
        <v xml:space="preserve"> </v>
      </c>
      <c r="AM654" s="421" t="str">
        <f t="shared" si="522"/>
        <v xml:space="preserve"> </v>
      </c>
      <c r="AN654" s="421" t="str">
        <f t="shared" si="523"/>
        <v xml:space="preserve"> </v>
      </c>
      <c r="AO654" s="421" t="str">
        <f t="shared" si="524"/>
        <v xml:space="preserve"> </v>
      </c>
      <c r="AP654" s="421" t="str">
        <f t="shared" si="525"/>
        <v xml:space="preserve"> </v>
      </c>
      <c r="AQ654" s="421" t="str">
        <f t="shared" si="526"/>
        <v xml:space="preserve"> </v>
      </c>
      <c r="AR654" s="421" t="str">
        <f t="shared" si="527"/>
        <v xml:space="preserve"> </v>
      </c>
      <c r="AS654" s="421" t="str">
        <f t="shared" si="528"/>
        <v xml:space="preserve"> </v>
      </c>
      <c r="AT654" s="421" t="str">
        <f t="shared" si="529"/>
        <v xml:space="preserve"> </v>
      </c>
      <c r="AU654" s="422" t="str">
        <f t="shared" si="530"/>
        <v xml:space="preserve"> </v>
      </c>
      <c r="AV654" s="423"/>
      <c r="AW654" s="417"/>
      <c r="AX654" s="419"/>
      <c r="AY654" s="414"/>
      <c r="AZ654" s="417"/>
      <c r="BA654" s="419"/>
      <c r="BB654" s="420" t="str">
        <f t="shared" si="531"/>
        <v xml:space="preserve"> </v>
      </c>
      <c r="BC654" s="421" t="str">
        <f t="shared" si="532"/>
        <v xml:space="preserve"> </v>
      </c>
      <c r="BD654" s="422" t="str">
        <f t="shared" si="533"/>
        <v xml:space="preserve"> </v>
      </c>
      <c r="BE654" s="176"/>
      <c r="BF654" s="417"/>
      <c r="BG654" s="419"/>
      <c r="BH654" s="178"/>
      <c r="BI654" s="417"/>
      <c r="BJ654" s="419"/>
      <c r="BK654" s="178"/>
      <c r="BL654" s="417"/>
      <c r="BM654" s="419"/>
      <c r="BN654" s="426" t="str">
        <f t="shared" si="575"/>
        <v/>
      </c>
      <c r="BO654" s="427" t="str">
        <f t="shared" si="576"/>
        <v/>
      </c>
      <c r="BP654" s="428" t="str">
        <f t="shared" si="577"/>
        <v/>
      </c>
      <c r="BQ654" s="178"/>
      <c r="BR654" s="417"/>
      <c r="BS654" s="419"/>
      <c r="BT654" s="581"/>
      <c r="BU654" s="200"/>
      <c r="BV654" s="177">
        <v>205</v>
      </c>
      <c r="BW654" s="417">
        <v>276</v>
      </c>
      <c r="BX654" s="417">
        <v>304</v>
      </c>
      <c r="BY654" s="419">
        <v>327</v>
      </c>
      <c r="BZ654" s="177"/>
      <c r="CA654" s="177"/>
      <c r="CB654" s="177"/>
      <c r="CC654" s="177"/>
      <c r="CD654" s="177">
        <v>138</v>
      </c>
      <c r="CE654" s="177">
        <v>206</v>
      </c>
      <c r="CF654" s="417">
        <v>224</v>
      </c>
      <c r="CG654" s="419">
        <v>240</v>
      </c>
      <c r="CH654" s="178"/>
      <c r="CI654" s="177"/>
      <c r="CJ654" s="177"/>
      <c r="CK654" s="177"/>
      <c r="CL654" s="177"/>
      <c r="CM654" s="177">
        <v>0</v>
      </c>
      <c r="CN654" s="417">
        <v>0</v>
      </c>
      <c r="CO654" s="419">
        <v>0</v>
      </c>
      <c r="CP654" s="421" t="str">
        <f t="shared" si="599"/>
        <v/>
      </c>
      <c r="CQ654" s="421" t="str">
        <f t="shared" si="600"/>
        <v/>
      </c>
      <c r="CR654" s="421" t="str">
        <f t="shared" si="534"/>
        <v/>
      </c>
      <c r="CS654" s="421" t="str">
        <f t="shared" si="535"/>
        <v/>
      </c>
      <c r="CT654" s="421">
        <f t="shared" si="536"/>
        <v>138</v>
      </c>
      <c r="CU654" s="421">
        <f t="shared" si="537"/>
        <v>206</v>
      </c>
      <c r="CV654" s="421">
        <f t="shared" si="538"/>
        <v>224</v>
      </c>
      <c r="CW654" s="429">
        <f t="shared" si="539"/>
        <v>240</v>
      </c>
      <c r="CX654" s="449">
        <v>98</v>
      </c>
      <c r="CY654" s="417">
        <v>120</v>
      </c>
      <c r="CZ654" s="419">
        <v>134</v>
      </c>
      <c r="DA654" s="432">
        <v>9</v>
      </c>
      <c r="DB654" s="417">
        <v>4</v>
      </c>
      <c r="DC654" s="419">
        <v>13</v>
      </c>
      <c r="DD654" s="430">
        <f t="shared" si="540"/>
        <v>99</v>
      </c>
      <c r="DE654" s="431">
        <f t="shared" si="541"/>
        <v>100</v>
      </c>
      <c r="DF654" s="428">
        <f t="shared" si="542"/>
        <v>93</v>
      </c>
      <c r="DG654" s="591"/>
      <c r="DH654" s="417">
        <v>29</v>
      </c>
      <c r="DI654" s="419">
        <v>26</v>
      </c>
      <c r="DJ654" s="591"/>
      <c r="DK654" s="417">
        <v>16</v>
      </c>
      <c r="DL654" s="419">
        <v>25</v>
      </c>
      <c r="DM654" s="591"/>
      <c r="DN654" s="417">
        <v>16</v>
      </c>
      <c r="DO654" s="419">
        <v>23</v>
      </c>
      <c r="DP654" s="430" t="str">
        <f t="shared" si="578"/>
        <v/>
      </c>
      <c r="DQ654" s="431">
        <f t="shared" si="579"/>
        <v>77</v>
      </c>
      <c r="DR654" s="428">
        <f t="shared" si="580"/>
        <v>132</v>
      </c>
      <c r="DS654" s="550"/>
      <c r="DT654" s="417"/>
      <c r="DU654" s="197"/>
      <c r="DV654" s="402"/>
      <c r="DW654" s="669" t="b">
        <f t="shared" si="583"/>
        <v>0</v>
      </c>
      <c r="DX654" s="663" t="b">
        <f t="shared" si="584"/>
        <v>0</v>
      </c>
      <c r="DY654" s="666" t="b">
        <f t="shared" si="585"/>
        <v>1</v>
      </c>
      <c r="DZ654" s="663" t="b">
        <f t="shared" si="586"/>
        <v>0</v>
      </c>
      <c r="EA654" s="663" t="b">
        <f t="shared" si="587"/>
        <v>0</v>
      </c>
      <c r="EB654" s="666" t="b">
        <f t="shared" si="588"/>
        <v>1</v>
      </c>
      <c r="EC654" s="663" t="b">
        <f t="shared" si="589"/>
        <v>0</v>
      </c>
      <c r="ED654" s="663" t="b">
        <f t="shared" si="581"/>
        <v>0</v>
      </c>
      <c r="EE654" s="666" t="b">
        <f t="shared" si="590"/>
        <v>1</v>
      </c>
      <c r="EF654" s="665" t="b">
        <f t="shared" si="591"/>
        <v>1</v>
      </c>
      <c r="EG654" s="663" t="b">
        <f t="shared" si="592"/>
        <v>1</v>
      </c>
      <c r="EH654" s="666" t="b">
        <f t="shared" si="593"/>
        <v>1</v>
      </c>
      <c r="EI654" s="663" t="b">
        <f t="shared" si="594"/>
        <v>1</v>
      </c>
      <c r="EJ654" s="663" t="b">
        <f t="shared" si="595"/>
        <v>1</v>
      </c>
      <c r="EK654" s="666" t="b">
        <f t="shared" si="596"/>
        <v>1</v>
      </c>
      <c r="EL654" s="663" t="b">
        <f t="shared" si="597"/>
        <v>0</v>
      </c>
      <c r="EM654" s="663" t="b">
        <f t="shared" si="582"/>
        <v>0</v>
      </c>
      <c r="EN654" s="666" t="b">
        <f t="shared" si="598"/>
        <v>1</v>
      </c>
      <c r="EO654" s="401"/>
    </row>
    <row r="655" spans="1:224">
      <c r="A655" s="537" t="s">
        <v>427</v>
      </c>
      <c r="B655" s="538" t="s">
        <v>995</v>
      </c>
      <c r="C655" s="539">
        <v>445674</v>
      </c>
      <c r="D655" s="540">
        <v>10</v>
      </c>
      <c r="E655" s="414"/>
      <c r="F655" s="416"/>
      <c r="G655" s="416"/>
      <c r="H655" s="416"/>
      <c r="I655" s="417"/>
      <c r="J655" s="417"/>
      <c r="K655" s="419"/>
      <c r="L655" s="414"/>
      <c r="M655" s="416"/>
      <c r="N655" s="416"/>
      <c r="O655" s="448"/>
      <c r="P655" s="448"/>
      <c r="Q655" s="416"/>
      <c r="R655" s="416"/>
      <c r="S655" s="416"/>
      <c r="T655" s="416"/>
      <c r="U655" s="416"/>
      <c r="V655" s="417"/>
      <c r="W655" s="419"/>
      <c r="X655" s="414"/>
      <c r="Y655" s="416"/>
      <c r="Z655" s="416"/>
      <c r="AA655" s="448"/>
      <c r="AB655" s="448"/>
      <c r="AC655" s="416"/>
      <c r="AD655" s="416"/>
      <c r="AE655" s="416"/>
      <c r="AF655" s="416"/>
      <c r="AG655" s="416"/>
      <c r="AH655" s="417"/>
      <c r="AI655" s="419"/>
      <c r="AJ655" s="420" t="str">
        <f t="shared" si="519"/>
        <v xml:space="preserve"> </v>
      </c>
      <c r="AK655" s="421" t="str">
        <f t="shared" si="520"/>
        <v xml:space="preserve"> </v>
      </c>
      <c r="AL655" s="421" t="str">
        <f t="shared" si="521"/>
        <v xml:space="preserve"> </v>
      </c>
      <c r="AM655" s="421" t="str">
        <f t="shared" si="522"/>
        <v xml:space="preserve"> </v>
      </c>
      <c r="AN655" s="421" t="str">
        <f t="shared" si="523"/>
        <v xml:space="preserve"> </v>
      </c>
      <c r="AO655" s="421" t="str">
        <f t="shared" si="524"/>
        <v xml:space="preserve"> </v>
      </c>
      <c r="AP655" s="421" t="str">
        <f t="shared" si="525"/>
        <v xml:space="preserve"> </v>
      </c>
      <c r="AQ655" s="421" t="str">
        <f t="shared" si="526"/>
        <v xml:space="preserve"> </v>
      </c>
      <c r="AR655" s="421" t="str">
        <f t="shared" si="527"/>
        <v xml:space="preserve"> </v>
      </c>
      <c r="AS655" s="421" t="str">
        <f t="shared" si="528"/>
        <v xml:space="preserve"> </v>
      </c>
      <c r="AT655" s="421" t="str">
        <f t="shared" si="529"/>
        <v xml:space="preserve"> </v>
      </c>
      <c r="AU655" s="422" t="str">
        <f t="shared" si="530"/>
        <v xml:space="preserve"> </v>
      </c>
      <c r="AV655" s="423"/>
      <c r="AW655" s="417"/>
      <c r="AX655" s="419"/>
      <c r="AY655" s="414"/>
      <c r="AZ655" s="417"/>
      <c r="BA655" s="419"/>
      <c r="BB655" s="420" t="str">
        <f t="shared" si="531"/>
        <v xml:space="preserve"> </v>
      </c>
      <c r="BC655" s="421" t="str">
        <f t="shared" si="532"/>
        <v xml:space="preserve"> </v>
      </c>
      <c r="BD655" s="422" t="str">
        <f t="shared" si="533"/>
        <v xml:space="preserve"> </v>
      </c>
      <c r="BE655" s="176"/>
      <c r="BF655" s="417"/>
      <c r="BG655" s="419"/>
      <c r="BH655" s="178"/>
      <c r="BI655" s="417"/>
      <c r="BJ655" s="419"/>
      <c r="BK655" s="178"/>
      <c r="BL655" s="417"/>
      <c r="BM655" s="419"/>
      <c r="BN655" s="426" t="str">
        <f t="shared" si="575"/>
        <v/>
      </c>
      <c r="BO655" s="427" t="str">
        <f t="shared" si="576"/>
        <v/>
      </c>
      <c r="BP655" s="428" t="str">
        <f t="shared" si="577"/>
        <v/>
      </c>
      <c r="BQ655" s="178"/>
      <c r="BR655" s="417"/>
      <c r="BS655" s="419"/>
      <c r="BT655" s="198">
        <v>165</v>
      </c>
      <c r="BU655" s="177">
        <v>122</v>
      </c>
      <c r="BV655" s="177">
        <v>164</v>
      </c>
      <c r="BW655" s="417">
        <v>192</v>
      </c>
      <c r="BX655" s="417">
        <v>203</v>
      </c>
      <c r="BY655" s="419">
        <v>172</v>
      </c>
      <c r="BZ655" s="177">
        <v>122</v>
      </c>
      <c r="CA655" s="177">
        <v>120</v>
      </c>
      <c r="CB655" s="177">
        <v>154</v>
      </c>
      <c r="CC655" s="177">
        <v>111</v>
      </c>
      <c r="CD655" s="177">
        <v>132</v>
      </c>
      <c r="CE655" s="177">
        <v>163</v>
      </c>
      <c r="CF655" s="417">
        <v>182</v>
      </c>
      <c r="CG655" s="419">
        <v>138</v>
      </c>
      <c r="CH655" s="178"/>
      <c r="CI655" s="177"/>
      <c r="CJ655" s="177">
        <v>0</v>
      </c>
      <c r="CK655" s="177">
        <v>0</v>
      </c>
      <c r="CL655" s="177">
        <v>0</v>
      </c>
      <c r="CM655" s="177">
        <v>0</v>
      </c>
      <c r="CN655" s="417">
        <v>0</v>
      </c>
      <c r="CO655" s="419">
        <v>0</v>
      </c>
      <c r="CP655" s="421">
        <f t="shared" si="599"/>
        <v>122</v>
      </c>
      <c r="CQ655" s="421">
        <f t="shared" si="600"/>
        <v>120</v>
      </c>
      <c r="CR655" s="421">
        <f t="shared" si="534"/>
        <v>154</v>
      </c>
      <c r="CS655" s="421">
        <f t="shared" si="535"/>
        <v>111</v>
      </c>
      <c r="CT655" s="421">
        <f t="shared" si="536"/>
        <v>132</v>
      </c>
      <c r="CU655" s="421">
        <f t="shared" si="537"/>
        <v>163</v>
      </c>
      <c r="CV655" s="421">
        <f t="shared" si="538"/>
        <v>182</v>
      </c>
      <c r="CW655" s="429">
        <f t="shared" si="539"/>
        <v>138</v>
      </c>
      <c r="CX655" s="449">
        <v>69</v>
      </c>
      <c r="CY655" s="417">
        <v>72</v>
      </c>
      <c r="CZ655" s="419">
        <v>74</v>
      </c>
      <c r="DA655" s="432">
        <v>27</v>
      </c>
      <c r="DB655" s="417">
        <v>19</v>
      </c>
      <c r="DC655" s="419">
        <v>16</v>
      </c>
      <c r="DD655" s="430">
        <f t="shared" si="540"/>
        <v>67</v>
      </c>
      <c r="DE655" s="431">
        <f t="shared" si="541"/>
        <v>91</v>
      </c>
      <c r="DF655" s="428">
        <f t="shared" si="542"/>
        <v>48</v>
      </c>
      <c r="DG655" s="450">
        <v>31</v>
      </c>
      <c r="DH655" s="417">
        <v>30</v>
      </c>
      <c r="DI655" s="419">
        <v>33</v>
      </c>
      <c r="DJ655" s="591">
        <v>8</v>
      </c>
      <c r="DK655" s="417">
        <v>17</v>
      </c>
      <c r="DL655" s="419">
        <v>11</v>
      </c>
      <c r="DM655" s="591">
        <v>27</v>
      </c>
      <c r="DN655" s="417">
        <v>31</v>
      </c>
      <c r="DO655" s="419">
        <v>43</v>
      </c>
      <c r="DP655" s="430">
        <f t="shared" si="578"/>
        <v>45</v>
      </c>
      <c r="DQ655" s="431">
        <f t="shared" si="579"/>
        <v>54</v>
      </c>
      <c r="DR655" s="428">
        <f t="shared" si="580"/>
        <v>76</v>
      </c>
      <c r="DS655" s="550">
        <v>28</v>
      </c>
      <c r="DT655" s="417">
        <v>39</v>
      </c>
      <c r="DU655" s="197">
        <v>42</v>
      </c>
      <c r="DV655" s="402"/>
      <c r="DW655" s="669" t="b">
        <f t="shared" si="583"/>
        <v>0</v>
      </c>
      <c r="DX655" s="663" t="b">
        <f t="shared" si="584"/>
        <v>0</v>
      </c>
      <c r="DY655" s="666" t="b">
        <f t="shared" si="585"/>
        <v>1</v>
      </c>
      <c r="DZ655" s="663" t="b">
        <f t="shared" si="586"/>
        <v>0</v>
      </c>
      <c r="EA655" s="663" t="b">
        <f t="shared" si="587"/>
        <v>0</v>
      </c>
      <c r="EB655" s="666" t="b">
        <f t="shared" si="588"/>
        <v>1</v>
      </c>
      <c r="EC655" s="663" t="b">
        <f t="shared" si="589"/>
        <v>0</v>
      </c>
      <c r="ED655" s="663" t="b">
        <f t="shared" si="581"/>
        <v>0</v>
      </c>
      <c r="EE655" s="666" t="b">
        <f t="shared" si="590"/>
        <v>1</v>
      </c>
      <c r="EF655" s="665" t="b">
        <f t="shared" si="591"/>
        <v>1</v>
      </c>
      <c r="EG655" s="663" t="b">
        <f t="shared" si="592"/>
        <v>1</v>
      </c>
      <c r="EH655" s="666" t="b">
        <f t="shared" si="593"/>
        <v>1</v>
      </c>
      <c r="EI655" s="663" t="b">
        <f t="shared" si="594"/>
        <v>1</v>
      </c>
      <c r="EJ655" s="663" t="b">
        <f t="shared" si="595"/>
        <v>1</v>
      </c>
      <c r="EK655" s="666" t="b">
        <f t="shared" si="596"/>
        <v>1</v>
      </c>
      <c r="EL655" s="663" t="b">
        <f t="shared" si="597"/>
        <v>1</v>
      </c>
      <c r="EM655" s="663" t="b">
        <f t="shared" si="582"/>
        <v>1</v>
      </c>
      <c r="EN655" s="666" t="b">
        <f t="shared" si="598"/>
        <v>1</v>
      </c>
      <c r="EO655" s="401"/>
    </row>
    <row r="656" spans="1:224">
      <c r="A656" s="537" t="s">
        <v>427</v>
      </c>
      <c r="B656" s="538" t="s">
        <v>31</v>
      </c>
      <c r="C656" s="539">
        <v>438708</v>
      </c>
      <c r="D656" s="540">
        <v>10</v>
      </c>
      <c r="E656" s="414"/>
      <c r="F656" s="416"/>
      <c r="G656" s="416"/>
      <c r="H656" s="416"/>
      <c r="I656" s="417"/>
      <c r="J656" s="417"/>
      <c r="K656" s="419"/>
      <c r="L656" s="414"/>
      <c r="M656" s="416"/>
      <c r="N656" s="416"/>
      <c r="O656" s="448"/>
      <c r="P656" s="448"/>
      <c r="Q656" s="416"/>
      <c r="R656" s="416"/>
      <c r="S656" s="416"/>
      <c r="T656" s="416"/>
      <c r="U656" s="416"/>
      <c r="V656" s="417"/>
      <c r="W656" s="419"/>
      <c r="X656" s="414"/>
      <c r="Y656" s="416"/>
      <c r="Z656" s="416"/>
      <c r="AA656" s="448"/>
      <c r="AB656" s="448"/>
      <c r="AC656" s="416"/>
      <c r="AD656" s="416"/>
      <c r="AE656" s="416"/>
      <c r="AF656" s="416"/>
      <c r="AG656" s="416"/>
      <c r="AH656" s="417"/>
      <c r="AI656" s="419"/>
      <c r="AJ656" s="420" t="str">
        <f t="shared" si="519"/>
        <v xml:space="preserve"> </v>
      </c>
      <c r="AK656" s="421" t="str">
        <f t="shared" si="520"/>
        <v xml:space="preserve"> </v>
      </c>
      <c r="AL656" s="421" t="str">
        <f t="shared" si="521"/>
        <v xml:space="preserve"> </v>
      </c>
      <c r="AM656" s="421" t="str">
        <f t="shared" si="522"/>
        <v xml:space="preserve"> </v>
      </c>
      <c r="AN656" s="421" t="str">
        <f t="shared" si="523"/>
        <v xml:space="preserve"> </v>
      </c>
      <c r="AO656" s="421" t="str">
        <f t="shared" si="524"/>
        <v xml:space="preserve"> </v>
      </c>
      <c r="AP656" s="421" t="str">
        <f t="shared" si="525"/>
        <v xml:space="preserve"> </v>
      </c>
      <c r="AQ656" s="421" t="str">
        <f t="shared" si="526"/>
        <v xml:space="preserve"> </v>
      </c>
      <c r="AR656" s="421" t="str">
        <f t="shared" si="527"/>
        <v xml:space="preserve"> </v>
      </c>
      <c r="AS656" s="421" t="str">
        <f t="shared" si="528"/>
        <v xml:space="preserve"> </v>
      </c>
      <c r="AT656" s="421" t="str">
        <f t="shared" si="529"/>
        <v xml:space="preserve"> </v>
      </c>
      <c r="AU656" s="422" t="str">
        <f t="shared" si="530"/>
        <v xml:space="preserve"> </v>
      </c>
      <c r="AV656" s="423"/>
      <c r="AW656" s="417"/>
      <c r="AX656" s="419"/>
      <c r="AY656" s="414"/>
      <c r="AZ656" s="417"/>
      <c r="BA656" s="419"/>
      <c r="BB656" s="420" t="str">
        <f t="shared" si="531"/>
        <v xml:space="preserve"> </v>
      </c>
      <c r="BC656" s="421" t="str">
        <f t="shared" si="532"/>
        <v xml:space="preserve"> </v>
      </c>
      <c r="BD656" s="422" t="str">
        <f t="shared" si="533"/>
        <v xml:space="preserve"> </v>
      </c>
      <c r="BE656" s="176"/>
      <c r="BF656" s="417"/>
      <c r="BG656" s="419"/>
      <c r="BH656" s="178"/>
      <c r="BI656" s="417"/>
      <c r="BJ656" s="419"/>
      <c r="BK656" s="178"/>
      <c r="BL656" s="417"/>
      <c r="BM656" s="419"/>
      <c r="BN656" s="426" t="str">
        <f t="shared" si="575"/>
        <v/>
      </c>
      <c r="BO656" s="427" t="str">
        <f t="shared" si="576"/>
        <v/>
      </c>
      <c r="BP656" s="428" t="str">
        <f t="shared" si="577"/>
        <v/>
      </c>
      <c r="BQ656" s="178"/>
      <c r="BR656" s="417"/>
      <c r="BS656" s="419"/>
      <c r="BT656" s="198">
        <v>50</v>
      </c>
      <c r="BU656" s="177">
        <v>64</v>
      </c>
      <c r="BV656" s="177">
        <v>77</v>
      </c>
      <c r="BW656" s="417">
        <v>70</v>
      </c>
      <c r="BX656" s="417">
        <v>52</v>
      </c>
      <c r="BY656" s="419">
        <v>84</v>
      </c>
      <c r="BZ656" s="177"/>
      <c r="CA656" s="177">
        <v>9</v>
      </c>
      <c r="CB656" s="177">
        <v>10</v>
      </c>
      <c r="CC656" s="177">
        <v>20</v>
      </c>
      <c r="CD656" s="177">
        <v>14</v>
      </c>
      <c r="CE656" s="177">
        <v>20</v>
      </c>
      <c r="CF656" s="417">
        <v>17</v>
      </c>
      <c r="CG656" s="419">
        <v>42</v>
      </c>
      <c r="CH656" s="178"/>
      <c r="CI656" s="177"/>
      <c r="CJ656" s="177">
        <v>0</v>
      </c>
      <c r="CK656" s="177">
        <v>0</v>
      </c>
      <c r="CL656" s="177">
        <v>0</v>
      </c>
      <c r="CM656" s="177">
        <v>0</v>
      </c>
      <c r="CN656" s="417">
        <v>0</v>
      </c>
      <c r="CO656" s="419">
        <v>0</v>
      </c>
      <c r="CP656" s="421" t="str">
        <f t="shared" si="599"/>
        <v/>
      </c>
      <c r="CQ656" s="421">
        <f t="shared" si="600"/>
        <v>9</v>
      </c>
      <c r="CR656" s="421">
        <f t="shared" si="534"/>
        <v>10</v>
      </c>
      <c r="CS656" s="421">
        <f t="shared" si="535"/>
        <v>20</v>
      </c>
      <c r="CT656" s="421">
        <f t="shared" si="536"/>
        <v>14</v>
      </c>
      <c r="CU656" s="421">
        <f t="shared" si="537"/>
        <v>20</v>
      </c>
      <c r="CV656" s="421">
        <f t="shared" si="538"/>
        <v>17</v>
      </c>
      <c r="CW656" s="429">
        <f t="shared" si="539"/>
        <v>42</v>
      </c>
      <c r="CX656" s="449">
        <v>11</v>
      </c>
      <c r="CY656" s="417">
        <v>9</v>
      </c>
      <c r="CZ656" s="419">
        <v>27</v>
      </c>
      <c r="DA656" s="432"/>
      <c r="DB656" s="417"/>
      <c r="DC656" s="419"/>
      <c r="DD656" s="430">
        <f t="shared" si="540"/>
        <v>9</v>
      </c>
      <c r="DE656" s="431">
        <f t="shared" si="541"/>
        <v>8</v>
      </c>
      <c r="DF656" s="428">
        <f t="shared" si="542"/>
        <v>15</v>
      </c>
      <c r="DG656" s="450"/>
      <c r="DH656" s="417"/>
      <c r="DI656" s="419">
        <v>5</v>
      </c>
      <c r="DJ656" s="591">
        <v>0</v>
      </c>
      <c r="DK656" s="417"/>
      <c r="DL656" s="419">
        <v>0</v>
      </c>
      <c r="DM656" s="591"/>
      <c r="DN656" s="417"/>
      <c r="DO656" s="419">
        <v>3</v>
      </c>
      <c r="DP656" s="430">
        <f t="shared" si="578"/>
        <v>20</v>
      </c>
      <c r="DQ656" s="431">
        <f t="shared" si="579"/>
        <v>14</v>
      </c>
      <c r="DR656" s="428">
        <f t="shared" si="580"/>
        <v>12</v>
      </c>
      <c r="DS656" s="550">
        <v>0</v>
      </c>
      <c r="DT656" s="417">
        <v>3</v>
      </c>
      <c r="DU656" s="197">
        <v>0</v>
      </c>
      <c r="DV656" s="402"/>
      <c r="DW656" s="669" t="b">
        <f t="shared" si="583"/>
        <v>0</v>
      </c>
      <c r="DX656" s="663" t="b">
        <f t="shared" si="584"/>
        <v>0</v>
      </c>
      <c r="DY656" s="666" t="b">
        <f t="shared" si="585"/>
        <v>1</v>
      </c>
      <c r="DZ656" s="663" t="b">
        <f t="shared" si="586"/>
        <v>0</v>
      </c>
      <c r="EA656" s="663" t="b">
        <f t="shared" si="587"/>
        <v>0</v>
      </c>
      <c r="EB656" s="666" t="b">
        <f t="shared" si="588"/>
        <v>1</v>
      </c>
      <c r="EC656" s="663" t="b">
        <f t="shared" si="589"/>
        <v>0</v>
      </c>
      <c r="ED656" s="663" t="b">
        <f t="shared" si="581"/>
        <v>0</v>
      </c>
      <c r="EE656" s="666" t="b">
        <f t="shared" si="590"/>
        <v>1</v>
      </c>
      <c r="EF656" s="665" t="b">
        <f t="shared" si="591"/>
        <v>1</v>
      </c>
      <c r="EG656" s="663" t="b">
        <f t="shared" si="592"/>
        <v>1</v>
      </c>
      <c r="EH656" s="666" t="b">
        <f t="shared" si="593"/>
        <v>1</v>
      </c>
      <c r="EI656" s="663" t="b">
        <f t="shared" si="594"/>
        <v>1</v>
      </c>
      <c r="EJ656" s="663" t="b">
        <f t="shared" si="595"/>
        <v>1</v>
      </c>
      <c r="EK656" s="666" t="b">
        <f t="shared" si="596"/>
        <v>1</v>
      </c>
      <c r="EL656" s="663" t="b">
        <f t="shared" si="597"/>
        <v>1</v>
      </c>
      <c r="EM656" s="663" t="b">
        <f t="shared" si="582"/>
        <v>0</v>
      </c>
      <c r="EN656" s="666" t="b">
        <f t="shared" si="598"/>
        <v>0</v>
      </c>
      <c r="EO656" s="401"/>
    </row>
    <row r="657" spans="1:145">
      <c r="A657" s="537" t="s">
        <v>427</v>
      </c>
      <c r="B657" s="538" t="s">
        <v>996</v>
      </c>
      <c r="C657" s="539">
        <v>445018</v>
      </c>
      <c r="D657" s="540">
        <v>10</v>
      </c>
      <c r="E657" s="414"/>
      <c r="F657" s="416"/>
      <c r="G657" s="416"/>
      <c r="H657" s="416"/>
      <c r="I657" s="417"/>
      <c r="J657" s="417"/>
      <c r="K657" s="419"/>
      <c r="L657" s="414"/>
      <c r="M657" s="416"/>
      <c r="N657" s="416"/>
      <c r="O657" s="448"/>
      <c r="P657" s="448"/>
      <c r="Q657" s="416"/>
      <c r="R657" s="416"/>
      <c r="S657" s="416"/>
      <c r="T657" s="416"/>
      <c r="U657" s="416"/>
      <c r="V657" s="417"/>
      <c r="W657" s="419"/>
      <c r="X657" s="414"/>
      <c r="Y657" s="416"/>
      <c r="Z657" s="416"/>
      <c r="AA657" s="448"/>
      <c r="AB657" s="448"/>
      <c r="AC657" s="416"/>
      <c r="AD657" s="416"/>
      <c r="AE657" s="416"/>
      <c r="AF657" s="416"/>
      <c r="AG657" s="416"/>
      <c r="AH657" s="417"/>
      <c r="AI657" s="419"/>
      <c r="AJ657" s="420" t="str">
        <f t="shared" si="519"/>
        <v xml:space="preserve"> </v>
      </c>
      <c r="AK657" s="421" t="str">
        <f t="shared" si="520"/>
        <v xml:space="preserve"> </v>
      </c>
      <c r="AL657" s="421" t="str">
        <f t="shared" si="521"/>
        <v xml:space="preserve"> </v>
      </c>
      <c r="AM657" s="421" t="str">
        <f t="shared" si="522"/>
        <v xml:space="preserve"> </v>
      </c>
      <c r="AN657" s="421" t="str">
        <f t="shared" si="523"/>
        <v xml:space="preserve"> </v>
      </c>
      <c r="AO657" s="421" t="str">
        <f t="shared" si="524"/>
        <v xml:space="preserve"> </v>
      </c>
      <c r="AP657" s="421" t="str">
        <f t="shared" si="525"/>
        <v xml:space="preserve"> </v>
      </c>
      <c r="AQ657" s="421" t="str">
        <f t="shared" si="526"/>
        <v xml:space="preserve"> </v>
      </c>
      <c r="AR657" s="421" t="str">
        <f t="shared" si="527"/>
        <v xml:space="preserve"> </v>
      </c>
      <c r="AS657" s="421" t="str">
        <f t="shared" si="528"/>
        <v xml:space="preserve"> </v>
      </c>
      <c r="AT657" s="421" t="str">
        <f t="shared" si="529"/>
        <v xml:space="preserve"> </v>
      </c>
      <c r="AU657" s="422" t="str">
        <f t="shared" si="530"/>
        <v xml:space="preserve"> </v>
      </c>
      <c r="AV657" s="423"/>
      <c r="AW657" s="417"/>
      <c r="AX657" s="419"/>
      <c r="AY657" s="414"/>
      <c r="AZ657" s="417"/>
      <c r="BA657" s="419"/>
      <c r="BB657" s="420" t="str">
        <f t="shared" si="531"/>
        <v xml:space="preserve"> </v>
      </c>
      <c r="BC657" s="421" t="str">
        <f t="shared" si="532"/>
        <v xml:space="preserve"> </v>
      </c>
      <c r="BD657" s="422" t="str">
        <f t="shared" si="533"/>
        <v xml:space="preserve"> </v>
      </c>
      <c r="BE657" s="176"/>
      <c r="BF657" s="417"/>
      <c r="BG657" s="419"/>
      <c r="BH657" s="178"/>
      <c r="BI657" s="417"/>
      <c r="BJ657" s="419"/>
      <c r="BK657" s="178"/>
      <c r="BL657" s="417"/>
      <c r="BM657" s="419"/>
      <c r="BN657" s="426" t="str">
        <f t="shared" si="575"/>
        <v/>
      </c>
      <c r="BO657" s="427" t="str">
        <f t="shared" si="576"/>
        <v/>
      </c>
      <c r="BP657" s="428" t="str">
        <f t="shared" si="577"/>
        <v/>
      </c>
      <c r="BQ657" s="178"/>
      <c r="BR657" s="417"/>
      <c r="BS657" s="419"/>
      <c r="BT657" s="198">
        <v>404</v>
      </c>
      <c r="BU657" s="177">
        <v>332</v>
      </c>
      <c r="BV657" s="177">
        <v>323</v>
      </c>
      <c r="BW657" s="417">
        <v>348</v>
      </c>
      <c r="BX657" s="417">
        <v>336</v>
      </c>
      <c r="BY657" s="419">
        <v>356</v>
      </c>
      <c r="BZ657" s="177">
        <v>199</v>
      </c>
      <c r="CA657" s="177">
        <v>274</v>
      </c>
      <c r="CB657" s="177">
        <v>361</v>
      </c>
      <c r="CC657" s="177">
        <v>223</v>
      </c>
      <c r="CD657" s="177">
        <v>213</v>
      </c>
      <c r="CE657" s="177">
        <v>272</v>
      </c>
      <c r="CF657" s="417">
        <v>284</v>
      </c>
      <c r="CG657" s="419">
        <v>303</v>
      </c>
      <c r="CH657" s="178"/>
      <c r="CI657" s="177"/>
      <c r="CJ657" s="177">
        <v>0</v>
      </c>
      <c r="CK657" s="177">
        <v>0</v>
      </c>
      <c r="CL657" s="177">
        <v>0</v>
      </c>
      <c r="CM657" s="177">
        <v>0</v>
      </c>
      <c r="CN657" s="417">
        <v>0</v>
      </c>
      <c r="CO657" s="419">
        <v>0</v>
      </c>
      <c r="CP657" s="421">
        <f t="shared" si="599"/>
        <v>199</v>
      </c>
      <c r="CQ657" s="421">
        <f t="shared" si="600"/>
        <v>274</v>
      </c>
      <c r="CR657" s="421">
        <f t="shared" si="534"/>
        <v>361</v>
      </c>
      <c r="CS657" s="421">
        <f t="shared" si="535"/>
        <v>223</v>
      </c>
      <c r="CT657" s="421">
        <f t="shared" si="536"/>
        <v>213</v>
      </c>
      <c r="CU657" s="421">
        <f t="shared" si="537"/>
        <v>272</v>
      </c>
      <c r="CV657" s="421">
        <f t="shared" si="538"/>
        <v>284</v>
      </c>
      <c r="CW657" s="429">
        <f t="shared" si="539"/>
        <v>303</v>
      </c>
      <c r="CX657" s="449">
        <v>110</v>
      </c>
      <c r="CY657" s="417">
        <v>133</v>
      </c>
      <c r="CZ657" s="419">
        <v>125</v>
      </c>
      <c r="DA657" s="432">
        <v>36</v>
      </c>
      <c r="DB657" s="417">
        <v>23</v>
      </c>
      <c r="DC657" s="419">
        <v>42</v>
      </c>
      <c r="DD657" s="430">
        <f t="shared" si="540"/>
        <v>126</v>
      </c>
      <c r="DE657" s="431">
        <f t="shared" si="541"/>
        <v>128</v>
      </c>
      <c r="DF657" s="428">
        <f t="shared" si="542"/>
        <v>136</v>
      </c>
      <c r="DG657" s="450">
        <v>18</v>
      </c>
      <c r="DH657" s="417">
        <v>33</v>
      </c>
      <c r="DI657" s="419">
        <v>14</v>
      </c>
      <c r="DJ657" s="591">
        <v>32</v>
      </c>
      <c r="DK657" s="417">
        <v>33</v>
      </c>
      <c r="DL657" s="419">
        <v>26</v>
      </c>
      <c r="DM657" s="591">
        <v>40</v>
      </c>
      <c r="DN657" s="417">
        <v>35</v>
      </c>
      <c r="DO657" s="419">
        <v>27</v>
      </c>
      <c r="DP657" s="430">
        <f t="shared" si="578"/>
        <v>133</v>
      </c>
      <c r="DQ657" s="431">
        <f t="shared" si="579"/>
        <v>112</v>
      </c>
      <c r="DR657" s="428">
        <f t="shared" si="580"/>
        <v>205</v>
      </c>
      <c r="DS657" s="550">
        <v>34</v>
      </c>
      <c r="DT657" s="417">
        <v>28</v>
      </c>
      <c r="DU657" s="197">
        <v>45</v>
      </c>
      <c r="DV657" s="402"/>
      <c r="DW657" s="669" t="b">
        <f t="shared" si="583"/>
        <v>0</v>
      </c>
      <c r="DX657" s="663" t="b">
        <f t="shared" si="584"/>
        <v>0</v>
      </c>
      <c r="DY657" s="666" t="b">
        <f t="shared" si="585"/>
        <v>1</v>
      </c>
      <c r="DZ657" s="663" t="b">
        <f t="shared" si="586"/>
        <v>0</v>
      </c>
      <c r="EA657" s="663" t="b">
        <f t="shared" si="587"/>
        <v>0</v>
      </c>
      <c r="EB657" s="666" t="b">
        <f t="shared" si="588"/>
        <v>1</v>
      </c>
      <c r="EC657" s="663" t="b">
        <f t="shared" si="589"/>
        <v>0</v>
      </c>
      <c r="ED657" s="663" t="b">
        <f t="shared" si="581"/>
        <v>0</v>
      </c>
      <c r="EE657" s="666" t="b">
        <f t="shared" si="590"/>
        <v>1</v>
      </c>
      <c r="EF657" s="665" t="b">
        <f t="shared" si="591"/>
        <v>1</v>
      </c>
      <c r="EG657" s="663" t="b">
        <f t="shared" si="592"/>
        <v>1</v>
      </c>
      <c r="EH657" s="666" t="b">
        <f t="shared" si="593"/>
        <v>1</v>
      </c>
      <c r="EI657" s="663" t="b">
        <f t="shared" si="594"/>
        <v>1</v>
      </c>
      <c r="EJ657" s="663" t="b">
        <f t="shared" si="595"/>
        <v>1</v>
      </c>
      <c r="EK657" s="666" t="b">
        <f t="shared" si="596"/>
        <v>1</v>
      </c>
      <c r="EL657" s="663" t="b">
        <f t="shared" si="597"/>
        <v>1</v>
      </c>
      <c r="EM657" s="663" t="b">
        <f t="shared" si="582"/>
        <v>1</v>
      </c>
      <c r="EN657" s="666" t="b">
        <f t="shared" si="598"/>
        <v>1</v>
      </c>
      <c r="EO657" s="401"/>
    </row>
    <row r="658" spans="1:145">
      <c r="A658" s="537" t="s">
        <v>427</v>
      </c>
      <c r="B658" s="538" t="s">
        <v>32</v>
      </c>
      <c r="C658" s="539">
        <v>444954</v>
      </c>
      <c r="D658" s="540">
        <v>10</v>
      </c>
      <c r="E658" s="414"/>
      <c r="F658" s="416"/>
      <c r="G658" s="416"/>
      <c r="H658" s="416"/>
      <c r="I658" s="417"/>
      <c r="J658" s="417"/>
      <c r="K658" s="419"/>
      <c r="L658" s="414"/>
      <c r="M658" s="416"/>
      <c r="N658" s="416"/>
      <c r="O658" s="448"/>
      <c r="P658" s="448"/>
      <c r="Q658" s="416"/>
      <c r="R658" s="416"/>
      <c r="S658" s="416"/>
      <c r="T658" s="416"/>
      <c r="U658" s="416"/>
      <c r="V658" s="417"/>
      <c r="W658" s="419"/>
      <c r="X658" s="414"/>
      <c r="Y658" s="416"/>
      <c r="Z658" s="416"/>
      <c r="AA658" s="448"/>
      <c r="AB658" s="448"/>
      <c r="AC658" s="416"/>
      <c r="AD658" s="416"/>
      <c r="AE658" s="416"/>
      <c r="AF658" s="416"/>
      <c r="AG658" s="416"/>
      <c r="AH658" s="417"/>
      <c r="AI658" s="419"/>
      <c r="AJ658" s="420" t="str">
        <f t="shared" si="519"/>
        <v xml:space="preserve"> </v>
      </c>
      <c r="AK658" s="421" t="str">
        <f t="shared" si="520"/>
        <v xml:space="preserve"> </v>
      </c>
      <c r="AL658" s="421" t="str">
        <f t="shared" si="521"/>
        <v xml:space="preserve"> </v>
      </c>
      <c r="AM658" s="421" t="str">
        <f t="shared" si="522"/>
        <v xml:space="preserve"> </v>
      </c>
      <c r="AN658" s="421" t="str">
        <f t="shared" si="523"/>
        <v xml:space="preserve"> </v>
      </c>
      <c r="AO658" s="421" t="str">
        <f t="shared" si="524"/>
        <v xml:space="preserve"> </v>
      </c>
      <c r="AP658" s="421" t="str">
        <f t="shared" si="525"/>
        <v xml:space="preserve"> </v>
      </c>
      <c r="AQ658" s="421" t="str">
        <f t="shared" si="526"/>
        <v xml:space="preserve"> </v>
      </c>
      <c r="AR658" s="421" t="str">
        <f t="shared" si="527"/>
        <v xml:space="preserve"> </v>
      </c>
      <c r="AS658" s="421" t="str">
        <f t="shared" si="528"/>
        <v xml:space="preserve"> </v>
      </c>
      <c r="AT658" s="421" t="str">
        <f t="shared" si="529"/>
        <v xml:space="preserve"> </v>
      </c>
      <c r="AU658" s="422" t="str">
        <f t="shared" si="530"/>
        <v xml:space="preserve"> </v>
      </c>
      <c r="AV658" s="423"/>
      <c r="AW658" s="417"/>
      <c r="AX658" s="419"/>
      <c r="AY658" s="414"/>
      <c r="AZ658" s="417"/>
      <c r="BA658" s="419"/>
      <c r="BB658" s="420" t="str">
        <f t="shared" si="531"/>
        <v xml:space="preserve"> </v>
      </c>
      <c r="BC658" s="421" t="str">
        <f t="shared" si="532"/>
        <v xml:space="preserve"> </v>
      </c>
      <c r="BD658" s="422" t="str">
        <f t="shared" si="533"/>
        <v xml:space="preserve"> </v>
      </c>
      <c r="BE658" s="176"/>
      <c r="BF658" s="417"/>
      <c r="BG658" s="419"/>
      <c r="BH658" s="178"/>
      <c r="BI658" s="417"/>
      <c r="BJ658" s="419"/>
      <c r="BK658" s="178"/>
      <c r="BL658" s="417"/>
      <c r="BM658" s="419"/>
      <c r="BN658" s="426" t="str">
        <f t="shared" si="575"/>
        <v/>
      </c>
      <c r="BO658" s="427" t="str">
        <f t="shared" si="576"/>
        <v/>
      </c>
      <c r="BP658" s="428" t="str">
        <f t="shared" si="577"/>
        <v/>
      </c>
      <c r="BQ658" s="178"/>
      <c r="BR658" s="417"/>
      <c r="BS658" s="419"/>
      <c r="BT658" s="198">
        <v>466</v>
      </c>
      <c r="BU658" s="177">
        <v>450</v>
      </c>
      <c r="BV658" s="177">
        <v>438</v>
      </c>
      <c r="BW658" s="417">
        <v>464</v>
      </c>
      <c r="BX658" s="417">
        <v>461</v>
      </c>
      <c r="BY658" s="419">
        <v>455</v>
      </c>
      <c r="BZ658" s="177">
        <v>329</v>
      </c>
      <c r="CA658" s="177">
        <v>310</v>
      </c>
      <c r="CB658" s="177">
        <v>371</v>
      </c>
      <c r="CC658" s="177">
        <v>382</v>
      </c>
      <c r="CD658" s="177">
        <v>355</v>
      </c>
      <c r="CE658" s="177">
        <v>381</v>
      </c>
      <c r="CF658" s="417">
        <v>409</v>
      </c>
      <c r="CG658" s="419">
        <v>397</v>
      </c>
      <c r="CH658" s="178"/>
      <c r="CI658" s="177"/>
      <c r="CJ658" s="177">
        <v>0</v>
      </c>
      <c r="CK658" s="177">
        <v>0</v>
      </c>
      <c r="CL658" s="177">
        <v>0</v>
      </c>
      <c r="CM658" s="177">
        <v>0</v>
      </c>
      <c r="CN658" s="417"/>
      <c r="CO658" s="419">
        <v>0</v>
      </c>
      <c r="CP658" s="421">
        <f t="shared" si="599"/>
        <v>329</v>
      </c>
      <c r="CQ658" s="421">
        <f t="shared" si="600"/>
        <v>310</v>
      </c>
      <c r="CR658" s="421">
        <f t="shared" si="534"/>
        <v>371</v>
      </c>
      <c r="CS658" s="421">
        <f t="shared" si="535"/>
        <v>382</v>
      </c>
      <c r="CT658" s="421">
        <f t="shared" si="536"/>
        <v>355</v>
      </c>
      <c r="CU658" s="421">
        <f t="shared" si="537"/>
        <v>381</v>
      </c>
      <c r="CV658" s="421">
        <f t="shared" si="538"/>
        <v>409</v>
      </c>
      <c r="CW658" s="429">
        <f t="shared" si="539"/>
        <v>397</v>
      </c>
      <c r="CX658" s="449">
        <v>160</v>
      </c>
      <c r="CY658" s="417">
        <v>181</v>
      </c>
      <c r="CZ658" s="419">
        <v>169</v>
      </c>
      <c r="DA658" s="432">
        <v>43</v>
      </c>
      <c r="DB658" s="417">
        <v>56</v>
      </c>
      <c r="DC658" s="419">
        <v>59</v>
      </c>
      <c r="DD658" s="430">
        <f t="shared" si="540"/>
        <v>178</v>
      </c>
      <c r="DE658" s="431">
        <f t="shared" si="541"/>
        <v>172</v>
      </c>
      <c r="DF658" s="428">
        <f t="shared" si="542"/>
        <v>169</v>
      </c>
      <c r="DG658" s="450">
        <v>36</v>
      </c>
      <c r="DH658" s="417">
        <v>47</v>
      </c>
      <c r="DI658" s="419">
        <v>37</v>
      </c>
      <c r="DJ658" s="591">
        <v>48</v>
      </c>
      <c r="DK658" s="417">
        <v>53</v>
      </c>
      <c r="DL658" s="419">
        <v>49</v>
      </c>
      <c r="DM658" s="591">
        <v>89</v>
      </c>
      <c r="DN658" s="417">
        <v>91</v>
      </c>
      <c r="DO658" s="419">
        <v>80</v>
      </c>
      <c r="DP658" s="430">
        <f t="shared" si="578"/>
        <v>209</v>
      </c>
      <c r="DQ658" s="431">
        <f t="shared" si="579"/>
        <v>164</v>
      </c>
      <c r="DR658" s="428">
        <f t="shared" si="580"/>
        <v>215</v>
      </c>
      <c r="DS658" s="550">
        <v>66</v>
      </c>
      <c r="DT658" s="417">
        <v>44</v>
      </c>
      <c r="DU658" s="197">
        <v>77</v>
      </c>
      <c r="DV658" s="402"/>
      <c r="DW658" s="669" t="b">
        <f t="shared" si="583"/>
        <v>0</v>
      </c>
      <c r="DX658" s="663" t="b">
        <f t="shared" si="584"/>
        <v>0</v>
      </c>
      <c r="DY658" s="666" t="b">
        <f t="shared" si="585"/>
        <v>1</v>
      </c>
      <c r="DZ658" s="663" t="b">
        <f t="shared" si="586"/>
        <v>0</v>
      </c>
      <c r="EA658" s="663" t="b">
        <f t="shared" si="587"/>
        <v>0</v>
      </c>
      <c r="EB658" s="666" t="b">
        <f t="shared" si="588"/>
        <v>1</v>
      </c>
      <c r="EC658" s="663" t="b">
        <f t="shared" si="589"/>
        <v>0</v>
      </c>
      <c r="ED658" s="663" t="b">
        <f t="shared" si="581"/>
        <v>0</v>
      </c>
      <c r="EE658" s="666" t="b">
        <f t="shared" si="590"/>
        <v>1</v>
      </c>
      <c r="EF658" s="665" t="b">
        <f t="shared" si="591"/>
        <v>1</v>
      </c>
      <c r="EG658" s="663" t="b">
        <f t="shared" si="592"/>
        <v>1</v>
      </c>
      <c r="EH658" s="666" t="b">
        <f t="shared" si="593"/>
        <v>1</v>
      </c>
      <c r="EI658" s="663" t="b">
        <f t="shared" si="594"/>
        <v>1</v>
      </c>
      <c r="EJ658" s="663" t="b">
        <f t="shared" si="595"/>
        <v>1</v>
      </c>
      <c r="EK658" s="666" t="b">
        <f t="shared" si="596"/>
        <v>1</v>
      </c>
      <c r="EL658" s="663" t="b">
        <f t="shared" si="597"/>
        <v>1</v>
      </c>
      <c r="EM658" s="663" t="b">
        <f t="shared" si="582"/>
        <v>1</v>
      </c>
      <c r="EN658" s="666" t="b">
        <f t="shared" si="598"/>
        <v>1</v>
      </c>
      <c r="EO658" s="401"/>
    </row>
    <row r="659" spans="1:145">
      <c r="A659" s="537" t="s">
        <v>427</v>
      </c>
      <c r="B659" s="538" t="s">
        <v>33</v>
      </c>
      <c r="C659" s="539">
        <v>447582</v>
      </c>
      <c r="D659" s="540">
        <v>10</v>
      </c>
      <c r="E659" s="414"/>
      <c r="F659" s="416"/>
      <c r="G659" s="416"/>
      <c r="H659" s="416"/>
      <c r="I659" s="417"/>
      <c r="J659" s="417"/>
      <c r="K659" s="419"/>
      <c r="L659" s="414"/>
      <c r="M659" s="416"/>
      <c r="N659" s="416"/>
      <c r="O659" s="448"/>
      <c r="P659" s="448"/>
      <c r="Q659" s="416"/>
      <c r="R659" s="416"/>
      <c r="S659" s="416"/>
      <c r="T659" s="416"/>
      <c r="U659" s="416"/>
      <c r="V659" s="417"/>
      <c r="W659" s="419"/>
      <c r="X659" s="414"/>
      <c r="Y659" s="416"/>
      <c r="Z659" s="416"/>
      <c r="AA659" s="448"/>
      <c r="AB659" s="448"/>
      <c r="AC659" s="416"/>
      <c r="AD659" s="416"/>
      <c r="AE659" s="416"/>
      <c r="AF659" s="416"/>
      <c r="AG659" s="416"/>
      <c r="AH659" s="417"/>
      <c r="AI659" s="419"/>
      <c r="AJ659" s="420" t="str">
        <f t="shared" si="519"/>
        <v xml:space="preserve"> </v>
      </c>
      <c r="AK659" s="421" t="str">
        <f t="shared" si="520"/>
        <v xml:space="preserve"> </v>
      </c>
      <c r="AL659" s="421" t="str">
        <f t="shared" si="521"/>
        <v xml:space="preserve"> </v>
      </c>
      <c r="AM659" s="421" t="str">
        <f t="shared" si="522"/>
        <v xml:space="preserve"> </v>
      </c>
      <c r="AN659" s="421" t="str">
        <f t="shared" si="523"/>
        <v xml:space="preserve"> </v>
      </c>
      <c r="AO659" s="421" t="str">
        <f t="shared" si="524"/>
        <v xml:space="preserve"> </v>
      </c>
      <c r="AP659" s="421" t="str">
        <f t="shared" si="525"/>
        <v xml:space="preserve"> </v>
      </c>
      <c r="AQ659" s="421" t="str">
        <f t="shared" si="526"/>
        <v xml:space="preserve"> </v>
      </c>
      <c r="AR659" s="421" t="str">
        <f t="shared" si="527"/>
        <v xml:space="preserve"> </v>
      </c>
      <c r="AS659" s="421" t="str">
        <f t="shared" si="528"/>
        <v xml:space="preserve"> </v>
      </c>
      <c r="AT659" s="421" t="str">
        <f t="shared" si="529"/>
        <v xml:space="preserve"> </v>
      </c>
      <c r="AU659" s="422" t="str">
        <f t="shared" si="530"/>
        <v xml:space="preserve"> </v>
      </c>
      <c r="AV659" s="423"/>
      <c r="AW659" s="417"/>
      <c r="AX659" s="419"/>
      <c r="AY659" s="414"/>
      <c r="AZ659" s="417"/>
      <c r="BA659" s="419"/>
      <c r="BB659" s="420" t="str">
        <f t="shared" si="531"/>
        <v xml:space="preserve"> </v>
      </c>
      <c r="BC659" s="421" t="str">
        <f t="shared" si="532"/>
        <v xml:space="preserve"> </v>
      </c>
      <c r="BD659" s="422" t="str">
        <f t="shared" si="533"/>
        <v xml:space="preserve"> </v>
      </c>
      <c r="BE659" s="176"/>
      <c r="BF659" s="417"/>
      <c r="BG659" s="419"/>
      <c r="BH659" s="178"/>
      <c r="BI659" s="417"/>
      <c r="BJ659" s="419"/>
      <c r="BK659" s="178"/>
      <c r="BL659" s="417"/>
      <c r="BM659" s="419"/>
      <c r="BN659" s="426" t="str">
        <f t="shared" si="575"/>
        <v/>
      </c>
      <c r="BO659" s="427" t="str">
        <f t="shared" si="576"/>
        <v/>
      </c>
      <c r="BP659" s="428" t="str">
        <f t="shared" si="577"/>
        <v/>
      </c>
      <c r="BQ659" s="178"/>
      <c r="BR659" s="417"/>
      <c r="BS659" s="419"/>
      <c r="BT659" s="581"/>
      <c r="BU659" s="200"/>
      <c r="BV659" s="177">
        <v>341</v>
      </c>
      <c r="BW659" s="417">
        <v>351</v>
      </c>
      <c r="BX659" s="417">
        <v>386</v>
      </c>
      <c r="BY659" s="419">
        <v>438</v>
      </c>
      <c r="BZ659" s="177"/>
      <c r="CA659" s="177"/>
      <c r="CB659" s="177"/>
      <c r="CC659" s="177"/>
      <c r="CD659" s="177">
        <v>293</v>
      </c>
      <c r="CE659" s="177">
        <v>241</v>
      </c>
      <c r="CF659" s="417">
        <v>310</v>
      </c>
      <c r="CG659" s="419">
        <v>376</v>
      </c>
      <c r="CH659" s="178"/>
      <c r="CI659" s="177"/>
      <c r="CJ659" s="177"/>
      <c r="CK659" s="177"/>
      <c r="CL659" s="177">
        <v>0</v>
      </c>
      <c r="CM659" s="177"/>
      <c r="CN659" s="417">
        <v>0</v>
      </c>
      <c r="CO659" s="419">
        <v>0</v>
      </c>
      <c r="CP659" s="421" t="str">
        <f t="shared" si="599"/>
        <v/>
      </c>
      <c r="CQ659" s="421" t="str">
        <f t="shared" si="600"/>
        <v/>
      </c>
      <c r="CR659" s="421" t="str">
        <f t="shared" si="534"/>
        <v/>
      </c>
      <c r="CS659" s="421" t="str">
        <f t="shared" si="535"/>
        <v/>
      </c>
      <c r="CT659" s="421">
        <f t="shared" si="536"/>
        <v>293</v>
      </c>
      <c r="CU659" s="421">
        <f t="shared" si="537"/>
        <v>241</v>
      </c>
      <c r="CV659" s="421">
        <f t="shared" si="538"/>
        <v>310</v>
      </c>
      <c r="CW659" s="429">
        <f t="shared" si="539"/>
        <v>376</v>
      </c>
      <c r="CX659" s="449">
        <v>132</v>
      </c>
      <c r="CY659" s="417">
        <v>169</v>
      </c>
      <c r="CZ659" s="419">
        <v>203</v>
      </c>
      <c r="DA659" s="432">
        <v>16</v>
      </c>
      <c r="DB659" s="417">
        <v>19</v>
      </c>
      <c r="DC659" s="419">
        <v>29</v>
      </c>
      <c r="DD659" s="430">
        <f t="shared" si="540"/>
        <v>93</v>
      </c>
      <c r="DE659" s="431">
        <f t="shared" si="541"/>
        <v>122</v>
      </c>
      <c r="DF659" s="428">
        <f t="shared" si="542"/>
        <v>144</v>
      </c>
      <c r="DG659" s="591"/>
      <c r="DH659" s="417">
        <v>41</v>
      </c>
      <c r="DI659" s="419">
        <v>34</v>
      </c>
      <c r="DJ659" s="591"/>
      <c r="DK659" s="417">
        <v>47</v>
      </c>
      <c r="DL659" s="419">
        <v>51</v>
      </c>
      <c r="DM659" s="591"/>
      <c r="DN659" s="417">
        <v>60</v>
      </c>
      <c r="DO659" s="419">
        <v>34</v>
      </c>
      <c r="DP659" s="430" t="str">
        <f t="shared" si="578"/>
        <v/>
      </c>
      <c r="DQ659" s="431">
        <f t="shared" si="579"/>
        <v>145</v>
      </c>
      <c r="DR659" s="428">
        <f t="shared" si="580"/>
        <v>122</v>
      </c>
      <c r="DS659" s="550"/>
      <c r="DT659" s="417"/>
      <c r="DU659" s="197"/>
      <c r="DV659" s="402"/>
      <c r="DW659" s="669" t="b">
        <f t="shared" si="583"/>
        <v>0</v>
      </c>
      <c r="DX659" s="663" t="b">
        <f t="shared" si="584"/>
        <v>0</v>
      </c>
      <c r="DY659" s="666" t="b">
        <f t="shared" si="585"/>
        <v>1</v>
      </c>
      <c r="DZ659" s="663" t="b">
        <f t="shared" si="586"/>
        <v>0</v>
      </c>
      <c r="EA659" s="663" t="b">
        <f t="shared" si="587"/>
        <v>0</v>
      </c>
      <c r="EB659" s="666" t="b">
        <f t="shared" si="588"/>
        <v>1</v>
      </c>
      <c r="EC659" s="663" t="b">
        <f t="shared" si="589"/>
        <v>0</v>
      </c>
      <c r="ED659" s="663" t="b">
        <f t="shared" si="581"/>
        <v>0</v>
      </c>
      <c r="EE659" s="666" t="b">
        <f t="shared" si="590"/>
        <v>1</v>
      </c>
      <c r="EF659" s="665" t="b">
        <f t="shared" si="591"/>
        <v>1</v>
      </c>
      <c r="EG659" s="663" t="b">
        <f t="shared" si="592"/>
        <v>1</v>
      </c>
      <c r="EH659" s="666" t="b">
        <f t="shared" si="593"/>
        <v>1</v>
      </c>
      <c r="EI659" s="663" t="b">
        <f t="shared" si="594"/>
        <v>1</v>
      </c>
      <c r="EJ659" s="663" t="b">
        <f t="shared" si="595"/>
        <v>1</v>
      </c>
      <c r="EK659" s="666" t="b">
        <f t="shared" si="596"/>
        <v>1</v>
      </c>
      <c r="EL659" s="663" t="b">
        <f t="shared" si="597"/>
        <v>0</v>
      </c>
      <c r="EM659" s="663" t="b">
        <f t="shared" si="582"/>
        <v>0</v>
      </c>
      <c r="EN659" s="666" t="b">
        <f t="shared" si="598"/>
        <v>1</v>
      </c>
      <c r="EO659" s="401"/>
    </row>
    <row r="660" spans="1:145">
      <c r="A660" s="537" t="s">
        <v>427</v>
      </c>
      <c r="B660" s="580" t="s">
        <v>29</v>
      </c>
      <c r="C660" s="576">
        <v>443492</v>
      </c>
      <c r="D660" s="577">
        <v>10</v>
      </c>
      <c r="E660" s="414"/>
      <c r="F660" s="416"/>
      <c r="G660" s="416"/>
      <c r="H660" s="416"/>
      <c r="I660" s="417"/>
      <c r="J660" s="417"/>
      <c r="K660" s="419"/>
      <c r="L660" s="414"/>
      <c r="M660" s="416"/>
      <c r="N660" s="416"/>
      <c r="O660" s="448"/>
      <c r="P660" s="448"/>
      <c r="Q660" s="416"/>
      <c r="R660" s="416"/>
      <c r="S660" s="416"/>
      <c r="T660" s="416"/>
      <c r="U660" s="416"/>
      <c r="V660" s="417"/>
      <c r="W660" s="419"/>
      <c r="X660" s="414"/>
      <c r="Y660" s="416"/>
      <c r="Z660" s="416"/>
      <c r="AA660" s="448"/>
      <c r="AB660" s="448"/>
      <c r="AC660" s="416"/>
      <c r="AD660" s="416"/>
      <c r="AE660" s="416"/>
      <c r="AF660" s="416"/>
      <c r="AG660" s="416"/>
      <c r="AH660" s="417"/>
      <c r="AI660" s="419"/>
      <c r="AJ660" s="420" t="str">
        <f t="shared" si="519"/>
        <v xml:space="preserve"> </v>
      </c>
      <c r="AK660" s="421" t="str">
        <f t="shared" si="520"/>
        <v xml:space="preserve"> </v>
      </c>
      <c r="AL660" s="421" t="str">
        <f t="shared" si="521"/>
        <v xml:space="preserve"> </v>
      </c>
      <c r="AM660" s="421" t="str">
        <f t="shared" si="522"/>
        <v xml:space="preserve"> </v>
      </c>
      <c r="AN660" s="421" t="str">
        <f t="shared" si="523"/>
        <v xml:space="preserve"> </v>
      </c>
      <c r="AO660" s="421" t="str">
        <f t="shared" si="524"/>
        <v xml:space="preserve"> </v>
      </c>
      <c r="AP660" s="421" t="str">
        <f t="shared" si="525"/>
        <v xml:space="preserve"> </v>
      </c>
      <c r="AQ660" s="421" t="str">
        <f t="shared" si="526"/>
        <v xml:space="preserve"> </v>
      </c>
      <c r="AR660" s="421" t="str">
        <f t="shared" si="527"/>
        <v xml:space="preserve"> </v>
      </c>
      <c r="AS660" s="421" t="str">
        <f t="shared" si="528"/>
        <v xml:space="preserve"> </v>
      </c>
      <c r="AT660" s="421" t="str">
        <f t="shared" si="529"/>
        <v xml:space="preserve"> </v>
      </c>
      <c r="AU660" s="422" t="str">
        <f t="shared" si="530"/>
        <v xml:space="preserve"> </v>
      </c>
      <c r="AV660" s="423"/>
      <c r="AW660" s="417"/>
      <c r="AX660" s="419"/>
      <c r="AY660" s="414"/>
      <c r="AZ660" s="417"/>
      <c r="BA660" s="419"/>
      <c r="BB660" s="420" t="str">
        <f t="shared" si="531"/>
        <v xml:space="preserve"> </v>
      </c>
      <c r="BC660" s="421" t="str">
        <f t="shared" si="532"/>
        <v xml:space="preserve"> </v>
      </c>
      <c r="BD660" s="422" t="str">
        <f t="shared" si="533"/>
        <v xml:space="preserve"> </v>
      </c>
      <c r="BE660" s="176"/>
      <c r="BF660" s="417"/>
      <c r="BG660" s="419"/>
      <c r="BH660" s="178"/>
      <c r="BI660" s="417"/>
      <c r="BJ660" s="419"/>
      <c r="BK660" s="178"/>
      <c r="BL660" s="417"/>
      <c r="BM660" s="419"/>
      <c r="BN660" s="426" t="str">
        <f t="shared" si="575"/>
        <v/>
      </c>
      <c r="BO660" s="427" t="str">
        <f t="shared" si="576"/>
        <v/>
      </c>
      <c r="BP660" s="428" t="str">
        <f t="shared" si="577"/>
        <v/>
      </c>
      <c r="BQ660" s="178"/>
      <c r="BR660" s="417"/>
      <c r="BS660" s="419"/>
      <c r="BT660" s="198">
        <v>539</v>
      </c>
      <c r="BU660" s="177">
        <v>643</v>
      </c>
      <c r="BV660" s="177">
        <v>543</v>
      </c>
      <c r="BW660" s="417">
        <v>634</v>
      </c>
      <c r="BX660" s="417">
        <v>556</v>
      </c>
      <c r="BY660" s="419">
        <v>526</v>
      </c>
      <c r="BZ660" s="177">
        <v>491</v>
      </c>
      <c r="CA660" s="177">
        <v>467</v>
      </c>
      <c r="CB660" s="177">
        <v>437</v>
      </c>
      <c r="CC660" s="177">
        <v>544</v>
      </c>
      <c r="CD660" s="177">
        <v>435</v>
      </c>
      <c r="CE660" s="177">
        <v>542</v>
      </c>
      <c r="CF660" s="417">
        <v>478</v>
      </c>
      <c r="CG660" s="419">
        <v>458</v>
      </c>
      <c r="CH660" s="178"/>
      <c r="CI660" s="177"/>
      <c r="CJ660" s="177">
        <v>0</v>
      </c>
      <c r="CK660" s="177">
        <v>0</v>
      </c>
      <c r="CL660" s="177">
        <v>0</v>
      </c>
      <c r="CM660" s="177">
        <v>0</v>
      </c>
      <c r="CN660" s="417">
        <v>0</v>
      </c>
      <c r="CO660" s="419">
        <v>0</v>
      </c>
      <c r="CP660" s="421">
        <f t="shared" si="599"/>
        <v>491</v>
      </c>
      <c r="CQ660" s="421">
        <f t="shared" si="600"/>
        <v>467</v>
      </c>
      <c r="CR660" s="421">
        <f t="shared" si="534"/>
        <v>437</v>
      </c>
      <c r="CS660" s="421">
        <f t="shared" si="535"/>
        <v>544</v>
      </c>
      <c r="CT660" s="421">
        <f t="shared" si="536"/>
        <v>435</v>
      </c>
      <c r="CU660" s="421">
        <f t="shared" si="537"/>
        <v>542</v>
      </c>
      <c r="CV660" s="421">
        <f t="shared" si="538"/>
        <v>478</v>
      </c>
      <c r="CW660" s="429">
        <f t="shared" si="539"/>
        <v>458</v>
      </c>
      <c r="CX660" s="449">
        <v>301</v>
      </c>
      <c r="CY660" s="417">
        <v>230</v>
      </c>
      <c r="CZ660" s="419">
        <v>239</v>
      </c>
      <c r="DA660" s="432">
        <v>36</v>
      </c>
      <c r="DB660" s="417">
        <v>49</v>
      </c>
      <c r="DC660" s="419">
        <v>39</v>
      </c>
      <c r="DD660" s="430">
        <f t="shared" si="540"/>
        <v>205</v>
      </c>
      <c r="DE660" s="431">
        <f t="shared" si="541"/>
        <v>199</v>
      </c>
      <c r="DF660" s="428">
        <f t="shared" si="542"/>
        <v>180</v>
      </c>
      <c r="DG660" s="450">
        <v>75</v>
      </c>
      <c r="DH660" s="417">
        <v>45</v>
      </c>
      <c r="DI660" s="419">
        <v>43</v>
      </c>
      <c r="DJ660" s="432">
        <v>77</v>
      </c>
      <c r="DK660" s="417">
        <v>51</v>
      </c>
      <c r="DL660" s="419">
        <v>60</v>
      </c>
      <c r="DM660" s="591">
        <v>24</v>
      </c>
      <c r="DN660" s="417">
        <v>30</v>
      </c>
      <c r="DO660" s="419">
        <v>106</v>
      </c>
      <c r="DP660" s="430">
        <f t="shared" si="578"/>
        <v>368</v>
      </c>
      <c r="DQ660" s="431">
        <f t="shared" si="579"/>
        <v>309</v>
      </c>
      <c r="DR660" s="428">
        <f t="shared" si="580"/>
        <v>333</v>
      </c>
      <c r="DS660" s="432">
        <v>117</v>
      </c>
      <c r="DT660" s="417">
        <v>97</v>
      </c>
      <c r="DU660" s="197">
        <v>92</v>
      </c>
      <c r="DV660" s="402"/>
      <c r="DW660" s="669" t="b">
        <f t="shared" si="583"/>
        <v>0</v>
      </c>
      <c r="DX660" s="663" t="b">
        <f t="shared" si="584"/>
        <v>0</v>
      </c>
      <c r="DY660" s="666" t="b">
        <f t="shared" si="585"/>
        <v>1</v>
      </c>
      <c r="DZ660" s="663" t="b">
        <f t="shared" si="586"/>
        <v>0</v>
      </c>
      <c r="EA660" s="663" t="b">
        <f t="shared" si="587"/>
        <v>0</v>
      </c>
      <c r="EB660" s="666" t="b">
        <f t="shared" si="588"/>
        <v>1</v>
      </c>
      <c r="EC660" s="663" t="b">
        <f t="shared" si="589"/>
        <v>0</v>
      </c>
      <c r="ED660" s="663" t="b">
        <f t="shared" si="581"/>
        <v>0</v>
      </c>
      <c r="EE660" s="666" t="b">
        <f t="shared" si="590"/>
        <v>1</v>
      </c>
      <c r="EF660" s="665" t="b">
        <f t="shared" si="591"/>
        <v>1</v>
      </c>
      <c r="EG660" s="663" t="b">
        <f t="shared" si="592"/>
        <v>1</v>
      </c>
      <c r="EH660" s="666" t="b">
        <f t="shared" si="593"/>
        <v>1</v>
      </c>
      <c r="EI660" s="663" t="b">
        <f t="shared" si="594"/>
        <v>1</v>
      </c>
      <c r="EJ660" s="663" t="b">
        <f t="shared" si="595"/>
        <v>1</v>
      </c>
      <c r="EK660" s="666" t="b">
        <f t="shared" si="596"/>
        <v>1</v>
      </c>
      <c r="EL660" s="663" t="b">
        <f t="shared" si="597"/>
        <v>1</v>
      </c>
      <c r="EM660" s="663" t="b">
        <f t="shared" si="582"/>
        <v>1</v>
      </c>
      <c r="EN660" s="666" t="b">
        <f t="shared" si="598"/>
        <v>1</v>
      </c>
      <c r="EO660" s="401"/>
    </row>
    <row r="661" spans="1:145">
      <c r="A661" s="537" t="s">
        <v>427</v>
      </c>
      <c r="B661" s="538" t="s">
        <v>35</v>
      </c>
      <c r="C661" s="539">
        <v>237817</v>
      </c>
      <c r="D661" s="540">
        <v>10</v>
      </c>
      <c r="E661" s="414"/>
      <c r="F661" s="416"/>
      <c r="G661" s="416"/>
      <c r="H661" s="416"/>
      <c r="I661" s="417"/>
      <c r="J661" s="417"/>
      <c r="K661" s="419"/>
      <c r="L661" s="414"/>
      <c r="M661" s="416"/>
      <c r="N661" s="416"/>
      <c r="O661" s="448"/>
      <c r="P661" s="448"/>
      <c r="Q661" s="416"/>
      <c r="R661" s="416"/>
      <c r="S661" s="416"/>
      <c r="T661" s="416"/>
      <c r="U661" s="416"/>
      <c r="V661" s="417"/>
      <c r="W661" s="419"/>
      <c r="X661" s="414"/>
      <c r="Y661" s="416"/>
      <c r="Z661" s="416"/>
      <c r="AA661" s="448"/>
      <c r="AB661" s="448"/>
      <c r="AC661" s="416"/>
      <c r="AD661" s="416"/>
      <c r="AE661" s="416"/>
      <c r="AF661" s="416"/>
      <c r="AG661" s="416"/>
      <c r="AH661" s="417"/>
      <c r="AI661" s="419"/>
      <c r="AJ661" s="420" t="str">
        <f t="shared" si="519"/>
        <v xml:space="preserve"> </v>
      </c>
      <c r="AK661" s="421" t="str">
        <f t="shared" si="520"/>
        <v xml:space="preserve"> </v>
      </c>
      <c r="AL661" s="421" t="str">
        <f t="shared" si="521"/>
        <v xml:space="preserve"> </v>
      </c>
      <c r="AM661" s="421" t="str">
        <f t="shared" si="522"/>
        <v xml:space="preserve"> </v>
      </c>
      <c r="AN661" s="421" t="str">
        <f t="shared" si="523"/>
        <v xml:space="preserve"> </v>
      </c>
      <c r="AO661" s="421" t="str">
        <f t="shared" si="524"/>
        <v xml:space="preserve"> </v>
      </c>
      <c r="AP661" s="421" t="str">
        <f t="shared" si="525"/>
        <v xml:space="preserve"> </v>
      </c>
      <c r="AQ661" s="421" t="str">
        <f t="shared" si="526"/>
        <v xml:space="preserve"> </v>
      </c>
      <c r="AR661" s="421" t="str">
        <f t="shared" si="527"/>
        <v xml:space="preserve"> </v>
      </c>
      <c r="AS661" s="421" t="str">
        <f t="shared" si="528"/>
        <v xml:space="preserve"> </v>
      </c>
      <c r="AT661" s="421" t="str">
        <f t="shared" si="529"/>
        <v xml:space="preserve"> </v>
      </c>
      <c r="AU661" s="422" t="str">
        <f t="shared" si="530"/>
        <v xml:space="preserve"> </v>
      </c>
      <c r="AV661" s="423"/>
      <c r="AW661" s="417"/>
      <c r="AX661" s="419"/>
      <c r="AY661" s="414"/>
      <c r="AZ661" s="417"/>
      <c r="BA661" s="419"/>
      <c r="BB661" s="420" t="str">
        <f t="shared" si="531"/>
        <v xml:space="preserve"> </v>
      </c>
      <c r="BC661" s="421" t="str">
        <f t="shared" si="532"/>
        <v xml:space="preserve"> </v>
      </c>
      <c r="BD661" s="422" t="str">
        <f t="shared" si="533"/>
        <v xml:space="preserve"> </v>
      </c>
      <c r="BE661" s="176"/>
      <c r="BF661" s="417"/>
      <c r="BG661" s="419"/>
      <c r="BH661" s="178"/>
      <c r="BI661" s="417"/>
      <c r="BJ661" s="419"/>
      <c r="BK661" s="178"/>
      <c r="BL661" s="417"/>
      <c r="BM661" s="419"/>
      <c r="BN661" s="426" t="str">
        <f t="shared" si="575"/>
        <v/>
      </c>
      <c r="BO661" s="427" t="str">
        <f t="shared" si="576"/>
        <v/>
      </c>
      <c r="BP661" s="428" t="str">
        <f t="shared" si="577"/>
        <v/>
      </c>
      <c r="BQ661" s="178"/>
      <c r="BR661" s="417"/>
      <c r="BS661" s="419"/>
      <c r="BT661" s="198">
        <v>628</v>
      </c>
      <c r="BU661" s="177">
        <v>545</v>
      </c>
      <c r="BV661" s="177">
        <v>517</v>
      </c>
      <c r="BW661" s="417">
        <v>540</v>
      </c>
      <c r="BX661" s="417">
        <v>551</v>
      </c>
      <c r="BY661" s="419">
        <v>547</v>
      </c>
      <c r="BZ661" s="177">
        <v>428</v>
      </c>
      <c r="CA661" s="177">
        <v>460</v>
      </c>
      <c r="CB661" s="177">
        <v>467</v>
      </c>
      <c r="CC661" s="177">
        <v>445</v>
      </c>
      <c r="CD661" s="177">
        <v>388</v>
      </c>
      <c r="CE661" s="177">
        <v>403</v>
      </c>
      <c r="CF661" s="417">
        <v>428</v>
      </c>
      <c r="CG661" s="419">
        <v>445</v>
      </c>
      <c r="CH661" s="178"/>
      <c r="CI661" s="177"/>
      <c r="CJ661" s="177">
        <v>0</v>
      </c>
      <c r="CK661" s="177">
        <v>1</v>
      </c>
      <c r="CL661" s="177">
        <v>0</v>
      </c>
      <c r="CM661" s="177">
        <v>0</v>
      </c>
      <c r="CN661" s="417">
        <v>0</v>
      </c>
      <c r="CO661" s="419">
        <v>0</v>
      </c>
      <c r="CP661" s="421">
        <f t="shared" si="599"/>
        <v>428</v>
      </c>
      <c r="CQ661" s="421">
        <f t="shared" si="600"/>
        <v>460</v>
      </c>
      <c r="CR661" s="421">
        <f t="shared" si="534"/>
        <v>467</v>
      </c>
      <c r="CS661" s="421">
        <f t="shared" si="535"/>
        <v>444</v>
      </c>
      <c r="CT661" s="421">
        <f t="shared" si="536"/>
        <v>388</v>
      </c>
      <c r="CU661" s="421">
        <f t="shared" si="537"/>
        <v>403</v>
      </c>
      <c r="CV661" s="421">
        <f t="shared" si="538"/>
        <v>428</v>
      </c>
      <c r="CW661" s="429">
        <f t="shared" si="539"/>
        <v>445</v>
      </c>
      <c r="CX661" s="449">
        <v>234</v>
      </c>
      <c r="CY661" s="417">
        <v>230</v>
      </c>
      <c r="CZ661" s="419">
        <v>255</v>
      </c>
      <c r="DA661" s="432">
        <v>21</v>
      </c>
      <c r="DB661" s="417">
        <v>24</v>
      </c>
      <c r="DC661" s="419">
        <v>27</v>
      </c>
      <c r="DD661" s="430">
        <f t="shared" si="540"/>
        <v>148</v>
      </c>
      <c r="DE661" s="431">
        <f t="shared" si="541"/>
        <v>174</v>
      </c>
      <c r="DF661" s="428">
        <f t="shared" si="542"/>
        <v>163</v>
      </c>
      <c r="DG661" s="450">
        <v>33</v>
      </c>
      <c r="DH661" s="417">
        <v>34</v>
      </c>
      <c r="DI661" s="419">
        <v>57</v>
      </c>
      <c r="DJ661" s="432">
        <v>69</v>
      </c>
      <c r="DK661" s="417">
        <v>89</v>
      </c>
      <c r="DL661" s="419">
        <v>68</v>
      </c>
      <c r="DM661" s="432">
        <v>47</v>
      </c>
      <c r="DN661" s="417">
        <v>41</v>
      </c>
      <c r="DO661" s="419">
        <v>50</v>
      </c>
      <c r="DP661" s="430">
        <f t="shared" si="578"/>
        <v>295</v>
      </c>
      <c r="DQ661" s="431">
        <f t="shared" si="579"/>
        <v>224</v>
      </c>
      <c r="DR661" s="428">
        <f t="shared" si="580"/>
        <v>228</v>
      </c>
      <c r="DS661" s="432">
        <v>104</v>
      </c>
      <c r="DT661" s="417">
        <v>85</v>
      </c>
      <c r="DU661" s="197">
        <v>88</v>
      </c>
      <c r="DV661" s="402"/>
      <c r="DW661" s="669" t="b">
        <f t="shared" si="583"/>
        <v>0</v>
      </c>
      <c r="DX661" s="663" t="b">
        <f t="shared" si="584"/>
        <v>0</v>
      </c>
      <c r="DY661" s="666" t="b">
        <f t="shared" si="585"/>
        <v>1</v>
      </c>
      <c r="DZ661" s="663" t="b">
        <f t="shared" si="586"/>
        <v>0</v>
      </c>
      <c r="EA661" s="663" t="b">
        <f t="shared" si="587"/>
        <v>0</v>
      </c>
      <c r="EB661" s="666" t="b">
        <f t="shared" si="588"/>
        <v>1</v>
      </c>
      <c r="EC661" s="663" t="b">
        <f t="shared" si="589"/>
        <v>0</v>
      </c>
      <c r="ED661" s="663" t="b">
        <f t="shared" si="581"/>
        <v>0</v>
      </c>
      <c r="EE661" s="666" t="b">
        <f t="shared" si="590"/>
        <v>1</v>
      </c>
      <c r="EF661" s="665" t="b">
        <f t="shared" si="591"/>
        <v>1</v>
      </c>
      <c r="EG661" s="663" t="b">
        <f t="shared" si="592"/>
        <v>1</v>
      </c>
      <c r="EH661" s="666" t="b">
        <f t="shared" si="593"/>
        <v>1</v>
      </c>
      <c r="EI661" s="663" t="b">
        <f t="shared" si="594"/>
        <v>1</v>
      </c>
      <c r="EJ661" s="663" t="b">
        <f t="shared" si="595"/>
        <v>1</v>
      </c>
      <c r="EK661" s="666" t="b">
        <f t="shared" si="596"/>
        <v>1</v>
      </c>
      <c r="EL661" s="663" t="b">
        <f t="shared" si="597"/>
        <v>1</v>
      </c>
      <c r="EM661" s="663" t="b">
        <f t="shared" si="582"/>
        <v>1</v>
      </c>
      <c r="EN661" s="666" t="b">
        <f t="shared" si="598"/>
        <v>1</v>
      </c>
      <c r="EO661" s="401"/>
    </row>
    <row r="662" spans="1:145">
      <c r="A662" s="537" t="s">
        <v>427</v>
      </c>
      <c r="B662" s="538" t="s">
        <v>36</v>
      </c>
      <c r="C662" s="539">
        <v>238014</v>
      </c>
      <c r="D662" s="540">
        <v>10</v>
      </c>
      <c r="E662" s="414"/>
      <c r="F662" s="416"/>
      <c r="G662" s="416"/>
      <c r="H662" s="416"/>
      <c r="I662" s="417"/>
      <c r="J662" s="417"/>
      <c r="K662" s="419"/>
      <c r="L662" s="414"/>
      <c r="M662" s="416"/>
      <c r="N662" s="416"/>
      <c r="O662" s="448"/>
      <c r="P662" s="448"/>
      <c r="Q662" s="416"/>
      <c r="R662" s="416"/>
      <c r="S662" s="416"/>
      <c r="T662" s="416"/>
      <c r="U662" s="416"/>
      <c r="V662" s="417"/>
      <c r="W662" s="419"/>
      <c r="X662" s="414"/>
      <c r="Y662" s="416"/>
      <c r="Z662" s="416"/>
      <c r="AA662" s="448"/>
      <c r="AB662" s="448"/>
      <c r="AC662" s="416"/>
      <c r="AD662" s="416"/>
      <c r="AE662" s="416"/>
      <c r="AF662" s="416"/>
      <c r="AG662" s="416"/>
      <c r="AH662" s="417"/>
      <c r="AI662" s="419"/>
      <c r="AJ662" s="420" t="str">
        <f t="shared" si="519"/>
        <v xml:space="preserve"> </v>
      </c>
      <c r="AK662" s="421" t="str">
        <f t="shared" si="520"/>
        <v xml:space="preserve"> </v>
      </c>
      <c r="AL662" s="421" t="str">
        <f t="shared" si="521"/>
        <v xml:space="preserve"> </v>
      </c>
      <c r="AM662" s="421" t="str">
        <f t="shared" si="522"/>
        <v xml:space="preserve"> </v>
      </c>
      <c r="AN662" s="421" t="str">
        <f t="shared" si="523"/>
        <v xml:space="preserve"> </v>
      </c>
      <c r="AO662" s="421" t="str">
        <f t="shared" si="524"/>
        <v xml:space="preserve"> </v>
      </c>
      <c r="AP662" s="421" t="str">
        <f t="shared" si="525"/>
        <v xml:space="preserve"> </v>
      </c>
      <c r="AQ662" s="421" t="str">
        <f t="shared" si="526"/>
        <v xml:space="preserve"> </v>
      </c>
      <c r="AR662" s="421" t="str">
        <f t="shared" si="527"/>
        <v xml:space="preserve"> </v>
      </c>
      <c r="AS662" s="421" t="str">
        <f t="shared" si="528"/>
        <v xml:space="preserve"> </v>
      </c>
      <c r="AT662" s="421" t="str">
        <f t="shared" si="529"/>
        <v xml:space="preserve"> </v>
      </c>
      <c r="AU662" s="422" t="str">
        <f t="shared" si="530"/>
        <v xml:space="preserve"> </v>
      </c>
      <c r="AV662" s="423"/>
      <c r="AW662" s="417"/>
      <c r="AX662" s="419"/>
      <c r="AY662" s="414"/>
      <c r="AZ662" s="417"/>
      <c r="BA662" s="419"/>
      <c r="BB662" s="420" t="str">
        <f t="shared" si="531"/>
        <v xml:space="preserve"> </v>
      </c>
      <c r="BC662" s="421" t="str">
        <f t="shared" si="532"/>
        <v xml:space="preserve"> </v>
      </c>
      <c r="BD662" s="422" t="str">
        <f t="shared" si="533"/>
        <v xml:space="preserve"> </v>
      </c>
      <c r="BE662" s="176"/>
      <c r="BF662" s="417"/>
      <c r="BG662" s="419"/>
      <c r="BH662" s="178"/>
      <c r="BI662" s="417"/>
      <c r="BJ662" s="419"/>
      <c r="BK662" s="178"/>
      <c r="BL662" s="417"/>
      <c r="BM662" s="419"/>
      <c r="BN662" s="426" t="str">
        <f t="shared" si="575"/>
        <v/>
      </c>
      <c r="BO662" s="427" t="str">
        <f t="shared" si="576"/>
        <v/>
      </c>
      <c r="BP662" s="428" t="str">
        <f t="shared" si="577"/>
        <v/>
      </c>
      <c r="BQ662" s="178"/>
      <c r="BR662" s="417"/>
      <c r="BS662" s="419"/>
      <c r="BT662" s="198">
        <v>381</v>
      </c>
      <c r="BU662" s="177">
        <v>430</v>
      </c>
      <c r="BV662" s="177">
        <v>415</v>
      </c>
      <c r="BW662" s="417">
        <v>420</v>
      </c>
      <c r="BX662" s="417">
        <v>435</v>
      </c>
      <c r="BY662" s="419">
        <v>409</v>
      </c>
      <c r="BZ662" s="177">
        <v>245</v>
      </c>
      <c r="CA662" s="177">
        <v>271</v>
      </c>
      <c r="CB662" s="177">
        <v>327</v>
      </c>
      <c r="CC662" s="177">
        <v>346</v>
      </c>
      <c r="CD662" s="177">
        <v>333</v>
      </c>
      <c r="CE662" s="177">
        <v>352</v>
      </c>
      <c r="CF662" s="417">
        <v>363</v>
      </c>
      <c r="CG662" s="419">
        <v>325</v>
      </c>
      <c r="CH662" s="178"/>
      <c r="CI662" s="177"/>
      <c r="CJ662" s="177">
        <v>0</v>
      </c>
      <c r="CK662" s="177">
        <v>0</v>
      </c>
      <c r="CL662" s="177">
        <v>0</v>
      </c>
      <c r="CM662" s="177"/>
      <c r="CN662" s="417">
        <v>0</v>
      </c>
      <c r="CO662" s="419"/>
      <c r="CP662" s="421">
        <f t="shared" si="599"/>
        <v>245</v>
      </c>
      <c r="CQ662" s="421">
        <f t="shared" si="600"/>
        <v>271</v>
      </c>
      <c r="CR662" s="421">
        <f t="shared" si="534"/>
        <v>327</v>
      </c>
      <c r="CS662" s="421">
        <f t="shared" si="535"/>
        <v>346</v>
      </c>
      <c r="CT662" s="421">
        <f t="shared" si="536"/>
        <v>333</v>
      </c>
      <c r="CU662" s="421">
        <f t="shared" si="537"/>
        <v>352</v>
      </c>
      <c r="CV662" s="421">
        <f t="shared" si="538"/>
        <v>363</v>
      </c>
      <c r="CW662" s="429">
        <f t="shared" si="539"/>
        <v>325</v>
      </c>
      <c r="CX662" s="449">
        <v>190</v>
      </c>
      <c r="CY662" s="417">
        <v>194</v>
      </c>
      <c r="CZ662" s="419">
        <v>185</v>
      </c>
      <c r="DA662" s="432">
        <v>18</v>
      </c>
      <c r="DB662" s="417">
        <v>19</v>
      </c>
      <c r="DC662" s="419">
        <v>9</v>
      </c>
      <c r="DD662" s="430">
        <f t="shared" si="540"/>
        <v>144</v>
      </c>
      <c r="DE662" s="431">
        <f t="shared" si="541"/>
        <v>150</v>
      </c>
      <c r="DF662" s="428">
        <f t="shared" si="542"/>
        <v>131</v>
      </c>
      <c r="DG662" s="450">
        <v>50</v>
      </c>
      <c r="DH662" s="417">
        <v>45</v>
      </c>
      <c r="DI662" s="419">
        <v>52</v>
      </c>
      <c r="DJ662" s="432">
        <v>57</v>
      </c>
      <c r="DK662" s="417">
        <v>44</v>
      </c>
      <c r="DL662" s="419">
        <v>67</v>
      </c>
      <c r="DM662" s="432">
        <v>30</v>
      </c>
      <c r="DN662" s="417">
        <v>29</v>
      </c>
      <c r="DO662" s="419">
        <v>40</v>
      </c>
      <c r="DP662" s="430">
        <f t="shared" si="578"/>
        <v>209</v>
      </c>
      <c r="DQ662" s="431">
        <f t="shared" si="579"/>
        <v>215</v>
      </c>
      <c r="DR662" s="428">
        <f t="shared" si="580"/>
        <v>193</v>
      </c>
      <c r="DS662" s="432">
        <v>76</v>
      </c>
      <c r="DT662" s="417">
        <v>57</v>
      </c>
      <c r="DU662" s="197">
        <v>68</v>
      </c>
      <c r="DV662" s="402"/>
      <c r="DW662" s="669" t="b">
        <f t="shared" si="583"/>
        <v>0</v>
      </c>
      <c r="DX662" s="663" t="b">
        <f t="shared" si="584"/>
        <v>0</v>
      </c>
      <c r="DY662" s="666" t="b">
        <f t="shared" si="585"/>
        <v>1</v>
      </c>
      <c r="DZ662" s="663" t="b">
        <f t="shared" si="586"/>
        <v>0</v>
      </c>
      <c r="EA662" s="663" t="b">
        <f t="shared" si="587"/>
        <v>0</v>
      </c>
      <c r="EB662" s="666" t="b">
        <f t="shared" si="588"/>
        <v>1</v>
      </c>
      <c r="EC662" s="663" t="b">
        <f t="shared" si="589"/>
        <v>0</v>
      </c>
      <c r="ED662" s="663" t="b">
        <f t="shared" si="581"/>
        <v>0</v>
      </c>
      <c r="EE662" s="666" t="b">
        <f t="shared" si="590"/>
        <v>1</v>
      </c>
      <c r="EF662" s="665" t="b">
        <f t="shared" si="591"/>
        <v>1</v>
      </c>
      <c r="EG662" s="663" t="b">
        <f t="shared" si="592"/>
        <v>1</v>
      </c>
      <c r="EH662" s="666" t="b">
        <f t="shared" si="593"/>
        <v>1</v>
      </c>
      <c r="EI662" s="663" t="b">
        <f t="shared" si="594"/>
        <v>1</v>
      </c>
      <c r="EJ662" s="663" t="b">
        <f t="shared" si="595"/>
        <v>1</v>
      </c>
      <c r="EK662" s="666" t="b">
        <f t="shared" si="596"/>
        <v>1</v>
      </c>
      <c r="EL662" s="663" t="b">
        <f t="shared" si="597"/>
        <v>1</v>
      </c>
      <c r="EM662" s="663" t="b">
        <f t="shared" si="582"/>
        <v>1</v>
      </c>
      <c r="EN662" s="666" t="b">
        <f t="shared" si="598"/>
        <v>1</v>
      </c>
      <c r="EO662" s="401"/>
    </row>
  </sheetData>
  <sortState ref="A559:HJ596">
    <sortCondition ref="D559:D596"/>
    <sortCondition ref="B559:B596"/>
  </sortState>
  <phoneticPr fontId="4" type="noConversion"/>
  <conditionalFormatting sqref="DY6:DY662 EB6:EB662 EE6:EE662 EH6:EH662 EK6:EK662 EN6:EN662">
    <cfRule type="cellIs" dxfId="80" priority="90" stopIfTrue="1" operator="equal">
      <formula>FALSE</formula>
    </cfRule>
  </conditionalFormatting>
  <conditionalFormatting sqref="CH120:CI150 CO205:CO235 W152 AI205:AI235 AI152 AX205:AX235 AX152 BA205:BA235 BA152 BG205:BG235 BG152 BS205:BS235 BS152 BJ205:BJ235 BJ152 BM205:BM235 BM152 BY180 BY152:CA152 CG205:CI235 CG152:CI152 CO152 CO180 CZ205:CZ235 CZ152 DC205:DC235 DC152 DI205:DI235 DI152 DL205:DL235 DL152 K205:K235 K152 DO205:DO235 DO152 DU205:DU235 DU152 DU180 DO180 K180 DL180 DI180 DC180 CZ180 CG180:CI180 BZ120:CA138 BM180 BJ180 BS180 BG180 BA180 AX180 AI180 W180 W205:W235 CO501:CO641 DO501:DO641 DL501:DL641 K501:K641 W501:W641 AI501:AI641 AX501:AX641 BA501:BA641 BG501:BG641 BS501:BS641 BJ501:BJ641 BM501:BM641 BZ234:BZ235 CG501:CI641 DU501:DU641 CZ501:CZ641 DC501:DC641 DI501:DI641 BZ44:CA53 BY205:BY235 BZ205:CA217 CA230:CA235 BY501:BY641 BZ501:CA535 BZ604:CA617 BG303:BG319 BS303:BS319 BJ303:BJ319 BM303:BM319 CO303:CO319 CZ303:CZ319 DC303:DC319 DI303:DI319 DU303:DU319 DL303:DL319 K303:K319 DO303:DO319 W303:W319 AI303:AI319 AX303:AX319 BA303:BA319 CG303:CI319 BY338:BY422 CO338:CO419 CG338:CI419 AI338:AI419 K338:K419 W338:W419 AX338:AX419 BA338:BA419 BG338:BG419 BS338:BS419 BJ338:BJ419 BM338:BM419 BZ303:CA304 CZ338:CZ419 DC338:DC419 DI338:DI419 DU338:DU419 DL338:DL419 DO338:DO419 BY303:BY319 BY44:BY150 BZ81:CA91 CG44:CG150 BG44:BG150 BS44:BS150 BJ44:BJ150 BM44:BM150 CO44:CO150 CZ44:CZ150 DC44:DC150 DI44:DI150 DU44:DU150 DL44:DL150 K44:K150 DO44:DO150 W44:W150 AI44:AI150 AX44:AX150 BA44:BA150 CH44:CI91">
    <cfRule type="cellIs" dxfId="79" priority="88" stopIfTrue="1" operator="greaterThan">
      <formula>J44+(J44*0.1)</formula>
    </cfRule>
    <cfRule type="cellIs" dxfId="78" priority="89" stopIfTrue="1" operator="lessThan">
      <formula>J44-(J44*0.05)</formula>
    </cfRule>
  </conditionalFormatting>
  <conditionalFormatting sqref="AI153:AI179 AX153:AX179 BA153:BA179 BG153:BG179 BS153:BS179 BJ153:BJ179 BM153:BM179 BY151 CG153:CI179 CO151 CZ153:CZ179 DC153:DC179 DI153:DI179 DU153:DU179 DL153:DL179 K153:K179 DO153:DO179 DO151 K151 DL151 DU151 DI151 DC151 CZ151 W153:W179 CG151:CI151 CO153:CO179 BM151 BJ151 BS151 BG151 BA151 AX151 AI151 W151 BY153:BY179">
    <cfRule type="cellIs" dxfId="77" priority="86" stopIfTrue="1" operator="greaterThan">
      <formula>J151+(J151*0.1)</formula>
    </cfRule>
    <cfRule type="cellIs" dxfId="76" priority="87" stopIfTrue="1" operator="lessThan">
      <formula>J151-(J151*0.05)</formula>
    </cfRule>
  </conditionalFormatting>
  <conditionalFormatting sqref="AI153:AI179 AX153:AX179 BA153:BA179 BG153:BG179 BS153:BS179 BJ153:BJ179 BM153:BM179 BY151 CG153:CI179 CO151 CZ153:CZ179 DC153:DC179 DI153:DI179 DU153:DU179 DL153:DL179 K153:K179 DO153:DO179 DO151 K151 DL151 DU151 DI151 DC151 CZ151 W153:W179 CG151:CI151 CO153:CO179 BM151 BJ151 BS151 BG151 BA151 AX151 AI151 W151 BY153:BY179">
    <cfRule type="cellIs" dxfId="75" priority="84" stopIfTrue="1" operator="greaterThan">
      <formula>J151+(J151*0.1)</formula>
    </cfRule>
    <cfRule type="cellIs" dxfId="74" priority="85" stopIfTrue="1" operator="lessThan">
      <formula>J151-(J151*0.05)</formula>
    </cfRule>
  </conditionalFormatting>
  <conditionalFormatting sqref="W236:W293 AI236:AI293 AX236:AX293 BA236:BA293 BG236:BG293 BS236:BS293 BJ236:BJ293 BM236:BM293 CG236:CI293 DL236:DL293 CZ236:CZ293 DC236:DC293 DI236:DI293 K236:K293 DO236:DO293 CO236:CO293 DU236:DU293 BY236:BY293 BZ236:CA280">
    <cfRule type="cellIs" dxfId="73" priority="82" stopIfTrue="1" operator="greaterThan">
      <formula>J236+(J236*0.1)</formula>
    </cfRule>
    <cfRule type="cellIs" dxfId="72" priority="83" stopIfTrue="1" operator="lessThan">
      <formula>J236-(J236*0.05)</formula>
    </cfRule>
  </conditionalFormatting>
  <conditionalFormatting sqref="AI320:AI337 AX320:AX337 BA320:BA337 BG320:BG337 BS320:BS337 BJ320:BJ337 BM320:BM337 BY294:BY296 CG320:CI337 CO294:CO296 CZ320:CZ337 DC320:DC337 DI320:DI337 DU320:DU337 DL320:DL337 K320:K337 DO320:DO337 DO294:DO296 K294:K296 DL294:DL296 DU294:DU296 DI294:DI296 DC294:DC296 CZ294:CZ296 W320:W337 CG294:CI296 CO320:CO337 BM294:BM296 BJ294:BJ296 BS294:BS296 BG294:BG296 BA294:BA296 AX294:AX296 AI294:AI296 W294:W296 BY320:BY337 BZ320:CA334">
    <cfRule type="cellIs" dxfId="71" priority="80" stopIfTrue="1" operator="greaterThan">
      <formula>J294+(J294*0.1)</formula>
    </cfRule>
    <cfRule type="cellIs" dxfId="70" priority="81" stopIfTrue="1" operator="lessThan">
      <formula>J294-(J294*0.05)</formula>
    </cfRule>
  </conditionalFormatting>
  <conditionalFormatting sqref="AI452:AI461 AX452:AX461 BA452:BA461 BG452:BG461 BS452:BS461 BM452:BM461 CG452:CI461 CZ452:CZ461 DC452:DC461 DI452:DI461 DU452:DU461 K452:K461 DO452:DO461 DL452:DL461 BJ452:BJ461 W452:W461 CO452:CO461 BY452:BY461 BZ452:CA460">
    <cfRule type="cellIs" dxfId="69" priority="78" stopIfTrue="1" operator="greaterThan">
      <formula>J452+(J452*0.1)</formula>
    </cfRule>
    <cfRule type="cellIs" dxfId="68" priority="79" stopIfTrue="1" operator="lessThan">
      <formula>J452-(J452*0.05)</formula>
    </cfRule>
  </conditionalFormatting>
  <conditionalFormatting sqref="AI462:AI472 AX462:AX472 BA462:BA472 BG462:BG472 BS462:BS472 BM462:BM472 CO462:CO472 CG462:CI472 K462:K472 CZ462:CZ472 DC462:DC472 DI462:DI472 DU462:DU472 DL462:DL472 DO462:DO472 BJ462:BJ472 W462:W472 BY462:BY472">
    <cfRule type="cellIs" dxfId="67" priority="76" stopIfTrue="1" operator="greaterThan">
      <formula>J462+(J462*0.1)</formula>
    </cfRule>
    <cfRule type="cellIs" dxfId="66" priority="77" stopIfTrue="1" operator="lessThan">
      <formula>J462-(J462*0.05)</formula>
    </cfRule>
  </conditionalFormatting>
  <conditionalFormatting sqref="AI642:AI662 AX642:AX662 BA642:BA662 BG642:BG662 BS642:BS662 BJ642:BJ662 BM642:BM662 BZ474:CA500 CO473:CO500 K642:K662 DO642:DO662 DO473:DO500 K473:K500 DL473:DL500 DU473:DU500 DI473:DI500 DC473:DC500 CZ473:CZ500 W642:W662 CG473:CI500 CO642:CO662 BM473:BM500 BJ473:BJ500 BS473:BS500 BG473:BG500 BA473:BA500 AX473:AX500 AI473:AI500 W473:W500 BY473:BY500 BZ642:CA651 BY642:BY662 CG642:CI662 CZ642:CZ662 DC642:DC662 DI642:DI662 DU642:DU662 DL642:DL662">
    <cfRule type="cellIs" dxfId="65" priority="74" stopIfTrue="1" operator="greaterThan">
      <formula>J473+(J473*0.1)</formula>
    </cfRule>
    <cfRule type="cellIs" dxfId="64" priority="75" stopIfTrue="1" operator="lessThan">
      <formula>J473-(J473*0.05)</formula>
    </cfRule>
  </conditionalFormatting>
  <conditionalFormatting sqref="W181:W204 AI181:AI204 AX181:AX204 BA181:BA204 BG181:BG204 BS181:BS204 BJ181:BJ204 BM181:BM204 CO181:CO204 CG181:CI204 DO181:DO204 CZ181:CZ204 DC181:DC204 DI181:DI204 DU181:DU204 DL181:DL204 K181:K204 BY181:BY204 BZ181:CA188">
    <cfRule type="cellIs" dxfId="63" priority="72" stopIfTrue="1" operator="greaterThan">
      <formula>J181+(J181*0.1)</formula>
    </cfRule>
    <cfRule type="cellIs" dxfId="62" priority="73" stopIfTrue="1" operator="lessThan">
      <formula>J181-(J181*0.05)</formula>
    </cfRule>
  </conditionalFormatting>
  <conditionalFormatting sqref="W6:W43 AI6:AI43 AX6:AX43 BG6:BG43 BS6:BS43 CO6:CO43 BA6:BA18 DO6:DO43 CG6:CI43 BM8:BM43 CZ6:CZ43 K6:K19 DI6:DI43 DU6:DU43 BJ19:BJ43 BY6:CA18 DC6:DC18 BM6 DL6:DL18">
    <cfRule type="cellIs" dxfId="61" priority="70" stopIfTrue="1" operator="greaterThan">
      <formula>J6+(J6*0.1)</formula>
    </cfRule>
    <cfRule type="cellIs" dxfId="60" priority="71" stopIfTrue="1" operator="lessThan">
      <formula>J6-(J6*0.05)</formula>
    </cfRule>
  </conditionalFormatting>
  <conditionalFormatting sqref="BY19:BY42">
    <cfRule type="cellIs" dxfId="59" priority="68" stopIfTrue="1" operator="greaterThan">
      <formula>J20+(J20*0.1)</formula>
    </cfRule>
    <cfRule type="cellIs" dxfId="58" priority="69" stopIfTrue="1" operator="lessThan">
      <formula>J20-(J20*0.05)</formula>
    </cfRule>
  </conditionalFormatting>
  <conditionalFormatting sqref="DC19:DC43">
    <cfRule type="cellIs" dxfId="57" priority="66" stopIfTrue="1" operator="greaterThan">
      <formula>AZ19+(AZ19*0.1)</formula>
    </cfRule>
    <cfRule type="cellIs" dxfId="56" priority="67" stopIfTrue="1" operator="lessThan">
      <formula>AZ19-(AZ19*0.05)</formula>
    </cfRule>
  </conditionalFormatting>
  <conditionalFormatting sqref="DC19:DC43">
    <cfRule type="cellIs" dxfId="55" priority="64" stopIfTrue="1" operator="greaterThan">
      <formula>DB19+(DB19*0.1)</formula>
    </cfRule>
    <cfRule type="cellIs" dxfId="54" priority="65" stopIfTrue="1" operator="lessThan">
      <formula>DB19-(DB19*0.05)</formula>
    </cfRule>
  </conditionalFormatting>
  <conditionalFormatting sqref="DO297:DO302 K297:K302 DL297:DL302 DU297:DU302 DI297:DI302 DC297:DC302 CZ297:CZ302 W297:W302 CG297:CI302 BY297:CA302 BM297:BM302 BJ297:BJ302 BS297:BS302 BG297:BG302 BA297:BA302 AX297:AX302 AI297:AI302 CO297:CO302">
    <cfRule type="cellIs" dxfId="53" priority="62" stopIfTrue="1" operator="greaterThan">
      <formula>J297+(J297*0.1)</formula>
    </cfRule>
    <cfRule type="cellIs" dxfId="52" priority="63" stopIfTrue="1" operator="lessThan">
      <formula>J297-(J297*0.05)</formula>
    </cfRule>
  </conditionalFormatting>
  <conditionalFormatting sqref="W420:W451 AI420:AI451 AX420:AX451 BA420:BA451 BG420:BG451 BS420:BS451 BJ420:BJ451 BM420:BM451 CO420:CO451 CG420:CI451 DO420:DO451 CZ420:CZ451 DC420:DC451 DI420:DI451 DU420:DU451 DL420:DL451 K420:K451 BY420:BY451 BZ420:CA430 CG391:CG422">
    <cfRule type="cellIs" dxfId="51" priority="58" stopIfTrue="1" operator="greaterThan">
      <formula>J391+(J391*0.1)</formula>
    </cfRule>
    <cfRule type="cellIs" dxfId="50" priority="59" stopIfTrue="1" operator="lessThan">
      <formula>J391-(J391*0.05)</formula>
    </cfRule>
  </conditionalFormatting>
  <conditionalFormatting sqref="W604:W641 AI604:AI641 AX604:AX641 BA604:BA641 BG604:BG641 BS604:BS641 BJ604:BJ641 BM604:BM641 CO604:CO641 CG604:CI641 DC604:DC641 CZ604:CZ641 DO604:DO641 DI604:DI641 DU604:DU641 DL604:DL641 K604:K641 BY604:BY641 BZ604:CA617">
    <cfRule type="cellIs" dxfId="49" priority="55" stopIfTrue="1" operator="greaterThan">
      <formula>J604+(J604*0.1)</formula>
    </cfRule>
    <cfRule type="cellIs" dxfId="48" priority="56" stopIfTrue="1" operator="lessThan">
      <formula>J604-(J604*0.05)</formula>
    </cfRule>
  </conditionalFormatting>
  <conditionalFormatting sqref="DO31">
    <cfRule type="cellIs" dxfId="47" priority="53" stopIfTrue="1" operator="greaterThan">
      <formula>DN31+(DN31*0.1)</formula>
    </cfRule>
    <cfRule type="cellIs" dxfId="46" priority="54" stopIfTrue="1" operator="lessThan">
      <formula>DN31-(DN31*0.05)</formula>
    </cfRule>
  </conditionalFormatting>
  <conditionalFormatting sqref="BM7">
    <cfRule type="cellIs" dxfId="45" priority="51" stopIfTrue="1" operator="greaterThan">
      <formula>BL7+(BL7*0.1)</formula>
    </cfRule>
    <cfRule type="cellIs" dxfId="44" priority="52" stopIfTrue="1" operator="lessThan">
      <formula>BL7-(BL7*0.05)</formula>
    </cfRule>
  </conditionalFormatting>
  <conditionalFormatting sqref="BZ652:CA652">
    <cfRule type="cellIs" dxfId="43" priority="49" stopIfTrue="1" operator="greaterThan">
      <formula>BY652+(BY652*0.1)</formula>
    </cfRule>
    <cfRule type="cellIs" dxfId="42" priority="50" stopIfTrue="1" operator="lessThan">
      <formula>BY652-(BY652*0.05)</formula>
    </cfRule>
  </conditionalFormatting>
  <conditionalFormatting sqref="AI393:AI419 W393:W419 CG393:CG419 K393:K419 CO393:CO419 AX393:AX419 BA393:BA419 BG393:BG419 BS393:BS419 BJ393:BJ419 BM393:BM419 BY393:BY422 DO393:DO419 CZ393:CZ419 DC393:DC419 DI393:DI419 DU393:DU419 DL393:DL419">
    <cfRule type="cellIs" dxfId="41" priority="47" stopIfTrue="1" operator="greaterThan">
      <formula>J393+(J393*0.1)</formula>
    </cfRule>
    <cfRule type="cellIs" dxfId="40" priority="48" stopIfTrue="1" operator="lessThan">
      <formula>J393-(J393*0.05)</formula>
    </cfRule>
  </conditionalFormatting>
  <conditionalFormatting sqref="CZ393:CZ419">
    <cfRule type="cellIs" dxfId="39" priority="44" stopIfTrue="1" operator="greaterThan">
      <formula>CY393+(CY393*0.1)</formula>
    </cfRule>
    <cfRule type="cellIs" dxfId="38" priority="45" stopIfTrue="1" operator="lessThan">
      <formula>CY393-(CY393*0.05)</formula>
    </cfRule>
  </conditionalFormatting>
  <conditionalFormatting sqref="DC393:DC419">
    <cfRule type="cellIs" dxfId="37" priority="42" stopIfTrue="1" operator="greaterThan">
      <formula>DB393+(DB393*0.1)</formula>
    </cfRule>
    <cfRule type="cellIs" dxfId="36" priority="43" stopIfTrue="1" operator="lessThan">
      <formula>DB393-(DB393*0.05)</formula>
    </cfRule>
  </conditionalFormatting>
  <conditionalFormatting sqref="DI393:DI419">
    <cfRule type="cellIs" dxfId="35" priority="40" stopIfTrue="1" operator="greaterThan">
      <formula>DH393+(DH393*0.1)</formula>
    </cfRule>
    <cfRule type="cellIs" dxfId="34" priority="41" stopIfTrue="1" operator="lessThan">
      <formula>DH393-(DH393*0.05)</formula>
    </cfRule>
  </conditionalFormatting>
  <conditionalFormatting sqref="DU393:DU419">
    <cfRule type="cellIs" dxfId="33" priority="38" stopIfTrue="1" operator="greaterThan">
      <formula>DT393+(DT393*0.1)</formula>
    </cfRule>
    <cfRule type="cellIs" dxfId="32" priority="39" stopIfTrue="1" operator="lessThan">
      <formula>DT393-(DT393*0.05)</formula>
    </cfRule>
  </conditionalFormatting>
  <conditionalFormatting sqref="DL393:DL419">
    <cfRule type="cellIs" dxfId="31" priority="36" stopIfTrue="1" operator="greaterThan">
      <formula>DK393+(DK393*0.1)</formula>
    </cfRule>
    <cfRule type="cellIs" dxfId="30" priority="37" stopIfTrue="1" operator="lessThan">
      <formula>DK393-(DK393*0.05)</formula>
    </cfRule>
  </conditionalFormatting>
  <conditionalFormatting sqref="DO393:DO419">
    <cfRule type="cellIs" dxfId="29" priority="34" stopIfTrue="1" operator="greaterThan">
      <formula>DN393+(DN393*0.1)</formula>
    </cfRule>
    <cfRule type="cellIs" dxfId="28" priority="35" stopIfTrue="1" operator="lessThan">
      <formula>DN393-(DN393*0.05)</formula>
    </cfRule>
  </conditionalFormatting>
  <conditionalFormatting sqref="K305:K319">
    <cfRule type="cellIs" dxfId="27" priority="32" stopIfTrue="1" operator="greaterThan">
      <formula>J305+(J305*0.1)</formula>
    </cfRule>
    <cfRule type="cellIs" dxfId="26" priority="33" stopIfTrue="1" operator="lessThan">
      <formula>J305-(J305*0.05)</formula>
    </cfRule>
  </conditionalFormatting>
  <conditionalFormatting sqref="BY305:BY319">
    <cfRule type="cellIs" dxfId="25" priority="30" stopIfTrue="1" operator="greaterThan">
      <formula>BX305+(BX305*0.1)</formula>
    </cfRule>
    <cfRule type="cellIs" dxfId="24" priority="31" stopIfTrue="1" operator="lessThan">
      <formula>BX305-(BX305*0.05)</formula>
    </cfRule>
  </conditionalFormatting>
  <conditionalFormatting sqref="CG305:CG319">
    <cfRule type="cellIs" dxfId="23" priority="28" stopIfTrue="1" operator="greaterThan">
      <formula>CF305+(CF305*0.1)</formula>
    </cfRule>
    <cfRule type="cellIs" dxfId="22" priority="29" stopIfTrue="1" operator="lessThan">
      <formula>CF305-(CF305*0.05)</formula>
    </cfRule>
  </conditionalFormatting>
  <conditionalFormatting sqref="CO305:CO319">
    <cfRule type="cellIs" dxfId="21" priority="26" stopIfTrue="1" operator="greaterThan">
      <formula>CN305+(CN305*0.1)</formula>
    </cfRule>
    <cfRule type="cellIs" dxfId="20" priority="27" stopIfTrue="1" operator="lessThan">
      <formula>CN305-(CN305*0.05)</formula>
    </cfRule>
  </conditionalFormatting>
  <conditionalFormatting sqref="CZ305:CZ319">
    <cfRule type="cellIs" dxfId="19" priority="24" stopIfTrue="1" operator="greaterThan">
      <formula>CY305+(CY305*0.1)</formula>
    </cfRule>
    <cfRule type="cellIs" dxfId="18" priority="25" stopIfTrue="1" operator="lessThan">
      <formula>CY305-(CY305*0.05)</formula>
    </cfRule>
  </conditionalFormatting>
  <conditionalFormatting sqref="DC305:DC319">
    <cfRule type="cellIs" dxfId="17" priority="22" stopIfTrue="1" operator="greaterThan">
      <formula>DB305+(DB305*0.1)</formula>
    </cfRule>
    <cfRule type="cellIs" dxfId="16" priority="23" stopIfTrue="1" operator="lessThan">
      <formula>DB305-(DB305*0.05)</formula>
    </cfRule>
  </conditionalFormatting>
  <conditionalFormatting sqref="DI305:DI319">
    <cfRule type="cellIs" dxfId="15" priority="20" stopIfTrue="1" operator="greaterThan">
      <formula>DH305+(DH305*0.1)</formula>
    </cfRule>
    <cfRule type="cellIs" dxfId="14" priority="21" stopIfTrue="1" operator="lessThan">
      <formula>DH305-(DH305*0.05)</formula>
    </cfRule>
  </conditionalFormatting>
  <conditionalFormatting sqref="DO305:DO319">
    <cfRule type="cellIs" dxfId="13" priority="18" stopIfTrue="1" operator="greaterThan">
      <formula>DN305+(DN305*0.1)</formula>
    </cfRule>
    <cfRule type="cellIs" dxfId="12" priority="19" stopIfTrue="1" operator="lessThan">
      <formula>DN305-(DN305*0.05)</formula>
    </cfRule>
  </conditionalFormatting>
  <conditionalFormatting sqref="K305:K319">
    <cfRule type="cellIs" dxfId="11" priority="16" stopIfTrue="1" operator="greaterThan">
      <formula>J305+(J305*0.1)</formula>
    </cfRule>
    <cfRule type="cellIs" dxfId="10" priority="17" stopIfTrue="1" operator="lessThan">
      <formula>J305-(J305*0.05)</formula>
    </cfRule>
  </conditionalFormatting>
  <conditionalFormatting sqref="AI305:AI319 W305:W319">
    <cfRule type="cellIs" dxfId="9" priority="14" stopIfTrue="1" operator="greaterThan">
      <formula>V305+(V305*0.1)</formula>
    </cfRule>
    <cfRule type="cellIs" dxfId="8" priority="15" stopIfTrue="1" operator="lessThan">
      <formula>V305-(V305*0.05)</formula>
    </cfRule>
  </conditionalFormatting>
  <conditionalFormatting sqref="BG305:BG319 BA305:BA319 AX305:AX319">
    <cfRule type="cellIs" dxfId="7" priority="12" stopIfTrue="1" operator="greaterThan">
      <formula>AW305+(AW305*0.1)</formula>
    </cfRule>
    <cfRule type="cellIs" dxfId="6" priority="13" stopIfTrue="1" operator="lessThan">
      <formula>AW305-(AW305*0.05)</formula>
    </cfRule>
  </conditionalFormatting>
  <conditionalFormatting sqref="BM305:BM319 BJ305:BJ319 BS305:BS319">
    <cfRule type="cellIs" dxfId="5" priority="10" stopIfTrue="1" operator="greaterThan">
      <formula>BI305+(BI305*0.1)</formula>
    </cfRule>
    <cfRule type="cellIs" dxfId="4" priority="11" stopIfTrue="1" operator="lessThan">
      <formula>BI305-(BI305*0.05)</formula>
    </cfRule>
  </conditionalFormatting>
  <conditionalFormatting sqref="CZ305:CZ319">
    <cfRule type="cellIs" dxfId="3" priority="8" stopIfTrue="1" operator="greaterThan">
      <formula>CY305+(CY305*0.1)</formula>
    </cfRule>
    <cfRule type="cellIs" dxfId="2" priority="9" stopIfTrue="1" operator="lessThan">
      <formula>CY305-(CY305*0.05)</formula>
    </cfRule>
  </conditionalFormatting>
  <conditionalFormatting sqref="W76:W80 AI76:AI80 AX76:AX80 BA76:BA80 BG76:BG80 BS76:BS80 BJ76:BJ80 BM76:BM80 DO76:DO80 CG76:CI80 BY76:BY80 CZ76:CZ80 DC76:DC80 DI76:DI80 DU76:DU80 DL76:DL80 K76:K80 CO76:CO80">
    <cfRule type="cellIs" dxfId="1" priority="5" stopIfTrue="1" operator="greaterThan">
      <formula>J76+(J76*0.1)</formula>
    </cfRule>
    <cfRule type="cellIs" dxfId="0" priority="6" stopIfTrue="1" operator="lessThan">
      <formula>J76-(J76*0.05)</formula>
    </cfRule>
  </conditionalFormatting>
  <pageMargins left="0.17" right="0.16" top="1" bottom="1" header="0.5" footer="0.5"/>
  <pageSetup paperSize="5" scale="8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NEW Persistence Tables 13-26</vt:lpstr>
      <vt:lpstr>OLD 13-26</vt:lpstr>
      <vt:lpstr>NEW Progress Tables 27-41</vt:lpstr>
      <vt:lpstr>OLD 27-41</vt:lpstr>
      <vt:lpstr>10- &amp; 6-yr Grad Tables 42-43</vt:lpstr>
      <vt:lpstr>Old 42-43</vt:lpstr>
      <vt:lpstr>Pivot Table 4-Year Insts.</vt:lpstr>
      <vt:lpstr>Pivot Table 2-Year Insts.</vt:lpstr>
      <vt:lpstr>Progression Data</vt:lpstr>
      <vt:lpstr>Formats P01</vt:lpstr>
      <vt:lpstr>Formats P02</vt:lpstr>
      <vt:lpstr>'10- &amp; 6-yr Grad Tables 42-43'!Print_Area</vt:lpstr>
      <vt:lpstr>'NEW Persistence Tables 13-26'!Print_Area</vt:lpstr>
      <vt:lpstr>'NEW Progress Tables 27-41'!Print_Area</vt:lpstr>
      <vt:lpstr>'OLD 13-26'!Print_Area</vt:lpstr>
      <vt:lpstr>'OLD 27-41'!Print_Area</vt:lpstr>
      <vt:lpstr>'Old 42-43'!Print_Area</vt:lpstr>
      <vt:lpstr>'Pivot Table 2-Year Insts.'!Print_Area</vt:lpstr>
      <vt:lpstr>'Pivot Table 4-Year Insts.'!Print_Area</vt:lpstr>
      <vt:lpstr>'Pivot Table 2-Year Insts.'!Print_Titles</vt:lpstr>
      <vt:lpstr>'Pivot Table 4-Year Insts.'!Print_Titles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2011-01-03T20:22:48Z</cp:lastPrinted>
  <dcterms:created xsi:type="dcterms:W3CDTF">1999-02-24T13:58:47Z</dcterms:created>
  <dcterms:modified xsi:type="dcterms:W3CDTF">2011-05-12T21:04:45Z</dcterms:modified>
</cp:coreProperties>
</file>